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codeName="ThisWorkbook"/>
  <mc:AlternateContent xmlns:mc="http://schemas.openxmlformats.org/markup-compatibility/2006">
    <mc:Choice Requires="x15">
      <x15ac:absPath xmlns:x15ac="http://schemas.microsoft.com/office/spreadsheetml/2010/11/ac" url="N:\Quality\Master BGA documents\Master Copies\00 AA Launch files\230301 Launch SEACURE TNK BBU LNG TCH UCC LPG GCC OSS ROR 2023\"/>
    </mc:Choice>
  </mc:AlternateContent>
  <xr:revisionPtr revIDLastSave="0" documentId="13_ncr:1_{70CB3FEB-35B9-46A8-B99D-38FC4A7A621C}" xr6:coauthVersionLast="36" xr6:coauthVersionMax="47" xr10:uidLastSave="{00000000-0000-0000-0000-000000000000}"/>
  <bookViews>
    <workbookView xWindow="-120" yWindow="-120" windowWidth="25440" windowHeight="15390" tabRatio="951" xr2:uid="{00000000-000D-0000-FFFF-FFFF00000000}"/>
  </bookViews>
  <sheets>
    <sheet name="Checklist - Basic Office Oil" sheetId="16" r:id="rId1"/>
    <sheet name="Checklist - Ranking Office Oil" sheetId="4" r:id="rId2"/>
    <sheet name="Office - Total Score Review" sheetId="36" r:id="rId3"/>
    <sheet name="Office - CO2 - GloMEEP" sheetId="41" r:id="rId4"/>
  </sheets>
  <definedNames>
    <definedName name="_xlnm.Print_Area" localSheetId="0">'Checklist - Basic Office Oil'!$A$1:$Z$105</definedName>
    <definedName name="_xlnm.Print_Area" localSheetId="1">'Checklist - Ranking Office Oil'!$A$1:$AB$605</definedName>
    <definedName name="_xlnm.Print_Area" localSheetId="3">'Office - CO2 - GloMEEP'!$A$1:$E$74</definedName>
    <definedName name="_xlnm.Print_Area" localSheetId="2">'Office - Total Score Review'!$A$1:$AB$75</definedName>
    <definedName name="_xlnm.Print_Titles" localSheetId="0">'Checklist - Basic Office Oil'!$1:$3</definedName>
    <definedName name="_xlnm.Print_Titles" localSheetId="1">'Checklist - Ranking Office Oil'!$1:$3</definedName>
    <definedName name="_xlnm.Print_Titles" localSheetId="3">'Office - CO2 - GloMEEP'!$1:$1</definedName>
    <definedName name="_xlnm.Print_Titles" localSheetId="2">'Office - Total Score Review'!$1:$3</definedName>
    <definedName name="PropulsionImprovements" localSheetId="3">'Office - CO2 - GloMEEP'!$D$29</definedName>
  </definedNames>
  <calcPr calcId="191029"/>
</workbook>
</file>

<file path=xl/calcChain.xml><?xml version="1.0" encoding="utf-8"?>
<calcChain xmlns="http://schemas.openxmlformats.org/spreadsheetml/2006/main">
  <c r="Z455" i="4" l="1"/>
  <c r="AA454" i="4"/>
  <c r="Y454" i="4"/>
  <c r="Z453" i="4"/>
  <c r="Z452" i="4"/>
  <c r="AA453" i="4"/>
  <c r="AA452" i="4"/>
  <c r="Z368" i="4"/>
  <c r="Z367" i="4"/>
  <c r="Z366" i="4"/>
  <c r="Z365" i="4"/>
  <c r="AA368" i="4"/>
  <c r="AA367" i="4"/>
  <c r="AA366" i="4"/>
  <c r="AA365" i="4"/>
  <c r="Z371" i="4" l="1"/>
  <c r="Y368" i="4"/>
  <c r="F141" i="4" l="1"/>
  <c r="Z139" i="4"/>
  <c r="AA139" i="4"/>
  <c r="U27" i="36" l="1"/>
  <c r="C27" i="36"/>
  <c r="B27" i="36"/>
  <c r="AA198" i="4"/>
  <c r="Y198" i="4"/>
  <c r="AA197" i="4"/>
  <c r="Y197" i="4"/>
  <c r="Z200" i="4"/>
  <c r="R27" i="36" s="1"/>
  <c r="AA199" i="4"/>
  <c r="Y199" i="4"/>
  <c r="AA196" i="4"/>
  <c r="Y196" i="4"/>
  <c r="Y200" i="4" l="1"/>
  <c r="O27" i="36" s="1"/>
  <c r="Y387" i="4" l="1"/>
  <c r="Y386" i="4"/>
  <c r="F390" i="4"/>
  <c r="X388" i="4"/>
  <c r="Z388" i="4" s="1"/>
  <c r="X385" i="4"/>
  <c r="Z385" i="4" s="1"/>
  <c r="Z384" i="4"/>
  <c r="Z380" i="4"/>
  <c r="X381" i="4"/>
  <c r="X382" i="4" s="1"/>
  <c r="AA382" i="4" s="1"/>
  <c r="AA384" i="4"/>
  <c r="AA380" i="4"/>
  <c r="AA381" i="4" l="1"/>
  <c r="AA385" i="4"/>
  <c r="X386" i="4"/>
  <c r="X387" i="4" s="1"/>
  <c r="AA388" i="4"/>
  <c r="Z381" i="4"/>
  <c r="Z382" i="4"/>
  <c r="Z386" i="4" l="1"/>
  <c r="AA386" i="4"/>
  <c r="Z387" i="4"/>
  <c r="AA387" i="4"/>
  <c r="AA339" i="4"/>
  <c r="Y339" i="4"/>
  <c r="Z389" i="4" l="1"/>
  <c r="AA600" i="4" l="1"/>
  <c r="AA601" i="4"/>
  <c r="Y601" i="4"/>
  <c r="Y600" i="4"/>
  <c r="AA347" i="4" l="1"/>
  <c r="AA345" i="4"/>
  <c r="U40" i="36" l="1"/>
  <c r="C40" i="36"/>
  <c r="B40" i="36"/>
  <c r="U34" i="36"/>
  <c r="C34" i="36"/>
  <c r="B34" i="36"/>
  <c r="C22" i="36"/>
  <c r="B22" i="36"/>
  <c r="Z221" i="4" l="1"/>
  <c r="Z167" i="4"/>
  <c r="Z166" i="4"/>
  <c r="X349" i="4" l="1"/>
  <c r="Z349" i="4" s="1"/>
  <c r="X352" i="4"/>
  <c r="Z352" i="4" s="1"/>
  <c r="X351" i="4"/>
  <c r="Z351" i="4" s="1"/>
  <c r="Z345" i="4"/>
  <c r="Z347" i="4"/>
  <c r="Y347" i="4"/>
  <c r="Y345" i="4"/>
  <c r="Y352" i="4"/>
  <c r="Y351" i="4"/>
  <c r="Y349" i="4"/>
  <c r="Z353" i="4" l="1"/>
  <c r="R34" i="36" s="1"/>
  <c r="Y353" i="4"/>
  <c r="O34" i="36" s="1"/>
  <c r="AA349" i="4"/>
  <c r="AA351" i="4"/>
  <c r="AA352" i="4"/>
  <c r="Y585" i="4"/>
  <c r="AA585" i="4"/>
  <c r="Z590" i="4"/>
  <c r="AA589" i="4"/>
  <c r="Y589" i="4"/>
  <c r="AA586" i="4"/>
  <c r="Y586" i="4"/>
  <c r="Z394" i="4"/>
  <c r="R40" i="36" s="1"/>
  <c r="AA393" i="4"/>
  <c r="Y393" i="4"/>
  <c r="Y394" i="4" s="1"/>
  <c r="O40" i="36" s="1"/>
  <c r="AA167" i="4" l="1"/>
  <c r="AA166" i="4"/>
  <c r="AA177" i="4"/>
  <c r="Y177" i="4"/>
  <c r="AA178" i="4"/>
  <c r="Y178" i="4"/>
  <c r="AA180" i="4"/>
  <c r="Y180" i="4"/>
  <c r="Y167" i="4"/>
  <c r="Z182" i="4"/>
  <c r="AA64" i="4"/>
  <c r="Y64" i="4"/>
  <c r="AA63" i="4"/>
  <c r="Y63" i="4"/>
  <c r="AA65" i="4"/>
  <c r="Y65" i="4"/>
  <c r="AA61" i="4"/>
  <c r="Y61" i="4"/>
  <c r="AA62" i="4"/>
  <c r="Y62" i="4"/>
  <c r="AA599" i="4" l="1"/>
  <c r="AA602" i="4"/>
  <c r="F163" i="4" l="1"/>
  <c r="U22" i="36" s="1"/>
  <c r="Z161" i="4"/>
  <c r="Z160" i="4"/>
  <c r="Z159" i="4"/>
  <c r="Z158" i="4"/>
  <c r="Z157" i="4"/>
  <c r="Z156" i="4"/>
  <c r="X161" i="4"/>
  <c r="AA161" i="4" s="1"/>
  <c r="X160" i="4"/>
  <c r="AA160" i="4" s="1"/>
  <c r="X159" i="4"/>
  <c r="AA159" i="4" s="1"/>
  <c r="X158" i="4"/>
  <c r="AA158" i="4" s="1"/>
  <c r="X157" i="4"/>
  <c r="AA157" i="4" s="1"/>
  <c r="Y161" i="4"/>
  <c r="Y160" i="4"/>
  <c r="Y159" i="4"/>
  <c r="Y158" i="4"/>
  <c r="Y157" i="4"/>
  <c r="AA156" i="4"/>
  <c r="Y156" i="4"/>
  <c r="Z162" i="4" l="1"/>
  <c r="R22" i="36" s="1"/>
  <c r="Y162" i="4"/>
  <c r="O22" i="36" s="1"/>
  <c r="Y599" i="4"/>
  <c r="Y602" i="4"/>
  <c r="Z30" i="4"/>
  <c r="D5" i="41" l="1"/>
  <c r="D4" i="41"/>
  <c r="D3" i="41"/>
  <c r="AA338" i="4" l="1"/>
  <c r="AA337" i="4"/>
  <c r="AA335" i="4"/>
  <c r="AA336" i="4"/>
  <c r="AA334" i="4"/>
  <c r="AA331" i="4"/>
  <c r="AA326" i="4"/>
  <c r="AA327" i="4"/>
  <c r="AA328" i="4"/>
  <c r="AA329" i="4"/>
  <c r="AA330" i="4"/>
  <c r="AA325" i="4"/>
  <c r="AA322" i="4"/>
  <c r="AA317" i="4"/>
  <c r="AA318" i="4"/>
  <c r="AA319" i="4"/>
  <c r="AA320" i="4"/>
  <c r="AA321" i="4"/>
  <c r="AA316" i="4"/>
  <c r="AA312" i="4"/>
  <c r="AA300" i="4"/>
  <c r="AA304" i="4"/>
  <c r="AA305" i="4"/>
  <c r="AA306" i="4"/>
  <c r="AA307" i="4"/>
  <c r="AA308" i="4"/>
  <c r="AA309" i="4"/>
  <c r="AA310" i="4"/>
  <c r="AA311" i="4"/>
  <c r="AA303" i="4"/>
  <c r="AA282" i="4"/>
  <c r="AA283" i="4"/>
  <c r="AA284" i="4"/>
  <c r="AA285" i="4"/>
  <c r="AA281" i="4"/>
  <c r="AA265" i="4"/>
  <c r="AA268" i="4"/>
  <c r="AA269" i="4"/>
  <c r="AA267" i="4"/>
  <c r="Y265" i="4"/>
  <c r="AA292" i="4" l="1"/>
  <c r="AA293" i="4"/>
  <c r="AA294" i="4"/>
  <c r="AA295" i="4"/>
  <c r="AA296" i="4"/>
  <c r="AA297" i="4"/>
  <c r="AA298" i="4"/>
  <c r="AA299" i="4"/>
  <c r="AA291" i="4"/>
  <c r="X249" i="4" l="1"/>
  <c r="AA432" i="4" l="1"/>
  <c r="AA429" i="4"/>
  <c r="AA427" i="4"/>
  <c r="AA424" i="4"/>
  <c r="X467" i="4"/>
  <c r="AA433" i="4" l="1"/>
  <c r="X425" i="4"/>
  <c r="AA425" i="4" s="1"/>
  <c r="X430" i="4"/>
  <c r="AA430" i="4" s="1"/>
  <c r="X434" i="4"/>
  <c r="AA434" i="4" s="1"/>
  <c r="AA450" i="4"/>
  <c r="AA449" i="4"/>
  <c r="AA448" i="4"/>
  <c r="F438" i="4"/>
  <c r="Z432" i="4"/>
  <c r="Z429" i="4"/>
  <c r="Z427" i="4"/>
  <c r="Y427" i="4" s="1"/>
  <c r="Z424" i="4"/>
  <c r="Z287" i="4"/>
  <c r="Z286" i="4"/>
  <c r="AA286" i="4"/>
  <c r="AA287" i="4"/>
  <c r="Z279" i="4"/>
  <c r="Z276" i="4"/>
  <c r="Z275" i="4"/>
  <c r="Z274" i="4"/>
  <c r="X233" i="4"/>
  <c r="Z340" i="4" l="1"/>
  <c r="AA436" i="4"/>
  <c r="Z434" i="4"/>
  <c r="Z430" i="4"/>
  <c r="Z425" i="4"/>
  <c r="AA301" i="4" l="1"/>
  <c r="AA289" i="4"/>
  <c r="AA279" i="4" l="1"/>
  <c r="AA276" i="4"/>
  <c r="AA275" i="4" l="1"/>
  <c r="AA274" i="4" l="1"/>
  <c r="F258" i="4"/>
  <c r="X256" i="4"/>
  <c r="AA104" i="4" l="1"/>
  <c r="Z469" i="4" l="1"/>
  <c r="Z468" i="4"/>
  <c r="AA459" i="4"/>
  <c r="X465" i="4"/>
  <c r="AA332" i="4" l="1"/>
  <c r="Y332" i="4"/>
  <c r="AA323" i="4"/>
  <c r="Y323" i="4"/>
  <c r="AA314" i="4"/>
  <c r="Y314" i="4"/>
  <c r="Y301" i="4"/>
  <c r="Y289" i="4"/>
  <c r="Y287" i="4"/>
  <c r="Y286" i="4"/>
  <c r="X254" i="4" l="1"/>
  <c r="AA254" i="4" s="1"/>
  <c r="X253" i="4"/>
  <c r="Z253" i="4" s="1"/>
  <c r="Y255" i="4"/>
  <c r="Y254" i="4"/>
  <c r="Y256" i="4"/>
  <c r="Y253" i="4"/>
  <c r="Z252" i="4"/>
  <c r="AA252" i="4"/>
  <c r="Y252" i="4"/>
  <c r="Z249" i="4"/>
  <c r="Z247" i="4"/>
  <c r="AA247" i="4"/>
  <c r="X238" i="4"/>
  <c r="Z238" i="4" s="1"/>
  <c r="X237" i="4"/>
  <c r="Z237" i="4" s="1"/>
  <c r="X242" i="4"/>
  <c r="Z242" i="4" s="1"/>
  <c r="X241" i="4"/>
  <c r="Z241" i="4" s="1"/>
  <c r="F244" i="4"/>
  <c r="Y242" i="4"/>
  <c r="Y241" i="4"/>
  <c r="AA240" i="4"/>
  <c r="Z240" i="4"/>
  <c r="Y240" i="4"/>
  <c r="Y238" i="4"/>
  <c r="Z236" i="4"/>
  <c r="Z225" i="4"/>
  <c r="Y237" i="4"/>
  <c r="AA236" i="4"/>
  <c r="AA225" i="4"/>
  <c r="Y236" i="4"/>
  <c r="Y233" i="4"/>
  <c r="AA233" i="4"/>
  <c r="AA238" i="4" l="1"/>
  <c r="AA241" i="4"/>
  <c r="AA242" i="4"/>
  <c r="AA237" i="4"/>
  <c r="AA253" i="4"/>
  <c r="Z255" i="4"/>
  <c r="AA255" i="4"/>
  <c r="Z254" i="4"/>
  <c r="Y469" i="4"/>
  <c r="Y465" i="4"/>
  <c r="Y459" i="4"/>
  <c r="Z459" i="4"/>
  <c r="X460" i="4"/>
  <c r="X461" i="4"/>
  <c r="X462" i="4"/>
  <c r="X463" i="4"/>
  <c r="X464" i="4"/>
  <c r="AA106" i="4"/>
  <c r="Y425" i="4"/>
  <c r="U14" i="36"/>
  <c r="C14" i="36"/>
  <c r="B14" i="36"/>
  <c r="Z107" i="4"/>
  <c r="R14" i="36" s="1"/>
  <c r="Y106" i="4"/>
  <c r="Y104" i="4"/>
  <c r="AA103" i="4"/>
  <c r="Y103" i="4"/>
  <c r="AA101" i="4"/>
  <c r="Y101" i="4"/>
  <c r="AA100" i="4"/>
  <c r="Y100" i="4"/>
  <c r="AA99" i="4"/>
  <c r="Y99" i="4"/>
  <c r="AA96" i="4"/>
  <c r="Y96" i="4"/>
  <c r="AA95" i="4"/>
  <c r="Y95" i="4"/>
  <c r="AA94" i="4"/>
  <c r="Y94" i="4"/>
  <c r="AA93" i="4"/>
  <c r="Y93" i="4"/>
  <c r="AA92" i="4"/>
  <c r="Y92" i="4"/>
  <c r="U9" i="36"/>
  <c r="C9" i="36"/>
  <c r="B9" i="36"/>
  <c r="Z42" i="4"/>
  <c r="R9" i="36" s="1"/>
  <c r="AA41" i="4"/>
  <c r="Y41" i="4"/>
  <c r="AA40" i="4"/>
  <c r="Y40" i="4"/>
  <c r="Z460" i="4" l="1"/>
  <c r="AA460" i="4"/>
  <c r="Z256" i="4"/>
  <c r="Z257" i="4" s="1"/>
  <c r="AA256" i="4"/>
  <c r="Z465" i="4"/>
  <c r="AA465" i="4"/>
  <c r="Y107" i="4"/>
  <c r="O14" i="36" s="1"/>
  <c r="Y42" i="4"/>
  <c r="O9" i="36" s="1"/>
  <c r="AA28" i="4"/>
  <c r="AA27" i="4"/>
  <c r="AA26" i="4"/>
  <c r="AA467" i="4" l="1"/>
  <c r="AA469" i="4"/>
  <c r="AA468" i="4"/>
  <c r="Z467" i="4"/>
  <c r="Y467" i="4" s="1"/>
  <c r="Y468" i="4"/>
  <c r="Y27" i="4"/>
  <c r="Y26" i="4"/>
  <c r="Y28" i="4"/>
  <c r="AA560" i="4"/>
  <c r="AA561" i="4"/>
  <c r="AA562" i="4"/>
  <c r="AA118" i="4"/>
  <c r="AA21" i="4"/>
  <c r="AA20" i="4"/>
  <c r="U11" i="36" l="1"/>
  <c r="C11" i="36"/>
  <c r="B11" i="36"/>
  <c r="Z67" i="4"/>
  <c r="R11" i="36" s="1"/>
  <c r="AA66" i="4"/>
  <c r="Y66" i="4"/>
  <c r="AA60" i="4"/>
  <c r="Y60" i="4"/>
  <c r="AA59" i="4"/>
  <c r="Y59" i="4"/>
  <c r="AA58" i="4"/>
  <c r="Y58" i="4"/>
  <c r="AA57" i="4"/>
  <c r="Y57" i="4"/>
  <c r="AA56" i="4"/>
  <c r="Y56" i="4"/>
  <c r="Z123" i="4"/>
  <c r="Y29" i="4"/>
  <c r="AA29" i="4"/>
  <c r="Y67" i="4" l="1"/>
  <c r="O11" i="36" s="1"/>
  <c r="F136" i="4" l="1"/>
  <c r="Z134" i="4"/>
  <c r="Z133" i="4"/>
  <c r="Z132" i="4"/>
  <c r="Z131" i="4"/>
  <c r="Z130" i="4"/>
  <c r="Z129" i="4"/>
  <c r="Z128" i="4"/>
  <c r="Z127" i="4"/>
  <c r="F471" i="4" l="1"/>
  <c r="AA398" i="4" l="1"/>
  <c r="Y398" i="4"/>
  <c r="AA400" i="4"/>
  <c r="Y400" i="4"/>
  <c r="AA399" i="4"/>
  <c r="Y399" i="4"/>
  <c r="Z401" i="4"/>
  <c r="AA574" i="4" l="1"/>
  <c r="Y574" i="4"/>
  <c r="U38" i="36" l="1"/>
  <c r="C38" i="36"/>
  <c r="B38" i="36"/>
  <c r="U37" i="36"/>
  <c r="C37" i="36"/>
  <c r="B37" i="36"/>
  <c r="U28" i="36"/>
  <c r="C28" i="36"/>
  <c r="B28" i="36"/>
  <c r="U13" i="36"/>
  <c r="U12" i="36"/>
  <c r="U17" i="36"/>
  <c r="C17" i="36"/>
  <c r="B17" i="36"/>
  <c r="C13" i="36"/>
  <c r="B13" i="36"/>
  <c r="C12" i="36"/>
  <c r="B12" i="36"/>
  <c r="AA117" i="4" l="1"/>
  <c r="Y117" i="4"/>
  <c r="Y118" i="4"/>
  <c r="Z376" i="4" l="1"/>
  <c r="R38" i="36" s="1"/>
  <c r="AA375" i="4"/>
  <c r="Y375" i="4"/>
  <c r="AA374" i="4"/>
  <c r="Y374" i="4"/>
  <c r="R37" i="36"/>
  <c r="Y376" i="4" l="1"/>
  <c r="O38" i="36" s="1"/>
  <c r="AA370" i="4"/>
  <c r="Y370" i="4"/>
  <c r="Y367" i="4"/>
  <c r="Y366" i="4"/>
  <c r="Y365" i="4"/>
  <c r="Y371" i="4" l="1"/>
  <c r="O37" i="36" s="1"/>
  <c r="AA133" i="4" l="1"/>
  <c r="AA132" i="4"/>
  <c r="AA131" i="4"/>
  <c r="AA130" i="4"/>
  <c r="AA129" i="4"/>
  <c r="AA128" i="4"/>
  <c r="AA127" i="4"/>
  <c r="Z567" i="4" l="1"/>
  <c r="R58" i="36" s="1"/>
  <c r="Z135" i="4"/>
  <c r="R17" i="36" s="1"/>
  <c r="AA134" i="4"/>
  <c r="Y134" i="4"/>
  <c r="Y133" i="4"/>
  <c r="Y132" i="4"/>
  <c r="Y131" i="4"/>
  <c r="Y130" i="4"/>
  <c r="Y129" i="4"/>
  <c r="Y128" i="4"/>
  <c r="Y127" i="4"/>
  <c r="R16" i="36"/>
  <c r="AA120" i="4"/>
  <c r="Y120" i="4"/>
  <c r="AA119" i="4"/>
  <c r="Y119" i="4"/>
  <c r="AA121" i="4"/>
  <c r="Y121" i="4"/>
  <c r="AA122" i="4"/>
  <c r="Y122" i="4"/>
  <c r="AA111" i="4"/>
  <c r="Y83" i="16"/>
  <c r="R60" i="36"/>
  <c r="AA584" i="4"/>
  <c r="Y584" i="4"/>
  <c r="AA582" i="4"/>
  <c r="Y582" i="4"/>
  <c r="AA581" i="4"/>
  <c r="Y581" i="4"/>
  <c r="AA588" i="4"/>
  <c r="Y588" i="4"/>
  <c r="Z576" i="4"/>
  <c r="R59" i="36" s="1"/>
  <c r="AA575" i="4"/>
  <c r="Y575" i="4"/>
  <c r="AA573" i="4"/>
  <c r="Y573" i="4"/>
  <c r="AA572" i="4"/>
  <c r="Y572" i="4"/>
  <c r="AA571" i="4"/>
  <c r="Y571" i="4"/>
  <c r="AA563" i="4"/>
  <c r="Y563" i="4"/>
  <c r="Y562" i="4"/>
  <c r="AA564" i="4"/>
  <c r="Y564" i="4"/>
  <c r="AA557" i="4"/>
  <c r="Y557" i="4"/>
  <c r="AA556" i="4"/>
  <c r="Y556" i="4"/>
  <c r="AA555" i="4"/>
  <c r="Y555" i="4"/>
  <c r="AA554" i="4"/>
  <c r="Y554" i="4"/>
  <c r="Z548" i="4"/>
  <c r="R57" i="36" s="1"/>
  <c r="AA544" i="4"/>
  <c r="Y544" i="4"/>
  <c r="AA543" i="4"/>
  <c r="Y543" i="4"/>
  <c r="AA542" i="4"/>
  <c r="Y542" i="4"/>
  <c r="AA541" i="4"/>
  <c r="Y541" i="4"/>
  <c r="AA546" i="4"/>
  <c r="Y546" i="4"/>
  <c r="AA545" i="4"/>
  <c r="Y545" i="4"/>
  <c r="AA249" i="4"/>
  <c r="R28" i="36"/>
  <c r="AA214" i="4"/>
  <c r="Y214" i="4"/>
  <c r="AA213" i="4"/>
  <c r="Y213" i="4"/>
  <c r="AA220" i="4"/>
  <c r="Y220" i="4"/>
  <c r="AA219" i="4"/>
  <c r="Y219" i="4"/>
  <c r="AA204" i="4"/>
  <c r="Y204" i="4"/>
  <c r="AA218" i="4"/>
  <c r="Y218" i="4"/>
  <c r="AA216" i="4"/>
  <c r="Y216" i="4"/>
  <c r="AA205" i="4"/>
  <c r="Y205" i="4"/>
  <c r="AA215" i="4"/>
  <c r="Y215" i="4"/>
  <c r="AA212" i="4"/>
  <c r="Y212" i="4"/>
  <c r="AA208" i="4"/>
  <c r="Y208" i="4"/>
  <c r="AA210" i="4"/>
  <c r="Y210" i="4"/>
  <c r="Y105" i="16"/>
  <c r="Y104" i="16"/>
  <c r="AA83" i="4"/>
  <c r="AA84" i="4"/>
  <c r="AA86" i="4"/>
  <c r="AA87" i="4"/>
  <c r="Z88" i="4"/>
  <c r="R13" i="36" s="1"/>
  <c r="Y87" i="4"/>
  <c r="Y86" i="4"/>
  <c r="Y84" i="4"/>
  <c r="Y83" i="4"/>
  <c r="Z80" i="4"/>
  <c r="R12" i="36" s="1"/>
  <c r="AA79" i="4"/>
  <c r="Y79" i="4"/>
  <c r="AA78" i="4"/>
  <c r="Y78" i="4"/>
  <c r="AA77" i="4"/>
  <c r="Y77" i="4"/>
  <c r="AA76" i="4"/>
  <c r="Y76" i="4"/>
  <c r="AA74" i="4"/>
  <c r="Y74" i="4"/>
  <c r="AA73" i="4"/>
  <c r="Y73" i="4"/>
  <c r="AA72" i="4"/>
  <c r="Y72" i="4"/>
  <c r="AA71" i="4"/>
  <c r="Y71" i="4"/>
  <c r="Y92" i="16"/>
  <c r="Y91" i="16"/>
  <c r="U32" i="36"/>
  <c r="Z528" i="4"/>
  <c r="R54" i="36" s="1"/>
  <c r="X519" i="4"/>
  <c r="X518" i="4"/>
  <c r="X523" i="4"/>
  <c r="Y523" i="4"/>
  <c r="X522" i="4"/>
  <c r="Y522" i="4"/>
  <c r="Y521" i="4"/>
  <c r="Y519" i="4"/>
  <c r="Y518" i="4"/>
  <c r="Y517" i="4"/>
  <c r="C24" i="36"/>
  <c r="B24" i="36"/>
  <c r="C20" i="36"/>
  <c r="U19" i="36"/>
  <c r="Z144" i="4"/>
  <c r="R19" i="36" s="1"/>
  <c r="Y143" i="4"/>
  <c r="Y144" i="4" s="1"/>
  <c r="O19" i="36" s="1"/>
  <c r="C19" i="36"/>
  <c r="B19" i="36"/>
  <c r="U21" i="36"/>
  <c r="U23" i="36"/>
  <c r="R23" i="36"/>
  <c r="Y166" i="4"/>
  <c r="Y168" i="4"/>
  <c r="Y171" i="4"/>
  <c r="Y173" i="4"/>
  <c r="Y175" i="4"/>
  <c r="Y181" i="4"/>
  <c r="Z153" i="4"/>
  <c r="R21" i="36" s="1"/>
  <c r="Y148" i="4"/>
  <c r="Y149" i="4"/>
  <c r="Y150" i="4"/>
  <c r="Y151" i="4"/>
  <c r="Y152" i="4"/>
  <c r="AA261" i="4"/>
  <c r="AA260" i="4"/>
  <c r="Y260" i="4"/>
  <c r="Y418" i="4"/>
  <c r="U54" i="36"/>
  <c r="Y524" i="4"/>
  <c r="Y525" i="4"/>
  <c r="Y526" i="4"/>
  <c r="Y527" i="4"/>
  <c r="B54" i="36"/>
  <c r="C54" i="36"/>
  <c r="AA527" i="4"/>
  <c r="AA526" i="4"/>
  <c r="AA525" i="4"/>
  <c r="AA524" i="4"/>
  <c r="U5" i="36"/>
  <c r="Z17" i="4"/>
  <c r="R5" i="36" s="1"/>
  <c r="Y6" i="4"/>
  <c r="Y7" i="4"/>
  <c r="Y8" i="4"/>
  <c r="Y9" i="4"/>
  <c r="Y10" i="4"/>
  <c r="Y11" i="4"/>
  <c r="Y12" i="4"/>
  <c r="Y13" i="4"/>
  <c r="Y14" i="4"/>
  <c r="Y15" i="4"/>
  <c r="Y16" i="4"/>
  <c r="Y20" i="4"/>
  <c r="Y21" i="4"/>
  <c r="Y25" i="4"/>
  <c r="Y33" i="4"/>
  <c r="Y34" i="4"/>
  <c r="Y35" i="4"/>
  <c r="Y36" i="4"/>
  <c r="Y45" i="4"/>
  <c r="Y46" i="4"/>
  <c r="Y47" i="4"/>
  <c r="Y48" i="4"/>
  <c r="Y49" i="4"/>
  <c r="Y50" i="4"/>
  <c r="Y51" i="4"/>
  <c r="Y52" i="4"/>
  <c r="Y111" i="4"/>
  <c r="Y112" i="4"/>
  <c r="Y113" i="4"/>
  <c r="Y114" i="4"/>
  <c r="Y115" i="4"/>
  <c r="Y116" i="4"/>
  <c r="Y138" i="4"/>
  <c r="Y139" i="4"/>
  <c r="Y186" i="4"/>
  <c r="Y187" i="4"/>
  <c r="Y188" i="4"/>
  <c r="Y189" i="4"/>
  <c r="Y190" i="4"/>
  <c r="Y191" i="4"/>
  <c r="Y225" i="4"/>
  <c r="Y227" i="4"/>
  <c r="Y247" i="4"/>
  <c r="Y249" i="4"/>
  <c r="Y274" i="4"/>
  <c r="Y275" i="4"/>
  <c r="Y276" i="4"/>
  <c r="Y279" i="4"/>
  <c r="Y356" i="4"/>
  <c r="Y357" i="4" s="1"/>
  <c r="O35" i="36" s="1"/>
  <c r="Y360" i="4"/>
  <c r="Y361" i="4" s="1"/>
  <c r="O36" i="36" s="1"/>
  <c r="Y380" i="4"/>
  <c r="Y381" i="4"/>
  <c r="Y382" i="4"/>
  <c r="Y384" i="4"/>
  <c r="Y385" i="4"/>
  <c r="Y388" i="4"/>
  <c r="Y404" i="4"/>
  <c r="Y405" i="4" s="1"/>
  <c r="O42" i="36" s="1"/>
  <c r="Y408" i="4"/>
  <c r="Y409" i="4"/>
  <c r="Y410" i="4"/>
  <c r="Y411" i="4"/>
  <c r="Y412" i="4"/>
  <c r="Y416" i="4"/>
  <c r="Y417" i="4"/>
  <c r="Y419" i="4"/>
  <c r="Y424" i="4"/>
  <c r="Y429" i="4"/>
  <c r="Y430" i="4"/>
  <c r="Y432" i="4"/>
  <c r="Y433" i="4"/>
  <c r="Y434" i="4"/>
  <c r="Y436" i="4"/>
  <c r="Y440" i="4"/>
  <c r="Y441" i="4"/>
  <c r="Y442" i="4"/>
  <c r="Y443" i="4"/>
  <c r="Y448" i="4"/>
  <c r="Y449" i="4"/>
  <c r="Y450" i="4"/>
  <c r="Y452" i="4"/>
  <c r="Y453" i="4"/>
  <c r="Y460" i="4"/>
  <c r="Y461" i="4"/>
  <c r="Y462" i="4"/>
  <c r="Y463" i="4"/>
  <c r="Y464" i="4"/>
  <c r="Y474" i="4"/>
  <c r="Y475" i="4"/>
  <c r="Y476" i="4"/>
  <c r="Y477" i="4"/>
  <c r="Y478" i="4"/>
  <c r="Y479" i="4"/>
  <c r="Y483" i="4"/>
  <c r="Y484" i="4"/>
  <c r="Y485" i="4"/>
  <c r="Y486" i="4"/>
  <c r="Y487" i="4"/>
  <c r="Y488" i="4"/>
  <c r="Y489" i="4"/>
  <c r="Y490" i="4"/>
  <c r="Y494" i="4"/>
  <c r="Y495" i="4"/>
  <c r="Y496" i="4"/>
  <c r="Y497" i="4"/>
  <c r="Y498" i="4"/>
  <c r="Y499" i="4"/>
  <c r="Y500" i="4"/>
  <c r="Y501" i="4"/>
  <c r="Y502" i="4"/>
  <c r="Y503" i="4"/>
  <c r="Y507" i="4"/>
  <c r="Y508" i="4"/>
  <c r="Y509" i="4"/>
  <c r="Y510" i="4"/>
  <c r="Y511" i="4"/>
  <c r="Y512" i="4"/>
  <c r="Y532" i="4"/>
  <c r="Y534" i="4"/>
  <c r="Y535" i="4"/>
  <c r="Y536" i="4"/>
  <c r="Y540" i="4"/>
  <c r="Y547" i="4"/>
  <c r="Y551" i="4"/>
  <c r="Y552" i="4"/>
  <c r="Y553" i="4"/>
  <c r="Y558" i="4"/>
  <c r="Y559" i="4"/>
  <c r="Y560" i="4"/>
  <c r="Y561" i="4"/>
  <c r="Y565" i="4"/>
  <c r="Y566" i="4"/>
  <c r="Y570" i="4"/>
  <c r="Y580" i="4"/>
  <c r="Y594" i="4"/>
  <c r="Y595" i="4"/>
  <c r="Y596" i="4"/>
  <c r="Y597" i="4"/>
  <c r="Y598" i="4"/>
  <c r="Y603" i="4"/>
  <c r="Z22" i="4"/>
  <c r="R6" i="36" s="1"/>
  <c r="R7" i="36"/>
  <c r="Z37" i="4"/>
  <c r="R8" i="36" s="1"/>
  <c r="Z53" i="4"/>
  <c r="R10" i="36" s="1"/>
  <c r="Z140" i="4"/>
  <c r="R18" i="36" s="1"/>
  <c r="Z192" i="4"/>
  <c r="R25" i="36" s="1"/>
  <c r="R30" i="36"/>
  <c r="Z262" i="4"/>
  <c r="R31" i="36" s="1"/>
  <c r="Z270" i="4"/>
  <c r="R32" i="36" s="1"/>
  <c r="R33" i="36"/>
  <c r="Z357" i="4"/>
  <c r="R35" i="36" s="1"/>
  <c r="Z361" i="4"/>
  <c r="R36" i="36" s="1"/>
  <c r="R39" i="36"/>
  <c r="R41" i="36"/>
  <c r="Z405" i="4"/>
  <c r="R42" i="36" s="1"/>
  <c r="Z413" i="4"/>
  <c r="R43" i="36" s="1"/>
  <c r="Z420" i="4"/>
  <c r="R44" i="36" s="1"/>
  <c r="Z437" i="4"/>
  <c r="R45" i="36" s="1"/>
  <c r="Z444" i="4"/>
  <c r="R46" i="36" s="1"/>
  <c r="R47" i="36"/>
  <c r="Z480" i="4"/>
  <c r="R50" i="36" s="1"/>
  <c r="Z491" i="4"/>
  <c r="R51" i="36" s="1"/>
  <c r="Z504" i="4"/>
  <c r="R52" i="36" s="1"/>
  <c r="Z513" i="4"/>
  <c r="R53" i="36" s="1"/>
  <c r="R56" i="36"/>
  <c r="Z604" i="4"/>
  <c r="R62" i="36" s="1"/>
  <c r="U6" i="36"/>
  <c r="U7" i="36"/>
  <c r="U8" i="36"/>
  <c r="U10" i="36"/>
  <c r="U16" i="36"/>
  <c r="U18" i="36"/>
  <c r="U25" i="36"/>
  <c r="U29" i="36"/>
  <c r="U30" i="36"/>
  <c r="U31" i="36"/>
  <c r="U33" i="36"/>
  <c r="U35" i="36"/>
  <c r="U36" i="36"/>
  <c r="U39" i="36"/>
  <c r="U41" i="36"/>
  <c r="U42" i="36"/>
  <c r="U43" i="36"/>
  <c r="U44" i="36"/>
  <c r="U45" i="36"/>
  <c r="U46" i="36"/>
  <c r="U47" i="36"/>
  <c r="U48" i="36"/>
  <c r="U50" i="36"/>
  <c r="U51" i="36"/>
  <c r="U52" i="36"/>
  <c r="U53" i="36"/>
  <c r="U56" i="36"/>
  <c r="U57" i="36"/>
  <c r="U58" i="36"/>
  <c r="U59" i="36"/>
  <c r="U60" i="36"/>
  <c r="U62" i="36"/>
  <c r="A1" i="4"/>
  <c r="C15" i="36"/>
  <c r="B43" i="36"/>
  <c r="B44" i="36"/>
  <c r="B45" i="36"/>
  <c r="B46" i="36"/>
  <c r="B47" i="36"/>
  <c r="B48" i="36"/>
  <c r="B49" i="36"/>
  <c r="B50" i="36"/>
  <c r="B51" i="36"/>
  <c r="B52" i="36"/>
  <c r="B53" i="36"/>
  <c r="B55" i="36"/>
  <c r="B56" i="36"/>
  <c r="B57" i="36"/>
  <c r="B58" i="36"/>
  <c r="B59" i="36"/>
  <c r="B60" i="36"/>
  <c r="B61" i="36"/>
  <c r="B62" i="36"/>
  <c r="B42" i="36"/>
  <c r="B36" i="36"/>
  <c r="B41" i="36"/>
  <c r="B39" i="36"/>
  <c r="B35" i="36"/>
  <c r="B30" i="36"/>
  <c r="B29" i="36"/>
  <c r="B26" i="36"/>
  <c r="B25" i="36"/>
  <c r="B23" i="36"/>
  <c r="B21" i="36"/>
  <c r="B20" i="36"/>
  <c r="B18" i="36"/>
  <c r="B16" i="36"/>
  <c r="B15" i="36"/>
  <c r="B10" i="36"/>
  <c r="B8" i="36"/>
  <c r="B7" i="36"/>
  <c r="B6" i="36"/>
  <c r="B5" i="36"/>
  <c r="B31" i="36"/>
  <c r="B33" i="36"/>
  <c r="B32" i="36"/>
  <c r="C62" i="36"/>
  <c r="C61" i="36"/>
  <c r="C60" i="36"/>
  <c r="C59" i="36"/>
  <c r="C58" i="36"/>
  <c r="C57" i="36"/>
  <c r="C56" i="36"/>
  <c r="C55" i="36"/>
  <c r="C53" i="36"/>
  <c r="C52" i="36"/>
  <c r="C51" i="36"/>
  <c r="C50" i="36"/>
  <c r="C49" i="36"/>
  <c r="C48" i="36"/>
  <c r="C47" i="36"/>
  <c r="C46" i="36"/>
  <c r="C45" i="36"/>
  <c r="C44" i="36"/>
  <c r="C43" i="36"/>
  <c r="C42" i="36"/>
  <c r="C41" i="36"/>
  <c r="C39" i="36"/>
  <c r="C36" i="36"/>
  <c r="C35" i="36"/>
  <c r="C33" i="36"/>
  <c r="C32" i="36"/>
  <c r="C31" i="36"/>
  <c r="C30" i="36"/>
  <c r="C29" i="36"/>
  <c r="C26" i="36"/>
  <c r="C25" i="36"/>
  <c r="C23" i="36"/>
  <c r="C21" i="36"/>
  <c r="C18" i="36"/>
  <c r="C16" i="36"/>
  <c r="C10" i="36"/>
  <c r="C8" i="36"/>
  <c r="C7" i="36"/>
  <c r="C6" i="36"/>
  <c r="C5" i="36"/>
  <c r="C4" i="36"/>
  <c r="B4" i="36"/>
  <c r="X227" i="4"/>
  <c r="AA8" i="4"/>
  <c r="Z1" i="36"/>
  <c r="D1" i="36"/>
  <c r="A1" i="36"/>
  <c r="AA566" i="4"/>
  <c r="AA565" i="4"/>
  <c r="AA559" i="4"/>
  <c r="AA558" i="4"/>
  <c r="AA553" i="4"/>
  <c r="AA552" i="4"/>
  <c r="AA551" i="4"/>
  <c r="AA512" i="4"/>
  <c r="AA511" i="4"/>
  <c r="AA510" i="4"/>
  <c r="AA509" i="4"/>
  <c r="AA508" i="4"/>
  <c r="AA507" i="4"/>
  <c r="AA490" i="4"/>
  <c r="AA489" i="4"/>
  <c r="AA488" i="4"/>
  <c r="AA487" i="4"/>
  <c r="AA486" i="4"/>
  <c r="AA485" i="4"/>
  <c r="AA484" i="4"/>
  <c r="AA483" i="4"/>
  <c r="AA479" i="4"/>
  <c r="AA478" i="4"/>
  <c r="AA477" i="4"/>
  <c r="AA476" i="4"/>
  <c r="AA475" i="4"/>
  <c r="AA474" i="4"/>
  <c r="AA443" i="4"/>
  <c r="AA442" i="4"/>
  <c r="AA441" i="4"/>
  <c r="AA440" i="4"/>
  <c r="AA419" i="4"/>
  <c r="AA418" i="4"/>
  <c r="AA417" i="4"/>
  <c r="AA416" i="4"/>
  <c r="AA181" i="4"/>
  <c r="AA175" i="4"/>
  <c r="AA173" i="4"/>
  <c r="AA171" i="4"/>
  <c r="AA168" i="4"/>
  <c r="AA138" i="4"/>
  <c r="AA25" i="4"/>
  <c r="AA16" i="4"/>
  <c r="AA15" i="4"/>
  <c r="AA14" i="4"/>
  <c r="AA13" i="4"/>
  <c r="AA12" i="4"/>
  <c r="AA11" i="4"/>
  <c r="AA10" i="4"/>
  <c r="AA9" i="4"/>
  <c r="AA7" i="4"/>
  <c r="AA6" i="4"/>
  <c r="D1" i="4"/>
  <c r="Z1" i="4"/>
  <c r="AA404" i="4"/>
  <c r="AA412" i="4"/>
  <c r="AA411" i="4"/>
  <c r="AA410" i="4"/>
  <c r="AA409" i="4"/>
  <c r="AA408" i="4"/>
  <c r="AA360" i="4"/>
  <c r="AA356" i="4"/>
  <c r="AA148" i="4"/>
  <c r="Y6" i="16"/>
  <c r="Y8" i="16"/>
  <c r="Y9" i="16"/>
  <c r="Y10" i="16"/>
  <c r="Y12" i="16"/>
  <c r="Y13" i="16"/>
  <c r="Y14" i="16"/>
  <c r="Y15" i="16"/>
  <c r="Y17" i="16"/>
  <c r="Y18" i="16"/>
  <c r="Y20" i="16"/>
  <c r="Y21" i="16"/>
  <c r="Y22" i="16"/>
  <c r="Y25" i="16"/>
  <c r="Y26" i="16"/>
  <c r="Y27" i="16"/>
  <c r="Y28" i="16"/>
  <c r="Y29" i="16"/>
  <c r="Y30" i="16"/>
  <c r="Y31" i="16"/>
  <c r="Y32" i="16"/>
  <c r="Y33" i="16"/>
  <c r="Y34" i="16"/>
  <c r="Y35" i="16"/>
  <c r="Y36" i="16"/>
  <c r="Y37" i="16"/>
  <c r="Y38" i="16"/>
  <c r="Y39" i="16"/>
  <c r="Y41" i="16"/>
  <c r="Y42" i="16"/>
  <c r="Y44" i="16"/>
  <c r="Y45" i="16"/>
  <c r="Y46" i="16"/>
  <c r="Y47" i="16"/>
  <c r="Y50" i="16"/>
  <c r="Y51" i="16"/>
  <c r="Y52" i="16"/>
  <c r="Y53" i="16"/>
  <c r="Y54" i="16"/>
  <c r="Y56" i="16"/>
  <c r="Y57" i="16"/>
  <c r="Y58" i="16"/>
  <c r="Y59" i="16"/>
  <c r="Y60" i="16"/>
  <c r="Y61" i="16"/>
  <c r="Y63" i="16"/>
  <c r="Y64" i="16"/>
  <c r="Y65" i="16"/>
  <c r="Y66" i="16"/>
  <c r="Y68" i="16"/>
  <c r="Y69" i="16"/>
  <c r="Y70" i="16"/>
  <c r="Y71" i="16"/>
  <c r="Y72" i="16"/>
  <c r="Y76" i="16"/>
  <c r="Y78" i="16"/>
  <c r="Y80" i="16"/>
  <c r="X84" i="16"/>
  <c r="Y84" i="16" s="1"/>
  <c r="X86" i="16"/>
  <c r="Y86" i="16" s="1"/>
  <c r="X87" i="16"/>
  <c r="Y87" i="16" s="1"/>
  <c r="X88" i="16"/>
  <c r="Y88" i="16" s="1"/>
  <c r="Y95" i="16"/>
  <c r="Y97" i="16"/>
  <c r="Y98" i="16"/>
  <c r="Y99" i="16"/>
  <c r="Y100" i="16"/>
  <c r="Y101" i="16"/>
  <c r="Y102" i="16"/>
  <c r="AA500" i="4"/>
  <c r="AA536" i="4"/>
  <c r="AA535" i="4"/>
  <c r="AA534" i="4"/>
  <c r="AA532" i="4"/>
  <c r="AA503" i="4"/>
  <c r="AA502" i="4"/>
  <c r="AA603" i="4"/>
  <c r="AA598" i="4"/>
  <c r="AA597" i="4"/>
  <c r="AA596" i="4"/>
  <c r="AA595" i="4"/>
  <c r="AA594" i="4"/>
  <c r="AA580" i="4"/>
  <c r="AA570" i="4"/>
  <c r="AA547" i="4"/>
  <c r="AA540" i="4"/>
  <c r="AA501" i="4"/>
  <c r="AA499" i="4"/>
  <c r="AA498" i="4"/>
  <c r="AA497" i="4"/>
  <c r="AA496" i="4"/>
  <c r="AA495" i="4"/>
  <c r="AA494" i="4"/>
  <c r="AA191" i="4"/>
  <c r="AA190" i="4"/>
  <c r="AA189" i="4"/>
  <c r="AA188" i="4"/>
  <c r="AA187" i="4"/>
  <c r="AA186" i="4"/>
  <c r="AA152" i="4"/>
  <c r="AA151" i="4"/>
  <c r="AA150" i="4"/>
  <c r="AA149" i="4"/>
  <c r="AA143" i="4"/>
  <c r="AA116" i="4"/>
  <c r="AA115" i="4"/>
  <c r="AA114" i="4"/>
  <c r="AA113" i="4"/>
  <c r="AA112" i="4"/>
  <c r="AA52" i="4"/>
  <c r="AA51" i="4"/>
  <c r="AA50" i="4"/>
  <c r="AA49" i="4"/>
  <c r="AA48" i="4"/>
  <c r="AA47" i="4"/>
  <c r="AA46" i="4"/>
  <c r="AA45" i="4"/>
  <c r="AA36" i="4"/>
  <c r="AA35" i="4"/>
  <c r="AA34" i="4"/>
  <c r="AA33" i="4"/>
  <c r="Y455" i="4" l="1"/>
  <c r="O47" i="36" s="1"/>
  <c r="Y340" i="4"/>
  <c r="O33" i="36" s="1"/>
  <c r="Y221" i="4"/>
  <c r="Y590" i="4"/>
  <c r="O60" i="36" s="1"/>
  <c r="AA230" i="4"/>
  <c r="AA231" i="4"/>
  <c r="AA229" i="4"/>
  <c r="Y243" i="4"/>
  <c r="O29" i="36" s="1"/>
  <c r="Y257" i="4"/>
  <c r="O30" i="36" s="1"/>
  <c r="Z233" i="4"/>
  <c r="Z227" i="4"/>
  <c r="AA227" i="4"/>
  <c r="Y470" i="4"/>
  <c r="O48" i="36" s="1"/>
  <c r="O28" i="36"/>
  <c r="Y30" i="4"/>
  <c r="O7" i="36" s="1"/>
  <c r="AA521" i="4"/>
  <c r="Y88" i="4"/>
  <c r="O13" i="36" s="1"/>
  <c r="Y567" i="4"/>
  <c r="O58" i="36" s="1"/>
  <c r="Y420" i="4"/>
  <c r="O44" i="36" s="1"/>
  <c r="AA519" i="4"/>
  <c r="Y123" i="4"/>
  <c r="O16" i="36" s="1"/>
  <c r="Y537" i="4"/>
  <c r="O56" i="36" s="1"/>
  <c r="Y401" i="4"/>
  <c r="O41" i="36" s="1"/>
  <c r="Y389" i="4"/>
  <c r="O39" i="36" s="1"/>
  <c r="U63" i="36"/>
  <c r="Y504" i="4"/>
  <c r="O52" i="36" s="1"/>
  <c r="AA523" i="4"/>
  <c r="Y270" i="4"/>
  <c r="O32" i="36" s="1"/>
  <c r="AA517" i="4"/>
  <c r="Y192" i="4"/>
  <c r="O25" i="36" s="1"/>
  <c r="Y22" i="4"/>
  <c r="O6" i="36" s="1"/>
  <c r="AA518" i="4"/>
  <c r="Y37" i="4"/>
  <c r="O8" i="36" s="1"/>
  <c r="Y480" i="4"/>
  <c r="O50" i="36" s="1"/>
  <c r="Y413" i="4"/>
  <c r="O43" i="36" s="1"/>
  <c r="Y153" i="4"/>
  <c r="O21" i="36" s="1"/>
  <c r="Y182" i="4"/>
  <c r="O23" i="36" s="1"/>
  <c r="Y576" i="4"/>
  <c r="O59" i="36" s="1"/>
  <c r="Y437" i="4"/>
  <c r="O45" i="36" s="1"/>
  <c r="Y261" i="4"/>
  <c r="Y262" i="4" s="1"/>
  <c r="O31" i="36" s="1"/>
  <c r="Y140" i="4"/>
  <c r="O18" i="36" s="1"/>
  <c r="AA522" i="4"/>
  <c r="Y80" i="4"/>
  <c r="O12" i="36" s="1"/>
  <c r="Y604" i="4"/>
  <c r="O62" i="36" s="1"/>
  <c r="Y528" i="4"/>
  <c r="O54" i="36" s="1"/>
  <c r="Y135" i="4"/>
  <c r="O17" i="36" s="1"/>
  <c r="Y548" i="4"/>
  <c r="O57" i="36" s="1"/>
  <c r="Y513" i="4"/>
  <c r="O53" i="36" s="1"/>
  <c r="Y491" i="4"/>
  <c r="O51" i="36" s="1"/>
  <c r="Y444" i="4"/>
  <c r="O46" i="36" s="1"/>
  <c r="Y53" i="4"/>
  <c r="O10" i="36" s="1"/>
  <c r="Y17" i="4"/>
  <c r="O5" i="36" s="1"/>
  <c r="Z243" i="4" l="1"/>
  <c r="R29" i="36" s="1"/>
  <c r="O63" i="36"/>
  <c r="Z464" i="4"/>
  <c r="AA464" i="4"/>
  <c r="AA463" i="4"/>
  <c r="Z463" i="4"/>
  <c r="Z462" i="4"/>
  <c r="AA462" i="4"/>
  <c r="Z461" i="4"/>
  <c r="AA461" i="4"/>
  <c r="Z470" i="4" l="1"/>
  <c r="R48" i="36" s="1"/>
  <c r="R63" i="36" s="1"/>
  <c r="AF66" i="36" s="1"/>
</calcChain>
</file>

<file path=xl/sharedStrings.xml><?xml version="1.0" encoding="utf-8"?>
<sst xmlns="http://schemas.openxmlformats.org/spreadsheetml/2006/main" count="1657" uniqueCount="1152">
  <si>
    <t>5820</t>
  </si>
  <si>
    <t>Management of bilge water and sludge handling onboard</t>
  </si>
  <si>
    <t>SAFETY AND ENVIRONMENTAL PROTECTION POLICY</t>
  </si>
  <si>
    <t>Are computer systems, in relation to IMO MSC/Circ.891, certified by a recognised organisation?</t>
  </si>
  <si>
    <t>DESIGNATED PERSONS</t>
  </si>
  <si>
    <t>Does the company have the overriding authority of the master clearly defined? (ISM Code 2002 5.2)</t>
  </si>
  <si>
    <t>5822.2</t>
  </si>
  <si>
    <t>Is it company policy to install a separate sludge discharge pump with the purpose of discharging the sludge to reception facility?</t>
  </si>
  <si>
    <t>5822.3</t>
  </si>
  <si>
    <t>Is a checklist used for bunker operations (company format) ?</t>
  </si>
  <si>
    <t>Fuel Change Over / Ballast Water Exchange</t>
  </si>
  <si>
    <t>5821.9</t>
  </si>
  <si>
    <t>Is it a company policy to always deliver all bilge water to reception facilities?</t>
  </si>
  <si>
    <t>5822</t>
  </si>
  <si>
    <t>Outfitting of sludge handling system</t>
  </si>
  <si>
    <t>5822.1</t>
  </si>
  <si>
    <t>Is it company policy to install a sludge collecting pump as per MEPC.1/Circ.642? (with the sole purpose of collecting the sludge from different ER tanks to the Oil Residue (Sludge) Tank)?</t>
  </si>
  <si>
    <t>6400.11</t>
  </si>
  <si>
    <t>Are masters entitled to use non-compulsory pilot services? (must be stated in a company procedure)</t>
  </si>
  <si>
    <t>6100.7</t>
  </si>
  <si>
    <t>Are there procedures/instructions for the internal transfer of fuel oil between main storage tanks?</t>
  </si>
  <si>
    <t xml:space="preserve">Do relevant ERT member(s) participate in an ERS training course as provided by the ERS service provider (class) ? </t>
  </si>
  <si>
    <t>Does the company have instructions for navigating in sensitive areas? (IMO SN/Circulars)</t>
  </si>
  <si>
    <t>Does the company have procedures/instructions for mooring/unmooring operations?</t>
  </si>
  <si>
    <t>Are tasks &amp; responsibilities of shipboard personnel assigned to ballast water exchange operations defined, documented &amp; controlled ?</t>
  </si>
  <si>
    <t>Does the system cover the arrangements needed to ensure that the company, day and night, is prepared to respond effectively to hazards, accidents or emergencies involving their ships?</t>
  </si>
  <si>
    <t>6200.5</t>
  </si>
  <si>
    <t>6200.6</t>
  </si>
  <si>
    <t>Is an annual ERT drill performed at the office which includes participation by the ERS service provider (class) and one company vessel ?</t>
  </si>
  <si>
    <t>NAVIGATION / BRIDGE OPERATIONS</t>
  </si>
  <si>
    <t>2100.6</t>
  </si>
  <si>
    <t>2100.7</t>
  </si>
  <si>
    <t>2100.8</t>
  </si>
  <si>
    <t>2100.9</t>
  </si>
  <si>
    <t>5460</t>
  </si>
  <si>
    <t>Lubrication and Use of Oils (Element nr.: 5810, 5811 &amp; 5812)</t>
  </si>
  <si>
    <t>Stern tube lubrication</t>
  </si>
  <si>
    <t>5810.1</t>
  </si>
  <si>
    <t>5810.3</t>
  </si>
  <si>
    <t xml:space="preserve">Is there an appropriate procedure in place for entering the pump room ?  </t>
  </si>
  <si>
    <t>5801</t>
  </si>
  <si>
    <t>Has a company policy been implemented that the "contract of sale" will include the requirement to develop a "Ship Recycling Plan" by the recycling facility (in consultation with the owner) or does the "contract of sale" with the cash buyer include the obligation to request such a plan upon sale to the recycling facility?</t>
  </si>
  <si>
    <t>Is an updated list of persons to be contacted available? (coastal States, port contacts, company interest contacts)</t>
  </si>
  <si>
    <t>Is it company policy to use hydraulic oil that  is certified according to the EEL in mooring and anchor appliances?</t>
  </si>
  <si>
    <t>Is it company policy to use hydraulic oil that is certified according to the EEL in crane appliances?</t>
  </si>
  <si>
    <r>
      <t xml:space="preserve">Does company policy require </t>
    </r>
    <r>
      <rPr>
        <b/>
        <sz val="16"/>
        <rFont val="Arial"/>
        <family val="2"/>
      </rPr>
      <t xml:space="preserve">updated </t>
    </r>
    <r>
      <rPr>
        <sz val="16"/>
        <rFont val="Arial"/>
        <family val="2"/>
      </rPr>
      <t xml:space="preserve">fuel change over procedures (company approved) to be available onboard for the main engine, auxiliary engines and boilers?  (procedures should be available for each fuel type used onboard) </t>
    </r>
  </si>
  <si>
    <t xml:space="preserve">Are tasks,qualifications and responsibilities described in the manuals and in the job descriptions? </t>
  </si>
  <si>
    <t>Are corrective and/or preventive actions taken ?</t>
  </si>
  <si>
    <t>Does the MS require ship-critical equipment and systems to be identified?</t>
  </si>
  <si>
    <t>Are adequate system back-up’s for office administrative PC systems made (where applicable) and are procedures for this documented ?</t>
  </si>
  <si>
    <t>350.2</t>
  </si>
  <si>
    <t>Are ship inspections held at defined intervals? (minimum of twice a year or equivalent)</t>
  </si>
  <si>
    <t>6300.8</t>
  </si>
  <si>
    <t>Is it company policy that ballast tanks of vessels delivered after 01-07-2012, are coated with a hard coating of a light colour?</t>
  </si>
  <si>
    <t>6300.6</t>
  </si>
  <si>
    <t>6300.7</t>
  </si>
  <si>
    <t>Is the coating approved according to the IMO performance standard? (type approval or statement of compliance according to Res. MSC 215(82) in Coating Technical File)</t>
  </si>
  <si>
    <t>Does the company have a system which ensures an adequate level of corrosion prevention of the seawater ballast tanks? (Protective coatings provided in ballast tanks has to be in a GOOD condition)</t>
  </si>
  <si>
    <r>
      <t>For existing vessels:</t>
    </r>
    <r>
      <rPr>
        <b/>
        <sz val="16"/>
        <rFont val="Arial"/>
        <family val="2"/>
      </rPr>
      <t xml:space="preserve"> </t>
    </r>
    <r>
      <rPr>
        <sz val="16"/>
        <rFont val="Arial"/>
        <family val="2"/>
      </rPr>
      <t>Are ballast tanks coated with a hard coating of a light colour?</t>
    </r>
  </si>
  <si>
    <t>Is it company procedure that the ship shore safety checklist has to be used before loading/unloading operations?</t>
  </si>
  <si>
    <t>6300.1</t>
  </si>
  <si>
    <t>6300.4</t>
  </si>
  <si>
    <t>GENERAL MAN.</t>
  </si>
  <si>
    <t>QUALITY DEPT.</t>
  </si>
  <si>
    <t xml:space="preserve">GA Code: </t>
  </si>
  <si>
    <t xml:space="preserve">                    </t>
  </si>
  <si>
    <t>Doc. &amp; Impl.</t>
  </si>
  <si>
    <t xml:space="preserve">RANKING SCORE </t>
  </si>
  <si>
    <t>RANKING MAX. SCORE</t>
  </si>
  <si>
    <t>7300.5</t>
  </si>
  <si>
    <t>Does the MS provide for specific measures aimed at promoting the reliability of ship-critical equipment and systems?</t>
  </si>
  <si>
    <t>Are those event reports considered in creating a list of critical equipment?</t>
  </si>
  <si>
    <t>6110.7</t>
  </si>
  <si>
    <t>2100.12</t>
  </si>
  <si>
    <t>2100.13</t>
  </si>
  <si>
    <t>Is a company policy concerning safety and the environment and which is signed by the Man. Dir., available?</t>
  </si>
  <si>
    <t>Does the company have procedures to control documents and data relevant to the 
Man.System?</t>
  </si>
  <si>
    <r>
      <t xml:space="preserve">Training / Courses for Personnel
</t>
    </r>
    <r>
      <rPr>
        <sz val="16"/>
        <rFont val="Arial"/>
        <family val="2"/>
      </rPr>
      <t>Additional Green Award Requirements &amp; IMO Model Courses</t>
    </r>
  </si>
  <si>
    <t>Is objective evidence available that the safety and environmental aspects of the operation of each ship is monitored and that the required adequate resources and shore-based support is applied?</t>
  </si>
  <si>
    <t>RESOURCES AND PERSONNEL AND STCW</t>
  </si>
  <si>
    <t>COMPANY RESPONSIBILITIES AND AUTHORITY</t>
  </si>
  <si>
    <t>217.1</t>
  </si>
  <si>
    <t>217.3</t>
  </si>
  <si>
    <t>217.5</t>
  </si>
  <si>
    <t>217.7</t>
  </si>
  <si>
    <t>217.9</t>
  </si>
  <si>
    <t>217</t>
  </si>
  <si>
    <t>1200.6</t>
  </si>
  <si>
    <t>1200.8</t>
  </si>
  <si>
    <t>1200.9</t>
  </si>
  <si>
    <t>1300</t>
  </si>
  <si>
    <t>1200</t>
  </si>
  <si>
    <t>1500.10</t>
  </si>
  <si>
    <t>1600.7</t>
  </si>
  <si>
    <t>1600.8</t>
  </si>
  <si>
    <t>3100.5</t>
  </si>
  <si>
    <t>3200.13</t>
  </si>
  <si>
    <t>5460.1</t>
  </si>
  <si>
    <t>5700.5</t>
  </si>
  <si>
    <t>5700.6</t>
  </si>
  <si>
    <t>5900.1</t>
  </si>
  <si>
    <t>5900.12</t>
  </si>
  <si>
    <t>5900.2</t>
  </si>
  <si>
    <t>5900.13</t>
  </si>
  <si>
    <t>Is it company policy for ships to participate in the Environmental Ship Index, where applicable?  (The ESI is a project from the World Port Climate Initiative; its aim is to recognise ships whose air emissions are below regulatory limits and in doing so contribute to improvements in air quality and reduction of greenhouse gas emissions in the shipping sector).</t>
  </si>
  <si>
    <t>7300.6</t>
  </si>
  <si>
    <t>7300.7</t>
  </si>
  <si>
    <t>Does the company policy for newbuilds implement additional measures to reduce harmful air emissions (NOx, SOx and PM) and improve energy efficiency (reduce CO2 or fuel consumption)?</t>
  </si>
  <si>
    <t>Is a management review done?</t>
  </si>
  <si>
    <t>Are internal audits carried out to verify whether safety and pollution-prevention activities, and other procedures, comply with the Management System (MS)?</t>
  </si>
  <si>
    <t>Scoring (%)</t>
  </si>
  <si>
    <t>6400.12</t>
  </si>
  <si>
    <t>Is it company policy to employ all ship-personnel on a permanent basis?</t>
  </si>
  <si>
    <t>Is it company policy to employ senior officers on a permanent basis?</t>
  </si>
  <si>
    <t>Is communication with media included in the emergency procedures?</t>
  </si>
  <si>
    <t xml:space="preserve">Are shore-ship communications, defined levels of authority and lines of communication documented and working effectively ?               </t>
  </si>
  <si>
    <t>1200.3</t>
  </si>
  <si>
    <t>1200.4</t>
  </si>
  <si>
    <t>1300.1</t>
  </si>
  <si>
    <t>1400.1</t>
  </si>
  <si>
    <t>1400.2</t>
  </si>
  <si>
    <t>Is the working language monitored and checked by the ship's staff and verified during internal audits?</t>
  </si>
  <si>
    <t>Does the company have instructions for carrying out winch brake tests (to be carried out at least once a year or after an excessive load)?</t>
  </si>
  <si>
    <t>Are obsolete documents removed promptly?</t>
  </si>
  <si>
    <r>
      <t>For existing vessels:</t>
    </r>
    <r>
      <rPr>
        <sz val="16"/>
        <rFont val="Arial"/>
        <family val="2"/>
      </rPr>
      <t xml:space="preserve"> Are ballast tanks coated with dark epoxy maintained with a modified epoxy coating of a light colour, after safety benefit assessment is carried out?</t>
    </r>
  </si>
  <si>
    <r>
      <t>Alternative for  1300.1:</t>
    </r>
    <r>
      <rPr>
        <sz val="16"/>
        <rFont val="Arial"/>
        <family val="2"/>
      </rPr>
      <t xml:space="preserve"> sufficient number of air cylinders for the sole purpose of safety drills.</t>
    </r>
  </si>
  <si>
    <r>
      <t>Computer Systems, Networks, Data Security and Training.</t>
    </r>
    <r>
      <rPr>
        <sz val="16"/>
        <rFont val="Arial"/>
        <family val="2"/>
      </rPr>
      <t xml:space="preserve"> GA requirement</t>
    </r>
  </si>
  <si>
    <t>Do these criteria take manufacturer’s recommendations into account ?</t>
  </si>
  <si>
    <t>Are procedures for an "Emergency room" in the office defined?</t>
  </si>
  <si>
    <t>109.1</t>
  </si>
  <si>
    <t>Are safety and environmental inspections carried out, documented and reported?</t>
  </si>
  <si>
    <t>109.2</t>
  </si>
  <si>
    <t>5812.1</t>
  </si>
  <si>
    <t>5812.2</t>
  </si>
  <si>
    <t>5812.3</t>
  </si>
  <si>
    <t>5900.10</t>
  </si>
  <si>
    <t>5910.6</t>
  </si>
  <si>
    <t>6200.10</t>
  </si>
  <si>
    <t>1200.10</t>
  </si>
  <si>
    <t>3200.11</t>
  </si>
  <si>
    <t>Does the company periodically evaluate the efficiency of the MS and review the MS, in accordance with procedures established by the company, when necessary?</t>
  </si>
  <si>
    <t>Are enhanced surveys performed and approved by the Classification Society ?</t>
  </si>
  <si>
    <t>6100.2</t>
  </si>
  <si>
    <t>Is the HSQ Manager designated to authorise hot work?</t>
  </si>
  <si>
    <t>1400</t>
  </si>
  <si>
    <t>2120</t>
  </si>
  <si>
    <t>Norm item</t>
  </si>
  <si>
    <t>106.5</t>
  </si>
  <si>
    <t>106.6</t>
  </si>
  <si>
    <t>106.7</t>
  </si>
  <si>
    <t>106.8</t>
  </si>
  <si>
    <t>Is it company policy that maintenance meetings are carried out on board? (e.g. each month and at (all) sections on board)</t>
  </si>
  <si>
    <t>111.1</t>
  </si>
  <si>
    <t>111.2</t>
  </si>
  <si>
    <t>(Preparation of vessel before delivery) Has a company procedure been implemented to clearly mark all compartments which could have an oxygen deficient or dangerous atmosphere? ( e.g. cofferdams, fuel oil tanks, waste oil tanks, black/grey water tanks, etc.)</t>
  </si>
  <si>
    <t>5822.6</t>
  </si>
  <si>
    <t>Is it a company selection process to assign ships that always deliver all sludge to reception facilities?</t>
  </si>
  <si>
    <t>Programme of Inspections</t>
  </si>
  <si>
    <t>Has the company developed an internal technical inspection programme?</t>
  </si>
  <si>
    <t>Does the company have relevant previous survey and internal technical inspection reports?</t>
  </si>
  <si>
    <t>6110</t>
  </si>
  <si>
    <t>Critical and Stand-by Equipment</t>
  </si>
  <si>
    <t>6110.1</t>
  </si>
  <si>
    <t>6110.2</t>
  </si>
  <si>
    <t>Does the list of critical equipment include and specify stand-by equipment for every ship?</t>
  </si>
  <si>
    <t>6110.3</t>
  </si>
  <si>
    <t>Is the feedback from the ship considered in the process of creating a list of critical equipment? (eg. PMS reports)</t>
  </si>
  <si>
    <t>6110.4</t>
  </si>
  <si>
    <t>Is it company policy to install a Computer Based Program for spare parts management of critical equipment and stand-by equipment?</t>
  </si>
  <si>
    <t>6110.8</t>
  </si>
  <si>
    <r>
      <t xml:space="preserve">Condition Assessment Program, Maintenance    </t>
    </r>
    <r>
      <rPr>
        <sz val="16"/>
        <rFont val="Arial"/>
        <family val="2"/>
      </rPr>
      <t xml:space="preserve">Additional Green Award requirements </t>
    </r>
  </si>
  <si>
    <t>7500.2</t>
  </si>
  <si>
    <t>Does the company require the shipyard to include in these procedures that the "Material Declaration" contains information on the safe removal of hazardous materials? (requirement to be part of the building contract)</t>
  </si>
  <si>
    <t>Alternative for 7100.1 (7100.2, 7100.3, 7100.4)</t>
  </si>
  <si>
    <t xml:space="preserve">Is there a policy that system back-ups for vessel computer-based systems are made (where applicable)? </t>
  </si>
  <si>
    <t>Is there a policy that system back-ups for vessel administrative PC systems are made?</t>
  </si>
  <si>
    <t>Is a system administrator designated for administrative PC systems in the office ?</t>
  </si>
  <si>
    <r>
      <t xml:space="preserve">TOTAL SCORE REVIEW
</t>
    </r>
    <r>
      <rPr>
        <b/>
        <sz val="28"/>
        <rFont val="Arial"/>
        <family val="2"/>
      </rPr>
      <t>OFFICE AUDIT - OILTANKER</t>
    </r>
  </si>
  <si>
    <t>Does the company have procedures/instructions for hull / ship's construction condition-inspections to be carried out by ship's personnel?</t>
  </si>
  <si>
    <t>Does the company have information regarding the relevant maintenance level of the vessel?</t>
  </si>
  <si>
    <t>Has a company procedure been implemented within the Management System that a Final Survey, by an independent organization, will be carried out on the "Inventory of Hazardous Materials" (Part I, Part II and Part III) before delivery to either the recycling facility or cash buyer?</t>
  </si>
  <si>
    <t>(Preparation of vessel before delivery) Has a company procedure been implemented to ensure that the vessel's cargo spaces &amp; other compartments where possible, will be delivered to either the recycling facility or cash-buyer in a "gas-free &amp; safe for entry and hot work" condition?</t>
  </si>
  <si>
    <t>Are company vessels in receipt of an evaluation report of an annual drill between company, ERS service provider (class) and a company vessel ?</t>
  </si>
  <si>
    <t>5421.1</t>
  </si>
  <si>
    <t>5421.2</t>
  </si>
  <si>
    <t xml:space="preserve">Has the company carried out a safety assessment with respective manufacturers, for any necessary modifications to the vessel's boilers and each fuel system onboard?  (modifications should be class approved) </t>
  </si>
  <si>
    <r>
      <t>Ballast Water Management</t>
    </r>
    <r>
      <rPr>
        <sz val="14"/>
        <rFont val="Arial"/>
        <family val="2"/>
      </rPr>
      <t/>
    </r>
  </si>
  <si>
    <t>Mooring Equipment</t>
  </si>
  <si>
    <t>Corrosion Prevention of Seawater Ballast Tanks</t>
  </si>
  <si>
    <t>Employment of Personnel</t>
  </si>
  <si>
    <t>Are tasks, qualifications and responsibilities defined in the manuals and in the job descriptions?</t>
  </si>
  <si>
    <t>Are non-conformities reported including their possible cause?</t>
  </si>
  <si>
    <t>MAINTENANCE OF THE SHIP AND EQUIPMENT</t>
  </si>
  <si>
    <t>DOCUMENTATION</t>
  </si>
  <si>
    <t>COMPANY VERIFICATION, REVIEW AND EVALUATION</t>
  </si>
  <si>
    <t>IMO ELEMENTS</t>
  </si>
  <si>
    <t>110.2</t>
  </si>
  <si>
    <t>110.3</t>
  </si>
  <si>
    <t>Is appropriate corrective action taken?</t>
  </si>
  <si>
    <t>110.4</t>
  </si>
  <si>
    <t>Are records of these activities maintained?</t>
  </si>
  <si>
    <t>110.5</t>
  </si>
  <si>
    <t>110.6</t>
  </si>
  <si>
    <r>
      <t>SOLAS, General Provisions</t>
    </r>
    <r>
      <rPr>
        <sz val="16"/>
        <rFont val="Arial"/>
        <family val="2"/>
      </rPr>
      <t xml:space="preserve">   </t>
    </r>
    <r>
      <rPr>
        <b/>
        <sz val="16"/>
        <rFont val="Arial"/>
        <family val="2"/>
      </rPr>
      <t xml:space="preserve">                                                                                                                </t>
    </r>
  </si>
  <si>
    <t>Is this policy maintained and implemented at all shore-based levels as well as all 
ship-based levels ?</t>
  </si>
  <si>
    <t>3200.5</t>
  </si>
  <si>
    <t xml:space="preserve">Does the office support the master in cases where the ship cannot reasonably be expected to carry out ballast water exchange? </t>
  </si>
  <si>
    <t>Is company aware of cargo specifications which are required by the charterer of the ship?</t>
  </si>
  <si>
    <t>4100.6</t>
  </si>
  <si>
    <t>Is it company policy to categorize the ship into departments as per TMSA (OCIMF) in the process of creating a list of critical equipment?</t>
  </si>
  <si>
    <t>6110.5</t>
  </si>
  <si>
    <t>Is it company policy to install a Computer Based Program to register failures, break downs and near misses in order to have a constant event report on the systems?</t>
  </si>
  <si>
    <t>Newbuild policy</t>
  </si>
  <si>
    <t>5450.1</t>
  </si>
  <si>
    <t>Indicates that the whole element did not reach the minimum score, hence a finding is issued. The number shows the scores obtained.</t>
  </si>
  <si>
    <t>5200</t>
  </si>
  <si>
    <t>* for detailed interpretations of the colours and the usage of the checklist, please refer to the pdf-file named "Instruction Notes" located on www.greenaward.org under "Certification/ Download".</t>
  </si>
  <si>
    <t>Is there an instruction that all persons involved are to be familiar with the intended bunker operation and/or internal transfer operation and their duties?</t>
  </si>
  <si>
    <t>Due to characteristics of environmentally friendly lubricants (EEL certified) are extra measures taken into account for the applicable system if needed? (e.g. condition of seals &amp; filters, temperature &amp; condition of oil, prevention of humidity ingress etc.)</t>
  </si>
  <si>
    <t>NAUTICAL DEPT.</t>
  </si>
  <si>
    <t>OPER./CHART DEPT.</t>
  </si>
  <si>
    <t>FINANCIAL DEPT.</t>
  </si>
  <si>
    <t>Does the company require the corrosion prevention system to be part of the vessel maintenance system?</t>
  </si>
  <si>
    <t>Are inspection, maintenance and discard criteria for mooring wires and tails / fibre ropes established and carried out by a competent person? (time interval for inspection should be in the PMS)</t>
  </si>
  <si>
    <t>MANAGEMENT ELEMENTS (continued)</t>
  </si>
  <si>
    <t>Does the company provide the ship(s) with an automatic wire rope lubricator?</t>
  </si>
  <si>
    <t>6200.1</t>
  </si>
  <si>
    <t>6200.2</t>
  </si>
  <si>
    <t>Is an owner's inspection report  available?</t>
  </si>
  <si>
    <t>N</t>
  </si>
  <si>
    <t>Is it company policy to install Clean Water Tank (to enable Oily Bilge Water to be processed while in port and special areas)?</t>
  </si>
  <si>
    <t>INS- / CLAIM DEPT.</t>
  </si>
  <si>
    <t>Does the company distribute relevant cargo instructions to the vessel? (e.g.  is ship compatible for intended cargo)</t>
  </si>
  <si>
    <t>Have the owners/managers established documented policies concerning shore/ship personnel?</t>
  </si>
  <si>
    <t>5811.1</t>
  </si>
  <si>
    <t>Safety of Navigation / SOLAS chart carriage requirements</t>
  </si>
  <si>
    <t>Has the level of competency been defined and documented for office personnel performing functions pertinent to safety and the environment?</t>
  </si>
  <si>
    <t>Does the company have a procedure to verify the integrity of the sea staff certification and medical fitness before being assigned to the ship?</t>
  </si>
  <si>
    <t xml:space="preserve">NOT APPLICABLE </t>
  </si>
  <si>
    <t>Is an overview of the valid certificates per ship available and is the overview updated?</t>
  </si>
  <si>
    <t>Does the company require the shipyard to have procedures to require equipment-/machinery-suppliers to provide a "Material Declaration"? (used by the yard to develop the Inventory Part I)  (requirement to be part of the building contract)</t>
  </si>
  <si>
    <t>Is personnel promotion policy (ship &amp; office) documented in company procedures?</t>
  </si>
  <si>
    <t>Is the responsibility of the master clearly defined and documented?</t>
  </si>
  <si>
    <t>Does the company have instructions for smoking areas on board?</t>
  </si>
  <si>
    <t>Does the company have procedures/instructions in relation to the entire cargo tank operations?</t>
  </si>
  <si>
    <t>Are responsibilities and authorities of all office personnel clearly defined ?</t>
  </si>
  <si>
    <t>Is the designated person provided with shore-based support and adequate resources?</t>
  </si>
  <si>
    <t xml:space="preserve">Do arrangements include training and an introduction to the quality system for the executive management ? </t>
  </si>
  <si>
    <t>Are records of this training/courses available?</t>
  </si>
  <si>
    <t>109.3</t>
  </si>
  <si>
    <t>LEGEND</t>
  </si>
  <si>
    <t>Score</t>
  </si>
  <si>
    <t>Indicates which crew/employee may be interviewed/questioned.</t>
  </si>
  <si>
    <t>Shows that a certain item is complied.</t>
  </si>
  <si>
    <r>
      <t xml:space="preserve">Shows that a certain item is </t>
    </r>
    <r>
      <rPr>
        <i/>
        <sz val="16"/>
        <rFont val="Arial"/>
        <family val="2"/>
      </rPr>
      <t>not</t>
    </r>
    <r>
      <rPr>
        <sz val="16"/>
        <rFont val="Arial"/>
        <family val="2"/>
      </rPr>
      <t xml:space="preserve"> complied.</t>
    </r>
  </si>
  <si>
    <t>Indicates that an alternative is used, hence the score for that item is a "0".</t>
  </si>
  <si>
    <t>The checklist was filled in incorrectly, thus shows "error".</t>
  </si>
  <si>
    <t>Shows which elements are minimum = maximum. Hence scores on all items is required to fully comply.</t>
  </si>
  <si>
    <t>111.4</t>
  </si>
  <si>
    <t>112.1</t>
  </si>
  <si>
    <t>112.2</t>
  </si>
  <si>
    <t>112.3</t>
  </si>
  <si>
    <t>112.4</t>
  </si>
  <si>
    <t>MINIMUM RANKING SCORE REQUIRED</t>
  </si>
  <si>
    <t>Enhanced Surveys</t>
  </si>
  <si>
    <t>Are the results of audits and reviews brought to the attention of all personnel having responsibility in the area involved?</t>
  </si>
  <si>
    <t>112.5</t>
  </si>
  <si>
    <t>211.1</t>
  </si>
  <si>
    <t>212.1</t>
  </si>
  <si>
    <t>301.1</t>
  </si>
  <si>
    <t>310.1</t>
  </si>
  <si>
    <r>
      <t xml:space="preserve">Compressor for the refilling of air cylinders for breathing apparatus or Alternative, </t>
    </r>
    <r>
      <rPr>
        <sz val="16"/>
        <rFont val="Arial"/>
        <family val="2"/>
      </rPr>
      <t>Additional Green Award requirement</t>
    </r>
  </si>
  <si>
    <t xml:space="preserve">Ships required to carry out Fuel Change Over to low sulphur MARINE DIESEL OIL or low sulphur MARINE GAS OIL  ( low sulphur Distillates )  </t>
  </si>
  <si>
    <t>The Total Score Review has been moved to another tab named "Office - Total Score Review"</t>
  </si>
  <si>
    <t>Is the risk assessment and relevant onboard procedures + instructions reviewed on a regular basis (at least once a year or if circumstances require a review) ?</t>
  </si>
  <si>
    <t>Does the company have a policy concerning the retention and disposal of oil residues (sludge)?</t>
  </si>
  <si>
    <t>DEVELOPMENT OF PLANS FOR SHIPBOARD OPERATIONS</t>
  </si>
  <si>
    <t>EMERGENCY PREPAREDNESS</t>
  </si>
  <si>
    <t>Is the risk assessment carried out in order to create a list of critical equipment for every ship after intermediate survey (at least every 2.5 years)?</t>
  </si>
  <si>
    <t>1300.2</t>
  </si>
  <si>
    <t>5440.6</t>
  </si>
  <si>
    <t>5812.4</t>
  </si>
  <si>
    <t>5812.6</t>
  </si>
  <si>
    <t>6400</t>
  </si>
  <si>
    <t>6300</t>
  </si>
  <si>
    <t>Points that add up 
to minimum score
(indication only)</t>
  </si>
  <si>
    <t>a</t>
  </si>
  <si>
    <t>Are arrangements for shore and vessel systems documented ? (configuration scheme)</t>
  </si>
  <si>
    <t>O</t>
  </si>
  <si>
    <t>Total score</t>
  </si>
  <si>
    <t>1500.4</t>
  </si>
  <si>
    <t>1500.5</t>
  </si>
  <si>
    <t>1500.9</t>
  </si>
  <si>
    <t>1600.1</t>
  </si>
  <si>
    <t>1600.2</t>
  </si>
  <si>
    <t>1600.3</t>
  </si>
  <si>
    <t>Is training provided at a level required to effectively operate and maintain the system and cover normal, abnormal and emergency conditions?</t>
  </si>
  <si>
    <t>Does the company provide the ship with a winch brake test kit?</t>
  </si>
  <si>
    <t>Are management instructions regarding disposal of soot and soot-water mixtures available onboard for ships equipped with Soot separation / collection tank?</t>
  </si>
  <si>
    <t>5821.4</t>
  </si>
  <si>
    <t>5821.5</t>
  </si>
  <si>
    <t>MAINTENANCE / SURVEYS</t>
  </si>
  <si>
    <t>6100.1</t>
  </si>
  <si>
    <t>Is an updated list of national &amp; local authorities, as required in the SOPEP &amp; the emergency response plan, available in the office ?</t>
  </si>
  <si>
    <t>Is the internal audit scheme applicable to the IT department?</t>
  </si>
  <si>
    <t>Enclosed Space Entry &amp; Hot Work</t>
  </si>
  <si>
    <t>Control of drugs &amp; alcohol onboard</t>
  </si>
  <si>
    <t>Emergency Response System</t>
  </si>
  <si>
    <t>M</t>
  </si>
  <si>
    <t>4100.3</t>
  </si>
  <si>
    <t>4100.4</t>
  </si>
  <si>
    <t>4100.5</t>
  </si>
  <si>
    <t>102.3</t>
  </si>
  <si>
    <t>103.1</t>
  </si>
  <si>
    <t>103.2</t>
  </si>
  <si>
    <t>Prevention of pollution by oil</t>
  </si>
  <si>
    <t>109.4</t>
  </si>
  <si>
    <t>109.5</t>
  </si>
  <si>
    <t>110.1</t>
  </si>
  <si>
    <t>CREW</t>
  </si>
  <si>
    <t xml:space="preserve">                                </t>
  </si>
  <si>
    <t>7100.1</t>
  </si>
  <si>
    <t>7100.2</t>
  </si>
  <si>
    <t>7100.3</t>
  </si>
  <si>
    <t>7100.4</t>
  </si>
  <si>
    <t>7200.1</t>
  </si>
  <si>
    <t>7200.2</t>
  </si>
  <si>
    <t>7200.3</t>
  </si>
  <si>
    <t>7200.4</t>
  </si>
  <si>
    <t>Does the bunker procedure include a bunker plan (company format) ?</t>
  </si>
  <si>
    <t>Does the company have objective evidence to show their support of the shipboard personnel in reporting of non-conformities / near misses?</t>
  </si>
  <si>
    <t>Are there procedures to ensure that a sufficient number of personnel is available in case of emergency during port stay?</t>
  </si>
  <si>
    <t>Is it company policy to employ ratings on a permanent basis?</t>
  </si>
  <si>
    <t xml:space="preserve">Are the lubricants &amp; cleaning products compatible with the wire and approved by the wire manufacturer? </t>
  </si>
  <si>
    <t>7300.10</t>
  </si>
  <si>
    <t>2120.1</t>
  </si>
  <si>
    <t>Mooring wire lubrication</t>
  </si>
  <si>
    <t>Is it company policy to use a mooring wire lubricant / grease that  is certified according to the EEL?</t>
  </si>
  <si>
    <t>Deck equipment lubrication (use of oils)</t>
  </si>
  <si>
    <t>Is it company policy to use grease that is certified according to the EEL (all deck equipment)?</t>
  </si>
  <si>
    <t>Is it company policy to use gear oil that is certified according to the EEL (all deck equipment)?</t>
  </si>
  <si>
    <t>Bunker Operations</t>
  </si>
  <si>
    <t>Oil Tanker Cargo Operations &amp; Additional Green Award requirements</t>
  </si>
  <si>
    <t xml:space="preserve">MAXIMUM OBTAINABLE RANKING SCORE </t>
  </si>
  <si>
    <t>Navigation</t>
  </si>
  <si>
    <t xml:space="preserve">OFFICE RANKING SCORE </t>
  </si>
  <si>
    <r>
      <t>Alternative for 6200.7:</t>
    </r>
    <r>
      <rPr>
        <sz val="16"/>
        <rFont val="Arial"/>
        <family val="2"/>
      </rPr>
      <t xml:space="preserve"> (for fibre ropes) Are there procedures for care of fibre ropes?</t>
    </r>
  </si>
  <si>
    <t>6200.11</t>
  </si>
  <si>
    <t>310.4</t>
  </si>
  <si>
    <t>Is the plan reviewed? (periodic and event review)</t>
  </si>
  <si>
    <t>310.5</t>
  </si>
  <si>
    <t>310.6</t>
  </si>
  <si>
    <t>Is office personnel familiar with the shipboard oil pollution emergency plan?</t>
  </si>
  <si>
    <t>310.7</t>
  </si>
  <si>
    <t>Is it company policy to employ officers on a permanent basis?</t>
  </si>
  <si>
    <t>Are all personnel entering an enclosed space provided with a personal gas detector which can measure HC, oxygen and relevant toxic vapours?</t>
  </si>
  <si>
    <t>GENERAL</t>
  </si>
  <si>
    <t>TOTAL SCORES</t>
  </si>
  <si>
    <t>3100.4</t>
  </si>
  <si>
    <t>3200.1</t>
  </si>
  <si>
    <t>CARGOES / CARGO OPERATIONS</t>
  </si>
  <si>
    <t>4100.1</t>
  </si>
  <si>
    <t>New buildings - For Owner / Managers and 3rd-party Ship Managers
For 5900.1, 5900.12 and 5900.2</t>
  </si>
  <si>
    <t>4100.7</t>
  </si>
  <si>
    <t>PREVENTION OF POLLUTION</t>
  </si>
  <si>
    <t>6200.7</t>
  </si>
  <si>
    <t>Is an evaluation report of vessel's performance sent to the company?</t>
  </si>
  <si>
    <t>Is ship's crew trained and drilled periodically according to enclosed space entry procedures ?</t>
  </si>
  <si>
    <t>Does training also include rescue and first aid?</t>
  </si>
  <si>
    <t xml:space="preserve">Are objectives concerning safety and the environment described? </t>
  </si>
  <si>
    <t>6100.3</t>
  </si>
  <si>
    <t>6100.4</t>
  </si>
  <si>
    <t>6100.6</t>
  </si>
  <si>
    <t>IT  DEPT.</t>
  </si>
  <si>
    <t xml:space="preserve">PERSONNEL DEPT. </t>
  </si>
  <si>
    <t>Have the management personnel, responsible for the area involved, taken timely corrective actions on deficiencies found?</t>
  </si>
  <si>
    <t>Does the company have a repair history on each vessel?</t>
  </si>
  <si>
    <t>Mooring Operations</t>
  </si>
  <si>
    <t>101.1</t>
  </si>
  <si>
    <t>102.1</t>
  </si>
  <si>
    <t>102.2</t>
  </si>
  <si>
    <t>Is a shipboard oil pollution emergency plan developed?</t>
  </si>
  <si>
    <t>310.3</t>
  </si>
  <si>
    <t>Is training and testing of the oil pollution emergency plan done?</t>
  </si>
  <si>
    <t>5820.3</t>
  </si>
  <si>
    <t>5820.4</t>
  </si>
  <si>
    <t>5820.5</t>
  </si>
  <si>
    <t>Is it company policy to include Sludge/Bilge and Soot collection tanks in the PMS for regular cleaning / inspection?</t>
  </si>
  <si>
    <t>5820.6</t>
  </si>
  <si>
    <t>5821</t>
  </si>
  <si>
    <t>Outfitting of bilge water system</t>
  </si>
  <si>
    <t>5821.1</t>
  </si>
  <si>
    <t>5821.2</t>
  </si>
  <si>
    <t>Measures taken to reduce PM emissions</t>
  </si>
  <si>
    <t>Are operational instructions on board written in a language understood by officers and shipboard personnel?</t>
  </si>
  <si>
    <t>106.14</t>
  </si>
  <si>
    <t>106.17</t>
  </si>
  <si>
    <t>107.1</t>
  </si>
  <si>
    <t>107.3</t>
  </si>
  <si>
    <t>108.1</t>
  </si>
  <si>
    <t>108.2</t>
  </si>
  <si>
    <t>108.3</t>
  </si>
  <si>
    <t>108.4</t>
  </si>
  <si>
    <t>7300.9</t>
  </si>
  <si>
    <t>1200.5</t>
  </si>
  <si>
    <t>Is it company policy that a safety meeting, attended by all personnel involved, is held prior to entering the space or commencement of hot work in order to review procedures and PPE (including those specific for the intended work) ?</t>
  </si>
  <si>
    <t xml:space="preserve">Does the company give instructions for internal inspections and do these inspections take manufacturer’s recommendations into account? </t>
  </si>
  <si>
    <t>Is there an Enclosed Space Entry and Hot  Work  permit to work system, taking account of IMO and industry guidelines and where relevant local port / terminal requirements?</t>
  </si>
  <si>
    <t>Is company approval of the Hot Work permit required before work can begin?</t>
  </si>
  <si>
    <t>7300.1</t>
  </si>
  <si>
    <t>Does the company require a responsible officer to be designated for all aspects of the operation?</t>
  </si>
  <si>
    <t>NOx Emissions</t>
  </si>
  <si>
    <t>105.7</t>
  </si>
  <si>
    <t>Are master's reviews reported and evaluated?</t>
  </si>
  <si>
    <t>106.1</t>
  </si>
  <si>
    <t>106.2</t>
  </si>
  <si>
    <t>106.3</t>
  </si>
  <si>
    <t>106.4</t>
  </si>
  <si>
    <t>Is crew on board provided with suitable personal protective equipment and suitable equipment for testing the atmosphere of an enclosed space? (e.g. breathing apparatus, protective clothing and approved + calibrated atmosphere testing equipment)</t>
  </si>
  <si>
    <t>5910.2</t>
  </si>
  <si>
    <t>5910.4</t>
  </si>
  <si>
    <t>5910.5</t>
  </si>
  <si>
    <t>5910.7</t>
  </si>
  <si>
    <t>6200.8</t>
  </si>
  <si>
    <t>6200.9</t>
  </si>
  <si>
    <t>6200.12</t>
  </si>
  <si>
    <t>6400.1</t>
  </si>
  <si>
    <t>6400.8</t>
  </si>
  <si>
    <t>6400.9</t>
  </si>
  <si>
    <t>6400.3</t>
  </si>
  <si>
    <t>6400.4</t>
  </si>
  <si>
    <t>6400.5</t>
  </si>
  <si>
    <t>6400.6</t>
  </si>
  <si>
    <t>7400.4</t>
  </si>
  <si>
    <t>201.1</t>
  </si>
  <si>
    <t>Is it company policy to have  safety stock inventory reports for critical equipment and stand-by equipment?</t>
  </si>
  <si>
    <t>For Owner/Managers</t>
  </si>
  <si>
    <r>
      <t>6400.10, 6400.11 &amp; 6400.12 are alternatives to 6400.1, 6400.8 &amp; 6400.9</t>
    </r>
    <r>
      <rPr>
        <b/>
        <sz val="16"/>
        <rFont val="Arial"/>
        <family val="2"/>
      </rPr>
      <t xml:space="preserve">
For 3rd-party Ship Managers</t>
    </r>
  </si>
  <si>
    <t>6400.10</t>
  </si>
  <si>
    <t>Revision Code</t>
  </si>
  <si>
    <r>
      <t>Particulate Matter (PM) Emissions</t>
    </r>
    <r>
      <rPr>
        <b/>
        <sz val="18"/>
        <rFont val="Arial"/>
        <family val="2"/>
      </rPr>
      <t xml:space="preserve">   </t>
    </r>
  </si>
  <si>
    <t>Is an evaluation of the Hot Work permit made (permit shows the appropriate safety precautions relevant to the location of work)?</t>
  </si>
  <si>
    <t>1200.7</t>
  </si>
  <si>
    <t>2120.2</t>
  </si>
  <si>
    <t>Is the working language between the office and the vessels defined?</t>
  </si>
  <si>
    <t xml:space="preserve">Ship Recycling - Policy for ships due to be recycled    </t>
  </si>
  <si>
    <t>For Owner / Managers only (Not applicable to 3rd-party ship managers)</t>
  </si>
  <si>
    <t>Ship Recycling - Inventory of Hazardous Materials</t>
  </si>
  <si>
    <t>7300.2</t>
  </si>
  <si>
    <t>Does the company use weather routing services for ships on long haul voyages?</t>
  </si>
  <si>
    <t>Does the company have a procedure in order to report an incident to the nearest coastal state in the event of the ship being abandoned or if a report from the ship is incomplete or unobtainable?</t>
  </si>
  <si>
    <t>Are valid documents available at all relevant locations?</t>
  </si>
  <si>
    <t>111.3</t>
  </si>
  <si>
    <t>Are changes to documents reviewed and approved by authorised personnel?</t>
  </si>
  <si>
    <t>Are the Management System (MS) Manuals maintained and updated?</t>
  </si>
  <si>
    <t>SOLAS 1974</t>
  </si>
  <si>
    <t>SOLAS Certificates</t>
  </si>
  <si>
    <t>MARPOL 73/78</t>
  </si>
  <si>
    <t>Prevention of pollution by garbage</t>
  </si>
  <si>
    <t>7300.8</t>
  </si>
  <si>
    <t>PURCHASING DEPT.</t>
  </si>
  <si>
    <t>TECHNICAL DEPT.</t>
  </si>
  <si>
    <t>Are all senior and deck officers conversant with the English language for maritime communication?</t>
  </si>
  <si>
    <t>106.13</t>
  </si>
  <si>
    <t>MACHINERY / ENGINE OPERATIONS</t>
  </si>
  <si>
    <t>3100.1</t>
  </si>
  <si>
    <t>3100.2</t>
  </si>
  <si>
    <t>3100.3</t>
  </si>
  <si>
    <t>Is/are (a) designated person(s) assigned in the office?</t>
  </si>
  <si>
    <t>104.3</t>
  </si>
  <si>
    <t>105.1</t>
  </si>
  <si>
    <t>105.6</t>
  </si>
  <si>
    <r>
      <t xml:space="preserve">Indicates that the minimum score for the relevant element is "0", hence a finding will </t>
    </r>
    <r>
      <rPr>
        <i/>
        <sz val="16"/>
        <rFont val="Arial"/>
        <family val="2"/>
      </rPr>
      <t>not</t>
    </r>
    <r>
      <rPr>
        <sz val="16"/>
        <rFont val="Arial"/>
        <family val="2"/>
      </rPr>
      <t xml:space="preserve"> be issued.</t>
    </r>
  </si>
  <si>
    <t>ELEMENTS WITH NO 
MINIMUM SCORE</t>
  </si>
  <si>
    <t>Is the Master of a vessel fully conversant with the Company's Management Systems?</t>
  </si>
  <si>
    <t>Do office personnel receive training/courses with regard to the ISM Code and are they consistent with the  MS manuals?</t>
  </si>
  <si>
    <t>Provisions concerning Reports on Incidents Involving Harmful Substances (Protocol 1)</t>
  </si>
  <si>
    <t>REPORTS AND ANALYSES OF NON-CONFORMATIES, ACCIDENTS AND  HAZARDOUS OCCURENCES</t>
  </si>
  <si>
    <t>Is it company policy that the vessels have a compressor for the refilling of air cylinders for breathing apparatus?</t>
  </si>
  <si>
    <t>Are internal audits held on board the ships?</t>
  </si>
  <si>
    <t>106.9</t>
  </si>
  <si>
    <t xml:space="preserve">Is standard composition of crew documented in company policy?  </t>
  </si>
  <si>
    <t>106.10</t>
  </si>
  <si>
    <t>Measures taken to reduce NOx emissions</t>
  </si>
  <si>
    <t>1200.1</t>
  </si>
  <si>
    <t>1600.5</t>
  </si>
  <si>
    <t>1600.6</t>
  </si>
  <si>
    <t>1200.2</t>
  </si>
  <si>
    <t>2100.14</t>
  </si>
  <si>
    <t>2300.1</t>
  </si>
  <si>
    <t>106.11</t>
  </si>
  <si>
    <t>NOT APPLICABLE</t>
  </si>
  <si>
    <t>6300.5</t>
  </si>
  <si>
    <t>1600.4</t>
  </si>
  <si>
    <t>Is the entity who is responsible for the operations of the ship clearly defined ? (Owner or entity)</t>
  </si>
  <si>
    <t>Does the company MS specify a safe-maximum percentage fill for bunker tanks? (max. limit 95%)</t>
  </si>
  <si>
    <t xml:space="preserve">Certificate Holder name:   </t>
  </si>
  <si>
    <t xml:space="preserve">Date of Office Audit:   </t>
  </si>
  <si>
    <t>1200.12</t>
  </si>
  <si>
    <t>5821.6</t>
  </si>
  <si>
    <t>5821.7</t>
  </si>
  <si>
    <t>5821.8</t>
  </si>
  <si>
    <t>Is it company policy that the 2nd officer (deck) must complete an approved advanced training for oil tanker cargo operations? (As a minimum, the program should comply with STCW 2010 including Manila amendments Reg V/1-1)</t>
  </si>
  <si>
    <t>7300.4</t>
  </si>
  <si>
    <t>106.12</t>
  </si>
  <si>
    <t>Compliance with General Provisions</t>
  </si>
  <si>
    <t>103.3</t>
  </si>
  <si>
    <t>103.4</t>
  </si>
  <si>
    <t>104.1</t>
  </si>
  <si>
    <t>Environmental Ship Index (ESI)</t>
  </si>
  <si>
    <t>7400.1</t>
  </si>
  <si>
    <t>7400.2</t>
  </si>
  <si>
    <t>7500.1</t>
  </si>
  <si>
    <t>MASTER'S RESPONSIBILITY AND AUTHORITY</t>
  </si>
  <si>
    <t>Does the company have procedures for the preparation of plans and instructions for key shipboard operations concerning safety of the ship and prevention of pollution?</t>
  </si>
  <si>
    <t>6110.6</t>
  </si>
  <si>
    <t>Does the company have instructions/procedures for the reporting of 
non-conformities/ near misses?</t>
  </si>
  <si>
    <t>Is a maintenance checklist used regarding the (monthly) maintenance inspection?</t>
  </si>
  <si>
    <t>Do arrangements include a provision for masters and officers to receive an adequate introduction and continuous update of the company's safety and environmental system?</t>
  </si>
  <si>
    <r>
      <t>MANAGEMENT</t>
    </r>
    <r>
      <rPr>
        <b/>
        <sz val="16"/>
        <color indexed="57"/>
        <rFont val="Arial"/>
        <family val="2"/>
      </rPr>
      <t xml:space="preserve"> </t>
    </r>
    <r>
      <rPr>
        <b/>
        <sz val="16"/>
        <color indexed="10"/>
        <rFont val="Arial"/>
        <family val="2"/>
      </rPr>
      <t>ELEMENTS</t>
    </r>
  </si>
  <si>
    <t>218</t>
  </si>
  <si>
    <t xml:space="preserve">Noise Levels On Board Ships </t>
  </si>
  <si>
    <t>Is it company policy that the ships are surveyed for the measurement of noise level and the results recorded in the noise survey report in accordance with the Res MSC.337(91)?</t>
  </si>
  <si>
    <t>218.1</t>
  </si>
  <si>
    <t>218.2</t>
  </si>
  <si>
    <t>Is it company policy to identify areas of the vessels based on the noise levels and to place relevant visible warning notices at the entrance to these areas? (IMO noise symbols)</t>
  </si>
  <si>
    <t>1700</t>
  </si>
  <si>
    <t>Noise and Vibration Management</t>
  </si>
  <si>
    <t>1700.1</t>
  </si>
  <si>
    <t>Is it company policy to verify the noise survey report every 5 years?</t>
  </si>
  <si>
    <t>1700.2</t>
  </si>
  <si>
    <t>Is it company policy that the crew entering spaces where noise levels exceed 85db(a) should wear hearing protectors which meet the requirements of the HML(High-Medium-Low) method (ISO 4869-2:1994)?</t>
  </si>
  <si>
    <t>1700.3</t>
  </si>
  <si>
    <t>Is it company policy to periodically inspect the noise and vibration of all machinery equipment and rectify any abnormalities?</t>
  </si>
  <si>
    <t>1700.4</t>
  </si>
  <si>
    <t xml:space="preserve">Is it company policy to take appropriate measures in order to protect the crew from cargo handling equipment noise if it exceeds 85db(a) (by taking into account technical solutions and/or exposure limits)? </t>
  </si>
  <si>
    <t>Noise Mitigation and Health Hazards</t>
  </si>
  <si>
    <t>1700.5</t>
  </si>
  <si>
    <t>Does the SMS include the following?
1.Hearing protection;
2.Exposure limits;
3.Training regarding noise and health hazards.</t>
  </si>
  <si>
    <t>1700.6</t>
  </si>
  <si>
    <t>Does the company provide the crew with a hearing conservation programme which includes the following:
1.Hazards of high and long duration of noise exposure;
2.Maintenance of audiometric test records; 
3.Periodic  analysis of records and hearing acuity of individuals with high hearing loss.</t>
  </si>
  <si>
    <t>1700.7</t>
  </si>
  <si>
    <t>1700.8</t>
  </si>
  <si>
    <t>Is it company policy to determine the noise exposure level of each rating/officer by taking into account the job profile, time spent by each crew member in different work spaces? (ISO 9612:2009 procedure)</t>
  </si>
  <si>
    <t>1710</t>
  </si>
  <si>
    <t>Underwater Noise and Vibration Management</t>
  </si>
  <si>
    <t>1710.1</t>
  </si>
  <si>
    <t>1710.2</t>
  </si>
  <si>
    <t>1710.3</t>
  </si>
  <si>
    <t>Does the company take any additional maintenance routines (e.g. polishing/coating) to reduce cavitation from the propeller?</t>
  </si>
  <si>
    <t>1710.4</t>
  </si>
  <si>
    <t>Does the company opt for re-routing or slow steaming where possible and practicable to protect whale sensitive areas?</t>
  </si>
  <si>
    <t>Noise/Vibration Monitoring and Measures</t>
  </si>
  <si>
    <t>350.4</t>
  </si>
  <si>
    <t>Is it a company policy to designate a person responsible for execution of the garbage 
management onboard?</t>
  </si>
  <si>
    <t>5200.16</t>
  </si>
  <si>
    <t>5200.17</t>
  </si>
  <si>
    <t xml:space="preserve">5200.18 </t>
  </si>
  <si>
    <t xml:space="preserve">5200.19 </t>
  </si>
  <si>
    <t>Does the company have a reporting system on lack of availability of reception facilities for certain types of garbage? (such as GISIS by IMO or equivalent)</t>
  </si>
  <si>
    <t>5200.20</t>
  </si>
  <si>
    <t>Is it a company policy that plastic is never incinerated?</t>
  </si>
  <si>
    <t>5200.22</t>
  </si>
  <si>
    <t>5200.25</t>
  </si>
  <si>
    <t xml:space="preserve">Is it a company policy that all incinerated ashes and clinkers are always delivered to the port reception facilities? </t>
  </si>
  <si>
    <t>5200.28</t>
  </si>
  <si>
    <t>Waste Management / Garbage Handling Onboard</t>
  </si>
  <si>
    <t>7200</t>
  </si>
  <si>
    <t>7200.7</t>
  </si>
  <si>
    <t>7200.6</t>
  </si>
  <si>
    <t xml:space="preserve">Is it company policy to employ extra deck officers onboard in addition to what is required by minimum safe manning document? </t>
  </si>
  <si>
    <t xml:space="preserve">Is it company policy to employ extra engine officers onboard in addition to what is required by minimum safe manning document? </t>
  </si>
  <si>
    <t xml:space="preserve">Is it company policy to employ extra deck ratings onboard in addition to what is required by minimum safe manning document? </t>
  </si>
  <si>
    <t xml:space="preserve">Is it company policy to employ extra engine ratings onboard in addition to what is required by minimum safe manning document? </t>
  </si>
  <si>
    <t>7200.8</t>
  </si>
  <si>
    <t>7200.9</t>
  </si>
  <si>
    <t>Is it company policy to employ riding squads to carry out extensive maintenance jobs ?</t>
  </si>
  <si>
    <t>Is it company policy that manufacturer service engineers routinely attend the vessel or provide remote monitoring assistance for maintenance/repair of technical equipment or systems ?</t>
  </si>
  <si>
    <t>Is it company policy to hire an electrical officer in addition to the engine officers required by the safe manning document?</t>
  </si>
  <si>
    <r>
      <t>Extra Personnel</t>
    </r>
    <r>
      <rPr>
        <sz val="16"/>
        <rFont val="Arial"/>
        <family val="2"/>
      </rPr>
      <t>, Additional Green Award Requirement</t>
    </r>
  </si>
  <si>
    <t>Is it company policy that all onboard personnel are trained and qualified according to the approved Basic training for Oil tanker cargo operations? (as STCW 2010 including Manila amendments Reg V/1-1)
(If training comprises at least 3 months approved seagoing service on tankers (instead of an approved  tanker familiarization course) this should include onboard computer-based training (CBT) and a documented system showing participation and qualifications).</t>
  </si>
  <si>
    <t>Is it company policy to provide a training for advanced fire fighting to the lower ranking deck officers (IMO 2.03) ?</t>
  </si>
  <si>
    <t>Does the company provide "onboard assessment/train the trainer" courses for the onboard management (IMO 1.30) ?</t>
  </si>
  <si>
    <t>7300.18</t>
  </si>
  <si>
    <t>Is it company policy to provide a training for advanced fire fighting to the lower ranking engine officers (IMO 2.03) ?</t>
  </si>
  <si>
    <t>Does the company provide simulator training /courses for officers involved in cargo and ballast handling (IMO 2.06) ?</t>
  </si>
  <si>
    <t xml:space="preserve">Does the company provide "Marine Environmental Awareness" course (IMO 1.38) for all the ship personnel? </t>
  </si>
  <si>
    <t>7300.21</t>
  </si>
  <si>
    <t xml:space="preserve">Does the company provide "Marine Environmental Awareness" course (IMO 1.38) to the technical superintendents? </t>
  </si>
  <si>
    <t>7300.22</t>
  </si>
  <si>
    <t xml:space="preserve">Does the company provide "Marine Environmental Awareness"  (IMO 1.38) to the HSQE manager ? </t>
  </si>
  <si>
    <t>Does the company provide bridge team management/ bridge resource management training / course for all deck officers (IMO 1.22) ?</t>
  </si>
  <si>
    <t>7300.19</t>
  </si>
  <si>
    <t>Does the company provide engine room resource management training/courses for all engine officers ?</t>
  </si>
  <si>
    <t>7300.20</t>
  </si>
  <si>
    <r>
      <rPr>
        <u/>
        <sz val="16"/>
        <rFont val="Arial"/>
        <family val="2"/>
      </rPr>
      <t>Alternative for 7300.8 &amp; 7300.19</t>
    </r>
    <r>
      <rPr>
        <sz val="16"/>
        <rFont val="Arial"/>
        <family val="2"/>
      </rPr>
      <t xml:space="preserve"> 
Does the company provide maritime resource management course for all officers ?</t>
    </r>
  </si>
  <si>
    <t>Does the company have a structured program for refresher and updated training of company related courses at suitable intervals for office and shipboard personnel?</t>
  </si>
  <si>
    <t>Is it company policy to employ cadets by providing training and education in order to recruit future officers?</t>
  </si>
  <si>
    <t>7300.14</t>
  </si>
  <si>
    <t>Does the company use TOTS (Tanker Officer Training Standards) system or equivalent to monitor officers’ competence, training, time in rank and as a basis for promotion?</t>
  </si>
  <si>
    <t>7300.17</t>
  </si>
  <si>
    <t>Is it company policy that all the officers are to complete Security Awareness Training ?</t>
  </si>
  <si>
    <t>7400</t>
  </si>
  <si>
    <r>
      <t>Familiarization</t>
    </r>
    <r>
      <rPr>
        <sz val="16"/>
        <rFont val="Arial"/>
        <family val="2"/>
      </rPr>
      <t>, Additional Green Award Requirements</t>
    </r>
  </si>
  <si>
    <t>7400.9</t>
  </si>
  <si>
    <t>7400.8</t>
  </si>
  <si>
    <t>Is it company policy that the shipboard crew after a period of absence or leave has been provided with familiarization of changes with regard to the operations/machinery which is related to their position ?</t>
  </si>
  <si>
    <t>Does the company have a method in which senior officers are deployed onboard within the company fleet? (eg. Senior officers returning to the same vessel)</t>
  </si>
  <si>
    <t>Does the company have a method in which junior officers are deployed onboard within the company fleet? (eg. Junior officers rotating among the companies fleet)</t>
  </si>
  <si>
    <t>Is it company policy that a company format handover report is requested from all off-signing officers onboard ?</t>
  </si>
  <si>
    <t>7500</t>
  </si>
  <si>
    <t>Safe Manning and Fatigue Management</t>
  </si>
  <si>
    <t>7500.4</t>
  </si>
  <si>
    <t>7500.5</t>
  </si>
  <si>
    <t>Are reports of work/rest hours reviewed on regular basis ?</t>
  </si>
  <si>
    <t>Is there a company policy to monitor and address non compliance on STCW 2010 Manila amendments of work/rest hours ?</t>
  </si>
  <si>
    <t>7500.7</t>
  </si>
  <si>
    <t>Is it company practice to design a newbuild ship in such a manner to attenuate/reduce underwater noise?</t>
  </si>
  <si>
    <t>ECDIS (Compulsory carriage of ECDIS)</t>
  </si>
  <si>
    <t xml:space="preserve">If carriage of ECDIS is compulsory, is it a company policy for the ECDIS to be type-approved according to Res A 817(19)  as amended by MSC 64 (67) and MSC 86 (70) or MSC.232(82)? </t>
  </si>
  <si>
    <t>Is it a company policy that an acceptable back-up arrangement is in place? (an independent  type-approved ECDIS with an independent  position fixing system using official Electronic Navigational Charts (or a combination of official ENCs and Raster Navigational Charts) or a full / reduced folio of up-to-date paper charts, as relevant to the ship's voyage)</t>
  </si>
  <si>
    <t>Training  &amp; Onboard Use of ECDIS (Compulsory carriage of ECDIS)</t>
  </si>
  <si>
    <t>Is it a company policy that a risk assessment is carried out for the operation of ECDIS which identifies and controls the hazards when using ENCs and (if used) when ECDIS is in RCDS mode?</t>
  </si>
  <si>
    <t>Does the company have a contract for automatic supply of new hydrographic publications?</t>
  </si>
  <si>
    <t>Does the company have a contract for electronic update of hydrographic publications? 
(eg. Temporary and Preliminary NtM)</t>
  </si>
  <si>
    <t xml:space="preserve"> Is it a company policy to include navigational equipment in electronic Planned Maintenance System?</t>
  </si>
  <si>
    <t>Is the company aware of the vessel´s critical areas transiting?</t>
  </si>
  <si>
    <t>2100.15</t>
  </si>
  <si>
    <t>Is it a company policy to equip vessels with  the multi constellation GNSS receivers?</t>
  </si>
  <si>
    <t>2100.16</t>
  </si>
  <si>
    <t>Is it a company policy to equip vessels with the eLoran receivers?</t>
  </si>
  <si>
    <t>2100.17</t>
  </si>
  <si>
    <t>Is it a company policy that the position for all stages of voyage is compared with a different method of positioning than GPS?</t>
  </si>
  <si>
    <t>2111</t>
  </si>
  <si>
    <t>Electronic chart display &amp; information systems / ECDIS</t>
  </si>
  <si>
    <t>2111.3</t>
  </si>
  <si>
    <t>Does the company provide navigational procedures concerning the use of ECDIS?</t>
  </si>
  <si>
    <t>2111.4</t>
  </si>
  <si>
    <t>Is it a company policy to list ECDIS as critical equipment and integrate into PMS? (hardware and software)</t>
  </si>
  <si>
    <t>2111.5</t>
  </si>
  <si>
    <t>Is it a company policy that ECDIS is tested according to IHO ECDIS data presentation and performance check with a use of test data set after every update of the software (including back up)?</t>
  </si>
  <si>
    <t>2111.6</t>
  </si>
  <si>
    <t>Is it a company policy that regardless of the generic training the crew is familiarised with the ECDIS unit(s) installed onboard according to the Industry Recommendations for ECDIS Familiarisation?</t>
  </si>
  <si>
    <t>2111.7</t>
  </si>
  <si>
    <t>Is it a company policy to provide structured ECDIS training(s) for all officers on top of the generic training (besides the familiarization onboard in R2111.6)?</t>
  </si>
  <si>
    <t>2111.8</t>
  </si>
  <si>
    <t>Does the company have a contract / agreement with ECDIS manufacturer in relation to the maintenance of the software?</t>
  </si>
  <si>
    <t>2111.11</t>
  </si>
  <si>
    <t>Does the company have a standard for display settings (layers) of ECDIS for various navigation conditions (arrival / departure - coastal - deep sea)?</t>
  </si>
  <si>
    <t>2111.12</t>
  </si>
  <si>
    <t>Is it a company policy that the vessels have a basic folio of paper charts (in case second ECDIS is a back up system)?</t>
  </si>
  <si>
    <r>
      <t xml:space="preserve">Is it company policy that the voyage plan (checklist) include when fuel change over </t>
    </r>
    <r>
      <rPr>
        <u/>
        <sz val="16"/>
        <rFont val="Arial"/>
        <family val="2"/>
      </rPr>
      <t>should</t>
    </r>
    <r>
      <rPr>
        <sz val="16"/>
        <rFont val="Arial"/>
        <family val="2"/>
      </rPr>
      <t xml:space="preserve"> be carried out? </t>
    </r>
  </si>
  <si>
    <r>
      <t xml:space="preserve">Is it company policy that the voyage plan (checklist) include when ballast water exchange </t>
    </r>
    <r>
      <rPr>
        <u/>
        <sz val="16"/>
        <rFont val="Arial"/>
        <family val="2"/>
      </rPr>
      <t>can</t>
    </r>
    <r>
      <rPr>
        <sz val="16"/>
        <rFont val="Arial"/>
        <family val="2"/>
      </rPr>
      <t xml:space="preserve"> be carried out?</t>
    </r>
  </si>
  <si>
    <t>Applicable to the companies with ships for which carriage of ECDIS is compulsory</t>
  </si>
  <si>
    <t>Is it company policy to have a ship administrator onboard ? (In addition to the standard complement and extra deck-officers and -ratings above)?</t>
  </si>
  <si>
    <t>5500</t>
  </si>
  <si>
    <t>Sewage Management</t>
  </si>
  <si>
    <r>
      <t>For all ships</t>
    </r>
    <r>
      <rPr>
        <b/>
        <sz val="16"/>
        <rFont val="Arial"/>
        <family val="2"/>
      </rPr>
      <t>: Sewage Holding Tank</t>
    </r>
  </si>
  <si>
    <t>5500.1</t>
  </si>
  <si>
    <t>5500.2</t>
  </si>
  <si>
    <t>5500.4</t>
  </si>
  <si>
    <t>Does the company have a procedure to monitor and address any non-compliance in the effluent standards?</t>
  </si>
  <si>
    <t>5500.6</t>
  </si>
  <si>
    <t>Did the company perform a risk assessment to calculate the capacity of the holding tank?</t>
  </si>
  <si>
    <t>5510</t>
  </si>
  <si>
    <t>Grey Water Management</t>
  </si>
  <si>
    <t>5510.1</t>
  </si>
  <si>
    <t>Is it company policy to install a sewage treatment plant capable of treating grey water?</t>
  </si>
  <si>
    <t>5510.2</t>
  </si>
  <si>
    <t>Is it company policy to not discharge grey water within coastal and port areas?</t>
  </si>
  <si>
    <t>2100.18</t>
  </si>
  <si>
    <t>2100.19</t>
  </si>
  <si>
    <r>
      <rPr>
        <b/>
        <u/>
        <sz val="16"/>
        <rFont val="Arial"/>
        <family val="2"/>
      </rPr>
      <t>Alternative to 2100.18</t>
    </r>
    <r>
      <rPr>
        <sz val="16"/>
        <rFont val="Arial"/>
        <family val="2"/>
      </rPr>
      <t>: Do the vessels have a capability to receive comprehensive weather information from the office or from coastal stations / platforms?</t>
    </r>
  </si>
  <si>
    <t>7400.10</t>
  </si>
  <si>
    <t>In those cases when junior or senior officers are transferred to another class of ship that differ considerably from where their experience lie, is an onboard appropriate operational experience with previous off-signing officers implemented for a specific minimum period?</t>
  </si>
  <si>
    <r>
      <t xml:space="preserve">Does the company install a class approved stern tube </t>
    </r>
    <r>
      <rPr>
        <u/>
        <sz val="16"/>
        <rFont val="Arial"/>
        <family val="2"/>
      </rPr>
      <t>water</t>
    </r>
    <r>
      <rPr>
        <sz val="16"/>
        <rFont val="Arial"/>
        <family val="2"/>
      </rPr>
      <t xml:space="preserve"> lubricated system which uses </t>
    </r>
    <r>
      <rPr>
        <u/>
        <sz val="16"/>
        <rFont val="Arial"/>
        <family val="2"/>
      </rPr>
      <t>sea water</t>
    </r>
    <r>
      <rPr>
        <sz val="16"/>
        <rFont val="Arial"/>
        <family val="2"/>
      </rPr>
      <t xml:space="preserve"> as a lubricant? (system includes water conditioning and monitoring equipment)</t>
    </r>
  </si>
  <si>
    <t>5810.6</t>
  </si>
  <si>
    <r>
      <rPr>
        <b/>
        <u/>
        <sz val="16"/>
        <rFont val="Arial"/>
        <family val="2"/>
      </rPr>
      <t xml:space="preserve">Alternative for 5810.1 &amp; 5810.3: </t>
    </r>
    <r>
      <rPr>
        <sz val="16"/>
        <rFont val="Arial"/>
        <family val="2"/>
      </rPr>
      <t xml:space="preserve">
Does the company install a class approved stern tube </t>
    </r>
    <r>
      <rPr>
        <u/>
        <sz val="16"/>
        <rFont val="Arial"/>
        <family val="2"/>
      </rPr>
      <t>water</t>
    </r>
    <r>
      <rPr>
        <sz val="16"/>
        <rFont val="Arial"/>
        <family val="2"/>
      </rPr>
      <t xml:space="preserve"> lubricated system which uses </t>
    </r>
    <r>
      <rPr>
        <u/>
        <sz val="16"/>
        <rFont val="Arial"/>
        <family val="2"/>
      </rPr>
      <t>fresh water</t>
    </r>
    <r>
      <rPr>
        <sz val="16"/>
        <rFont val="Arial"/>
        <family val="2"/>
      </rPr>
      <t xml:space="preserve"> as a lubricant? (system includes water and conditioning and monitoring equipment)
*Additives used to maintain the condition of the water should be environmentally friendly.</t>
    </r>
  </si>
  <si>
    <r>
      <t xml:space="preserve">Is it company policy that a condition assessment for </t>
    </r>
    <r>
      <rPr>
        <u/>
        <sz val="16"/>
        <rFont val="Arial"/>
        <family val="2"/>
      </rPr>
      <t>Hull</t>
    </r>
    <r>
      <rPr>
        <sz val="16"/>
        <rFont val="Arial"/>
        <family val="2"/>
      </rPr>
      <t xml:space="preserve"> will be carried out on vessels more than </t>
    </r>
    <r>
      <rPr>
        <u/>
        <sz val="16"/>
        <rFont val="Arial"/>
        <family val="2"/>
      </rPr>
      <t>15 years old</t>
    </r>
    <r>
      <rPr>
        <sz val="16"/>
        <rFont val="Arial"/>
        <family val="2"/>
      </rPr>
      <t xml:space="preserve">, or by the </t>
    </r>
    <r>
      <rPr>
        <u/>
        <sz val="16"/>
        <rFont val="Arial"/>
        <family val="2"/>
      </rPr>
      <t>end of the 3rd special survey</t>
    </r>
    <r>
      <rPr>
        <sz val="16"/>
        <rFont val="Arial"/>
        <family val="2"/>
      </rPr>
      <t>, whichever is earlier?</t>
    </r>
  </si>
  <si>
    <r>
      <t xml:space="preserve">Is it company policy that a condition assessment for </t>
    </r>
    <r>
      <rPr>
        <u/>
        <sz val="16"/>
        <rFont val="Arial"/>
        <family val="2"/>
      </rPr>
      <t>Cargo Systems</t>
    </r>
    <r>
      <rPr>
        <sz val="16"/>
        <rFont val="Arial"/>
        <family val="2"/>
      </rPr>
      <t xml:space="preserve"> will be carried out on vessels more than </t>
    </r>
    <r>
      <rPr>
        <u/>
        <sz val="16"/>
        <rFont val="Arial"/>
        <family val="2"/>
      </rPr>
      <t>15 years old</t>
    </r>
    <r>
      <rPr>
        <sz val="16"/>
        <rFont val="Arial"/>
        <family val="2"/>
      </rPr>
      <t xml:space="preserve">, or by the </t>
    </r>
    <r>
      <rPr>
        <u/>
        <sz val="16"/>
        <rFont val="Arial"/>
        <family val="2"/>
      </rPr>
      <t>end of the 3rd special survey</t>
    </r>
    <r>
      <rPr>
        <sz val="16"/>
        <rFont val="Arial"/>
        <family val="2"/>
      </rPr>
      <t>, whichever is earlier?</t>
    </r>
  </si>
  <si>
    <r>
      <t xml:space="preserve">Is it company policy that a condition assessment for </t>
    </r>
    <r>
      <rPr>
        <u/>
        <sz val="16"/>
        <rFont val="Arial"/>
        <family val="2"/>
      </rPr>
      <t>Machinery</t>
    </r>
    <r>
      <rPr>
        <sz val="16"/>
        <rFont val="Arial"/>
        <family val="2"/>
      </rPr>
      <t xml:space="preserve"> will be carried out on vessels more than </t>
    </r>
    <r>
      <rPr>
        <u/>
        <sz val="16"/>
        <rFont val="Arial"/>
        <family val="2"/>
      </rPr>
      <t>15 years old</t>
    </r>
    <r>
      <rPr>
        <sz val="16"/>
        <rFont val="Arial"/>
        <family val="2"/>
      </rPr>
      <t xml:space="preserve">, or by the </t>
    </r>
    <r>
      <rPr>
        <u/>
        <sz val="16"/>
        <rFont val="Arial"/>
        <family val="2"/>
      </rPr>
      <t>end of the 3rd special survey</t>
    </r>
    <r>
      <rPr>
        <sz val="16"/>
        <rFont val="Arial"/>
        <family val="2"/>
      </rPr>
      <t xml:space="preserve">, whichever is earlier? </t>
    </r>
  </si>
  <si>
    <r>
      <t xml:space="preserve">Is it company policy to request ship owners to carry out condition assessment for </t>
    </r>
    <r>
      <rPr>
        <u/>
        <sz val="16"/>
        <rFont val="Arial"/>
        <family val="2"/>
      </rPr>
      <t>Hull</t>
    </r>
    <r>
      <rPr>
        <sz val="16"/>
        <rFont val="Arial"/>
        <family val="2"/>
      </rPr>
      <t xml:space="preserve"> on vessels more than </t>
    </r>
    <r>
      <rPr>
        <u/>
        <sz val="16"/>
        <rFont val="Arial"/>
        <family val="2"/>
      </rPr>
      <t>15 years old</t>
    </r>
    <r>
      <rPr>
        <sz val="16"/>
        <rFont val="Arial"/>
        <family val="2"/>
      </rPr>
      <t xml:space="preserve">, or by the </t>
    </r>
    <r>
      <rPr>
        <u/>
        <sz val="16"/>
        <rFont val="Arial"/>
        <family val="2"/>
      </rPr>
      <t>end of the 3rd special survey</t>
    </r>
    <r>
      <rPr>
        <sz val="16"/>
        <rFont val="Arial"/>
        <family val="2"/>
      </rPr>
      <t>, whichever is earlier?</t>
    </r>
  </si>
  <si>
    <r>
      <t xml:space="preserve">Is it company policy to request ship owners to carry out condition assessment for </t>
    </r>
    <r>
      <rPr>
        <u/>
        <sz val="16"/>
        <rFont val="Arial"/>
        <family val="2"/>
      </rPr>
      <t>Cargo Systems</t>
    </r>
    <r>
      <rPr>
        <sz val="16"/>
        <rFont val="Arial"/>
        <family val="2"/>
      </rPr>
      <t xml:space="preserve"> on vessels more than </t>
    </r>
    <r>
      <rPr>
        <u/>
        <sz val="16"/>
        <rFont val="Arial"/>
        <family val="2"/>
      </rPr>
      <t>15 years old</t>
    </r>
    <r>
      <rPr>
        <sz val="16"/>
        <rFont val="Arial"/>
        <family val="2"/>
      </rPr>
      <t xml:space="preserve">, or by the </t>
    </r>
    <r>
      <rPr>
        <u/>
        <sz val="16"/>
        <rFont val="Arial"/>
        <family val="2"/>
      </rPr>
      <t>end of the 3rd special survey</t>
    </r>
    <r>
      <rPr>
        <sz val="16"/>
        <rFont val="Arial"/>
        <family val="2"/>
      </rPr>
      <t>, whichever is earlier?</t>
    </r>
  </si>
  <si>
    <r>
      <t xml:space="preserve">Is it company policy to request ship owners to carry out condition assessment for </t>
    </r>
    <r>
      <rPr>
        <u/>
        <sz val="16"/>
        <rFont val="Arial"/>
        <family val="2"/>
      </rPr>
      <t>Machinery</t>
    </r>
    <r>
      <rPr>
        <sz val="16"/>
        <rFont val="Arial"/>
        <family val="2"/>
      </rPr>
      <t xml:space="preserve"> on vessels more than </t>
    </r>
    <r>
      <rPr>
        <u/>
        <sz val="16"/>
        <rFont val="Arial"/>
        <family val="2"/>
      </rPr>
      <t>15 years old</t>
    </r>
    <r>
      <rPr>
        <sz val="16"/>
        <rFont val="Arial"/>
        <family val="2"/>
      </rPr>
      <t xml:space="preserve">, or by the </t>
    </r>
    <r>
      <rPr>
        <u/>
        <sz val="16"/>
        <rFont val="Arial"/>
        <family val="2"/>
      </rPr>
      <t>end of the 3rd special survey</t>
    </r>
    <r>
      <rPr>
        <sz val="16"/>
        <rFont val="Arial"/>
        <family val="2"/>
      </rPr>
      <t>, whichever is earlier?</t>
    </r>
  </si>
  <si>
    <t>Is it company policy that newly employed personnel are provided with familiarization  with regard to operations/machinery which is related to their position ?</t>
  </si>
  <si>
    <r>
      <rPr>
        <b/>
        <u/>
        <sz val="16"/>
        <rFont val="Arial"/>
        <family val="2"/>
      </rPr>
      <t xml:space="preserve">Alternative for 5810.1 &amp; 5810.6: </t>
    </r>
    <r>
      <rPr>
        <sz val="16"/>
        <rFont val="Arial"/>
        <family val="2"/>
      </rPr>
      <t xml:space="preserve">
Is there a company policy to fit vessels with a class approved stern tube lubrication system with an </t>
    </r>
    <r>
      <rPr>
        <u/>
        <sz val="16"/>
        <rFont val="Arial"/>
        <family val="2"/>
      </rPr>
      <t>air type</t>
    </r>
    <r>
      <rPr>
        <sz val="16"/>
        <rFont val="Arial"/>
        <family val="2"/>
      </rPr>
      <t xml:space="preserve"> or </t>
    </r>
    <r>
      <rPr>
        <u/>
        <sz val="16"/>
        <rFont val="Arial"/>
        <family val="2"/>
      </rPr>
      <t>void space seal</t>
    </r>
    <r>
      <rPr>
        <sz val="16"/>
        <rFont val="Arial"/>
        <family val="2"/>
      </rPr>
      <t>?</t>
    </r>
  </si>
  <si>
    <t>Are all seafarers subject to an unannounced alcohol testing on board as initiated by the office? (Approved test equipment to be available on board)</t>
  </si>
  <si>
    <t>Are all seafarers subject to shore-based drug and alcohol testing at least once in last 12 months?</t>
  </si>
  <si>
    <t>1610</t>
  </si>
  <si>
    <t>Cyber Risk Management</t>
  </si>
  <si>
    <t>1400.5</t>
  </si>
  <si>
    <t>1400.6</t>
  </si>
  <si>
    <r>
      <rPr>
        <b/>
        <u/>
        <sz val="16"/>
        <rFont val="Arial"/>
        <family val="2"/>
      </rPr>
      <t>Alternative to 1400.1 &amp; 1400.5</t>
    </r>
    <r>
      <rPr>
        <sz val="16"/>
        <rFont val="Arial"/>
        <family val="2"/>
      </rPr>
      <t>: In case crew members are not subject to shore-based drug and alcohol testing at least once in last 12 months, are all fleet vessels subject to unannounced drug and alcohol testing at least twice in 12 months by an external organisation?</t>
    </r>
  </si>
  <si>
    <t>1400.7</t>
  </si>
  <si>
    <t>Does the company contract an external drug and alcohol test organization to monitor fleet vessels for next due vessel tests such that the organization can appropriately decide themselves location and date of attendance?</t>
  </si>
  <si>
    <t>s</t>
  </si>
  <si>
    <t>1610.1</t>
  </si>
  <si>
    <t>1610.3</t>
  </si>
  <si>
    <t>Does the cyber risk policy differentiate between IT (information technology) and OT (operational technology) systems?</t>
  </si>
  <si>
    <t>1610.4</t>
  </si>
  <si>
    <t>Does the cyber risk policy focus on elements such as third-party access and bring your own device (BYOD) in the office?</t>
  </si>
  <si>
    <t>1610.5</t>
  </si>
  <si>
    <t>Does the company designate and train personnel as appropriate to identify and respond to cyber threats to the company's information technology systems?</t>
  </si>
  <si>
    <t>Does the company have a policy in place to build new ships equipped with cyber secure systems and components?</t>
  </si>
  <si>
    <t>1610.6</t>
  </si>
  <si>
    <t xml:space="preserve">If others = </t>
  </si>
  <si>
    <r>
      <t xml:space="preserve">Does the company take any of the following measures to reduce underwater noise and vibration:
1.Installation of state of art propellers (With reduced cavitation);
2.Wake conditioning devices;
3.Installation of air injection propeller;
4.Vibration isolators mounted on the diesel generators;
5. Installation of propeller boss cap with fins;
6. Others = </t>
    </r>
    <r>
      <rPr>
        <sz val="16"/>
        <color rgb="FF339966"/>
        <rFont val="Arial"/>
        <family val="2"/>
      </rPr>
      <t>*fill during audit*</t>
    </r>
    <r>
      <rPr>
        <sz val="16"/>
        <rFont val="Arial"/>
        <family val="2"/>
      </rPr>
      <t>?</t>
    </r>
  </si>
  <si>
    <t>*fill during audit*</t>
  </si>
  <si>
    <t>(Only applicable to new ships (ships contracted to build on or after 1st July 2014) of a gross tonnage of 1,600 and above.)</t>
  </si>
  <si>
    <t>1510</t>
  </si>
  <si>
    <t>Emergency Oil Recovery</t>
  </si>
  <si>
    <t>1510.1</t>
  </si>
  <si>
    <t>1510.2</t>
  </si>
  <si>
    <t>Does the company equip its vessels (GA-certified) with a system providing emergency access to cargo tanks and bunker tanks (for example, from the vessel deck), should the vessel be submerged?</t>
  </si>
  <si>
    <t>Does the company ensure that its ships (GA-certified) carry an oil skimmer or a similar device that can be used in an emergency situation of oil spill overboard?</t>
  </si>
  <si>
    <t>1800</t>
  </si>
  <si>
    <t>Social Dimension / Sustainability</t>
  </si>
  <si>
    <t>1800.1</t>
  </si>
  <si>
    <t>1800.2</t>
  </si>
  <si>
    <t>1800.3</t>
  </si>
  <si>
    <t>1800.4</t>
  </si>
  <si>
    <t>1800.5</t>
  </si>
  <si>
    <t>1800.6</t>
  </si>
  <si>
    <t>1800.7</t>
  </si>
  <si>
    <t>1800.8</t>
  </si>
  <si>
    <t>1800.10</t>
  </si>
  <si>
    <t>1800.11</t>
  </si>
  <si>
    <t>1800.12</t>
  </si>
  <si>
    <t>A. Good Health &amp; Well-Being</t>
  </si>
  <si>
    <t>Does the company ensure that all vessels under its control have an ITF or similar agreement in place?</t>
  </si>
  <si>
    <t>Does the company have procedure regarding relieving shipboard personnel on compassionate grounds? (For example, in case of a family emergency)</t>
  </si>
  <si>
    <t>Is the company subscribed to any digital platform (web or app) that can be referred to by shipboard staff for seeking medical advice?</t>
  </si>
  <si>
    <t>Does the company ensure that the shipboard staff is aware of platforms (online/offline) providing access to emotional support networks to tackle mental health issues?</t>
  </si>
  <si>
    <t>B. Reduced Inequalities / Equal Opportunities / Diversity</t>
  </si>
  <si>
    <t>B.1 General</t>
  </si>
  <si>
    <t>Does the company have a policy focusing on subjects such as equal opportunities, equality and diversity, inclusion, anti-discrimination, anti-harassment, etc. to prevent and eliminate discrimination at workplace (office and ship)?</t>
  </si>
  <si>
    <t>Does the company have confidential reporting procedures enabling all employees to report harassment &amp; discrimination?</t>
  </si>
  <si>
    <t>Does the company take steps to create awareness among its staff (on shore &amp; off shore) and to ensure effective implementation of its policies focusing on subjects such as equal opportunities, equality and diversity, inclusion, anti-discrimination, anti-harassment, etc.?</t>
  </si>
  <si>
    <t>B.2 Gender-specific</t>
  </si>
  <si>
    <t xml:space="preserve">Does the company take steps to promote and achieve gender diversity/equality at office and on board vessels (at all levels)? </t>
  </si>
  <si>
    <t>C. Sustainability Reporting</t>
  </si>
  <si>
    <t>Does the company prepare and publish its performance on environmental, social and governance criteria annually (in line with internationally recognised frameworks, such as GRI, IIRC and SASB standards)?</t>
  </si>
  <si>
    <t>Sewage Treatment Plant</t>
  </si>
  <si>
    <t>Is it company policy to treat the sewage with a sewage treatment plant which uses minimal or no harmful chemicals?</t>
  </si>
  <si>
    <t>Is it company policy to sample and monitor the discharged effluent periodically (at least annually) for lab testing ashore to check the compliance with:
1. MEPC 159(55) for plants installed after 1st Jan 2010;
2. MEPC 227(64) for plants installed after 1st Jan 2016.</t>
  </si>
  <si>
    <t>Is it company policy to familiarize engine room personnel with on board sludge and bilge water management procedures?</t>
  </si>
  <si>
    <t>Is it company policy to ensure that all engine room personnel are familiar with the system layout, drawings and manuals?</t>
  </si>
  <si>
    <r>
      <t xml:space="preserve">A. Clean Drains (Drains that are </t>
    </r>
    <r>
      <rPr>
        <b/>
        <u/>
        <sz val="16"/>
        <color indexed="8"/>
        <rFont val="Arial"/>
        <family val="2"/>
      </rPr>
      <t>normally not</t>
    </r>
    <r>
      <rPr>
        <b/>
        <sz val="16"/>
        <color indexed="8"/>
        <rFont val="Arial"/>
        <family val="2"/>
      </rPr>
      <t xml:space="preserve"> contaminated by oil)</t>
    </r>
  </si>
  <si>
    <t>Does the company have a policy that bilge water from the Clean drain tank (for the collection of "clean drains", as per MEPC.1/Circ.642) passes through 15 ppm oil content meter and alarm?</t>
  </si>
  <si>
    <t>5821.17</t>
  </si>
  <si>
    <t>B. Soot Collection Tank arrangement</t>
  </si>
  <si>
    <t>C. Oily bilge water tank arrangement</t>
  </si>
  <si>
    <t>Is it company policy to pump Oily bilge water from the Oily bilge water holding tank through the Oily Water Separator to the Clean water tank (rather than overboard discharge)?</t>
  </si>
  <si>
    <t>D. Oily water separator / Oil content meter</t>
  </si>
  <si>
    <r>
      <rPr>
        <b/>
        <u/>
        <sz val="16"/>
        <rFont val="Arial"/>
        <family val="2"/>
      </rPr>
      <t>N/A for vessels keel laid after 2005</t>
    </r>
    <r>
      <rPr>
        <sz val="16"/>
        <rFont val="Arial"/>
        <family val="2"/>
      </rPr>
      <t xml:space="preserve">
Is it company policy to install an oil content meter with an automatic stopping device capable of measuring the difference in emulsifying particles and oil, as per IMO resolution MEPC.107(49)</t>
    </r>
  </si>
  <si>
    <t>Are instructions available in the management system to avoid that the Oil Content Meter is flushed/diluted with clean water during Oily Water Separator operation or is an equipment or a protection system installed (e.g. White Box) to prevent illegal discharges of bilge water from machinery spaces?</t>
  </si>
  <si>
    <r>
      <rPr>
        <b/>
        <u/>
        <sz val="16"/>
        <rFont val="Arial"/>
        <family val="2"/>
      </rPr>
      <t>N/A for vessels keel laid after 2005</t>
    </r>
    <r>
      <rPr>
        <sz val="16"/>
        <rFont val="Arial"/>
        <family val="2"/>
      </rPr>
      <t xml:space="preserve">
Is it company policy to equip the Oily Water Separator with a re-circulating facility for testing purposes as per IMO resolution MEPC.107(49) 6.1.1. ?</t>
    </r>
  </si>
  <si>
    <t>5821.9 is an alternative to 5821.1 - 5821.8 &amp; 5821.17 (all the above)</t>
  </si>
  <si>
    <t>Is it company policy to improve the efficiency and capacity of the sludge handling system by installing:
- a tank or system with the sole purpose of removing large quantities of water from the sludge?
- a separate tank or system with the sole purpose of evaporating water from the sludge? 
- a separate tank or system with the purpose of mixing the sludge while incinerated (in incinerator or boiler)</t>
  </si>
  <si>
    <t>Does the company require the shipyard to develop an "Inventory of Hazardous Materials" (Part I) at the stage of design and/or construction? (requirement to be part of the building contract)</t>
  </si>
  <si>
    <t>Is each Green Award-certified company vessel in the possession of an "Inventory of Hazardous Materials" (Part I completed)?</t>
  </si>
  <si>
    <r>
      <t>Alternative to 5900.10:</t>
    </r>
    <r>
      <rPr>
        <sz val="16"/>
        <rFont val="Arial"/>
        <family val="2"/>
      </rPr>
      <t xml:space="preserve"> Has the company started the process to prepare Part I of the "Inventory of Hazardous Materials" with a target completion date for each Green Award certified vessel in the fleet?</t>
    </r>
  </si>
  <si>
    <t>5910.8</t>
  </si>
  <si>
    <t>Has a company policy been implemented within the Management System that end-of-life vessels will only be recycled at a recycling facility either compliant with the requirements of the Hong Kong Convention or on the EU-list? (regardless of being sold directly to a recycling facility or to a cash buyer)?</t>
  </si>
  <si>
    <t>Has a company procedure been implemented within the Management System to audit a recycling facility before concluding a "contract of sale"?</t>
  </si>
  <si>
    <t>5910.9</t>
  </si>
  <si>
    <t>Does the company disclose it's ship recycling policy in a public domain (such as company website) or via an environmental initiative such as SRTI (Ship Recycling Transparency Initiative)?</t>
  </si>
  <si>
    <t>Policy regarding monitoring the recycling of company vessels</t>
  </si>
  <si>
    <t>5910.10</t>
  </si>
  <si>
    <t>5910.11</t>
  </si>
  <si>
    <t>5910.12</t>
  </si>
  <si>
    <t>Has a company procedure been implemented within the Management System to deploy a full-time personnel at the recycling facility for the entire duration of recycling of the company vessels (to monitor and report the recycling process)?</t>
  </si>
  <si>
    <r>
      <rPr>
        <b/>
        <u/>
        <sz val="16"/>
        <rFont val="Arial"/>
        <family val="2"/>
      </rPr>
      <t>Alternative to 5910.10 &amp; 5910.12</t>
    </r>
    <r>
      <rPr>
        <sz val="16"/>
        <rFont val="Arial"/>
        <family val="2"/>
      </rPr>
      <t xml:space="preserve">
Has a company procedure been implemented within the Management System to hire third-parties (consultants or cash buyers) for continuous monitoring and reporting of the recycling process employed by the recycling facility to dismantle the company vessels?</t>
    </r>
  </si>
  <si>
    <r>
      <rPr>
        <b/>
        <u/>
        <sz val="16"/>
        <rFont val="Arial"/>
        <family val="2"/>
      </rPr>
      <t>Alternative to 5910.10 &amp; 5910.11</t>
    </r>
    <r>
      <rPr>
        <sz val="16"/>
        <rFont val="Arial"/>
        <family val="2"/>
      </rPr>
      <t xml:space="preserve">
Has a company procedure been implemented within the Management System to audit the recycling facility during the recycling of the company vessels?</t>
    </r>
  </si>
  <si>
    <t>5430.10</t>
  </si>
  <si>
    <t>Diesel Particulate Filter</t>
  </si>
  <si>
    <t>Diesel Oxidation Catalyst</t>
  </si>
  <si>
    <t>Electrostatic Precipitator</t>
  </si>
  <si>
    <t>Does the company use any one of the following measures on board one or more of its vessels to reduce PM emissions from main and/or auxiliary engines?</t>
  </si>
  <si>
    <t>5410.10</t>
  </si>
  <si>
    <t>Does the company use a continuous emission monitoring system (in-situ or extractive) for monitoring and recording NOx emissions?</t>
  </si>
  <si>
    <t>5410.20</t>
  </si>
  <si>
    <t>Does the company use any one of the following measures on board one or more of its vessels to reduce NOx emissions from main and/or auxiliary engines?</t>
  </si>
  <si>
    <t>Direct Water Injection</t>
  </si>
  <si>
    <t>Fuel Water Emulsification</t>
  </si>
  <si>
    <t>Intake Air Humidification</t>
  </si>
  <si>
    <t>A. Emission Monitoring</t>
  </si>
  <si>
    <t>B. Emission Reduction</t>
  </si>
  <si>
    <t xml:space="preserve">Does the company give guidance for an additional examination after unusual events such as long periods of inactivity, excessive loads, heat exposure, loading/discharge at swell ports, etc.? </t>
  </si>
  <si>
    <t>Is a log for "working days" of mooring wires and tails / fibre ropes maintained? (to predict the point of discard &amp; for evaluation of wire/rope performance )</t>
  </si>
  <si>
    <t>Is an annual technical report made by the Company's superintendent?</t>
  </si>
  <si>
    <t>Is it a company policy to enrol the vessels in a meteorological &amp; oceanographic service in a form of a software application?</t>
  </si>
  <si>
    <t>Slow Steaming</t>
  </si>
  <si>
    <t>5410.21</t>
  </si>
  <si>
    <t>Is it company policy to implement regulated slow steaming on some or all of the vessels within their fleet in an effort to reduce NOx emissions?</t>
  </si>
  <si>
    <t>C. Additional Questions</t>
  </si>
  <si>
    <t>Exhaust Gas Recirculation (EGR)</t>
  </si>
  <si>
    <t>5410.22</t>
  </si>
  <si>
    <t>5410.24</t>
  </si>
  <si>
    <t>Does the company’s PPE matrix include handling of caustic soda for exhaust gas recirculation?</t>
  </si>
  <si>
    <t>5410.25</t>
  </si>
  <si>
    <t>5410.26</t>
  </si>
  <si>
    <t>5410.27</t>
  </si>
  <si>
    <t>5410.28</t>
  </si>
  <si>
    <t>Selective Catalytic Reduction (SCR)</t>
  </si>
  <si>
    <t>Does the company take adequate measures to avoid the breakdown of the SCR unit?
Measures should include (all of) the following:
1. Requisition's of materials
2. Redundancy 
3. Effects of back pressure
4. Maintenance regimes of the SCR
5. Monitoring the condition of the catalyst.</t>
  </si>
  <si>
    <t>SOx Emissions</t>
  </si>
  <si>
    <t>5420.11</t>
  </si>
  <si>
    <t>Does the company use a continuous emission monitoring system (in-situ or extractive) for monitoring and recording SOx emissions?</t>
  </si>
  <si>
    <t>5420.12</t>
  </si>
  <si>
    <r>
      <t xml:space="preserve">Main and auxiliary engines:
Does the company </t>
    </r>
    <r>
      <rPr>
        <u/>
        <sz val="16"/>
        <rFont val="Arial"/>
        <family val="2"/>
      </rPr>
      <t>voluntarily</t>
    </r>
    <r>
      <rPr>
        <sz val="16"/>
        <rFont val="Arial"/>
        <family val="2"/>
      </rPr>
      <t xml:space="preserve"> burn low sulphur fuel (max. 0.10% sulphur) or use equivalent methodology </t>
    </r>
    <r>
      <rPr>
        <b/>
        <sz val="16"/>
        <rFont val="Arial"/>
        <family val="2"/>
      </rPr>
      <t>during the ship's stay at every port?</t>
    </r>
    <r>
      <rPr>
        <sz val="16"/>
        <rFont val="Arial"/>
        <family val="2"/>
      </rPr>
      <t xml:space="preserve">
</t>
    </r>
    <r>
      <rPr>
        <i/>
        <sz val="16"/>
        <rFont val="Arial"/>
        <family val="2"/>
      </rPr>
      <t>(If exhaust gas cleaning system is used, sulphur content is measured with SO2:CO2 ratio. Ratio of max 4.3 is equal to 0.10% sulphur content)</t>
    </r>
  </si>
  <si>
    <t>Exhaust Gas Cleaning System (EGCS)</t>
  </si>
  <si>
    <t>5420.13</t>
  </si>
  <si>
    <r>
      <t xml:space="preserve">Does the company use the requirements of Scheme B* (continuous emission monitoring with parameter checks) for testing, survey, certification and verification of EGC systems on board all its ships having such systems (EGC)?
</t>
    </r>
    <r>
      <rPr>
        <i/>
        <sz val="16"/>
        <rFont val="Arial"/>
        <family val="2"/>
      </rPr>
      <t>* Under scheme B, the SOx emissions compliance plan (SECP) should present how the continuous monitoring of ship exhaust gas emissions will demonstrate that the total SO2(ppm)/CO2(%) ratio is comparable to the requirements of 14.1 and/or 14.4 of MARPOL Annex 6.
* Ships should be in possession of EGC technical manual, scheme B (ETM-B).</t>
    </r>
  </si>
  <si>
    <r>
      <t xml:space="preserve">Does the company provide the relevant crew with manufacturer training for the SCR unit?
</t>
    </r>
    <r>
      <rPr>
        <i/>
        <sz val="16"/>
        <rFont val="Arial"/>
        <family val="2"/>
      </rPr>
      <t>*The manufacturer training should cover the normal operation of the SCR unit including bunkering of any chemicals (consumables), calibration of sensors, routine maintenance as well as the procedures to be followed in case of system failure and deviation from normal operation.</t>
    </r>
  </si>
  <si>
    <r>
      <t xml:space="preserve">Does the company install a monitoring unit which monitors and measures any formation of ammonia slip?
</t>
    </r>
    <r>
      <rPr>
        <i/>
        <sz val="16"/>
        <rFont val="Arial"/>
        <family val="2"/>
      </rPr>
      <t>*The monitoring unit should be capable of issuing a warning in the event of ammonia formation.</t>
    </r>
  </si>
  <si>
    <r>
      <t xml:space="preserve">Does the company provide the relevant crew with manufacturer training for the EGR unit?
</t>
    </r>
    <r>
      <rPr>
        <i/>
        <sz val="16"/>
        <rFont val="Arial"/>
        <family val="2"/>
      </rPr>
      <t>*The manufacturer training should cover the normal operation of the EGR system including bunkering of any chemicals (consumables), calibration of sensors, routine maintenance as well as the procedures to be followed in case of system failure and deviation from normal operation.</t>
    </r>
  </si>
  <si>
    <r>
      <t xml:space="preserve">Are negative results from the continuous monitoring of exhaust gas recirculation bleed-off discharge water collected from the ship and addressed by the company?
</t>
    </r>
    <r>
      <rPr>
        <i/>
        <sz val="16"/>
        <rFont val="Arial"/>
        <family val="2"/>
      </rPr>
      <t>*The guidelines set out in MEPC.259 (68) are applicable to EGR bleed-off discharge water as well.</t>
    </r>
  </si>
  <si>
    <t>5420.14</t>
  </si>
  <si>
    <r>
      <t xml:space="preserve">Are negative test results from the continuous monitoring of wash water discharge collected from the ship and addressed by the company?
</t>
    </r>
    <r>
      <rPr>
        <i/>
        <sz val="16"/>
        <rFont val="Arial"/>
        <family val="2"/>
      </rPr>
      <t>*The wash water discharge criteria have been set out in MEPC.259 (68).</t>
    </r>
  </si>
  <si>
    <t>5420.16</t>
  </si>
  <si>
    <t>5420.20</t>
  </si>
  <si>
    <t>5420.21</t>
  </si>
  <si>
    <t>Does the company take adequate measures to avoid breakdown of the EGCS unit?
Measures should include (all of) the following:
1. Material requisitions
2. Redundancy
3. Risk of condensation
4. Safety process regarding handling and storage of caustic soda.
5. Noise prevention 
6. Contingency plan for failure
7. Remote monitoring
8. Technical support from the manufacturer (Telephone helpline)</t>
  </si>
  <si>
    <t>Does the company’s PPE matrix include handling of caustic soda for closed-loop scrubbers?</t>
  </si>
  <si>
    <t>Does the company provide relevant crew with manufacturer training course for the EGC unit?</t>
  </si>
  <si>
    <t>5440.10</t>
  </si>
  <si>
    <t>Does the company use flow meters for monitoring and recording of fuel consumption? (Flow meter is to be calibrated and certified by for example a classification society)</t>
  </si>
  <si>
    <t>Has the company established an energy baseline using the methodology from ISO 50001:2011 with the aim to reduce the energy consumption of the organisation?</t>
  </si>
  <si>
    <t>Does the company perform audits at planned intervals to demonstrate the conformity to the requirements of the EnMS (Energy management system) in accordance with ISO 50001:2011?</t>
  </si>
  <si>
    <t>5440.14</t>
  </si>
  <si>
    <t>Does the company use a ship performance monitoring software to monitor and reduce energy consumption by operational measures for their entire fleet?</t>
  </si>
  <si>
    <t>5440.15</t>
  </si>
  <si>
    <t>Measures related to Machinery</t>
  </si>
  <si>
    <t>Measures related to Propulsion and Hull Improvements</t>
  </si>
  <si>
    <t>Measures related to Energy Consumers</t>
  </si>
  <si>
    <t>Measures related to Energy Recovery</t>
  </si>
  <si>
    <t>(Design and operational based measures)
Energy efficiency measures implemented on-board company vessels?</t>
  </si>
  <si>
    <t>5440.16</t>
  </si>
  <si>
    <t>Has the company achieved an annual average reduction of at least 2.0% in CO2 emissions per transport work (gCO2/tnm) since 1st Jan 2013?</t>
  </si>
  <si>
    <t>5440.17</t>
  </si>
  <si>
    <r>
      <rPr>
        <b/>
        <u/>
        <sz val="16"/>
        <rFont val="Arial"/>
        <family val="2"/>
      </rPr>
      <t>Alternative to 5440.16</t>
    </r>
    <r>
      <rPr>
        <sz val="16"/>
        <rFont val="Arial"/>
        <family val="2"/>
      </rPr>
      <t>: Has the company achieved an annual average reduction of at least 1.0% in CO2 emissions per transport work (gCO2/tnm) since 1st Jan 2013?</t>
    </r>
  </si>
  <si>
    <t>Low carbon fuels</t>
  </si>
  <si>
    <t>5440.18</t>
  </si>
  <si>
    <t>GTL (Gas to liquid) fuel</t>
  </si>
  <si>
    <t>Bio-diesel</t>
  </si>
  <si>
    <t>Bio-LNG (Bio-methane)</t>
  </si>
  <si>
    <t>Methanol</t>
  </si>
  <si>
    <t>Ethanol</t>
  </si>
  <si>
    <t>Dimethyl Ether</t>
  </si>
  <si>
    <t>5440.19</t>
  </si>
  <si>
    <t>5440.20</t>
  </si>
  <si>
    <t>5440.21</t>
  </si>
  <si>
    <r>
      <rPr>
        <b/>
        <u/>
        <sz val="16"/>
        <rFont val="Arial"/>
        <family val="2"/>
      </rPr>
      <t>Main engines:</t>
    </r>
    <r>
      <rPr>
        <sz val="16"/>
        <rFont val="Arial"/>
        <family val="2"/>
      </rPr>
      <t xml:space="preserve">
Does the company have any vessels within their fleet which use zero carbon fuels such as:</t>
    </r>
  </si>
  <si>
    <r>
      <rPr>
        <b/>
        <u/>
        <sz val="16"/>
        <rFont val="Arial"/>
        <family val="2"/>
      </rPr>
      <t>Auxiliary engines:</t>
    </r>
    <r>
      <rPr>
        <sz val="16"/>
        <rFont val="Arial"/>
        <family val="2"/>
      </rPr>
      <t xml:space="preserve">
Does the company have any vessels within their fleet which use low carbon fuels such as:</t>
    </r>
  </si>
  <si>
    <t>Zero carbon fuels</t>
  </si>
  <si>
    <r>
      <rPr>
        <b/>
        <u/>
        <sz val="16"/>
        <rFont val="Arial"/>
        <family val="2"/>
      </rPr>
      <t>Main engines:</t>
    </r>
    <r>
      <rPr>
        <sz val="16"/>
        <rFont val="Arial"/>
        <family val="2"/>
      </rPr>
      <t xml:space="preserve">
Does the company have any vessels within their fleet which use low carbon fuels such as:</t>
    </r>
  </si>
  <si>
    <t>Anhydrous Ammonia</t>
  </si>
  <si>
    <t>Hydrogen</t>
  </si>
  <si>
    <t>Fuel Cells (Powered by ammonia or hydrogen)</t>
  </si>
  <si>
    <t>Batteries</t>
  </si>
  <si>
    <t>Nuclear</t>
  </si>
  <si>
    <t>5440.22</t>
  </si>
  <si>
    <t>Does the company have any vessels within their fleet which use renewable energy sources for energy production such as:</t>
  </si>
  <si>
    <t>Renewable Energy source</t>
  </si>
  <si>
    <t>Solar</t>
  </si>
  <si>
    <t>LNG (Liquefied Natural Gas)</t>
  </si>
  <si>
    <t>LPG (Liquefied Petroleum Gas)</t>
  </si>
  <si>
    <t>Measures related to Technical Solutions for optimizing the operations</t>
  </si>
  <si>
    <t>Does the company provide access to the internet at all times for shipboard personnel on board all ships under its control?</t>
  </si>
  <si>
    <t>Does the company provide the following specific facilities for its women seafarers:
– feminine hygiene items (in bonded stores) &amp; separate disposal facilities on board
– separate washrooms with sanitary facilities on board
– suitable sized (gender specific) safety and protective clothing on board
– access to medical supplies without having to consult male colleagues on board</t>
  </si>
  <si>
    <t>Does the company have a policy of logging discharges from the Clean drain tank (tank used for the collection of "clean drains", as per MEPC.1/Circ.642) in the engine room logbook?</t>
  </si>
  <si>
    <t>Is it company policy to build vessels with bilge and sludge handling system in accordance with the MEPC.1/Circ. 642 guidelines?</t>
  </si>
  <si>
    <r>
      <rPr>
        <b/>
        <u/>
        <sz val="16"/>
        <rFont val="Arial"/>
        <family val="2"/>
      </rPr>
      <t>Auxiliary engines:</t>
    </r>
    <r>
      <rPr>
        <sz val="16"/>
        <rFont val="Arial"/>
        <family val="2"/>
      </rPr>
      <t xml:space="preserve">
Does the company have any vessels within their fleet which use zero carbon fuels such as:</t>
    </r>
  </si>
  <si>
    <t xml:space="preserve">Is an energy efficiency baseline measured for each ship? 
*Using a calculation of fuel consumption (Unit = Fuel consumption per transport work expressed in grams per tonne-nautical mile or other relevant unit as applicable to relevant ship category) (or)
*Using measurement of CO2 emissions from emission monitoring equipment (grams CO2 per tonne nautical mile or other relevant units as applicable to relevant ship category)
(Baseline is a measurement of the ships average (operational) energy efficiency under normal operating conditions before energy efficient measures or policies are implemented). </t>
  </si>
  <si>
    <t>ENERGY EFFICIENCY TECHNOLOGIES INFORMATION PORTAL</t>
  </si>
  <si>
    <t>TECHNOLOGY GROUPS</t>
  </si>
  <si>
    <t>MACHINERY TECHNOLOGIES</t>
  </si>
  <si>
    <t>This technology group includes measures that improve the energy efficiency of main and auxiliary engines. These include measures such as auxiliary systems optimization, optimizing heat exchangers, waste heat recovery systems, electronic auto-tuning, batteries and other solutions.</t>
  </si>
  <si>
    <t>Y?</t>
  </si>
  <si>
    <t>NAME</t>
  </si>
  <si>
    <t>FUNCTION</t>
  </si>
  <si>
    <t>TECHNICAL MATURITY*</t>
  </si>
  <si>
    <t>APPLICABILITY</t>
  </si>
  <si>
    <t>Auxiliary systems optimization</t>
  </si>
  <si>
    <t>Optimizing auxiliary systems to actual operational profiles, not design conditions</t>
  </si>
  <si>
    <t>Semi-mature</t>
  </si>
  <si>
    <t>All vessels</t>
  </si>
  <si>
    <t>Engine de-rating</t>
  </si>
  <si>
    <t>De-rating an engine for reduction of the vessel's maximum speed to increase its efficiency by limiting the potential power output</t>
  </si>
  <si>
    <t>Vessels sailing 10-15% slower than design speed</t>
  </si>
  <si>
    <t>Engine performance optimization (automatic)</t>
  </si>
  <si>
    <t>Automatic increase of engine efficiency through testing and tuning according to actual operational load and conditions</t>
  </si>
  <si>
    <t>Mainly for two stroke engines</t>
  </si>
  <si>
    <t>Engine performance optimization (manual)</t>
  </si>
  <si>
    <t>Manual increase of engine efficiency through testing and tuning according to actual operational load and conditions</t>
  </si>
  <si>
    <t>Mature</t>
  </si>
  <si>
    <t>Exhaust gas boilers on auxiliary engines</t>
  </si>
  <si>
    <t>Exhaust gas boilers recover the heat from the exhaust gas of auxiliary engines to generate steam, hot water or heat for process heating</t>
  </si>
  <si>
    <t>Vessels without shaft generator</t>
  </si>
  <si>
    <t>Hybridization (plug-in or conventional)</t>
  </si>
  <si>
    <t>Use of electricity to replace various modes of power consumption</t>
  </si>
  <si>
    <t>Vessels with large fluctuations in power output (ferries, offshore vessels, tugs)</t>
  </si>
  <si>
    <t>Improved auxiliary engine load</t>
  </si>
  <si>
    <t>Increase of the auxiliary engines' load and efficiency by reducing the number of auxiliary engines running</t>
  </si>
  <si>
    <t>Shaft generator</t>
  </si>
  <si>
    <t>Produce electricity from the main propulsion engine</t>
  </si>
  <si>
    <t>All vessels with high power needs and long transits</t>
  </si>
  <si>
    <t>Shore power</t>
  </si>
  <si>
    <t>Use of cold ironing in ports to reduce fuel consumption on power producing engines</t>
  </si>
  <si>
    <t>For smaller vessels and in ports with developed solutions for larger vessels</t>
  </si>
  <si>
    <t>Steam plant operation improvement</t>
  </si>
  <si>
    <t>Improve operations and maintenance of steam plant system saving fuel on oil fired boiler</t>
  </si>
  <si>
    <t>Mainly crude and product tankers</t>
  </si>
  <si>
    <t>Waste heat recovery systems</t>
  </si>
  <si>
    <t>Recover thermal energy from the exhaust gas and convert it into electrical energy</t>
  </si>
  <si>
    <t>All vessels with engines above 10 MW</t>
  </si>
  <si>
    <t>PROPULSION AND HULL IMPROVEMENTS</t>
  </si>
  <si>
    <t>Technologies in this group focus on improving the hydrodynamic performance of the vessel. This includes solutions that reduce the resistance of the vessel and/or also improve the propulsive efficiency of the vessel. Examples include measures such as propeller polishing, hull cleaning, PIDs (Propulsion Improving Devices), air lubrication and more.</t>
  </si>
  <si>
    <t>Air cavity lubrication</t>
  </si>
  <si>
    <t>Use of air injection on the wetted hull surfaces to improve a ship’s hydrodynamic performance</t>
  </si>
  <si>
    <t>Most vessels in deep sea trade</t>
  </si>
  <si>
    <t>Hull cleaning</t>
  </si>
  <si>
    <t>Removal of fouling on the hull to increase the vessel's hydrodynamic performance</t>
  </si>
  <si>
    <t>Hull coating</t>
  </si>
  <si>
    <t>Reduction of the hull's resistance through water</t>
  </si>
  <si>
    <t>Hull form optimization</t>
  </si>
  <si>
    <t>Optimizing the hull for lower resistance through water</t>
  </si>
  <si>
    <t>Hull retrofitting</t>
  </si>
  <si>
    <t>Retrofitting of the bulbous bow, optimizing thruster tunnels or bilge keel to reduce resistance</t>
  </si>
  <si>
    <t>Propeller polishing</t>
  </si>
  <si>
    <t>Removal of fouling on the propeller</t>
  </si>
  <si>
    <t>Propeller retrofitting</t>
  </si>
  <si>
    <t>Retrofitting the propeller to increase efficiency</t>
  </si>
  <si>
    <t>Propulsion Improving Devices (PIDs)</t>
  </si>
  <si>
    <t>Installation of propulsion improving devices</t>
  </si>
  <si>
    <t>ENERGY CONSUMERS</t>
  </si>
  <si>
    <t>Consumers are equipment or devices that use energy when operated. Technologies in this group focus on minimizing the energy consumption by improving the device or optimizing the utilization of the device. Examples of measures in this group are frequency controllers, cargo handling systems, low energy lighting and more.</t>
  </si>
  <si>
    <t>Cargo handling systems (Cargo discharge operation)</t>
  </si>
  <si>
    <t>Reduction of energy consumption while discharging crude oil by use of model-based studies of the discharge operation</t>
  </si>
  <si>
    <t>Tankers</t>
  </si>
  <si>
    <t>Energy efficient lighting system</t>
  </si>
  <si>
    <t>Use of energy efficient lighting equipment, such as LED light, to increase efficiency and remove heat loss from light devices</t>
  </si>
  <si>
    <t>Frequency controlled electric motors</t>
  </si>
  <si>
    <t>Regulating the frequency of the motors in order to adapt the motor optimized load</t>
  </si>
  <si>
    <t>ENERGY RECOVERY</t>
  </si>
  <si>
    <t>Technologies in this group focus on capturing energy from the surroundings of the vessel and using or transforming this to useful energy for the vessel. This involves measures such as application of kites, fixed sails or wings, Flettner rotors, or solar panels.</t>
  </si>
  <si>
    <t>Fixed sails or wings</t>
  </si>
  <si>
    <t>Use sails or wings to replace some of the propulsion power needed</t>
  </si>
  <si>
    <t>Not mature</t>
  </si>
  <si>
    <t>Vessels with enough place on deck (general cargo, tankers, bulkers)</t>
  </si>
  <si>
    <t>Flettner rotors</t>
  </si>
  <si>
    <t>Use Flettner rotors to generate power from wind energy</t>
  </si>
  <si>
    <t>Dependent on trading area and sufficient free deck-surface</t>
  </si>
  <si>
    <t>Kite</t>
  </si>
  <si>
    <t>Use a kite to replace some of the propulsion power needed</t>
  </si>
  <si>
    <t>Solar panels</t>
  </si>
  <si>
    <t>Install solar panels for conversion of solar energy to electricity</t>
  </si>
  <si>
    <t>TECHNICAL SOLUTIONS FOR OPTIMIZING OPERATION</t>
  </si>
  <si>
    <t>Technologies in this group focus on improving the operation of the vessel more than improving the vessel itself. The list of suggested measures includes both technologies and suggestions for best practice (without direct application of a technology). Measures in this group include trim and draft optimization, speed management, autopilot adjustment and use, combinator optimizing, and others.</t>
  </si>
  <si>
    <t>Autopilot adjustment and use</t>
  </si>
  <si>
    <t>Use of an automatic system to control the vessel's rudder in a more energy efficient manner</t>
  </si>
  <si>
    <t>Combinator optimizing</t>
  </si>
  <si>
    <t>Use of optimized pitch settings and propeller speed for optimized efficiency of propulsion system</t>
  </si>
  <si>
    <t>For vessels with controllable pitch propeller</t>
  </si>
  <si>
    <t>Efficient DP Operation</t>
  </si>
  <si>
    <t>Optimize the operation in DP mode</t>
  </si>
  <si>
    <t>Vessels with DP mode</t>
  </si>
  <si>
    <t>Speed management</t>
  </si>
  <si>
    <t>Management of the vessel's speed in the most efficient manner</t>
  </si>
  <si>
    <t>Trim and draft optimization</t>
  </si>
  <si>
    <t>Optimizing the trim and draft to reduce the vessel's water resistance</t>
  </si>
  <si>
    <t>Weather routing</t>
  </si>
  <si>
    <t>Including weather conditions when planning a voyage</t>
  </si>
  <si>
    <t>Definitions of maturity levels according to uptake across the maritime industry, and degree of proven technology/principle</t>
  </si>
  <si>
    <t>Proven, new or existing technology/principle, with high uptake across the industry.</t>
  </si>
  <si>
    <t>Proven, new or existing technology/principle, but with limited uptake across the industry.</t>
  </si>
  <si>
    <t>New unproven-, unproven existing- , or proven existing technology/principle but with very few installations and little to no operational experience.</t>
  </si>
  <si>
    <t xml:space="preserve">*This Information Portal is still under development and further images will be added. </t>
  </si>
  <si>
    <t>This Energy Efficiency Technologies Information Portal was developed in cooperation with DNV GL.</t>
  </si>
  <si>
    <t>This webpage serves as an Information Portal for Energy Efficiency Technologies for Ships. IMO does not make any warranties or representations as to the accuracy or completeness of the information provided.</t>
  </si>
  <si>
    <t>View disclaimer</t>
  </si>
  <si>
    <t>SUPPLEMENT TO 5440 GHG EMISSIONS - CO2</t>
  </si>
  <si>
    <t>IMO GLOMEEP Website</t>
  </si>
  <si>
    <t xml:space="preserve">Wind = </t>
  </si>
  <si>
    <t>Wind *fill during audit*</t>
  </si>
  <si>
    <t>Other: *fill during audit*</t>
  </si>
  <si>
    <t>If YES, choose from below options</t>
  </si>
  <si>
    <r>
      <t>If YES, choose from below options and fill-in supplement CO</t>
    </r>
    <r>
      <rPr>
        <b/>
        <vertAlign val="subscript"/>
        <sz val="16"/>
        <rFont val="Arial"/>
        <family val="2"/>
      </rPr>
      <t>2</t>
    </r>
    <r>
      <rPr>
        <b/>
        <sz val="16"/>
        <rFont val="Arial"/>
        <family val="2"/>
      </rPr>
      <t xml:space="preserve"> - GloMEEP tab</t>
    </r>
  </si>
  <si>
    <r>
      <t>Short term goals (CO</t>
    </r>
    <r>
      <rPr>
        <b/>
        <vertAlign val="subscript"/>
        <sz val="16"/>
        <rFont val="Arial"/>
        <family val="2"/>
      </rPr>
      <t>2</t>
    </r>
    <r>
      <rPr>
        <b/>
        <sz val="16"/>
        <rFont val="Arial"/>
        <family val="2"/>
      </rPr>
      <t xml:space="preserve"> reduction through energy efficiency measures)</t>
    </r>
  </si>
  <si>
    <r>
      <t>Mid term goals (CO</t>
    </r>
    <r>
      <rPr>
        <b/>
        <vertAlign val="subscript"/>
        <sz val="16"/>
        <rFont val="Arial"/>
        <family val="2"/>
      </rPr>
      <t>2</t>
    </r>
    <r>
      <rPr>
        <b/>
        <sz val="16"/>
        <rFont val="Arial"/>
        <family val="2"/>
      </rPr>
      <t xml:space="preserve"> reduction through the use of low carbon fuels)</t>
    </r>
  </si>
  <si>
    <r>
      <t>Long term goals (CO</t>
    </r>
    <r>
      <rPr>
        <b/>
        <vertAlign val="subscript"/>
        <sz val="16"/>
        <rFont val="Arial"/>
        <family val="2"/>
      </rPr>
      <t>2</t>
    </r>
    <r>
      <rPr>
        <b/>
        <sz val="16"/>
        <rFont val="Arial"/>
        <family val="2"/>
      </rPr>
      <t xml:space="preserve"> neutral operation through zero carbon fuels)</t>
    </r>
  </si>
  <si>
    <t>For ease of use, measures are grouped according to the GLOMEEP Energy efficiency technologies information portal.</t>
  </si>
  <si>
    <r>
      <t>Greenhouse Gas (GHG) Emissions - CO</t>
    </r>
    <r>
      <rPr>
        <b/>
        <vertAlign val="subscript"/>
        <sz val="16"/>
        <rFont val="Arial"/>
        <family val="2"/>
      </rPr>
      <t>2</t>
    </r>
    <r>
      <rPr>
        <b/>
        <sz val="16"/>
        <rFont val="Arial"/>
        <family val="2"/>
      </rPr>
      <t xml:space="preserve"> Emissions</t>
    </r>
  </si>
  <si>
    <t>Is it a company policy that all officers and masters that use  ECDIS for primary navigation are to complete generic training based on IMO model course 1.27?</t>
  </si>
  <si>
    <t>Are all fleet vessels subject to unannounced drug and alcohol testing at least once every year (not exceeding 18 months between two consecutive tests) by an external organisation?</t>
  </si>
  <si>
    <t>9421</t>
  </si>
  <si>
    <t>ISO Certification</t>
  </si>
  <si>
    <t>9421.1</t>
  </si>
  <si>
    <t>9421.2</t>
  </si>
  <si>
    <t>9421.3</t>
  </si>
  <si>
    <t>9421.4</t>
  </si>
  <si>
    <t>9421.5</t>
  </si>
  <si>
    <t>9421.6</t>
  </si>
  <si>
    <t>9421.7</t>
  </si>
  <si>
    <t>9421.8</t>
  </si>
  <si>
    <t>Is the company certified for the latest edition of ISO 9001 (quality management systems)?</t>
  </si>
  <si>
    <t>Is the company certified for the latest edition of ISO 14001 (environmental management systems)?</t>
  </si>
  <si>
    <t>Is the company certified for the latest edition of ISO 22301 (societal security – business continuity management systems)?</t>
  </si>
  <si>
    <t>Is the company certified for the latest edition of ISO 27001 (information security management systems)?</t>
  </si>
  <si>
    <t>Is the company certified for the latest edition of ISO 45001 (occupational health and safety management systems)?</t>
  </si>
  <si>
    <t>Is the company certified for the latest edition of ISO 50001 (energy management systems)?</t>
  </si>
  <si>
    <t>3101</t>
  </si>
  <si>
    <t>Bunker Operations - LNG</t>
  </si>
  <si>
    <t>3101.1</t>
  </si>
  <si>
    <t>3101.2</t>
  </si>
  <si>
    <t>3101.3</t>
  </si>
  <si>
    <t>3101.4</t>
  </si>
  <si>
    <t>3101.5</t>
  </si>
  <si>
    <t>Does the company SMS specify that only a relevant IAPH LNG bunkering checklist must be used?</t>
  </si>
  <si>
    <t>Does the company install CCTV on LNG bunker stations for the purpose of observing the bunkering operation from the bridge or operation control room?</t>
  </si>
  <si>
    <t>Does the company provide its shipboard personnel a shore-based training on LNG bunkering?</t>
  </si>
  <si>
    <t>3101.6</t>
  </si>
  <si>
    <t>Does the company assess the risks associated with distractions to onboard operations, communication and rest hours caused by exposure to high levels of noise?</t>
  </si>
  <si>
    <t>Has the company developed a ship specific garbage management plan detailing the specific ship's equipment, arrangements and procedures for the handling of garbage?</t>
  </si>
  <si>
    <t>Does the company have plans and procedures of cyber risk management (cyber risk policy) incorporated within its Safety Management System (SMS)?</t>
  </si>
  <si>
    <t>1610.7</t>
  </si>
  <si>
    <t>1610.8</t>
  </si>
  <si>
    <t>1610.9</t>
  </si>
  <si>
    <t>1610.10</t>
  </si>
  <si>
    <t>1610.11</t>
  </si>
  <si>
    <t>1610.12</t>
  </si>
  <si>
    <t>Does the company have a set of clear and unambiguous cyber risk requirements that reflect the company’s expectations to vendors and agents?</t>
  </si>
  <si>
    <t>Is it a company policy to involve IT department while preparing to purchase OT systems for ships?</t>
  </si>
  <si>
    <t>Does the company use the information from investigations of previous identified cyber incidents to improve the technical and procedural protection measures and response plans on board and ashore?</t>
  </si>
  <si>
    <t>Does the company forbid remote access by technicians and manufacturers to on-board systems without authorization by the vessel’s senior leadership team (For example, by following a two-step digital authorization process)?</t>
  </si>
  <si>
    <t>Does the company have a policy to carry out cyber risk assessments on its ships (at an interval deemed suitable by the company) using either of the following:
 - self-assessments followed by third party risk assessments 
 - penetration tests of critical IT and OT infrastructure performed by external experts simulating cyber attacks?</t>
  </si>
  <si>
    <t>Fuel oil management</t>
  </si>
  <si>
    <t>3200.15</t>
  </si>
  <si>
    <t>3200.19</t>
  </si>
  <si>
    <t>D. Additional questions</t>
  </si>
  <si>
    <t>Are global bunker quality alerts received from company fleet experience and fuel analysis organisation shared with relevant ships by issuing technical bulletins or circulars?</t>
  </si>
  <si>
    <t>Is it company procedure that bunker suppliers are asked to provide the copies of the product's valid certificate of quality (COQ) and associated laboratory analysis reports verifying the details on the COQ?</t>
  </si>
  <si>
    <t>3200.18</t>
  </si>
  <si>
    <t>3200.17</t>
  </si>
  <si>
    <t>C. Operational procedures</t>
  </si>
  <si>
    <t>For the situations where commingling of two different fuels is unavoidable, does the company have commingling procedure explaining the steps to be followed to determine the compatibility of two bunkers (including the reference test methods)?</t>
  </si>
  <si>
    <r>
      <t xml:space="preserve">Is it company procedure that bunkered fuel oil is </t>
    </r>
    <r>
      <rPr>
        <b/>
        <u/>
        <sz val="16"/>
        <rFont val="Arial"/>
        <family val="2"/>
      </rPr>
      <t>always</t>
    </r>
    <r>
      <rPr>
        <sz val="16"/>
        <rFont val="Arial"/>
        <family val="2"/>
      </rPr>
      <t xml:space="preserve"> tested (before use onboard) by a recognized fuel analysis organization ashore in accordance with the requirements of ISO 8217 standard (same edition for which the fuel was ordered)?</t>
    </r>
  </si>
  <si>
    <t>B.3 Testing</t>
  </si>
  <si>
    <t>3200.16</t>
  </si>
  <si>
    <t>B.2 In-use fuel oil sampling</t>
  </si>
  <si>
    <t>Is it company policy that fuel oil sampling (during bunkering) is carried out using an automatic sampler (time or flow proportional) in accordance with Marpol Annex VI?</t>
  </si>
  <si>
    <t>B. Sampling &amp; Testing</t>
  </si>
  <si>
    <t>B.1 MARPOL delivered fuel oil sampling</t>
  </si>
  <si>
    <t>3200.14</t>
  </si>
  <si>
    <t>Is an evaluation of all fuel oil suppliers carried out to identify "quality-oriented fuel oil suppliers" before signing the bunker purchasing contract with a chosen supplier and are the negative results brought to the attention of the charterer (where applicable)?</t>
  </si>
  <si>
    <r>
      <rPr>
        <b/>
        <u/>
        <sz val="16"/>
        <rFont val="Arial"/>
        <family val="2"/>
      </rPr>
      <t>N/A in case charterer is responsible for supplying bunkers (for all GA ships)</t>
    </r>
    <r>
      <rPr>
        <sz val="16"/>
        <rFont val="Arial"/>
        <family val="2"/>
      </rPr>
      <t xml:space="preserve">
Is it company procedure that bunker purchasing contracts state that the fuel oil be supplied with reference to ISO 8217 specifications (</t>
    </r>
    <r>
      <rPr>
        <b/>
        <u/>
        <sz val="16"/>
        <rFont val="Arial"/>
        <family val="2"/>
      </rPr>
      <t>latest edition is recommended</t>
    </r>
    <r>
      <rPr>
        <sz val="16"/>
        <rFont val="Arial"/>
        <family val="2"/>
      </rPr>
      <t>)?</t>
    </r>
  </si>
  <si>
    <r>
      <rPr>
        <b/>
        <u/>
        <sz val="16"/>
        <rFont val="Arial"/>
        <family val="2"/>
      </rPr>
      <t>N/A in case owner / manager or third party ship manager is responsible for purchasing bunkers (for all GA ships)</t>
    </r>
    <r>
      <rPr>
        <sz val="16"/>
        <rFont val="Arial"/>
        <family val="2"/>
      </rPr>
      <t xml:space="preserve">
Is it company procedure that the technical requirements of the ship and optimal fuel oil specifications are communicated to the charterer for their consideration?</t>
    </r>
  </si>
  <si>
    <t>5801.4</t>
  </si>
  <si>
    <t>Protection of fuel oil tanks, lube oil tanks and hull</t>
  </si>
  <si>
    <t>Does the company require ship building yards to use advanced shipbuilding plates (highly ductile steel) or structural features to build (a part of) hull structure and/or fuel tanks of new ships (for example, sandwich plate structure)?</t>
  </si>
  <si>
    <t>Is it a company policy that the work/rest hours performed by the individual seafarer are recorded using a software program and such records are accessible and regularly updated?</t>
  </si>
  <si>
    <t>A. General - managing work/rest hours</t>
  </si>
  <si>
    <t>B. Fatigue management</t>
  </si>
  <si>
    <t>Is there a company specific fatigue mitigation and control strategy (or similar document) available within the Safety Management System (SMS) to ensure the health and wellbeing of the seafarers?</t>
  </si>
  <si>
    <t>7500.9</t>
  </si>
  <si>
    <t>Does the fatigue mitigation and control strategy consist of the following (both):
- framework to assess the hazards associated with fatigue (hazard assessment)
- strategies to mitigate the risk of fatigue (risk mitigation)</t>
  </si>
  <si>
    <t>7500.10</t>
  </si>
  <si>
    <t>Does the company ensure that any one of the following fatigue management tools (as described in IMO MSC.1/Circ1598) is used on board GA certified ships:
- Sleep Diary
- Self-monitoring through fatigue and sleepiness ratings
- Fatigue self-assessment tool
- Fatigue event reporting</t>
  </si>
  <si>
    <r>
      <t xml:space="preserve">Does the company have a system in which crew members are able to report to a designated person on fatigue related issues </t>
    </r>
    <r>
      <rPr>
        <b/>
        <u/>
        <sz val="16"/>
        <rFont val="Arial"/>
        <family val="2"/>
      </rPr>
      <t>without fearing any action against them for such communication</t>
    </r>
    <r>
      <rPr>
        <sz val="16"/>
        <rFont val="Arial"/>
        <family val="2"/>
      </rPr>
      <t>?</t>
    </r>
  </si>
  <si>
    <t>7500.11</t>
  </si>
  <si>
    <t>C. Additional questions - reporting, training &amp; awareness</t>
  </si>
  <si>
    <t>Does the company conduct fatigue management training and awareness campaigns for shipboard crew on an initial and recurrent basis?</t>
  </si>
  <si>
    <t>A. Contracting / Procurement</t>
  </si>
  <si>
    <t>5441</t>
  </si>
  <si>
    <t>5441.1</t>
  </si>
  <si>
    <t>Does the company use a continuous emission monitoring system (in-situ or extractive) for monitoring and recording Methane Slip?</t>
  </si>
  <si>
    <t>Does the company ensure that at least one of its LNG-powered ships operate on low (or no) Methane Slip technology, for example, Gas Turbine or High Pressure Dual Fuel (HPDF) Engine?</t>
  </si>
  <si>
    <t>5441.2</t>
  </si>
  <si>
    <t>5441.3</t>
  </si>
  <si>
    <t>C. Additional questions</t>
  </si>
  <si>
    <t>5441.4</t>
  </si>
  <si>
    <t>5441.5</t>
  </si>
  <si>
    <t>Does the company have a policy to reduce garbage at source? For example, bulk packaging of consumable items.</t>
  </si>
  <si>
    <t>B. Garbage types</t>
  </si>
  <si>
    <t>B.4 Cleaning agents &amp; additives</t>
  </si>
  <si>
    <r>
      <t xml:space="preserve">Is it a company policy to use </t>
    </r>
    <r>
      <rPr>
        <u/>
        <sz val="16"/>
        <rFont val="Arial"/>
        <family val="2"/>
      </rPr>
      <t>non harmful</t>
    </r>
    <r>
      <rPr>
        <sz val="16"/>
        <rFont val="Arial"/>
        <family val="2"/>
      </rPr>
      <t xml:space="preserve"> (MARPOL Annex V compliant) cleaning agents and additives for cleaning the deck / external surfaces?</t>
    </r>
  </si>
  <si>
    <t>B.5 Plastics</t>
  </si>
  <si>
    <t>Does the company participate in national / international Marine Litter Monitoring Programs?</t>
  </si>
  <si>
    <t>5200.38</t>
  </si>
  <si>
    <t>5200.41</t>
  </si>
  <si>
    <t>5200.42</t>
  </si>
  <si>
    <t>5200.43</t>
  </si>
  <si>
    <t>Does the company have a policy to reduce the use of disposable and single-use plastics on board (at least focusing on plastic cutlery, dishes &amp; straws and beverages &amp; mineral water bottles in bonded stores)?</t>
  </si>
  <si>
    <t>A. General procedures</t>
  </si>
  <si>
    <t>B.3 Ashes and clinkers</t>
  </si>
  <si>
    <t>Does the company have a policy to avoid procuring food items in single servings of plastics pots (for example, replacing small yoghurt pots with decanted supplies in large containers)?</t>
  </si>
  <si>
    <t>Does the company provide training / education programme for the crew in order to create awareness in relation to garbage management?</t>
  </si>
  <si>
    <r>
      <t>Greenhouse Gas (GHG) Emissions - Methane (CH</t>
    </r>
    <r>
      <rPr>
        <b/>
        <vertAlign val="subscript"/>
        <sz val="16"/>
        <rFont val="Arial"/>
        <family val="2"/>
      </rPr>
      <t>4</t>
    </r>
    <r>
      <rPr>
        <b/>
        <sz val="16"/>
        <rFont val="Arial"/>
        <family val="2"/>
      </rPr>
      <t>) Emissions - Main Propulsion</t>
    </r>
  </si>
  <si>
    <t>Gas Turbine or High Pressure Dual Fuel engine</t>
  </si>
  <si>
    <t>Other Engine Types</t>
  </si>
  <si>
    <t>Are non-conformities, accidents and hazardous occurrences reported to the office?</t>
  </si>
  <si>
    <t>Does the company provide its ships with contingency plans and related information in a non-electronic form that need to be followed in the event of a cyber attack?</t>
  </si>
  <si>
    <t>Is it company policy to ensure that LNG-fuelled ships are equipped with LNG specific PPEs such as protective cryogenic gloves and safety goggles with side protection?</t>
  </si>
  <si>
    <t>Does the company provide thermal imaging camera/equipment for leakage detection during bunkering on board its LNG-fuelled ships (GA-certified only)?</t>
  </si>
  <si>
    <t>Does the company combat micro-plastics in the laundry system by adding a fine filtering mesh to ship’s washing machine’s outlets to prevent fibres reaching the ocean?</t>
  </si>
  <si>
    <t>Does the company take measures and is able to achieve annual reduction in Methane Slip from LNG-fuelled engines fitted on board its fleet of ships?</t>
  </si>
  <si>
    <t>Does the company provide awareness training to shipboard personnel on methane emissions from LNG-fuelled engines?</t>
  </si>
  <si>
    <t>Does the company collaborate with engine manufacturers on research &amp; development projects aiming to improve methane emissions from LNG-fuelled engines?</t>
  </si>
  <si>
    <t>Is it company policy that fuel oil samples are drawn from the following designated sampling points at least once every four months for testing of catalytic fines &amp; separator efficiency at a recognized fuel analysis organization ashore?
1. at engine inlet
2. before separator
3. after separator</t>
  </si>
  <si>
    <t>Does the company prohibits its ships to commingle two different bunkers (even of the same grade of fuel)?</t>
  </si>
  <si>
    <t>9421.9</t>
  </si>
  <si>
    <t>9421.10</t>
  </si>
  <si>
    <t>Is the company certified for the latest edition of ISO 10015 (quality management – guidelines for competence management and people development)?</t>
  </si>
  <si>
    <t>Is the company certified for the latest edition of ISO 30401 (knowledge management systems – requirements)?</t>
  </si>
  <si>
    <t>Is it company policy that ships are mandated to provide a dedicated watch (from a safe location) on bunker station during the entire duration of the LNG bunkering?</t>
  </si>
  <si>
    <t>REQUIREMENTS ACCORDING TO ISO STANDARDS</t>
  </si>
  <si>
    <t>5440.24</t>
  </si>
  <si>
    <t>Does the company take steps to facilitate JIT Arrival of ships (for example, use of BIMCO’s Virtual Arrival Clause for Voyage Charter Parties or speed decisions taken by the Master of owned ships to ensure JIT Arrival or implement measures from Port Information Manual by International Taskforce Port Call Optimization or other such measures)?</t>
  </si>
  <si>
    <t>For ships required to follow D-1 standard (as per International Ballast Water Management Certificate (IBWMC))</t>
  </si>
  <si>
    <t>5700.10</t>
  </si>
  <si>
    <t>Does the company ensure that relevant ships voluntarily comply with D-2 ballast water management standard using a type-approved ballast water treatment system (BWTS)?</t>
  </si>
  <si>
    <t>For ships required to follow D-2 standard (as per International Ballast Water Management Certificate (IBWMC))</t>
  </si>
  <si>
    <t>5700.11</t>
  </si>
  <si>
    <t>5700.12</t>
  </si>
  <si>
    <t>5700.14</t>
  </si>
  <si>
    <t>5700.15</t>
  </si>
  <si>
    <t>5700.16</t>
  </si>
  <si>
    <t>Does the company ensure the following in order to keep the BWT systems on board in operable condition:
- maintain full inventory of manufacturer recommended spare parts list on board
- define &amp; maintain safe-margin stock of consumables on board (such as chemicals with short shelf-life, UV lamps, etc. as required by the installed system)</t>
  </si>
  <si>
    <t>Does the company develop ship-specific contingency plans taking into account system design limitations, for example,
- the UV-based BWTS cannot operate correctly in ports where the water is very muddy, 
- when operating in low salinity ports, the crew should plan to carry enough salt water or brine in order for the electrochlorination BWTS to function effectively.</t>
  </si>
  <si>
    <t>Does the company train relevant crew to operate ship-specific BWT systems, for example, by means of computer-based training, training at the makers facilities or on a simulation BWMS that mimics real BWTS operations?</t>
  </si>
  <si>
    <t>In addition to the relevant crew, does the company include shore-based management (ship managers/superintendents/port engineers) in the BWMS training programs?</t>
  </si>
  <si>
    <t>Does the company conduct on-board familiarization of relevant crew for the operation of the BWTS installed on board?</t>
  </si>
  <si>
    <t>5100</t>
  </si>
  <si>
    <t>Does the company have ship-specific procedures/instructions (according to IMO guidelines) for the control and management of ships' biofouling to minimize the transfer of invasive aquatic species?</t>
  </si>
  <si>
    <t>5100.5</t>
  </si>
  <si>
    <t>Biofouling Management</t>
  </si>
  <si>
    <t>5100.6</t>
  </si>
  <si>
    <t>5100.7</t>
  </si>
  <si>
    <t>5100.8</t>
  </si>
  <si>
    <t>Does the company define frequency and timing of in-water inspection and proactive hull cleaning in consultation with coatings manufacturer and/or coatings consultant for each ship under its management?</t>
  </si>
  <si>
    <t>Is it a company policy to define potential trigger points for reactive hull cleaning – based on performance monitoring or other relevant datasets (such as increased drag or increased friction)?</t>
  </si>
  <si>
    <t>Is it a company policy to use in-water cleaning only in combination with capture and filtration of the cleaned material and subsequent waste treatment and disposal, when made available in ports?</t>
  </si>
  <si>
    <t>CHECKLIST - BASIC CRITERIA - OFFICE AUDIT - OILTANKER - VERSION 2023</t>
  </si>
  <si>
    <t>CHECKLIST - RANKING CRITERIA - OFFICE AUDIT - OILTANKER - VERSION 2023</t>
  </si>
  <si>
    <t>Does the company have a procedure that clearly stipulates there should be no dumping of old plastic ropes and mooring lines at sea and encourage to retain them on board until landed ashore for correct disposal?</t>
  </si>
  <si>
    <t>Is it a company policy that recyclable material such as paper, plastic, metal (for example, tin cans), glass, bottles, crockery &amp; similar refuse, and dunnage are always delivered to the port reception facilities?</t>
  </si>
  <si>
    <t>5500.10</t>
  </si>
  <si>
    <r>
      <rPr>
        <b/>
        <u/>
        <sz val="16"/>
        <rFont val="Arial"/>
        <family val="2"/>
      </rPr>
      <t>Alternative to 5500.1, 5500.2 &amp; 5500.4 (applicable ONLY for short-haul vessels)</t>
    </r>
    <r>
      <rPr>
        <sz val="16"/>
        <rFont val="Arial"/>
        <family val="2"/>
      </rPr>
      <t xml:space="preserve">
Is it company policy to ensure that ships deliver all their sewage / sewage sludge (regardless of treated or untreated) to port reception facilities (where available)?</t>
    </r>
  </si>
  <si>
    <t>Existing ships - For Owner / Managers and 3rd-party Ship Managers
For 5900.10, 5900.13 and 5900.14</t>
  </si>
  <si>
    <t>5900.14</t>
  </si>
  <si>
    <t>Does the company use a software tool on board its ships to support the IHM maintenance process, for example, for the collection of Material Declarations (MDs) &amp; SDoCs for all purchased items that fall into the scope of IHM Part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</si>
</sst>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2">
    <numFmt numFmtId="164" formatCode="&quot;Minimum ranking score required for element 5410 = &quot;0#"/>
    <numFmt numFmtId="165" formatCode="&quot;Minimum ranking score required for element 5420 = &quot;0#"/>
    <numFmt numFmtId="166" formatCode="&quot;Minimum ranking score required for element 5421 = &quot;0#"/>
    <numFmt numFmtId="167" formatCode="&quot;Minimum ranking score required for element 5430 = &quot;0#"/>
    <numFmt numFmtId="168" formatCode="&quot;Minimum ranking score required for element 5440 = &quot;0#"/>
    <numFmt numFmtId="169" formatCode="&quot;Minimum ranking score required for element 5450 = &quot;0#"/>
    <numFmt numFmtId="170" formatCode="&quot;Minimum ranking score required for element 5460 = &quot;0#"/>
    <numFmt numFmtId="171" formatCode="&quot;Minimum ranking score required for element 5900 = &quot;##"/>
    <numFmt numFmtId="172" formatCode="&quot;Minimum ranking score required for element 6400 = &quot;##"/>
    <numFmt numFmtId="174" formatCode="&quot;Minimum ranking score required for element 1200 = &quot;0"/>
    <numFmt numFmtId="175" formatCode="&quot;Minimum ranking score required for element 1300 = &quot;0"/>
    <numFmt numFmtId="176" formatCode="&quot;Minimum ranking score required for element 1400 = &quot;0"/>
    <numFmt numFmtId="177" formatCode="&quot;Minimum ranking score required for element 1500 = &quot;0"/>
    <numFmt numFmtId="178" formatCode="&quot;Minimum ranking score required for element 1600 = &quot;0"/>
    <numFmt numFmtId="179" formatCode="&quot;Minimum ranking score required for element 2100 = &quot;0"/>
    <numFmt numFmtId="180" formatCode="&quot;Minimum ranking score required for element 2300 = &quot;0"/>
    <numFmt numFmtId="181" formatCode="&quot;Minimum ranking score required for element 3100 = &quot;0"/>
    <numFmt numFmtId="182" formatCode="&quot;Minimum ranking score required for element 3200 = &quot;0"/>
    <numFmt numFmtId="183" formatCode="&quot;Minimum ranking score required for element 4100 = &quot;0"/>
    <numFmt numFmtId="184" formatCode="&quot;Minimum ranking score required for element 5200 = &quot;0"/>
    <numFmt numFmtId="185" formatCode="&quot;Minimum ranking score required for element 5700 = &quot;0"/>
    <numFmt numFmtId="186" formatCode="&quot;Minimum ranking score required for element 6100 = &quot;0"/>
    <numFmt numFmtId="187" formatCode="&quot;Minimum ranking score required for element 6200 = &quot;0"/>
    <numFmt numFmtId="188" formatCode="&quot;Minimum ranking score required for element 6300 = &quot;0"/>
    <numFmt numFmtId="189" formatCode="&quot;Minimum ranking score required for element 7100 = &quot;0"/>
    <numFmt numFmtId="190" formatCode="&quot;Minimum ranking score required for element 7200 = &quot;0"/>
    <numFmt numFmtId="191" formatCode="&quot;Minimum ranking score required for element 7300 = &quot;0"/>
    <numFmt numFmtId="192" formatCode="&quot;Minimum ranking score required for element 7400 = &quot;0"/>
    <numFmt numFmtId="193" formatCode="&quot;Minimum ranking score required for element 7500 = &quot;0"/>
    <numFmt numFmtId="194" formatCode="&quot;Minimum ranking score required for element 2120 = &quot;0"/>
    <numFmt numFmtId="204" formatCode="0.000"/>
    <numFmt numFmtId="206" formatCode="&quot;Minimum ranking score required for element 5810 = &quot;0"/>
    <numFmt numFmtId="207" formatCode="&quot;Minimum ranking score required for element 5811 = &quot;0"/>
    <numFmt numFmtId="208" formatCode="&quot;Minimum ranking score required for element 5812 = &quot;0"/>
    <numFmt numFmtId="212" formatCode="&quot;Minimum ranking score required for element 5820 = &quot;0"/>
    <numFmt numFmtId="213" formatCode="&quot;Minimum ranking score required for element 5821 = &quot;0"/>
    <numFmt numFmtId="214" formatCode="&quot;Minimum ranking score required for element 5822 = &quot;0"/>
    <numFmt numFmtId="215" formatCode="&quot;Minimum ranking score required for element 6110 = &quot;0"/>
    <numFmt numFmtId="216" formatCode="&quot;Minimum ranking score required for element 5801 = &quot;0"/>
    <numFmt numFmtId="218" formatCode="&quot;Minimum ranking score required for element 1700 = &quot;0"/>
    <numFmt numFmtId="219" formatCode="&quot;Minimum ranking score required for element 1710 = &quot;0"/>
    <numFmt numFmtId="221" formatCode="&quot;Minimum ranking score required for element 2111 = &quot;0"/>
    <numFmt numFmtId="222" formatCode="&quot;Minimum ranking score required for element 5500 = &quot;0"/>
    <numFmt numFmtId="223" formatCode="&quot;Minimum ranking score required for element 5510 = &quot;0"/>
    <numFmt numFmtId="224" formatCode="&quot;Minimum ranking score required for element 5910 = &quot;0"/>
    <numFmt numFmtId="225" formatCode="&quot;Minimum ranking score required for element 1610 = &quot;0"/>
    <numFmt numFmtId="226" formatCode="&quot;Minimum ranking score required for element 1510 = &quot;0"/>
    <numFmt numFmtId="227" formatCode="&quot;Minimum ranking score required for element 1800 = &quot;0"/>
    <numFmt numFmtId="230" formatCode="&quot;Minimum ranking score required for element 9421 = &quot;0"/>
    <numFmt numFmtId="231" formatCode="&quot;Minimum ranking score required for element 3101 = &quot;0"/>
    <numFmt numFmtId="232" formatCode="&quot;Minimum ranking score required for element 5441 = &quot;0"/>
    <numFmt numFmtId="233" formatCode="&quot;Minimum ranking score required for element 5100 = &quot;0"/>
  </numFmts>
  <fonts count="8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20"/>
      <name val="Arial"/>
      <family val="2"/>
    </font>
    <font>
      <b/>
      <sz val="14"/>
      <name val="Arial"/>
      <family val="2"/>
    </font>
    <font>
      <b/>
      <sz val="12"/>
      <name val="Arial"/>
      <family val="2"/>
    </font>
    <font>
      <sz val="12"/>
      <name val="Arial"/>
      <family val="2"/>
    </font>
    <font>
      <b/>
      <sz val="12"/>
      <color indexed="12"/>
      <name val="Arial"/>
      <family val="2"/>
    </font>
    <font>
      <sz val="12"/>
      <color indexed="10"/>
      <name val="Arial"/>
      <family val="2"/>
    </font>
    <font>
      <sz val="14"/>
      <name val="Arial"/>
      <family val="2"/>
    </font>
    <font>
      <b/>
      <sz val="16"/>
      <color indexed="10"/>
      <name val="Arial"/>
      <family val="2"/>
    </font>
    <font>
      <sz val="16"/>
      <name val="Arial"/>
      <family val="2"/>
    </font>
    <font>
      <b/>
      <sz val="14"/>
      <color indexed="10"/>
      <name val="Arial Black"/>
      <family val="2"/>
    </font>
    <font>
      <sz val="14"/>
      <color indexed="10"/>
      <name val="Arial Black"/>
      <family val="2"/>
    </font>
    <font>
      <b/>
      <sz val="14"/>
      <color indexed="12"/>
      <name val="Arial"/>
      <family val="2"/>
    </font>
    <font>
      <b/>
      <sz val="14"/>
      <color indexed="10"/>
      <name val="Arial"/>
      <family val="2"/>
    </font>
    <font>
      <sz val="10"/>
      <color indexed="12"/>
      <name val="Arial"/>
      <family val="2"/>
    </font>
    <font>
      <sz val="14"/>
      <color indexed="10"/>
      <name val="Arial"/>
      <family val="2"/>
    </font>
    <font>
      <b/>
      <sz val="10"/>
      <color indexed="12"/>
      <name val="Arial"/>
      <family val="2"/>
    </font>
    <font>
      <sz val="14"/>
      <color indexed="12"/>
      <name val="Arial"/>
      <family val="2"/>
    </font>
    <font>
      <b/>
      <sz val="10"/>
      <name val="Arial"/>
      <family val="2"/>
    </font>
    <font>
      <sz val="10"/>
      <name val="Arial Black"/>
      <family val="2"/>
    </font>
    <font>
      <b/>
      <sz val="14"/>
      <color indexed="52"/>
      <name val="Arial"/>
      <family val="2"/>
    </font>
    <font>
      <b/>
      <sz val="28"/>
      <name val="Arial"/>
      <family val="2"/>
    </font>
    <font>
      <b/>
      <sz val="36"/>
      <name val="Arial"/>
      <family val="2"/>
    </font>
    <font>
      <sz val="36"/>
      <name val="Arial"/>
      <family val="2"/>
    </font>
    <font>
      <sz val="14"/>
      <color indexed="57"/>
      <name val="Arial"/>
      <family val="2"/>
    </font>
    <font>
      <b/>
      <sz val="12"/>
      <color indexed="10"/>
      <name val="Arial"/>
      <family val="2"/>
    </font>
    <font>
      <b/>
      <sz val="10"/>
      <name val="Arial"/>
      <family val="2"/>
    </font>
    <font>
      <b/>
      <sz val="18"/>
      <color indexed="10"/>
      <name val="Arial"/>
      <family val="2"/>
    </font>
    <font>
      <sz val="10"/>
      <name val="Arial"/>
      <family val="2"/>
    </font>
    <font>
      <sz val="10"/>
      <color indexed="10"/>
      <name val="Arial"/>
      <family val="2"/>
    </font>
    <font>
      <b/>
      <i/>
      <sz val="12"/>
      <name val="Arial"/>
      <family val="2"/>
    </font>
    <font>
      <b/>
      <sz val="14"/>
      <name val="Arial"/>
      <family val="2"/>
    </font>
    <font>
      <b/>
      <sz val="16"/>
      <name val="Arial"/>
      <family val="2"/>
    </font>
    <font>
      <b/>
      <sz val="26"/>
      <name val="Arial"/>
      <family val="2"/>
    </font>
    <font>
      <b/>
      <sz val="18"/>
      <name val="Arial"/>
      <family val="2"/>
    </font>
    <font>
      <sz val="12"/>
      <color indexed="57"/>
      <name val="Arial"/>
      <family val="2"/>
    </font>
    <font>
      <sz val="10"/>
      <color indexed="57"/>
      <name val="Arial"/>
      <family val="2"/>
    </font>
    <font>
      <b/>
      <sz val="16"/>
      <color indexed="57"/>
      <name val="Arial"/>
      <family val="2"/>
    </font>
    <font>
      <b/>
      <u/>
      <sz val="16"/>
      <name val="Arial"/>
      <family val="2"/>
    </font>
    <font>
      <sz val="8"/>
      <name val="Arial"/>
      <family val="2"/>
    </font>
    <font>
      <sz val="16"/>
      <color indexed="22"/>
      <name val="Arial"/>
      <family val="2"/>
    </font>
    <font>
      <u/>
      <sz val="16"/>
      <name val="Arial"/>
      <family val="2"/>
    </font>
    <font>
      <b/>
      <sz val="16"/>
      <color indexed="14"/>
      <name val="Arial"/>
      <family val="2"/>
    </font>
    <font>
      <b/>
      <sz val="16"/>
      <color indexed="8"/>
      <name val="Arial"/>
      <family val="2"/>
    </font>
    <font>
      <i/>
      <sz val="16"/>
      <name val="Arial"/>
      <family val="2"/>
    </font>
    <font>
      <sz val="1"/>
      <name val="Arial"/>
      <family val="2"/>
    </font>
    <font>
      <sz val="16"/>
      <name val="Arial"/>
      <family val="2"/>
    </font>
    <font>
      <sz val="16"/>
      <color indexed="55"/>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4"/>
      <name val="Arial"/>
      <family val="2"/>
    </font>
    <font>
      <b/>
      <u/>
      <sz val="16"/>
      <color indexed="8"/>
      <name val="Arial"/>
      <family val="2"/>
    </font>
    <font>
      <b/>
      <sz val="22"/>
      <name val="Arial"/>
      <family val="2"/>
    </font>
    <font>
      <sz val="1"/>
      <name val="Arial"/>
      <family val="2"/>
    </font>
    <font>
      <sz val="16"/>
      <color indexed="10"/>
      <name val="Arial"/>
      <family val="2"/>
    </font>
    <font>
      <b/>
      <sz val="16"/>
      <color rgb="FFFF0000"/>
      <name val="Arial"/>
      <family val="2"/>
    </font>
    <font>
      <sz val="16"/>
      <color rgb="FF339966"/>
      <name val="Arial"/>
      <family val="2"/>
    </font>
    <font>
      <sz val="16"/>
      <color rgb="FF00B050"/>
      <name val="Arial"/>
      <family val="2"/>
    </font>
    <font>
      <sz val="11"/>
      <color theme="1"/>
      <name val="Calibri"/>
      <family val="2"/>
      <scheme val="minor"/>
    </font>
    <font>
      <b/>
      <sz val="12"/>
      <color theme="1"/>
      <name val="Calibri"/>
      <family val="2"/>
      <scheme val="minor"/>
    </font>
    <font>
      <b/>
      <sz val="10"/>
      <color theme="1"/>
      <name val="Calibri"/>
      <family val="2"/>
      <scheme val="minor"/>
    </font>
    <font>
      <u/>
      <sz val="11"/>
      <color theme="10"/>
      <name val="Calibri"/>
      <family val="2"/>
      <scheme val="minor"/>
    </font>
    <font>
      <b/>
      <sz val="11"/>
      <color theme="1"/>
      <name val="Calibri"/>
      <family val="2"/>
      <scheme val="minor"/>
    </font>
    <font>
      <sz val="1"/>
      <color theme="1"/>
      <name val="Calibri"/>
      <family val="2"/>
      <scheme val="minor"/>
    </font>
    <font>
      <sz val="11"/>
      <color rgb="FF333333"/>
      <name val="Calibri"/>
      <family val="2"/>
      <scheme val="minor"/>
    </font>
    <font>
      <b/>
      <sz val="12"/>
      <name val="Calibri"/>
      <family val="2"/>
      <scheme val="minor"/>
    </font>
    <font>
      <u/>
      <sz val="10"/>
      <color theme="10"/>
      <name val="Arial"/>
      <family val="2"/>
    </font>
    <font>
      <b/>
      <sz val="16"/>
      <color rgb="FF00B050"/>
      <name val="Arial"/>
      <family val="2"/>
    </font>
    <font>
      <b/>
      <sz val="1"/>
      <color rgb="FF00B050"/>
      <name val="Arial"/>
      <family val="2"/>
    </font>
    <font>
      <b/>
      <vertAlign val="subscript"/>
      <sz val="16"/>
      <name val="Arial"/>
      <family val="2"/>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indexed="40"/>
        <bgColor indexed="64"/>
      </patternFill>
    </fill>
    <fill>
      <patternFill patternType="solid">
        <fgColor indexed="14"/>
        <bgColor indexed="64"/>
      </patternFill>
    </fill>
    <fill>
      <patternFill patternType="lightUp">
        <bgColor indexed="51"/>
      </patternFill>
    </fill>
    <fill>
      <patternFill patternType="solid">
        <fgColor indexed="50"/>
        <bgColor indexed="64"/>
      </patternFill>
    </fill>
    <fill>
      <patternFill patternType="solid">
        <fgColor theme="0"/>
        <bgColor indexed="64"/>
      </patternFill>
    </fill>
    <fill>
      <patternFill patternType="solid">
        <fgColor rgb="FFC0C0C0"/>
        <bgColor indexed="64"/>
      </patternFill>
    </fill>
    <fill>
      <patternFill patternType="solid">
        <fgColor rgb="FFCCCCFF"/>
        <bgColor indexed="64"/>
      </patternFill>
    </fill>
    <fill>
      <patternFill patternType="solid">
        <fgColor rgb="FF99CC00"/>
        <bgColor indexed="64"/>
      </patternFill>
    </fill>
  </fills>
  <borders count="11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double">
        <color indexed="64"/>
      </top>
      <bottom/>
      <diagonal/>
    </border>
    <border>
      <left style="medium">
        <color indexed="64"/>
      </left>
      <right style="medium">
        <color indexed="64"/>
      </right>
      <top style="double">
        <color indexed="64"/>
      </top>
      <bottom style="medium">
        <color indexed="10"/>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style="double">
        <color indexed="64"/>
      </top>
      <bottom style="medium">
        <color indexed="10"/>
      </bottom>
      <diagonal/>
    </border>
    <border>
      <left style="medium">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double">
        <color indexed="64"/>
      </right>
      <top style="double">
        <color indexed="64"/>
      </top>
      <bottom/>
      <diagonal/>
    </border>
    <border>
      <left/>
      <right/>
      <top style="thin">
        <color indexed="64"/>
      </top>
      <bottom style="thin">
        <color indexed="64"/>
      </bottom>
      <diagonal/>
    </border>
    <border>
      <left/>
      <right/>
      <top style="medium">
        <color indexed="57"/>
      </top>
      <bottom style="medium">
        <color indexed="57"/>
      </bottom>
      <diagonal/>
    </border>
    <border>
      <left/>
      <right/>
      <top style="medium">
        <color indexed="64"/>
      </top>
      <bottom/>
      <diagonal/>
    </border>
    <border>
      <left style="medium">
        <color indexed="64"/>
      </left>
      <right/>
      <top style="medium">
        <color indexed="64"/>
      </top>
      <bottom/>
      <diagonal/>
    </border>
    <border>
      <left style="medium">
        <color indexed="64"/>
      </left>
      <right/>
      <top style="thin">
        <color indexed="64"/>
      </top>
      <bottom style="double">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10"/>
      </bottom>
      <diagonal/>
    </border>
    <border>
      <left/>
      <right/>
      <top style="medium">
        <color indexed="64"/>
      </top>
      <bottom style="medium">
        <color indexed="10"/>
      </bottom>
      <diagonal/>
    </border>
    <border>
      <left/>
      <right style="medium">
        <color indexed="64"/>
      </right>
      <top style="medium">
        <color indexed="64"/>
      </top>
      <bottom style="medium">
        <color indexed="10"/>
      </bottom>
      <diagonal/>
    </border>
    <border>
      <left style="medium">
        <color indexed="64"/>
      </left>
      <right/>
      <top style="medium">
        <color indexed="10"/>
      </top>
      <bottom style="medium">
        <color indexed="64"/>
      </bottom>
      <diagonal/>
    </border>
    <border>
      <left/>
      <right style="medium">
        <color indexed="10"/>
      </right>
      <top style="medium">
        <color indexed="10"/>
      </top>
      <bottom style="medium">
        <color indexed="64"/>
      </bottom>
      <diagonal/>
    </border>
    <border>
      <left style="medium">
        <color indexed="10"/>
      </left>
      <right/>
      <top style="medium">
        <color indexed="10"/>
      </top>
      <bottom style="medium">
        <color indexed="64"/>
      </bottom>
      <diagonal/>
    </border>
    <border>
      <left/>
      <right/>
      <top style="medium">
        <color indexed="10"/>
      </top>
      <bottom style="medium">
        <color indexed="64"/>
      </bottom>
      <diagonal/>
    </border>
    <border>
      <left/>
      <right style="medium">
        <color indexed="64"/>
      </right>
      <top style="medium">
        <color indexed="10"/>
      </top>
      <bottom style="medium">
        <color indexed="64"/>
      </bottom>
      <diagonal/>
    </border>
    <border diagonalUp="1">
      <left style="medium">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medium">
        <color indexed="10"/>
      </left>
      <right/>
      <top/>
      <bottom style="medium">
        <color indexed="64"/>
      </bottom>
      <diagonal/>
    </border>
    <border>
      <left style="medium">
        <color indexed="64"/>
      </left>
      <right/>
      <top style="medium">
        <color indexed="10"/>
      </top>
      <bottom/>
      <diagonal/>
    </border>
    <border>
      <left/>
      <right style="medium">
        <color indexed="10"/>
      </right>
      <top style="medium">
        <color indexed="10"/>
      </top>
      <bottom/>
      <diagonal/>
    </border>
    <border>
      <left style="medium">
        <color indexed="10"/>
      </left>
      <right/>
      <top style="medium">
        <color indexed="10"/>
      </top>
      <bottom/>
      <diagonal/>
    </border>
    <border>
      <left/>
      <right/>
      <top style="medium">
        <color indexed="10"/>
      </top>
      <bottom/>
      <diagonal/>
    </border>
    <border>
      <left/>
      <right style="medium">
        <color indexed="64"/>
      </right>
      <top style="medium">
        <color indexed="10"/>
      </top>
      <bottom/>
      <diagonal/>
    </border>
    <border diagonalUp="1">
      <left style="medium">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thin">
        <color indexed="64"/>
      </right>
      <top style="medium">
        <color indexed="64"/>
      </top>
      <bottom/>
      <diagonal/>
    </border>
    <border>
      <left style="medium">
        <color indexed="64"/>
      </left>
      <right style="thin">
        <color auto="1"/>
      </right>
      <top/>
      <bottom/>
      <diagonal/>
    </border>
    <border>
      <left style="thin">
        <color auto="1"/>
      </left>
      <right style="thin">
        <color auto="1"/>
      </right>
      <top/>
      <bottom/>
      <diagonal/>
    </border>
    <border>
      <left style="thin">
        <color auto="1"/>
      </left>
      <right style="medium">
        <color indexed="64"/>
      </right>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diagonalUp="1">
      <left style="medium">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s>
  <cellStyleXfs count="54">
    <xf numFmtId="0" fontId="0" fillId="0" borderId="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5" borderId="0" applyNumberFormat="0" applyBorder="0" applyAlignment="0" applyProtection="0"/>
    <xf numFmtId="0" fontId="52" fillId="8" borderId="0" applyNumberFormat="0" applyBorder="0" applyAlignment="0" applyProtection="0"/>
    <xf numFmtId="0" fontId="52" fillId="11" borderId="0" applyNumberFormat="0" applyBorder="0" applyAlignment="0" applyProtection="0"/>
    <xf numFmtId="0" fontId="53" fillId="12"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9" borderId="0" applyNumberFormat="0" applyBorder="0" applyAlignment="0" applyProtection="0"/>
    <xf numFmtId="0" fontId="54" fillId="20" borderId="1" applyNumberFormat="0" applyAlignment="0" applyProtection="0"/>
    <xf numFmtId="0" fontId="55" fillId="21" borderId="2" applyNumberFormat="0" applyAlignment="0" applyProtection="0"/>
    <xf numFmtId="0" fontId="56" fillId="0" borderId="3" applyNumberFormat="0" applyFill="0" applyAlignment="0" applyProtection="0"/>
    <xf numFmtId="0" fontId="57" fillId="4" borderId="0" applyNumberFormat="0" applyBorder="0" applyAlignment="0" applyProtection="0"/>
    <xf numFmtId="0" fontId="58" fillId="7" borderId="1" applyNumberFormat="0" applyAlignment="0" applyProtection="0"/>
    <xf numFmtId="0" fontId="59" fillId="0" borderId="4" applyNumberFormat="0" applyFill="0" applyAlignment="0" applyProtection="0"/>
    <xf numFmtId="0" fontId="60" fillId="0" borderId="5" applyNumberFormat="0" applyFill="0" applyAlignment="0" applyProtection="0"/>
    <xf numFmtId="0" fontId="61" fillId="0" borderId="6" applyNumberFormat="0" applyFill="0" applyAlignment="0" applyProtection="0"/>
    <xf numFmtId="0" fontId="61" fillId="0" borderId="0" applyNumberFormat="0" applyFill="0" applyBorder="0" applyAlignment="0" applyProtection="0"/>
    <xf numFmtId="0" fontId="62" fillId="22" borderId="0" applyNumberFormat="0" applyBorder="0" applyAlignment="0" applyProtection="0"/>
    <xf numFmtId="0" fontId="32" fillId="0" borderId="0"/>
    <xf numFmtId="0" fontId="4" fillId="23" borderId="7" applyNumberFormat="0" applyFont="0" applyAlignment="0" applyProtection="0"/>
    <xf numFmtId="0" fontId="63" fillId="3" borderId="0" applyNumberFormat="0" applyBorder="0" applyAlignment="0" applyProtection="0"/>
    <xf numFmtId="9" fontId="4"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20" borderId="8"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77" fillId="0" borderId="0"/>
    <xf numFmtId="9" fontId="77" fillId="0" borderId="0" applyFont="0" applyFill="0" applyBorder="0" applyAlignment="0" applyProtection="0"/>
    <xf numFmtId="0" fontId="80" fillId="0" borderId="0" applyNumberFormat="0" applyFill="0" applyBorder="0" applyAlignment="0" applyProtection="0"/>
    <xf numFmtId="0" fontId="4" fillId="0" borderId="0"/>
    <xf numFmtId="0" fontId="3" fillId="0" borderId="0"/>
    <xf numFmtId="0" fontId="85" fillId="0" borderId="0" applyNumberFormat="0" applyFill="0" applyBorder="0" applyAlignment="0" applyProtection="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cellStyleXfs>
  <cellXfs count="1018">
    <xf numFmtId="0" fontId="0" fillId="0" borderId="0" xfId="0"/>
    <xf numFmtId="0" fontId="9" fillId="0" borderId="10" xfId="0" applyFont="1" applyBorder="1" applyAlignment="1" applyProtection="1">
      <alignment horizontal="center" textRotation="90"/>
    </xf>
    <xf numFmtId="0" fontId="16" fillId="0" borderId="11" xfId="0" applyFont="1" applyBorder="1" applyAlignment="1" applyProtection="1">
      <alignment horizontal="center" vertical="center"/>
    </xf>
    <xf numFmtId="0" fontId="0" fillId="0" borderId="0" xfId="0" applyAlignment="1" applyProtection="1">
      <alignment vertical="center"/>
    </xf>
    <xf numFmtId="0" fontId="8" fillId="0" borderId="14" xfId="0" applyFont="1" applyBorder="1" applyAlignment="1" applyProtection="1">
      <alignment horizontal="center" textRotation="90"/>
    </xf>
    <xf numFmtId="0" fontId="7" fillId="0" borderId="15" xfId="0" applyFont="1" applyBorder="1" applyAlignment="1" applyProtection="1">
      <alignment horizontal="center" textRotation="90"/>
    </xf>
    <xf numFmtId="0" fontId="8" fillId="0" borderId="16" xfId="0" applyFont="1" applyBorder="1" applyAlignment="1" applyProtection="1">
      <alignment horizontal="center" textRotation="90"/>
    </xf>
    <xf numFmtId="0" fontId="7" fillId="0" borderId="10" xfId="0" applyFont="1" applyBorder="1" applyAlignment="1" applyProtection="1">
      <alignment horizontal="center" textRotation="90"/>
    </xf>
    <xf numFmtId="0" fontId="7" fillId="0" borderId="17" xfId="0" applyFont="1" applyBorder="1" applyAlignment="1" applyProtection="1">
      <alignment horizontal="center" textRotation="90"/>
    </xf>
    <xf numFmtId="0" fontId="16" fillId="0" borderId="28" xfId="0" applyFont="1" applyBorder="1" applyAlignment="1" applyProtection="1">
      <alignment horizontal="center" vertical="center"/>
    </xf>
    <xf numFmtId="0" fontId="0" fillId="24" borderId="10" xfId="0" applyFill="1" applyBorder="1" applyAlignment="1" applyProtection="1">
      <alignment vertical="center"/>
    </xf>
    <xf numFmtId="0" fontId="0" fillId="24" borderId="14" xfId="0" applyFill="1" applyBorder="1" applyAlignment="1" applyProtection="1">
      <alignment vertical="center"/>
    </xf>
    <xf numFmtId="0" fontId="0" fillId="24" borderId="15" xfId="0" applyFill="1" applyBorder="1" applyAlignment="1" applyProtection="1">
      <alignment vertical="center"/>
    </xf>
    <xf numFmtId="0" fontId="0" fillId="24" borderId="16" xfId="0" applyFill="1" applyBorder="1" applyAlignment="1" applyProtection="1">
      <alignment vertical="center"/>
    </xf>
    <xf numFmtId="0" fontId="14" fillId="24" borderId="17" xfId="0" applyFont="1" applyFill="1" applyBorder="1" applyAlignment="1" applyProtection="1">
      <alignment horizontal="center" vertical="center"/>
    </xf>
    <xf numFmtId="0" fontId="0" fillId="24" borderId="20" xfId="0" applyFill="1" applyBorder="1" applyAlignment="1" applyProtection="1">
      <alignment vertical="center"/>
    </xf>
    <xf numFmtId="0" fontId="14" fillId="24" borderId="10" xfId="0" applyFont="1" applyFill="1" applyBorder="1" applyAlignment="1" applyProtection="1">
      <alignment horizontal="center" vertical="center"/>
    </xf>
    <xf numFmtId="0" fontId="0" fillId="24" borderId="24" xfId="0" applyFill="1" applyBorder="1" applyAlignment="1" applyProtection="1">
      <alignment vertical="center"/>
    </xf>
    <xf numFmtId="0" fontId="21" fillId="24" borderId="24" xfId="0" applyFont="1" applyFill="1" applyBorder="1" applyAlignment="1" applyProtection="1">
      <alignment horizontal="center" vertical="center"/>
    </xf>
    <xf numFmtId="0" fontId="0" fillId="25" borderId="0" xfId="0" applyFill="1" applyAlignment="1" applyProtection="1">
      <alignment vertical="center"/>
    </xf>
    <xf numFmtId="0" fontId="14" fillId="24" borderId="21" xfId="0" applyFont="1" applyFill="1" applyBorder="1" applyAlignment="1" applyProtection="1">
      <alignment vertical="center"/>
    </xf>
    <xf numFmtId="0" fontId="0" fillId="24" borderId="21" xfId="0" applyFill="1" applyBorder="1" applyAlignment="1" applyProtection="1">
      <alignment vertical="center"/>
    </xf>
    <xf numFmtId="0" fontId="14" fillId="24" borderId="15" xfId="0" applyFont="1" applyFill="1" applyBorder="1" applyAlignment="1" applyProtection="1">
      <alignment horizontal="center" vertical="center"/>
    </xf>
    <xf numFmtId="0" fontId="14" fillId="24" borderId="21" xfId="0" applyFont="1" applyFill="1" applyBorder="1" applyAlignment="1" applyProtection="1">
      <alignment horizontal="left" vertical="center"/>
    </xf>
    <xf numFmtId="0" fontId="21" fillId="24" borderId="21" xfId="0" applyFont="1" applyFill="1" applyBorder="1" applyAlignment="1" applyProtection="1">
      <alignment horizontal="center" vertical="center"/>
    </xf>
    <xf numFmtId="0" fontId="17" fillId="24" borderId="14" xfId="0" applyFont="1" applyFill="1" applyBorder="1" applyAlignment="1" applyProtection="1">
      <alignment horizontal="center" vertical="center"/>
    </xf>
    <xf numFmtId="0" fontId="17" fillId="24" borderId="10" xfId="0" applyFont="1" applyFill="1" applyBorder="1" applyAlignment="1" applyProtection="1">
      <alignment horizontal="center" vertical="center"/>
    </xf>
    <xf numFmtId="0" fontId="14" fillId="24" borderId="29" xfId="0" applyFont="1" applyFill="1" applyBorder="1" applyAlignment="1" applyProtection="1">
      <alignment horizontal="center"/>
    </xf>
    <xf numFmtId="0" fontId="14" fillId="24" borderId="32" xfId="0" applyFont="1" applyFill="1" applyBorder="1" applyAlignment="1" applyProtection="1">
      <alignment horizontal="center"/>
    </xf>
    <xf numFmtId="0" fontId="0" fillId="24" borderId="35" xfId="0" applyFill="1" applyBorder="1" applyProtection="1"/>
    <xf numFmtId="0" fontId="14" fillId="24" borderId="10" xfId="0" applyFont="1" applyFill="1" applyBorder="1" applyAlignment="1" applyProtection="1">
      <alignment horizontal="center"/>
    </xf>
    <xf numFmtId="0" fontId="14" fillId="24" borderId="15" xfId="0" applyFont="1" applyFill="1" applyBorder="1" applyAlignment="1" applyProtection="1">
      <alignment horizontal="center"/>
    </xf>
    <xf numFmtId="0" fontId="0" fillId="24" borderId="21" xfId="0" applyFill="1" applyBorder="1" applyProtection="1"/>
    <xf numFmtId="0" fontId="35" fillId="24" borderId="39" xfId="0" applyFont="1" applyFill="1" applyBorder="1" applyAlignment="1" applyProtection="1">
      <alignment horizontal="center" vertical="center"/>
      <protection locked="0"/>
    </xf>
    <xf numFmtId="0" fontId="16" fillId="0" borderId="18" xfId="0" applyFont="1" applyBorder="1" applyAlignment="1" applyProtection="1">
      <alignment horizontal="center" vertical="center"/>
    </xf>
    <xf numFmtId="0" fontId="16" fillId="0" borderId="40" xfId="0" applyFont="1" applyBorder="1" applyAlignment="1" applyProtection="1">
      <alignment horizontal="center" vertical="center"/>
    </xf>
    <xf numFmtId="0" fontId="35" fillId="0" borderId="39" xfId="0" applyFont="1" applyFill="1" applyBorder="1" applyAlignment="1" applyProtection="1">
      <alignment horizontal="center" vertical="center"/>
    </xf>
    <xf numFmtId="0" fontId="16" fillId="0" borderId="41" xfId="0" applyFont="1" applyBorder="1" applyAlignment="1" applyProtection="1">
      <alignment horizontal="center" vertical="center"/>
    </xf>
    <xf numFmtId="0" fontId="16" fillId="0" borderId="39" xfId="0" applyFont="1" applyBorder="1" applyAlignment="1" applyProtection="1">
      <alignment horizontal="center" vertical="center"/>
    </xf>
    <xf numFmtId="0" fontId="6" fillId="24" borderId="18" xfId="0" applyFont="1" applyFill="1" applyBorder="1" applyAlignment="1" applyProtection="1">
      <alignment horizontal="center" vertical="center"/>
      <protection locked="0"/>
    </xf>
    <xf numFmtId="0" fontId="0" fillId="0" borderId="0" xfId="0" applyProtection="1"/>
    <xf numFmtId="0" fontId="0" fillId="0" borderId="0" xfId="0" applyBorder="1" applyAlignment="1" applyProtection="1">
      <alignment vertical="center"/>
    </xf>
    <xf numFmtId="0" fontId="6" fillId="0" borderId="42" xfId="0" applyFont="1" applyBorder="1" applyAlignment="1" applyProtection="1">
      <alignment horizontal="left" vertical="center"/>
    </xf>
    <xf numFmtId="0" fontId="11" fillId="0" borderId="43" xfId="0" applyFont="1" applyBorder="1" applyAlignment="1" applyProtection="1">
      <alignment vertical="center" wrapText="1"/>
    </xf>
    <xf numFmtId="0" fontId="0" fillId="0" borderId="20" xfId="0" applyBorder="1" applyAlignment="1" applyProtection="1">
      <alignment vertical="center"/>
    </xf>
    <xf numFmtId="0" fontId="11" fillId="0" borderId="0" xfId="0" applyFont="1" applyAlignment="1" applyProtection="1">
      <alignment vertical="center"/>
    </xf>
    <xf numFmtId="0" fontId="6" fillId="0" borderId="39" xfId="0" applyFont="1" applyBorder="1" applyAlignment="1" applyProtection="1">
      <alignment horizontal="left" vertical="center"/>
    </xf>
    <xf numFmtId="0" fontId="0" fillId="0" borderId="0" xfId="0" applyBorder="1" applyAlignment="1" applyProtection="1">
      <alignment vertical="center" wrapText="1"/>
    </xf>
    <xf numFmtId="0" fontId="0" fillId="0" borderId="0" xfId="0" applyBorder="1" applyProtection="1"/>
    <xf numFmtId="0" fontId="10" fillId="0" borderId="0" xfId="0" applyFont="1" applyAlignment="1" applyProtection="1">
      <alignment horizontal="center" vertical="center"/>
    </xf>
    <xf numFmtId="0" fontId="0" fillId="0" borderId="38" xfId="0" applyBorder="1" applyAlignment="1" applyProtection="1">
      <alignment vertical="center"/>
    </xf>
    <xf numFmtId="0" fontId="0" fillId="26" borderId="0" xfId="0" applyFill="1" applyBorder="1" applyAlignment="1" applyProtection="1">
      <alignment vertical="center"/>
    </xf>
    <xf numFmtId="0" fontId="6" fillId="0" borderId="24" xfId="0" applyFont="1" applyBorder="1" applyAlignment="1" applyProtection="1">
      <alignment horizontal="center" vertical="center" textRotation="90"/>
    </xf>
    <xf numFmtId="0" fontId="6" fillId="0" borderId="21" xfId="0" applyFont="1" applyBorder="1" applyAlignment="1" applyProtection="1">
      <alignment horizontal="right" vertical="center" textRotation="90" wrapText="1"/>
    </xf>
    <xf numFmtId="0" fontId="0" fillId="26" borderId="0" xfId="0" applyFill="1" applyBorder="1" applyProtection="1"/>
    <xf numFmtId="0" fontId="11" fillId="0" borderId="0" xfId="0" applyFont="1" applyBorder="1" applyAlignment="1" applyProtection="1">
      <alignment horizontal="left" vertical="center"/>
    </xf>
    <xf numFmtId="0" fontId="14" fillId="24" borderId="17" xfId="0" applyFont="1" applyFill="1" applyBorder="1" applyAlignment="1" applyProtection="1">
      <alignment horizontal="center"/>
    </xf>
    <xf numFmtId="0" fontId="11" fillId="0" borderId="0" xfId="0" applyFont="1" applyBorder="1" applyAlignment="1" applyProtection="1">
      <alignment vertical="center"/>
    </xf>
    <xf numFmtId="0" fontId="14" fillId="24" borderId="33" xfId="0" applyFont="1" applyFill="1" applyBorder="1" applyAlignment="1" applyProtection="1">
      <alignment horizontal="center" vertical="center"/>
    </xf>
    <xf numFmtId="0" fontId="0" fillId="26" borderId="0" xfId="0" applyFill="1" applyProtection="1"/>
    <xf numFmtId="0" fontId="0" fillId="26" borderId="0" xfId="0" applyFill="1" applyAlignment="1" applyProtection="1">
      <alignment vertical="center"/>
    </xf>
    <xf numFmtId="0" fontId="0" fillId="24" borderId="16" xfId="0" applyFill="1" applyBorder="1" applyAlignment="1" applyProtection="1">
      <alignment horizontal="center"/>
    </xf>
    <xf numFmtId="0" fontId="0" fillId="24" borderId="14" xfId="0" applyFill="1" applyBorder="1" applyAlignment="1" applyProtection="1">
      <alignment horizontal="center"/>
    </xf>
    <xf numFmtId="0" fontId="0" fillId="24" borderId="10" xfId="0" applyFill="1" applyBorder="1" applyAlignment="1" applyProtection="1">
      <alignment horizontal="center"/>
    </xf>
    <xf numFmtId="0" fontId="0" fillId="24" borderId="30" xfId="0" applyFill="1" applyBorder="1" applyAlignment="1" applyProtection="1">
      <alignment horizontal="center"/>
    </xf>
    <xf numFmtId="0" fontId="0" fillId="24" borderId="20" xfId="0" applyFill="1" applyBorder="1" applyAlignment="1" applyProtection="1">
      <alignment horizontal="center"/>
    </xf>
    <xf numFmtId="0" fontId="0" fillId="24" borderId="15" xfId="0" applyFill="1" applyBorder="1" applyAlignment="1" applyProtection="1">
      <alignment horizontal="center"/>
    </xf>
    <xf numFmtId="0" fontId="30" fillId="24" borderId="14" xfId="0" applyFont="1" applyFill="1" applyBorder="1" applyAlignment="1" applyProtection="1">
      <alignment horizontal="center"/>
    </xf>
    <xf numFmtId="0" fontId="30" fillId="24" borderId="16" xfId="0" applyFont="1" applyFill="1" applyBorder="1" applyAlignment="1" applyProtection="1">
      <alignment horizontal="center"/>
    </xf>
    <xf numFmtId="0" fontId="30" fillId="24" borderId="10" xfId="0" applyFont="1" applyFill="1" applyBorder="1" applyAlignment="1" applyProtection="1">
      <alignment horizontal="center"/>
    </xf>
    <xf numFmtId="0" fontId="0" fillId="24" borderId="17" xfId="0" applyFill="1" applyBorder="1" applyAlignment="1" applyProtection="1">
      <alignment horizontal="center"/>
    </xf>
    <xf numFmtId="0" fontId="0" fillId="24" borderId="14" xfId="0" applyFill="1" applyBorder="1" applyProtection="1"/>
    <xf numFmtId="0" fontId="0" fillId="24" borderId="16" xfId="0" applyFill="1" applyBorder="1" applyProtection="1"/>
    <xf numFmtId="0" fontId="0" fillId="24" borderId="15" xfId="0" applyFill="1" applyBorder="1" applyProtection="1"/>
    <xf numFmtId="0" fontId="33" fillId="24" borderId="14" xfId="0" applyFont="1" applyFill="1" applyBorder="1" applyProtection="1"/>
    <xf numFmtId="0" fontId="33" fillId="24" borderId="16" xfId="0" applyFont="1" applyFill="1" applyBorder="1" applyProtection="1"/>
    <xf numFmtId="0" fontId="33" fillId="24" borderId="15" xfId="0" applyFont="1" applyFill="1" applyBorder="1" applyProtection="1"/>
    <xf numFmtId="0" fontId="33" fillId="24" borderId="10" xfId="0" applyFont="1" applyFill="1" applyBorder="1" applyProtection="1"/>
    <xf numFmtId="0" fontId="33" fillId="26" borderId="0" xfId="0" applyFont="1" applyFill="1" applyBorder="1" applyProtection="1"/>
    <xf numFmtId="0" fontId="11" fillId="0" borderId="44" xfId="0" applyFont="1" applyBorder="1" applyAlignment="1" applyProtection="1">
      <alignment vertical="center" wrapText="1"/>
    </xf>
    <xf numFmtId="0" fontId="0" fillId="24" borderId="10" xfId="0" applyFill="1" applyBorder="1" applyProtection="1"/>
    <xf numFmtId="0" fontId="32" fillId="26" borderId="0" xfId="0" applyFont="1" applyFill="1" applyAlignment="1" applyProtection="1">
      <alignment horizontal="left" vertical="center"/>
    </xf>
    <xf numFmtId="0" fontId="32" fillId="0" borderId="0" xfId="0" applyFont="1" applyAlignment="1" applyProtection="1">
      <alignment horizontal="left" vertical="center"/>
    </xf>
    <xf numFmtId="0" fontId="16" fillId="0" borderId="42" xfId="0" applyFont="1" applyBorder="1" applyAlignment="1" applyProtection="1">
      <alignment horizontal="center" vertical="center"/>
    </xf>
    <xf numFmtId="0" fontId="16" fillId="25" borderId="18" xfId="0" applyFont="1" applyFill="1" applyBorder="1" applyAlignment="1" applyProtection="1">
      <alignment horizontal="center" vertical="center"/>
    </xf>
    <xf numFmtId="0" fontId="16" fillId="25" borderId="40" xfId="0" applyFont="1" applyFill="1" applyBorder="1" applyAlignment="1" applyProtection="1">
      <alignment horizontal="center" vertical="center"/>
    </xf>
    <xf numFmtId="0" fontId="35" fillId="24" borderId="39" xfId="0" applyFont="1" applyFill="1" applyBorder="1" applyAlignment="1" applyProtection="1">
      <alignment horizontal="center" vertical="center"/>
    </xf>
    <xf numFmtId="0" fontId="6" fillId="24" borderId="39" xfId="0" applyFont="1" applyFill="1" applyBorder="1" applyAlignment="1" applyProtection="1">
      <alignment horizontal="center" vertical="center"/>
      <protection locked="0"/>
    </xf>
    <xf numFmtId="0" fontId="6" fillId="24" borderId="39" xfId="0" applyFont="1" applyFill="1" applyBorder="1" applyAlignment="1" applyProtection="1">
      <alignment horizontal="center" vertical="center"/>
    </xf>
    <xf numFmtId="0" fontId="16" fillId="0" borderId="0" xfId="0" applyFont="1" applyBorder="1" applyAlignment="1" applyProtection="1">
      <alignment horizontal="center" vertical="center"/>
    </xf>
    <xf numFmtId="0" fontId="6" fillId="0" borderId="19" xfId="0" applyFont="1" applyBorder="1" applyAlignment="1" applyProtection="1">
      <alignment horizontal="left" vertical="center"/>
    </xf>
    <xf numFmtId="0" fontId="6" fillId="0" borderId="50" xfId="0" applyFont="1" applyBorder="1" applyAlignment="1" applyProtection="1">
      <alignment horizontal="left" vertical="center"/>
    </xf>
    <xf numFmtId="0" fontId="16" fillId="0" borderId="51" xfId="0" applyFont="1" applyBorder="1" applyAlignment="1" applyProtection="1">
      <alignment horizontal="center" vertical="center"/>
    </xf>
    <xf numFmtId="0" fontId="35" fillId="0" borderId="39" xfId="0" applyFont="1" applyFill="1" applyBorder="1" applyAlignment="1" applyProtection="1">
      <alignment vertical="center"/>
    </xf>
    <xf numFmtId="0" fontId="16" fillId="0" borderId="52" xfId="0" applyFont="1" applyBorder="1" applyAlignment="1" applyProtection="1">
      <alignment horizontal="center" vertical="center"/>
    </xf>
    <xf numFmtId="0" fontId="16" fillId="0" borderId="43" xfId="0" applyFont="1" applyBorder="1" applyAlignment="1" applyProtection="1">
      <alignment horizontal="center" vertical="center"/>
    </xf>
    <xf numFmtId="2" fontId="6" fillId="0" borderId="19" xfId="0" applyNumberFormat="1" applyFont="1" applyFill="1" applyBorder="1" applyAlignment="1" applyProtection="1">
      <alignment horizontal="left" vertical="center"/>
    </xf>
    <xf numFmtId="0" fontId="14" fillId="0" borderId="41" xfId="0" applyFont="1" applyBorder="1" applyAlignment="1" applyProtection="1">
      <alignment vertical="center"/>
    </xf>
    <xf numFmtId="0" fontId="14" fillId="0" borderId="38" xfId="0" applyFont="1" applyBorder="1" applyAlignment="1" applyProtection="1">
      <alignment vertical="center"/>
    </xf>
    <xf numFmtId="0" fontId="0" fillId="24" borderId="17" xfId="0" applyFill="1" applyBorder="1" applyAlignment="1" applyProtection="1">
      <alignment vertical="center"/>
    </xf>
    <xf numFmtId="0" fontId="6" fillId="0" borderId="18" xfId="0" applyFont="1" applyBorder="1" applyAlignment="1" applyProtection="1">
      <alignment horizontal="left" vertical="center"/>
    </xf>
    <xf numFmtId="0" fontId="15" fillId="24" borderId="10" xfId="0" applyFont="1" applyFill="1" applyBorder="1" applyAlignment="1" applyProtection="1">
      <alignment horizontal="center" vertical="center"/>
    </xf>
    <xf numFmtId="0" fontId="6" fillId="0" borderId="48" xfId="0" applyFont="1" applyBorder="1" applyAlignment="1" applyProtection="1">
      <alignment horizontal="left" vertical="center"/>
    </xf>
    <xf numFmtId="0" fontId="0" fillId="0" borderId="53" xfId="0" applyBorder="1" applyAlignment="1" applyProtection="1">
      <alignment vertical="center"/>
    </xf>
    <xf numFmtId="0" fontId="16" fillId="0" borderId="19" xfId="0" applyFont="1" applyBorder="1" applyAlignment="1" applyProtection="1">
      <alignment horizontal="center" vertical="center"/>
    </xf>
    <xf numFmtId="0" fontId="6" fillId="0" borderId="22" xfId="0" applyFont="1" applyBorder="1" applyAlignment="1" applyProtection="1">
      <alignment horizontal="left" vertical="center"/>
    </xf>
    <xf numFmtId="0" fontId="16" fillId="0" borderId="49" xfId="0" applyFont="1" applyBorder="1" applyAlignment="1" applyProtection="1">
      <alignment horizontal="center" vertical="center"/>
    </xf>
    <xf numFmtId="0" fontId="16" fillId="0" borderId="50" xfId="0" applyFont="1" applyBorder="1" applyAlignment="1" applyProtection="1">
      <alignment horizontal="center" vertical="center"/>
    </xf>
    <xf numFmtId="0" fontId="22" fillId="24" borderId="14" xfId="0" applyFont="1" applyFill="1" applyBorder="1" applyAlignment="1" applyProtection="1">
      <alignment vertical="center"/>
    </xf>
    <xf numFmtId="0" fontId="22" fillId="24" borderId="16" xfId="0" applyFont="1" applyFill="1" applyBorder="1" applyAlignment="1" applyProtection="1">
      <alignment vertical="center"/>
    </xf>
    <xf numFmtId="0" fontId="22" fillId="24" borderId="10" xfId="0" applyFont="1" applyFill="1" applyBorder="1" applyAlignment="1" applyProtection="1">
      <alignment vertical="center"/>
    </xf>
    <xf numFmtId="0" fontId="16" fillId="0" borderId="22" xfId="0" applyFont="1" applyBorder="1" applyAlignment="1" applyProtection="1">
      <alignment horizontal="center" vertical="center"/>
    </xf>
    <xf numFmtId="2" fontId="6" fillId="0" borderId="49" xfId="0" applyNumberFormat="1" applyFont="1" applyFill="1" applyBorder="1" applyAlignment="1" applyProtection="1">
      <alignment horizontal="left" vertical="center"/>
    </xf>
    <xf numFmtId="0" fontId="0" fillId="0" borderId="43" xfId="0" applyFill="1" applyBorder="1" applyAlignment="1" applyProtection="1">
      <alignment horizontal="center"/>
    </xf>
    <xf numFmtId="0" fontId="6" fillId="0" borderId="42" xfId="0" applyFont="1" applyFill="1" applyBorder="1" applyAlignment="1" applyProtection="1">
      <alignment horizontal="left" vertical="center"/>
    </xf>
    <xf numFmtId="0" fontId="6" fillId="0" borderId="38" xfId="0" applyFont="1" applyBorder="1" applyAlignment="1" applyProtection="1">
      <alignment horizontal="left" vertical="center"/>
    </xf>
    <xf numFmtId="0" fontId="11" fillId="0" borderId="22" xfId="0" applyFont="1" applyBorder="1" applyAlignment="1" applyProtection="1">
      <alignment horizontal="left" vertical="center"/>
    </xf>
    <xf numFmtId="0" fontId="0" fillId="0" borderId="54" xfId="0" applyBorder="1" applyAlignment="1" applyProtection="1">
      <alignment vertical="center"/>
    </xf>
    <xf numFmtId="0" fontId="11" fillId="0" borderId="0" xfId="0" applyFont="1" applyProtection="1"/>
    <xf numFmtId="0" fontId="23" fillId="24" borderId="10" xfId="0" applyFont="1" applyFill="1" applyBorder="1" applyAlignment="1" applyProtection="1">
      <alignment horizontal="center"/>
    </xf>
    <xf numFmtId="0" fontId="23" fillId="24" borderId="14" xfId="0" applyFont="1" applyFill="1" applyBorder="1" applyAlignment="1" applyProtection="1">
      <alignment horizontal="center"/>
    </xf>
    <xf numFmtId="0" fontId="23" fillId="24" borderId="16" xfId="0" applyFont="1" applyFill="1" applyBorder="1" applyAlignment="1" applyProtection="1">
      <alignment horizontal="center"/>
    </xf>
    <xf numFmtId="0" fontId="0" fillId="0" borderId="0" xfId="0" applyAlignment="1" applyProtection="1">
      <alignment horizontal="center" vertical="center"/>
    </xf>
    <xf numFmtId="0" fontId="0" fillId="0" borderId="0" xfId="0" applyAlignment="1" applyProtection="1">
      <alignment vertical="center" wrapText="1"/>
    </xf>
    <xf numFmtId="0" fontId="16" fillId="25" borderId="49" xfId="0" applyFont="1" applyFill="1" applyBorder="1" applyAlignment="1" applyProtection="1">
      <alignment horizontal="center" vertical="center"/>
    </xf>
    <xf numFmtId="0" fontId="0" fillId="0" borderId="18" xfId="0" applyFill="1" applyBorder="1" applyAlignment="1" applyProtection="1">
      <alignment horizontal="center"/>
    </xf>
    <xf numFmtId="0" fontId="16" fillId="25" borderId="56" xfId="0" applyFont="1" applyFill="1" applyBorder="1" applyAlignment="1" applyProtection="1">
      <alignment horizontal="center" vertical="center"/>
    </xf>
    <xf numFmtId="0" fontId="19" fillId="0" borderId="0" xfId="0" applyFont="1" applyBorder="1" applyAlignment="1" applyProtection="1">
      <alignment horizontal="center" vertical="center"/>
    </xf>
    <xf numFmtId="0" fontId="11" fillId="0" borderId="0" xfId="0" applyFont="1" applyBorder="1" applyProtection="1"/>
    <xf numFmtId="0" fontId="0" fillId="26" borderId="0" xfId="0" applyFill="1" applyBorder="1" applyAlignment="1" applyProtection="1">
      <alignment horizontal="center"/>
    </xf>
    <xf numFmtId="0" fontId="36" fillId="0" borderId="24" xfId="0" applyFont="1" applyBorder="1" applyAlignment="1" applyProtection="1">
      <alignment horizontal="left" vertical="center"/>
    </xf>
    <xf numFmtId="0" fontId="36" fillId="0" borderId="24" xfId="0" applyFont="1" applyBorder="1" applyAlignment="1" applyProtection="1">
      <alignment vertical="center"/>
    </xf>
    <xf numFmtId="0" fontId="13" fillId="0" borderId="23" xfId="0" applyFont="1" applyBorder="1" applyAlignment="1" applyProtection="1">
      <alignment horizontal="left" vertical="center" wrapText="1"/>
    </xf>
    <xf numFmtId="0" fontId="13" fillId="0" borderId="23" xfId="0" applyFont="1" applyBorder="1" applyAlignment="1" applyProtection="1">
      <alignment vertical="center"/>
    </xf>
    <xf numFmtId="0" fontId="13" fillId="0" borderId="43" xfId="0" applyFont="1" applyBorder="1" applyAlignment="1" applyProtection="1">
      <alignment vertical="center"/>
    </xf>
    <xf numFmtId="0" fontId="13" fillId="0" borderId="43" xfId="0" applyFont="1" applyBorder="1" applyAlignment="1" applyProtection="1">
      <alignment horizontal="left" vertical="center" wrapText="1"/>
    </xf>
    <xf numFmtId="0" fontId="13" fillId="0" borderId="52" xfId="0" applyFont="1" applyBorder="1" applyAlignment="1" applyProtection="1">
      <alignment vertical="center"/>
    </xf>
    <xf numFmtId="0" fontId="13" fillId="0" borderId="43" xfId="0" applyFont="1" applyBorder="1" applyAlignment="1" applyProtection="1">
      <alignment vertical="center" wrapText="1"/>
    </xf>
    <xf numFmtId="0" fontId="13" fillId="0" borderId="23" xfId="0" applyFont="1" applyBorder="1" applyAlignment="1" applyProtection="1">
      <alignment horizontal="left" vertical="center"/>
    </xf>
    <xf numFmtId="0" fontId="13" fillId="0" borderId="52" xfId="0" applyFont="1" applyBorder="1" applyAlignment="1" applyProtection="1">
      <alignment horizontal="left" vertical="center" wrapText="1"/>
    </xf>
    <xf numFmtId="0" fontId="36" fillId="0" borderId="10" xfId="0" applyFont="1" applyBorder="1" applyAlignment="1" applyProtection="1">
      <alignment vertical="center"/>
    </xf>
    <xf numFmtId="0" fontId="13" fillId="0" borderId="41" xfId="0" applyFont="1" applyBorder="1" applyAlignment="1" applyProtection="1">
      <alignment horizontal="left" vertical="center" wrapText="1"/>
    </xf>
    <xf numFmtId="0" fontId="13" fillId="0" borderId="18" xfId="0" applyFont="1" applyBorder="1" applyAlignment="1" applyProtection="1">
      <alignment vertical="center" wrapText="1"/>
    </xf>
    <xf numFmtId="0" fontId="13" fillId="0" borderId="42" xfId="0" applyFont="1" applyBorder="1" applyAlignment="1" applyProtection="1">
      <alignment vertical="center" wrapText="1"/>
    </xf>
    <xf numFmtId="0" fontId="13" fillId="0" borderId="23" xfId="0" applyFont="1" applyBorder="1" applyAlignment="1" applyProtection="1">
      <alignment vertical="center" wrapText="1"/>
    </xf>
    <xf numFmtId="0" fontId="13" fillId="0" borderId="52" xfId="0" applyFont="1" applyBorder="1" applyAlignment="1" applyProtection="1">
      <alignment vertical="center" wrapText="1"/>
    </xf>
    <xf numFmtId="0" fontId="36" fillId="0" borderId="21" xfId="0" applyFont="1" applyBorder="1" applyAlignment="1" applyProtection="1">
      <alignment vertical="center"/>
    </xf>
    <xf numFmtId="0" fontId="13" fillId="0" borderId="44" xfId="0" applyFont="1" applyBorder="1" applyAlignment="1" applyProtection="1">
      <alignment vertical="center" wrapText="1"/>
    </xf>
    <xf numFmtId="0" fontId="13" fillId="0" borderId="0" xfId="0" applyFont="1" applyBorder="1" applyAlignment="1" applyProtection="1">
      <alignment vertical="center" wrapText="1"/>
    </xf>
    <xf numFmtId="0" fontId="36" fillId="0" borderId="20" xfId="0" applyFont="1" applyBorder="1" applyAlignment="1" applyProtection="1">
      <alignment horizontal="left" vertical="center" wrapText="1"/>
    </xf>
    <xf numFmtId="0" fontId="13" fillId="0" borderId="20" xfId="0" applyFont="1" applyBorder="1" applyAlignment="1" applyProtection="1">
      <alignment horizontal="left" vertical="center" wrapText="1"/>
    </xf>
    <xf numFmtId="0" fontId="13" fillId="0" borderId="22" xfId="0" applyFont="1" applyBorder="1" applyAlignment="1" applyProtection="1">
      <alignment vertical="center" wrapText="1"/>
    </xf>
    <xf numFmtId="0" fontId="13" fillId="0" borderId="47" xfId="0" applyFont="1" applyBorder="1" applyAlignment="1" applyProtection="1">
      <alignment vertical="center" wrapText="1"/>
    </xf>
    <xf numFmtId="0" fontId="42" fillId="25" borderId="52" xfId="0" applyFont="1" applyFill="1" applyBorder="1" applyAlignment="1" applyProtection="1">
      <alignment vertical="center" wrapText="1"/>
    </xf>
    <xf numFmtId="0" fontId="13" fillId="0" borderId="19" xfId="0" applyFont="1" applyBorder="1" applyAlignment="1" applyProtection="1">
      <alignment vertical="center" wrapText="1"/>
    </xf>
    <xf numFmtId="0" fontId="13" fillId="0" borderId="49" xfId="0" applyFont="1" applyBorder="1" applyAlignment="1" applyProtection="1">
      <alignment vertical="center" wrapText="1"/>
    </xf>
    <xf numFmtId="0" fontId="36" fillId="0" borderId="21" xfId="0" applyFont="1" applyBorder="1" applyAlignment="1" applyProtection="1">
      <alignment vertical="center" wrapText="1"/>
    </xf>
    <xf numFmtId="0" fontId="42" fillId="25" borderId="49" xfId="0" applyFont="1" applyFill="1" applyBorder="1" applyAlignment="1" applyProtection="1">
      <alignment vertical="center" wrapText="1"/>
    </xf>
    <xf numFmtId="0" fontId="13" fillId="0" borderId="50" xfId="0" applyFont="1" applyBorder="1" applyAlignment="1" applyProtection="1">
      <alignment vertical="center" wrapText="1"/>
    </xf>
    <xf numFmtId="0" fontId="13" fillId="27" borderId="49" xfId="0" applyFont="1" applyFill="1" applyBorder="1" applyAlignment="1" applyProtection="1">
      <alignment vertical="center" wrapText="1"/>
    </xf>
    <xf numFmtId="0" fontId="13" fillId="27" borderId="19" xfId="0" applyFont="1" applyFill="1" applyBorder="1" applyAlignment="1" applyProtection="1">
      <alignment vertical="center" wrapText="1"/>
    </xf>
    <xf numFmtId="0" fontId="13" fillId="27" borderId="50" xfId="0" applyFont="1" applyFill="1" applyBorder="1" applyAlignment="1" applyProtection="1">
      <alignment vertical="center" wrapText="1"/>
    </xf>
    <xf numFmtId="0" fontId="42" fillId="25" borderId="48" xfId="0" applyFont="1" applyFill="1" applyBorder="1" applyAlignment="1" applyProtection="1">
      <alignment vertical="center" wrapText="1"/>
    </xf>
    <xf numFmtId="0" fontId="13" fillId="0" borderId="38" xfId="0" applyFont="1" applyBorder="1" applyAlignment="1" applyProtection="1">
      <alignment vertical="center" wrapText="1"/>
    </xf>
    <xf numFmtId="0" fontId="13" fillId="0" borderId="57" xfId="0" applyFont="1" applyBorder="1" applyAlignment="1" applyProtection="1">
      <alignment vertical="center" wrapText="1"/>
    </xf>
    <xf numFmtId="0" fontId="36" fillId="0" borderId="20" xfId="0" applyFont="1" applyBorder="1" applyAlignment="1" applyProtection="1">
      <alignment vertical="center" wrapText="1"/>
    </xf>
    <xf numFmtId="0" fontId="13" fillId="0" borderId="18" xfId="0" applyFont="1" applyBorder="1" applyAlignment="1" applyProtection="1">
      <alignment vertical="center"/>
    </xf>
    <xf numFmtId="0" fontId="13" fillId="0" borderId="39" xfId="0" applyFont="1" applyBorder="1" applyAlignment="1" applyProtection="1">
      <alignment vertical="center" wrapText="1"/>
    </xf>
    <xf numFmtId="0" fontId="13" fillId="0" borderId="18" xfId="0" applyFont="1" applyFill="1" applyBorder="1" applyAlignment="1" applyProtection="1">
      <alignment vertical="center" wrapText="1"/>
    </xf>
    <xf numFmtId="0" fontId="13" fillId="0" borderId="58" xfId="0" applyFont="1" applyBorder="1" applyAlignment="1" applyProtection="1">
      <alignment vertical="center" wrapText="1"/>
    </xf>
    <xf numFmtId="0" fontId="13" fillId="27" borderId="57" xfId="0" applyFont="1" applyFill="1" applyBorder="1" applyAlignment="1" applyProtection="1">
      <alignment vertical="center" wrapText="1"/>
    </xf>
    <xf numFmtId="0" fontId="36" fillId="0" borderId="21" xfId="0" applyFont="1" applyBorder="1" applyAlignment="1" applyProtection="1">
      <alignment horizontal="left" vertical="center" wrapText="1"/>
    </xf>
    <xf numFmtId="0" fontId="13" fillId="0" borderId="18" xfId="0" applyFont="1" applyBorder="1" applyAlignment="1" applyProtection="1">
      <alignment horizontal="left" vertical="center" wrapText="1"/>
    </xf>
    <xf numFmtId="0" fontId="13" fillId="0" borderId="48" xfId="0" applyFont="1" applyBorder="1" applyAlignment="1" applyProtection="1">
      <alignment vertical="center" wrapText="1"/>
    </xf>
    <xf numFmtId="0" fontId="13" fillId="27" borderId="23" xfId="0" applyFont="1" applyFill="1" applyBorder="1" applyAlignment="1" applyProtection="1">
      <alignment vertical="center" wrapText="1"/>
    </xf>
    <xf numFmtId="0" fontId="13" fillId="27" borderId="52" xfId="0" applyFont="1" applyFill="1" applyBorder="1" applyAlignment="1" applyProtection="1">
      <alignment vertical="center" wrapText="1"/>
    </xf>
    <xf numFmtId="0" fontId="13" fillId="0" borderId="41" xfId="0" applyFont="1" applyFill="1" applyBorder="1" applyAlignment="1" applyProtection="1">
      <alignment vertical="center" wrapText="1"/>
    </xf>
    <xf numFmtId="0" fontId="13" fillId="0" borderId="0" xfId="0" applyFont="1" applyFill="1" applyBorder="1" applyAlignment="1" applyProtection="1">
      <alignment vertical="center" wrapText="1"/>
    </xf>
    <xf numFmtId="0" fontId="13" fillId="0" borderId="52" xfId="0" applyFont="1" applyFill="1" applyBorder="1" applyAlignment="1" applyProtection="1">
      <alignment vertical="center" wrapText="1"/>
    </xf>
    <xf numFmtId="0" fontId="13" fillId="0" borderId="42" xfId="0" applyFont="1" applyFill="1" applyBorder="1" applyAlignment="1" applyProtection="1">
      <alignment vertical="center" wrapText="1"/>
    </xf>
    <xf numFmtId="0" fontId="13" fillId="0" borderId="39" xfId="0" applyFont="1" applyFill="1" applyBorder="1" applyAlignment="1" applyProtection="1">
      <alignment vertical="center" wrapText="1"/>
    </xf>
    <xf numFmtId="0" fontId="36" fillId="0" borderId="35" xfId="0" applyFont="1" applyBorder="1" applyAlignment="1" applyProtection="1">
      <alignment vertical="center" wrapText="1"/>
    </xf>
    <xf numFmtId="0" fontId="0" fillId="0" borderId="0" xfId="0" applyBorder="1" applyAlignment="1" applyProtection="1">
      <alignment horizontal="center" vertical="center"/>
    </xf>
    <xf numFmtId="0" fontId="13" fillId="0" borderId="39" xfId="0" applyFont="1" applyBorder="1" applyAlignment="1" applyProtection="1">
      <alignment horizontal="left" vertical="center" wrapText="1"/>
    </xf>
    <xf numFmtId="0" fontId="13" fillId="0" borderId="60" xfId="0" applyFont="1" applyBorder="1" applyAlignment="1" applyProtection="1">
      <alignment vertical="center" wrapText="1"/>
    </xf>
    <xf numFmtId="0" fontId="13" fillId="0" borderId="43" xfId="0" applyFont="1" applyFill="1" applyBorder="1" applyAlignment="1" applyProtection="1">
      <alignment vertical="center" wrapText="1"/>
    </xf>
    <xf numFmtId="0" fontId="36" fillId="0" borderId="21" xfId="0" applyFont="1" applyBorder="1" applyAlignment="1">
      <alignment vertical="center" wrapText="1"/>
    </xf>
    <xf numFmtId="0" fontId="28" fillId="0" borderId="0" xfId="0" applyFont="1" applyBorder="1" applyAlignment="1" applyProtection="1">
      <alignment horizontal="center" vertical="center"/>
    </xf>
    <xf numFmtId="0" fontId="11" fillId="0" borderId="48" xfId="0" applyFont="1" applyBorder="1" applyAlignment="1" applyProtection="1">
      <alignment horizontal="center" vertical="center"/>
    </xf>
    <xf numFmtId="0" fontId="34" fillId="0" borderId="10" xfId="0" applyFont="1" applyBorder="1" applyAlignment="1" applyProtection="1">
      <alignment horizontal="center" textRotation="90"/>
    </xf>
    <xf numFmtId="0" fontId="0" fillId="24" borderId="31" xfId="0" applyFill="1" applyBorder="1" applyAlignment="1" applyProtection="1">
      <alignment vertical="center"/>
    </xf>
    <xf numFmtId="0" fontId="0" fillId="24" borderId="29" xfId="0" applyFill="1" applyBorder="1" applyAlignment="1" applyProtection="1">
      <alignment vertical="center"/>
    </xf>
    <xf numFmtId="0" fontId="36" fillId="0" borderId="35" xfId="0" applyFont="1" applyFill="1" applyBorder="1" applyAlignment="1" applyProtection="1">
      <alignment vertical="center" wrapText="1"/>
    </xf>
    <xf numFmtId="0" fontId="13" fillId="26" borderId="39" xfId="0" applyFont="1" applyFill="1" applyBorder="1" applyAlignment="1" applyProtection="1">
      <alignment horizontal="left" vertical="center" wrapText="1"/>
    </xf>
    <xf numFmtId="0" fontId="0" fillId="24" borderId="32" xfId="0" applyFill="1" applyBorder="1" applyAlignment="1" applyProtection="1">
      <alignment vertical="center"/>
    </xf>
    <xf numFmtId="0" fontId="0" fillId="24" borderId="33" xfId="0" applyFill="1" applyBorder="1" applyAlignment="1" applyProtection="1">
      <alignment vertical="center"/>
    </xf>
    <xf numFmtId="0" fontId="0" fillId="24" borderId="37" xfId="0" applyFill="1" applyBorder="1" applyAlignment="1" applyProtection="1">
      <alignment vertical="center"/>
    </xf>
    <xf numFmtId="0" fontId="6" fillId="0" borderId="60" xfId="0" applyFont="1" applyBorder="1" applyAlignment="1" applyProtection="1">
      <alignment horizontal="left" vertical="center"/>
    </xf>
    <xf numFmtId="0" fontId="13" fillId="26" borderId="38" xfId="0" applyFont="1" applyFill="1" applyBorder="1" applyAlignment="1" applyProtection="1">
      <alignment horizontal="left" vertical="center" wrapText="1"/>
    </xf>
    <xf numFmtId="0" fontId="13" fillId="26" borderId="18" xfId="0" applyFont="1" applyFill="1" applyBorder="1" applyAlignment="1" applyProtection="1">
      <alignment horizontal="left" vertical="center" wrapText="1"/>
    </xf>
    <xf numFmtId="0" fontId="16" fillId="25" borderId="19" xfId="0" applyFont="1" applyFill="1" applyBorder="1" applyAlignment="1" applyProtection="1">
      <alignment horizontal="center" vertical="center"/>
    </xf>
    <xf numFmtId="0" fontId="13" fillId="27" borderId="39" xfId="0" applyFont="1" applyFill="1" applyBorder="1" applyAlignment="1" applyProtection="1">
      <alignment horizontal="left" vertical="center" wrapText="1"/>
    </xf>
    <xf numFmtId="0" fontId="22" fillId="24" borderId="31" xfId="0" applyFont="1" applyFill="1" applyBorder="1" applyAlignment="1" applyProtection="1">
      <alignment vertical="center"/>
    </xf>
    <xf numFmtId="0" fontId="14" fillId="24" borderId="69" xfId="0" applyFont="1" applyFill="1" applyBorder="1" applyAlignment="1" applyProtection="1">
      <alignment horizontal="center" vertical="center"/>
    </xf>
    <xf numFmtId="0" fontId="22" fillId="24" borderId="33" xfId="0" applyFont="1" applyFill="1" applyBorder="1" applyAlignment="1" applyProtection="1">
      <alignment vertical="center"/>
    </xf>
    <xf numFmtId="0" fontId="36" fillId="0" borderId="35" xfId="0" applyFont="1" applyFill="1" applyBorder="1" applyAlignment="1" applyProtection="1">
      <alignment horizontal="left" vertical="center" wrapText="1"/>
    </xf>
    <xf numFmtId="0" fontId="42" fillId="25" borderId="43" xfId="0" applyFont="1" applyFill="1" applyBorder="1" applyAlignment="1" applyProtection="1">
      <alignment horizontal="left" vertical="center" wrapText="1"/>
    </xf>
    <xf numFmtId="0" fontId="42" fillId="25" borderId="18" xfId="0" applyFont="1" applyFill="1" applyBorder="1" applyAlignment="1" applyProtection="1">
      <alignment horizontal="left" vertical="center" wrapText="1"/>
    </xf>
    <xf numFmtId="0" fontId="36" fillId="0" borderId="37" xfId="0" applyFont="1" applyBorder="1" applyAlignment="1" applyProtection="1">
      <alignment horizontal="left" vertical="center" wrapText="1"/>
    </xf>
    <xf numFmtId="0" fontId="14" fillId="24" borderId="31" xfId="0" applyFont="1" applyFill="1" applyBorder="1" applyAlignment="1" applyProtection="1">
      <alignment vertical="center"/>
    </xf>
    <xf numFmtId="0" fontId="14" fillId="24" borderId="33" xfId="0" applyFont="1" applyFill="1" applyBorder="1" applyAlignment="1" applyProtection="1">
      <alignment vertical="center"/>
    </xf>
    <xf numFmtId="0" fontId="14" fillId="24" borderId="29" xfId="0" applyFont="1" applyFill="1" applyBorder="1" applyAlignment="1" applyProtection="1">
      <alignment vertical="center"/>
    </xf>
    <xf numFmtId="0" fontId="14" fillId="24" borderId="32" xfId="0" applyFont="1" applyFill="1" applyBorder="1" applyAlignment="1" applyProtection="1">
      <alignment vertical="center"/>
    </xf>
    <xf numFmtId="0" fontId="18" fillId="24" borderId="34" xfId="0" applyFont="1" applyFill="1" applyBorder="1" applyAlignment="1" applyProtection="1">
      <alignment vertical="center"/>
    </xf>
    <xf numFmtId="0" fontId="16" fillId="0" borderId="19" xfId="0" applyFont="1" applyFill="1" applyBorder="1" applyAlignment="1" applyProtection="1">
      <alignment horizontal="center" vertical="center"/>
    </xf>
    <xf numFmtId="0" fontId="6" fillId="24" borderId="43" xfId="0" applyFont="1" applyFill="1" applyBorder="1" applyAlignment="1" applyProtection="1">
      <alignment horizontal="center" vertical="center"/>
      <protection locked="0"/>
    </xf>
    <xf numFmtId="0" fontId="6" fillId="24" borderId="43" xfId="0" applyFont="1" applyFill="1" applyBorder="1" applyAlignment="1" applyProtection="1">
      <alignment horizontal="center" vertical="center"/>
    </xf>
    <xf numFmtId="0" fontId="36" fillId="0" borderId="21" xfId="0" applyFont="1" applyFill="1" applyBorder="1" applyAlignment="1" applyProtection="1">
      <alignment horizontal="left" vertical="center" wrapText="1"/>
    </xf>
    <xf numFmtId="0" fontId="21" fillId="24" borderId="35" xfId="0" applyFont="1" applyFill="1" applyBorder="1" applyAlignment="1" applyProtection="1">
      <alignment horizontal="center" vertical="center"/>
    </xf>
    <xf numFmtId="0" fontId="13" fillId="27" borderId="18" xfId="0" applyFont="1" applyFill="1" applyBorder="1" applyAlignment="1" applyProtection="1">
      <alignment horizontal="left" vertical="center" wrapText="1"/>
    </xf>
    <xf numFmtId="0" fontId="37" fillId="26" borderId="0" xfId="0" applyFont="1" applyFill="1" applyAlignment="1" applyProtection="1">
      <alignment vertical="center"/>
    </xf>
    <xf numFmtId="0" fontId="11" fillId="26" borderId="0" xfId="0" applyFont="1" applyFill="1" applyAlignment="1" applyProtection="1">
      <alignment vertical="center"/>
    </xf>
    <xf numFmtId="0" fontId="11" fillId="26" borderId="0" xfId="0" applyFont="1" applyFill="1" applyBorder="1" applyAlignment="1" applyProtection="1">
      <alignment vertical="center"/>
    </xf>
    <xf numFmtId="0" fontId="14" fillId="26" borderId="0" xfId="0" applyFont="1" applyFill="1" applyBorder="1" applyAlignment="1" applyProtection="1">
      <alignment vertical="center"/>
    </xf>
    <xf numFmtId="0" fontId="0" fillId="26" borderId="0" xfId="0" applyFill="1" applyAlignment="1" applyProtection="1">
      <alignment horizontal="center" vertical="center"/>
    </xf>
    <xf numFmtId="0" fontId="10" fillId="26" borderId="0" xfId="0" applyFont="1" applyFill="1" applyAlignment="1" applyProtection="1">
      <alignment horizontal="center" vertical="center"/>
    </xf>
    <xf numFmtId="0" fontId="36" fillId="26" borderId="0" xfId="0" applyFont="1" applyFill="1" applyBorder="1" applyAlignment="1" applyProtection="1">
      <alignment horizontal="center" vertical="center"/>
    </xf>
    <xf numFmtId="0" fontId="14" fillId="24" borderId="26" xfId="0" applyNumberFormat="1" applyFont="1" applyFill="1" applyBorder="1" applyAlignment="1" applyProtection="1">
      <alignment horizontal="center" vertical="center"/>
    </xf>
    <xf numFmtId="0" fontId="0" fillId="28" borderId="26" xfId="0" applyFill="1" applyBorder="1" applyAlignment="1" applyProtection="1">
      <alignment vertical="center"/>
    </xf>
    <xf numFmtId="0" fontId="0" fillId="29" borderId="26" xfId="0" applyFill="1" applyBorder="1" applyAlignment="1" applyProtection="1">
      <alignment vertical="center"/>
    </xf>
    <xf numFmtId="0" fontId="16" fillId="25" borderId="26" xfId="0" applyFont="1" applyFill="1" applyBorder="1" applyAlignment="1" applyProtection="1">
      <alignment horizontal="center" vertical="center"/>
    </xf>
    <xf numFmtId="0" fontId="0" fillId="30" borderId="26" xfId="0" applyFill="1" applyBorder="1" applyAlignment="1" applyProtection="1">
      <alignment vertical="center"/>
    </xf>
    <xf numFmtId="0" fontId="35" fillId="26" borderId="0" xfId="0" applyFont="1" applyFill="1" applyBorder="1" applyProtection="1"/>
    <xf numFmtId="0" fontId="16" fillId="31" borderId="26" xfId="0" applyFont="1" applyFill="1" applyBorder="1" applyAlignment="1" applyProtection="1">
      <alignment horizontal="center" vertical="center"/>
    </xf>
    <xf numFmtId="0" fontId="0" fillId="26" borderId="0" xfId="0" applyFill="1" applyBorder="1" applyAlignment="1" applyProtection="1">
      <alignment horizontal="center" vertical="center"/>
    </xf>
    <xf numFmtId="0" fontId="0" fillId="27" borderId="26" xfId="0" applyFill="1" applyBorder="1" applyAlignment="1" applyProtection="1">
      <alignment vertical="center"/>
    </xf>
    <xf numFmtId="0" fontId="0" fillId="26" borderId="20" xfId="0" applyFill="1" applyBorder="1" applyAlignment="1" applyProtection="1">
      <alignment vertical="center"/>
    </xf>
    <xf numFmtId="49" fontId="6" fillId="0" borderId="39" xfId="0" applyNumberFormat="1" applyFont="1" applyBorder="1" applyAlignment="1" applyProtection="1">
      <alignment horizontal="left" vertical="center"/>
    </xf>
    <xf numFmtId="49" fontId="6" fillId="0" borderId="49" xfId="0" applyNumberFormat="1" applyFont="1" applyBorder="1" applyAlignment="1" applyProtection="1">
      <alignment horizontal="left" vertical="center"/>
    </xf>
    <xf numFmtId="49" fontId="6" fillId="0" borderId="24" xfId="0" applyNumberFormat="1" applyFont="1" applyBorder="1" applyAlignment="1" applyProtection="1">
      <alignment horizontal="left" vertical="center"/>
    </xf>
    <xf numFmtId="49" fontId="6" fillId="0" borderId="19" xfId="0" applyNumberFormat="1" applyFont="1" applyFill="1" applyBorder="1" applyAlignment="1" applyProtection="1">
      <alignment horizontal="left" vertical="center"/>
    </xf>
    <xf numFmtId="49" fontId="6" fillId="26" borderId="18" xfId="0" applyNumberFormat="1" applyFont="1" applyFill="1" applyBorder="1" applyAlignment="1" applyProtection="1">
      <alignment vertical="center"/>
    </xf>
    <xf numFmtId="49" fontId="6" fillId="0" borderId="49" xfId="0" applyNumberFormat="1" applyFont="1" applyFill="1" applyBorder="1" applyAlignment="1" applyProtection="1">
      <alignment horizontal="left" vertical="center"/>
    </xf>
    <xf numFmtId="49" fontId="6" fillId="0" borderId="19" xfId="0" applyNumberFormat="1" applyFont="1" applyBorder="1" applyAlignment="1" applyProtection="1">
      <alignment horizontal="left" vertical="center"/>
    </xf>
    <xf numFmtId="49" fontId="6" fillId="0" borderId="37" xfId="0" applyNumberFormat="1" applyFont="1" applyBorder="1" applyAlignment="1" applyProtection="1">
      <alignment horizontal="left" vertical="center"/>
    </xf>
    <xf numFmtId="49" fontId="6" fillId="0" borderId="50" xfId="0" applyNumberFormat="1" applyFont="1" applyFill="1" applyBorder="1" applyAlignment="1" applyProtection="1">
      <alignment horizontal="left" vertical="center"/>
    </xf>
    <xf numFmtId="49" fontId="6" fillId="0" borderId="38" xfId="0" applyNumberFormat="1" applyFont="1" applyBorder="1" applyAlignment="1" applyProtection="1">
      <alignment horizontal="left" vertical="center"/>
    </xf>
    <xf numFmtId="49" fontId="6" fillId="0" borderId="35" xfId="0" applyNumberFormat="1" applyFont="1" applyBorder="1" applyAlignment="1" applyProtection="1">
      <alignment horizontal="left" vertical="center"/>
    </xf>
    <xf numFmtId="49" fontId="6" fillId="0" borderId="50" xfId="0" applyNumberFormat="1" applyFont="1" applyBorder="1" applyAlignment="1" applyProtection="1">
      <alignment horizontal="left" vertical="center"/>
    </xf>
    <xf numFmtId="49" fontId="6" fillId="0" borderId="41" xfId="0" applyNumberFormat="1" applyFont="1" applyBorder="1" applyAlignment="1" applyProtection="1">
      <alignment horizontal="left" vertical="center"/>
    </xf>
    <xf numFmtId="49" fontId="6" fillId="0" borderId="18" xfId="0" applyNumberFormat="1" applyFont="1" applyBorder="1" applyAlignment="1" applyProtection="1">
      <alignment horizontal="left" vertical="center"/>
    </xf>
    <xf numFmtId="49" fontId="6" fillId="25" borderId="18" xfId="0" applyNumberFormat="1" applyFont="1" applyFill="1" applyBorder="1" applyAlignment="1" applyProtection="1">
      <alignment horizontal="left" vertical="center"/>
    </xf>
    <xf numFmtId="49" fontId="6" fillId="0" borderId="21" xfId="0" applyNumberFormat="1" applyFont="1" applyBorder="1" applyAlignment="1" applyProtection="1">
      <alignment horizontal="left" vertical="center"/>
    </xf>
    <xf numFmtId="49" fontId="12" fillId="0" borderId="21" xfId="0" applyNumberFormat="1" applyFont="1" applyBorder="1" applyAlignment="1" applyProtection="1">
      <alignment horizontal="left" vertical="center"/>
    </xf>
    <xf numFmtId="49" fontId="6" fillId="0" borderId="24" xfId="0" applyNumberFormat="1" applyFont="1" applyBorder="1" applyAlignment="1" applyProtection="1">
      <alignment horizontal="left" vertical="center" wrapText="1"/>
    </xf>
    <xf numFmtId="49" fontId="6" fillId="0" borderId="39" xfId="0" applyNumberFormat="1" applyFont="1" applyFill="1" applyBorder="1" applyAlignment="1" applyProtection="1">
      <alignment horizontal="left" vertical="center"/>
    </xf>
    <xf numFmtId="49" fontId="6" fillId="0" borderId="18" xfId="0" applyNumberFormat="1" applyFont="1" applyFill="1" applyBorder="1" applyAlignment="1" applyProtection="1">
      <alignment horizontal="left" vertical="center"/>
    </xf>
    <xf numFmtId="49" fontId="6" fillId="26" borderId="19" xfId="0" applyNumberFormat="1" applyFont="1" applyFill="1" applyBorder="1" applyAlignment="1" applyProtection="1">
      <alignment horizontal="left" vertical="center"/>
    </xf>
    <xf numFmtId="49" fontId="6" fillId="0" borderId="42" xfId="0" applyNumberFormat="1" applyFont="1" applyBorder="1" applyAlignment="1" applyProtection="1">
      <alignment horizontal="left" vertical="center"/>
    </xf>
    <xf numFmtId="49" fontId="6" fillId="0" borderId="48" xfId="0" applyNumberFormat="1" applyFont="1" applyBorder="1" applyAlignment="1" applyProtection="1">
      <alignment horizontal="left" vertical="center"/>
    </xf>
    <xf numFmtId="49" fontId="6" fillId="25" borderId="49" xfId="0" applyNumberFormat="1" applyFont="1" applyFill="1" applyBorder="1" applyAlignment="1" applyProtection="1">
      <alignment horizontal="left" vertical="center"/>
    </xf>
    <xf numFmtId="49" fontId="12" fillId="0" borderId="59" xfId="0" applyNumberFormat="1" applyFont="1" applyBorder="1" applyAlignment="1" applyProtection="1">
      <alignment horizontal="left" vertical="center"/>
    </xf>
    <xf numFmtId="49" fontId="6" fillId="0" borderId="22" xfId="0" applyNumberFormat="1" applyFont="1" applyBorder="1" applyAlignment="1" applyProtection="1">
      <alignment horizontal="left" vertical="center"/>
    </xf>
    <xf numFmtId="49" fontId="6" fillId="25" borderId="60" xfId="0" applyNumberFormat="1" applyFont="1" applyFill="1" applyBorder="1" applyAlignment="1" applyProtection="1">
      <alignment horizontal="left" vertical="center"/>
    </xf>
    <xf numFmtId="49" fontId="12" fillId="0" borderId="38" xfId="0" applyNumberFormat="1" applyFont="1" applyBorder="1" applyAlignment="1" applyProtection="1">
      <alignment horizontal="left" vertical="center"/>
    </xf>
    <xf numFmtId="49" fontId="6" fillId="0" borderId="21" xfId="0" applyNumberFormat="1" applyFont="1" applyBorder="1" applyAlignment="1" applyProtection="1">
      <alignment horizontal="left" vertical="center" wrapText="1"/>
    </xf>
    <xf numFmtId="49" fontId="6" fillId="0" borderId="59" xfId="0" applyNumberFormat="1" applyFont="1" applyBorder="1" applyAlignment="1" applyProtection="1">
      <alignment horizontal="left" vertical="center" wrapText="1"/>
    </xf>
    <xf numFmtId="49" fontId="6" fillId="0" borderId="35" xfId="0" applyNumberFormat="1" applyFont="1" applyBorder="1" applyAlignment="1" applyProtection="1">
      <alignment horizontal="left" vertical="center" wrapText="1"/>
    </xf>
    <xf numFmtId="49" fontId="6" fillId="26" borderId="18" xfId="0" applyNumberFormat="1" applyFont="1" applyFill="1" applyBorder="1" applyAlignment="1" applyProtection="1">
      <alignment horizontal="left" vertical="center"/>
    </xf>
    <xf numFmtId="49" fontId="12" fillId="0" borderId="35" xfId="0" applyNumberFormat="1" applyFont="1" applyBorder="1" applyAlignment="1" applyProtection="1">
      <alignment horizontal="left" vertical="center"/>
    </xf>
    <xf numFmtId="0" fontId="0" fillId="0" borderId="0" xfId="0" applyAlignment="1">
      <alignment vertical="center"/>
    </xf>
    <xf numFmtId="0" fontId="51" fillId="26" borderId="0" xfId="0" applyFont="1" applyFill="1" applyBorder="1" applyAlignment="1" applyProtection="1">
      <alignment vertical="center"/>
    </xf>
    <xf numFmtId="0" fontId="0" fillId="26" borderId="0" xfId="0" applyFill="1" applyAlignment="1">
      <alignment vertical="center" wrapText="1"/>
    </xf>
    <xf numFmtId="0" fontId="0" fillId="26" borderId="0" xfId="0" applyFill="1" applyAlignment="1">
      <alignment vertical="center"/>
    </xf>
    <xf numFmtId="0" fontId="35" fillId="26" borderId="0" xfId="0" applyFont="1" applyFill="1" applyBorder="1" applyAlignment="1" applyProtection="1">
      <alignment vertical="center"/>
    </xf>
    <xf numFmtId="0" fontId="7" fillId="25" borderId="0" xfId="0" applyFont="1" applyFill="1" applyAlignment="1" applyProtection="1">
      <alignment vertical="center" textRotation="90" wrapText="1"/>
    </xf>
    <xf numFmtId="0" fontId="49" fillId="25" borderId="0" xfId="0" applyFont="1" applyFill="1" applyAlignment="1" applyProtection="1">
      <alignment vertical="center"/>
    </xf>
    <xf numFmtId="0" fontId="0" fillId="25" borderId="0" xfId="0" applyFill="1" applyBorder="1" applyAlignment="1" applyProtection="1">
      <alignment vertical="center"/>
    </xf>
    <xf numFmtId="0" fontId="0" fillId="25" borderId="20" xfId="0" applyFill="1" applyBorder="1" applyAlignment="1" applyProtection="1">
      <alignment vertical="center"/>
    </xf>
    <xf numFmtId="0" fontId="11" fillId="25" borderId="0" xfId="0" applyFont="1" applyFill="1" applyBorder="1" applyAlignment="1" applyProtection="1">
      <alignment vertical="center"/>
    </xf>
    <xf numFmtId="0" fontId="11" fillId="25" borderId="0" xfId="0" applyFont="1" applyFill="1" applyAlignment="1" applyProtection="1">
      <alignment vertical="center"/>
    </xf>
    <xf numFmtId="0" fontId="0" fillId="25" borderId="0" xfId="0" applyFill="1" applyBorder="1" applyProtection="1"/>
    <xf numFmtId="0" fontId="0" fillId="25" borderId="0" xfId="0" applyFill="1" applyProtection="1"/>
    <xf numFmtId="0" fontId="13" fillId="25" borderId="67" xfId="0" applyFont="1" applyFill="1" applyBorder="1" applyAlignment="1" applyProtection="1">
      <alignment horizontal="center" vertical="center"/>
    </xf>
    <xf numFmtId="204" fontId="13" fillId="25" borderId="71" xfId="38" applyNumberFormat="1" applyFont="1" applyFill="1" applyBorder="1" applyAlignment="1" applyProtection="1">
      <alignment horizontal="center" vertical="center"/>
    </xf>
    <xf numFmtId="0" fontId="50" fillId="25" borderId="54" xfId="0" applyNumberFormat="1" applyFont="1" applyFill="1" applyBorder="1" applyAlignment="1" applyProtection="1">
      <alignment horizontal="center" vertical="center"/>
    </xf>
    <xf numFmtId="0" fontId="50" fillId="25" borderId="54" xfId="0" applyFont="1" applyFill="1" applyBorder="1" applyAlignment="1" applyProtection="1">
      <alignment horizontal="center" vertical="center"/>
    </xf>
    <xf numFmtId="0" fontId="50" fillId="25" borderId="0" xfId="0" applyFont="1" applyFill="1" applyAlignment="1" applyProtection="1">
      <alignment vertical="center"/>
    </xf>
    <xf numFmtId="0" fontId="0" fillId="25" borderId="0" xfId="0" applyFill="1" applyAlignment="1" applyProtection="1">
      <alignment horizontal="center" vertical="center"/>
    </xf>
    <xf numFmtId="0" fontId="0" fillId="25" borderId="0" xfId="0" applyFill="1" applyAlignment="1" applyProtection="1">
      <alignment vertical="center" wrapText="1"/>
    </xf>
    <xf numFmtId="0" fontId="10" fillId="25" borderId="0" xfId="0" applyFont="1" applyFill="1" applyAlignment="1" applyProtection="1">
      <alignment horizontal="center" vertical="center"/>
    </xf>
    <xf numFmtId="0" fontId="0" fillId="25" borderId="0" xfId="0" applyFill="1" applyBorder="1" applyAlignment="1" applyProtection="1">
      <alignment vertical="center" wrapText="1"/>
    </xf>
    <xf numFmtId="0" fontId="35" fillId="25" borderId="0" xfId="0" applyFont="1" applyFill="1" applyBorder="1" applyProtection="1"/>
    <xf numFmtId="0" fontId="0" fillId="25" borderId="0" xfId="0" applyFill="1" applyBorder="1" applyAlignment="1" applyProtection="1">
      <alignment horizontal="center" vertical="center"/>
    </xf>
    <xf numFmtId="0" fontId="4" fillId="26" borderId="0" xfId="0" applyFont="1" applyFill="1" applyAlignment="1" applyProtection="1">
      <alignment vertical="center"/>
    </xf>
    <xf numFmtId="0" fontId="4" fillId="25" borderId="0" xfId="0" applyFont="1" applyFill="1" applyAlignment="1" applyProtection="1">
      <alignment vertical="center"/>
    </xf>
    <xf numFmtId="0" fontId="4" fillId="0" borderId="0" xfId="0" applyFont="1" applyAlignment="1" applyProtection="1">
      <alignment vertical="center"/>
    </xf>
    <xf numFmtId="0" fontId="4" fillId="24" borderId="10" xfId="0" applyFont="1" applyFill="1" applyBorder="1" applyAlignment="1" applyProtection="1">
      <alignment vertical="center"/>
    </xf>
    <xf numFmtId="0" fontId="4" fillId="24" borderId="14" xfId="0" applyFont="1" applyFill="1" applyBorder="1" applyAlignment="1" applyProtection="1">
      <alignment vertical="center"/>
    </xf>
    <xf numFmtId="0" fontId="4" fillId="24" borderId="15" xfId="0" applyFont="1" applyFill="1" applyBorder="1" applyAlignment="1" applyProtection="1">
      <alignment vertical="center"/>
    </xf>
    <xf numFmtId="0" fontId="4" fillId="24" borderId="16" xfId="0" applyFont="1" applyFill="1" applyBorder="1" applyAlignment="1" applyProtection="1">
      <alignment vertical="center"/>
    </xf>
    <xf numFmtId="0" fontId="4" fillId="24" borderId="17" xfId="0" applyFont="1" applyFill="1" applyBorder="1" applyAlignment="1" applyProtection="1">
      <alignment vertical="center"/>
    </xf>
    <xf numFmtId="0" fontId="4" fillId="24" borderId="24" xfId="0" applyFont="1" applyFill="1" applyBorder="1" applyAlignment="1" applyProtection="1">
      <alignment vertical="center"/>
    </xf>
    <xf numFmtId="0" fontId="4" fillId="0" borderId="43" xfId="0" applyFont="1" applyFill="1" applyBorder="1" applyAlignment="1" applyProtection="1">
      <alignment horizontal="center"/>
    </xf>
    <xf numFmtId="49" fontId="6" fillId="0" borderId="60" xfId="0" applyNumberFormat="1" applyFont="1" applyBorder="1" applyAlignment="1" applyProtection="1">
      <alignment horizontal="left" vertical="center"/>
    </xf>
    <xf numFmtId="0" fontId="4" fillId="26" borderId="0" xfId="0" applyFont="1" applyFill="1" applyBorder="1" applyAlignment="1" applyProtection="1">
      <alignment vertical="center"/>
    </xf>
    <xf numFmtId="0" fontId="4" fillId="25" borderId="0" xfId="0" applyFont="1" applyFill="1" applyBorder="1" applyAlignment="1" applyProtection="1">
      <alignment vertical="center"/>
    </xf>
    <xf numFmtId="0" fontId="4" fillId="0" borderId="0" xfId="0" applyFont="1" applyBorder="1" applyAlignment="1" applyProtection="1">
      <alignment vertical="center"/>
    </xf>
    <xf numFmtId="0" fontId="4" fillId="0" borderId="20" xfId="0" applyFont="1" applyBorder="1" applyAlignment="1" applyProtection="1">
      <alignment vertical="center"/>
    </xf>
    <xf numFmtId="0" fontId="0" fillId="0" borderId="0" xfId="0" applyFill="1" applyBorder="1" applyAlignment="1" applyProtection="1">
      <alignment horizontal="center"/>
    </xf>
    <xf numFmtId="49" fontId="6" fillId="0" borderId="35" xfId="0" applyNumberFormat="1" applyFont="1" applyFill="1" applyBorder="1" applyAlignment="1" applyProtection="1">
      <alignment horizontal="left" vertical="center"/>
    </xf>
    <xf numFmtId="0" fontId="36" fillId="0" borderId="13" xfId="0" applyFont="1" applyFill="1" applyBorder="1" applyAlignment="1" applyProtection="1">
      <alignment horizontal="left" vertical="center" wrapText="1"/>
    </xf>
    <xf numFmtId="0" fontId="14" fillId="24" borderId="35" xfId="0" applyFont="1" applyFill="1" applyBorder="1" applyAlignment="1" applyProtection="1">
      <alignment horizontal="left" vertical="center"/>
    </xf>
    <xf numFmtId="0" fontId="0" fillId="24" borderId="35" xfId="0" applyFill="1" applyBorder="1" applyAlignment="1" applyProtection="1">
      <alignment horizontal="left" vertical="center"/>
    </xf>
    <xf numFmtId="0" fontId="0" fillId="24" borderId="35" xfId="0" applyFill="1" applyBorder="1" applyAlignment="1" applyProtection="1">
      <alignment vertical="center"/>
    </xf>
    <xf numFmtId="0" fontId="17" fillId="24" borderId="29" xfId="0" applyFont="1" applyFill="1" applyBorder="1" applyAlignment="1" applyProtection="1">
      <alignment horizontal="center" vertical="center"/>
    </xf>
    <xf numFmtId="0" fontId="17" fillId="24" borderId="31" xfId="0" applyFont="1" applyFill="1" applyBorder="1" applyAlignment="1" applyProtection="1">
      <alignment horizontal="center" vertical="center"/>
    </xf>
    <xf numFmtId="49" fontId="6" fillId="26" borderId="39" xfId="0" applyNumberFormat="1" applyFont="1" applyFill="1" applyBorder="1" applyAlignment="1" applyProtection="1">
      <alignment vertical="center"/>
    </xf>
    <xf numFmtId="0" fontId="32" fillId="26" borderId="0" xfId="0" applyFont="1" applyFill="1" applyAlignment="1" applyProtection="1">
      <alignment vertical="center"/>
    </xf>
    <xf numFmtId="0" fontId="32" fillId="25" borderId="0" xfId="0" applyFont="1" applyFill="1" applyAlignment="1" applyProtection="1">
      <alignment vertical="center"/>
    </xf>
    <xf numFmtId="0" fontId="32" fillId="0" borderId="0" xfId="0" applyFont="1" applyAlignment="1" applyProtection="1">
      <alignment vertical="center"/>
    </xf>
    <xf numFmtId="0" fontId="42" fillId="0" borderId="18" xfId="0" applyFont="1" applyBorder="1" applyAlignment="1" applyProtection="1">
      <alignment vertical="center" wrapText="1"/>
    </xf>
    <xf numFmtId="49" fontId="6" fillId="25" borderId="19" xfId="0" applyNumberFormat="1" applyFont="1" applyFill="1" applyBorder="1" applyAlignment="1" applyProtection="1">
      <alignment horizontal="left" vertical="center"/>
    </xf>
    <xf numFmtId="0" fontId="14" fillId="24" borderId="32" xfId="0" applyFont="1" applyFill="1" applyBorder="1" applyAlignment="1" applyProtection="1">
      <alignment horizontal="center" vertical="center"/>
    </xf>
    <xf numFmtId="0" fontId="0" fillId="32" borderId="26" xfId="0" applyFill="1" applyBorder="1" applyAlignment="1" applyProtection="1">
      <alignment vertical="center"/>
    </xf>
    <xf numFmtId="49" fontId="6" fillId="0" borderId="18" xfId="0" applyNumberFormat="1" applyFont="1" applyFill="1" applyBorder="1" applyAlignment="1" applyProtection="1">
      <alignment vertical="center"/>
    </xf>
    <xf numFmtId="0" fontId="42" fillId="0" borderId="39" xfId="0" applyFont="1" applyFill="1" applyBorder="1" applyAlignment="1" applyProtection="1">
      <alignment horizontal="left" vertical="center" wrapText="1"/>
    </xf>
    <xf numFmtId="0" fontId="13" fillId="0" borderId="62" xfId="0" applyFont="1" applyBorder="1" applyAlignment="1" applyProtection="1">
      <alignment vertical="center" wrapText="1"/>
    </xf>
    <xf numFmtId="49" fontId="6" fillId="25" borderId="21" xfId="0" applyNumberFormat="1" applyFont="1" applyFill="1" applyBorder="1" applyAlignment="1" applyProtection="1">
      <alignment horizontal="left" vertical="center"/>
    </xf>
    <xf numFmtId="0" fontId="16" fillId="26" borderId="51" xfId="0" applyFont="1" applyFill="1" applyBorder="1" applyAlignment="1" applyProtection="1">
      <alignment horizontal="center" vertical="center"/>
    </xf>
    <xf numFmtId="0" fontId="69" fillId="26" borderId="0" xfId="0" applyFont="1" applyFill="1" applyAlignment="1" applyProtection="1">
      <alignment horizontal="left" vertical="center"/>
    </xf>
    <xf numFmtId="0" fontId="69" fillId="26" borderId="0" xfId="0" applyFont="1" applyFill="1" applyAlignment="1" applyProtection="1">
      <alignment vertical="center"/>
    </xf>
    <xf numFmtId="0" fontId="69" fillId="26" borderId="0" xfId="0" applyFont="1" applyFill="1" applyAlignment="1" applyProtection="1">
      <alignment horizontal="center" vertical="center"/>
    </xf>
    <xf numFmtId="0" fontId="69" fillId="26" borderId="0" xfId="0" applyFont="1" applyFill="1" applyAlignment="1" applyProtection="1">
      <alignment horizontal="right" vertical="center"/>
    </xf>
    <xf numFmtId="0" fontId="69" fillId="26" borderId="0" xfId="0" applyFont="1" applyFill="1" applyAlignment="1" applyProtection="1">
      <alignment vertical="center"/>
      <protection locked="0"/>
    </xf>
    <xf numFmtId="0" fontId="69" fillId="26" borderId="0" xfId="0" applyFont="1" applyFill="1" applyAlignment="1" applyProtection="1">
      <alignment horizontal="left" vertical="center"/>
      <protection locked="0"/>
    </xf>
    <xf numFmtId="0" fontId="69" fillId="26" borderId="0" xfId="0" applyFont="1" applyFill="1" applyAlignment="1" applyProtection="1">
      <alignment horizontal="center" vertical="center"/>
      <protection locked="0"/>
    </xf>
    <xf numFmtId="0" fontId="69" fillId="26" borderId="0" xfId="0" applyFont="1" applyFill="1" applyAlignment="1" applyProtection="1">
      <alignment horizontal="right" vertical="center"/>
      <protection locked="0"/>
    </xf>
    <xf numFmtId="0" fontId="36" fillId="0" borderId="35" xfId="0" applyFont="1" applyBorder="1" applyAlignment="1" applyProtection="1">
      <alignment horizontal="left" vertical="center" wrapText="1"/>
    </xf>
    <xf numFmtId="0" fontId="14" fillId="24" borderId="35" xfId="0" applyFont="1" applyFill="1" applyBorder="1" applyAlignment="1" applyProtection="1">
      <alignment vertical="center"/>
    </xf>
    <xf numFmtId="0" fontId="50" fillId="25" borderId="0" xfId="0" applyFont="1" applyFill="1" applyBorder="1" applyAlignment="1" applyProtection="1">
      <alignment vertical="center"/>
    </xf>
    <xf numFmtId="0" fontId="6" fillId="0" borderId="35" xfId="0" applyFont="1" applyBorder="1" applyAlignment="1" applyProtection="1">
      <alignment horizontal="left" vertical="center"/>
    </xf>
    <xf numFmtId="49" fontId="6" fillId="26" borderId="21" xfId="0" applyNumberFormat="1" applyFont="1" applyFill="1" applyBorder="1" applyAlignment="1" applyProtection="1">
      <alignment horizontal="left" vertical="center" wrapText="1"/>
    </xf>
    <xf numFmtId="0" fontId="36" fillId="0" borderId="37" xfId="0" applyFont="1" applyBorder="1" applyAlignment="1" applyProtection="1">
      <alignment vertical="center" wrapText="1"/>
    </xf>
    <xf numFmtId="0" fontId="22" fillId="24" borderId="69" xfId="0" applyFont="1" applyFill="1" applyBorder="1" applyAlignment="1" applyProtection="1">
      <alignment vertical="center"/>
    </xf>
    <xf numFmtId="0" fontId="22" fillId="24" borderId="29" xfId="0" applyFont="1" applyFill="1" applyBorder="1" applyAlignment="1" applyProtection="1">
      <alignment vertical="center"/>
    </xf>
    <xf numFmtId="0" fontId="21" fillId="24" borderId="37" xfId="0" applyFont="1" applyFill="1" applyBorder="1" applyAlignment="1" applyProtection="1">
      <alignment horizontal="center" vertical="center"/>
    </xf>
    <xf numFmtId="0" fontId="7" fillId="0" borderId="60" xfId="0" applyFont="1" applyBorder="1" applyAlignment="1" applyProtection="1">
      <alignment horizontal="center" vertical="center"/>
    </xf>
    <xf numFmtId="0" fontId="13" fillId="0" borderId="37" xfId="0" applyFont="1" applyBorder="1" applyAlignment="1" applyProtection="1">
      <alignment vertical="center" wrapText="1"/>
    </xf>
    <xf numFmtId="0" fontId="11" fillId="0" borderId="60" xfId="0" applyFont="1" applyBorder="1" applyAlignment="1" applyProtection="1">
      <alignment vertical="center" wrapText="1"/>
    </xf>
    <xf numFmtId="49" fontId="6" fillId="0" borderId="70" xfId="0" applyNumberFormat="1" applyFont="1" applyFill="1" applyBorder="1" applyAlignment="1" applyProtection="1">
      <alignment horizontal="left" vertical="center"/>
    </xf>
    <xf numFmtId="0" fontId="44" fillId="0" borderId="58" xfId="0" applyFont="1" applyBorder="1" applyAlignment="1" applyProtection="1">
      <alignment vertical="center" wrapText="1"/>
    </xf>
    <xf numFmtId="0" fontId="6" fillId="0" borderId="60" xfId="0" applyFont="1" applyBorder="1" applyAlignment="1" applyProtection="1">
      <alignment horizontal="center" vertical="center"/>
    </xf>
    <xf numFmtId="0" fontId="46" fillId="0" borderId="60" xfId="0" applyFont="1" applyBorder="1" applyAlignment="1" applyProtection="1">
      <alignment vertical="center" wrapText="1"/>
    </xf>
    <xf numFmtId="0" fontId="17" fillId="24" borderId="29" xfId="0" applyFont="1" applyFill="1" applyBorder="1" applyAlignment="1" applyProtection="1">
      <alignment horizontal="left" vertical="center"/>
    </xf>
    <xf numFmtId="0" fontId="17" fillId="24" borderId="31" xfId="0" applyFont="1" applyFill="1" applyBorder="1" applyAlignment="1" applyProtection="1">
      <alignment horizontal="left" vertical="center"/>
    </xf>
    <xf numFmtId="0" fontId="0" fillId="24" borderId="37" xfId="0" applyFill="1" applyBorder="1" applyAlignment="1" applyProtection="1">
      <alignment horizontal="left" vertical="center"/>
    </xf>
    <xf numFmtId="0" fontId="0" fillId="24" borderId="69" xfId="0" applyFill="1" applyBorder="1" applyAlignment="1" applyProtection="1">
      <alignment vertical="center"/>
    </xf>
    <xf numFmtId="0" fontId="4" fillId="24" borderId="29" xfId="0" applyFont="1" applyFill="1" applyBorder="1" applyAlignment="1" applyProtection="1">
      <alignment vertical="center"/>
    </xf>
    <xf numFmtId="0" fontId="4" fillId="24" borderId="31" xfId="0" applyFont="1" applyFill="1" applyBorder="1" applyAlignment="1" applyProtection="1">
      <alignment vertical="center"/>
    </xf>
    <xf numFmtId="0" fontId="4" fillId="24" borderId="32" xfId="0" applyFont="1" applyFill="1" applyBorder="1" applyAlignment="1" applyProtection="1">
      <alignment vertical="center"/>
    </xf>
    <xf numFmtId="0" fontId="4" fillId="24" borderId="33" xfId="0" applyFont="1" applyFill="1" applyBorder="1" applyAlignment="1" applyProtection="1">
      <alignment vertical="center"/>
    </xf>
    <xf numFmtId="0" fontId="4" fillId="24" borderId="69" xfId="0" applyFont="1" applyFill="1" applyBorder="1" applyAlignment="1" applyProtection="1">
      <alignment vertical="center"/>
    </xf>
    <xf numFmtId="0" fontId="4" fillId="24" borderId="37" xfId="0" applyFont="1" applyFill="1" applyBorder="1" applyAlignment="1" applyProtection="1">
      <alignment vertical="center"/>
    </xf>
    <xf numFmtId="0" fontId="6" fillId="26" borderId="43" xfId="0" applyFont="1" applyFill="1" applyBorder="1" applyAlignment="1" applyProtection="1">
      <alignment horizontal="center" vertical="center"/>
    </xf>
    <xf numFmtId="49" fontId="6" fillId="0" borderId="18" xfId="0" applyNumberFormat="1" applyFont="1" applyBorder="1" applyAlignment="1">
      <alignment horizontal="left" vertical="center"/>
    </xf>
    <xf numFmtId="0" fontId="13" fillId="0" borderId="57" xfId="0" applyFont="1" applyBorder="1" applyAlignment="1">
      <alignment vertical="center" wrapText="1"/>
    </xf>
    <xf numFmtId="0" fontId="13" fillId="0" borderId="44" xfId="0" applyFont="1" applyBorder="1" applyAlignment="1">
      <alignment vertical="center" wrapText="1"/>
    </xf>
    <xf numFmtId="0" fontId="13" fillId="0" borderId="18" xfId="0" applyFont="1" applyBorder="1" applyAlignment="1">
      <alignment vertical="center" wrapText="1"/>
    </xf>
    <xf numFmtId="0" fontId="13" fillId="25" borderId="39" xfId="0" applyFont="1" applyFill="1" applyBorder="1" applyAlignment="1" applyProtection="1">
      <alignment vertical="center" wrapText="1"/>
    </xf>
    <xf numFmtId="0" fontId="13" fillId="25" borderId="18" xfId="0" applyFont="1" applyFill="1" applyBorder="1" applyAlignment="1" applyProtection="1">
      <alignment vertical="center" wrapText="1"/>
    </xf>
    <xf numFmtId="0" fontId="0" fillId="24" borderId="13" xfId="0" applyFill="1" applyBorder="1" applyAlignment="1" applyProtection="1">
      <alignment vertical="center"/>
    </xf>
    <xf numFmtId="0" fontId="0" fillId="26" borderId="0" xfId="0" applyFill="1" applyAlignment="1" applyProtection="1">
      <alignment horizontal="right"/>
    </xf>
    <xf numFmtId="0" fontId="0" fillId="29" borderId="0" xfId="0" applyFill="1" applyBorder="1" applyAlignment="1" applyProtection="1">
      <alignment vertical="center" wrapText="1"/>
    </xf>
    <xf numFmtId="0" fontId="0" fillId="29" borderId="0" xfId="0" applyFill="1" applyAlignment="1" applyProtection="1">
      <alignment vertical="center"/>
    </xf>
    <xf numFmtId="0" fontId="0" fillId="29" borderId="0" xfId="0" applyFill="1" applyBorder="1" applyAlignment="1" applyProtection="1">
      <alignment vertical="center"/>
    </xf>
    <xf numFmtId="0" fontId="10" fillId="29" borderId="0" xfId="0" applyFont="1" applyFill="1" applyAlignment="1" applyProtection="1">
      <alignment horizontal="center" vertical="center"/>
    </xf>
    <xf numFmtId="0" fontId="11" fillId="29" borderId="0" xfId="0" applyFont="1" applyFill="1" applyAlignment="1" applyProtection="1">
      <alignment vertical="center"/>
    </xf>
    <xf numFmtId="0" fontId="71" fillId="29" borderId="0" xfId="0" applyFont="1" applyFill="1" applyBorder="1" applyAlignment="1" applyProtection="1">
      <alignment vertical="center"/>
    </xf>
    <xf numFmtId="0" fontId="6" fillId="24" borderId="0" xfId="0" applyFont="1" applyFill="1" applyBorder="1" applyAlignment="1" applyProtection="1">
      <alignment horizontal="center" vertical="center"/>
      <protection locked="0"/>
    </xf>
    <xf numFmtId="49" fontId="6" fillId="0" borderId="42" xfId="0" applyNumberFormat="1" applyFont="1" applyFill="1" applyBorder="1" applyAlignment="1" applyProtection="1">
      <alignment horizontal="left" vertical="center"/>
    </xf>
    <xf numFmtId="0" fontId="47" fillId="0" borderId="41" xfId="0" applyFont="1" applyBorder="1" applyAlignment="1" applyProtection="1">
      <alignment horizontal="left" vertical="center"/>
    </xf>
    <xf numFmtId="0" fontId="36" fillId="0" borderId="18" xfId="0" applyFont="1" applyFill="1" applyBorder="1" applyAlignment="1" applyProtection="1">
      <alignment horizontal="left" vertical="center" wrapText="1"/>
    </xf>
    <xf numFmtId="0" fontId="6" fillId="0" borderId="43" xfId="0" applyFont="1" applyFill="1" applyBorder="1" applyAlignment="1" applyProtection="1">
      <alignment horizontal="center" vertical="center"/>
    </xf>
    <xf numFmtId="49" fontId="12" fillId="0" borderId="37" xfId="0" applyNumberFormat="1" applyFont="1" applyBorder="1" applyAlignment="1" applyProtection="1">
      <alignment horizontal="left" vertical="center"/>
    </xf>
    <xf numFmtId="0" fontId="0" fillId="24" borderId="29" xfId="0" applyFill="1" applyBorder="1" applyProtection="1"/>
    <xf numFmtId="0" fontId="0" fillId="24" borderId="31" xfId="0" applyFill="1" applyBorder="1" applyProtection="1"/>
    <xf numFmtId="0" fontId="0" fillId="24" borderId="33" xfId="0" applyFill="1" applyBorder="1" applyProtection="1"/>
    <xf numFmtId="0" fontId="0" fillId="24" borderId="32" xfId="0" applyFill="1" applyBorder="1" applyProtection="1"/>
    <xf numFmtId="0" fontId="39" fillId="0" borderId="18" xfId="0" applyFont="1" applyBorder="1" applyAlignment="1" applyProtection="1">
      <alignment horizontal="center" vertical="center"/>
    </xf>
    <xf numFmtId="0" fontId="0" fillId="24" borderId="21" xfId="0" applyFill="1" applyBorder="1" applyAlignment="1" applyProtection="1">
      <alignment horizontal="center"/>
    </xf>
    <xf numFmtId="0" fontId="28" fillId="0" borderId="39" xfId="0" applyFont="1" applyBorder="1" applyAlignment="1" applyProtection="1">
      <alignment horizontal="center" vertical="center"/>
    </xf>
    <xf numFmtId="0" fontId="28" fillId="0" borderId="42" xfId="0" applyFont="1" applyBorder="1" applyAlignment="1" applyProtection="1">
      <alignment horizontal="center" vertical="center"/>
    </xf>
    <xf numFmtId="0" fontId="33" fillId="24" borderId="21" xfId="0" applyFont="1" applyFill="1" applyBorder="1" applyProtection="1"/>
    <xf numFmtId="0" fontId="28" fillId="0" borderId="38" xfId="0" applyFont="1" applyBorder="1" applyAlignment="1" applyProtection="1">
      <alignment horizontal="center" vertical="center"/>
    </xf>
    <xf numFmtId="0" fontId="39" fillId="0" borderId="18" xfId="0" applyFont="1" applyFill="1" applyBorder="1" applyAlignment="1" applyProtection="1">
      <alignment horizontal="center" vertical="center"/>
    </xf>
    <xf numFmtId="0" fontId="6" fillId="24" borderId="18" xfId="0" applyFont="1" applyFill="1" applyBorder="1" applyAlignment="1" applyProtection="1">
      <alignment horizontal="center" vertical="center"/>
    </xf>
    <xf numFmtId="0" fontId="6" fillId="24" borderId="42" xfId="0" applyFont="1" applyFill="1" applyBorder="1" applyAlignment="1" applyProtection="1">
      <alignment horizontal="center" vertical="center"/>
    </xf>
    <xf numFmtId="0" fontId="39" fillId="0" borderId="48" xfId="0" applyFont="1" applyBorder="1" applyAlignment="1" applyProtection="1">
      <alignment horizontal="center" vertical="center"/>
    </xf>
    <xf numFmtId="0" fontId="28" fillId="0" borderId="48" xfId="0" applyFont="1" applyBorder="1" applyAlignment="1" applyProtection="1">
      <alignment horizontal="center" vertical="center"/>
    </xf>
    <xf numFmtId="0" fontId="13" fillId="0" borderId="62" xfId="0" applyFont="1" applyBorder="1" applyAlignment="1" applyProtection="1">
      <alignment horizontal="left" vertical="center"/>
    </xf>
    <xf numFmtId="0" fontId="28" fillId="0" borderId="35" xfId="0" applyFont="1" applyBorder="1" applyAlignment="1" applyProtection="1">
      <alignment horizontal="center" vertical="center"/>
    </xf>
    <xf numFmtId="0" fontId="6" fillId="0" borderId="21" xfId="0" applyFont="1" applyBorder="1" applyAlignment="1" applyProtection="1">
      <alignment horizontal="center" vertical="center" textRotation="90"/>
    </xf>
    <xf numFmtId="0" fontId="8" fillId="0" borderId="17" xfId="0" applyFont="1" applyBorder="1" applyAlignment="1" applyProtection="1">
      <alignment horizontal="center" textRotation="90"/>
    </xf>
    <xf numFmtId="0" fontId="7" fillId="0" borderId="17" xfId="0" applyFont="1" applyBorder="1" applyAlignment="1" applyProtection="1">
      <alignment horizontal="right" textRotation="90"/>
    </xf>
    <xf numFmtId="0" fontId="34" fillId="0" borderId="21" xfId="0" applyFont="1" applyBorder="1" applyAlignment="1" applyProtection="1">
      <alignment horizontal="center" textRotation="90"/>
    </xf>
    <xf numFmtId="0" fontId="10" fillId="24" borderId="35" xfId="0" applyFont="1" applyFill="1" applyBorder="1" applyAlignment="1" applyProtection="1">
      <alignment horizontal="center" vertical="center"/>
    </xf>
    <xf numFmtId="0" fontId="17" fillId="26" borderId="39" xfId="0" applyFont="1" applyFill="1" applyBorder="1" applyAlignment="1" applyProtection="1">
      <alignment horizontal="center" vertical="center"/>
    </xf>
    <xf numFmtId="0" fontId="17" fillId="26" borderId="18" xfId="0" applyFont="1" applyFill="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2" xfId="0" applyFont="1" applyBorder="1" applyAlignment="1" applyProtection="1">
      <alignment horizontal="center" vertical="center"/>
    </xf>
    <xf numFmtId="0" fontId="10" fillId="24" borderId="21" xfId="0" applyFont="1" applyFill="1" applyBorder="1" applyAlignment="1" applyProtection="1">
      <alignment horizontal="center" vertical="center"/>
    </xf>
    <xf numFmtId="0" fontId="17" fillId="0" borderId="39" xfId="0" applyFont="1" applyBorder="1" applyAlignment="1" applyProtection="1">
      <alignment horizontal="center" vertical="center"/>
    </xf>
    <xf numFmtId="0" fontId="28" fillId="0" borderId="18" xfId="0" applyFont="1" applyFill="1" applyBorder="1" applyAlignment="1" applyProtection="1">
      <alignment horizontal="center" vertical="center"/>
    </xf>
    <xf numFmtId="0" fontId="17" fillId="0" borderId="42" xfId="0" applyFont="1" applyBorder="1" applyAlignment="1" applyProtection="1">
      <alignment horizontal="center" vertical="center"/>
    </xf>
    <xf numFmtId="0" fontId="17" fillId="0" borderId="42" xfId="0" applyFont="1" applyFill="1" applyBorder="1" applyAlignment="1" applyProtection="1">
      <alignment horizontal="center" vertical="center"/>
    </xf>
    <xf numFmtId="0" fontId="17" fillId="0" borderId="11" xfId="0" applyFont="1" applyBorder="1" applyAlignment="1" applyProtection="1">
      <alignment horizontal="center" vertical="center"/>
    </xf>
    <xf numFmtId="0" fontId="19" fillId="24" borderId="21" xfId="0" applyFont="1" applyFill="1" applyBorder="1" applyAlignment="1" applyProtection="1">
      <alignment horizontal="center" vertical="center"/>
    </xf>
    <xf numFmtId="0" fontId="17" fillId="0" borderId="38" xfId="0" applyFont="1" applyFill="1" applyBorder="1" applyAlignment="1" applyProtection="1">
      <alignment horizontal="center" vertical="center"/>
    </xf>
    <xf numFmtId="0" fontId="17" fillId="0" borderId="41" xfId="0" applyFont="1" applyBorder="1" applyAlignment="1" applyProtection="1">
      <alignment horizontal="center" vertical="center"/>
    </xf>
    <xf numFmtId="0" fontId="19" fillId="0" borderId="18" xfId="0" applyFont="1" applyBorder="1" applyAlignment="1" applyProtection="1">
      <alignment horizontal="center" vertical="center"/>
    </xf>
    <xf numFmtId="0" fontId="17" fillId="0" borderId="38" xfId="0" applyFont="1" applyBorder="1" applyAlignment="1" applyProtection="1">
      <alignment horizontal="center" vertical="center"/>
    </xf>
    <xf numFmtId="0" fontId="19" fillId="24" borderId="35" xfId="0" applyFont="1" applyFill="1" applyBorder="1" applyAlignment="1" applyProtection="1">
      <alignment horizontal="center" vertical="center"/>
    </xf>
    <xf numFmtId="0" fontId="17" fillId="0" borderId="18" xfId="0" applyFont="1" applyFill="1" applyBorder="1" applyAlignment="1" applyProtection="1">
      <alignment horizontal="center" vertical="center"/>
    </xf>
    <xf numFmtId="0" fontId="28" fillId="26" borderId="18" xfId="0" applyFont="1" applyFill="1" applyBorder="1" applyAlignment="1" applyProtection="1">
      <alignment horizontal="center" vertical="center"/>
    </xf>
    <xf numFmtId="0" fontId="28" fillId="26" borderId="18" xfId="0" applyFont="1" applyFill="1" applyBorder="1" applyAlignment="1" applyProtection="1">
      <alignment horizontal="center" vertical="center" wrapText="1"/>
    </xf>
    <xf numFmtId="0" fontId="28" fillId="0" borderId="18" xfId="0" applyFont="1" applyBorder="1" applyAlignment="1" applyProtection="1">
      <alignment horizontal="center" vertical="center" wrapText="1"/>
    </xf>
    <xf numFmtId="0" fontId="17" fillId="0" borderId="40" xfId="0" applyFont="1" applyFill="1" applyBorder="1" applyAlignment="1" applyProtection="1">
      <alignment horizontal="center" vertical="center"/>
    </xf>
    <xf numFmtId="0" fontId="17" fillId="0" borderId="39" xfId="0" applyFont="1" applyFill="1" applyBorder="1" applyAlignment="1" applyProtection="1">
      <alignment horizontal="center" vertical="center"/>
    </xf>
    <xf numFmtId="0" fontId="17" fillId="0" borderId="40" xfId="0" applyFont="1" applyBorder="1" applyAlignment="1" applyProtection="1">
      <alignment horizontal="center" vertical="center"/>
    </xf>
    <xf numFmtId="0" fontId="11" fillId="0" borderId="18" xfId="0" applyFont="1" applyBorder="1" applyAlignment="1" applyProtection="1">
      <alignment horizontal="center" vertical="center"/>
    </xf>
    <xf numFmtId="0" fontId="29" fillId="0" borderId="14" xfId="0" applyFont="1" applyBorder="1" applyAlignment="1" applyProtection="1">
      <alignment horizontal="center" textRotation="90"/>
    </xf>
    <xf numFmtId="49" fontId="6" fillId="0" borderId="34" xfId="0" applyNumberFormat="1" applyFont="1" applyFill="1" applyBorder="1" applyAlignment="1" applyProtection="1">
      <alignment horizontal="left" vertical="center"/>
    </xf>
    <xf numFmtId="49" fontId="6" fillId="0" borderId="37" xfId="0" applyNumberFormat="1" applyFont="1" applyBorder="1" applyAlignment="1" applyProtection="1">
      <alignment horizontal="left" vertical="center" wrapText="1"/>
    </xf>
    <xf numFmtId="0" fontId="36" fillId="0" borderId="35" xfId="0" applyFont="1" applyBorder="1" applyAlignment="1">
      <alignment vertical="center" wrapText="1"/>
    </xf>
    <xf numFmtId="0" fontId="6" fillId="0" borderId="60" xfId="0" applyFont="1" applyFill="1" applyBorder="1" applyAlignment="1" applyProtection="1">
      <alignment horizontal="left" vertical="center"/>
    </xf>
    <xf numFmtId="0" fontId="13" fillId="0" borderId="60" xfId="0" applyFont="1" applyFill="1" applyBorder="1" applyAlignment="1" applyProtection="1">
      <alignment vertical="center" wrapText="1"/>
    </xf>
    <xf numFmtId="0" fontId="12" fillId="0" borderId="60" xfId="0" applyFont="1" applyBorder="1" applyAlignment="1" applyProtection="1">
      <alignment vertical="center" wrapText="1"/>
    </xf>
    <xf numFmtId="0" fontId="11" fillId="0" borderId="0" xfId="0" applyFont="1" applyBorder="1" applyAlignment="1" applyProtection="1">
      <alignment horizontal="center" vertical="center" textRotation="90"/>
    </xf>
    <xf numFmtId="0" fontId="28" fillId="0" borderId="0" xfId="0" applyFont="1" applyFill="1" applyBorder="1" applyAlignment="1" applyProtection="1">
      <alignment horizontal="center" vertical="center"/>
    </xf>
    <xf numFmtId="0" fontId="28" fillId="0" borderId="0" xfId="0" applyFont="1" applyBorder="1" applyAlignment="1" applyProtection="1">
      <alignment horizontal="center" vertical="center" wrapText="1"/>
    </xf>
    <xf numFmtId="0" fontId="11" fillId="0" borderId="21" xfId="0" applyFont="1" applyBorder="1" applyAlignment="1" applyProtection="1">
      <alignment vertical="center"/>
    </xf>
    <xf numFmtId="49" fontId="12" fillId="0" borderId="21" xfId="0" applyNumberFormat="1" applyFont="1" applyBorder="1" applyAlignment="1" applyProtection="1">
      <alignment horizontal="center" vertical="center"/>
    </xf>
    <xf numFmtId="49" fontId="36" fillId="0" borderId="18" xfId="0" applyNumberFormat="1" applyFont="1" applyBorder="1" applyAlignment="1" applyProtection="1">
      <alignment horizontal="center" vertical="center"/>
    </xf>
    <xf numFmtId="0" fontId="36" fillId="0" borderId="18" xfId="0" applyNumberFormat="1" applyFont="1" applyBorder="1" applyAlignment="1" applyProtection="1">
      <alignment horizontal="center" vertical="center"/>
    </xf>
    <xf numFmtId="0" fontId="37" fillId="26" borderId="24" xfId="0" applyFont="1" applyFill="1" applyBorder="1" applyAlignment="1" applyProtection="1">
      <alignment vertical="center"/>
    </xf>
    <xf numFmtId="0" fontId="11" fillId="26" borderId="30" xfId="0" applyFont="1" applyFill="1" applyBorder="1" applyAlignment="1" applyProtection="1">
      <alignment vertical="center"/>
    </xf>
    <xf numFmtId="0" fontId="0" fillId="0" borderId="21" xfId="0" applyBorder="1" applyAlignment="1">
      <alignment horizontal="center"/>
    </xf>
    <xf numFmtId="49" fontId="36" fillId="0" borderId="35" xfId="0" applyNumberFormat="1" applyFont="1" applyBorder="1" applyAlignment="1" applyProtection="1">
      <alignment horizontal="center" vertical="center"/>
    </xf>
    <xf numFmtId="49" fontId="36" fillId="0" borderId="48" xfId="0" applyNumberFormat="1" applyFont="1" applyBorder="1" applyAlignment="1" applyProtection="1">
      <alignment horizontal="center" vertical="center"/>
    </xf>
    <xf numFmtId="0" fontId="28" fillId="34" borderId="0" xfId="0" applyFont="1" applyFill="1" applyBorder="1" applyAlignment="1" applyProtection="1">
      <alignment horizontal="center" vertical="center"/>
    </xf>
    <xf numFmtId="0" fontId="40" fillId="0" borderId="18" xfId="0" applyFont="1" applyBorder="1" applyProtection="1"/>
    <xf numFmtId="0" fontId="39" fillId="0" borderId="18" xfId="0" applyFont="1" applyBorder="1" applyAlignment="1" applyProtection="1">
      <alignment horizontal="center"/>
    </xf>
    <xf numFmtId="0" fontId="13" fillId="0" borderId="18" xfId="35" applyFont="1" applyBorder="1" applyAlignment="1" applyProtection="1">
      <alignment vertical="center" wrapText="1"/>
    </xf>
    <xf numFmtId="0" fontId="13" fillId="26" borderId="39" xfId="0" applyFont="1" applyFill="1" applyBorder="1" applyAlignment="1">
      <alignment horizontal="left" vertical="center" wrapText="1" readingOrder="1"/>
    </xf>
    <xf numFmtId="0" fontId="13" fillId="26" borderId="18" xfId="0" applyFont="1" applyFill="1" applyBorder="1" applyAlignment="1">
      <alignment horizontal="left" vertical="center" wrapText="1" readingOrder="1"/>
    </xf>
    <xf numFmtId="0" fontId="13" fillId="26" borderId="42" xfId="0" applyFont="1" applyFill="1" applyBorder="1" applyAlignment="1">
      <alignment horizontal="left" vertical="center" wrapText="1" readingOrder="1"/>
    </xf>
    <xf numFmtId="0" fontId="13" fillId="26" borderId="18" xfId="0" applyFont="1" applyFill="1" applyBorder="1" applyAlignment="1" applyProtection="1">
      <alignment vertical="center" wrapText="1"/>
    </xf>
    <xf numFmtId="0" fontId="28" fillId="26" borderId="39" xfId="0" applyFont="1" applyFill="1" applyBorder="1" applyAlignment="1" applyProtection="1">
      <alignment horizontal="center" vertical="center"/>
    </xf>
    <xf numFmtId="0" fontId="28" fillId="26" borderId="42" xfId="0" applyFont="1" applyFill="1" applyBorder="1" applyAlignment="1" applyProtection="1">
      <alignment horizontal="center" vertical="center"/>
    </xf>
    <xf numFmtId="0" fontId="28" fillId="34" borderId="18" xfId="0" applyFont="1" applyFill="1" applyBorder="1" applyAlignment="1" applyProtection="1">
      <alignment horizontal="center" vertical="center"/>
    </xf>
    <xf numFmtId="49" fontId="6" fillId="34" borderId="39" xfId="0" applyNumberFormat="1" applyFont="1" applyFill="1" applyBorder="1" applyAlignment="1" applyProtection="1">
      <alignment horizontal="left" vertical="center"/>
    </xf>
    <xf numFmtId="0" fontId="13" fillId="34" borderId="23" xfId="0" applyFont="1" applyFill="1" applyBorder="1" applyAlignment="1" applyProtection="1">
      <alignment vertical="center" wrapText="1"/>
    </xf>
    <xf numFmtId="49" fontId="6" fillId="34" borderId="18" xfId="0" applyNumberFormat="1" applyFont="1" applyFill="1" applyBorder="1" applyAlignment="1" applyProtection="1">
      <alignment horizontal="left" vertical="center"/>
    </xf>
    <xf numFmtId="0" fontId="13" fillId="34" borderId="18" xfId="0" applyFont="1" applyFill="1" applyBorder="1" applyAlignment="1" applyProtection="1">
      <alignment vertical="center" wrapText="1"/>
    </xf>
    <xf numFmtId="0" fontId="13" fillId="34" borderId="39" xfId="0" applyFont="1" applyFill="1" applyBorder="1" applyAlignment="1" applyProtection="1">
      <alignment vertical="center" wrapText="1"/>
    </xf>
    <xf numFmtId="0" fontId="74" fillId="26" borderId="21" xfId="0" applyFont="1" applyFill="1" applyBorder="1" applyAlignment="1" applyProtection="1">
      <alignment vertical="center" wrapText="1"/>
    </xf>
    <xf numFmtId="49" fontId="6" fillId="35" borderId="19" xfId="0" applyNumberFormat="1" applyFont="1" applyFill="1" applyBorder="1" applyAlignment="1" applyProtection="1">
      <alignment horizontal="left" vertical="center"/>
    </xf>
    <xf numFmtId="0" fontId="13" fillId="35" borderId="18" xfId="0" applyFont="1" applyFill="1" applyBorder="1" applyAlignment="1" applyProtection="1">
      <alignment vertical="center" wrapText="1"/>
    </xf>
    <xf numFmtId="49" fontId="6" fillId="0" borderId="41" xfId="0" applyNumberFormat="1" applyFont="1" applyFill="1" applyBorder="1" applyAlignment="1" applyProtection="1">
      <alignment horizontal="left" vertical="center"/>
    </xf>
    <xf numFmtId="0" fontId="6" fillId="0" borderId="39" xfId="0" applyFont="1" applyFill="1" applyBorder="1" applyAlignment="1" applyProtection="1">
      <alignment vertical="center"/>
    </xf>
    <xf numFmtId="0" fontId="13" fillId="0" borderId="0" xfId="0" applyFont="1" applyBorder="1" applyAlignment="1" applyProtection="1">
      <alignment horizontal="left" vertical="center"/>
    </xf>
    <xf numFmtId="0" fontId="36" fillId="0" borderId="24" xfId="0" applyFont="1" applyBorder="1" applyAlignment="1" applyProtection="1">
      <alignment horizontal="left" vertical="center" wrapText="1"/>
    </xf>
    <xf numFmtId="0" fontId="36" fillId="0" borderId="24" xfId="0" applyFont="1" applyBorder="1" applyAlignment="1" applyProtection="1">
      <alignment vertical="center" wrapText="1"/>
    </xf>
    <xf numFmtId="0" fontId="36" fillId="0" borderId="20" xfId="0" applyFont="1" applyFill="1" applyBorder="1" applyAlignment="1" applyProtection="1">
      <alignment vertical="center" wrapText="1"/>
    </xf>
    <xf numFmtId="0" fontId="16" fillId="0" borderId="23" xfId="0" applyFont="1" applyBorder="1" applyAlignment="1" applyProtection="1">
      <alignment horizontal="center" vertical="center"/>
    </xf>
    <xf numFmtId="2" fontId="36" fillId="0" borderId="18" xfId="0" applyNumberFormat="1" applyFont="1" applyBorder="1" applyAlignment="1" applyProtection="1">
      <alignment horizontal="center" vertical="center"/>
    </xf>
    <xf numFmtId="0" fontId="39" fillId="0" borderId="39" xfId="0" applyFont="1" applyBorder="1" applyAlignment="1" applyProtection="1">
      <alignment horizontal="center" vertical="center"/>
    </xf>
    <xf numFmtId="0" fontId="39" fillId="0" borderId="39" xfId="0" applyFont="1" applyBorder="1" applyAlignment="1" applyProtection="1">
      <alignment horizontal="center"/>
    </xf>
    <xf numFmtId="0" fontId="39" fillId="0" borderId="39" xfId="0" applyFont="1" applyBorder="1" applyProtection="1"/>
    <xf numFmtId="0" fontId="28" fillId="0" borderId="39" xfId="0" applyFont="1" applyFill="1" applyBorder="1" applyAlignment="1" applyProtection="1">
      <alignment horizontal="center" vertical="center"/>
    </xf>
    <xf numFmtId="0" fontId="28" fillId="0" borderId="48" xfId="0" applyFont="1" applyFill="1" applyBorder="1" applyAlignment="1" applyProtection="1">
      <alignment horizontal="center" vertical="center"/>
    </xf>
    <xf numFmtId="0" fontId="40" fillId="0" borderId="39" xfId="0" applyFont="1" applyBorder="1" applyAlignment="1" applyProtection="1">
      <alignment horizontal="center" vertical="center"/>
    </xf>
    <xf numFmtId="0" fontId="19" fillId="0" borderId="39" xfId="0" applyFont="1" applyBorder="1" applyAlignment="1" applyProtection="1">
      <alignment horizontal="center" vertical="center"/>
    </xf>
    <xf numFmtId="0" fontId="11" fillId="0" borderId="37" xfId="0" applyFont="1" applyBorder="1" applyAlignment="1" applyProtection="1">
      <alignment vertical="center" wrapText="1"/>
    </xf>
    <xf numFmtId="0" fontId="11" fillId="0" borderId="13" xfId="0" applyFont="1" applyBorder="1" applyAlignment="1" applyProtection="1">
      <alignment vertical="center" wrapText="1"/>
    </xf>
    <xf numFmtId="0" fontId="28" fillId="34" borderId="39" xfId="0" applyFont="1" applyFill="1" applyBorder="1" applyAlignment="1" applyProtection="1">
      <alignment horizontal="center" vertical="center"/>
    </xf>
    <xf numFmtId="0" fontId="36" fillId="0" borderId="13" xfId="0" applyFont="1" applyBorder="1" applyAlignment="1" applyProtection="1">
      <alignment vertical="center" wrapText="1"/>
    </xf>
    <xf numFmtId="0" fontId="11" fillId="0" borderId="39" xfId="0" applyFont="1" applyBorder="1" applyAlignment="1" applyProtection="1">
      <alignment horizontal="center" vertical="center"/>
    </xf>
    <xf numFmtId="0" fontId="15" fillId="24" borderId="29" xfId="0" applyFont="1" applyFill="1" applyBorder="1" applyAlignment="1" applyProtection="1">
      <alignment horizontal="center" vertical="center"/>
    </xf>
    <xf numFmtId="0" fontId="6" fillId="0" borderId="48" xfId="0" applyFont="1" applyBorder="1" applyAlignment="1" applyProtection="1">
      <alignment horizontal="center" vertical="center"/>
    </xf>
    <xf numFmtId="0" fontId="21" fillId="24" borderId="13" xfId="0" applyFont="1" applyFill="1" applyBorder="1" applyAlignment="1" applyProtection="1">
      <alignment vertical="center"/>
    </xf>
    <xf numFmtId="49" fontId="36" fillId="0" borderId="39" xfId="0" applyNumberFormat="1" applyFont="1" applyBorder="1" applyAlignment="1" applyProtection="1">
      <alignment horizontal="center" vertical="center"/>
    </xf>
    <xf numFmtId="49" fontId="12" fillId="0" borderId="35" xfId="0" applyNumberFormat="1" applyFont="1" applyBorder="1" applyAlignment="1" applyProtection="1">
      <alignment horizontal="center" vertical="center"/>
    </xf>
    <xf numFmtId="0" fontId="36" fillId="0" borderId="41" xfId="0" applyFont="1" applyBorder="1" applyAlignment="1" applyProtection="1">
      <alignment vertical="center" wrapText="1"/>
    </xf>
    <xf numFmtId="0" fontId="35" fillId="0" borderId="38" xfId="0" applyFont="1" applyFill="1" applyBorder="1" applyAlignment="1" applyProtection="1">
      <alignment vertical="center"/>
    </xf>
    <xf numFmtId="0" fontId="16" fillId="0" borderId="38" xfId="0" applyFont="1" applyBorder="1" applyAlignment="1" applyProtection="1">
      <alignment horizontal="center" vertical="center"/>
    </xf>
    <xf numFmtId="0" fontId="36" fillId="0" borderId="18" xfId="0" applyFont="1" applyBorder="1" applyAlignment="1" applyProtection="1">
      <alignment vertical="center" wrapText="1"/>
    </xf>
    <xf numFmtId="0" fontId="0" fillId="26" borderId="0" xfId="0" applyFill="1" applyBorder="1" applyAlignment="1" applyProtection="1">
      <alignment vertical="center"/>
    </xf>
    <xf numFmtId="0" fontId="6" fillId="26" borderId="0" xfId="0" applyFont="1" applyFill="1" applyBorder="1" applyAlignment="1" applyProtection="1">
      <alignment vertical="center"/>
    </xf>
    <xf numFmtId="49" fontId="6" fillId="35" borderId="18" xfId="0" applyNumberFormat="1" applyFont="1" applyFill="1" applyBorder="1" applyAlignment="1" applyProtection="1">
      <alignment horizontal="left" vertical="center"/>
    </xf>
    <xf numFmtId="0" fontId="13" fillId="35" borderId="18" xfId="0" applyFont="1" applyFill="1" applyBorder="1" applyAlignment="1" applyProtection="1">
      <alignment horizontal="left" vertical="center" wrapText="1"/>
    </xf>
    <xf numFmtId="0" fontId="6" fillId="0" borderId="39" xfId="0" applyFont="1" applyFill="1" applyBorder="1" applyAlignment="1" applyProtection="1">
      <alignment horizontal="center" vertical="center"/>
    </xf>
    <xf numFmtId="0" fontId="0" fillId="26" borderId="0" xfId="0" applyFill="1" applyBorder="1" applyAlignment="1" applyProtection="1">
      <alignment vertical="center"/>
    </xf>
    <xf numFmtId="0" fontId="13" fillId="0" borderId="49" xfId="0" applyFont="1" applyFill="1" applyBorder="1" applyAlignment="1" applyProtection="1">
      <alignment vertical="center" wrapText="1"/>
    </xf>
    <xf numFmtId="0" fontId="13" fillId="0" borderId="52" xfId="0" applyFont="1" applyBorder="1" applyAlignment="1" applyProtection="1">
      <alignment horizontal="right" vertical="center" wrapText="1"/>
    </xf>
    <xf numFmtId="0" fontId="36" fillId="0" borderId="37" xfId="0" applyFont="1" applyFill="1" applyBorder="1" applyAlignment="1" applyProtection="1">
      <alignment vertical="center" wrapText="1"/>
    </xf>
    <xf numFmtId="0" fontId="14" fillId="24" borderId="35" xfId="0" applyFont="1" applyFill="1" applyBorder="1" applyAlignment="1" applyProtection="1">
      <alignment horizontal="center" vertical="center"/>
    </xf>
    <xf numFmtId="0" fontId="0" fillId="26" borderId="0" xfId="0" applyFill="1" applyBorder="1" applyAlignment="1" applyProtection="1">
      <alignment vertical="center"/>
    </xf>
    <xf numFmtId="0" fontId="14" fillId="24" borderId="31" xfId="0" applyFont="1" applyFill="1" applyBorder="1" applyAlignment="1" applyProtection="1">
      <alignment horizontal="center" vertical="center"/>
    </xf>
    <xf numFmtId="0" fontId="14" fillId="24" borderId="29" xfId="0" applyFont="1" applyFill="1" applyBorder="1" applyAlignment="1" applyProtection="1">
      <alignment horizontal="center" vertical="center"/>
    </xf>
    <xf numFmtId="0" fontId="0" fillId="26" borderId="0" xfId="0" applyFill="1" applyBorder="1" applyAlignment="1" applyProtection="1">
      <alignment vertical="center"/>
    </xf>
    <xf numFmtId="0" fontId="28" fillId="0" borderId="18" xfId="0" applyFont="1" applyBorder="1" applyAlignment="1" applyProtection="1">
      <alignment horizontal="center" vertical="center"/>
    </xf>
    <xf numFmtId="0" fontId="73" fillId="0" borderId="24" xfId="0" applyFont="1" applyBorder="1" applyAlignment="1" applyProtection="1">
      <alignment horizontal="left" vertical="center" wrapText="1"/>
    </xf>
    <xf numFmtId="0" fontId="13" fillId="0" borderId="19" xfId="0" applyFont="1" applyFill="1" applyBorder="1" applyAlignment="1" applyProtection="1">
      <alignment vertical="center" wrapText="1"/>
    </xf>
    <xf numFmtId="0" fontId="13" fillId="0" borderId="50" xfId="0" applyFont="1" applyFill="1" applyBorder="1" applyAlignment="1" applyProtection="1">
      <alignment vertical="center" wrapText="1"/>
    </xf>
    <xf numFmtId="0" fontId="28" fillId="0" borderId="41" xfId="0" applyFont="1" applyBorder="1" applyAlignment="1" applyProtection="1">
      <alignment horizontal="center" vertical="center"/>
    </xf>
    <xf numFmtId="0" fontId="17" fillId="26" borderId="38" xfId="0" applyFont="1" applyFill="1" applyBorder="1" applyAlignment="1" applyProtection="1">
      <alignment horizontal="center" vertical="center"/>
    </xf>
    <xf numFmtId="49" fontId="6" fillId="0" borderId="22" xfId="0" applyNumberFormat="1" applyFont="1" applyFill="1" applyBorder="1" applyAlignment="1" applyProtection="1">
      <alignment horizontal="left" vertical="center"/>
    </xf>
    <xf numFmtId="0" fontId="13" fillId="0" borderId="38" xfId="0" applyFont="1" applyBorder="1" applyAlignment="1" applyProtection="1">
      <alignment horizontal="left" vertical="center" wrapText="1"/>
    </xf>
    <xf numFmtId="0" fontId="6" fillId="36" borderId="39" xfId="0" applyFont="1" applyFill="1" applyBorder="1" applyAlignment="1" applyProtection="1">
      <alignment horizontal="center" vertical="center"/>
    </xf>
    <xf numFmtId="0" fontId="6" fillId="36" borderId="39" xfId="0" applyFont="1" applyFill="1" applyBorder="1" applyAlignment="1" applyProtection="1">
      <alignment horizontal="center" vertical="center"/>
      <protection locked="0"/>
    </xf>
    <xf numFmtId="2" fontId="6" fillId="0" borderId="18" xfId="0" applyNumberFormat="1" applyFont="1" applyFill="1" applyBorder="1" applyAlignment="1" applyProtection="1">
      <alignment horizontal="left" vertical="center"/>
    </xf>
    <xf numFmtId="0" fontId="0" fillId="26" borderId="0" xfId="0" applyFill="1" applyBorder="1" applyAlignment="1" applyProtection="1">
      <alignment vertical="center"/>
    </xf>
    <xf numFmtId="49" fontId="6" fillId="26" borderId="42" xfId="0" applyNumberFormat="1" applyFont="1" applyFill="1" applyBorder="1" applyAlignment="1" applyProtection="1">
      <alignment vertical="center"/>
    </xf>
    <xf numFmtId="49" fontId="6" fillId="0" borderId="39" xfId="0" applyNumberFormat="1" applyFont="1" applyFill="1" applyBorder="1" applyAlignment="1" applyProtection="1">
      <alignment vertical="center"/>
    </xf>
    <xf numFmtId="0" fontId="36" fillId="0" borderId="70" xfId="0" applyFont="1" applyFill="1" applyBorder="1" applyAlignment="1" applyProtection="1">
      <alignment vertical="center" wrapText="1"/>
    </xf>
    <xf numFmtId="0" fontId="13" fillId="0" borderId="22" xfId="0" applyFont="1" applyFill="1" applyBorder="1" applyAlignment="1" applyProtection="1">
      <alignment vertical="center" wrapText="1"/>
    </xf>
    <xf numFmtId="0" fontId="35" fillId="0" borderId="35" xfId="0" applyFont="1" applyFill="1" applyBorder="1" applyAlignment="1" applyProtection="1">
      <alignment horizontal="center" vertical="center"/>
      <protection locked="0"/>
    </xf>
    <xf numFmtId="0" fontId="36" fillId="0" borderId="18" xfId="0" applyFont="1" applyFill="1" applyBorder="1" applyAlignment="1" applyProtection="1">
      <alignment vertical="center" wrapText="1"/>
    </xf>
    <xf numFmtId="0" fontId="35" fillId="36" borderId="38" xfId="0" applyFont="1" applyFill="1" applyBorder="1" applyAlignment="1" applyProtection="1">
      <alignment horizontal="center" vertical="center"/>
    </xf>
    <xf numFmtId="0" fontId="6" fillId="36" borderId="38" xfId="0" applyFont="1" applyFill="1" applyBorder="1" applyAlignment="1" applyProtection="1">
      <alignment horizontal="center" vertical="center"/>
    </xf>
    <xf numFmtId="0" fontId="6" fillId="36" borderId="38" xfId="0" applyFont="1" applyFill="1" applyBorder="1" applyAlignment="1" applyProtection="1">
      <alignment vertical="center"/>
      <protection locked="0"/>
    </xf>
    <xf numFmtId="0" fontId="13" fillId="0" borderId="39" xfId="35" applyFont="1" applyBorder="1" applyAlignment="1" applyProtection="1">
      <alignment vertical="center" wrapText="1"/>
    </xf>
    <xf numFmtId="0" fontId="13" fillId="0" borderId="38" xfId="35" applyFont="1" applyBorder="1" applyAlignment="1" applyProtection="1">
      <alignment vertical="center" wrapText="1"/>
    </xf>
    <xf numFmtId="0" fontId="16" fillId="35" borderId="19" xfId="0" applyFont="1" applyFill="1" applyBorder="1" applyAlignment="1" applyProtection="1">
      <alignment horizontal="center" vertical="center"/>
    </xf>
    <xf numFmtId="0" fontId="6" fillId="24" borderId="48" xfId="0" applyFont="1" applyFill="1" applyBorder="1" applyAlignment="1" applyProtection="1">
      <alignment horizontal="center" vertical="center"/>
      <protection locked="0"/>
    </xf>
    <xf numFmtId="0" fontId="6" fillId="36" borderId="38" xfId="0" applyFont="1" applyFill="1" applyBorder="1" applyAlignment="1" applyProtection="1">
      <alignment horizontal="center" vertical="center"/>
      <protection locked="0"/>
    </xf>
    <xf numFmtId="0" fontId="0" fillId="26" borderId="0" xfId="0" applyFill="1" applyBorder="1" applyAlignment="1" applyProtection="1">
      <alignment vertical="center"/>
    </xf>
    <xf numFmtId="0" fontId="35" fillId="0" borderId="18" xfId="0" applyFont="1" applyFill="1" applyBorder="1" applyAlignment="1" applyProtection="1">
      <alignment vertical="center"/>
    </xf>
    <xf numFmtId="0" fontId="6" fillId="36" borderId="39" xfId="0" applyFont="1" applyFill="1" applyBorder="1" applyAlignment="1" applyProtection="1">
      <alignment vertical="center"/>
      <protection locked="0"/>
    </xf>
    <xf numFmtId="0" fontId="3" fillId="34" borderId="0" xfId="48" applyFill="1"/>
    <xf numFmtId="0" fontId="3" fillId="34" borderId="0" xfId="48" applyFill="1" applyProtection="1">
      <protection locked="0"/>
    </xf>
    <xf numFmtId="0" fontId="3" fillId="34" borderId="0" xfId="48" applyFont="1" applyFill="1"/>
    <xf numFmtId="0" fontId="80" fillId="34" borderId="0" xfId="46" applyFill="1"/>
    <xf numFmtId="0" fontId="81" fillId="34" borderId="0" xfId="48" applyFont="1" applyFill="1"/>
    <xf numFmtId="0" fontId="3" fillId="34" borderId="10" xfId="48" applyFont="1" applyFill="1" applyBorder="1"/>
    <xf numFmtId="0" fontId="3" fillId="34" borderId="17" xfId="48" applyFont="1" applyFill="1" applyBorder="1"/>
    <xf numFmtId="0" fontId="3" fillId="34" borderId="14" xfId="48" applyFont="1" applyFill="1" applyBorder="1"/>
    <xf numFmtId="0" fontId="3" fillId="34" borderId="55" xfId="48" applyFont="1" applyFill="1" applyBorder="1"/>
    <xf numFmtId="0" fontId="3" fillId="34" borderId="99" xfId="48" applyFont="1" applyFill="1" applyBorder="1"/>
    <xf numFmtId="0" fontId="3" fillId="34" borderId="100" xfId="48" applyFont="1" applyFill="1" applyBorder="1"/>
    <xf numFmtId="0" fontId="3" fillId="34" borderId="101" xfId="48" applyFont="1" applyFill="1" applyBorder="1"/>
    <xf numFmtId="0" fontId="82" fillId="34" borderId="41" xfId="48" applyFont="1" applyFill="1" applyBorder="1" applyAlignment="1" applyProtection="1">
      <alignment wrapText="1"/>
      <protection locked="0"/>
    </xf>
    <xf numFmtId="0" fontId="80" fillId="34" borderId="64" xfId="46" applyFont="1" applyFill="1" applyBorder="1" applyAlignment="1">
      <alignment vertical="center" wrapText="1"/>
    </xf>
    <xf numFmtId="0" fontId="3" fillId="34" borderId="102" xfId="48" applyFont="1" applyFill="1" applyBorder="1" applyAlignment="1">
      <alignment vertical="center" wrapText="1"/>
    </xf>
    <xf numFmtId="0" fontId="3" fillId="34" borderId="103" xfId="48" applyFont="1" applyFill="1" applyBorder="1" applyAlignment="1">
      <alignment vertical="center" wrapText="1"/>
    </xf>
    <xf numFmtId="0" fontId="3" fillId="34" borderId="0" xfId="48" applyFill="1" applyAlignment="1" applyProtection="1">
      <alignment wrapText="1"/>
      <protection locked="0"/>
    </xf>
    <xf numFmtId="0" fontId="82" fillId="34" borderId="18" xfId="48" applyFont="1" applyFill="1" applyBorder="1" applyAlignment="1" applyProtection="1">
      <alignment wrapText="1"/>
      <protection locked="0"/>
    </xf>
    <xf numFmtId="0" fontId="80" fillId="34" borderId="65" xfId="46" applyFont="1" applyFill="1" applyBorder="1" applyAlignment="1">
      <alignment horizontal="left" vertical="center" wrapText="1"/>
    </xf>
    <xf numFmtId="0" fontId="83" fillId="34" borderId="26" xfId="48" applyFont="1" applyFill="1" applyBorder="1" applyAlignment="1">
      <alignment horizontal="left" vertical="center" wrapText="1"/>
    </xf>
    <xf numFmtId="0" fontId="83" fillId="34" borderId="73" xfId="48" applyFont="1" applyFill="1" applyBorder="1" applyAlignment="1">
      <alignment horizontal="left" vertical="center" wrapText="1"/>
    </xf>
    <xf numFmtId="0" fontId="82" fillId="34" borderId="48" xfId="48" applyFont="1" applyFill="1" applyBorder="1" applyAlignment="1" applyProtection="1">
      <alignment wrapText="1"/>
      <protection locked="0"/>
    </xf>
    <xf numFmtId="0" fontId="80" fillId="34" borderId="68" xfId="46" applyFont="1" applyFill="1" applyBorder="1" applyAlignment="1">
      <alignment horizontal="left" vertical="center" wrapText="1"/>
    </xf>
    <xf numFmtId="0" fontId="83" fillId="34" borderId="27" xfId="48" applyFont="1" applyFill="1" applyBorder="1" applyAlignment="1">
      <alignment horizontal="left" vertical="center" wrapText="1"/>
    </xf>
    <xf numFmtId="0" fontId="83" fillId="34" borderId="74" xfId="48" applyFont="1" applyFill="1" applyBorder="1" applyAlignment="1">
      <alignment horizontal="left" vertical="center" wrapText="1"/>
    </xf>
    <xf numFmtId="0" fontId="3" fillId="34" borderId="0" xfId="48" applyFill="1" applyAlignment="1">
      <alignment vertical="center"/>
    </xf>
    <xf numFmtId="0" fontId="81" fillId="34" borderId="0" xfId="48" applyFont="1" applyFill="1" applyAlignment="1">
      <alignment vertical="center"/>
    </xf>
    <xf numFmtId="0" fontId="3" fillId="34" borderId="21" xfId="48" applyFont="1" applyFill="1" applyBorder="1"/>
    <xf numFmtId="0" fontId="3" fillId="34" borderId="10" xfId="48" applyFont="1" applyFill="1" applyBorder="1" applyAlignment="1">
      <alignment vertical="center"/>
    </xf>
    <xf numFmtId="0" fontId="3" fillId="34" borderId="17" xfId="48" applyFont="1" applyFill="1" applyBorder="1" applyAlignment="1">
      <alignment vertical="center"/>
    </xf>
    <xf numFmtId="0" fontId="3" fillId="34" borderId="14" xfId="48" applyFont="1" applyFill="1" applyBorder="1" applyAlignment="1">
      <alignment vertical="center"/>
    </xf>
    <xf numFmtId="0" fontId="3" fillId="34" borderId="59" xfId="48" applyFont="1" applyFill="1" applyBorder="1"/>
    <xf numFmtId="0" fontId="3" fillId="34" borderId="45" xfId="48" applyFont="1" applyFill="1" applyBorder="1" applyAlignment="1">
      <alignment vertical="center"/>
    </xf>
    <xf numFmtId="0" fontId="3" fillId="34" borderId="98" xfId="48" applyFont="1" applyFill="1" applyBorder="1" applyAlignment="1">
      <alignment vertical="center"/>
    </xf>
    <xf numFmtId="0" fontId="3" fillId="34" borderId="46" xfId="48" applyFont="1" applyFill="1" applyBorder="1" applyAlignment="1">
      <alignment vertical="center"/>
    </xf>
    <xf numFmtId="0" fontId="80" fillId="34" borderId="63" xfId="46" applyFont="1" applyFill="1" applyBorder="1" applyAlignment="1">
      <alignment horizontal="left" vertical="center" wrapText="1"/>
    </xf>
    <xf numFmtId="0" fontId="83" fillId="34" borderId="25" xfId="48" applyFont="1" applyFill="1" applyBorder="1" applyAlignment="1">
      <alignment horizontal="left" vertical="center" wrapText="1"/>
    </xf>
    <xf numFmtId="0" fontId="83" fillId="34" borderId="72" xfId="48" applyFont="1" applyFill="1" applyBorder="1" applyAlignment="1">
      <alignment horizontal="left" vertical="center" wrapText="1"/>
    </xf>
    <xf numFmtId="0" fontId="3" fillId="0" borderId="0" xfId="48" applyProtection="1">
      <protection locked="0"/>
    </xf>
    <xf numFmtId="0" fontId="3" fillId="0" borderId="0" xfId="48"/>
    <xf numFmtId="0" fontId="78" fillId="34" borderId="0" xfId="48" applyFont="1" applyFill="1"/>
    <xf numFmtId="0" fontId="79" fillId="34" borderId="0" xfId="48" applyFont="1" applyFill="1"/>
    <xf numFmtId="0" fontId="85" fillId="34" borderId="0" xfId="49" applyFill="1"/>
    <xf numFmtId="0" fontId="47" fillId="0" borderId="18" xfId="0" applyFont="1" applyBorder="1" applyAlignment="1" applyProtection="1">
      <alignment horizontal="left" vertical="center"/>
    </xf>
    <xf numFmtId="0" fontId="36" fillId="0" borderId="41" xfId="0" applyFont="1" applyFill="1" applyBorder="1" applyAlignment="1" applyProtection="1">
      <alignment horizontal="left" vertical="center" wrapText="1"/>
    </xf>
    <xf numFmtId="0" fontId="6" fillId="24" borderId="38" xfId="0" applyFont="1" applyFill="1" applyBorder="1" applyAlignment="1" applyProtection="1">
      <alignment horizontal="center" vertical="center"/>
    </xf>
    <xf numFmtId="0" fontId="36" fillId="0" borderId="39" xfId="0" applyFont="1" applyFill="1" applyBorder="1" applyAlignment="1" applyProtection="1">
      <alignment horizontal="left" vertical="center" wrapText="1"/>
    </xf>
    <xf numFmtId="0" fontId="13" fillId="0" borderId="62" xfId="0" applyFont="1" applyBorder="1" applyAlignment="1" applyProtection="1">
      <alignment horizontal="right" vertical="center" wrapText="1"/>
    </xf>
    <xf numFmtId="0" fontId="36" fillId="0" borderId="38" xfId="0" applyFont="1" applyFill="1" applyBorder="1" applyAlignment="1" applyProtection="1">
      <alignment vertical="center" wrapText="1"/>
    </xf>
    <xf numFmtId="0" fontId="17" fillId="24" borderId="99" xfId="0" applyFont="1" applyFill="1" applyBorder="1" applyAlignment="1" applyProtection="1">
      <alignment horizontal="center" vertical="center"/>
    </xf>
    <xf numFmtId="0" fontId="17" fillId="24" borderId="101" xfId="0" applyFont="1" applyFill="1" applyBorder="1" applyAlignment="1" applyProtection="1">
      <alignment horizontal="center" vertical="center"/>
    </xf>
    <xf numFmtId="0" fontId="0" fillId="24" borderId="38" xfId="0" applyFill="1" applyBorder="1" applyAlignment="1" applyProtection="1">
      <alignment vertical="center"/>
    </xf>
    <xf numFmtId="0" fontId="10" fillId="24" borderId="38" xfId="0" applyFont="1" applyFill="1" applyBorder="1" applyAlignment="1" applyProtection="1">
      <alignment horizontal="center" vertical="center"/>
    </xf>
    <xf numFmtId="0" fontId="13" fillId="35" borderId="48" xfId="0" applyFont="1" applyFill="1" applyBorder="1" applyAlignment="1" applyProtection="1">
      <alignment vertical="center" wrapText="1"/>
    </xf>
    <xf numFmtId="0" fontId="6" fillId="36" borderId="35" xfId="0" applyFont="1" applyFill="1" applyBorder="1" applyAlignment="1" applyProtection="1">
      <alignment vertical="center"/>
    </xf>
    <xf numFmtId="0" fontId="16" fillId="25" borderId="48" xfId="0" applyFont="1" applyFill="1" applyBorder="1" applyAlignment="1" applyProtection="1">
      <alignment horizontal="center" vertical="center"/>
    </xf>
    <xf numFmtId="0" fontId="17" fillId="0" borderId="48" xfId="0" applyFont="1" applyBorder="1" applyAlignment="1" applyProtection="1">
      <alignment horizontal="center" vertical="center"/>
    </xf>
    <xf numFmtId="49" fontId="12" fillId="0" borderId="24" xfId="0" applyNumberFormat="1" applyFont="1" applyBorder="1" applyAlignment="1" applyProtection="1">
      <alignment horizontal="left" vertical="center"/>
    </xf>
    <xf numFmtId="0" fontId="16" fillId="0" borderId="70" xfId="0" applyFont="1" applyBorder="1" applyAlignment="1" applyProtection="1">
      <alignment horizontal="center" vertical="center"/>
    </xf>
    <xf numFmtId="0" fontId="86" fillId="0" borderId="41" xfId="0" applyFont="1" applyBorder="1" applyAlignment="1" applyProtection="1">
      <alignment vertical="center"/>
    </xf>
    <xf numFmtId="0" fontId="83" fillId="34" borderId="0" xfId="48" applyFont="1" applyFill="1" applyAlignment="1">
      <alignment horizontal="left" vertical="center" wrapText="1"/>
    </xf>
    <xf numFmtId="0" fontId="83" fillId="34" borderId="0" xfId="48" applyFont="1" applyFill="1" applyAlignment="1">
      <alignment horizontal="left" vertical="top" wrapText="1"/>
    </xf>
    <xf numFmtId="0" fontId="3" fillId="34" borderId="0" xfId="48" applyFill="1" applyAlignment="1">
      <alignment wrapText="1"/>
    </xf>
    <xf numFmtId="0" fontId="0" fillId="26" borderId="0" xfId="0" applyFill="1" applyBorder="1" applyAlignment="1" applyProtection="1">
      <alignment vertical="center"/>
    </xf>
    <xf numFmtId="0" fontId="13" fillId="0" borderId="23" xfId="0" applyFont="1" applyFill="1" applyBorder="1" applyAlignment="1" applyProtection="1">
      <alignment vertical="center" wrapText="1"/>
    </xf>
    <xf numFmtId="0" fontId="0" fillId="26" borderId="0" xfId="0" applyFill="1" applyBorder="1" applyAlignment="1" applyProtection="1">
      <alignment vertical="center"/>
    </xf>
    <xf numFmtId="0" fontId="0" fillId="0" borderId="38" xfId="0" applyFill="1" applyBorder="1" applyAlignment="1" applyProtection="1">
      <alignment horizontal="center"/>
    </xf>
    <xf numFmtId="0" fontId="13" fillId="0" borderId="38" xfId="0" applyFont="1" applyFill="1" applyBorder="1" applyAlignment="1" applyProtection="1">
      <alignment vertical="center" wrapText="1"/>
    </xf>
    <xf numFmtId="0" fontId="0" fillId="0" borderId="42" xfId="0" applyFill="1" applyBorder="1" applyAlignment="1" applyProtection="1">
      <alignment horizontal="center"/>
    </xf>
    <xf numFmtId="0" fontId="6" fillId="24" borderId="0" xfId="0" applyFont="1" applyFill="1" applyBorder="1" applyAlignment="1" applyProtection="1">
      <alignment horizontal="center" vertical="center"/>
    </xf>
    <xf numFmtId="0" fontId="0" fillId="26" borderId="0" xfId="0" applyFill="1" applyBorder="1" applyAlignment="1" applyProtection="1">
      <alignment vertical="center"/>
    </xf>
    <xf numFmtId="0" fontId="36" fillId="0" borderId="39" xfId="0" applyFont="1" applyBorder="1" applyAlignment="1" applyProtection="1">
      <alignment vertical="center" wrapText="1"/>
    </xf>
    <xf numFmtId="0" fontId="6" fillId="24" borderId="41" xfId="0" applyFont="1" applyFill="1" applyBorder="1" applyAlignment="1" applyProtection="1">
      <alignment horizontal="center" vertical="center"/>
      <protection locked="0"/>
    </xf>
    <xf numFmtId="0" fontId="47" fillId="0" borderId="70" xfId="0" applyFont="1" applyBorder="1" applyAlignment="1" applyProtection="1">
      <alignment horizontal="left" vertical="center"/>
    </xf>
    <xf numFmtId="0" fontId="36" fillId="0" borderId="37" xfId="0" applyFont="1" applyBorder="1" applyAlignment="1" applyProtection="1">
      <alignment vertical="center" wrapText="1"/>
    </xf>
    <xf numFmtId="0" fontId="36" fillId="0" borderId="19" xfId="0" applyFont="1" applyFill="1" applyBorder="1" applyAlignment="1" applyProtection="1">
      <alignment horizontal="left" vertical="center" wrapText="1"/>
    </xf>
    <xf numFmtId="0" fontId="28" fillId="0" borderId="42" xfId="0" applyFont="1" applyBorder="1" applyAlignment="1" applyProtection="1">
      <alignment horizontal="center" vertical="center"/>
    </xf>
    <xf numFmtId="0" fontId="42" fillId="0" borderId="49" xfId="0" applyFont="1" applyFill="1" applyBorder="1" applyAlignment="1" applyProtection="1">
      <alignment vertical="center" wrapText="1"/>
    </xf>
    <xf numFmtId="0" fontId="0" fillId="26" borderId="0" xfId="0" applyFill="1" applyBorder="1" applyAlignment="1" applyProtection="1">
      <alignment vertical="center"/>
    </xf>
    <xf numFmtId="0" fontId="49" fillId="0" borderId="70" xfId="0" applyFont="1" applyBorder="1" applyAlignment="1" applyProtection="1">
      <alignment horizontal="center"/>
      <protection locked="0"/>
    </xf>
    <xf numFmtId="0" fontId="49" fillId="0" borderId="76" xfId="0" applyFont="1" applyBorder="1" applyAlignment="1" applyProtection="1">
      <alignment horizontal="center"/>
      <protection locked="0"/>
    </xf>
    <xf numFmtId="0" fontId="49" fillId="0" borderId="19" xfId="0" applyFont="1" applyBorder="1" applyAlignment="1" applyProtection="1">
      <alignment horizontal="center"/>
      <protection locked="0"/>
    </xf>
    <xf numFmtId="0" fontId="49" fillId="0" borderId="44" xfId="0" applyFont="1" applyBorder="1" applyAlignment="1" applyProtection="1">
      <alignment horizontal="center"/>
      <protection locked="0"/>
    </xf>
    <xf numFmtId="0" fontId="49" fillId="0" borderId="77" xfId="0" applyFont="1" applyBorder="1" applyAlignment="1" applyProtection="1">
      <alignment horizontal="center"/>
      <protection locked="0"/>
    </xf>
    <xf numFmtId="0" fontId="49" fillId="0" borderId="52" xfId="0" applyFont="1" applyBorder="1" applyAlignment="1" applyProtection="1">
      <alignment horizontal="center"/>
      <protection locked="0"/>
    </xf>
    <xf numFmtId="0" fontId="49" fillId="0" borderId="60" xfId="0" applyFont="1" applyBorder="1" applyAlignment="1" applyProtection="1">
      <alignment horizontal="center"/>
      <protection locked="0"/>
    </xf>
    <xf numFmtId="0" fontId="49" fillId="0" borderId="58" xfId="0" applyFont="1" applyBorder="1" applyAlignment="1" applyProtection="1">
      <alignment horizontal="center"/>
      <protection locked="0"/>
    </xf>
    <xf numFmtId="0" fontId="49" fillId="0" borderId="62" xfId="0" applyFont="1" applyBorder="1" applyAlignment="1" applyProtection="1">
      <alignment horizontal="center"/>
      <protection locked="0"/>
    </xf>
    <xf numFmtId="0" fontId="72" fillId="0" borderId="58" xfId="0" applyFont="1" applyBorder="1" applyAlignment="1" applyProtection="1">
      <alignment horizontal="center"/>
      <protection locked="0"/>
    </xf>
    <xf numFmtId="0" fontId="72" fillId="0" borderId="60" xfId="0" applyFont="1" applyBorder="1" applyAlignment="1" applyProtection="1">
      <alignment horizontal="center"/>
      <protection locked="0"/>
    </xf>
    <xf numFmtId="0" fontId="12" fillId="0" borderId="37" xfId="0" applyFont="1" applyBorder="1" applyAlignment="1" applyProtection="1">
      <alignment horizontal="left" vertical="center"/>
    </xf>
    <xf numFmtId="0" fontId="13" fillId="0" borderId="13" xfId="0" applyFont="1" applyBorder="1" applyAlignment="1" applyProtection="1">
      <alignment horizontal="left"/>
    </xf>
    <xf numFmtId="0" fontId="0" fillId="0" borderId="34" xfId="0" applyBorder="1" applyAlignment="1" applyProtection="1">
      <alignment horizontal="left"/>
    </xf>
    <xf numFmtId="0" fontId="49" fillId="0" borderId="24" xfId="0" applyFont="1" applyBorder="1" applyAlignment="1" applyProtection="1">
      <alignment horizontal="center"/>
      <protection locked="0"/>
    </xf>
    <xf numFmtId="0" fontId="49" fillId="0" borderId="20" xfId="0" applyFont="1" applyBorder="1" applyAlignment="1" applyProtection="1">
      <alignment horizontal="center"/>
      <protection locked="0"/>
    </xf>
    <xf numFmtId="0" fontId="49" fillId="0" borderId="30" xfId="0" applyFont="1" applyBorder="1" applyAlignment="1" applyProtection="1">
      <alignment horizontal="center"/>
      <protection locked="0"/>
    </xf>
    <xf numFmtId="0" fontId="49" fillId="0" borderId="55" xfId="0" applyFont="1" applyBorder="1" applyAlignment="1" applyProtection="1">
      <alignment horizontal="center"/>
      <protection locked="0"/>
    </xf>
    <xf numFmtId="0" fontId="49" fillId="0" borderId="47" xfId="0" applyFont="1" applyBorder="1" applyAlignment="1" applyProtection="1">
      <alignment horizontal="center"/>
      <protection locked="0"/>
    </xf>
    <xf numFmtId="0" fontId="12" fillId="0" borderId="24" xfId="0" applyFont="1" applyBorder="1" applyAlignment="1" applyProtection="1">
      <alignment horizontal="left" vertical="center"/>
    </xf>
    <xf numFmtId="0" fontId="13" fillId="0" borderId="20" xfId="0" applyFont="1" applyBorder="1" applyAlignment="1" applyProtection="1">
      <alignment horizontal="left"/>
    </xf>
    <xf numFmtId="0" fontId="0" fillId="0" borderId="30" xfId="0" applyBorder="1" applyAlignment="1" applyProtection="1">
      <alignment horizontal="left"/>
    </xf>
    <xf numFmtId="0" fontId="5" fillId="33" borderId="24" xfId="0" applyFont="1" applyFill="1" applyBorder="1" applyAlignment="1" applyProtection="1">
      <alignment horizontal="center" vertical="center"/>
    </xf>
    <xf numFmtId="0" fontId="5" fillId="33" borderId="20" xfId="0" applyFont="1" applyFill="1" applyBorder="1" applyAlignment="1" applyProtection="1">
      <alignment horizontal="center" vertical="center"/>
    </xf>
    <xf numFmtId="0" fontId="32" fillId="33" borderId="30" xfId="0" applyFont="1" applyFill="1" applyBorder="1" applyAlignment="1" applyProtection="1">
      <alignment horizontal="center" vertical="center"/>
    </xf>
    <xf numFmtId="0" fontId="49" fillId="0" borderId="50" xfId="0" applyFont="1" applyBorder="1" applyAlignment="1" applyProtection="1">
      <alignment horizontal="center"/>
      <protection locked="0"/>
    </xf>
    <xf numFmtId="0" fontId="49" fillId="0" borderId="43" xfId="0" applyFont="1" applyBorder="1" applyAlignment="1" applyProtection="1">
      <alignment horizontal="center"/>
      <protection locked="0"/>
    </xf>
    <xf numFmtId="0" fontId="49" fillId="0" borderId="61" xfId="0" applyFont="1" applyBorder="1" applyAlignment="1" applyProtection="1">
      <alignment horizontal="center"/>
      <protection locked="0"/>
    </xf>
    <xf numFmtId="0" fontId="49" fillId="0" borderId="49" xfId="0" applyFont="1" applyBorder="1" applyAlignment="1" applyProtection="1">
      <alignment horizontal="center"/>
      <protection locked="0"/>
    </xf>
    <xf numFmtId="0" fontId="49" fillId="0" borderId="57" xfId="0" applyFont="1" applyBorder="1" applyAlignment="1" applyProtection="1">
      <alignment horizontal="center"/>
      <protection locked="0"/>
    </xf>
    <xf numFmtId="0" fontId="13" fillId="0" borderId="24" xfId="0" applyFont="1" applyBorder="1" applyAlignment="1" applyProtection="1">
      <alignment horizontal="left"/>
    </xf>
    <xf numFmtId="0" fontId="0" fillId="0" borderId="20" xfId="0" applyBorder="1" applyAlignment="1">
      <alignment horizontal="left"/>
    </xf>
    <xf numFmtId="0" fontId="0" fillId="0" borderId="30" xfId="0" applyBorder="1" applyAlignment="1">
      <alignment horizontal="left"/>
    </xf>
    <xf numFmtId="0" fontId="49" fillId="0" borderId="54" xfId="0" applyFont="1" applyBorder="1" applyAlignment="1" applyProtection="1">
      <alignment horizontal="center"/>
      <protection locked="0"/>
    </xf>
    <xf numFmtId="0" fontId="0" fillId="0" borderId="24" xfId="0" applyFill="1" applyBorder="1" applyAlignment="1" applyProtection="1">
      <alignment horizontal="center"/>
    </xf>
    <xf numFmtId="0" fontId="0" fillId="0" borderId="20" xfId="0" applyFill="1" applyBorder="1" applyAlignment="1">
      <alignment horizontal="center"/>
    </xf>
    <xf numFmtId="0" fontId="49" fillId="0" borderId="23" xfId="0" applyFont="1" applyBorder="1" applyAlignment="1" applyProtection="1">
      <alignment horizontal="center"/>
      <protection locked="0"/>
    </xf>
    <xf numFmtId="0" fontId="72" fillId="0" borderId="49" xfId="0" applyFont="1" applyBorder="1" applyAlignment="1" applyProtection="1">
      <alignment horizontal="center"/>
      <protection locked="0"/>
    </xf>
    <xf numFmtId="0" fontId="72" fillId="0" borderId="57" xfId="0" applyFont="1" applyBorder="1" applyAlignment="1" applyProtection="1">
      <alignment horizontal="center"/>
      <protection locked="0"/>
    </xf>
    <xf numFmtId="0" fontId="72" fillId="0" borderId="62" xfId="0" applyFont="1" applyBorder="1" applyAlignment="1" applyProtection="1">
      <alignment horizontal="center"/>
      <protection locked="0"/>
    </xf>
    <xf numFmtId="0" fontId="72" fillId="0" borderId="23" xfId="0" applyFont="1" applyBorder="1" applyAlignment="1" applyProtection="1">
      <alignment horizontal="center"/>
      <protection locked="0"/>
    </xf>
    <xf numFmtId="0" fontId="49" fillId="0" borderId="19" xfId="0" applyFont="1" applyBorder="1" applyAlignment="1" applyProtection="1">
      <alignment horizontal="center" vertical="center"/>
      <protection locked="0"/>
    </xf>
    <xf numFmtId="0" fontId="49" fillId="0" borderId="44" xfId="0" applyFont="1" applyBorder="1" applyAlignment="1" applyProtection="1">
      <alignment horizontal="center" vertical="center"/>
      <protection locked="0"/>
    </xf>
    <xf numFmtId="0" fontId="49" fillId="0" borderId="70" xfId="0" applyFont="1" applyBorder="1" applyAlignment="1" applyProtection="1">
      <alignment horizontal="center" vertical="center"/>
      <protection locked="0"/>
    </xf>
    <xf numFmtId="0" fontId="49" fillId="0" borderId="76" xfId="0" applyFont="1" applyBorder="1" applyAlignment="1" applyProtection="1">
      <alignment horizontal="center" vertical="center"/>
      <protection locked="0"/>
    </xf>
    <xf numFmtId="0" fontId="49" fillId="0" borderId="50" xfId="0" applyFont="1" applyBorder="1" applyAlignment="1" applyProtection="1">
      <alignment horizontal="center" vertical="center"/>
      <protection locked="0"/>
    </xf>
    <xf numFmtId="0" fontId="49" fillId="0" borderId="61" xfId="0" applyFont="1" applyBorder="1" applyAlignment="1" applyProtection="1">
      <alignment horizontal="center" vertical="center"/>
      <protection locked="0"/>
    </xf>
    <xf numFmtId="0" fontId="16" fillId="0" borderId="78" xfId="0" applyFont="1" applyBorder="1" applyAlignment="1" applyProtection="1">
      <alignment horizontal="center" vertical="center"/>
    </xf>
    <xf numFmtId="0" fontId="20" fillId="0" borderId="79" xfId="0" applyFont="1" applyBorder="1" applyAlignment="1" applyProtection="1">
      <alignment horizontal="center" vertical="center"/>
    </xf>
    <xf numFmtId="0" fontId="0" fillId="0" borderId="80" xfId="0" applyBorder="1" applyAlignment="1" applyProtection="1">
      <alignment vertical="center"/>
    </xf>
    <xf numFmtId="0" fontId="49" fillId="0" borderId="55" xfId="0" applyFont="1" applyBorder="1" applyAlignment="1" applyProtection="1">
      <alignment horizontal="center" vertical="center"/>
      <protection locked="0"/>
    </xf>
    <xf numFmtId="0" fontId="49" fillId="0" borderId="47" xfId="0" applyFont="1" applyBorder="1" applyAlignment="1" applyProtection="1">
      <alignment horizontal="center" vertical="center"/>
      <protection locked="0"/>
    </xf>
    <xf numFmtId="0" fontId="4" fillId="0" borderId="80" xfId="0" applyFont="1" applyBorder="1" applyAlignment="1" applyProtection="1">
      <alignment vertical="center"/>
    </xf>
    <xf numFmtId="0" fontId="49" fillId="0" borderId="49" xfId="0" applyFont="1" applyBorder="1" applyAlignment="1" applyProtection="1">
      <alignment horizontal="center" vertical="center"/>
      <protection locked="0"/>
    </xf>
    <xf numFmtId="0" fontId="49" fillId="0" borderId="57" xfId="0" applyFont="1" applyBorder="1" applyAlignment="1" applyProtection="1">
      <alignment horizontal="center" vertical="center"/>
      <protection locked="0"/>
    </xf>
    <xf numFmtId="0" fontId="13" fillId="0" borderId="49" xfId="0" applyFont="1" applyBorder="1" applyAlignment="1">
      <alignment horizontal="left" vertical="center"/>
    </xf>
    <xf numFmtId="0" fontId="13" fillId="0" borderId="23" xfId="0" applyFont="1" applyBorder="1" applyAlignment="1">
      <alignment horizontal="left" vertical="center"/>
    </xf>
    <xf numFmtId="0" fontId="13" fillId="0" borderId="52" xfId="0" applyFont="1" applyBorder="1" applyAlignment="1">
      <alignment horizontal="left" vertical="center"/>
    </xf>
    <xf numFmtId="0" fontId="13" fillId="0" borderId="44" xfId="0" applyFont="1" applyBorder="1" applyAlignment="1">
      <alignment horizontal="left" vertical="center"/>
    </xf>
    <xf numFmtId="0" fontId="47" fillId="0" borderId="52" xfId="0" applyFont="1" applyBorder="1" applyAlignment="1" applyProtection="1">
      <alignment horizontal="left" vertical="center"/>
    </xf>
    <xf numFmtId="0" fontId="47" fillId="0" borderId="44" xfId="0" applyFont="1" applyBorder="1" applyAlignment="1" applyProtection="1">
      <alignment horizontal="left" vertical="center"/>
    </xf>
    <xf numFmtId="0" fontId="49" fillId="0" borderId="22" xfId="0" applyFont="1" applyBorder="1" applyAlignment="1" applyProtection="1">
      <alignment horizontal="center" vertical="center"/>
      <protection locked="0"/>
    </xf>
    <xf numFmtId="0" fontId="49" fillId="0" borderId="36" xfId="0" applyFont="1" applyBorder="1" applyAlignment="1" applyProtection="1">
      <alignment horizontal="center" vertical="center"/>
      <protection locked="0"/>
    </xf>
    <xf numFmtId="0" fontId="49" fillId="0" borderId="52" xfId="0" applyFont="1" applyBorder="1" applyAlignment="1" applyProtection="1">
      <alignment horizontal="center" vertical="center"/>
      <protection locked="0"/>
    </xf>
    <xf numFmtId="0" fontId="36" fillId="0" borderId="19" xfId="0" applyFont="1" applyBorder="1" applyAlignment="1" applyProtection="1">
      <alignment horizontal="left" vertical="center"/>
      <protection locked="0"/>
    </xf>
    <xf numFmtId="0" fontId="36" fillId="0" borderId="52" xfId="0" applyFont="1" applyBorder="1" applyAlignment="1" applyProtection="1">
      <alignment horizontal="left" vertical="center"/>
      <protection locked="0"/>
    </xf>
    <xf numFmtId="0" fontId="36" fillId="0" borderId="44" xfId="0" applyFont="1" applyBorder="1" applyAlignment="1" applyProtection="1">
      <alignment horizontal="left" vertical="center"/>
      <protection locked="0"/>
    </xf>
    <xf numFmtId="0" fontId="49" fillId="0" borderId="60" xfId="0" applyFont="1" applyBorder="1" applyAlignment="1" applyProtection="1">
      <alignment horizontal="center" vertical="center"/>
      <protection locked="0"/>
    </xf>
    <xf numFmtId="0" fontId="49" fillId="0" borderId="58" xfId="0" applyFont="1" applyBorder="1" applyAlignment="1" applyProtection="1">
      <alignment horizontal="center" vertical="center"/>
      <protection locked="0"/>
    </xf>
    <xf numFmtId="0" fontId="87" fillId="0" borderId="41" xfId="0" applyFont="1" applyBorder="1" applyAlignment="1" applyProtection="1">
      <alignment horizontal="center" vertical="center"/>
      <protection locked="0"/>
    </xf>
    <xf numFmtId="0" fontId="36" fillId="0" borderId="19" xfId="0" applyFont="1" applyFill="1" applyBorder="1" applyAlignment="1" applyProtection="1">
      <alignment horizontal="left" vertical="center"/>
    </xf>
    <xf numFmtId="0" fontId="36" fillId="0" borderId="52" xfId="0" applyFont="1" applyFill="1" applyBorder="1" applyAlignment="1" applyProtection="1">
      <alignment horizontal="left" vertical="center"/>
    </xf>
    <xf numFmtId="0" fontId="36" fillId="0" borderId="44" xfId="0" applyFont="1" applyFill="1" applyBorder="1" applyAlignment="1" applyProtection="1">
      <alignment horizontal="left" vertical="center"/>
    </xf>
    <xf numFmtId="0" fontId="0" fillId="0" borderId="81" xfId="0" applyBorder="1" applyAlignment="1" applyProtection="1">
      <alignment vertical="center"/>
    </xf>
    <xf numFmtId="0" fontId="0" fillId="0" borderId="82" xfId="0" applyBorder="1"/>
    <xf numFmtId="231" fontId="17" fillId="0" borderId="83" xfId="0" applyNumberFormat="1" applyFont="1" applyBorder="1" applyAlignment="1" applyProtection="1">
      <alignment horizontal="left" vertical="center"/>
    </xf>
    <xf numFmtId="231" fontId="0" fillId="0" borderId="84" xfId="0" applyNumberFormat="1" applyBorder="1" applyAlignment="1">
      <alignment horizontal="left" vertical="center"/>
    </xf>
    <xf numFmtId="231" fontId="0" fillId="0" borderId="85" xfId="0" applyNumberFormat="1" applyBorder="1" applyAlignment="1">
      <alignment horizontal="left" vertical="center"/>
    </xf>
    <xf numFmtId="0" fontId="28" fillId="0" borderId="42" xfId="0" applyFont="1" applyBorder="1" applyAlignment="1" applyProtection="1">
      <alignment horizontal="center" vertical="center"/>
    </xf>
    <xf numFmtId="0" fontId="0" fillId="0" borderId="39" xfId="0" applyBorder="1" applyAlignment="1">
      <alignment horizontal="center" vertical="center"/>
    </xf>
    <xf numFmtId="49" fontId="6" fillId="0" borderId="42" xfId="0" applyNumberFormat="1" applyFont="1" applyBorder="1" applyAlignment="1" applyProtection="1">
      <alignment horizontal="left" vertical="center"/>
    </xf>
    <xf numFmtId="0" fontId="0" fillId="0" borderId="39" xfId="0" applyBorder="1" applyAlignment="1">
      <alignment horizontal="left" vertical="center"/>
    </xf>
    <xf numFmtId="225" fontId="17" fillId="0" borderId="83" xfId="0" applyNumberFormat="1" applyFont="1" applyBorder="1" applyAlignment="1" applyProtection="1">
      <alignment horizontal="left" vertical="center"/>
    </xf>
    <xf numFmtId="225" fontId="0" fillId="0" borderId="84" xfId="0" applyNumberFormat="1" applyBorder="1" applyAlignment="1">
      <alignment horizontal="left" vertical="center"/>
    </xf>
    <xf numFmtId="225" fontId="0" fillId="0" borderId="85" xfId="0" applyNumberFormat="1" applyBorder="1" applyAlignment="1">
      <alignment horizontal="left" vertical="center"/>
    </xf>
    <xf numFmtId="0" fontId="13" fillId="0" borderId="70" xfId="0" applyFont="1" applyBorder="1" applyAlignment="1" applyProtection="1">
      <alignment horizontal="left" vertical="center"/>
    </xf>
    <xf numFmtId="0" fontId="0" fillId="0" borderId="77" xfId="0" applyBorder="1" applyAlignment="1">
      <alignment horizontal="left" vertical="center"/>
    </xf>
    <xf numFmtId="0" fontId="0" fillId="0" borderId="76" xfId="0" applyBorder="1" applyAlignment="1">
      <alignment horizontal="left" vertical="center"/>
    </xf>
    <xf numFmtId="0" fontId="12" fillId="0" borderId="37" xfId="0" applyFont="1" applyBorder="1" applyAlignment="1" applyProtection="1">
      <alignment horizontal="left" vertical="center" wrapText="1"/>
    </xf>
    <xf numFmtId="0" fontId="13" fillId="0" borderId="13" xfId="0" applyFont="1" applyBorder="1" applyAlignment="1" applyProtection="1">
      <alignment horizontal="left" vertical="center"/>
    </xf>
    <xf numFmtId="0" fontId="13" fillId="0" borderId="34" xfId="0" applyFont="1" applyBorder="1" applyAlignment="1" applyProtection="1">
      <alignment horizontal="left" vertical="center"/>
    </xf>
    <xf numFmtId="0" fontId="0" fillId="0" borderId="82" xfId="0" applyBorder="1" applyAlignment="1">
      <alignment vertical="center"/>
    </xf>
    <xf numFmtId="0" fontId="49" fillId="0" borderId="24" xfId="0" applyFont="1" applyBorder="1" applyAlignment="1" applyProtection="1">
      <alignment horizontal="center" vertical="center"/>
      <protection locked="0"/>
    </xf>
    <xf numFmtId="0" fontId="49" fillId="0" borderId="30" xfId="0" applyFont="1" applyBorder="1" applyAlignment="1" applyProtection="1">
      <alignment horizontal="center" vertical="center"/>
      <protection locked="0"/>
    </xf>
    <xf numFmtId="182" fontId="17" fillId="0" borderId="83" xfId="0" applyNumberFormat="1" applyFont="1" applyBorder="1" applyAlignment="1" applyProtection="1">
      <alignment horizontal="left" vertical="center"/>
    </xf>
    <xf numFmtId="0" fontId="0" fillId="0" borderId="84" xfId="0" applyBorder="1" applyAlignment="1">
      <alignment horizontal="left" vertical="center"/>
    </xf>
    <xf numFmtId="0" fontId="0" fillId="0" borderId="85" xfId="0" applyBorder="1" applyAlignment="1">
      <alignment horizontal="left" vertical="center"/>
    </xf>
    <xf numFmtId="0" fontId="12" fillId="0" borderId="22" xfId="0" applyFont="1" applyBorder="1" applyAlignment="1" applyProtection="1">
      <alignment horizontal="left" vertical="center" wrapText="1"/>
    </xf>
    <xf numFmtId="0" fontId="13" fillId="0" borderId="0" xfId="0" applyFont="1" applyBorder="1" applyAlignment="1" applyProtection="1">
      <alignment horizontal="left" vertical="center"/>
    </xf>
    <xf numFmtId="0" fontId="13" fillId="0" borderId="36" xfId="0" applyFont="1" applyBorder="1" applyAlignment="1" applyProtection="1">
      <alignment horizontal="left" vertical="center"/>
    </xf>
    <xf numFmtId="183" fontId="17" fillId="0" borderId="83" xfId="0" applyNumberFormat="1" applyFont="1" applyBorder="1" applyAlignment="1" applyProtection="1">
      <alignment horizontal="left" vertical="center"/>
    </xf>
    <xf numFmtId="0" fontId="36" fillId="0" borderId="52" xfId="0" applyFont="1" applyFill="1" applyBorder="1" applyAlignment="1" applyProtection="1">
      <alignment horizontal="left" vertical="center" wrapText="1"/>
    </xf>
    <xf numFmtId="0" fontId="36" fillId="0" borderId="44" xfId="0" applyFont="1" applyFill="1" applyBorder="1" applyAlignment="1" applyProtection="1">
      <alignment horizontal="left" vertical="center" wrapText="1"/>
    </xf>
    <xf numFmtId="0" fontId="13" fillId="0" borderId="77" xfId="0" applyFont="1" applyBorder="1" applyAlignment="1">
      <alignment horizontal="left" vertical="center"/>
    </xf>
    <xf numFmtId="0" fontId="13" fillId="0" borderId="76" xfId="0" applyFont="1" applyBorder="1" applyAlignment="1">
      <alignment horizontal="left" vertical="center"/>
    </xf>
    <xf numFmtId="165" fontId="17" fillId="0" borderId="83" xfId="0" applyNumberFormat="1" applyFont="1" applyBorder="1" applyAlignment="1" applyProtection="1">
      <alignment horizontal="left" vertical="center"/>
    </xf>
    <xf numFmtId="0" fontId="16" fillId="0" borderId="79" xfId="0" applyFont="1" applyBorder="1" applyAlignment="1" applyProtection="1">
      <alignment horizontal="center" vertical="center"/>
    </xf>
    <xf numFmtId="0" fontId="16" fillId="0" borderId="80" xfId="0" applyFont="1" applyBorder="1" applyAlignment="1" applyProtection="1">
      <alignment horizontal="center" vertical="center"/>
    </xf>
    <xf numFmtId="175" fontId="17" fillId="0" borderId="83" xfId="0" applyNumberFormat="1" applyFont="1" applyFill="1" applyBorder="1" applyAlignment="1" applyProtection="1">
      <alignment horizontal="left" vertical="center"/>
    </xf>
    <xf numFmtId="0" fontId="0" fillId="0" borderId="84" xfId="0" applyBorder="1"/>
    <xf numFmtId="0" fontId="0" fillId="0" borderId="85" xfId="0" applyBorder="1"/>
    <xf numFmtId="174" fontId="17" fillId="0" borderId="83" xfId="0" applyNumberFormat="1" applyFont="1" applyBorder="1" applyAlignment="1" applyProtection="1">
      <alignment horizontal="left" vertical="center"/>
    </xf>
    <xf numFmtId="219" fontId="17" fillId="0" borderId="83" xfId="0" applyNumberFormat="1" applyFont="1" applyBorder="1" applyAlignment="1" applyProtection="1">
      <alignment horizontal="left" vertical="center"/>
    </xf>
    <xf numFmtId="219" fontId="0" fillId="0" borderId="84" xfId="0" applyNumberFormat="1" applyBorder="1" applyAlignment="1">
      <alignment horizontal="left" vertical="center"/>
    </xf>
    <xf numFmtId="219" fontId="0" fillId="0" borderId="85" xfId="0" applyNumberFormat="1" applyBorder="1" applyAlignment="1">
      <alignment horizontal="left" vertical="center"/>
    </xf>
    <xf numFmtId="0" fontId="76" fillId="0" borderId="19" xfId="0" applyFont="1" applyBorder="1" applyAlignment="1" applyProtection="1">
      <alignment horizontal="left" vertical="center"/>
      <protection locked="0"/>
    </xf>
    <xf numFmtId="0" fontId="76" fillId="0" borderId="52" xfId="0" applyFont="1" applyBorder="1" applyAlignment="1" applyProtection="1">
      <alignment horizontal="left" vertical="center"/>
      <protection locked="0"/>
    </xf>
    <xf numFmtId="0" fontId="76" fillId="0" borderId="44" xfId="0" applyFont="1" applyBorder="1" applyAlignment="1" applyProtection="1">
      <alignment horizontal="left" vertical="center"/>
      <protection locked="0"/>
    </xf>
    <xf numFmtId="0" fontId="13" fillId="0" borderId="19" xfId="0" applyFont="1" applyBorder="1" applyAlignment="1" applyProtection="1">
      <alignment horizontal="left" vertical="center"/>
    </xf>
    <xf numFmtId="0" fontId="0" fillId="0" borderId="52" xfId="0" applyBorder="1" applyAlignment="1">
      <alignment horizontal="left" vertical="center"/>
    </xf>
    <xf numFmtId="0" fontId="0" fillId="0" borderId="44" xfId="0" applyBorder="1" applyAlignment="1">
      <alignment horizontal="left" vertical="center"/>
    </xf>
    <xf numFmtId="0" fontId="47" fillId="0" borderId="19" xfId="0" applyFont="1" applyBorder="1" applyAlignment="1" applyProtection="1">
      <alignment horizontal="left" vertical="center"/>
    </xf>
    <xf numFmtId="0" fontId="0" fillId="0" borderId="50"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49" fillId="0" borderId="37" xfId="0" applyFont="1" applyBorder="1" applyAlignment="1" applyProtection="1">
      <alignment horizontal="center"/>
      <protection locked="0"/>
    </xf>
    <xf numFmtId="0" fontId="49" fillId="0" borderId="34" xfId="0" applyFont="1" applyBorder="1" applyAlignment="1" applyProtection="1">
      <alignment horizontal="center"/>
      <protection locked="0"/>
    </xf>
    <xf numFmtId="187" fontId="17" fillId="0" borderId="83" xfId="0" applyNumberFormat="1" applyFont="1" applyBorder="1" applyAlignment="1" applyProtection="1">
      <alignment horizontal="left" vertical="center"/>
    </xf>
    <xf numFmtId="0" fontId="0" fillId="0" borderId="19"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230" fontId="17" fillId="0" borderId="83" xfId="0" applyNumberFormat="1" applyFont="1" applyBorder="1" applyAlignment="1" applyProtection="1">
      <alignment horizontal="left" vertical="center"/>
    </xf>
    <xf numFmtId="230" fontId="0" fillId="0" borderId="84" xfId="0" applyNumberFormat="1" applyBorder="1" applyAlignment="1">
      <alignment horizontal="left" vertical="center"/>
    </xf>
    <xf numFmtId="230" fontId="0" fillId="0" borderId="85" xfId="0" applyNumberFormat="1" applyBorder="1" applyAlignment="1">
      <alignment horizontal="left" vertical="center"/>
    </xf>
    <xf numFmtId="193" fontId="17" fillId="0" borderId="83" xfId="0" applyNumberFormat="1" applyFont="1" applyBorder="1" applyAlignment="1" applyProtection="1">
      <alignment horizontal="left" vertical="center"/>
    </xf>
    <xf numFmtId="0" fontId="12" fillId="0" borderId="13" xfId="0" applyFont="1" applyBorder="1" applyAlignment="1" applyProtection="1">
      <alignment horizontal="left" vertical="center"/>
    </xf>
    <xf numFmtId="0" fontId="12" fillId="0" borderId="34" xfId="0" applyFont="1" applyBorder="1" applyAlignment="1" applyProtection="1">
      <alignment horizontal="left" vertical="center"/>
    </xf>
    <xf numFmtId="0" fontId="0" fillId="0" borderId="20" xfId="0" applyBorder="1" applyAlignment="1">
      <alignment vertical="center"/>
    </xf>
    <xf numFmtId="0" fontId="0" fillId="0" borderId="30" xfId="0" applyBorder="1" applyAlignment="1">
      <alignment vertical="center"/>
    </xf>
    <xf numFmtId="0" fontId="0" fillId="25" borderId="19" xfId="0" applyFill="1" applyBorder="1" applyAlignment="1" applyProtection="1">
      <alignment horizontal="center" vertical="center"/>
    </xf>
    <xf numFmtId="0" fontId="0" fillId="25" borderId="52" xfId="0" applyFill="1" applyBorder="1" applyAlignment="1" applyProtection="1">
      <alignment horizontal="center" vertical="center"/>
    </xf>
    <xf numFmtId="0" fontId="0" fillId="0" borderId="52" xfId="0" applyBorder="1" applyAlignment="1" applyProtection="1">
      <alignment vertical="center"/>
    </xf>
    <xf numFmtId="0" fontId="0" fillId="0" borderId="44" xfId="0" applyBorder="1" applyAlignment="1" applyProtection="1">
      <alignment vertical="center"/>
    </xf>
    <xf numFmtId="0" fontId="47" fillId="0" borderId="77" xfId="0" applyFont="1" applyBorder="1" applyAlignment="1" applyProtection="1">
      <alignment horizontal="left" vertical="center"/>
    </xf>
    <xf numFmtId="0" fontId="47" fillId="0" borderId="76" xfId="0" applyFont="1" applyBorder="1" applyAlignment="1" applyProtection="1">
      <alignment horizontal="left" vertical="center"/>
    </xf>
    <xf numFmtId="216" fontId="17" fillId="0" borderId="83" xfId="0" applyNumberFormat="1" applyFont="1" applyBorder="1" applyAlignment="1" applyProtection="1">
      <alignment horizontal="left" vertical="center"/>
    </xf>
    <xf numFmtId="216" fontId="0" fillId="0" borderId="84" xfId="0" applyNumberFormat="1" applyBorder="1" applyAlignment="1">
      <alignment horizontal="left" vertical="center"/>
    </xf>
    <xf numFmtId="216" fontId="0" fillId="0" borderId="85" xfId="0" applyNumberFormat="1" applyBorder="1" applyAlignment="1">
      <alignment horizontal="left" vertical="center"/>
    </xf>
    <xf numFmtId="0" fontId="36" fillId="0" borderId="37" xfId="0" applyFont="1" applyBorder="1" applyAlignment="1" applyProtection="1">
      <alignment vertical="center" wrapText="1"/>
    </xf>
    <xf numFmtId="0" fontId="0" fillId="0" borderId="13" xfId="0" applyBorder="1" applyAlignment="1">
      <alignment vertical="center"/>
    </xf>
    <xf numFmtId="0" fontId="0" fillId="0" borderId="34" xfId="0" applyBorder="1" applyAlignment="1">
      <alignment vertical="center"/>
    </xf>
    <xf numFmtId="0" fontId="0" fillId="0" borderId="24" xfId="0" applyBorder="1" applyAlignment="1">
      <alignment vertical="center"/>
    </xf>
    <xf numFmtId="212" fontId="17" fillId="0" borderId="83" xfId="0" applyNumberFormat="1" applyFont="1" applyBorder="1" applyAlignment="1" applyProtection="1">
      <alignment horizontal="left" vertical="center"/>
    </xf>
    <xf numFmtId="212" fontId="0" fillId="0" borderId="84" xfId="0" applyNumberFormat="1" applyBorder="1" applyAlignment="1">
      <alignment horizontal="left" vertical="center"/>
    </xf>
    <xf numFmtId="212" fontId="0" fillId="0" borderId="85" xfId="0" applyNumberFormat="1" applyBorder="1" applyAlignment="1">
      <alignment horizontal="left" vertical="center"/>
    </xf>
    <xf numFmtId="208" fontId="17" fillId="0" borderId="83" xfId="0" applyNumberFormat="1" applyFont="1" applyBorder="1" applyAlignment="1" applyProtection="1">
      <alignment horizontal="left" vertical="center"/>
    </xf>
    <xf numFmtId="178" fontId="17" fillId="0" borderId="83" xfId="0" applyNumberFormat="1" applyFont="1" applyBorder="1" applyAlignment="1" applyProtection="1">
      <alignment horizontal="left" vertical="center"/>
    </xf>
    <xf numFmtId="226" fontId="17" fillId="0" borderId="83" xfId="0" applyNumberFormat="1" applyFont="1" applyBorder="1" applyAlignment="1" applyProtection="1">
      <alignment horizontal="left" vertical="center"/>
    </xf>
    <xf numFmtId="226" fontId="0" fillId="0" borderId="84" xfId="0" applyNumberFormat="1" applyBorder="1" applyAlignment="1">
      <alignment horizontal="left" vertical="center"/>
    </xf>
    <xf numFmtId="226" fontId="0" fillId="0" borderId="85" xfId="0" applyNumberFormat="1" applyBorder="1" applyAlignment="1">
      <alignment horizontal="left" vertical="center"/>
    </xf>
    <xf numFmtId="184" fontId="17" fillId="0" borderId="83" xfId="0" applyNumberFormat="1" applyFont="1" applyBorder="1" applyAlignment="1" applyProtection="1">
      <alignment horizontal="left" vertical="center"/>
    </xf>
    <xf numFmtId="184" fontId="0" fillId="0" borderId="84" xfId="0" applyNumberFormat="1" applyBorder="1" applyAlignment="1">
      <alignment horizontal="left" vertical="center"/>
    </xf>
    <xf numFmtId="184" fontId="0" fillId="0" borderId="85" xfId="0" applyNumberFormat="1" applyBorder="1" applyAlignment="1">
      <alignment horizontal="left" vertical="center"/>
    </xf>
    <xf numFmtId="0" fontId="13" fillId="0" borderId="19" xfId="0" applyFont="1" applyBorder="1" applyAlignment="1">
      <alignment horizontal="left" vertical="center"/>
    </xf>
    <xf numFmtId="0" fontId="49" fillId="0" borderId="43" xfId="0" applyFont="1" applyBorder="1" applyAlignment="1" applyProtection="1">
      <alignment horizontal="center" vertical="center"/>
      <protection locked="0"/>
    </xf>
    <xf numFmtId="0" fontId="49" fillId="0" borderId="23" xfId="0" applyFont="1" applyBorder="1" applyAlignment="1" applyProtection="1">
      <alignment horizontal="center" vertical="center"/>
      <protection locked="0"/>
    </xf>
    <xf numFmtId="0" fontId="16" fillId="0" borderId="86" xfId="0" applyFont="1" applyBorder="1" applyAlignment="1" applyProtection="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6" xfId="0" applyBorder="1" applyAlignment="1">
      <alignment horizontal="center" vertical="center"/>
    </xf>
    <xf numFmtId="0" fontId="16" fillId="0" borderId="104" xfId="0" applyFont="1" applyBorder="1" applyAlignment="1" applyProtection="1">
      <alignment horizontal="center" vertical="center"/>
    </xf>
    <xf numFmtId="0" fontId="16" fillId="0" borderId="105" xfId="0" applyFont="1" applyBorder="1" applyAlignment="1" applyProtection="1">
      <alignment horizontal="center" vertical="center"/>
    </xf>
    <xf numFmtId="0" fontId="16" fillId="0" borderId="106" xfId="0" applyFont="1" applyBorder="1" applyAlignment="1" applyProtection="1">
      <alignment horizontal="center" vertical="center"/>
    </xf>
    <xf numFmtId="0" fontId="16" fillId="0" borderId="87" xfId="0" applyFont="1" applyBorder="1" applyAlignment="1" applyProtection="1">
      <alignment horizontal="center" vertical="center"/>
    </xf>
    <xf numFmtId="0" fontId="16" fillId="0" borderId="88" xfId="0" applyFont="1" applyBorder="1" applyAlignment="1" applyProtection="1">
      <alignment horizontal="center" vertical="center"/>
    </xf>
    <xf numFmtId="0" fontId="16" fillId="0" borderId="95" xfId="0" applyFont="1" applyBorder="1" applyAlignment="1" applyProtection="1">
      <alignment horizontal="center" vertical="center"/>
    </xf>
    <xf numFmtId="0" fontId="16" fillId="0" borderId="96" xfId="0" applyFont="1" applyBorder="1" applyAlignment="1" applyProtection="1">
      <alignment horizontal="center" vertical="center"/>
    </xf>
    <xf numFmtId="0" fontId="16" fillId="0" borderId="97" xfId="0" applyFont="1" applyBorder="1" applyAlignment="1" applyProtection="1">
      <alignment horizontal="center" vertical="center"/>
    </xf>
    <xf numFmtId="166" fontId="17" fillId="0" borderId="83" xfId="0" applyNumberFormat="1" applyFont="1" applyBorder="1" applyAlignment="1" applyProtection="1">
      <alignment horizontal="left" vertical="center"/>
    </xf>
    <xf numFmtId="164" fontId="17" fillId="0" borderId="83" xfId="0" applyNumberFormat="1" applyFont="1" applyBorder="1" applyAlignment="1" applyProtection="1">
      <alignment horizontal="left" vertical="center"/>
    </xf>
    <xf numFmtId="0" fontId="16" fillId="0" borderId="107" xfId="0" applyFont="1" applyBorder="1" applyAlignment="1" applyProtection="1">
      <alignment horizontal="center" vertical="center"/>
    </xf>
    <xf numFmtId="0" fontId="16" fillId="0" borderId="108" xfId="0" applyFont="1" applyBorder="1" applyAlignment="1" applyProtection="1">
      <alignment horizontal="center" vertical="center"/>
    </xf>
    <xf numFmtId="0" fontId="16" fillId="0" borderId="109" xfId="0" applyFont="1" applyBorder="1" applyAlignment="1" applyProtection="1">
      <alignment horizontal="center" vertical="center"/>
    </xf>
    <xf numFmtId="0" fontId="13" fillId="0" borderId="57" xfId="0" applyFont="1" applyBorder="1" applyAlignment="1">
      <alignment horizontal="left" vertical="center"/>
    </xf>
    <xf numFmtId="0" fontId="13" fillId="0" borderId="24" xfId="0" applyFont="1" applyBorder="1" applyAlignment="1" applyProtection="1">
      <alignment horizontal="left" vertical="center"/>
    </xf>
    <xf numFmtId="0" fontId="0" fillId="0" borderId="20" xfId="0" applyBorder="1" applyAlignment="1">
      <alignment horizontal="left" vertical="center"/>
    </xf>
    <xf numFmtId="0" fontId="0" fillId="0" borderId="30" xfId="0" applyBorder="1" applyAlignment="1">
      <alignment horizontal="left" vertical="center"/>
    </xf>
    <xf numFmtId="0" fontId="5" fillId="33" borderId="55" xfId="0" applyFont="1" applyFill="1" applyBorder="1" applyAlignment="1" applyProtection="1">
      <alignment horizontal="center" vertical="center" wrapText="1"/>
    </xf>
    <xf numFmtId="0" fontId="5" fillId="33" borderId="54" xfId="0" applyFont="1" applyFill="1" applyBorder="1" applyAlignment="1" applyProtection="1">
      <alignment horizontal="center" vertical="center" wrapText="1"/>
    </xf>
    <xf numFmtId="0" fontId="5" fillId="33" borderId="47" xfId="0" applyFont="1" applyFill="1" applyBorder="1" applyAlignment="1" applyProtection="1">
      <alignment horizontal="center" vertical="center" wrapText="1"/>
    </xf>
    <xf numFmtId="0" fontId="12" fillId="0" borderId="24" xfId="0" applyFont="1" applyBorder="1" applyAlignment="1" applyProtection="1">
      <alignment horizontal="left" vertical="center" wrapText="1"/>
    </xf>
    <xf numFmtId="0" fontId="13" fillId="0" borderId="20" xfId="0" applyFont="1" applyBorder="1" applyAlignment="1" applyProtection="1">
      <alignment horizontal="left" vertical="center"/>
    </xf>
    <xf numFmtId="0" fontId="13" fillId="0" borderId="30" xfId="0" applyFont="1" applyBorder="1" applyAlignment="1" applyProtection="1">
      <alignment horizontal="left" vertical="center"/>
    </xf>
    <xf numFmtId="177" fontId="17" fillId="0" borderId="83" xfId="0" applyNumberFormat="1" applyFont="1" applyBorder="1" applyAlignment="1" applyProtection="1">
      <alignment horizontal="left" vertical="center"/>
    </xf>
    <xf numFmtId="176" fontId="17" fillId="0" borderId="83" xfId="0" applyNumberFormat="1" applyFont="1" applyBorder="1" applyAlignment="1" applyProtection="1">
      <alignment horizontal="left" vertical="center"/>
    </xf>
    <xf numFmtId="0" fontId="47" fillId="0" borderId="70" xfId="0" applyFont="1" applyBorder="1" applyAlignment="1" applyProtection="1">
      <alignment horizontal="left" vertical="center"/>
    </xf>
    <xf numFmtId="0" fontId="36" fillId="0" borderId="19" xfId="0" applyFont="1" applyFill="1" applyBorder="1" applyAlignment="1" applyProtection="1">
      <alignment horizontal="left" vertical="center" wrapText="1"/>
    </xf>
    <xf numFmtId="227" fontId="17" fillId="0" borderId="83" xfId="0" applyNumberFormat="1" applyFont="1" applyBorder="1" applyAlignment="1" applyProtection="1">
      <alignment horizontal="left" vertical="center"/>
    </xf>
    <xf numFmtId="227" fontId="0" fillId="0" borderId="84" xfId="0" applyNumberFormat="1" applyBorder="1" applyAlignment="1">
      <alignment horizontal="left" vertical="center"/>
    </xf>
    <xf numFmtId="227" fontId="0" fillId="0" borderId="85" xfId="0" applyNumberFormat="1" applyBorder="1" applyAlignment="1">
      <alignment horizontal="left" vertical="center"/>
    </xf>
    <xf numFmtId="0" fontId="36" fillId="0" borderId="60" xfId="0" applyFont="1" applyBorder="1" applyAlignment="1" applyProtection="1">
      <alignment horizontal="left" vertical="center"/>
      <protection locked="0"/>
    </xf>
    <xf numFmtId="0" fontId="36" fillId="0" borderId="62" xfId="0" applyFont="1" applyBorder="1" applyAlignment="1" applyProtection="1">
      <alignment horizontal="left" vertical="center"/>
      <protection locked="0"/>
    </xf>
    <xf numFmtId="168" fontId="17" fillId="0" borderId="83" xfId="0" applyNumberFormat="1" applyFont="1" applyBorder="1" applyAlignment="1" applyProtection="1">
      <alignment horizontal="left" vertical="center"/>
    </xf>
    <xf numFmtId="185" fontId="17" fillId="0" borderId="83" xfId="0" applyNumberFormat="1" applyFont="1" applyBorder="1" applyAlignment="1" applyProtection="1">
      <alignment horizontal="left" vertical="center"/>
    </xf>
    <xf numFmtId="169" fontId="17" fillId="0" borderId="83" xfId="0" applyNumberFormat="1" applyFont="1" applyBorder="1" applyAlignment="1" applyProtection="1">
      <alignment horizontal="left" vertical="center"/>
    </xf>
    <xf numFmtId="232" fontId="17" fillId="0" borderId="83" xfId="0" applyNumberFormat="1" applyFont="1" applyFill="1" applyBorder="1" applyAlignment="1" applyProtection="1">
      <alignment horizontal="left" vertical="center"/>
    </xf>
    <xf numFmtId="232" fontId="0" fillId="0" borderId="84" xfId="0" applyNumberFormat="1" applyBorder="1"/>
    <xf numFmtId="232" fontId="0" fillId="0" borderId="85" xfId="0" applyNumberFormat="1" applyBorder="1"/>
    <xf numFmtId="223" fontId="17" fillId="0" borderId="83" xfId="0" applyNumberFormat="1" applyFont="1" applyBorder="1" applyAlignment="1" applyProtection="1">
      <alignment horizontal="left" vertical="center"/>
    </xf>
    <xf numFmtId="223" fontId="0" fillId="0" borderId="84" xfId="0" applyNumberFormat="1" applyBorder="1" applyAlignment="1">
      <alignment horizontal="left" vertical="center"/>
    </xf>
    <xf numFmtId="223" fontId="0" fillId="0" borderId="85" xfId="0" applyNumberFormat="1" applyBorder="1" applyAlignment="1">
      <alignment horizontal="left" vertical="center"/>
    </xf>
    <xf numFmtId="170" fontId="17" fillId="0" borderId="83" xfId="0" applyNumberFormat="1" applyFont="1" applyBorder="1" applyAlignment="1" applyProtection="1">
      <alignment horizontal="left" vertical="center"/>
    </xf>
    <xf numFmtId="0" fontId="0" fillId="0" borderId="70" xfId="0" applyFill="1" applyBorder="1" applyAlignment="1" applyProtection="1">
      <alignment horizontal="center" vertical="center"/>
    </xf>
    <xf numFmtId="0" fontId="0" fillId="0" borderId="77" xfId="0" applyFill="1" applyBorder="1" applyAlignment="1" applyProtection="1">
      <alignment horizontal="center" vertical="center"/>
    </xf>
    <xf numFmtId="0" fontId="0" fillId="0" borderId="77" xfId="0" applyFill="1" applyBorder="1" applyAlignment="1" applyProtection="1">
      <alignment vertical="center"/>
    </xf>
    <xf numFmtId="0" fontId="0" fillId="0" borderId="76" xfId="0" applyFill="1" applyBorder="1" applyAlignment="1" applyProtection="1">
      <alignment vertical="center"/>
    </xf>
    <xf numFmtId="222" fontId="17" fillId="0" borderId="92" xfId="0" applyNumberFormat="1" applyFont="1" applyBorder="1" applyAlignment="1" applyProtection="1">
      <alignment horizontal="left" vertical="center"/>
    </xf>
    <xf numFmtId="222" fontId="0" fillId="0" borderId="93" xfId="0" applyNumberFormat="1" applyBorder="1" applyAlignment="1">
      <alignment horizontal="left" vertical="center"/>
    </xf>
    <xf numFmtId="222" fontId="0" fillId="0" borderId="94" xfId="0" applyNumberFormat="1" applyBorder="1" applyAlignment="1">
      <alignment horizontal="left" vertical="center"/>
    </xf>
    <xf numFmtId="0" fontId="0" fillId="0" borderId="19" xfId="0" applyFill="1" applyBorder="1" applyAlignment="1" applyProtection="1">
      <alignment horizontal="center" vertical="center"/>
    </xf>
    <xf numFmtId="0" fontId="0" fillId="0" borderId="52" xfId="0" applyFill="1" applyBorder="1" applyAlignment="1" applyProtection="1">
      <alignment horizontal="center" vertical="center"/>
    </xf>
    <xf numFmtId="0" fontId="0" fillId="0" borderId="52" xfId="0" applyFill="1" applyBorder="1" applyAlignment="1" applyProtection="1">
      <alignment vertical="center"/>
    </xf>
    <xf numFmtId="0" fontId="0" fillId="0" borderId="44" xfId="0" applyFill="1" applyBorder="1" applyAlignment="1" applyProtection="1">
      <alignment vertical="center"/>
    </xf>
    <xf numFmtId="0" fontId="0" fillId="0" borderId="90" xfId="0" applyBorder="1" applyAlignment="1" applyProtection="1">
      <alignment vertical="center"/>
    </xf>
    <xf numFmtId="0" fontId="0" fillId="0" borderId="91" xfId="0" applyBorder="1"/>
    <xf numFmtId="207" fontId="17" fillId="0" borderId="83" xfId="0" applyNumberFormat="1" applyFont="1" applyBorder="1" applyAlignment="1" applyProtection="1">
      <alignment horizontal="left" vertical="center"/>
    </xf>
    <xf numFmtId="206" fontId="17" fillId="0" borderId="83" xfId="0" applyNumberFormat="1" applyFont="1" applyBorder="1" applyAlignment="1" applyProtection="1">
      <alignment horizontal="left" vertical="center"/>
    </xf>
    <xf numFmtId="171" fontId="17" fillId="0" borderId="83" xfId="0" applyNumberFormat="1" applyFont="1" applyBorder="1" applyAlignment="1" applyProtection="1">
      <alignment horizontal="left" vertical="center"/>
    </xf>
    <xf numFmtId="213" fontId="17" fillId="0" borderId="83" xfId="0" applyNumberFormat="1" applyFont="1" applyBorder="1" applyAlignment="1" applyProtection="1">
      <alignment horizontal="left" vertical="center"/>
    </xf>
    <xf numFmtId="213" fontId="0" fillId="0" borderId="84" xfId="0" applyNumberFormat="1" applyBorder="1" applyAlignment="1">
      <alignment horizontal="left" vertical="center"/>
    </xf>
    <xf numFmtId="213" fontId="0" fillId="0" borderId="85" xfId="0" applyNumberFormat="1" applyBorder="1" applyAlignment="1">
      <alignment horizontal="left" vertical="center"/>
    </xf>
    <xf numFmtId="214" fontId="17" fillId="0" borderId="83" xfId="0" applyNumberFormat="1" applyFont="1" applyBorder="1" applyAlignment="1" applyProtection="1">
      <alignment horizontal="left" vertical="center"/>
    </xf>
    <xf numFmtId="214" fontId="0" fillId="0" borderId="84" xfId="0" applyNumberFormat="1" applyBorder="1" applyAlignment="1">
      <alignment horizontal="left" vertical="center"/>
    </xf>
    <xf numFmtId="214" fontId="0" fillId="0" borderId="85" xfId="0" applyNumberFormat="1" applyBorder="1" applyAlignment="1">
      <alignment horizontal="left" vertical="center"/>
    </xf>
    <xf numFmtId="0" fontId="36" fillId="0" borderId="24" xfId="0" applyFont="1" applyBorder="1" applyAlignment="1" applyProtection="1">
      <alignment horizontal="left" vertical="center" wrapText="1"/>
    </xf>
    <xf numFmtId="0" fontId="32" fillId="0" borderId="80" xfId="0" applyFont="1" applyBorder="1" applyAlignment="1" applyProtection="1">
      <alignment vertical="center"/>
    </xf>
    <xf numFmtId="0" fontId="0" fillId="0" borderId="22"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192" fontId="17" fillId="0" borderId="83" xfId="0" applyNumberFormat="1" applyFont="1" applyBorder="1" applyAlignment="1" applyProtection="1">
      <alignment horizontal="left" vertical="center"/>
    </xf>
    <xf numFmtId="186" fontId="17" fillId="0" borderId="83" xfId="0" applyNumberFormat="1" applyFont="1" applyBorder="1" applyAlignment="1" applyProtection="1">
      <alignment horizontal="left" vertical="center"/>
    </xf>
    <xf numFmtId="215" fontId="17" fillId="0" borderId="83" xfId="0" applyNumberFormat="1" applyFont="1" applyBorder="1" applyAlignment="1" applyProtection="1">
      <alignment horizontal="left" vertical="center"/>
    </xf>
    <xf numFmtId="215" fontId="0" fillId="0" borderId="84" xfId="0" applyNumberFormat="1" applyBorder="1" applyAlignment="1">
      <alignment horizontal="left" vertical="center"/>
    </xf>
    <xf numFmtId="215" fontId="0" fillId="0" borderId="85" xfId="0" applyNumberFormat="1" applyBorder="1" applyAlignment="1">
      <alignment horizontal="left" vertical="center"/>
    </xf>
    <xf numFmtId="189" fontId="17" fillId="0" borderId="83" xfId="0" applyNumberFormat="1" applyFont="1" applyBorder="1" applyAlignment="1" applyProtection="1">
      <alignment horizontal="left" vertical="center"/>
    </xf>
    <xf numFmtId="172" fontId="17" fillId="0" borderId="83" xfId="0" applyNumberFormat="1" applyFont="1" applyBorder="1" applyAlignment="1" applyProtection="1">
      <alignment horizontal="left" vertical="center"/>
    </xf>
    <xf numFmtId="190" fontId="17" fillId="0" borderId="83" xfId="0" applyNumberFormat="1" applyFont="1" applyBorder="1" applyAlignment="1" applyProtection="1">
      <alignment horizontal="left" vertical="center"/>
    </xf>
    <xf numFmtId="191" fontId="17" fillId="0" borderId="83" xfId="0" applyNumberFormat="1" applyFont="1" applyBorder="1" applyAlignment="1" applyProtection="1">
      <alignment horizontal="left" vertical="center"/>
    </xf>
    <xf numFmtId="0" fontId="36" fillId="25" borderId="24" xfId="0" applyFont="1" applyFill="1" applyBorder="1" applyAlignment="1" applyProtection="1">
      <alignment vertical="center" wrapText="1"/>
    </xf>
    <xf numFmtId="188" fontId="17" fillId="0" borderId="89" xfId="0" applyNumberFormat="1" applyFont="1" applyBorder="1" applyAlignment="1" applyProtection="1">
      <alignment horizontal="left" vertical="center"/>
    </xf>
    <xf numFmtId="0" fontId="0" fillId="0" borderId="13" xfId="0" applyBorder="1" applyAlignment="1">
      <alignment horizontal="left" vertical="center"/>
    </xf>
    <xf numFmtId="0" fontId="0" fillId="0" borderId="34" xfId="0" applyBorder="1" applyAlignment="1">
      <alignment horizontal="left" vertical="center"/>
    </xf>
    <xf numFmtId="0" fontId="0" fillId="0" borderId="52" xfId="0" applyBorder="1" applyAlignment="1">
      <alignment vertical="center"/>
    </xf>
    <xf numFmtId="0" fontId="0" fillId="0" borderId="44" xfId="0" applyBorder="1" applyAlignment="1">
      <alignment vertical="center"/>
    </xf>
    <xf numFmtId="224" fontId="17" fillId="0" borderId="83" xfId="0" applyNumberFormat="1" applyFont="1" applyBorder="1" applyAlignment="1" applyProtection="1">
      <alignment horizontal="left" vertical="center"/>
    </xf>
    <xf numFmtId="224" fontId="0" fillId="0" borderId="84" xfId="0" applyNumberFormat="1" applyBorder="1" applyAlignment="1">
      <alignment horizontal="left" vertical="center"/>
    </xf>
    <xf numFmtId="224" fontId="0" fillId="0" borderId="85" xfId="0" applyNumberFormat="1" applyBorder="1" applyAlignment="1">
      <alignment horizontal="left" vertical="center"/>
    </xf>
    <xf numFmtId="218" fontId="17" fillId="0" borderId="83" xfId="0" applyNumberFormat="1" applyFont="1" applyBorder="1" applyAlignment="1" applyProtection="1">
      <alignment horizontal="left" vertical="center"/>
    </xf>
    <xf numFmtId="218" fontId="0" fillId="0" borderId="84" xfId="0" applyNumberFormat="1" applyBorder="1" applyAlignment="1">
      <alignment horizontal="left" vertical="center"/>
    </xf>
    <xf numFmtId="218" fontId="0" fillId="0" borderId="85" xfId="0" applyNumberFormat="1" applyBorder="1" applyAlignment="1">
      <alignment horizontal="left" vertical="center"/>
    </xf>
    <xf numFmtId="167" fontId="17" fillId="0" borderId="83" xfId="0" applyNumberFormat="1" applyFont="1" applyBorder="1" applyAlignment="1" applyProtection="1">
      <alignment horizontal="left" vertical="center"/>
    </xf>
    <xf numFmtId="0" fontId="0" fillId="0" borderId="95" xfId="0" applyBorder="1" applyAlignment="1">
      <alignment horizontal="center" vertical="center"/>
    </xf>
    <xf numFmtId="0" fontId="0" fillId="0" borderId="96" xfId="0" applyBorder="1" applyAlignment="1">
      <alignment horizontal="center" vertical="center"/>
    </xf>
    <xf numFmtId="0" fontId="0" fillId="0" borderId="97" xfId="0" applyBorder="1" applyAlignment="1">
      <alignment horizontal="center" vertical="center"/>
    </xf>
    <xf numFmtId="194" fontId="17" fillId="0" borderId="84" xfId="0" applyNumberFormat="1" applyFont="1" applyBorder="1" applyAlignment="1" applyProtection="1">
      <alignment horizontal="left" vertical="center"/>
    </xf>
    <xf numFmtId="194" fontId="0" fillId="0" borderId="84" xfId="0" applyNumberFormat="1" applyBorder="1" applyAlignment="1">
      <alignment horizontal="left" vertical="center"/>
    </xf>
    <xf numFmtId="194" fontId="0" fillId="0" borderId="85" xfId="0" applyNumberFormat="1" applyBorder="1" applyAlignment="1">
      <alignment horizontal="left" vertical="center"/>
    </xf>
    <xf numFmtId="179" fontId="17" fillId="0" borderId="83" xfId="0" applyNumberFormat="1" applyFont="1" applyBorder="1" applyAlignment="1" applyProtection="1">
      <alignment horizontal="left" vertical="center"/>
    </xf>
    <xf numFmtId="181" fontId="17" fillId="0" borderId="83" xfId="0" applyNumberFormat="1" applyFont="1" applyBorder="1" applyAlignment="1" applyProtection="1">
      <alignment horizontal="left" vertical="center"/>
    </xf>
    <xf numFmtId="180" fontId="17" fillId="0" borderId="83" xfId="0" applyNumberFormat="1" applyFont="1" applyBorder="1" applyAlignment="1" applyProtection="1">
      <alignment horizontal="left" vertical="center"/>
    </xf>
    <xf numFmtId="221" fontId="17" fillId="0" borderId="83" xfId="0" applyNumberFormat="1" applyFont="1" applyBorder="1" applyAlignment="1" applyProtection="1">
      <alignment horizontal="left" vertical="center"/>
    </xf>
    <xf numFmtId="221" fontId="0" fillId="0" borderId="84" xfId="0" applyNumberFormat="1" applyBorder="1" applyAlignment="1">
      <alignment horizontal="left" vertical="center"/>
    </xf>
    <xf numFmtId="221" fontId="0" fillId="0" borderId="85" xfId="0" applyNumberFormat="1" applyBorder="1" applyAlignment="1">
      <alignment horizontal="left" vertical="center"/>
    </xf>
    <xf numFmtId="233" fontId="17" fillId="0" borderId="83" xfId="0" applyNumberFormat="1" applyFont="1" applyBorder="1" applyAlignment="1" applyProtection="1">
      <alignment horizontal="left" vertical="center"/>
    </xf>
    <xf numFmtId="233" fontId="0" fillId="0" borderId="84" xfId="0" applyNumberFormat="1" applyBorder="1" applyAlignment="1">
      <alignment horizontal="left" vertical="center"/>
    </xf>
    <xf numFmtId="233" fontId="0" fillId="0" borderId="85" xfId="0" applyNumberFormat="1" applyBorder="1" applyAlignment="1">
      <alignment horizontal="left" vertical="center"/>
    </xf>
    <xf numFmtId="0" fontId="0" fillId="0" borderId="24" xfId="0" applyFill="1" applyBorder="1" applyAlignment="1" applyProtection="1">
      <alignment horizontal="left" vertical="center"/>
    </xf>
    <xf numFmtId="0" fontId="0" fillId="0" borderId="20" xfId="0" applyFill="1" applyBorder="1" applyAlignment="1" applyProtection="1">
      <alignment horizontal="left" vertical="center"/>
    </xf>
    <xf numFmtId="0" fontId="0" fillId="0" borderId="30" xfId="0" applyFill="1" applyBorder="1" applyAlignment="1" applyProtection="1">
      <alignment horizontal="left" vertical="center"/>
    </xf>
    <xf numFmtId="0" fontId="0" fillId="0" borderId="49" xfId="0" applyFill="1" applyBorder="1" applyAlignment="1" applyProtection="1">
      <alignment horizontal="left" vertical="center"/>
    </xf>
    <xf numFmtId="0" fontId="0" fillId="0" borderId="23" xfId="0" applyFill="1" applyBorder="1" applyAlignment="1" applyProtection="1">
      <alignment horizontal="left" vertical="center"/>
    </xf>
    <xf numFmtId="0" fontId="0" fillId="0" borderId="57" xfId="0" applyFill="1" applyBorder="1" applyAlignment="1" applyProtection="1">
      <alignment horizontal="left" vertical="center"/>
    </xf>
    <xf numFmtId="0" fontId="37" fillId="26" borderId="19" xfId="0" applyNumberFormat="1" applyFont="1" applyFill="1" applyBorder="1" applyAlignment="1" applyProtection="1">
      <alignment vertical="center"/>
    </xf>
    <xf numFmtId="0" fontId="37" fillId="26" borderId="44" xfId="0" applyNumberFormat="1" applyFont="1" applyFill="1" applyBorder="1" applyAlignment="1" applyProtection="1">
      <alignment vertical="center"/>
    </xf>
    <xf numFmtId="0" fontId="36" fillId="0" borderId="19" xfId="0" applyNumberFormat="1" applyFont="1" applyBorder="1" applyAlignment="1" applyProtection="1">
      <alignment horizontal="left" vertical="center" wrapText="1"/>
    </xf>
    <xf numFmtId="0" fontId="36" fillId="0" borderId="52" xfId="0" applyNumberFormat="1" applyFont="1" applyBorder="1" applyAlignment="1" applyProtection="1">
      <alignment horizontal="left" vertical="center" wrapText="1"/>
    </xf>
    <xf numFmtId="0" fontId="36" fillId="0" borderId="44" xfId="0" applyNumberFormat="1" applyFont="1" applyBorder="1" applyAlignment="1" applyProtection="1">
      <alignment horizontal="left" vertical="center" wrapText="1"/>
    </xf>
    <xf numFmtId="0" fontId="17" fillId="0" borderId="19" xfId="0" applyNumberFormat="1" applyFont="1" applyBorder="1" applyAlignment="1" applyProtection="1">
      <alignment horizontal="center" vertical="center"/>
    </xf>
    <xf numFmtId="0" fontId="17" fillId="0" borderId="52" xfId="0" applyNumberFormat="1" applyFont="1" applyBorder="1" applyAlignment="1" applyProtection="1">
      <alignment horizontal="center" vertical="center"/>
    </xf>
    <xf numFmtId="0" fontId="0" fillId="0" borderId="44" xfId="0" applyNumberFormat="1" applyBorder="1" applyAlignment="1">
      <alignment vertical="center"/>
    </xf>
    <xf numFmtId="0" fontId="6" fillId="0" borderId="19" xfId="0" applyNumberFormat="1" applyFont="1" applyBorder="1" applyAlignment="1" applyProtection="1">
      <alignment horizontal="center" vertical="center"/>
    </xf>
    <xf numFmtId="0" fontId="6" fillId="0" borderId="52" xfId="0" applyNumberFormat="1" applyFont="1" applyBorder="1" applyAlignment="1" applyProtection="1">
      <alignment horizontal="center" vertical="center"/>
    </xf>
    <xf numFmtId="0" fontId="6" fillId="0" borderId="44" xfId="0" applyNumberFormat="1" applyFont="1" applyBorder="1" applyAlignment="1" applyProtection="1">
      <alignment horizontal="center" vertical="center"/>
    </xf>
    <xf numFmtId="0" fontId="17" fillId="0" borderId="44" xfId="0" applyNumberFormat="1" applyFont="1" applyBorder="1" applyAlignment="1" applyProtection="1">
      <alignment horizontal="center" vertical="center"/>
    </xf>
    <xf numFmtId="0" fontId="16" fillId="0" borderId="19" xfId="0" applyNumberFormat="1" applyFont="1" applyBorder="1" applyAlignment="1" applyProtection="1">
      <alignment horizontal="center" vertical="center"/>
    </xf>
    <xf numFmtId="0" fontId="16" fillId="0" borderId="52" xfId="0" applyNumberFormat="1" applyFont="1" applyBorder="1" applyAlignment="1" applyProtection="1">
      <alignment horizontal="center" vertical="center"/>
    </xf>
    <xf numFmtId="0" fontId="16" fillId="0" borderId="44" xfId="0" applyNumberFormat="1" applyFont="1" applyBorder="1" applyAlignment="1" applyProtection="1">
      <alignment horizontal="center" vertical="center"/>
    </xf>
    <xf numFmtId="1" fontId="17" fillId="0" borderId="19" xfId="0" applyNumberFormat="1" applyFont="1" applyBorder="1" applyAlignment="1" applyProtection="1">
      <alignment horizontal="center" vertical="center"/>
    </xf>
    <xf numFmtId="1" fontId="17" fillId="0" borderId="52" xfId="0" applyNumberFormat="1" applyFont="1" applyBorder="1" applyAlignment="1" applyProtection="1">
      <alignment horizontal="center" vertical="center"/>
    </xf>
    <xf numFmtId="1" fontId="17" fillId="0" borderId="44" xfId="0" applyNumberFormat="1" applyFont="1" applyBorder="1" applyAlignment="1" applyProtection="1">
      <alignment horizontal="center" vertical="center"/>
    </xf>
    <xf numFmtId="0" fontId="12" fillId="0" borderId="37" xfId="0" applyNumberFormat="1" applyFont="1" applyBorder="1" applyAlignment="1" applyProtection="1">
      <alignment horizontal="left" vertical="center" wrapText="1"/>
    </xf>
    <xf numFmtId="0" fontId="12" fillId="0" borderId="13" xfId="0" applyNumberFormat="1" applyFont="1" applyBorder="1" applyAlignment="1" applyProtection="1">
      <alignment horizontal="left" vertical="center" wrapText="1"/>
    </xf>
    <xf numFmtId="0" fontId="0" fillId="0" borderId="13" xfId="0" applyNumberFormat="1" applyBorder="1" applyAlignment="1">
      <alignment vertical="center"/>
    </xf>
    <xf numFmtId="0" fontId="0" fillId="0" borderId="34" xfId="0" applyNumberFormat="1" applyBorder="1" applyAlignment="1">
      <alignment vertical="center"/>
    </xf>
    <xf numFmtId="0" fontId="12" fillId="0" borderId="24" xfId="0" applyNumberFormat="1" applyFont="1" applyBorder="1" applyAlignment="1" applyProtection="1">
      <alignment horizontal="left" vertical="center" wrapText="1"/>
    </xf>
    <xf numFmtId="0" fontId="12" fillId="0" borderId="20" xfId="0" applyNumberFormat="1" applyFont="1" applyBorder="1" applyAlignment="1" applyProtection="1">
      <alignment horizontal="left" vertical="center" wrapText="1"/>
    </xf>
    <xf numFmtId="0" fontId="0" fillId="0" borderId="20" xfId="0" applyNumberFormat="1" applyBorder="1" applyAlignment="1">
      <alignment vertical="center"/>
    </xf>
    <xf numFmtId="0" fontId="0" fillId="0" borderId="30" xfId="0" applyNumberFormat="1" applyBorder="1" applyAlignment="1">
      <alignment vertical="center"/>
    </xf>
    <xf numFmtId="0" fontId="36" fillId="0" borderId="19" xfId="0" applyNumberFormat="1" applyFont="1" applyFill="1" applyBorder="1" applyAlignment="1" applyProtection="1">
      <alignment horizontal="left" vertical="center" wrapText="1"/>
    </xf>
    <xf numFmtId="0" fontId="36" fillId="0" borderId="52" xfId="0" applyNumberFormat="1" applyFont="1" applyFill="1" applyBorder="1" applyAlignment="1" applyProtection="1">
      <alignment horizontal="left" vertical="center" wrapText="1"/>
    </xf>
    <xf numFmtId="0" fontId="36" fillId="0" borderId="44" xfId="0" applyNumberFormat="1" applyFont="1" applyFill="1" applyBorder="1" applyAlignment="1" applyProtection="1">
      <alignment horizontal="left" vertical="center" wrapText="1"/>
    </xf>
    <xf numFmtId="0" fontId="16" fillId="0" borderId="24" xfId="0" applyNumberFormat="1" applyFont="1" applyBorder="1" applyAlignment="1" applyProtection="1">
      <alignment horizontal="center" vertical="center"/>
    </xf>
    <xf numFmtId="0" fontId="16" fillId="0" borderId="20" xfId="0" applyNumberFormat="1" applyFont="1" applyBorder="1" applyAlignment="1" applyProtection="1">
      <alignment horizontal="center" vertical="center"/>
    </xf>
    <xf numFmtId="0" fontId="16" fillId="0" borderId="30" xfId="0" applyNumberFormat="1" applyFont="1" applyBorder="1" applyAlignment="1" applyProtection="1">
      <alignment horizontal="center" vertical="center"/>
    </xf>
    <xf numFmtId="1" fontId="17" fillId="0" borderId="24" xfId="0" applyNumberFormat="1" applyFont="1" applyBorder="1" applyAlignment="1" applyProtection="1">
      <alignment horizontal="center" vertical="center"/>
    </xf>
    <xf numFmtId="1" fontId="17" fillId="0" borderId="20" xfId="0" applyNumberFormat="1" applyFont="1" applyBorder="1" applyAlignment="1" applyProtection="1">
      <alignment horizontal="center" vertical="center"/>
    </xf>
    <xf numFmtId="1" fontId="17" fillId="0" borderId="30" xfId="0" applyNumberFormat="1" applyFont="1" applyBorder="1" applyAlignment="1" applyProtection="1">
      <alignment horizontal="center" vertical="center"/>
    </xf>
    <xf numFmtId="0" fontId="6" fillId="0" borderId="19" xfId="0" applyNumberFormat="1" applyFont="1" applyFill="1" applyBorder="1" applyAlignment="1" applyProtection="1">
      <alignment horizontal="center" vertical="center"/>
    </xf>
    <xf numFmtId="0" fontId="6" fillId="0" borderId="52" xfId="0" applyNumberFormat="1" applyFont="1" applyFill="1" applyBorder="1" applyAlignment="1" applyProtection="1">
      <alignment horizontal="center" vertical="center"/>
    </xf>
    <xf numFmtId="0" fontId="6" fillId="0" borderId="44" xfId="0" applyNumberFormat="1" applyFont="1" applyFill="1" applyBorder="1" applyAlignment="1" applyProtection="1">
      <alignment horizontal="center" vertical="center"/>
    </xf>
    <xf numFmtId="0" fontId="17" fillId="0" borderId="19" xfId="0" applyNumberFormat="1" applyFont="1" applyFill="1" applyBorder="1" applyAlignment="1" applyProtection="1">
      <alignment horizontal="center" vertical="center"/>
    </xf>
    <xf numFmtId="0" fontId="17" fillId="0" borderId="52" xfId="0" applyNumberFormat="1" applyFont="1" applyFill="1" applyBorder="1" applyAlignment="1" applyProtection="1">
      <alignment horizontal="center" vertical="center"/>
    </xf>
    <xf numFmtId="0" fontId="37" fillId="26" borderId="37" xfId="0" applyNumberFormat="1" applyFont="1" applyFill="1" applyBorder="1" applyAlignment="1" applyProtection="1">
      <alignment vertical="center"/>
    </xf>
    <xf numFmtId="0" fontId="36" fillId="0" borderId="37" xfId="0" applyNumberFormat="1" applyFont="1" applyBorder="1" applyAlignment="1" applyProtection="1">
      <alignment horizontal="left" vertical="center" wrapText="1"/>
    </xf>
    <xf numFmtId="0" fontId="36" fillId="0" borderId="13" xfId="0" applyNumberFormat="1" applyFont="1" applyBorder="1" applyAlignment="1" applyProtection="1">
      <alignment horizontal="left" vertical="center" wrapText="1"/>
    </xf>
    <xf numFmtId="0" fontId="36" fillId="0" borderId="34" xfId="0" applyNumberFormat="1" applyFont="1" applyBorder="1" applyAlignment="1" applyProtection="1">
      <alignment horizontal="left" vertical="center" wrapText="1"/>
    </xf>
    <xf numFmtId="0" fontId="16" fillId="0" borderId="37" xfId="0" applyNumberFormat="1" applyFont="1" applyBorder="1" applyAlignment="1" applyProtection="1">
      <alignment horizontal="center" vertical="center"/>
    </xf>
    <xf numFmtId="0" fontId="16" fillId="0" borderId="13" xfId="0" applyNumberFormat="1" applyFont="1" applyBorder="1" applyAlignment="1" applyProtection="1">
      <alignment horizontal="center" vertical="center"/>
    </xf>
    <xf numFmtId="0" fontId="16" fillId="0" borderId="34" xfId="0" applyNumberFormat="1" applyFont="1" applyBorder="1" applyAlignment="1" applyProtection="1">
      <alignment horizontal="center" vertical="center"/>
    </xf>
    <xf numFmtId="0" fontId="6" fillId="0" borderId="37" xfId="0" applyNumberFormat="1" applyFont="1" applyBorder="1" applyAlignment="1" applyProtection="1">
      <alignment horizontal="center" vertical="center"/>
    </xf>
    <xf numFmtId="0" fontId="6" fillId="0" borderId="13" xfId="0" applyNumberFormat="1" applyFont="1" applyBorder="1" applyAlignment="1" applyProtection="1">
      <alignment horizontal="center" vertical="center"/>
    </xf>
    <xf numFmtId="0" fontId="6" fillId="0" borderId="34" xfId="0" applyNumberFormat="1" applyFont="1" applyBorder="1" applyAlignment="1" applyProtection="1">
      <alignment horizontal="center" vertical="center"/>
    </xf>
    <xf numFmtId="0" fontId="17" fillId="0" borderId="37" xfId="0" applyNumberFormat="1" applyFont="1" applyBorder="1" applyAlignment="1" applyProtection="1">
      <alignment horizontal="center" vertical="center"/>
    </xf>
    <xf numFmtId="0" fontId="17" fillId="0" borderId="13" xfId="0" applyNumberFormat="1" applyFont="1" applyBorder="1" applyAlignment="1" applyProtection="1">
      <alignment horizontal="center" vertical="center"/>
    </xf>
    <xf numFmtId="0" fontId="37" fillId="26" borderId="49" xfId="0" applyNumberFormat="1" applyFont="1" applyFill="1" applyBorder="1" applyAlignment="1" applyProtection="1">
      <alignment vertical="center"/>
    </xf>
    <xf numFmtId="0" fontId="0" fillId="0" borderId="57" xfId="0" applyNumberFormat="1" applyBorder="1" applyAlignment="1">
      <alignment vertical="center"/>
    </xf>
    <xf numFmtId="0" fontId="36" fillId="0" borderId="49" xfId="0" applyNumberFormat="1" applyFont="1" applyBorder="1" applyAlignment="1" applyProtection="1">
      <alignment horizontal="left" vertical="center" wrapText="1"/>
    </xf>
    <xf numFmtId="0" fontId="36" fillId="0" borderId="23" xfId="0" applyNumberFormat="1" applyFont="1" applyBorder="1" applyAlignment="1" applyProtection="1">
      <alignment horizontal="left" vertical="center" wrapText="1"/>
    </xf>
    <xf numFmtId="0" fontId="36" fillId="0" borderId="57" xfId="0" applyNumberFormat="1" applyFont="1" applyBorder="1" applyAlignment="1" applyProtection="1">
      <alignment horizontal="left" vertical="center" wrapText="1"/>
    </xf>
    <xf numFmtId="0" fontId="16" fillId="0" borderId="49" xfId="0" applyNumberFormat="1" applyFont="1" applyBorder="1" applyAlignment="1" applyProtection="1">
      <alignment horizontal="center" vertical="center"/>
    </xf>
    <xf numFmtId="0" fontId="16" fillId="0" borderId="23" xfId="0" applyNumberFormat="1" applyFont="1" applyBorder="1" applyAlignment="1" applyProtection="1">
      <alignment horizontal="center" vertical="center"/>
    </xf>
    <xf numFmtId="0" fontId="16" fillId="0" borderId="57" xfId="0" applyNumberFormat="1" applyFont="1" applyBorder="1" applyAlignment="1" applyProtection="1">
      <alignment horizontal="center" vertical="center"/>
    </xf>
    <xf numFmtId="0" fontId="6" fillId="0" borderId="49" xfId="0" applyNumberFormat="1" applyFont="1" applyBorder="1" applyAlignment="1" applyProtection="1">
      <alignment horizontal="center" vertical="center"/>
    </xf>
    <xf numFmtId="0" fontId="6" fillId="0" borderId="23" xfId="0" applyNumberFormat="1" applyFont="1" applyBorder="1" applyAlignment="1" applyProtection="1">
      <alignment horizontal="center" vertical="center"/>
    </xf>
    <xf numFmtId="0" fontId="6" fillId="0" borderId="57" xfId="0" applyNumberFormat="1" applyFont="1" applyBorder="1" applyAlignment="1" applyProtection="1">
      <alignment horizontal="center" vertical="center"/>
    </xf>
    <xf numFmtId="0" fontId="17" fillId="0" borderId="49" xfId="0" applyNumberFormat="1" applyFont="1" applyBorder="1" applyAlignment="1" applyProtection="1">
      <alignment horizontal="center" vertical="center"/>
    </xf>
    <xf numFmtId="0" fontId="17" fillId="0" borderId="23" xfId="0" applyNumberFormat="1" applyFont="1" applyBorder="1" applyAlignment="1" applyProtection="1">
      <alignment horizontal="center" vertical="center"/>
    </xf>
    <xf numFmtId="0" fontId="36" fillId="0" borderId="60" xfId="0" applyNumberFormat="1" applyFont="1" applyBorder="1" applyAlignment="1" applyProtection="1">
      <alignment horizontal="left" vertical="center" wrapText="1"/>
    </xf>
    <xf numFmtId="0" fontId="36" fillId="0" borderId="62" xfId="0" applyNumberFormat="1" applyFont="1" applyBorder="1" applyAlignment="1" applyProtection="1">
      <alignment horizontal="left" vertical="center" wrapText="1"/>
    </xf>
    <xf numFmtId="0" fontId="36" fillId="0" borderId="58" xfId="0" applyNumberFormat="1" applyFont="1" applyBorder="1" applyAlignment="1" applyProtection="1">
      <alignment horizontal="left" vertical="center" wrapText="1"/>
    </xf>
    <xf numFmtId="0" fontId="16" fillId="0" borderId="60" xfId="0" applyNumberFormat="1" applyFont="1" applyBorder="1" applyAlignment="1" applyProtection="1">
      <alignment horizontal="center" vertical="center"/>
    </xf>
    <xf numFmtId="0" fontId="16" fillId="0" borderId="62" xfId="0" applyNumberFormat="1" applyFont="1" applyBorder="1" applyAlignment="1" applyProtection="1">
      <alignment horizontal="center" vertical="center"/>
    </xf>
    <xf numFmtId="0" fontId="16" fillId="0" borderId="58" xfId="0" applyNumberFormat="1" applyFont="1" applyBorder="1" applyAlignment="1" applyProtection="1">
      <alignment horizontal="center" vertical="center"/>
    </xf>
    <xf numFmtId="0" fontId="6" fillId="0" borderId="60" xfId="0" applyNumberFormat="1" applyFont="1" applyBorder="1" applyAlignment="1" applyProtection="1">
      <alignment horizontal="center" vertical="center"/>
    </xf>
    <xf numFmtId="0" fontId="6" fillId="0" borderId="62" xfId="0" applyNumberFormat="1" applyFont="1" applyBorder="1" applyAlignment="1" applyProtection="1">
      <alignment horizontal="center" vertical="center"/>
    </xf>
    <xf numFmtId="0" fontId="6" fillId="0" borderId="58" xfId="0" applyNumberFormat="1" applyFont="1" applyBorder="1" applyAlignment="1" applyProtection="1">
      <alignment horizontal="center" vertical="center"/>
    </xf>
    <xf numFmtId="0" fontId="17" fillId="0" borderId="60" xfId="0" applyNumberFormat="1" applyFont="1" applyBorder="1" applyAlignment="1" applyProtection="1">
      <alignment horizontal="center" vertical="center"/>
    </xf>
    <xf numFmtId="0" fontId="17" fillId="0" borderId="62" xfId="0" applyNumberFormat="1" applyFont="1" applyBorder="1" applyAlignment="1" applyProtection="1">
      <alignment horizontal="center" vertical="center"/>
    </xf>
    <xf numFmtId="0" fontId="37" fillId="26" borderId="60" xfId="0" applyNumberFormat="1" applyFont="1" applyFill="1" applyBorder="1" applyAlignment="1" applyProtection="1">
      <alignment vertical="center"/>
    </xf>
    <xf numFmtId="0" fontId="0" fillId="0" borderId="58" xfId="0" applyNumberFormat="1" applyBorder="1" applyAlignment="1">
      <alignment vertical="center"/>
    </xf>
    <xf numFmtId="0" fontId="13" fillId="26" borderId="26" xfId="0" applyFont="1" applyFill="1" applyBorder="1" applyAlignment="1" applyProtection="1">
      <alignment vertical="center"/>
    </xf>
    <xf numFmtId="0" fontId="0" fillId="0" borderId="26" xfId="0" applyBorder="1" applyAlignment="1">
      <alignment vertical="center"/>
    </xf>
    <xf numFmtId="0" fontId="0" fillId="0" borderId="54" xfId="0" applyBorder="1" applyAlignment="1">
      <alignment vertical="center"/>
    </xf>
    <xf numFmtId="0" fontId="0" fillId="0" borderId="47" xfId="0" applyBorder="1" applyAlignment="1">
      <alignment vertical="center"/>
    </xf>
    <xf numFmtId="0" fontId="26" fillId="0" borderId="24" xfId="0" applyFont="1" applyBorder="1" applyAlignment="1" applyProtection="1">
      <alignment horizontal="center" vertical="center" wrapText="1"/>
    </xf>
    <xf numFmtId="0" fontId="27" fillId="0" borderId="20" xfId="0" applyFont="1" applyBorder="1" applyAlignment="1" applyProtection="1">
      <alignment horizontal="center" vertical="center"/>
    </xf>
    <xf numFmtId="0" fontId="27" fillId="0" borderId="30" xfId="0" applyFont="1" applyBorder="1" applyAlignment="1" applyProtection="1">
      <alignment horizontal="center" vertical="center"/>
    </xf>
    <xf numFmtId="0" fontId="16" fillId="0" borderId="24" xfId="0" applyFont="1" applyBorder="1" applyAlignment="1" applyProtection="1">
      <alignment horizontal="center" vertical="center" textRotation="90" wrapText="1"/>
    </xf>
    <xf numFmtId="0" fontId="16" fillId="0" borderId="20" xfId="0" applyFont="1" applyBorder="1" applyAlignment="1" applyProtection="1">
      <alignment horizontal="center" vertical="center" textRotation="90" wrapText="1"/>
    </xf>
    <xf numFmtId="0" fontId="16" fillId="0" borderId="30" xfId="0" applyFont="1" applyBorder="1" applyAlignment="1" applyProtection="1">
      <alignment horizontal="center" vertical="center" textRotation="90" wrapText="1"/>
    </xf>
    <xf numFmtId="0" fontId="6" fillId="0" borderId="24" xfId="0" applyFont="1" applyBorder="1" applyAlignment="1" applyProtection="1">
      <alignment horizontal="center" vertical="center" textRotation="90" wrapText="1"/>
    </xf>
    <xf numFmtId="0" fontId="6" fillId="0" borderId="20" xfId="0" applyFont="1" applyBorder="1" applyAlignment="1" applyProtection="1">
      <alignment horizontal="center" vertical="center" textRotation="90" wrapText="1"/>
    </xf>
    <xf numFmtId="0" fontId="6" fillId="0" borderId="30" xfId="0" applyFont="1" applyBorder="1" applyAlignment="1" applyProtection="1">
      <alignment horizontal="center" vertical="center" textRotation="90" wrapText="1"/>
    </xf>
    <xf numFmtId="0" fontId="17" fillId="0" borderId="24" xfId="0" applyFont="1" applyBorder="1" applyAlignment="1" applyProtection="1">
      <alignment horizontal="center" vertical="center" textRotation="90" wrapText="1"/>
    </xf>
    <xf numFmtId="0" fontId="19" fillId="0" borderId="20" xfId="0" applyFont="1" applyBorder="1" applyAlignment="1" applyProtection="1">
      <alignment vertical="center" wrapText="1"/>
    </xf>
    <xf numFmtId="0" fontId="24" fillId="0" borderId="24" xfId="0" applyFont="1" applyBorder="1" applyAlignment="1" applyProtection="1">
      <alignment horizontal="center" vertical="center" textRotation="90" wrapText="1"/>
    </xf>
    <xf numFmtId="0" fontId="24" fillId="0" borderId="30" xfId="0" applyFont="1" applyBorder="1" applyAlignment="1" applyProtection="1">
      <alignment horizontal="center" vertical="center" textRotation="90" wrapText="1"/>
    </xf>
    <xf numFmtId="0" fontId="31" fillId="0" borderId="24" xfId="0" applyFont="1" applyBorder="1" applyAlignment="1" applyProtection="1">
      <alignment vertical="center"/>
    </xf>
    <xf numFmtId="0" fontId="31" fillId="0" borderId="20" xfId="0" applyFont="1" applyBorder="1" applyAlignment="1" applyProtection="1">
      <alignment vertical="center"/>
    </xf>
    <xf numFmtId="0" fontId="31" fillId="0" borderId="30" xfId="0" applyFont="1" applyBorder="1" applyAlignment="1" applyProtection="1">
      <alignment vertical="center"/>
    </xf>
    <xf numFmtId="0" fontId="6" fillId="0" borderId="24" xfId="0" applyFont="1" applyBorder="1" applyAlignment="1" applyProtection="1">
      <alignment horizontal="center" vertical="center"/>
    </xf>
    <xf numFmtId="0" fontId="6" fillId="0" borderId="20" xfId="0" applyFont="1" applyBorder="1" applyAlignment="1" applyProtection="1">
      <alignment horizontal="center" vertical="center"/>
    </xf>
    <xf numFmtId="0" fontId="6" fillId="0" borderId="30" xfId="0" applyFont="1" applyBorder="1" applyAlignment="1" applyProtection="1">
      <alignment horizontal="center" vertical="center"/>
    </xf>
    <xf numFmtId="0" fontId="0" fillId="26" borderId="0" xfId="0" applyFill="1" applyBorder="1" applyAlignment="1" applyProtection="1">
      <alignment vertical="center"/>
    </xf>
    <xf numFmtId="0" fontId="36" fillId="33" borderId="63" xfId="0" applyFont="1" applyFill="1" applyBorder="1" applyAlignment="1" applyProtection="1">
      <alignment horizontal="center" vertical="center"/>
    </xf>
    <xf numFmtId="0" fontId="0" fillId="33" borderId="72" xfId="0" applyFill="1" applyBorder="1" applyAlignment="1">
      <alignment horizontal="center" vertical="center"/>
    </xf>
    <xf numFmtId="0" fontId="36" fillId="26" borderId="0" xfId="0" applyFont="1" applyFill="1" applyBorder="1" applyAlignment="1" applyProtection="1">
      <alignment horizontal="center" vertical="center"/>
    </xf>
    <xf numFmtId="0" fontId="50" fillId="26" borderId="0" xfId="0" applyFont="1" applyFill="1" applyBorder="1" applyAlignment="1" applyProtection="1">
      <alignment vertical="center"/>
    </xf>
    <xf numFmtId="0" fontId="3" fillId="34" borderId="13" xfId="48" applyFont="1" applyFill="1" applyBorder="1" applyAlignment="1">
      <alignment vertical="top" wrapText="1"/>
    </xf>
    <xf numFmtId="0" fontId="3" fillId="34" borderId="13" xfId="48" applyFill="1" applyBorder="1" applyAlignment="1"/>
    <xf numFmtId="0" fontId="84" fillId="37" borderId="66" xfId="48" applyFont="1" applyFill="1" applyBorder="1" applyAlignment="1">
      <alignment horizontal="center" vertical="center"/>
    </xf>
    <xf numFmtId="0" fontId="84" fillId="37" borderId="52" xfId="48" applyFont="1" applyFill="1" applyBorder="1" applyAlignment="1">
      <alignment horizontal="center" vertical="center"/>
    </xf>
    <xf numFmtId="0" fontId="84" fillId="37" borderId="75" xfId="48" applyFont="1" applyFill="1" applyBorder="1" applyAlignment="1">
      <alignment horizontal="center" vertical="center"/>
    </xf>
    <xf numFmtId="0" fontId="3" fillId="34" borderId="0" xfId="48" applyFont="1" applyFill="1" applyAlignment="1">
      <alignment horizontal="left"/>
    </xf>
    <xf numFmtId="0" fontId="2" fillId="34" borderId="0" xfId="48" applyFont="1" applyFill="1" applyAlignment="1">
      <alignment horizontal="left"/>
    </xf>
    <xf numFmtId="0" fontId="3" fillId="34" borderId="0" xfId="48" applyFill="1" applyAlignment="1">
      <alignment wrapText="1"/>
    </xf>
    <xf numFmtId="0" fontId="3" fillId="34" borderId="0" xfId="48" applyFill="1" applyAlignment="1"/>
    <xf numFmtId="0" fontId="83" fillId="34" borderId="0" xfId="48" applyFont="1" applyFill="1" applyAlignment="1">
      <alignment horizontal="left" vertical="center" wrapText="1"/>
    </xf>
    <xf numFmtId="0" fontId="83" fillId="34" borderId="0" xfId="48" applyFont="1" applyFill="1" applyAlignment="1">
      <alignment horizontal="left" vertical="top" wrapText="1"/>
    </xf>
    <xf numFmtId="0" fontId="3" fillId="34" borderId="0" xfId="48" applyFill="1" applyAlignment="1">
      <alignment vertical="top" wrapText="1"/>
    </xf>
  </cellXfs>
  <cellStyles count="5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erekening" xfId="25" xr:uid="{00000000-0005-0000-0000-000018000000}"/>
    <cellStyle name="Controlecel" xfId="26" xr:uid="{00000000-0005-0000-0000-000019000000}"/>
    <cellStyle name="Gekoppelde cel" xfId="27" xr:uid="{00000000-0005-0000-0000-00001A000000}"/>
    <cellStyle name="Goed" xfId="28" xr:uid="{00000000-0005-0000-0000-00001B000000}"/>
    <cellStyle name="Hyperlink" xfId="49" builtinId="8"/>
    <cellStyle name="Hyperlink 2" xfId="46" xr:uid="{00000000-0005-0000-0000-00001D000000}"/>
    <cellStyle name="Invoer" xfId="29" xr:uid="{00000000-0005-0000-0000-00001E000000}"/>
    <cellStyle name="Kop 1" xfId="30" xr:uid="{00000000-0005-0000-0000-00001F000000}"/>
    <cellStyle name="Kop 2" xfId="31" xr:uid="{00000000-0005-0000-0000-000020000000}"/>
    <cellStyle name="Kop 3" xfId="32" xr:uid="{00000000-0005-0000-0000-000021000000}"/>
    <cellStyle name="Kop 4" xfId="33" xr:uid="{00000000-0005-0000-0000-000022000000}"/>
    <cellStyle name="Neutraal" xfId="34" xr:uid="{00000000-0005-0000-0000-000023000000}"/>
    <cellStyle name="Normal" xfId="0" builtinId="0"/>
    <cellStyle name="Normal 2" xfId="35" xr:uid="{00000000-0005-0000-0000-000025000000}"/>
    <cellStyle name="Normal 2 2" xfId="47" xr:uid="{00000000-0005-0000-0000-000026000000}"/>
    <cellStyle name="Normal 3" xfId="44" xr:uid="{00000000-0005-0000-0000-000027000000}"/>
    <cellStyle name="Normal 3 2" xfId="50" xr:uid="{00000000-0005-0000-0000-000028000000}"/>
    <cellStyle name="Normal 3 2 2" xfId="52" xr:uid="{6433D718-479B-413C-9C0E-2AD36AD6298C}"/>
    <cellStyle name="Normal 4" xfId="48" xr:uid="{00000000-0005-0000-0000-000029000000}"/>
    <cellStyle name="Notitie" xfId="36" xr:uid="{00000000-0005-0000-0000-00002A000000}"/>
    <cellStyle name="Ongeldig" xfId="37" xr:uid="{00000000-0005-0000-0000-00002B000000}"/>
    <cellStyle name="Percent" xfId="38" builtinId="5"/>
    <cellStyle name="Percent 2" xfId="45" xr:uid="{00000000-0005-0000-0000-00002D000000}"/>
    <cellStyle name="Percent 2 2" xfId="51" xr:uid="{00000000-0005-0000-0000-00002E000000}"/>
    <cellStyle name="Percent 2 2 2" xfId="53" xr:uid="{38891580-A216-497B-BD9A-8DA8E50F468A}"/>
    <cellStyle name="Titel" xfId="39" xr:uid="{00000000-0005-0000-0000-00002F000000}"/>
    <cellStyle name="Totaal" xfId="40" xr:uid="{00000000-0005-0000-0000-000030000000}"/>
    <cellStyle name="Uitvoer" xfId="41" xr:uid="{00000000-0005-0000-0000-000031000000}"/>
    <cellStyle name="Verklarende tekst" xfId="42" xr:uid="{00000000-0005-0000-0000-000032000000}"/>
    <cellStyle name="Waarschuwingstekst" xfId="43" xr:uid="{00000000-0005-0000-0000-000033000000}"/>
  </cellStyles>
  <dxfs count="879">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ill>
        <patternFill>
          <bgColor indexed="40"/>
        </patternFill>
      </fill>
    </dxf>
    <dxf>
      <fill>
        <patternFill>
          <bgColor indexed="14"/>
        </patternFill>
      </fill>
    </dxf>
    <dxf>
      <fill>
        <patternFill patternType="lightUp">
          <bgColor indexed="51"/>
        </patternFill>
      </fill>
    </dxf>
    <dxf>
      <fill>
        <patternFill>
          <bgColor indexed="13"/>
        </patternFill>
      </fill>
    </dxf>
    <dxf>
      <fill>
        <patternFill>
          <bgColor indexed="40"/>
        </patternFill>
      </fill>
    </dxf>
    <dxf>
      <fill>
        <patternFill>
          <bgColor indexed="14"/>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ill>
        <patternFill patternType="lightUp">
          <bgColor indexed="51"/>
        </patternFill>
      </fill>
    </dxf>
    <dxf>
      <fill>
        <patternFill>
          <bgColor indexed="13"/>
        </patternFill>
      </fill>
    </dxf>
    <dxf>
      <fill>
        <patternFill>
          <bgColor indexed="40"/>
        </patternFill>
      </fill>
    </dxf>
    <dxf>
      <fill>
        <patternFill>
          <bgColor indexed="14"/>
        </patternFill>
      </fill>
    </dxf>
    <dxf>
      <fill>
        <patternFill patternType="lightUp">
          <bgColor indexed="51"/>
        </patternFill>
      </fill>
    </dxf>
    <dxf>
      <fill>
        <patternFill>
          <bgColor indexed="13"/>
        </patternFill>
      </fill>
    </dxf>
    <dxf>
      <fill>
        <patternFill>
          <bgColor indexed="40"/>
        </patternFill>
      </fill>
    </dxf>
    <dxf>
      <fill>
        <patternFill>
          <bgColor indexed="14"/>
        </patternFill>
      </fill>
    </dxf>
    <dxf>
      <fill>
        <patternFill patternType="lightUp">
          <bgColor indexed="51"/>
        </patternFill>
      </fill>
    </dxf>
    <dxf>
      <fill>
        <patternFill>
          <bgColor indexed="13"/>
        </patternFill>
      </fill>
    </dxf>
    <dxf>
      <fill>
        <patternFill>
          <bgColor indexed="40"/>
        </patternFill>
      </fill>
    </dxf>
    <dxf>
      <fill>
        <patternFill>
          <bgColor indexed="14"/>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ill>
        <patternFill patternType="lightUp">
          <bgColor indexed="51"/>
        </patternFill>
      </fill>
    </dxf>
    <dxf>
      <fill>
        <patternFill>
          <bgColor indexed="13"/>
        </patternFill>
      </fill>
    </dxf>
    <dxf>
      <fill>
        <patternFill>
          <bgColor indexed="40"/>
        </patternFill>
      </fill>
    </dxf>
    <dxf>
      <fill>
        <patternFill>
          <bgColor indexed="14"/>
        </patternFill>
      </fill>
    </dxf>
    <dxf>
      <fill>
        <patternFill patternType="lightUp">
          <bgColor indexed="51"/>
        </patternFill>
      </fill>
    </dxf>
    <dxf>
      <fill>
        <patternFill>
          <bgColor indexed="13"/>
        </patternFill>
      </fill>
    </dxf>
    <dxf>
      <fill>
        <patternFill>
          <bgColor indexed="40"/>
        </patternFill>
      </fill>
    </dxf>
    <dxf>
      <fill>
        <patternFill>
          <bgColor indexed="14"/>
        </patternFill>
      </fill>
    </dxf>
    <dxf>
      <fill>
        <patternFill patternType="lightUp">
          <bgColor indexed="51"/>
        </patternFill>
      </fill>
    </dxf>
    <dxf>
      <fill>
        <patternFill>
          <bgColor indexed="13"/>
        </patternFill>
      </fill>
    </dxf>
    <dxf>
      <fill>
        <patternFill>
          <bgColor indexed="40"/>
        </patternFill>
      </fill>
    </dxf>
    <dxf>
      <fill>
        <patternFill>
          <bgColor indexed="14"/>
        </patternFill>
      </fill>
    </dxf>
    <dxf>
      <fill>
        <patternFill patternType="lightUp">
          <bgColor indexed="51"/>
        </patternFill>
      </fill>
    </dxf>
    <dxf>
      <fill>
        <patternFill>
          <bgColor indexed="14"/>
        </patternFill>
      </fill>
    </dxf>
    <dxf>
      <fill>
        <patternFill>
          <bgColor indexed="40"/>
        </patternFill>
      </fill>
    </dxf>
    <dxf>
      <fill>
        <patternFill>
          <bgColor indexed="13"/>
        </patternFill>
      </fill>
    </dxf>
    <dxf>
      <fill>
        <patternFill>
          <bgColor indexed="13"/>
        </patternFill>
      </fill>
    </dxf>
    <dxf>
      <fill>
        <patternFill patternType="none">
          <bgColor indexed="65"/>
        </patternFill>
      </fill>
    </dxf>
    <dxf>
      <fill>
        <patternFill>
          <bgColor indexed="40"/>
        </patternFill>
      </fill>
    </dxf>
    <dxf>
      <fill>
        <patternFill>
          <bgColor rgb="FFC0C0C0"/>
        </patternFill>
      </fill>
    </dxf>
    <dxf>
      <fill>
        <patternFill>
          <bgColor theme="0"/>
        </patternFill>
      </fill>
    </dxf>
    <dxf>
      <fill>
        <patternFill>
          <bgColor indexed="40"/>
        </patternFill>
      </fill>
    </dxf>
    <dxf>
      <fill>
        <patternFill>
          <bgColor theme="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ill>
        <patternFill patternType="lightUp">
          <bgColor indexed="51"/>
        </patternFill>
      </fill>
    </dxf>
    <dxf>
      <fill>
        <patternFill>
          <bgColor indexed="14"/>
        </patternFill>
      </fill>
    </dxf>
    <dxf>
      <fill>
        <patternFill>
          <bgColor indexed="40"/>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ill>
        <patternFill patternType="lightUp">
          <bgColor indexed="51"/>
        </patternFill>
      </fill>
    </dxf>
    <dxf>
      <fill>
        <patternFill>
          <bgColor indexed="14"/>
        </patternFill>
      </fill>
    </dxf>
    <dxf>
      <fill>
        <patternFill>
          <bgColor indexed="40"/>
        </patternFill>
      </fill>
    </dxf>
    <dxf>
      <fill>
        <patternFill patternType="solid">
          <bgColor rgb="FF00CCFF"/>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patternType="lightUp">
          <bgColor indexed="51"/>
        </patternFill>
      </fill>
    </dxf>
    <dxf>
      <fill>
        <patternFill>
          <bgColor indexed="14"/>
        </patternFill>
      </fill>
    </dxf>
    <dxf>
      <fill>
        <patternFill>
          <bgColor indexed="40"/>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patternType="lightUp">
          <bgColor indexed="51"/>
        </patternFill>
      </fill>
    </dxf>
    <dxf>
      <fill>
        <patternFill>
          <bgColor indexed="14"/>
        </patternFill>
      </fill>
    </dxf>
    <dxf>
      <fill>
        <patternFill>
          <bgColor indexed="40"/>
        </patternFill>
      </fill>
    </dxf>
    <dxf>
      <font>
        <b/>
        <i val="0"/>
      </font>
      <fill>
        <patternFill>
          <bgColor rgb="FFC0C0C0"/>
        </patternFill>
      </fill>
    </dxf>
    <dxf>
      <font>
        <b/>
        <i val="0"/>
      </font>
      <fill>
        <patternFill>
          <bgColor rgb="FFC0C0C0"/>
        </patternFill>
      </fill>
    </dxf>
    <dxf>
      <fill>
        <patternFill>
          <bgColor rgb="FF00CCFF"/>
        </patternFill>
      </fill>
    </dxf>
    <dxf>
      <fill>
        <patternFill>
          <bgColor rgb="FF00CCFF"/>
        </patternFill>
      </fill>
    </dxf>
    <dxf>
      <font>
        <b/>
        <i val="0"/>
      </font>
      <fill>
        <patternFill>
          <bgColor rgb="FFC0C0C0"/>
        </patternFill>
      </fill>
    </dxf>
    <dxf>
      <fill>
        <patternFill>
          <bgColor rgb="FF00CCFF"/>
        </patternFill>
      </fill>
    </dxf>
    <dxf>
      <font>
        <b/>
        <i val="0"/>
      </font>
      <fill>
        <patternFill>
          <bgColor rgb="FFC0C0C0"/>
        </patternFill>
      </fill>
    </dxf>
    <dxf>
      <fill>
        <patternFill>
          <bgColor rgb="FF00CCFF"/>
        </patternFill>
      </fill>
    </dxf>
    <dxf>
      <font>
        <b/>
        <i val="0"/>
      </font>
      <fill>
        <patternFill>
          <fgColor auto="1"/>
          <bgColor rgb="FFC0C0C0"/>
        </patternFill>
      </fill>
    </dxf>
    <dxf>
      <fill>
        <patternFill>
          <bgColor indexed="40"/>
        </patternFill>
      </fill>
    </dxf>
    <dxf>
      <fill>
        <patternFill>
          <bgColor theme="0"/>
        </patternFill>
      </fill>
    </dxf>
    <dxf>
      <fill>
        <patternFill>
          <bgColor indexed="40"/>
        </patternFill>
      </fill>
    </dxf>
    <dxf>
      <fill>
        <patternFill>
          <bgColor rgb="FF00CCFF"/>
        </patternFill>
      </fill>
    </dxf>
    <dxf>
      <fill>
        <patternFill>
          <bgColor theme="0"/>
        </patternFill>
      </fill>
    </dxf>
    <dxf>
      <font>
        <b/>
        <i val="0"/>
      </font>
      <fill>
        <patternFill>
          <bgColor rgb="FFC0C0C0"/>
        </patternFill>
      </fill>
    </dxf>
    <dxf>
      <fill>
        <patternFill>
          <bgColor indexed="40"/>
        </patternFill>
      </fill>
    </dxf>
    <dxf>
      <fill>
        <patternFill>
          <bgColor indexed="40"/>
        </patternFill>
      </fill>
    </dxf>
    <dxf>
      <fill>
        <patternFill>
          <bgColor theme="0"/>
        </patternFill>
      </fill>
    </dxf>
    <dxf>
      <fill>
        <patternFill>
          <bgColor rgb="FFC0C0C0"/>
        </patternFill>
      </fill>
    </dxf>
    <dxf>
      <fill>
        <patternFill>
          <bgColor rgb="FFC0C0C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ill>
        <patternFill>
          <bgColor indexed="40"/>
        </patternFill>
      </fill>
    </dxf>
    <dxf>
      <fill>
        <patternFill patternType="none">
          <bgColor indexed="65"/>
        </patternFill>
      </fill>
    </dxf>
    <dxf>
      <fill>
        <patternFill>
          <bgColor indexed="40"/>
        </patternFill>
      </fill>
    </dxf>
    <dxf>
      <fill>
        <patternFill>
          <bgColor theme="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rgb="FFC0C0C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theme="0"/>
        </patternFill>
      </fill>
    </dxf>
    <dxf>
      <fill>
        <patternFill>
          <bgColor indexed="40"/>
        </patternFill>
      </fill>
    </dxf>
    <dxf>
      <fill>
        <patternFill>
          <bgColor theme="0"/>
        </patternFill>
      </fill>
    </dxf>
    <dxf>
      <fill>
        <patternFill>
          <bgColor indexed="40"/>
        </patternFill>
      </fill>
    </dxf>
    <dxf>
      <fill>
        <patternFill>
          <bgColor theme="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patternType="none">
          <bgColor auto="1"/>
        </patternFill>
      </fill>
    </dxf>
    <dxf>
      <fill>
        <patternFill>
          <bgColor theme="0"/>
        </patternFill>
      </fill>
    </dxf>
    <dxf>
      <fill>
        <patternFill>
          <bgColor rgb="FFC0C0C0"/>
        </patternFill>
      </fill>
    </dxf>
    <dxf>
      <fill>
        <patternFill>
          <bgColor rgb="FF00CCFF"/>
        </patternFill>
      </fill>
    </dxf>
    <dxf>
      <fill>
        <patternFill patternType="none">
          <bgColor auto="1"/>
        </patternFill>
      </fill>
    </dxf>
    <dxf>
      <fill>
        <patternFill>
          <bgColor rgb="FF00CCFF"/>
        </patternFill>
      </fill>
    </dxf>
    <dxf>
      <fill>
        <patternFill patternType="none">
          <bgColor auto="1"/>
        </patternFill>
      </fill>
    </dxf>
    <dxf>
      <fill>
        <patternFill>
          <bgColor indexed="40"/>
        </patternFill>
      </fill>
    </dxf>
    <dxf>
      <fill>
        <patternFill patternType="none">
          <bgColor indexed="65"/>
        </patternFill>
      </fill>
    </dxf>
    <dxf>
      <fill>
        <patternFill>
          <bgColor indexed="22"/>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ill>
        <patternFill patternType="none">
          <bgColor indexed="65"/>
        </patternFill>
      </fill>
    </dxf>
    <dxf>
      <fill>
        <patternFill>
          <bgColor indexed="22"/>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ill>
        <patternFill patternType="none">
          <bgColor auto="1"/>
        </patternFill>
      </fill>
    </dxf>
    <dxf>
      <font>
        <condense val="0"/>
        <extend val="0"/>
        <color auto="1"/>
      </font>
      <fill>
        <patternFill>
          <bgColor indexed="14"/>
        </patternFill>
      </fill>
    </dxf>
    <dxf>
      <fill>
        <patternFill>
          <bgColor indexed="40"/>
        </patternFill>
      </fill>
    </dxf>
    <dxf>
      <fill>
        <patternFill patternType="none">
          <bgColor indexed="65"/>
        </patternFill>
      </fill>
    </dxf>
    <dxf>
      <fill>
        <patternFill>
          <bgColor indexed="40"/>
        </patternFill>
      </fill>
    </dxf>
    <dxf>
      <fill>
        <patternFill>
          <bgColor indexed="40"/>
        </patternFill>
      </fill>
    </dxf>
    <dxf>
      <fill>
        <patternFill patternType="solid">
          <bgColor indexed="22"/>
        </patternFill>
      </fill>
    </dxf>
    <dxf>
      <fill>
        <patternFill patternType="solid">
          <bgColor indexed="22"/>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patternType="none">
          <bgColor indexed="65"/>
        </patternFill>
      </fill>
    </dxf>
    <dxf>
      <font>
        <condense val="0"/>
        <extend val="0"/>
        <color indexed="13"/>
      </font>
      <fill>
        <patternFill>
          <bgColor indexed="13"/>
        </patternFill>
      </fill>
    </dxf>
    <dxf>
      <fill>
        <patternFill>
          <bgColor theme="0"/>
        </patternFill>
      </fill>
    </dxf>
    <dxf>
      <fill>
        <patternFill>
          <bgColor indexed="40"/>
        </patternFill>
      </fill>
    </dxf>
    <dxf>
      <fill>
        <patternFill>
          <bgColor indexed="40"/>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patternType="lightUp">
          <bgColor indexed="51"/>
        </patternFill>
      </fill>
    </dxf>
    <dxf>
      <fill>
        <patternFill>
          <bgColor indexed="14"/>
        </patternFill>
      </fill>
    </dxf>
    <dxf>
      <fill>
        <patternFill>
          <bgColor indexed="40"/>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4"/>
        </patternFill>
      </fill>
    </dxf>
    <dxf>
      <fill>
        <patternFill>
          <bgColor indexed="40"/>
        </patternFill>
      </fill>
    </dxf>
    <dxf>
      <fill>
        <patternFill>
          <bgColor indexed="22"/>
        </patternFill>
      </fill>
    </dxf>
    <dxf>
      <fill>
        <patternFill>
          <bgColor indexed="22"/>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4"/>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ill>
        <patternFill>
          <bgColor indexed="40"/>
        </patternFill>
      </fill>
    </dxf>
    <dxf>
      <fill>
        <patternFill patternType="none">
          <bgColor indexed="65"/>
        </patternFill>
      </fill>
    </dxf>
    <dxf>
      <fill>
        <patternFill>
          <bgColor indexed="22"/>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patternType="none">
          <bgColor indexed="65"/>
        </patternFill>
      </fill>
    </dxf>
    <dxf>
      <fill>
        <patternFill patternType="none">
          <bgColor indexed="65"/>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ill>
        <patternFill patternType="none">
          <bgColor indexed="65"/>
        </patternFill>
      </fill>
    </dxf>
    <dxf>
      <fill>
        <patternFill>
          <bgColor indexed="22"/>
        </patternFill>
      </fill>
    </dxf>
    <dxf>
      <fill>
        <patternFill>
          <bgColor indexed="22"/>
        </patternFill>
      </fill>
    </dxf>
    <dxf>
      <fill>
        <patternFill patternType="none">
          <bgColor indexed="65"/>
        </patternFill>
      </fill>
    </dxf>
    <dxf>
      <fill>
        <patternFill>
          <bgColor indexed="22"/>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ill>
        <patternFill patternType="lightUp">
          <bgColor indexed="51"/>
        </patternFill>
      </fill>
    </dxf>
    <dxf>
      <fill>
        <patternFill>
          <bgColor indexed="14"/>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patternType="lightUp">
          <bgColor indexed="51"/>
        </patternFill>
      </fill>
    </dxf>
    <dxf>
      <fill>
        <patternFill>
          <bgColor indexed="14"/>
        </patternFill>
      </fill>
    </dxf>
    <dxf>
      <fill>
        <patternFill>
          <bgColor indexed="40"/>
        </patternFill>
      </fill>
    </dxf>
    <dxf>
      <fill>
        <patternFill>
          <bgColor indexed="40"/>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patternType="lightUp">
          <bgColor indexed="51"/>
        </patternFill>
      </fill>
    </dxf>
    <dxf>
      <fill>
        <patternFill>
          <bgColor indexed="14"/>
        </patternFill>
      </fill>
    </dxf>
    <dxf>
      <fill>
        <patternFill>
          <bgColor indexed="40"/>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ill>
        <patternFill patternType="lightUp">
          <bgColor indexed="51"/>
        </patternFill>
      </fill>
    </dxf>
    <dxf>
      <fill>
        <patternFill>
          <bgColor indexed="14"/>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patternType="lightUp">
          <bgColor indexed="51"/>
        </patternFill>
      </fill>
    </dxf>
    <dxf>
      <fill>
        <patternFill>
          <bgColor indexed="14"/>
        </patternFill>
      </fill>
    </dxf>
    <dxf>
      <fill>
        <patternFill>
          <bgColor indexed="40"/>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patternType="lightUp">
          <bgColor indexed="51"/>
        </patternFill>
      </fill>
    </dxf>
    <dxf>
      <fill>
        <patternFill>
          <bgColor indexed="14"/>
        </patternFill>
      </fill>
    </dxf>
    <dxf>
      <fill>
        <patternFill>
          <bgColor indexed="40"/>
        </patternFill>
      </fill>
    </dxf>
    <dxf>
      <fill>
        <patternFill>
          <bgColor indexed="40"/>
        </patternFill>
      </fill>
    </dxf>
    <dxf>
      <fill>
        <patternFill patternType="none">
          <bgColor indexed="65"/>
        </patternFill>
      </fill>
    </dxf>
    <dxf>
      <fill>
        <patternFill>
          <bgColor indexed="22"/>
        </patternFill>
      </fill>
    </dxf>
    <dxf>
      <fill>
        <patternFill patternType="none">
          <bgColor auto="1"/>
        </patternFill>
      </fill>
    </dxf>
    <dxf>
      <fill>
        <patternFill patternType="none">
          <bgColor indexed="65"/>
        </patternFill>
      </fill>
    </dxf>
    <dxf>
      <fill>
        <patternFill>
          <bgColor indexed="22"/>
        </patternFill>
      </fill>
    </dxf>
    <dxf>
      <fill>
        <patternFill>
          <bgColor indexed="40"/>
        </patternFill>
      </fill>
    </dxf>
    <dxf>
      <fill>
        <patternFill patternType="solid">
          <bgColor indexed="9"/>
        </patternFill>
      </fill>
    </dxf>
    <dxf>
      <fill>
        <patternFill>
          <bgColor indexed="22"/>
        </patternFill>
      </fill>
    </dxf>
    <dxf>
      <fill>
        <patternFill>
          <bgColor indexed="22"/>
        </patternFill>
      </fill>
    </dxf>
    <dxf>
      <fill>
        <patternFill>
          <bgColor indexed="22"/>
        </patternFill>
      </fill>
    </dxf>
    <dxf>
      <fill>
        <patternFill patternType="solid">
          <bgColor indexed="9"/>
        </patternFill>
      </fill>
    </dxf>
    <dxf>
      <fill>
        <patternFill patternType="none">
          <bgColor indexed="65"/>
        </patternFill>
      </fill>
    </dxf>
    <dxf>
      <fill>
        <patternFill>
          <bgColor indexed="22"/>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border>
        <left/>
        <right/>
        <top/>
        <bottom/>
      </border>
    </dxf>
    <dxf>
      <fill>
        <patternFill patternType="solid">
          <bgColor indexed="9"/>
        </patternFill>
      </fill>
      <border>
        <left/>
        <right/>
        <top/>
        <bottom/>
      </border>
    </dxf>
    <dxf>
      <fill>
        <patternFill>
          <bgColor indexed="40"/>
        </patternFill>
      </fill>
      <border>
        <left/>
        <right/>
        <top/>
        <bottom/>
      </border>
    </dxf>
    <dxf>
      <fill>
        <patternFill patternType="solid">
          <bgColor indexed="9"/>
        </patternFill>
      </fill>
      <border>
        <left/>
        <right/>
        <top/>
        <bottom/>
      </border>
    </dxf>
    <dxf>
      <fill>
        <patternFill>
          <bgColor indexed="40"/>
        </patternFill>
      </fill>
      <border>
        <left/>
        <right/>
        <top/>
        <bottom/>
      </border>
    </dxf>
    <dxf>
      <fill>
        <patternFill patternType="solid">
          <bgColor indexed="9"/>
        </patternFill>
      </fill>
      <border>
        <left/>
        <right/>
        <top/>
        <bottom/>
      </border>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ill>
        <patternFill patternType="lightUp">
          <bgColor indexed="51"/>
        </patternFill>
      </fill>
    </dxf>
    <dxf>
      <fill>
        <patternFill>
          <bgColor indexed="14"/>
        </patternFill>
      </fill>
    </dxf>
    <dxf>
      <fill>
        <patternFill>
          <bgColor indexed="40"/>
        </patternFill>
      </fill>
    </dxf>
    <dxf>
      <fill>
        <patternFill>
          <bgColor indexed="40"/>
        </patternFill>
      </fill>
    </dxf>
    <dxf>
      <fill>
        <patternFill>
          <bgColor theme="0"/>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bgColor indexed="14"/>
        </patternFill>
      </fill>
    </dxf>
    <dxf>
      <fill>
        <patternFill>
          <bgColor indexed="40"/>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8"/>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8"/>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indexed="8"/>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8"/>
        </patternFill>
      </fill>
    </dxf>
    <dxf>
      <font>
        <condense val="0"/>
        <extend val="0"/>
        <color indexed="10"/>
      </font>
      <fill>
        <patternFill>
          <bgColor indexed="10"/>
        </patternFill>
      </fill>
    </dxf>
    <dxf>
      <font>
        <condense val="0"/>
        <extend val="0"/>
        <color indexed="11"/>
      </font>
      <fill>
        <patternFill>
          <bgColor indexed="11"/>
        </patternFill>
      </fill>
    </dxf>
  </dxfs>
  <tableStyles count="0" defaultTableStyle="TableStyleMedium2" defaultPivotStyle="PivotStyleLight16"/>
  <colors>
    <mruColors>
      <color rgb="FFC0C0C0"/>
      <color rgb="FFFFFFFF"/>
      <color rgb="FF00CCFF"/>
      <color rgb="FF66CCFF"/>
      <color rgb="FF0099FF"/>
      <color rgb="FF00FF00"/>
      <color rgb="FF969696"/>
      <color rgb="FF33CCFF"/>
      <color rgb="FFCCCCFF"/>
      <color rgb="FF00B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2</xdr:col>
      <xdr:colOff>3838575</xdr:colOff>
      <xdr:row>2</xdr:row>
      <xdr:rowOff>447675</xdr:rowOff>
    </xdr:from>
    <xdr:to>
      <xdr:col>2</xdr:col>
      <xdr:colOff>7010400</xdr:colOff>
      <xdr:row>2</xdr:row>
      <xdr:rowOff>1657350</xdr:rowOff>
    </xdr:to>
    <xdr:sp macro="" textlink="">
      <xdr:nvSpPr>
        <xdr:cNvPr id="16388" name="Text Box 4">
          <a:extLst>
            <a:ext uri="{FF2B5EF4-FFF2-40B4-BE49-F238E27FC236}">
              <a16:creationId xmlns:a16="http://schemas.microsoft.com/office/drawing/2014/main" id="{00000000-0008-0000-0300-000004400000}"/>
            </a:ext>
          </a:extLst>
        </xdr:cNvPr>
        <xdr:cNvSpPr txBox="1">
          <a:spLocks noChangeArrowheads="1"/>
        </xdr:cNvSpPr>
      </xdr:nvSpPr>
      <xdr:spPr bwMode="auto">
        <a:xfrm>
          <a:off x="5400675" y="1409700"/>
          <a:ext cx="3171825" cy="12096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1440" tIns="73152" rIns="91440" bIns="0" anchor="t" upright="1"/>
        <a:lstStyle/>
        <a:p>
          <a:pPr algn="ctr" rtl="0">
            <a:defRPr sz="1000"/>
          </a:pPr>
          <a:r>
            <a:rPr lang="en-GB" sz="4500" b="1" i="0" u="none" strike="noStrike" baseline="0">
              <a:solidFill>
                <a:srgbClr val="000000"/>
              </a:solidFill>
              <a:latin typeface="Arial"/>
              <a:cs typeface="Arial"/>
            </a:rPr>
            <a:t>BASIC</a:t>
          </a:r>
          <a:endParaRPr lang="en-GB" sz="2800" b="1" i="0" u="none" strike="noStrike" baseline="0">
            <a:solidFill>
              <a:srgbClr val="000000"/>
            </a:solidFill>
            <a:latin typeface="Arial"/>
            <a:cs typeface="Arial"/>
          </a:endParaRPr>
        </a:p>
        <a:p>
          <a:pPr algn="ctr" rtl="0">
            <a:defRPr sz="1000"/>
          </a:pPr>
          <a:r>
            <a:rPr lang="en-GB" sz="2800" b="1" i="0" u="none" strike="noStrike" baseline="0">
              <a:solidFill>
                <a:srgbClr val="000000"/>
              </a:solidFill>
              <a:latin typeface="Arial"/>
              <a:cs typeface="Arial"/>
            </a:rPr>
            <a:t>Office - Oil</a:t>
          </a:r>
        </a:p>
        <a:p>
          <a:pPr algn="ctr" rtl="0">
            <a:defRPr sz="1000"/>
          </a:pPr>
          <a:endParaRPr lang="en-GB" sz="2800" b="1" i="0" u="none" strike="noStrike" baseline="0">
            <a:solidFill>
              <a:srgbClr val="000000"/>
            </a:solidFill>
            <a:latin typeface="Arial"/>
            <a:cs typeface="Arial"/>
          </a:endParaRPr>
        </a:p>
        <a:p>
          <a:pPr algn="ctr" rtl="0">
            <a:defRPr sz="1000"/>
          </a:pPr>
          <a:endParaRPr lang="en-GB" sz="2800" b="1" i="0" u="none" strike="noStrike" baseline="0">
            <a:solidFill>
              <a:srgbClr val="000000"/>
            </a:solidFill>
            <a:latin typeface="Arial"/>
            <a:cs typeface="Arial"/>
          </a:endParaRPr>
        </a:p>
      </xdr:txBody>
    </xdr:sp>
    <xdr:clientData/>
  </xdr:twoCellAnchor>
  <xdr:twoCellAnchor>
    <xdr:from>
      <xdr:col>2</xdr:col>
      <xdr:colOff>66675</xdr:colOff>
      <xdr:row>2</xdr:row>
      <xdr:rowOff>114300</xdr:rowOff>
    </xdr:from>
    <xdr:to>
      <xdr:col>2</xdr:col>
      <xdr:colOff>2562225</xdr:colOff>
      <xdr:row>2</xdr:row>
      <xdr:rowOff>1990725</xdr:rowOff>
    </xdr:to>
    <xdr:pic>
      <xdr:nvPicPr>
        <xdr:cNvPr id="16765" name="Picture 11" descr="GA_logo">
          <a:extLst>
            <a:ext uri="{FF2B5EF4-FFF2-40B4-BE49-F238E27FC236}">
              <a16:creationId xmlns:a16="http://schemas.microsoft.com/office/drawing/2014/main" id="{00000000-0008-0000-0300-00007D41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8775" y="1076325"/>
          <a:ext cx="2495550" cy="187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3790950</xdr:colOff>
      <xdr:row>2</xdr:row>
      <xdr:rowOff>438150</xdr:rowOff>
    </xdr:from>
    <xdr:to>
      <xdr:col>2</xdr:col>
      <xdr:colOff>7419975</xdr:colOff>
      <xdr:row>2</xdr:row>
      <xdr:rowOff>1657350</xdr:rowOff>
    </xdr:to>
    <xdr:sp macro="" textlink="">
      <xdr:nvSpPr>
        <xdr:cNvPr id="1034" name="Text Box 10">
          <a:extLst>
            <a:ext uri="{FF2B5EF4-FFF2-40B4-BE49-F238E27FC236}">
              <a16:creationId xmlns:a16="http://schemas.microsoft.com/office/drawing/2014/main" id="{00000000-0008-0000-0500-00000A040000}"/>
            </a:ext>
          </a:extLst>
        </xdr:cNvPr>
        <xdr:cNvSpPr txBox="1">
          <a:spLocks noChangeArrowheads="1"/>
        </xdr:cNvSpPr>
      </xdr:nvSpPr>
      <xdr:spPr bwMode="auto">
        <a:xfrm>
          <a:off x="5429250" y="1409700"/>
          <a:ext cx="3629025" cy="1219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41148" rIns="54864" bIns="0" anchor="t" upright="1"/>
        <a:lstStyle/>
        <a:p>
          <a:pPr algn="ctr" rtl="0">
            <a:defRPr sz="1000"/>
          </a:pPr>
          <a:r>
            <a:rPr lang="en-GB" sz="4500" b="1" i="0" u="none" strike="noStrike" baseline="0">
              <a:solidFill>
                <a:srgbClr val="000000"/>
              </a:solidFill>
              <a:latin typeface="Arial"/>
              <a:cs typeface="Arial"/>
            </a:rPr>
            <a:t>RANKING</a:t>
          </a:r>
          <a:endParaRPr lang="en-GB" sz="3600" b="1" i="0" u="none" strike="noStrike" baseline="0">
            <a:solidFill>
              <a:srgbClr val="000000"/>
            </a:solidFill>
            <a:latin typeface="Arial"/>
            <a:cs typeface="Arial"/>
          </a:endParaRPr>
        </a:p>
        <a:p>
          <a:pPr algn="ctr" rtl="0">
            <a:defRPr sz="1000"/>
          </a:pPr>
          <a:r>
            <a:rPr lang="en-GB" sz="2800" b="1" i="0" u="none" strike="noStrike" baseline="0">
              <a:solidFill>
                <a:srgbClr val="000000"/>
              </a:solidFill>
              <a:latin typeface="Arial"/>
              <a:cs typeface="Arial"/>
            </a:rPr>
            <a:t>Office - Oil</a:t>
          </a:r>
        </a:p>
      </xdr:txBody>
    </xdr:sp>
    <xdr:clientData/>
  </xdr:twoCellAnchor>
  <xdr:twoCellAnchor>
    <xdr:from>
      <xdr:col>2</xdr:col>
      <xdr:colOff>47625</xdr:colOff>
      <xdr:row>2</xdr:row>
      <xdr:rowOff>85725</xdr:rowOff>
    </xdr:from>
    <xdr:to>
      <xdr:col>2</xdr:col>
      <xdr:colOff>2562225</xdr:colOff>
      <xdr:row>2</xdr:row>
      <xdr:rowOff>1962150</xdr:rowOff>
    </xdr:to>
    <xdr:pic>
      <xdr:nvPicPr>
        <xdr:cNvPr id="1515" name="Picture 76" descr="GA_logo">
          <a:extLst>
            <a:ext uri="{FF2B5EF4-FFF2-40B4-BE49-F238E27FC236}">
              <a16:creationId xmlns:a16="http://schemas.microsoft.com/office/drawing/2014/main" id="{00000000-0008-0000-0500-0000EB05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85925" y="1057275"/>
          <a:ext cx="2514600" cy="187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57150</xdr:colOff>
      <xdr:row>2</xdr:row>
      <xdr:rowOff>95250</xdr:rowOff>
    </xdr:from>
    <xdr:to>
      <xdr:col>2</xdr:col>
      <xdr:colOff>2543175</xdr:colOff>
      <xdr:row>2</xdr:row>
      <xdr:rowOff>1962150</xdr:rowOff>
    </xdr:to>
    <xdr:pic>
      <xdr:nvPicPr>
        <xdr:cNvPr id="31913" name="Picture 5" descr="GA_logo">
          <a:extLst>
            <a:ext uri="{FF2B5EF4-FFF2-40B4-BE49-F238E27FC236}">
              <a16:creationId xmlns:a16="http://schemas.microsoft.com/office/drawing/2014/main" id="{00000000-0008-0000-0600-0000A97C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95450" y="1066800"/>
          <a:ext cx="2486025" cy="186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http://glomeep.imo.org/technology/hull-cleaning/" TargetMode="External"/><Relationship Id="rId18" Type="http://schemas.openxmlformats.org/officeDocument/2006/relationships/hyperlink" Target="http://glomeep.imo.org/technology/propeller-retrofitting/" TargetMode="External"/><Relationship Id="rId26" Type="http://schemas.openxmlformats.org/officeDocument/2006/relationships/hyperlink" Target="http://glomeep.imo.org/technology/solar-panels/" TargetMode="External"/><Relationship Id="rId3" Type="http://schemas.openxmlformats.org/officeDocument/2006/relationships/hyperlink" Target="http://glomeep.imo.org/technology/engine-performance-optimization-automatic/" TargetMode="External"/><Relationship Id="rId21" Type="http://schemas.openxmlformats.org/officeDocument/2006/relationships/hyperlink" Target="http://glomeep.imo.org/technology/energy-efficient-lighting-system/" TargetMode="External"/><Relationship Id="rId34" Type="http://schemas.openxmlformats.org/officeDocument/2006/relationships/hyperlink" Target="http://glomeep.imo.org/resources/energy-efficiency-techologies-information-portal/" TargetMode="External"/><Relationship Id="rId7" Type="http://schemas.openxmlformats.org/officeDocument/2006/relationships/hyperlink" Target="http://glomeep.imo.org/technology/improved-auxiliary-engine-load/" TargetMode="External"/><Relationship Id="rId12" Type="http://schemas.openxmlformats.org/officeDocument/2006/relationships/hyperlink" Target="http://glomeep.imo.org/technology/air-cavity-lubrication/" TargetMode="External"/><Relationship Id="rId17" Type="http://schemas.openxmlformats.org/officeDocument/2006/relationships/hyperlink" Target="http://glomeep.imo.org/technology/propeller-polishing/" TargetMode="External"/><Relationship Id="rId25" Type="http://schemas.openxmlformats.org/officeDocument/2006/relationships/hyperlink" Target="http://glomeep.imo.org/technology/kite/" TargetMode="External"/><Relationship Id="rId33" Type="http://schemas.openxmlformats.org/officeDocument/2006/relationships/hyperlink" Target="http://glomeep.imo.org/legal-disclaimer-for-eet-ip/" TargetMode="External"/><Relationship Id="rId2" Type="http://schemas.openxmlformats.org/officeDocument/2006/relationships/hyperlink" Target="http://glomeep.imo.org/technology/engine-de-rating/" TargetMode="External"/><Relationship Id="rId16" Type="http://schemas.openxmlformats.org/officeDocument/2006/relationships/hyperlink" Target="http://glomeep.imo.org/technology/hull-retrofitting/" TargetMode="External"/><Relationship Id="rId20" Type="http://schemas.openxmlformats.org/officeDocument/2006/relationships/hyperlink" Target="http://glomeep.imo.org/technology/cargo-handling-systems-cargo-discharge-operation/" TargetMode="External"/><Relationship Id="rId29" Type="http://schemas.openxmlformats.org/officeDocument/2006/relationships/hyperlink" Target="http://glomeep.imo.org/technology/efficient-dp-operation/" TargetMode="External"/><Relationship Id="rId1" Type="http://schemas.openxmlformats.org/officeDocument/2006/relationships/hyperlink" Target="http://glomeep.imo.org/technology/auxiliary-systems-optimization/" TargetMode="External"/><Relationship Id="rId6" Type="http://schemas.openxmlformats.org/officeDocument/2006/relationships/hyperlink" Target="http://glomeep.imo.org/technology/hybridization-plug-in-or-conventional/" TargetMode="External"/><Relationship Id="rId11" Type="http://schemas.openxmlformats.org/officeDocument/2006/relationships/hyperlink" Target="http://glomeep.imo.org/technology/waste-heat-recovery-systems/" TargetMode="External"/><Relationship Id="rId24" Type="http://schemas.openxmlformats.org/officeDocument/2006/relationships/hyperlink" Target="http://glomeep.imo.org/technology/flettner-rotors/" TargetMode="External"/><Relationship Id="rId32" Type="http://schemas.openxmlformats.org/officeDocument/2006/relationships/hyperlink" Target="http://glomeep.imo.org/technology/weather-routing/" TargetMode="External"/><Relationship Id="rId5" Type="http://schemas.openxmlformats.org/officeDocument/2006/relationships/hyperlink" Target="http://glomeep.imo.org/technology/exhaust-gas-boilers-on-auxiliary-engines/" TargetMode="External"/><Relationship Id="rId15" Type="http://schemas.openxmlformats.org/officeDocument/2006/relationships/hyperlink" Target="http://glomeep.imo.org/technology/hull-form-optimization/" TargetMode="External"/><Relationship Id="rId23" Type="http://schemas.openxmlformats.org/officeDocument/2006/relationships/hyperlink" Target="http://glomeep.imo.org/technology/fixed-sails-or-wings/" TargetMode="External"/><Relationship Id="rId28" Type="http://schemas.openxmlformats.org/officeDocument/2006/relationships/hyperlink" Target="http://glomeep.imo.org/technology/combinator-optimizing/" TargetMode="External"/><Relationship Id="rId10" Type="http://schemas.openxmlformats.org/officeDocument/2006/relationships/hyperlink" Target="http://glomeep.imo.org/technology/steam-plant-operation-improvement/" TargetMode="External"/><Relationship Id="rId19" Type="http://schemas.openxmlformats.org/officeDocument/2006/relationships/hyperlink" Target="http://glomeep.imo.org/technology/propulsion-improving-devices-pids/" TargetMode="External"/><Relationship Id="rId31" Type="http://schemas.openxmlformats.org/officeDocument/2006/relationships/hyperlink" Target="http://glomeep.imo.org/technology/trim-and-draft-optimization/" TargetMode="External"/><Relationship Id="rId4" Type="http://schemas.openxmlformats.org/officeDocument/2006/relationships/hyperlink" Target="http://glomeep.imo.org/technology/engine-performance-optimization-manual/" TargetMode="External"/><Relationship Id="rId9" Type="http://schemas.openxmlformats.org/officeDocument/2006/relationships/hyperlink" Target="http://glomeep.imo.org/technology/shore-power/" TargetMode="External"/><Relationship Id="rId14" Type="http://schemas.openxmlformats.org/officeDocument/2006/relationships/hyperlink" Target="http://glomeep.imo.org/technology/hull-coating/" TargetMode="External"/><Relationship Id="rId22" Type="http://schemas.openxmlformats.org/officeDocument/2006/relationships/hyperlink" Target="http://glomeep.imo.org/technology/frequency-controlled-electric-motors/" TargetMode="External"/><Relationship Id="rId27" Type="http://schemas.openxmlformats.org/officeDocument/2006/relationships/hyperlink" Target="http://glomeep.imo.org/technology/autopilot-adjustment-and-use/" TargetMode="External"/><Relationship Id="rId30" Type="http://schemas.openxmlformats.org/officeDocument/2006/relationships/hyperlink" Target="http://glomeep.imo.org/technology/speed-management/" TargetMode="External"/><Relationship Id="rId35" Type="http://schemas.openxmlformats.org/officeDocument/2006/relationships/printerSettings" Target="../printerSettings/printerSettings4.bin"/><Relationship Id="rId8" Type="http://schemas.openxmlformats.org/officeDocument/2006/relationships/hyperlink" Target="http://glomeep.imo.org/technology/shaft-generato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308"/>
  <sheetViews>
    <sheetView tabSelected="1" zoomScale="50" zoomScaleNormal="50" zoomScaleSheetLayoutView="50" workbookViewId="0">
      <pane ySplit="3" topLeftCell="A4" activePane="bottomLeft" state="frozen"/>
      <selection activeCell="A4" sqref="A4"/>
      <selection pane="bottomLeft" activeCell="Z1" sqref="Z1"/>
    </sheetView>
  </sheetViews>
  <sheetFormatPr defaultColWidth="9.1796875" defaultRowHeight="12.5" x14ac:dyDescent="0.25"/>
  <cols>
    <col min="1" max="1" width="9.7265625" style="40" customWidth="1"/>
    <col min="2" max="2" width="13.7265625" style="82" customWidth="1"/>
    <col min="3" max="3" width="123.453125" style="3" customWidth="1"/>
    <col min="4" max="6" width="6.1796875" style="40" customWidth="1"/>
    <col min="7" max="7" width="5.7265625" style="40" customWidth="1"/>
    <col min="8" max="24" width="6.1796875" style="40" customWidth="1"/>
    <col min="25" max="25" width="2.453125" style="59" hidden="1" customWidth="1"/>
    <col min="26" max="26" width="5.7265625" style="59" customWidth="1"/>
    <col min="27" max="51" width="9.1796875" style="59"/>
    <col min="52" max="16384" width="9.1796875" style="40"/>
  </cols>
  <sheetData>
    <row r="1" spans="1:51" ht="45" customHeight="1" thickBot="1" x14ac:dyDescent="0.3">
      <c r="A1" s="334" t="s">
        <v>64</v>
      </c>
      <c r="B1" s="335"/>
      <c r="C1" s="334"/>
      <c r="D1" s="336" t="s">
        <v>496</v>
      </c>
      <c r="E1" s="334"/>
      <c r="F1" s="334"/>
      <c r="G1" s="334"/>
      <c r="H1" s="334"/>
      <c r="I1" s="334"/>
      <c r="J1" s="334"/>
      <c r="K1" s="334"/>
      <c r="L1" s="334"/>
      <c r="M1" s="334"/>
      <c r="N1" s="334"/>
      <c r="O1" s="334"/>
      <c r="P1" s="334"/>
      <c r="Q1" s="334"/>
      <c r="R1" s="334"/>
      <c r="S1" s="334"/>
      <c r="T1" s="334"/>
      <c r="U1" s="334"/>
      <c r="V1" s="334"/>
      <c r="W1" s="334"/>
      <c r="X1" s="337" t="s">
        <v>497</v>
      </c>
    </row>
    <row r="2" spans="1:51" s="41" customFormat="1" ht="30.75" customHeight="1" thickBot="1" x14ac:dyDescent="0.3">
      <c r="A2" s="642" t="s">
        <v>1143</v>
      </c>
      <c r="B2" s="643"/>
      <c r="C2" s="643"/>
      <c r="D2" s="643"/>
      <c r="E2" s="643"/>
      <c r="F2" s="643"/>
      <c r="G2" s="643"/>
      <c r="H2" s="643"/>
      <c r="I2" s="643"/>
      <c r="J2" s="643"/>
      <c r="K2" s="643"/>
      <c r="L2" s="643"/>
      <c r="M2" s="643"/>
      <c r="N2" s="643"/>
      <c r="O2" s="643"/>
      <c r="P2" s="643"/>
      <c r="Q2" s="643"/>
      <c r="R2" s="643"/>
      <c r="S2" s="643"/>
      <c r="T2" s="643"/>
      <c r="U2" s="643"/>
      <c r="V2" s="643"/>
      <c r="W2" s="643"/>
      <c r="X2" s="644"/>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row>
    <row r="3" spans="1:51" s="48" customFormat="1" ht="161.5" customHeight="1" thickBot="1" x14ac:dyDescent="0.3">
      <c r="A3" s="402" t="s">
        <v>439</v>
      </c>
      <c r="B3" s="52" t="s">
        <v>146</v>
      </c>
      <c r="C3" s="53" t="s">
        <v>65</v>
      </c>
      <c r="D3" s="5" t="s">
        <v>62</v>
      </c>
      <c r="E3" s="403" t="s">
        <v>66</v>
      </c>
      <c r="F3" s="8" t="s">
        <v>63</v>
      </c>
      <c r="G3" s="403" t="s">
        <v>66</v>
      </c>
      <c r="H3" s="8" t="s">
        <v>461</v>
      </c>
      <c r="I3" s="403" t="s">
        <v>66</v>
      </c>
      <c r="J3" s="8" t="s">
        <v>219</v>
      </c>
      <c r="K3" s="403" t="s">
        <v>66</v>
      </c>
      <c r="L3" s="8" t="s">
        <v>374</v>
      </c>
      <c r="M3" s="403" t="s">
        <v>66</v>
      </c>
      <c r="N3" s="8" t="s">
        <v>220</v>
      </c>
      <c r="O3" s="403" t="s">
        <v>66</v>
      </c>
      <c r="P3" s="8" t="s">
        <v>460</v>
      </c>
      <c r="Q3" s="403" t="s">
        <v>66</v>
      </c>
      <c r="R3" s="404" t="s">
        <v>221</v>
      </c>
      <c r="S3" s="403" t="s">
        <v>66</v>
      </c>
      <c r="T3" s="8" t="s">
        <v>373</v>
      </c>
      <c r="U3" s="403" t="s">
        <v>66</v>
      </c>
      <c r="V3" s="404" t="s">
        <v>231</v>
      </c>
      <c r="W3" s="6" t="s">
        <v>66</v>
      </c>
      <c r="X3" s="405" t="s">
        <v>491</v>
      </c>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row>
    <row r="4" spans="1:51" s="48" customFormat="1" ht="33" customHeight="1" thickBot="1" x14ac:dyDescent="0.45">
      <c r="A4" s="477"/>
      <c r="B4" s="269">
        <v>100</v>
      </c>
      <c r="C4" s="631" t="s">
        <v>519</v>
      </c>
      <c r="D4" s="632"/>
      <c r="E4" s="632"/>
      <c r="F4" s="632"/>
      <c r="G4" s="632"/>
      <c r="H4" s="632"/>
      <c r="I4" s="632"/>
      <c r="J4" s="632"/>
      <c r="K4" s="632"/>
      <c r="L4" s="632"/>
      <c r="M4" s="632"/>
      <c r="N4" s="632"/>
      <c r="O4" s="632"/>
      <c r="P4" s="632"/>
      <c r="Q4" s="632"/>
      <c r="R4" s="632"/>
      <c r="S4" s="632"/>
      <c r="T4" s="632"/>
      <c r="U4" s="632"/>
      <c r="V4" s="632"/>
      <c r="W4" s="632"/>
      <c r="X4" s="633"/>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row>
    <row r="5" spans="1:51" s="48" customFormat="1" ht="30" customHeight="1" thickBot="1" x14ac:dyDescent="0.7">
      <c r="A5" s="451"/>
      <c r="B5" s="252">
        <v>101</v>
      </c>
      <c r="C5" s="130" t="s">
        <v>356</v>
      </c>
      <c r="D5" s="30"/>
      <c r="E5" s="61"/>
      <c r="F5" s="30" t="s">
        <v>288</v>
      </c>
      <c r="G5" s="62"/>
      <c r="H5" s="31" t="s">
        <v>288</v>
      </c>
      <c r="I5" s="61"/>
      <c r="J5" s="30" t="s">
        <v>288</v>
      </c>
      <c r="K5" s="62"/>
      <c r="L5" s="31" t="s">
        <v>288</v>
      </c>
      <c r="M5" s="61"/>
      <c r="N5" s="30" t="s">
        <v>288</v>
      </c>
      <c r="O5" s="62"/>
      <c r="P5" s="31" t="s">
        <v>288</v>
      </c>
      <c r="Q5" s="61"/>
      <c r="R5" s="63"/>
      <c r="S5" s="62"/>
      <c r="T5" s="31" t="s">
        <v>288</v>
      </c>
      <c r="U5" s="61"/>
      <c r="V5" s="30" t="s">
        <v>288</v>
      </c>
      <c r="W5" s="61"/>
      <c r="X5" s="390"/>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row>
    <row r="6" spans="1:51" s="48" customFormat="1" ht="28" customHeight="1" thickBot="1" x14ac:dyDescent="0.3">
      <c r="A6" s="389"/>
      <c r="B6" s="246" t="s">
        <v>378</v>
      </c>
      <c r="C6" s="471" t="s">
        <v>454</v>
      </c>
      <c r="D6" s="634"/>
      <c r="E6" s="636"/>
      <c r="F6" s="634"/>
      <c r="G6" s="636"/>
      <c r="H6" s="634"/>
      <c r="I6" s="636"/>
      <c r="J6" s="634"/>
      <c r="K6" s="636"/>
      <c r="L6" s="634"/>
      <c r="M6" s="636"/>
      <c r="N6" s="634"/>
      <c r="O6" s="636"/>
      <c r="P6" s="634"/>
      <c r="Q6" s="636"/>
      <c r="R6" s="634"/>
      <c r="S6" s="636"/>
      <c r="T6" s="634"/>
      <c r="U6" s="636"/>
      <c r="V6" s="634"/>
      <c r="W6" s="635"/>
      <c r="X6" s="391"/>
      <c r="Y6" s="54">
        <f>COUNTIF(D6:W6,"a")+COUNTIF(D6:W6,"s")</f>
        <v>0</v>
      </c>
      <c r="Z6" s="187"/>
      <c r="AA6" s="54"/>
      <c r="AB6" s="54"/>
      <c r="AC6" s="54"/>
      <c r="AD6" s="54"/>
      <c r="AE6" s="54"/>
      <c r="AF6" s="54"/>
      <c r="AG6" s="54"/>
      <c r="AH6" s="54"/>
      <c r="AI6" s="54"/>
      <c r="AJ6" s="54"/>
      <c r="AK6" s="54"/>
      <c r="AL6" s="54"/>
      <c r="AM6" s="54"/>
      <c r="AN6" s="54"/>
      <c r="AO6" s="54"/>
      <c r="AP6" s="54"/>
      <c r="AQ6" s="54"/>
      <c r="AR6" s="54"/>
      <c r="AS6" s="54"/>
      <c r="AT6" s="54"/>
      <c r="AU6" s="54"/>
      <c r="AV6" s="54"/>
      <c r="AW6" s="54"/>
      <c r="AX6" s="54"/>
      <c r="AY6" s="54"/>
    </row>
    <row r="7" spans="1:51" s="48" customFormat="1" ht="30" customHeight="1" thickBot="1" x14ac:dyDescent="0.7">
      <c r="A7" s="389"/>
      <c r="B7" s="252">
        <v>102</v>
      </c>
      <c r="C7" s="131" t="s">
        <v>2</v>
      </c>
      <c r="D7" s="30"/>
      <c r="E7" s="62"/>
      <c r="F7" s="31" t="s">
        <v>288</v>
      </c>
      <c r="G7" s="61"/>
      <c r="H7" s="30" t="s">
        <v>288</v>
      </c>
      <c r="I7" s="62"/>
      <c r="J7" s="31" t="s">
        <v>288</v>
      </c>
      <c r="K7" s="61"/>
      <c r="L7" s="30" t="s">
        <v>288</v>
      </c>
      <c r="M7" s="64"/>
      <c r="N7" s="31" t="s">
        <v>288</v>
      </c>
      <c r="O7" s="65"/>
      <c r="P7" s="30" t="s">
        <v>288</v>
      </c>
      <c r="Q7" s="62"/>
      <c r="R7" s="31"/>
      <c r="S7" s="61"/>
      <c r="T7" s="63"/>
      <c r="U7" s="62"/>
      <c r="V7" s="65"/>
      <c r="W7" s="61"/>
      <c r="X7" s="390"/>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row>
    <row r="8" spans="1:51" s="48" customFormat="1" ht="45" customHeight="1" x14ac:dyDescent="0.25">
      <c r="A8" s="389"/>
      <c r="B8" s="237" t="s">
        <v>379</v>
      </c>
      <c r="C8" s="132" t="s">
        <v>75</v>
      </c>
      <c r="D8" s="620"/>
      <c r="E8" s="621"/>
      <c r="F8" s="620"/>
      <c r="G8" s="621"/>
      <c r="H8" s="620"/>
      <c r="I8" s="621"/>
      <c r="J8" s="620"/>
      <c r="K8" s="621"/>
      <c r="L8" s="620"/>
      <c r="M8" s="621"/>
      <c r="N8" s="620"/>
      <c r="O8" s="621"/>
      <c r="P8" s="620"/>
      <c r="Q8" s="621"/>
      <c r="R8" s="620"/>
      <c r="S8" s="621"/>
      <c r="T8" s="620"/>
      <c r="U8" s="621"/>
      <c r="V8" s="620"/>
      <c r="W8" s="624"/>
      <c r="X8" s="391"/>
      <c r="Y8" s="54">
        <f>COUNTIF(D8:W8,"a")+COUNTIF(D8:W8,"s")</f>
        <v>0</v>
      </c>
      <c r="Z8" s="187"/>
      <c r="AA8" s="54"/>
      <c r="AB8" s="54"/>
      <c r="AC8" s="54"/>
      <c r="AD8" s="54"/>
      <c r="AE8" s="54"/>
      <c r="AF8" s="54"/>
      <c r="AG8" s="54"/>
      <c r="AH8" s="54"/>
      <c r="AI8" s="54"/>
      <c r="AJ8" s="54"/>
      <c r="AK8" s="54"/>
      <c r="AL8" s="54"/>
      <c r="AM8" s="54"/>
      <c r="AN8" s="54"/>
      <c r="AO8" s="54"/>
      <c r="AP8" s="54"/>
      <c r="AQ8" s="54"/>
      <c r="AR8" s="54"/>
      <c r="AS8" s="54"/>
      <c r="AT8" s="54"/>
      <c r="AU8" s="54"/>
      <c r="AV8" s="54"/>
      <c r="AW8" s="54"/>
      <c r="AX8" s="54"/>
      <c r="AY8" s="54"/>
    </row>
    <row r="9" spans="1:51" s="48" customFormat="1" ht="28" customHeight="1" x14ac:dyDescent="0.25">
      <c r="A9" s="389"/>
      <c r="B9" s="237" t="s">
        <v>380</v>
      </c>
      <c r="C9" s="133" t="s">
        <v>369</v>
      </c>
      <c r="D9" s="622"/>
      <c r="E9" s="623"/>
      <c r="F9" s="622"/>
      <c r="G9" s="623"/>
      <c r="H9" s="622"/>
      <c r="I9" s="623"/>
      <c r="J9" s="622"/>
      <c r="K9" s="623"/>
      <c r="L9" s="622"/>
      <c r="M9" s="623"/>
      <c r="N9" s="622"/>
      <c r="O9" s="623"/>
      <c r="P9" s="622"/>
      <c r="Q9" s="623"/>
      <c r="R9" s="622"/>
      <c r="S9" s="623"/>
      <c r="T9" s="622"/>
      <c r="U9" s="623"/>
      <c r="V9" s="622"/>
      <c r="W9" s="625"/>
      <c r="X9" s="391"/>
      <c r="Y9" s="54">
        <f>COUNTIF(D9:W9,"a")+COUNTIF(D9:W9,"s")</f>
        <v>0</v>
      </c>
      <c r="Z9" s="187"/>
      <c r="AA9" s="54"/>
      <c r="AB9" s="54"/>
      <c r="AC9" s="54"/>
      <c r="AD9" s="54"/>
      <c r="AE9" s="54"/>
      <c r="AF9" s="54"/>
      <c r="AG9" s="54"/>
      <c r="AH9" s="54"/>
      <c r="AI9" s="54"/>
      <c r="AJ9" s="54"/>
      <c r="AK9" s="54"/>
      <c r="AL9" s="54"/>
      <c r="AM9" s="54"/>
      <c r="AN9" s="54"/>
      <c r="AO9" s="54"/>
      <c r="AP9" s="54"/>
      <c r="AQ9" s="54"/>
      <c r="AR9" s="54"/>
      <c r="AS9" s="54"/>
      <c r="AT9" s="54"/>
      <c r="AU9" s="54"/>
      <c r="AV9" s="54"/>
      <c r="AW9" s="54"/>
      <c r="AX9" s="54"/>
      <c r="AY9" s="54"/>
    </row>
    <row r="10" spans="1:51" s="48" customFormat="1" ht="45" customHeight="1" thickBot="1" x14ac:dyDescent="0.3">
      <c r="A10" s="389"/>
      <c r="B10" s="258" t="s">
        <v>312</v>
      </c>
      <c r="C10" s="137" t="s">
        <v>204</v>
      </c>
      <c r="D10" s="626"/>
      <c r="E10" s="627"/>
      <c r="F10" s="626"/>
      <c r="G10" s="627"/>
      <c r="H10" s="626"/>
      <c r="I10" s="627"/>
      <c r="J10" s="626"/>
      <c r="K10" s="627"/>
      <c r="L10" s="626"/>
      <c r="M10" s="627"/>
      <c r="N10" s="626"/>
      <c r="O10" s="627"/>
      <c r="P10" s="626"/>
      <c r="Q10" s="627"/>
      <c r="R10" s="626"/>
      <c r="S10" s="627"/>
      <c r="T10" s="626"/>
      <c r="U10" s="627"/>
      <c r="V10" s="626"/>
      <c r="W10" s="628"/>
      <c r="X10" s="391"/>
      <c r="Y10" s="54">
        <f>COUNTIF(D10:W10,"a")+COUNTIF(D10:W10,"s")</f>
        <v>0</v>
      </c>
      <c r="Z10" s="187"/>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row>
    <row r="11" spans="1:51" s="48" customFormat="1" ht="30" customHeight="1" thickBot="1" x14ac:dyDescent="0.7">
      <c r="A11" s="389"/>
      <c r="B11" s="252">
        <v>103</v>
      </c>
      <c r="C11" s="131" t="s">
        <v>80</v>
      </c>
      <c r="D11" s="30"/>
      <c r="E11" s="62"/>
      <c r="F11" s="31" t="s">
        <v>288</v>
      </c>
      <c r="G11" s="61"/>
      <c r="H11" s="30" t="s">
        <v>288</v>
      </c>
      <c r="I11" s="62"/>
      <c r="J11" s="31" t="s">
        <v>288</v>
      </c>
      <c r="K11" s="61"/>
      <c r="L11" s="30" t="s">
        <v>288</v>
      </c>
      <c r="M11" s="62"/>
      <c r="N11" s="31" t="s">
        <v>288</v>
      </c>
      <c r="O11" s="61"/>
      <c r="P11" s="30" t="s">
        <v>288</v>
      </c>
      <c r="Q11" s="62"/>
      <c r="R11" s="31"/>
      <c r="S11" s="61"/>
      <c r="T11" s="30" t="s">
        <v>288</v>
      </c>
      <c r="U11" s="62"/>
      <c r="V11" s="31" t="s">
        <v>288</v>
      </c>
      <c r="W11" s="61"/>
      <c r="X11" s="390"/>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row>
    <row r="12" spans="1:51" s="48" customFormat="1" ht="28" customHeight="1" x14ac:dyDescent="0.25">
      <c r="A12" s="389"/>
      <c r="B12" s="237" t="s">
        <v>313</v>
      </c>
      <c r="C12" s="133" t="s">
        <v>494</v>
      </c>
      <c r="D12" s="620"/>
      <c r="E12" s="621"/>
      <c r="F12" s="620"/>
      <c r="G12" s="621"/>
      <c r="H12" s="620"/>
      <c r="I12" s="621"/>
      <c r="J12" s="620"/>
      <c r="K12" s="621"/>
      <c r="L12" s="620"/>
      <c r="M12" s="621"/>
      <c r="N12" s="620"/>
      <c r="O12" s="621"/>
      <c r="P12" s="620"/>
      <c r="Q12" s="621"/>
      <c r="R12" s="620"/>
      <c r="S12" s="621"/>
      <c r="T12" s="620"/>
      <c r="U12" s="621"/>
      <c r="V12" s="620"/>
      <c r="W12" s="624"/>
      <c r="X12" s="391"/>
      <c r="Y12" s="54">
        <f>COUNTIF(D12:W12,"a")+COUNTIF(D12:W12,"s")</f>
        <v>0</v>
      </c>
      <c r="Z12" s="187"/>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row>
    <row r="13" spans="1:51" s="48" customFormat="1" ht="45" customHeight="1" x14ac:dyDescent="0.25">
      <c r="A13" s="389"/>
      <c r="B13" s="258" t="s">
        <v>314</v>
      </c>
      <c r="C13" s="135" t="s">
        <v>115</v>
      </c>
      <c r="D13" s="622"/>
      <c r="E13" s="623"/>
      <c r="F13" s="622"/>
      <c r="G13" s="623"/>
      <c r="H13" s="622"/>
      <c r="I13" s="623"/>
      <c r="J13" s="622"/>
      <c r="K13" s="623"/>
      <c r="L13" s="622"/>
      <c r="M13" s="623"/>
      <c r="N13" s="622"/>
      <c r="O13" s="623"/>
      <c r="P13" s="622"/>
      <c r="Q13" s="623"/>
      <c r="R13" s="622"/>
      <c r="S13" s="623"/>
      <c r="T13" s="622"/>
      <c r="U13" s="623"/>
      <c r="V13" s="622"/>
      <c r="W13" s="625"/>
      <c r="X13" s="391"/>
      <c r="Y13" s="54">
        <f>COUNTIF(D13:W13,"a")+COUNTIF(D13:W13,"s")</f>
        <v>0</v>
      </c>
      <c r="Z13" s="187"/>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row>
    <row r="14" spans="1:51" s="48" customFormat="1" ht="28" customHeight="1" x14ac:dyDescent="0.25">
      <c r="A14" s="389"/>
      <c r="B14" s="250" t="s">
        <v>506</v>
      </c>
      <c r="C14" s="136" t="s">
        <v>245</v>
      </c>
      <c r="D14" s="622"/>
      <c r="E14" s="623"/>
      <c r="F14" s="622"/>
      <c r="G14" s="623"/>
      <c r="H14" s="622"/>
      <c r="I14" s="623"/>
      <c r="J14" s="622"/>
      <c r="K14" s="623"/>
      <c r="L14" s="622"/>
      <c r="M14" s="623"/>
      <c r="N14" s="622"/>
      <c r="O14" s="623"/>
      <c r="P14" s="622"/>
      <c r="Q14" s="623"/>
      <c r="R14" s="622"/>
      <c r="S14" s="623"/>
      <c r="T14" s="622"/>
      <c r="U14" s="623"/>
      <c r="V14" s="622"/>
      <c r="W14" s="625"/>
      <c r="X14" s="391"/>
      <c r="Y14" s="54">
        <f>COUNTIF(D14:W14,"a")+COUNTIF(D14:W14,"s")</f>
        <v>0</v>
      </c>
      <c r="Z14" s="187"/>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row>
    <row r="15" spans="1:51" s="48" customFormat="1" ht="28" customHeight="1" thickBot="1" x14ac:dyDescent="0.3">
      <c r="A15" s="389"/>
      <c r="B15" s="258" t="s">
        <v>507</v>
      </c>
      <c r="C15" s="134" t="s">
        <v>246</v>
      </c>
      <c r="D15" s="626"/>
      <c r="E15" s="627"/>
      <c r="F15" s="626"/>
      <c r="G15" s="627"/>
      <c r="H15" s="626"/>
      <c r="I15" s="627"/>
      <c r="J15" s="626"/>
      <c r="K15" s="627"/>
      <c r="L15" s="626"/>
      <c r="M15" s="627"/>
      <c r="N15" s="626"/>
      <c r="O15" s="627"/>
      <c r="P15" s="626"/>
      <c r="Q15" s="627"/>
      <c r="R15" s="626"/>
      <c r="S15" s="627"/>
      <c r="T15" s="626"/>
      <c r="U15" s="627"/>
      <c r="V15" s="626"/>
      <c r="W15" s="628"/>
      <c r="X15" s="391"/>
      <c r="Y15" s="54">
        <f>COUNTIF(D15:W15,"a")+COUNTIF(D15:W15,"s")</f>
        <v>0</v>
      </c>
      <c r="Z15" s="187"/>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row>
    <row r="16" spans="1:51" s="48" customFormat="1" ht="30" customHeight="1" thickBot="1" x14ac:dyDescent="0.7">
      <c r="A16" s="389"/>
      <c r="B16" s="252">
        <v>104</v>
      </c>
      <c r="C16" s="131" t="s">
        <v>4</v>
      </c>
      <c r="D16" s="30" t="s">
        <v>288</v>
      </c>
      <c r="E16" s="62"/>
      <c r="F16" s="31" t="s">
        <v>288</v>
      </c>
      <c r="G16" s="61"/>
      <c r="H16" s="63"/>
      <c r="I16" s="62"/>
      <c r="J16" s="66"/>
      <c r="K16" s="61"/>
      <c r="L16" s="63"/>
      <c r="M16" s="62"/>
      <c r="N16" s="66"/>
      <c r="O16" s="61"/>
      <c r="P16" s="63"/>
      <c r="Q16" s="62"/>
      <c r="R16" s="66"/>
      <c r="S16" s="61"/>
      <c r="T16" s="63"/>
      <c r="U16" s="62"/>
      <c r="V16" s="65"/>
      <c r="W16" s="61"/>
      <c r="X16" s="390"/>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row>
    <row r="17" spans="1:51" s="48" customFormat="1" ht="28" customHeight="1" x14ac:dyDescent="0.25">
      <c r="A17" s="389"/>
      <c r="B17" s="237" t="s">
        <v>508</v>
      </c>
      <c r="C17" s="133" t="s">
        <v>468</v>
      </c>
      <c r="D17" s="620"/>
      <c r="E17" s="621"/>
      <c r="F17" s="620"/>
      <c r="G17" s="621"/>
      <c r="H17" s="620"/>
      <c r="I17" s="621"/>
      <c r="J17" s="620"/>
      <c r="K17" s="621"/>
      <c r="L17" s="620"/>
      <c r="M17" s="621"/>
      <c r="N17" s="620"/>
      <c r="O17" s="621"/>
      <c r="P17" s="620"/>
      <c r="Q17" s="621"/>
      <c r="R17" s="620"/>
      <c r="S17" s="621"/>
      <c r="T17" s="620"/>
      <c r="U17" s="621"/>
      <c r="V17" s="620"/>
      <c r="W17" s="624"/>
      <c r="X17" s="391"/>
      <c r="Y17" s="54">
        <f>COUNTIF(D17:W17,"a")+COUNTIF(D17:W17,"s")</f>
        <v>0</v>
      </c>
      <c r="Z17" s="187"/>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row>
    <row r="18" spans="1:51" s="48" customFormat="1" ht="67.75" customHeight="1" thickBot="1" x14ac:dyDescent="0.3">
      <c r="A18" s="389"/>
      <c r="B18" s="258" t="s">
        <v>469</v>
      </c>
      <c r="C18" s="137" t="s">
        <v>78</v>
      </c>
      <c r="D18" s="626"/>
      <c r="E18" s="627"/>
      <c r="F18" s="626"/>
      <c r="G18" s="627"/>
      <c r="H18" s="626"/>
      <c r="I18" s="627"/>
      <c r="J18" s="626"/>
      <c r="K18" s="627"/>
      <c r="L18" s="626"/>
      <c r="M18" s="627"/>
      <c r="N18" s="626"/>
      <c r="O18" s="627"/>
      <c r="P18" s="626"/>
      <c r="Q18" s="627"/>
      <c r="R18" s="626"/>
      <c r="S18" s="627"/>
      <c r="T18" s="626"/>
      <c r="U18" s="627"/>
      <c r="V18" s="626"/>
      <c r="W18" s="628"/>
      <c r="X18" s="391"/>
      <c r="Y18" s="54">
        <f>COUNTIF(D18:W18,"a")+COUNTIF(D18:W18,"s")</f>
        <v>0</v>
      </c>
      <c r="Z18" s="187"/>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row>
    <row r="19" spans="1:51" s="48" customFormat="1" ht="30" customHeight="1" thickBot="1" x14ac:dyDescent="0.7">
      <c r="A19" s="389"/>
      <c r="B19" s="252">
        <v>105</v>
      </c>
      <c r="C19" s="130" t="s">
        <v>513</v>
      </c>
      <c r="D19" s="30"/>
      <c r="E19" s="67"/>
      <c r="F19" s="31" t="s">
        <v>288</v>
      </c>
      <c r="G19" s="68"/>
      <c r="H19" s="30" t="s">
        <v>288</v>
      </c>
      <c r="I19" s="67"/>
      <c r="J19" s="31" t="s">
        <v>288</v>
      </c>
      <c r="K19" s="68"/>
      <c r="L19" s="30" t="s">
        <v>288</v>
      </c>
      <c r="M19" s="67"/>
      <c r="N19" s="31" t="s">
        <v>288</v>
      </c>
      <c r="O19" s="68"/>
      <c r="P19" s="30" t="s">
        <v>288</v>
      </c>
      <c r="Q19" s="67"/>
      <c r="R19" s="31"/>
      <c r="S19" s="68"/>
      <c r="T19" s="30"/>
      <c r="U19" s="67"/>
      <c r="V19" s="31" t="s">
        <v>288</v>
      </c>
      <c r="W19" s="61"/>
      <c r="X19" s="390"/>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row>
    <row r="20" spans="1:51" s="48" customFormat="1" ht="28" customHeight="1" x14ac:dyDescent="0.25">
      <c r="A20" s="389"/>
      <c r="B20" s="237" t="s">
        <v>470</v>
      </c>
      <c r="C20" s="138" t="s">
        <v>242</v>
      </c>
      <c r="D20" s="620"/>
      <c r="E20" s="621"/>
      <c r="F20" s="620"/>
      <c r="G20" s="621"/>
      <c r="H20" s="620"/>
      <c r="I20" s="621"/>
      <c r="J20" s="620"/>
      <c r="K20" s="621"/>
      <c r="L20" s="620"/>
      <c r="M20" s="621"/>
      <c r="N20" s="620"/>
      <c r="O20" s="621"/>
      <c r="P20" s="620"/>
      <c r="Q20" s="621"/>
      <c r="R20" s="620"/>
      <c r="S20" s="621"/>
      <c r="T20" s="620"/>
      <c r="U20" s="621"/>
      <c r="V20" s="620"/>
      <c r="W20" s="624"/>
      <c r="X20" s="391"/>
      <c r="Y20" s="54">
        <f>COUNTIF(D20:W20,"a")+COUNTIF(D20:W20,"s")</f>
        <v>0</v>
      </c>
      <c r="Z20" s="187"/>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row>
    <row r="21" spans="1:51" s="48" customFormat="1" ht="45" customHeight="1" x14ac:dyDescent="0.25">
      <c r="A21" s="389"/>
      <c r="B21" s="250" t="s">
        <v>471</v>
      </c>
      <c r="C21" s="139" t="s">
        <v>5</v>
      </c>
      <c r="D21" s="622"/>
      <c r="E21" s="623"/>
      <c r="F21" s="622"/>
      <c r="G21" s="623"/>
      <c r="H21" s="622"/>
      <c r="I21" s="623"/>
      <c r="J21" s="622"/>
      <c r="K21" s="623"/>
      <c r="L21" s="622"/>
      <c r="M21" s="623"/>
      <c r="N21" s="622"/>
      <c r="O21" s="623"/>
      <c r="P21" s="622"/>
      <c r="Q21" s="623"/>
      <c r="R21" s="622"/>
      <c r="S21" s="623"/>
      <c r="T21" s="622"/>
      <c r="U21" s="623"/>
      <c r="V21" s="622"/>
      <c r="W21" s="625"/>
      <c r="X21" s="391"/>
      <c r="Y21" s="54">
        <f>COUNTIF(D21:W21,"a")+COUNTIF(D21:W21,"s")</f>
        <v>0</v>
      </c>
      <c r="Z21" s="187"/>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row>
    <row r="22" spans="1:51" s="48" customFormat="1" ht="28" customHeight="1" thickBot="1" x14ac:dyDescent="0.3">
      <c r="A22" s="398"/>
      <c r="B22" s="259" t="s">
        <v>412</v>
      </c>
      <c r="C22" s="400" t="s">
        <v>413</v>
      </c>
      <c r="D22" s="626"/>
      <c r="E22" s="627"/>
      <c r="F22" s="626"/>
      <c r="G22" s="627"/>
      <c r="H22" s="626"/>
      <c r="I22" s="627"/>
      <c r="J22" s="626"/>
      <c r="K22" s="627"/>
      <c r="L22" s="626"/>
      <c r="M22" s="627"/>
      <c r="N22" s="626"/>
      <c r="O22" s="627"/>
      <c r="P22" s="626"/>
      <c r="Q22" s="627"/>
      <c r="R22" s="626"/>
      <c r="S22" s="627"/>
      <c r="T22" s="626"/>
      <c r="U22" s="627"/>
      <c r="V22" s="626"/>
      <c r="W22" s="628"/>
      <c r="X22" s="399"/>
      <c r="Y22" s="54">
        <f>COUNTIF(D22:W22,"a")+COUNTIF(D22:W22,"s")</f>
        <v>0</v>
      </c>
      <c r="Z22" s="187"/>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row>
    <row r="23" spans="1:51" s="48" customFormat="1" ht="33" customHeight="1" thickBot="1" x14ac:dyDescent="0.45">
      <c r="A23" s="479"/>
      <c r="B23" s="264">
        <v>100</v>
      </c>
      <c r="C23" s="631" t="s">
        <v>224</v>
      </c>
      <c r="D23" s="632"/>
      <c r="E23" s="632"/>
      <c r="F23" s="632"/>
      <c r="G23" s="632"/>
      <c r="H23" s="632"/>
      <c r="I23" s="632"/>
      <c r="J23" s="632"/>
      <c r="K23" s="632"/>
      <c r="L23" s="632"/>
      <c r="M23" s="632"/>
      <c r="N23" s="632"/>
      <c r="O23" s="632"/>
      <c r="P23" s="632"/>
      <c r="Q23" s="632"/>
      <c r="R23" s="632"/>
      <c r="S23" s="632"/>
      <c r="T23" s="632"/>
      <c r="U23" s="632"/>
      <c r="V23" s="632"/>
      <c r="W23" s="632"/>
      <c r="X23" s="633"/>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row>
    <row r="24" spans="1:51" s="48" customFormat="1" ht="30" customHeight="1" thickBot="1" x14ac:dyDescent="0.7">
      <c r="A24" s="389"/>
      <c r="B24" s="239">
        <v>106</v>
      </c>
      <c r="C24" s="140" t="s">
        <v>79</v>
      </c>
      <c r="D24" s="69"/>
      <c r="E24" s="67"/>
      <c r="F24" s="56" t="s">
        <v>288</v>
      </c>
      <c r="G24" s="70"/>
      <c r="H24" s="69"/>
      <c r="I24" s="67"/>
      <c r="J24" s="70"/>
      <c r="K24" s="70"/>
      <c r="L24" s="30" t="s">
        <v>288</v>
      </c>
      <c r="M24" s="67"/>
      <c r="N24" s="70"/>
      <c r="O24" s="70"/>
      <c r="P24" s="69"/>
      <c r="Q24" s="67"/>
      <c r="R24" s="70"/>
      <c r="S24" s="70"/>
      <c r="T24" s="69"/>
      <c r="U24" s="67"/>
      <c r="V24" s="70"/>
      <c r="W24" s="61"/>
      <c r="X24" s="390"/>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row>
    <row r="25" spans="1:51" s="48" customFormat="1" ht="45" customHeight="1" x14ac:dyDescent="0.25">
      <c r="A25" s="389"/>
      <c r="B25" s="237" t="s">
        <v>414</v>
      </c>
      <c r="C25" s="141" t="s">
        <v>237</v>
      </c>
      <c r="D25" s="620"/>
      <c r="E25" s="621"/>
      <c r="F25" s="620"/>
      <c r="G25" s="621"/>
      <c r="H25" s="620"/>
      <c r="I25" s="621"/>
      <c r="J25" s="620"/>
      <c r="K25" s="621"/>
      <c r="L25" s="620"/>
      <c r="M25" s="621"/>
      <c r="N25" s="620"/>
      <c r="O25" s="621"/>
      <c r="P25" s="620"/>
      <c r="Q25" s="621"/>
      <c r="R25" s="620"/>
      <c r="S25" s="621"/>
      <c r="T25" s="620"/>
      <c r="U25" s="621"/>
      <c r="V25" s="620"/>
      <c r="W25" s="624"/>
      <c r="X25" s="391"/>
      <c r="Y25" s="54">
        <f t="shared" ref="Y25:Y39" si="0">COUNTIF(D25:W25,"a")+COUNTIF(D25:W25,"s")</f>
        <v>0</v>
      </c>
      <c r="Z25" s="187"/>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row>
    <row r="26" spans="1:51" s="48" customFormat="1" ht="45" customHeight="1" x14ac:dyDescent="0.25">
      <c r="A26" s="389"/>
      <c r="B26" s="250" t="s">
        <v>415</v>
      </c>
      <c r="C26" s="142" t="s">
        <v>233</v>
      </c>
      <c r="D26" s="622"/>
      <c r="E26" s="623"/>
      <c r="F26" s="622"/>
      <c r="G26" s="623"/>
      <c r="H26" s="622"/>
      <c r="I26" s="623"/>
      <c r="J26" s="622"/>
      <c r="K26" s="623"/>
      <c r="L26" s="622"/>
      <c r="M26" s="623"/>
      <c r="N26" s="622"/>
      <c r="O26" s="623"/>
      <c r="P26" s="622"/>
      <c r="Q26" s="623"/>
      <c r="R26" s="622"/>
      <c r="S26" s="623"/>
      <c r="T26" s="622"/>
      <c r="U26" s="623"/>
      <c r="V26" s="622"/>
      <c r="W26" s="625"/>
      <c r="X26" s="391"/>
      <c r="Y26" s="54">
        <f t="shared" si="0"/>
        <v>0</v>
      </c>
      <c r="Z26" s="187"/>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row>
    <row r="27" spans="1:51" s="48" customFormat="1" ht="45" customHeight="1" x14ac:dyDescent="0.25">
      <c r="A27" s="389"/>
      <c r="B27" s="250" t="s">
        <v>416</v>
      </c>
      <c r="C27" s="142" t="s">
        <v>236</v>
      </c>
      <c r="D27" s="622"/>
      <c r="E27" s="623"/>
      <c r="F27" s="622"/>
      <c r="G27" s="623"/>
      <c r="H27" s="622"/>
      <c r="I27" s="623"/>
      <c r="J27" s="622"/>
      <c r="K27" s="623"/>
      <c r="L27" s="622"/>
      <c r="M27" s="623"/>
      <c r="N27" s="622"/>
      <c r="O27" s="623"/>
      <c r="P27" s="622"/>
      <c r="Q27" s="623"/>
      <c r="R27" s="622"/>
      <c r="S27" s="623"/>
      <c r="T27" s="622"/>
      <c r="U27" s="623"/>
      <c r="V27" s="622"/>
      <c r="W27" s="625"/>
      <c r="X27" s="391"/>
      <c r="Y27" s="54">
        <f t="shared" si="0"/>
        <v>0</v>
      </c>
      <c r="Z27" s="187"/>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row>
    <row r="28" spans="1:51" s="48" customFormat="1" ht="45" customHeight="1" x14ac:dyDescent="0.25">
      <c r="A28" s="389"/>
      <c r="B28" s="250" t="s">
        <v>417</v>
      </c>
      <c r="C28" s="142" t="s">
        <v>518</v>
      </c>
      <c r="D28" s="622"/>
      <c r="E28" s="623"/>
      <c r="F28" s="622"/>
      <c r="G28" s="623"/>
      <c r="H28" s="622"/>
      <c r="I28" s="623"/>
      <c r="J28" s="622"/>
      <c r="K28" s="623"/>
      <c r="L28" s="622"/>
      <c r="M28" s="623"/>
      <c r="N28" s="622"/>
      <c r="O28" s="623"/>
      <c r="P28" s="622"/>
      <c r="Q28" s="623"/>
      <c r="R28" s="622"/>
      <c r="S28" s="623"/>
      <c r="T28" s="622"/>
      <c r="U28" s="623"/>
      <c r="V28" s="622"/>
      <c r="W28" s="625"/>
      <c r="X28" s="391"/>
      <c r="Y28" s="54">
        <f t="shared" si="0"/>
        <v>0</v>
      </c>
      <c r="Z28" s="187"/>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row>
    <row r="29" spans="1:51" s="48" customFormat="1" ht="45" customHeight="1" x14ac:dyDescent="0.25">
      <c r="A29" s="389"/>
      <c r="B29" s="250" t="s">
        <v>147</v>
      </c>
      <c r="C29" s="142" t="s">
        <v>247</v>
      </c>
      <c r="D29" s="622"/>
      <c r="E29" s="623"/>
      <c r="F29" s="622"/>
      <c r="G29" s="623"/>
      <c r="H29" s="622"/>
      <c r="I29" s="623"/>
      <c r="J29" s="622"/>
      <c r="K29" s="623"/>
      <c r="L29" s="622"/>
      <c r="M29" s="623"/>
      <c r="N29" s="622"/>
      <c r="O29" s="623"/>
      <c r="P29" s="622"/>
      <c r="Q29" s="623"/>
      <c r="R29" s="622"/>
      <c r="S29" s="623"/>
      <c r="T29" s="622"/>
      <c r="U29" s="623"/>
      <c r="V29" s="622"/>
      <c r="W29" s="625"/>
      <c r="X29" s="391"/>
      <c r="Y29" s="54">
        <f t="shared" si="0"/>
        <v>0</v>
      </c>
      <c r="Z29" s="187"/>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row>
    <row r="30" spans="1:51" s="48" customFormat="1" ht="45" customHeight="1" x14ac:dyDescent="0.25">
      <c r="A30" s="389"/>
      <c r="B30" s="250" t="s">
        <v>148</v>
      </c>
      <c r="C30" s="142" t="s">
        <v>475</v>
      </c>
      <c r="D30" s="622"/>
      <c r="E30" s="623"/>
      <c r="F30" s="622"/>
      <c r="G30" s="623"/>
      <c r="H30" s="622"/>
      <c r="I30" s="623"/>
      <c r="J30" s="622"/>
      <c r="K30" s="623"/>
      <c r="L30" s="622"/>
      <c r="M30" s="623"/>
      <c r="N30" s="622"/>
      <c r="O30" s="623"/>
      <c r="P30" s="622"/>
      <c r="Q30" s="623"/>
      <c r="R30" s="622"/>
      <c r="S30" s="623"/>
      <c r="T30" s="622"/>
      <c r="U30" s="623"/>
      <c r="V30" s="622"/>
      <c r="W30" s="625"/>
      <c r="X30" s="391"/>
      <c r="Y30" s="54">
        <f t="shared" si="0"/>
        <v>0</v>
      </c>
      <c r="Z30" s="187"/>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row>
    <row r="31" spans="1:51" s="48" customFormat="1" ht="28" customHeight="1" x14ac:dyDescent="0.25">
      <c r="A31" s="389"/>
      <c r="B31" s="250" t="s">
        <v>149</v>
      </c>
      <c r="C31" s="142" t="s">
        <v>248</v>
      </c>
      <c r="D31" s="622"/>
      <c r="E31" s="623"/>
      <c r="F31" s="622"/>
      <c r="G31" s="623"/>
      <c r="H31" s="622"/>
      <c r="I31" s="623"/>
      <c r="J31" s="622"/>
      <c r="K31" s="623"/>
      <c r="L31" s="622"/>
      <c r="M31" s="623"/>
      <c r="N31" s="622"/>
      <c r="O31" s="623"/>
      <c r="P31" s="622"/>
      <c r="Q31" s="623"/>
      <c r="R31" s="622"/>
      <c r="S31" s="623"/>
      <c r="T31" s="622"/>
      <c r="U31" s="623"/>
      <c r="V31" s="622"/>
      <c r="W31" s="625"/>
      <c r="X31" s="391"/>
      <c r="Y31" s="54">
        <f t="shared" si="0"/>
        <v>0</v>
      </c>
      <c r="Z31" s="187"/>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row>
    <row r="32" spans="1:51" s="48" customFormat="1" ht="28" customHeight="1" x14ac:dyDescent="0.25">
      <c r="A32" s="389"/>
      <c r="B32" s="250" t="s">
        <v>150</v>
      </c>
      <c r="C32" s="142" t="s">
        <v>479</v>
      </c>
      <c r="D32" s="622"/>
      <c r="E32" s="623"/>
      <c r="F32" s="622"/>
      <c r="G32" s="623"/>
      <c r="H32" s="622"/>
      <c r="I32" s="623"/>
      <c r="J32" s="622"/>
      <c r="K32" s="623"/>
      <c r="L32" s="622"/>
      <c r="M32" s="623"/>
      <c r="N32" s="622"/>
      <c r="O32" s="623"/>
      <c r="P32" s="622"/>
      <c r="Q32" s="623"/>
      <c r="R32" s="622"/>
      <c r="S32" s="623"/>
      <c r="T32" s="622"/>
      <c r="U32" s="623"/>
      <c r="V32" s="622"/>
      <c r="W32" s="625"/>
      <c r="X32" s="391"/>
      <c r="Y32" s="54">
        <f t="shared" si="0"/>
        <v>0</v>
      </c>
      <c r="Z32" s="187"/>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row>
    <row r="33" spans="1:51" s="48" customFormat="1" ht="28" customHeight="1" x14ac:dyDescent="0.25">
      <c r="A33" s="389"/>
      <c r="B33" s="250" t="s">
        <v>480</v>
      </c>
      <c r="C33" s="142" t="s">
        <v>481</v>
      </c>
      <c r="D33" s="622"/>
      <c r="E33" s="623"/>
      <c r="F33" s="622"/>
      <c r="G33" s="623"/>
      <c r="H33" s="622"/>
      <c r="I33" s="623"/>
      <c r="J33" s="622"/>
      <c r="K33" s="623"/>
      <c r="L33" s="622"/>
      <c r="M33" s="623"/>
      <c r="N33" s="622"/>
      <c r="O33" s="623"/>
      <c r="P33" s="622"/>
      <c r="Q33" s="623"/>
      <c r="R33" s="622"/>
      <c r="S33" s="623"/>
      <c r="T33" s="622"/>
      <c r="U33" s="623"/>
      <c r="V33" s="622"/>
      <c r="W33" s="625"/>
      <c r="X33" s="391"/>
      <c r="Y33" s="54">
        <f t="shared" si="0"/>
        <v>0</v>
      </c>
      <c r="Z33" s="187"/>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row>
    <row r="34" spans="1:51" s="48" customFormat="1" ht="28" customHeight="1" x14ac:dyDescent="0.25">
      <c r="A34" s="389"/>
      <c r="B34" s="250" t="s">
        <v>482</v>
      </c>
      <c r="C34" s="142" t="s">
        <v>241</v>
      </c>
      <c r="D34" s="622"/>
      <c r="E34" s="623"/>
      <c r="F34" s="622"/>
      <c r="G34" s="623"/>
      <c r="H34" s="622"/>
      <c r="I34" s="623"/>
      <c r="J34" s="622"/>
      <c r="K34" s="623"/>
      <c r="L34" s="622"/>
      <c r="M34" s="623"/>
      <c r="N34" s="622"/>
      <c r="O34" s="623"/>
      <c r="P34" s="622"/>
      <c r="Q34" s="623"/>
      <c r="R34" s="622"/>
      <c r="S34" s="623"/>
      <c r="T34" s="622"/>
      <c r="U34" s="623"/>
      <c r="V34" s="622"/>
      <c r="W34" s="625"/>
      <c r="X34" s="391"/>
      <c r="Y34" s="54">
        <f t="shared" si="0"/>
        <v>0</v>
      </c>
      <c r="Z34" s="187"/>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row>
    <row r="35" spans="1:51" s="48" customFormat="1" ht="28" customHeight="1" x14ac:dyDescent="0.25">
      <c r="A35" s="389"/>
      <c r="B35" s="250" t="s">
        <v>490</v>
      </c>
      <c r="C35" s="142" t="s">
        <v>444</v>
      </c>
      <c r="D35" s="622"/>
      <c r="E35" s="623"/>
      <c r="F35" s="622"/>
      <c r="G35" s="623"/>
      <c r="H35" s="622"/>
      <c r="I35" s="623"/>
      <c r="J35" s="622"/>
      <c r="K35" s="623"/>
      <c r="L35" s="622"/>
      <c r="M35" s="623"/>
      <c r="N35" s="622"/>
      <c r="O35" s="623"/>
      <c r="P35" s="622"/>
      <c r="Q35" s="623"/>
      <c r="R35" s="622"/>
      <c r="S35" s="623"/>
      <c r="T35" s="622"/>
      <c r="U35" s="623"/>
      <c r="V35" s="622"/>
      <c r="W35" s="625"/>
      <c r="X35" s="391"/>
      <c r="Y35" s="54">
        <f t="shared" si="0"/>
        <v>0</v>
      </c>
      <c r="Z35" s="187"/>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row>
    <row r="36" spans="1:51" s="41" customFormat="1" ht="45" customHeight="1" x14ac:dyDescent="0.25">
      <c r="A36" s="389"/>
      <c r="B36" s="250" t="s">
        <v>504</v>
      </c>
      <c r="C36" s="142" t="s">
        <v>462</v>
      </c>
      <c r="D36" s="622"/>
      <c r="E36" s="623"/>
      <c r="F36" s="622"/>
      <c r="G36" s="623"/>
      <c r="H36" s="622"/>
      <c r="I36" s="623"/>
      <c r="J36" s="622"/>
      <c r="K36" s="623"/>
      <c r="L36" s="622"/>
      <c r="M36" s="623"/>
      <c r="N36" s="622"/>
      <c r="O36" s="623"/>
      <c r="P36" s="622"/>
      <c r="Q36" s="623"/>
      <c r="R36" s="622"/>
      <c r="S36" s="623"/>
      <c r="T36" s="622"/>
      <c r="U36" s="623"/>
      <c r="V36" s="622"/>
      <c r="W36" s="625"/>
      <c r="X36" s="391"/>
      <c r="Y36" s="54">
        <f t="shared" si="0"/>
        <v>0</v>
      </c>
      <c r="Z36" s="187"/>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row>
    <row r="37" spans="1:51" s="48" customFormat="1" ht="45" customHeight="1" x14ac:dyDescent="0.25">
      <c r="A37" s="389"/>
      <c r="B37" s="250" t="s">
        <v>463</v>
      </c>
      <c r="C37" s="142" t="s">
        <v>394</v>
      </c>
      <c r="D37" s="622"/>
      <c r="E37" s="623"/>
      <c r="F37" s="622"/>
      <c r="G37" s="623"/>
      <c r="H37" s="622"/>
      <c r="I37" s="623"/>
      <c r="J37" s="622"/>
      <c r="K37" s="623"/>
      <c r="L37" s="622"/>
      <c r="M37" s="623"/>
      <c r="N37" s="622"/>
      <c r="O37" s="623"/>
      <c r="P37" s="622"/>
      <c r="Q37" s="623"/>
      <c r="R37" s="622"/>
      <c r="S37" s="623"/>
      <c r="T37" s="622"/>
      <c r="U37" s="623"/>
      <c r="V37" s="622"/>
      <c r="W37" s="625"/>
      <c r="X37" s="391"/>
      <c r="Y37" s="54">
        <f t="shared" si="0"/>
        <v>0</v>
      </c>
      <c r="Z37" s="187"/>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row>
    <row r="38" spans="1:51" s="48" customFormat="1" ht="45" customHeight="1" x14ac:dyDescent="0.25">
      <c r="A38" s="389"/>
      <c r="B38" s="258" t="s">
        <v>395</v>
      </c>
      <c r="C38" s="142" t="s">
        <v>121</v>
      </c>
      <c r="D38" s="622"/>
      <c r="E38" s="623"/>
      <c r="F38" s="622"/>
      <c r="G38" s="623"/>
      <c r="H38" s="622"/>
      <c r="I38" s="623"/>
      <c r="J38" s="622"/>
      <c r="K38" s="623"/>
      <c r="L38" s="622"/>
      <c r="M38" s="623"/>
      <c r="N38" s="622"/>
      <c r="O38" s="623"/>
      <c r="P38" s="622"/>
      <c r="Q38" s="623"/>
      <c r="R38" s="622"/>
      <c r="S38" s="623"/>
      <c r="T38" s="622"/>
      <c r="U38" s="623"/>
      <c r="V38" s="622"/>
      <c r="W38" s="625"/>
      <c r="X38" s="391"/>
      <c r="Y38" s="54">
        <f t="shared" si="0"/>
        <v>0</v>
      </c>
      <c r="Z38" s="187"/>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row>
    <row r="39" spans="1:51" s="48" customFormat="1" ht="28" customHeight="1" thickBot="1" x14ac:dyDescent="0.3">
      <c r="A39" s="389"/>
      <c r="B39" s="258" t="s">
        <v>396</v>
      </c>
      <c r="C39" s="143" t="s">
        <v>474</v>
      </c>
      <c r="D39" s="645"/>
      <c r="E39" s="647"/>
      <c r="F39" s="645"/>
      <c r="G39" s="647"/>
      <c r="H39" s="645"/>
      <c r="I39" s="647"/>
      <c r="J39" s="645"/>
      <c r="K39" s="647"/>
      <c r="L39" s="645"/>
      <c r="M39" s="647"/>
      <c r="N39" s="645"/>
      <c r="O39" s="647"/>
      <c r="P39" s="645"/>
      <c r="Q39" s="647"/>
      <c r="R39" s="645"/>
      <c r="S39" s="647"/>
      <c r="T39" s="645"/>
      <c r="U39" s="647"/>
      <c r="V39" s="645"/>
      <c r="W39" s="646"/>
      <c r="X39" s="392"/>
      <c r="Y39" s="54">
        <f t="shared" si="0"/>
        <v>0</v>
      </c>
      <c r="Z39" s="187"/>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row>
    <row r="40" spans="1:51" s="41" customFormat="1" ht="30" customHeight="1" thickBot="1" x14ac:dyDescent="0.3">
      <c r="A40" s="389"/>
      <c r="B40" s="252">
        <v>107</v>
      </c>
      <c r="C40" s="473" t="s">
        <v>276</v>
      </c>
      <c r="D40" s="16"/>
      <c r="E40" s="11"/>
      <c r="F40" s="22" t="s">
        <v>288</v>
      </c>
      <c r="G40" s="13"/>
      <c r="H40" s="16" t="s">
        <v>288</v>
      </c>
      <c r="I40" s="11"/>
      <c r="J40" s="22" t="s">
        <v>288</v>
      </c>
      <c r="K40" s="13"/>
      <c r="L40" s="16" t="s">
        <v>288</v>
      </c>
      <c r="M40" s="11"/>
      <c r="N40" s="22" t="s">
        <v>288</v>
      </c>
      <c r="O40" s="13"/>
      <c r="P40" s="16" t="s">
        <v>288</v>
      </c>
      <c r="Q40" s="11"/>
      <c r="R40" s="12"/>
      <c r="S40" s="13"/>
      <c r="T40" s="10"/>
      <c r="U40" s="11"/>
      <c r="V40" s="22" t="s">
        <v>288</v>
      </c>
      <c r="W40" s="13"/>
      <c r="X40" s="2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row>
    <row r="41" spans="1:51" s="48" customFormat="1" ht="45" customHeight="1" x14ac:dyDescent="0.25">
      <c r="A41" s="389"/>
      <c r="B41" s="237" t="s">
        <v>397</v>
      </c>
      <c r="C41" s="144" t="s">
        <v>514</v>
      </c>
      <c r="D41" s="620"/>
      <c r="E41" s="621"/>
      <c r="F41" s="620"/>
      <c r="G41" s="621"/>
      <c r="H41" s="620"/>
      <c r="I41" s="621"/>
      <c r="J41" s="620"/>
      <c r="K41" s="621"/>
      <c r="L41" s="620"/>
      <c r="M41" s="621"/>
      <c r="N41" s="620"/>
      <c r="O41" s="621"/>
      <c r="P41" s="620"/>
      <c r="Q41" s="621"/>
      <c r="R41" s="620"/>
      <c r="S41" s="621"/>
      <c r="T41" s="620"/>
      <c r="U41" s="621"/>
      <c r="V41" s="620"/>
      <c r="W41" s="624"/>
      <c r="X41" s="391"/>
      <c r="Y41" s="54">
        <f>COUNTIF(D41:W41,"a")+COUNTIF(D41:W41,"s")</f>
        <v>0</v>
      </c>
      <c r="Z41" s="187"/>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row>
    <row r="42" spans="1:51" s="48" customFormat="1" ht="45" customHeight="1" thickBot="1" x14ac:dyDescent="0.3">
      <c r="A42" s="389"/>
      <c r="B42" s="258" t="s">
        <v>398</v>
      </c>
      <c r="C42" s="137" t="s">
        <v>190</v>
      </c>
      <c r="D42" s="626"/>
      <c r="E42" s="627"/>
      <c r="F42" s="626"/>
      <c r="G42" s="627"/>
      <c r="H42" s="626"/>
      <c r="I42" s="627"/>
      <c r="J42" s="626"/>
      <c r="K42" s="627"/>
      <c r="L42" s="626"/>
      <c r="M42" s="627"/>
      <c r="N42" s="626"/>
      <c r="O42" s="627"/>
      <c r="P42" s="626"/>
      <c r="Q42" s="627"/>
      <c r="R42" s="626"/>
      <c r="S42" s="627"/>
      <c r="T42" s="626"/>
      <c r="U42" s="627"/>
      <c r="V42" s="626"/>
      <c r="W42" s="628"/>
      <c r="X42" s="391"/>
      <c r="Y42" s="54">
        <f>COUNTIF(D42:W42,"a")+COUNTIF(D42:W42,"s")</f>
        <v>0</v>
      </c>
      <c r="Z42" s="187"/>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row>
    <row r="43" spans="1:51" s="48" customFormat="1" ht="30" customHeight="1" thickBot="1" x14ac:dyDescent="0.7">
      <c r="A43" s="389"/>
      <c r="B43" s="252">
        <v>108</v>
      </c>
      <c r="C43" s="131" t="s">
        <v>277</v>
      </c>
      <c r="D43" s="30" t="s">
        <v>288</v>
      </c>
      <c r="E43" s="71"/>
      <c r="F43" s="31" t="s">
        <v>288</v>
      </c>
      <c r="G43" s="72"/>
      <c r="H43" s="30" t="s">
        <v>288</v>
      </c>
      <c r="I43" s="71"/>
      <c r="J43" s="31" t="s">
        <v>288</v>
      </c>
      <c r="K43" s="72"/>
      <c r="L43" s="30" t="s">
        <v>288</v>
      </c>
      <c r="M43" s="71"/>
      <c r="N43" s="31" t="s">
        <v>288</v>
      </c>
      <c r="O43" s="72"/>
      <c r="P43" s="30" t="s">
        <v>288</v>
      </c>
      <c r="Q43" s="71"/>
      <c r="R43" s="73"/>
      <c r="S43" s="72"/>
      <c r="T43" s="30" t="s">
        <v>288</v>
      </c>
      <c r="U43" s="71"/>
      <c r="V43" s="31" t="s">
        <v>288</v>
      </c>
      <c r="W43" s="72"/>
      <c r="X43" s="32"/>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row>
    <row r="44" spans="1:51" s="48" customFormat="1" ht="45" customHeight="1" x14ac:dyDescent="0.25">
      <c r="A44" s="389"/>
      <c r="B44" s="237" t="s">
        <v>399</v>
      </c>
      <c r="C44" s="144" t="s">
        <v>25</v>
      </c>
      <c r="D44" s="620"/>
      <c r="E44" s="621"/>
      <c r="F44" s="620"/>
      <c r="G44" s="621"/>
      <c r="H44" s="620"/>
      <c r="I44" s="621"/>
      <c r="J44" s="620"/>
      <c r="K44" s="621"/>
      <c r="L44" s="620"/>
      <c r="M44" s="621"/>
      <c r="N44" s="620"/>
      <c r="O44" s="621"/>
      <c r="P44" s="620"/>
      <c r="Q44" s="621"/>
      <c r="R44" s="620"/>
      <c r="S44" s="621"/>
      <c r="T44" s="620"/>
      <c r="U44" s="621"/>
      <c r="V44" s="620"/>
      <c r="W44" s="624"/>
      <c r="X44" s="391"/>
      <c r="Y44" s="54">
        <f>COUNTIF(D44:W44,"a")+COUNTIF(D44:W44,"s")</f>
        <v>0</v>
      </c>
      <c r="Z44" s="187"/>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row>
    <row r="45" spans="1:51" s="48" customFormat="1" ht="45" customHeight="1" x14ac:dyDescent="0.25">
      <c r="A45" s="389"/>
      <c r="B45" s="250" t="s">
        <v>400</v>
      </c>
      <c r="C45" s="145" t="s">
        <v>46</v>
      </c>
      <c r="D45" s="622"/>
      <c r="E45" s="623"/>
      <c r="F45" s="622"/>
      <c r="G45" s="623"/>
      <c r="H45" s="622"/>
      <c r="I45" s="623"/>
      <c r="J45" s="622"/>
      <c r="K45" s="623"/>
      <c r="L45" s="622"/>
      <c r="M45" s="623"/>
      <c r="N45" s="622"/>
      <c r="O45" s="623"/>
      <c r="P45" s="622"/>
      <c r="Q45" s="623"/>
      <c r="R45" s="622"/>
      <c r="S45" s="623"/>
      <c r="T45" s="622"/>
      <c r="U45" s="623"/>
      <c r="V45" s="622"/>
      <c r="W45" s="625"/>
      <c r="X45" s="391"/>
      <c r="Y45" s="54">
        <f>COUNTIF(D45:W45,"a")+COUNTIF(D45:W45,"s")</f>
        <v>0</v>
      </c>
      <c r="Z45" s="187"/>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row>
    <row r="46" spans="1:51" s="48" customFormat="1" ht="28" customHeight="1" x14ac:dyDescent="0.25">
      <c r="A46" s="389"/>
      <c r="B46" s="250" t="s">
        <v>401</v>
      </c>
      <c r="C46" s="145" t="s">
        <v>114</v>
      </c>
      <c r="D46" s="622"/>
      <c r="E46" s="623"/>
      <c r="F46" s="622"/>
      <c r="G46" s="623"/>
      <c r="H46" s="622"/>
      <c r="I46" s="623"/>
      <c r="J46" s="622"/>
      <c r="K46" s="623"/>
      <c r="L46" s="622"/>
      <c r="M46" s="623"/>
      <c r="N46" s="622"/>
      <c r="O46" s="623"/>
      <c r="P46" s="622"/>
      <c r="Q46" s="623"/>
      <c r="R46" s="622"/>
      <c r="S46" s="623"/>
      <c r="T46" s="622"/>
      <c r="U46" s="623"/>
      <c r="V46" s="622"/>
      <c r="W46" s="625"/>
      <c r="X46" s="391"/>
      <c r="Y46" s="54">
        <f>COUNTIF(D46:W46,"a")+COUNTIF(D46:W46,"s")</f>
        <v>0</v>
      </c>
      <c r="Z46" s="187"/>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row>
    <row r="47" spans="1:51" s="48" customFormat="1" ht="28" customHeight="1" thickBot="1" x14ac:dyDescent="0.3">
      <c r="A47" s="398"/>
      <c r="B47" s="259" t="s">
        <v>402</v>
      </c>
      <c r="C47" s="327" t="s">
        <v>128</v>
      </c>
      <c r="D47" s="626"/>
      <c r="E47" s="627"/>
      <c r="F47" s="626"/>
      <c r="G47" s="627"/>
      <c r="H47" s="626"/>
      <c r="I47" s="627"/>
      <c r="J47" s="626"/>
      <c r="K47" s="627"/>
      <c r="L47" s="626"/>
      <c r="M47" s="627"/>
      <c r="N47" s="626"/>
      <c r="O47" s="627"/>
      <c r="P47" s="626"/>
      <c r="Q47" s="627"/>
      <c r="R47" s="626"/>
      <c r="S47" s="627"/>
      <c r="T47" s="626"/>
      <c r="U47" s="627"/>
      <c r="V47" s="626"/>
      <c r="W47" s="628"/>
      <c r="X47" s="399"/>
      <c r="Y47" s="54">
        <f>COUNTIF(D47:W47,"a")+COUNTIF(D47:W47,"s")</f>
        <v>0</v>
      </c>
      <c r="Z47" s="187"/>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row>
    <row r="48" spans="1:51" s="48" customFormat="1" ht="33" customHeight="1" thickBot="1" x14ac:dyDescent="0.45">
      <c r="A48" s="479"/>
      <c r="B48" s="269">
        <v>100</v>
      </c>
      <c r="C48" s="631" t="s">
        <v>224</v>
      </c>
      <c r="D48" s="632"/>
      <c r="E48" s="632"/>
      <c r="F48" s="632"/>
      <c r="G48" s="632"/>
      <c r="H48" s="632"/>
      <c r="I48" s="632"/>
      <c r="J48" s="632"/>
      <c r="K48" s="632"/>
      <c r="L48" s="632"/>
      <c r="M48" s="632"/>
      <c r="N48" s="632"/>
      <c r="O48" s="632"/>
      <c r="P48" s="632"/>
      <c r="Q48" s="632"/>
      <c r="R48" s="632"/>
      <c r="S48" s="632"/>
      <c r="T48" s="632"/>
      <c r="U48" s="632"/>
      <c r="V48" s="632"/>
      <c r="W48" s="632"/>
      <c r="X48" s="633"/>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row>
    <row r="49" spans="1:51" s="48" customFormat="1" ht="48" customHeight="1" thickBot="1" x14ac:dyDescent="0.7">
      <c r="A49" s="389"/>
      <c r="B49" s="252">
        <v>109</v>
      </c>
      <c r="C49" s="473" t="s">
        <v>477</v>
      </c>
      <c r="D49" s="30"/>
      <c r="E49" s="71"/>
      <c r="F49" s="31" t="s">
        <v>288</v>
      </c>
      <c r="G49" s="72"/>
      <c r="H49" s="30" t="s">
        <v>288</v>
      </c>
      <c r="I49" s="71"/>
      <c r="J49" s="31" t="s">
        <v>288</v>
      </c>
      <c r="K49" s="72"/>
      <c r="L49" s="30" t="s">
        <v>288</v>
      </c>
      <c r="M49" s="71"/>
      <c r="N49" s="31" t="s">
        <v>288</v>
      </c>
      <c r="O49" s="72"/>
      <c r="P49" s="30" t="s">
        <v>288</v>
      </c>
      <c r="Q49" s="71"/>
      <c r="R49" s="31"/>
      <c r="S49" s="72"/>
      <c r="T49" s="30"/>
      <c r="U49" s="71"/>
      <c r="V49" s="31" t="s">
        <v>288</v>
      </c>
      <c r="W49" s="72"/>
      <c r="X49" s="32"/>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row>
    <row r="50" spans="1:51" s="48" customFormat="1" ht="28" customHeight="1" x14ac:dyDescent="0.25">
      <c r="A50" s="389"/>
      <c r="B50" s="237" t="s">
        <v>129</v>
      </c>
      <c r="C50" s="144" t="s">
        <v>130</v>
      </c>
      <c r="D50" s="620"/>
      <c r="E50" s="621"/>
      <c r="F50" s="620"/>
      <c r="G50" s="621"/>
      <c r="H50" s="620"/>
      <c r="I50" s="621"/>
      <c r="J50" s="620"/>
      <c r="K50" s="621"/>
      <c r="L50" s="620"/>
      <c r="M50" s="621"/>
      <c r="N50" s="620"/>
      <c r="O50" s="621"/>
      <c r="P50" s="620"/>
      <c r="Q50" s="621"/>
      <c r="R50" s="620"/>
      <c r="S50" s="621"/>
      <c r="T50" s="620"/>
      <c r="U50" s="621"/>
      <c r="V50" s="620"/>
      <c r="W50" s="624"/>
      <c r="X50" s="391"/>
      <c r="Y50" s="54">
        <f>COUNTIF(D50:W50,"a")+COUNTIF(D50:W50,"s")</f>
        <v>0</v>
      </c>
      <c r="Z50" s="187"/>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row>
    <row r="51" spans="1:51" s="48" customFormat="1" ht="45" customHeight="1" x14ac:dyDescent="0.25">
      <c r="A51" s="389"/>
      <c r="B51" s="250" t="s">
        <v>131</v>
      </c>
      <c r="C51" s="145" t="s">
        <v>516</v>
      </c>
      <c r="D51" s="622"/>
      <c r="E51" s="623"/>
      <c r="F51" s="622"/>
      <c r="G51" s="623"/>
      <c r="H51" s="622"/>
      <c r="I51" s="623"/>
      <c r="J51" s="622"/>
      <c r="K51" s="623"/>
      <c r="L51" s="622"/>
      <c r="M51" s="623"/>
      <c r="N51" s="622"/>
      <c r="O51" s="623"/>
      <c r="P51" s="622"/>
      <c r="Q51" s="623"/>
      <c r="R51" s="622"/>
      <c r="S51" s="623"/>
      <c r="T51" s="622"/>
      <c r="U51" s="623"/>
      <c r="V51" s="622"/>
      <c r="W51" s="625"/>
      <c r="X51" s="391"/>
      <c r="Y51" s="54">
        <f>COUNTIF(D51:W51,"a")+COUNTIF(D51:W51,"s")</f>
        <v>0</v>
      </c>
      <c r="Z51" s="187"/>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row>
    <row r="52" spans="1:51" s="48" customFormat="1" ht="28" customHeight="1" x14ac:dyDescent="0.25">
      <c r="A52" s="389"/>
      <c r="B52" s="250" t="s">
        <v>249</v>
      </c>
      <c r="C52" s="145" t="s">
        <v>1101</v>
      </c>
      <c r="D52" s="622"/>
      <c r="E52" s="623"/>
      <c r="F52" s="622"/>
      <c r="G52" s="623"/>
      <c r="H52" s="622"/>
      <c r="I52" s="623"/>
      <c r="J52" s="622"/>
      <c r="K52" s="623"/>
      <c r="L52" s="622"/>
      <c r="M52" s="623"/>
      <c r="N52" s="622"/>
      <c r="O52" s="623"/>
      <c r="P52" s="622"/>
      <c r="Q52" s="623"/>
      <c r="R52" s="622"/>
      <c r="S52" s="623"/>
      <c r="T52" s="622"/>
      <c r="U52" s="623"/>
      <c r="V52" s="622"/>
      <c r="W52" s="625"/>
      <c r="X52" s="391"/>
      <c r="Y52" s="54">
        <f>COUNTIF(D52:W52,"a")+COUNTIF(D52:W52,"s")</f>
        <v>0</v>
      </c>
      <c r="Z52" s="187"/>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row>
    <row r="53" spans="1:51" s="48" customFormat="1" ht="28" customHeight="1" x14ac:dyDescent="0.25">
      <c r="A53" s="389"/>
      <c r="B53" s="250" t="s">
        <v>316</v>
      </c>
      <c r="C53" s="136" t="s">
        <v>47</v>
      </c>
      <c r="D53" s="622"/>
      <c r="E53" s="623"/>
      <c r="F53" s="622"/>
      <c r="G53" s="623"/>
      <c r="H53" s="622"/>
      <c r="I53" s="623"/>
      <c r="J53" s="622"/>
      <c r="K53" s="623"/>
      <c r="L53" s="622"/>
      <c r="M53" s="623"/>
      <c r="N53" s="622"/>
      <c r="O53" s="623"/>
      <c r="P53" s="622"/>
      <c r="Q53" s="623"/>
      <c r="R53" s="622"/>
      <c r="S53" s="623"/>
      <c r="T53" s="622"/>
      <c r="U53" s="623"/>
      <c r="V53" s="622"/>
      <c r="W53" s="625"/>
      <c r="X53" s="391"/>
      <c r="Y53" s="54">
        <f>COUNTIF(D53:W53,"a")+COUNTIF(D53:W53,"s")</f>
        <v>0</v>
      </c>
      <c r="Z53" s="187"/>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row>
    <row r="54" spans="1:51" s="48" customFormat="1" ht="45" customHeight="1" thickBot="1" x14ac:dyDescent="0.3">
      <c r="A54" s="389"/>
      <c r="B54" s="258" t="s">
        <v>317</v>
      </c>
      <c r="C54" s="137" t="s">
        <v>330</v>
      </c>
      <c r="D54" s="626"/>
      <c r="E54" s="627"/>
      <c r="F54" s="626"/>
      <c r="G54" s="627"/>
      <c r="H54" s="626"/>
      <c r="I54" s="627"/>
      <c r="J54" s="626"/>
      <c r="K54" s="627"/>
      <c r="L54" s="626"/>
      <c r="M54" s="627"/>
      <c r="N54" s="626"/>
      <c r="O54" s="627"/>
      <c r="P54" s="626"/>
      <c r="Q54" s="627"/>
      <c r="R54" s="626"/>
      <c r="S54" s="627"/>
      <c r="T54" s="626"/>
      <c r="U54" s="627"/>
      <c r="V54" s="626"/>
      <c r="W54" s="628"/>
      <c r="X54" s="391"/>
      <c r="Y54" s="54">
        <f>COUNTIF(D54:W54,"a")+COUNTIF(D54:W54,"s")</f>
        <v>0</v>
      </c>
      <c r="Z54" s="187"/>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row>
    <row r="55" spans="1:51" s="48" customFormat="1" ht="30" customHeight="1" thickBot="1" x14ac:dyDescent="0.7">
      <c r="A55" s="389"/>
      <c r="B55" s="252">
        <v>110</v>
      </c>
      <c r="C55" s="146" t="s">
        <v>192</v>
      </c>
      <c r="D55" s="30"/>
      <c r="E55" s="71"/>
      <c r="F55" s="31" t="s">
        <v>288</v>
      </c>
      <c r="G55" s="72"/>
      <c r="H55" s="30" t="s">
        <v>288</v>
      </c>
      <c r="I55" s="71"/>
      <c r="J55" s="31" t="s">
        <v>288</v>
      </c>
      <c r="K55" s="72"/>
      <c r="L55" s="30"/>
      <c r="M55" s="74"/>
      <c r="N55" s="31"/>
      <c r="O55" s="75"/>
      <c r="P55" s="30"/>
      <c r="Q55" s="74"/>
      <c r="R55" s="76"/>
      <c r="S55" s="75"/>
      <c r="T55" s="77"/>
      <c r="U55" s="74"/>
      <c r="V55" s="31"/>
      <c r="W55" s="75"/>
      <c r="X55" s="393"/>
      <c r="Y55" s="78"/>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row>
    <row r="56" spans="1:51" s="48" customFormat="1" ht="28" customHeight="1" x14ac:dyDescent="0.25">
      <c r="A56" s="389"/>
      <c r="B56" s="237" t="s">
        <v>318</v>
      </c>
      <c r="C56" s="144" t="s">
        <v>51</v>
      </c>
      <c r="D56" s="620"/>
      <c r="E56" s="621"/>
      <c r="F56" s="620"/>
      <c r="G56" s="621"/>
      <c r="H56" s="620"/>
      <c r="I56" s="621"/>
      <c r="J56" s="620"/>
      <c r="K56" s="621"/>
      <c r="L56" s="620"/>
      <c r="M56" s="621"/>
      <c r="N56" s="620"/>
      <c r="O56" s="621"/>
      <c r="P56" s="620"/>
      <c r="Q56" s="621"/>
      <c r="R56" s="620"/>
      <c r="S56" s="621"/>
      <c r="T56" s="620"/>
      <c r="U56" s="621"/>
      <c r="V56" s="620"/>
      <c r="W56" s="624"/>
      <c r="X56" s="391"/>
      <c r="Y56" s="54">
        <f t="shared" ref="Y56:Y61" si="1">COUNTIF(D56:W56,"a")+COUNTIF(D56:W56,"s")</f>
        <v>0</v>
      </c>
      <c r="Z56" s="187"/>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row>
    <row r="57" spans="1:51" s="48" customFormat="1" ht="28" customHeight="1" x14ac:dyDescent="0.25">
      <c r="A57" s="389"/>
      <c r="B57" s="250" t="s">
        <v>196</v>
      </c>
      <c r="C57" s="145" t="s">
        <v>191</v>
      </c>
      <c r="D57" s="622"/>
      <c r="E57" s="623"/>
      <c r="F57" s="622"/>
      <c r="G57" s="623"/>
      <c r="H57" s="622"/>
      <c r="I57" s="623"/>
      <c r="J57" s="622"/>
      <c r="K57" s="623"/>
      <c r="L57" s="622"/>
      <c r="M57" s="623"/>
      <c r="N57" s="622"/>
      <c r="O57" s="623"/>
      <c r="P57" s="622"/>
      <c r="Q57" s="623"/>
      <c r="R57" s="622"/>
      <c r="S57" s="623"/>
      <c r="T57" s="622"/>
      <c r="U57" s="623"/>
      <c r="V57" s="622"/>
      <c r="W57" s="625"/>
      <c r="X57" s="391"/>
      <c r="Y57" s="54">
        <f t="shared" si="1"/>
        <v>0</v>
      </c>
      <c r="Z57" s="187"/>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row>
    <row r="58" spans="1:51" s="48" customFormat="1" ht="28" customHeight="1" x14ac:dyDescent="0.25">
      <c r="A58" s="389"/>
      <c r="B58" s="250" t="s">
        <v>197</v>
      </c>
      <c r="C58" s="136" t="s">
        <v>198</v>
      </c>
      <c r="D58" s="622"/>
      <c r="E58" s="623"/>
      <c r="F58" s="622"/>
      <c r="G58" s="623"/>
      <c r="H58" s="622"/>
      <c r="I58" s="623"/>
      <c r="J58" s="622"/>
      <c r="K58" s="623"/>
      <c r="L58" s="622"/>
      <c r="M58" s="623"/>
      <c r="N58" s="622"/>
      <c r="O58" s="623"/>
      <c r="P58" s="622"/>
      <c r="Q58" s="623"/>
      <c r="R58" s="622"/>
      <c r="S58" s="623"/>
      <c r="T58" s="622"/>
      <c r="U58" s="623"/>
      <c r="V58" s="622"/>
      <c r="W58" s="625"/>
      <c r="X58" s="391"/>
      <c r="Y58" s="54">
        <f t="shared" si="1"/>
        <v>0</v>
      </c>
      <c r="Z58" s="187"/>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row>
    <row r="59" spans="1:51" s="48" customFormat="1" ht="28" customHeight="1" x14ac:dyDescent="0.25">
      <c r="A59" s="389"/>
      <c r="B59" s="258" t="s">
        <v>199</v>
      </c>
      <c r="C59" s="137" t="s">
        <v>200</v>
      </c>
      <c r="D59" s="622"/>
      <c r="E59" s="623"/>
      <c r="F59" s="622"/>
      <c r="G59" s="623"/>
      <c r="H59" s="622"/>
      <c r="I59" s="623"/>
      <c r="J59" s="622"/>
      <c r="K59" s="623"/>
      <c r="L59" s="622"/>
      <c r="M59" s="623"/>
      <c r="N59" s="622"/>
      <c r="O59" s="623"/>
      <c r="P59" s="622"/>
      <c r="Q59" s="623"/>
      <c r="R59" s="622"/>
      <c r="S59" s="623"/>
      <c r="T59" s="622"/>
      <c r="U59" s="623"/>
      <c r="V59" s="622"/>
      <c r="W59" s="625"/>
      <c r="X59" s="391"/>
      <c r="Y59" s="54">
        <f t="shared" si="1"/>
        <v>0</v>
      </c>
      <c r="Z59" s="187"/>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row>
    <row r="60" spans="1:51" s="48" customFormat="1" ht="28" customHeight="1" x14ac:dyDescent="0.25">
      <c r="A60" s="389"/>
      <c r="B60" s="258" t="s">
        <v>201</v>
      </c>
      <c r="C60" s="137" t="s">
        <v>48</v>
      </c>
      <c r="D60" s="622"/>
      <c r="E60" s="623"/>
      <c r="F60" s="622"/>
      <c r="G60" s="623"/>
      <c r="H60" s="622"/>
      <c r="I60" s="623"/>
      <c r="J60" s="622"/>
      <c r="K60" s="623"/>
      <c r="L60" s="622"/>
      <c r="M60" s="623"/>
      <c r="N60" s="622"/>
      <c r="O60" s="623"/>
      <c r="P60" s="622"/>
      <c r="Q60" s="623"/>
      <c r="R60" s="622"/>
      <c r="S60" s="623"/>
      <c r="T60" s="622"/>
      <c r="U60" s="623"/>
      <c r="V60" s="622"/>
      <c r="W60" s="625"/>
      <c r="X60" s="391"/>
      <c r="Y60" s="54">
        <f t="shared" si="1"/>
        <v>0</v>
      </c>
      <c r="Z60" s="187"/>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row>
    <row r="61" spans="1:51" s="48" customFormat="1" ht="45" customHeight="1" thickBot="1" x14ac:dyDescent="0.3">
      <c r="A61" s="389"/>
      <c r="B61" s="258" t="s">
        <v>202</v>
      </c>
      <c r="C61" s="137" t="s">
        <v>70</v>
      </c>
      <c r="D61" s="626"/>
      <c r="E61" s="627"/>
      <c r="F61" s="626"/>
      <c r="G61" s="627"/>
      <c r="H61" s="626"/>
      <c r="I61" s="627"/>
      <c r="J61" s="626"/>
      <c r="K61" s="627"/>
      <c r="L61" s="626"/>
      <c r="M61" s="627"/>
      <c r="N61" s="626"/>
      <c r="O61" s="627"/>
      <c r="P61" s="626"/>
      <c r="Q61" s="627"/>
      <c r="R61" s="626"/>
      <c r="S61" s="627"/>
      <c r="T61" s="626"/>
      <c r="U61" s="627"/>
      <c r="V61" s="626"/>
      <c r="W61" s="628"/>
      <c r="X61" s="391"/>
      <c r="Y61" s="54">
        <f t="shared" si="1"/>
        <v>0</v>
      </c>
      <c r="Z61" s="187"/>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row>
    <row r="62" spans="1:51" s="48" customFormat="1" ht="30" customHeight="1" thickBot="1" x14ac:dyDescent="0.7">
      <c r="A62" s="389"/>
      <c r="B62" s="252">
        <v>111</v>
      </c>
      <c r="C62" s="131" t="s">
        <v>193</v>
      </c>
      <c r="D62" s="30"/>
      <c r="E62" s="71"/>
      <c r="F62" s="31" t="s">
        <v>288</v>
      </c>
      <c r="G62" s="72"/>
      <c r="H62" s="30"/>
      <c r="I62" s="71"/>
      <c r="J62" s="31"/>
      <c r="K62" s="72"/>
      <c r="L62" s="30"/>
      <c r="M62" s="71"/>
      <c r="N62" s="31"/>
      <c r="O62" s="72"/>
      <c r="P62" s="30"/>
      <c r="Q62" s="71"/>
      <c r="R62" s="31"/>
      <c r="S62" s="72"/>
      <c r="T62" s="30"/>
      <c r="U62" s="71"/>
      <c r="V62" s="31"/>
      <c r="W62" s="72"/>
      <c r="X62" s="32"/>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row>
    <row r="63" spans="1:51" s="48" customFormat="1" ht="45" customHeight="1" x14ac:dyDescent="0.25">
      <c r="A63" s="389"/>
      <c r="B63" s="237" t="s">
        <v>152</v>
      </c>
      <c r="C63" s="148" t="s">
        <v>76</v>
      </c>
      <c r="D63" s="620"/>
      <c r="E63" s="621"/>
      <c r="F63" s="620"/>
      <c r="G63" s="621"/>
      <c r="H63" s="620"/>
      <c r="I63" s="621"/>
      <c r="J63" s="620"/>
      <c r="K63" s="621"/>
      <c r="L63" s="620"/>
      <c r="M63" s="621"/>
      <c r="N63" s="620"/>
      <c r="O63" s="621"/>
      <c r="P63" s="620"/>
      <c r="Q63" s="621"/>
      <c r="R63" s="620"/>
      <c r="S63" s="621"/>
      <c r="T63" s="620"/>
      <c r="U63" s="621"/>
      <c r="V63" s="620"/>
      <c r="W63" s="624"/>
      <c r="X63" s="391"/>
      <c r="Y63" s="54">
        <f>COUNTIF(D63:W63,"a")+COUNTIF(D63:W63,"s")</f>
        <v>0</v>
      </c>
      <c r="Z63" s="187"/>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row>
    <row r="64" spans="1:51" s="48" customFormat="1" ht="28" customHeight="1" x14ac:dyDescent="0.25">
      <c r="A64" s="389"/>
      <c r="B64" s="250" t="s">
        <v>153</v>
      </c>
      <c r="C64" s="134" t="s">
        <v>451</v>
      </c>
      <c r="D64" s="622"/>
      <c r="E64" s="623"/>
      <c r="F64" s="622"/>
      <c r="G64" s="623"/>
      <c r="H64" s="622"/>
      <c r="I64" s="623"/>
      <c r="J64" s="622"/>
      <c r="K64" s="623"/>
      <c r="L64" s="622"/>
      <c r="M64" s="623"/>
      <c r="N64" s="622"/>
      <c r="O64" s="623"/>
      <c r="P64" s="622"/>
      <c r="Q64" s="623"/>
      <c r="R64" s="622"/>
      <c r="S64" s="623"/>
      <c r="T64" s="622"/>
      <c r="U64" s="623"/>
      <c r="V64" s="622"/>
      <c r="W64" s="625"/>
      <c r="X64" s="391"/>
      <c r="Y64" s="54">
        <f>COUNTIF(D64:W64,"a")+COUNTIF(D64:W64,"s")</f>
        <v>0</v>
      </c>
      <c r="Z64" s="187"/>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row>
    <row r="65" spans="1:51" s="48" customFormat="1" ht="28" customHeight="1" x14ac:dyDescent="0.25">
      <c r="A65" s="389"/>
      <c r="B65" s="250" t="s">
        <v>452</v>
      </c>
      <c r="C65" s="137" t="s">
        <v>453</v>
      </c>
      <c r="D65" s="622"/>
      <c r="E65" s="623"/>
      <c r="F65" s="622"/>
      <c r="G65" s="623"/>
      <c r="H65" s="622"/>
      <c r="I65" s="623"/>
      <c r="J65" s="622"/>
      <c r="K65" s="623"/>
      <c r="L65" s="622"/>
      <c r="M65" s="623"/>
      <c r="N65" s="622"/>
      <c r="O65" s="623"/>
      <c r="P65" s="622"/>
      <c r="Q65" s="623"/>
      <c r="R65" s="622"/>
      <c r="S65" s="623"/>
      <c r="T65" s="622"/>
      <c r="U65" s="623"/>
      <c r="V65" s="622"/>
      <c r="W65" s="625"/>
      <c r="X65" s="391"/>
      <c r="Y65" s="54">
        <f>COUNTIF(D65:W65,"a")+COUNTIF(D65:W65,"s")</f>
        <v>0</v>
      </c>
      <c r="Z65" s="187"/>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row>
    <row r="66" spans="1:51" s="48" customFormat="1" ht="28" customHeight="1" thickBot="1" x14ac:dyDescent="0.3">
      <c r="A66" s="389"/>
      <c r="B66" s="258" t="s">
        <v>258</v>
      </c>
      <c r="C66" s="134" t="s">
        <v>123</v>
      </c>
      <c r="D66" s="626"/>
      <c r="E66" s="627"/>
      <c r="F66" s="626"/>
      <c r="G66" s="627"/>
      <c r="H66" s="626"/>
      <c r="I66" s="627"/>
      <c r="J66" s="626"/>
      <c r="K66" s="627"/>
      <c r="L66" s="626"/>
      <c r="M66" s="627"/>
      <c r="N66" s="626"/>
      <c r="O66" s="627"/>
      <c r="P66" s="626"/>
      <c r="Q66" s="627"/>
      <c r="R66" s="626"/>
      <c r="S66" s="627"/>
      <c r="T66" s="626"/>
      <c r="U66" s="627"/>
      <c r="V66" s="626"/>
      <c r="W66" s="628"/>
      <c r="X66" s="391"/>
      <c r="Y66" s="54">
        <f>COUNTIF(D66:W66,"a")+COUNTIF(D66:W66,"s")</f>
        <v>0</v>
      </c>
      <c r="Z66" s="187"/>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row>
    <row r="67" spans="1:51" s="48" customFormat="1" ht="30" customHeight="1" thickBot="1" x14ac:dyDescent="0.7">
      <c r="A67" s="389"/>
      <c r="B67" s="252">
        <v>112</v>
      </c>
      <c r="C67" s="131" t="s">
        <v>194</v>
      </c>
      <c r="D67" s="30" t="s">
        <v>288</v>
      </c>
      <c r="E67" s="71"/>
      <c r="F67" s="31" t="s">
        <v>288</v>
      </c>
      <c r="G67" s="72"/>
      <c r="H67" s="30" t="s">
        <v>288</v>
      </c>
      <c r="I67" s="71"/>
      <c r="J67" s="31" t="s">
        <v>288</v>
      </c>
      <c r="K67" s="72"/>
      <c r="L67" s="30" t="s">
        <v>288</v>
      </c>
      <c r="M67" s="71"/>
      <c r="N67" s="31" t="s">
        <v>288</v>
      </c>
      <c r="O67" s="72"/>
      <c r="P67" s="30" t="s">
        <v>288</v>
      </c>
      <c r="Q67" s="71"/>
      <c r="R67" s="31" t="s">
        <v>288</v>
      </c>
      <c r="S67" s="72"/>
      <c r="T67" s="30" t="s">
        <v>288</v>
      </c>
      <c r="U67" s="71"/>
      <c r="V67" s="31" t="s">
        <v>288</v>
      </c>
      <c r="W67" s="72"/>
      <c r="X67" s="32"/>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row>
    <row r="68" spans="1:51" s="48" customFormat="1" ht="45" customHeight="1" x14ac:dyDescent="0.25">
      <c r="A68" s="389"/>
      <c r="B68" s="237" t="s">
        <v>259</v>
      </c>
      <c r="C68" s="144" t="s">
        <v>109</v>
      </c>
      <c r="D68" s="620"/>
      <c r="E68" s="621"/>
      <c r="F68" s="620"/>
      <c r="G68" s="621"/>
      <c r="H68" s="620"/>
      <c r="I68" s="621"/>
      <c r="J68" s="620"/>
      <c r="K68" s="621"/>
      <c r="L68" s="620"/>
      <c r="M68" s="621"/>
      <c r="N68" s="620"/>
      <c r="O68" s="621"/>
      <c r="P68" s="620"/>
      <c r="Q68" s="621"/>
      <c r="R68" s="620"/>
      <c r="S68" s="621"/>
      <c r="T68" s="620"/>
      <c r="U68" s="621"/>
      <c r="V68" s="620"/>
      <c r="W68" s="624"/>
      <c r="X68" s="391"/>
      <c r="Y68" s="54">
        <f>COUNTIF(D68:W68,"a")+COUNTIF(D68:W68,"s")</f>
        <v>0</v>
      </c>
      <c r="Z68" s="187"/>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row>
    <row r="69" spans="1:51" s="48" customFormat="1" ht="45" customHeight="1" x14ac:dyDescent="0.25">
      <c r="A69" s="389"/>
      <c r="B69" s="250" t="s">
        <v>260</v>
      </c>
      <c r="C69" s="145" t="s">
        <v>140</v>
      </c>
      <c r="D69" s="622"/>
      <c r="E69" s="623"/>
      <c r="F69" s="622"/>
      <c r="G69" s="623"/>
      <c r="H69" s="622"/>
      <c r="I69" s="623"/>
      <c r="J69" s="622"/>
      <c r="K69" s="623"/>
      <c r="L69" s="622"/>
      <c r="M69" s="623"/>
      <c r="N69" s="622"/>
      <c r="O69" s="623"/>
      <c r="P69" s="622"/>
      <c r="Q69" s="623"/>
      <c r="R69" s="622"/>
      <c r="S69" s="623"/>
      <c r="T69" s="622"/>
      <c r="U69" s="623"/>
      <c r="V69" s="622"/>
      <c r="W69" s="625"/>
      <c r="X69" s="391"/>
      <c r="Y69" s="54">
        <f>COUNTIF(D69:W69,"a")+COUNTIF(D69:W69,"s")</f>
        <v>0</v>
      </c>
      <c r="Z69" s="187"/>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row>
    <row r="70" spans="1:51" s="48" customFormat="1" ht="28" customHeight="1" x14ac:dyDescent="0.25">
      <c r="A70" s="389"/>
      <c r="B70" s="250" t="s">
        <v>261</v>
      </c>
      <c r="C70" s="147" t="s">
        <v>108</v>
      </c>
      <c r="D70" s="622"/>
      <c r="E70" s="623"/>
      <c r="F70" s="622"/>
      <c r="G70" s="623"/>
      <c r="H70" s="622"/>
      <c r="I70" s="623"/>
      <c r="J70" s="622"/>
      <c r="K70" s="623"/>
      <c r="L70" s="622"/>
      <c r="M70" s="623"/>
      <c r="N70" s="622"/>
      <c r="O70" s="623"/>
      <c r="P70" s="622"/>
      <c r="Q70" s="623"/>
      <c r="R70" s="622"/>
      <c r="S70" s="623"/>
      <c r="T70" s="622"/>
      <c r="U70" s="623"/>
      <c r="V70" s="622"/>
      <c r="W70" s="625"/>
      <c r="X70" s="391"/>
      <c r="Y70" s="54">
        <f>COUNTIF(D70:W70,"a")+COUNTIF(D70:W70,"s")</f>
        <v>0</v>
      </c>
      <c r="Z70" s="187"/>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row>
    <row r="71" spans="1:51" s="48" customFormat="1" ht="45" customHeight="1" x14ac:dyDescent="0.25">
      <c r="A71" s="389"/>
      <c r="B71" s="246" t="s">
        <v>262</v>
      </c>
      <c r="C71" s="148" t="s">
        <v>265</v>
      </c>
      <c r="D71" s="622"/>
      <c r="E71" s="623"/>
      <c r="F71" s="622"/>
      <c r="G71" s="623"/>
      <c r="H71" s="622"/>
      <c r="I71" s="623"/>
      <c r="J71" s="622"/>
      <c r="K71" s="623"/>
      <c r="L71" s="622"/>
      <c r="M71" s="623"/>
      <c r="N71" s="622"/>
      <c r="O71" s="623"/>
      <c r="P71" s="622"/>
      <c r="Q71" s="623"/>
      <c r="R71" s="622"/>
      <c r="S71" s="623"/>
      <c r="T71" s="622"/>
      <c r="U71" s="623"/>
      <c r="V71" s="622"/>
      <c r="W71" s="625"/>
      <c r="X71" s="391"/>
      <c r="Y71" s="54">
        <f>COUNTIF(D71:W71,"a")+COUNTIF(D71:W71,"s")</f>
        <v>0</v>
      </c>
      <c r="Z71" s="187"/>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row>
    <row r="72" spans="1:51" s="48" customFormat="1" ht="45" customHeight="1" thickBot="1" x14ac:dyDescent="0.3">
      <c r="A72" s="398"/>
      <c r="B72" s="259" t="s">
        <v>266</v>
      </c>
      <c r="C72" s="327" t="s">
        <v>375</v>
      </c>
      <c r="D72" s="626"/>
      <c r="E72" s="627"/>
      <c r="F72" s="626"/>
      <c r="G72" s="627"/>
      <c r="H72" s="626"/>
      <c r="I72" s="627"/>
      <c r="J72" s="626"/>
      <c r="K72" s="627"/>
      <c r="L72" s="626"/>
      <c r="M72" s="627"/>
      <c r="N72" s="626"/>
      <c r="O72" s="627"/>
      <c r="P72" s="626"/>
      <c r="Q72" s="627"/>
      <c r="R72" s="626"/>
      <c r="S72" s="627"/>
      <c r="T72" s="626"/>
      <c r="U72" s="627"/>
      <c r="V72" s="626"/>
      <c r="W72" s="628"/>
      <c r="X72" s="399"/>
      <c r="Y72" s="54">
        <f>COUNTIF(D72:W72,"a")+COUNTIF(D72:W72,"s")</f>
        <v>0</v>
      </c>
      <c r="Z72" s="187"/>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row>
    <row r="73" spans="1:51" s="48" customFormat="1" ht="33" customHeight="1" thickBot="1" x14ac:dyDescent="0.45">
      <c r="A73" s="478"/>
      <c r="B73" s="384"/>
      <c r="C73" s="631" t="s">
        <v>195</v>
      </c>
      <c r="D73" s="632"/>
      <c r="E73" s="632"/>
      <c r="F73" s="632"/>
      <c r="G73" s="632"/>
      <c r="H73" s="632"/>
      <c r="I73" s="632"/>
      <c r="J73" s="632"/>
      <c r="K73" s="632"/>
      <c r="L73" s="632"/>
      <c r="M73" s="632"/>
      <c r="N73" s="632"/>
      <c r="O73" s="632"/>
      <c r="P73" s="632"/>
      <c r="Q73" s="632"/>
      <c r="R73" s="632"/>
      <c r="S73" s="632"/>
      <c r="T73" s="632"/>
      <c r="U73" s="632"/>
      <c r="V73" s="632"/>
      <c r="W73" s="632"/>
      <c r="X73" s="633"/>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row>
    <row r="74" spans="1:51" s="48" customFormat="1" ht="33" customHeight="1" thickBot="1" x14ac:dyDescent="0.45">
      <c r="A74" s="452"/>
      <c r="B74" s="261">
        <v>200</v>
      </c>
      <c r="C74" s="639" t="s">
        <v>455</v>
      </c>
      <c r="D74" s="640"/>
      <c r="E74" s="640"/>
      <c r="F74" s="640"/>
      <c r="G74" s="640"/>
      <c r="H74" s="640"/>
      <c r="I74" s="640"/>
      <c r="J74" s="640"/>
      <c r="K74" s="640"/>
      <c r="L74" s="640"/>
      <c r="M74" s="640"/>
      <c r="N74" s="640"/>
      <c r="O74" s="640"/>
      <c r="P74" s="640"/>
      <c r="Q74" s="640"/>
      <c r="R74" s="640"/>
      <c r="S74" s="640"/>
      <c r="T74" s="640"/>
      <c r="U74" s="640"/>
      <c r="V74" s="640"/>
      <c r="W74" s="640"/>
      <c r="X74" s="641"/>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row>
    <row r="75" spans="1:51" s="48" customFormat="1" ht="30" customHeight="1" thickBot="1" x14ac:dyDescent="0.7">
      <c r="A75" s="389"/>
      <c r="B75" s="265">
        <v>201</v>
      </c>
      <c r="C75" s="149" t="s">
        <v>203</v>
      </c>
      <c r="D75" s="80"/>
      <c r="E75" s="71"/>
      <c r="F75" s="73"/>
      <c r="G75" s="72"/>
      <c r="H75" s="30" t="s">
        <v>288</v>
      </c>
      <c r="I75" s="71"/>
      <c r="J75" s="31" t="s">
        <v>288</v>
      </c>
      <c r="K75" s="72"/>
      <c r="L75" s="30"/>
      <c r="M75" s="71"/>
      <c r="N75" s="31"/>
      <c r="O75" s="72"/>
      <c r="P75" s="80"/>
      <c r="Q75" s="71"/>
      <c r="R75" s="73"/>
      <c r="S75" s="72"/>
      <c r="T75" s="80"/>
      <c r="U75" s="71"/>
      <c r="V75" s="73"/>
      <c r="W75" s="72"/>
      <c r="X75" s="32"/>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row>
    <row r="76" spans="1:51" s="48" customFormat="1" ht="28" customHeight="1" thickBot="1" x14ac:dyDescent="0.3">
      <c r="A76" s="389"/>
      <c r="B76" s="265" t="s">
        <v>434</v>
      </c>
      <c r="C76" s="150" t="s">
        <v>505</v>
      </c>
      <c r="D76" s="634"/>
      <c r="E76" s="636"/>
      <c r="F76" s="634"/>
      <c r="G76" s="636"/>
      <c r="H76" s="634"/>
      <c r="I76" s="636"/>
      <c r="J76" s="634"/>
      <c r="K76" s="636"/>
      <c r="L76" s="634"/>
      <c r="M76" s="636"/>
      <c r="N76" s="634"/>
      <c r="O76" s="636"/>
      <c r="P76" s="634"/>
      <c r="Q76" s="636"/>
      <c r="R76" s="634"/>
      <c r="S76" s="636"/>
      <c r="T76" s="634"/>
      <c r="U76" s="636"/>
      <c r="V76" s="634"/>
      <c r="W76" s="635"/>
      <c r="X76" s="391"/>
      <c r="Y76" s="54">
        <f>COUNTIF(D76:W76,"a")+COUNTIF(D76:W76,"s")</f>
        <v>0</v>
      </c>
      <c r="Z76" s="187"/>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row>
    <row r="77" spans="1:51" s="48" customFormat="1" ht="30" customHeight="1" thickBot="1" x14ac:dyDescent="0.7">
      <c r="A77" s="389"/>
      <c r="B77" s="265">
        <v>211</v>
      </c>
      <c r="C77" s="149" t="s">
        <v>264</v>
      </c>
      <c r="D77" s="80"/>
      <c r="E77" s="71"/>
      <c r="F77" s="73"/>
      <c r="G77" s="72"/>
      <c r="H77" s="30" t="s">
        <v>288</v>
      </c>
      <c r="I77" s="71"/>
      <c r="J77" s="31" t="s">
        <v>288</v>
      </c>
      <c r="K77" s="72"/>
      <c r="L77" s="30"/>
      <c r="M77" s="71"/>
      <c r="N77" s="31"/>
      <c r="O77" s="72"/>
      <c r="P77" s="80"/>
      <c r="Q77" s="71"/>
      <c r="R77" s="73"/>
      <c r="S77" s="72"/>
      <c r="T77" s="80"/>
      <c r="U77" s="71"/>
      <c r="V77" s="73"/>
      <c r="W77" s="72"/>
      <c r="X77" s="32"/>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row>
    <row r="78" spans="1:51" s="48" customFormat="1" ht="28" customHeight="1" thickBot="1" x14ac:dyDescent="0.3">
      <c r="A78" s="389"/>
      <c r="B78" s="246" t="s">
        <v>267</v>
      </c>
      <c r="C78" s="151" t="s">
        <v>141</v>
      </c>
      <c r="D78" s="637"/>
      <c r="E78" s="638"/>
      <c r="F78" s="637"/>
      <c r="G78" s="638"/>
      <c r="H78" s="637"/>
      <c r="I78" s="638"/>
      <c r="J78" s="637"/>
      <c r="K78" s="638"/>
      <c r="L78" s="637"/>
      <c r="M78" s="638"/>
      <c r="N78" s="637"/>
      <c r="O78" s="638"/>
      <c r="P78" s="637"/>
      <c r="Q78" s="638"/>
      <c r="R78" s="637"/>
      <c r="S78" s="638"/>
      <c r="T78" s="637"/>
      <c r="U78" s="638"/>
      <c r="V78" s="637"/>
      <c r="W78" s="653"/>
      <c r="X78" s="394"/>
      <c r="Y78" s="54">
        <f>COUNTIF(D78:W78,"a")+COUNTIF(D78:W78,"s")</f>
        <v>0</v>
      </c>
      <c r="Z78" s="187"/>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row>
    <row r="79" spans="1:51" s="48" customFormat="1" ht="30" customHeight="1" thickBot="1" x14ac:dyDescent="0.7">
      <c r="A79" s="389"/>
      <c r="B79" s="265">
        <v>212</v>
      </c>
      <c r="C79" s="472" t="s">
        <v>456</v>
      </c>
      <c r="D79" s="80"/>
      <c r="E79" s="71"/>
      <c r="F79" s="73"/>
      <c r="G79" s="72"/>
      <c r="H79" s="30" t="s">
        <v>288</v>
      </c>
      <c r="I79" s="71"/>
      <c r="J79" s="31" t="s">
        <v>288</v>
      </c>
      <c r="K79" s="72"/>
      <c r="L79" s="30"/>
      <c r="M79" s="71"/>
      <c r="N79" s="31"/>
      <c r="O79" s="72"/>
      <c r="P79" s="80"/>
      <c r="Q79" s="71"/>
      <c r="R79" s="73"/>
      <c r="S79" s="72"/>
      <c r="T79" s="80"/>
      <c r="U79" s="71"/>
      <c r="V79" s="73"/>
      <c r="W79" s="72"/>
      <c r="X79" s="32"/>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row>
    <row r="80" spans="1:51" s="48" customFormat="1" ht="28" customHeight="1" thickBot="1" x14ac:dyDescent="0.3">
      <c r="A80" s="389"/>
      <c r="B80" s="266" t="s">
        <v>268</v>
      </c>
      <c r="C80" s="152" t="s">
        <v>239</v>
      </c>
      <c r="D80" s="637"/>
      <c r="E80" s="638"/>
      <c r="F80" s="637"/>
      <c r="G80" s="638"/>
      <c r="H80" s="637"/>
      <c r="I80" s="638"/>
      <c r="J80" s="637"/>
      <c r="K80" s="638"/>
      <c r="L80" s="637"/>
      <c r="M80" s="638"/>
      <c r="N80" s="637"/>
      <c r="O80" s="638"/>
      <c r="P80" s="637"/>
      <c r="Q80" s="638"/>
      <c r="R80" s="637"/>
      <c r="S80" s="638"/>
      <c r="T80" s="637"/>
      <c r="U80" s="638"/>
      <c r="V80" s="637"/>
      <c r="W80" s="653"/>
      <c r="X80" s="394"/>
      <c r="Y80" s="54">
        <f>COUNTIF(D80:W80,"a")+COUNTIF(D80:W80,"s")</f>
        <v>0</v>
      </c>
      <c r="Z80" s="187"/>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row>
    <row r="81" spans="1:51" s="48" customFormat="1" ht="30" customHeight="1" thickBot="1" x14ac:dyDescent="0.7">
      <c r="A81" s="389"/>
      <c r="B81" s="252" t="s">
        <v>86</v>
      </c>
      <c r="C81" s="473" t="s">
        <v>235</v>
      </c>
      <c r="D81" s="80"/>
      <c r="E81" s="71"/>
      <c r="F81" s="80"/>
      <c r="G81" s="72"/>
      <c r="H81" s="30"/>
      <c r="I81" s="71"/>
      <c r="J81" s="30" t="s">
        <v>288</v>
      </c>
      <c r="K81" s="72"/>
      <c r="L81" s="80"/>
      <c r="M81" s="71"/>
      <c r="N81" s="30" t="s">
        <v>288</v>
      </c>
      <c r="O81" s="72"/>
      <c r="P81" s="80"/>
      <c r="Q81" s="71"/>
      <c r="R81" s="73"/>
      <c r="S81" s="72"/>
      <c r="T81" s="80"/>
      <c r="U81" s="71"/>
      <c r="V81" s="73"/>
      <c r="W81" s="72"/>
      <c r="X81" s="32"/>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row>
    <row r="82" spans="1:51" s="48" customFormat="1" ht="30" customHeight="1" thickBot="1" x14ac:dyDescent="0.3">
      <c r="A82" s="395"/>
      <c r="B82" s="469"/>
      <c r="C82" s="474" t="s">
        <v>618</v>
      </c>
      <c r="D82" s="654"/>
      <c r="E82" s="655"/>
      <c r="F82" s="655"/>
      <c r="G82" s="655"/>
      <c r="H82" s="655"/>
      <c r="I82" s="655"/>
      <c r="J82" s="655"/>
      <c r="K82" s="655"/>
      <c r="L82" s="655"/>
      <c r="M82" s="655"/>
      <c r="N82" s="655"/>
      <c r="O82" s="655"/>
      <c r="P82" s="655"/>
      <c r="Q82" s="655"/>
      <c r="R82" s="655"/>
      <c r="S82" s="655"/>
      <c r="T82" s="655"/>
      <c r="U82" s="655"/>
      <c r="V82" s="655"/>
      <c r="W82" s="655"/>
      <c r="X82" s="447"/>
      <c r="Y82" s="129"/>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row>
    <row r="83" spans="1:51" s="48" customFormat="1" ht="67.75" customHeight="1" x14ac:dyDescent="0.25">
      <c r="A83" s="389"/>
      <c r="B83" s="250" t="s">
        <v>81</v>
      </c>
      <c r="C83" s="144" t="s">
        <v>619</v>
      </c>
      <c r="D83" s="648"/>
      <c r="E83" s="649"/>
      <c r="F83" s="648"/>
      <c r="G83" s="649"/>
      <c r="H83" s="648"/>
      <c r="I83" s="649"/>
      <c r="J83" s="648"/>
      <c r="K83" s="649"/>
      <c r="L83" s="648"/>
      <c r="M83" s="649"/>
      <c r="N83" s="648"/>
      <c r="O83" s="649"/>
      <c r="P83" s="648"/>
      <c r="Q83" s="649"/>
      <c r="R83" s="648"/>
      <c r="S83" s="649"/>
      <c r="T83" s="648"/>
      <c r="U83" s="649"/>
      <c r="V83" s="648"/>
      <c r="W83" s="656"/>
      <c r="X83" s="87"/>
      <c r="Y83" s="54">
        <f>COUNTIF(D83:W83,"a")+COUNTIF(D83:W83,"s")+COUNTIF(X83,"NA")</f>
        <v>0</v>
      </c>
      <c r="Z83" s="187"/>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row>
    <row r="84" spans="1:51" s="48" customFormat="1" ht="106.5" customHeight="1" thickBot="1" x14ac:dyDescent="0.3">
      <c r="A84" s="389"/>
      <c r="B84" s="250" t="s">
        <v>82</v>
      </c>
      <c r="C84" s="137" t="s">
        <v>620</v>
      </c>
      <c r="D84" s="645"/>
      <c r="E84" s="647"/>
      <c r="F84" s="645"/>
      <c r="G84" s="647"/>
      <c r="H84" s="645"/>
      <c r="I84" s="647"/>
      <c r="J84" s="645"/>
      <c r="K84" s="647"/>
      <c r="L84" s="645"/>
      <c r="M84" s="647"/>
      <c r="N84" s="645"/>
      <c r="O84" s="647"/>
      <c r="P84" s="645"/>
      <c r="Q84" s="647"/>
      <c r="R84" s="645"/>
      <c r="S84" s="647"/>
      <c r="T84" s="645"/>
      <c r="U84" s="647"/>
      <c r="V84" s="645"/>
      <c r="W84" s="646"/>
      <c r="X84" s="397" t="str">
        <f>IF($X$83="na","na","")</f>
        <v/>
      </c>
      <c r="Y84" s="54">
        <f>COUNTIF(D84:W84,"a")+COUNTIF(D84:W84,"s")+COUNTIF(X84,"NA")</f>
        <v>0</v>
      </c>
      <c r="Z84" s="187"/>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row>
    <row r="85" spans="1:51" s="48" customFormat="1" ht="30" customHeight="1" thickBot="1" x14ac:dyDescent="0.3">
      <c r="A85" s="395"/>
      <c r="B85" s="256"/>
      <c r="C85" s="474" t="s">
        <v>621</v>
      </c>
      <c r="D85" s="654"/>
      <c r="E85" s="655"/>
      <c r="F85" s="655"/>
      <c r="G85" s="655"/>
      <c r="H85" s="655"/>
      <c r="I85" s="655"/>
      <c r="J85" s="655"/>
      <c r="K85" s="655"/>
      <c r="L85" s="655"/>
      <c r="M85" s="655"/>
      <c r="N85" s="655"/>
      <c r="O85" s="655"/>
      <c r="P85" s="655"/>
      <c r="Q85" s="655"/>
      <c r="R85" s="655"/>
      <c r="S85" s="655"/>
      <c r="T85" s="655"/>
      <c r="U85" s="655"/>
      <c r="V85" s="655"/>
      <c r="W85" s="655"/>
      <c r="X85" s="447"/>
      <c r="Y85" s="129"/>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row>
    <row r="86" spans="1:51" s="48" customFormat="1" ht="44.25" customHeight="1" x14ac:dyDescent="0.25">
      <c r="A86" s="389"/>
      <c r="B86" s="250" t="s">
        <v>83</v>
      </c>
      <c r="C86" s="144" t="s">
        <v>994</v>
      </c>
      <c r="D86" s="648"/>
      <c r="E86" s="649"/>
      <c r="F86" s="648"/>
      <c r="G86" s="649"/>
      <c r="H86" s="648"/>
      <c r="I86" s="649"/>
      <c r="J86" s="648"/>
      <c r="K86" s="649"/>
      <c r="L86" s="648"/>
      <c r="M86" s="649"/>
      <c r="N86" s="648"/>
      <c r="O86" s="649"/>
      <c r="P86" s="648"/>
      <c r="Q86" s="649"/>
      <c r="R86" s="648"/>
      <c r="S86" s="649"/>
      <c r="T86" s="648"/>
      <c r="U86" s="649"/>
      <c r="V86" s="648"/>
      <c r="W86" s="656"/>
      <c r="X86" s="88" t="str">
        <f>IF($X$83="na","na","")</f>
        <v/>
      </c>
      <c r="Y86" s="54">
        <f>COUNTIF(D86:W86,"a")+COUNTIF(D86:W86,"s")+COUNTIF(X86,"NA")</f>
        <v>0</v>
      </c>
      <c r="Z86" s="187"/>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row>
    <row r="87" spans="1:51" s="48" customFormat="1" ht="67.75" customHeight="1" x14ac:dyDescent="0.25">
      <c r="A87" s="389"/>
      <c r="B87" s="250" t="s">
        <v>84</v>
      </c>
      <c r="C87" s="145" t="s">
        <v>622</v>
      </c>
      <c r="D87" s="622"/>
      <c r="E87" s="623"/>
      <c r="F87" s="622"/>
      <c r="G87" s="623"/>
      <c r="H87" s="622"/>
      <c r="I87" s="623"/>
      <c r="J87" s="622"/>
      <c r="K87" s="623"/>
      <c r="L87" s="622"/>
      <c r="M87" s="623"/>
      <c r="N87" s="622"/>
      <c r="O87" s="623"/>
      <c r="P87" s="622"/>
      <c r="Q87" s="623"/>
      <c r="R87" s="622"/>
      <c r="S87" s="623"/>
      <c r="T87" s="622"/>
      <c r="U87" s="623"/>
      <c r="V87" s="622"/>
      <c r="W87" s="625"/>
      <c r="X87" s="396" t="str">
        <f>IF($X$83="na","na","")</f>
        <v/>
      </c>
      <c r="Y87" s="54">
        <f>COUNTIF(D87:W87,"a")+COUNTIF(D87:W87,"s")+COUNTIF(X87,"NA")</f>
        <v>0</v>
      </c>
      <c r="Z87" s="187"/>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row>
    <row r="88" spans="1:51" s="48" customFormat="1" ht="45" customHeight="1" thickBot="1" x14ac:dyDescent="0.3">
      <c r="A88" s="389"/>
      <c r="B88" s="259" t="s">
        <v>85</v>
      </c>
      <c r="C88" s="158" t="s">
        <v>274</v>
      </c>
      <c r="D88" s="645"/>
      <c r="E88" s="647"/>
      <c r="F88" s="645"/>
      <c r="G88" s="647"/>
      <c r="H88" s="645"/>
      <c r="I88" s="647"/>
      <c r="J88" s="645"/>
      <c r="K88" s="647"/>
      <c r="L88" s="645"/>
      <c r="M88" s="647"/>
      <c r="N88" s="645"/>
      <c r="O88" s="647"/>
      <c r="P88" s="645"/>
      <c r="Q88" s="647"/>
      <c r="R88" s="645"/>
      <c r="S88" s="647"/>
      <c r="T88" s="645"/>
      <c r="U88" s="647"/>
      <c r="V88" s="645"/>
      <c r="W88" s="646"/>
      <c r="X88" s="397" t="str">
        <f>IF($X$83="na","na","")</f>
        <v/>
      </c>
      <c r="Y88" s="54">
        <f>COUNTIF(D88:W88,"a")+COUNTIF(D88:W88,"s")+COUNTIF(X88,"NA")</f>
        <v>0</v>
      </c>
      <c r="Z88" s="187"/>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row>
    <row r="89" spans="1:51" s="48" customFormat="1" ht="27" customHeight="1" thickBot="1" x14ac:dyDescent="0.7">
      <c r="A89" s="389"/>
      <c r="B89" s="252" t="s">
        <v>520</v>
      </c>
      <c r="C89" s="473" t="s">
        <v>521</v>
      </c>
      <c r="D89" s="80"/>
      <c r="E89" s="71"/>
      <c r="F89" s="80"/>
      <c r="G89" s="72"/>
      <c r="H89" s="30"/>
      <c r="I89" s="71"/>
      <c r="J89" s="30"/>
      <c r="K89" s="72"/>
      <c r="L89" s="80"/>
      <c r="M89" s="71"/>
      <c r="N89" s="30"/>
      <c r="O89" s="72"/>
      <c r="P89" s="80"/>
      <c r="Q89" s="71"/>
      <c r="R89" s="73"/>
      <c r="S89" s="72"/>
      <c r="T89" s="80"/>
      <c r="U89" s="71"/>
      <c r="V89" s="73"/>
      <c r="W89" s="72"/>
      <c r="X89" s="32"/>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row>
    <row r="90" spans="1:51" s="48" customFormat="1" ht="48" customHeight="1" thickBot="1" x14ac:dyDescent="0.45">
      <c r="A90" s="389"/>
      <c r="B90" s="253"/>
      <c r="C90" s="513" t="s">
        <v>708</v>
      </c>
      <c r="D90" s="650"/>
      <c r="E90" s="651"/>
      <c r="F90" s="651"/>
      <c r="G90" s="651"/>
      <c r="H90" s="651"/>
      <c r="I90" s="651"/>
      <c r="J90" s="651"/>
      <c r="K90" s="651"/>
      <c r="L90" s="651"/>
      <c r="M90" s="651"/>
      <c r="N90" s="651"/>
      <c r="O90" s="651"/>
      <c r="P90" s="651"/>
      <c r="Q90" s="651"/>
      <c r="R90" s="651"/>
      <c r="S90" s="651"/>
      <c r="T90" s="651"/>
      <c r="U90" s="651"/>
      <c r="V90" s="651"/>
      <c r="W90" s="651"/>
      <c r="X90" s="652"/>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row>
    <row r="91" spans="1:51" s="48" customFormat="1" ht="67.75" customHeight="1" x14ac:dyDescent="0.25">
      <c r="A91" s="389"/>
      <c r="B91" s="237" t="s">
        <v>523</v>
      </c>
      <c r="C91" s="144" t="s">
        <v>522</v>
      </c>
      <c r="D91" s="648"/>
      <c r="E91" s="658"/>
      <c r="F91" s="657"/>
      <c r="G91" s="658"/>
      <c r="H91" s="657"/>
      <c r="I91" s="658"/>
      <c r="J91" s="657"/>
      <c r="K91" s="658"/>
      <c r="L91" s="657"/>
      <c r="M91" s="658"/>
      <c r="N91" s="657"/>
      <c r="O91" s="658"/>
      <c r="P91" s="657"/>
      <c r="Q91" s="658"/>
      <c r="R91" s="657"/>
      <c r="S91" s="658"/>
      <c r="T91" s="657"/>
      <c r="U91" s="658"/>
      <c r="V91" s="657"/>
      <c r="W91" s="660"/>
      <c r="X91" s="39"/>
      <c r="Y91" s="54">
        <f>COUNTIF(D91:W91,"a")+COUNTIF(D91:W91,"s")+COUNTIF(X91,"NA")</f>
        <v>0</v>
      </c>
      <c r="Z91" s="450"/>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row>
    <row r="92" spans="1:51" s="48" customFormat="1" ht="67.75" customHeight="1" thickBot="1" x14ac:dyDescent="0.3">
      <c r="A92" s="398"/>
      <c r="B92" s="259" t="s">
        <v>524</v>
      </c>
      <c r="C92" s="327" t="s">
        <v>525</v>
      </c>
      <c r="D92" s="626"/>
      <c r="E92" s="629"/>
      <c r="F92" s="630"/>
      <c r="G92" s="629"/>
      <c r="H92" s="630"/>
      <c r="I92" s="629"/>
      <c r="J92" s="630"/>
      <c r="K92" s="629"/>
      <c r="L92" s="630"/>
      <c r="M92" s="629"/>
      <c r="N92" s="630"/>
      <c r="O92" s="629"/>
      <c r="P92" s="630"/>
      <c r="Q92" s="629"/>
      <c r="R92" s="630"/>
      <c r="S92" s="629"/>
      <c r="T92" s="630"/>
      <c r="U92" s="629"/>
      <c r="V92" s="630"/>
      <c r="W92" s="659"/>
      <c r="X92" s="401"/>
      <c r="Y92" s="54">
        <f>COUNTIF(D92:W92,"a")+COUNTIF(D92:W92,"s")</f>
        <v>0</v>
      </c>
      <c r="Z92" s="450"/>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row>
    <row r="93" spans="1:51" s="48" customFormat="1" ht="33" customHeight="1" thickBot="1" x14ac:dyDescent="0.45">
      <c r="A93" s="477"/>
      <c r="B93" s="269">
        <v>300</v>
      </c>
      <c r="C93" s="631" t="s">
        <v>457</v>
      </c>
      <c r="D93" s="632"/>
      <c r="E93" s="632"/>
      <c r="F93" s="632"/>
      <c r="G93" s="632"/>
      <c r="H93" s="632"/>
      <c r="I93" s="632"/>
      <c r="J93" s="632"/>
      <c r="K93" s="632"/>
      <c r="L93" s="632"/>
      <c r="M93" s="632"/>
      <c r="N93" s="632"/>
      <c r="O93" s="632"/>
      <c r="P93" s="632"/>
      <c r="Q93" s="632"/>
      <c r="R93" s="632"/>
      <c r="S93" s="632"/>
      <c r="T93" s="632"/>
      <c r="U93" s="632"/>
      <c r="V93" s="632"/>
      <c r="W93" s="632"/>
      <c r="X93" s="633"/>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row>
    <row r="94" spans="1:51" s="48" customFormat="1" ht="30" customHeight="1" thickBot="1" x14ac:dyDescent="0.7">
      <c r="A94" s="389"/>
      <c r="B94" s="252">
        <v>301</v>
      </c>
      <c r="C94" s="473" t="s">
        <v>476</v>
      </c>
      <c r="D94" s="80"/>
      <c r="E94" s="71"/>
      <c r="F94" s="31" t="s">
        <v>288</v>
      </c>
      <c r="G94" s="72"/>
      <c r="H94" s="30"/>
      <c r="I94" s="71"/>
      <c r="J94" s="31" t="s">
        <v>288</v>
      </c>
      <c r="K94" s="72"/>
      <c r="L94" s="30"/>
      <c r="M94" s="71"/>
      <c r="N94" s="31" t="s">
        <v>288</v>
      </c>
      <c r="O94" s="72"/>
      <c r="P94" s="80"/>
      <c r="Q94" s="71"/>
      <c r="R94" s="73"/>
      <c r="S94" s="72"/>
      <c r="T94" s="80"/>
      <c r="U94" s="71"/>
      <c r="V94" s="73"/>
      <c r="W94" s="72"/>
      <c r="X94" s="32"/>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54"/>
      <c r="AW94" s="54"/>
      <c r="AX94" s="54"/>
      <c r="AY94" s="54"/>
    </row>
    <row r="95" spans="1:51" s="48" customFormat="1" ht="67.75" customHeight="1" thickBot="1" x14ac:dyDescent="0.3">
      <c r="A95" s="389"/>
      <c r="B95" s="247" t="s">
        <v>269</v>
      </c>
      <c r="C95" s="348" t="s">
        <v>450</v>
      </c>
      <c r="D95" s="634"/>
      <c r="E95" s="636"/>
      <c r="F95" s="634"/>
      <c r="G95" s="636"/>
      <c r="H95" s="634"/>
      <c r="I95" s="636"/>
      <c r="J95" s="634"/>
      <c r="K95" s="636"/>
      <c r="L95" s="634"/>
      <c r="M95" s="636"/>
      <c r="N95" s="634"/>
      <c r="O95" s="636"/>
      <c r="P95" s="634"/>
      <c r="Q95" s="636"/>
      <c r="R95" s="634"/>
      <c r="S95" s="636"/>
      <c r="T95" s="634"/>
      <c r="U95" s="636"/>
      <c r="V95" s="634"/>
      <c r="W95" s="635"/>
      <c r="X95" s="401"/>
      <c r="Y95" s="54">
        <f>COUNTIF(D95:W95,"a")+COUNTIF(D95:W95,"s")</f>
        <v>0</v>
      </c>
      <c r="Z95" s="187"/>
      <c r="AA95" s="54"/>
      <c r="AB95" s="54"/>
      <c r="AC95" s="54"/>
      <c r="AD95" s="54"/>
      <c r="AE95" s="54"/>
      <c r="AF95" s="54"/>
      <c r="AG95" s="54"/>
      <c r="AH95" s="54"/>
      <c r="AI95" s="54"/>
      <c r="AJ95" s="54"/>
      <c r="AK95" s="54"/>
      <c r="AL95" s="54"/>
      <c r="AM95" s="54"/>
      <c r="AN95" s="54"/>
      <c r="AO95" s="54"/>
      <c r="AP95" s="54"/>
      <c r="AQ95" s="54"/>
      <c r="AR95" s="54"/>
      <c r="AS95" s="54"/>
      <c r="AT95" s="54"/>
      <c r="AU95" s="54"/>
      <c r="AV95" s="54"/>
      <c r="AW95" s="54"/>
      <c r="AX95" s="54"/>
      <c r="AY95" s="54"/>
    </row>
    <row r="96" spans="1:51" s="48" customFormat="1" ht="30" customHeight="1" thickBot="1" x14ac:dyDescent="0.7">
      <c r="A96" s="389"/>
      <c r="B96" s="247">
        <v>310</v>
      </c>
      <c r="C96" s="343" t="s">
        <v>315</v>
      </c>
      <c r="D96" s="385"/>
      <c r="E96" s="386"/>
      <c r="F96" s="27" t="s">
        <v>288</v>
      </c>
      <c r="G96" s="387"/>
      <c r="H96" s="27"/>
      <c r="I96" s="386"/>
      <c r="J96" s="28" t="s">
        <v>288</v>
      </c>
      <c r="K96" s="387"/>
      <c r="L96" s="385"/>
      <c r="M96" s="386"/>
      <c r="N96" s="28" t="s">
        <v>288</v>
      </c>
      <c r="O96" s="387"/>
      <c r="P96" s="385"/>
      <c r="Q96" s="386"/>
      <c r="R96" s="388"/>
      <c r="S96" s="387"/>
      <c r="T96" s="385"/>
      <c r="U96" s="386"/>
      <c r="V96" s="388"/>
      <c r="W96" s="387"/>
      <c r="X96" s="29"/>
      <c r="Y96" s="54"/>
      <c r="Z96" s="54"/>
      <c r="AA96" s="54"/>
      <c r="AB96" s="54"/>
      <c r="AC96" s="54"/>
      <c r="AD96" s="54"/>
      <c r="AE96" s="54"/>
      <c r="AF96" s="54"/>
      <c r="AG96" s="54"/>
      <c r="AH96" s="54"/>
      <c r="AI96" s="54"/>
      <c r="AJ96" s="54"/>
      <c r="AK96" s="54"/>
      <c r="AL96" s="54"/>
      <c r="AM96" s="54"/>
      <c r="AN96" s="54"/>
      <c r="AO96" s="54"/>
      <c r="AP96" s="54"/>
      <c r="AQ96" s="54"/>
      <c r="AR96" s="54"/>
      <c r="AS96" s="54"/>
      <c r="AT96" s="54"/>
      <c r="AU96" s="54"/>
      <c r="AV96" s="54"/>
      <c r="AW96" s="54"/>
      <c r="AX96" s="54"/>
      <c r="AY96" s="54"/>
    </row>
    <row r="97" spans="1:51" s="48" customFormat="1" ht="28" customHeight="1" x14ac:dyDescent="0.25">
      <c r="A97" s="389"/>
      <c r="B97" s="237" t="s">
        <v>270</v>
      </c>
      <c r="C97" s="144" t="s">
        <v>381</v>
      </c>
      <c r="D97" s="620"/>
      <c r="E97" s="621"/>
      <c r="F97" s="620"/>
      <c r="G97" s="621"/>
      <c r="H97" s="620"/>
      <c r="I97" s="621"/>
      <c r="J97" s="620"/>
      <c r="K97" s="621"/>
      <c r="L97" s="620"/>
      <c r="M97" s="621"/>
      <c r="N97" s="620"/>
      <c r="O97" s="621"/>
      <c r="P97" s="620"/>
      <c r="Q97" s="621"/>
      <c r="R97" s="620"/>
      <c r="S97" s="621"/>
      <c r="T97" s="620"/>
      <c r="U97" s="621"/>
      <c r="V97" s="620"/>
      <c r="W97" s="624"/>
      <c r="X97" s="391"/>
      <c r="Y97" s="54">
        <f t="shared" ref="Y97:Y102" si="2">COUNTIF(D97:W97,"a")+COUNTIF(D97:W97,"s")</f>
        <v>0</v>
      </c>
      <c r="Z97" s="187"/>
      <c r="AA97" s="54"/>
      <c r="AB97" s="54"/>
      <c r="AC97" s="54"/>
      <c r="AD97" s="54"/>
      <c r="AE97" s="54"/>
      <c r="AF97" s="54"/>
      <c r="AG97" s="54"/>
      <c r="AH97" s="54"/>
      <c r="AI97" s="54"/>
      <c r="AJ97" s="54"/>
      <c r="AK97" s="54"/>
      <c r="AL97" s="54"/>
      <c r="AM97" s="54"/>
      <c r="AN97" s="54"/>
      <c r="AO97" s="54"/>
      <c r="AP97" s="54"/>
      <c r="AQ97" s="54"/>
      <c r="AR97" s="54"/>
      <c r="AS97" s="54"/>
      <c r="AT97" s="54"/>
      <c r="AU97" s="54"/>
      <c r="AV97" s="54"/>
      <c r="AW97" s="54"/>
      <c r="AX97" s="54"/>
      <c r="AY97" s="54"/>
    </row>
    <row r="98" spans="1:51" s="48" customFormat="1" ht="28" customHeight="1" x14ac:dyDescent="0.25">
      <c r="A98" s="389"/>
      <c r="B98" s="250" t="s">
        <v>382</v>
      </c>
      <c r="C98" s="145" t="s">
        <v>383</v>
      </c>
      <c r="D98" s="622"/>
      <c r="E98" s="623"/>
      <c r="F98" s="622"/>
      <c r="G98" s="623"/>
      <c r="H98" s="622"/>
      <c r="I98" s="623"/>
      <c r="J98" s="622"/>
      <c r="K98" s="623"/>
      <c r="L98" s="622"/>
      <c r="M98" s="623"/>
      <c r="N98" s="622"/>
      <c r="O98" s="623"/>
      <c r="P98" s="622"/>
      <c r="Q98" s="623"/>
      <c r="R98" s="622"/>
      <c r="S98" s="623"/>
      <c r="T98" s="622"/>
      <c r="U98" s="623"/>
      <c r="V98" s="622"/>
      <c r="W98" s="625"/>
      <c r="X98" s="391"/>
      <c r="Y98" s="54">
        <f t="shared" si="2"/>
        <v>0</v>
      </c>
      <c r="Z98" s="187"/>
      <c r="AA98" s="54"/>
      <c r="AB98" s="54"/>
      <c r="AC98" s="54"/>
      <c r="AD98" s="54"/>
      <c r="AE98" s="54"/>
      <c r="AF98" s="54"/>
      <c r="AG98" s="54"/>
      <c r="AH98" s="54"/>
      <c r="AI98" s="54"/>
      <c r="AJ98" s="54"/>
      <c r="AK98" s="54"/>
      <c r="AL98" s="54"/>
      <c r="AM98" s="54"/>
      <c r="AN98" s="54"/>
      <c r="AO98" s="54"/>
      <c r="AP98" s="54"/>
      <c r="AQ98" s="54"/>
      <c r="AR98" s="54"/>
      <c r="AS98" s="54"/>
      <c r="AT98" s="54"/>
      <c r="AU98" s="54"/>
      <c r="AV98" s="54"/>
      <c r="AW98" s="54"/>
      <c r="AX98" s="54"/>
      <c r="AY98" s="54"/>
    </row>
    <row r="99" spans="1:51" s="48" customFormat="1" ht="28" customHeight="1" x14ac:dyDescent="0.25">
      <c r="A99" s="389"/>
      <c r="B99" s="250" t="s">
        <v>348</v>
      </c>
      <c r="C99" s="145" t="s">
        <v>349</v>
      </c>
      <c r="D99" s="622"/>
      <c r="E99" s="623"/>
      <c r="F99" s="622"/>
      <c r="G99" s="623"/>
      <c r="H99" s="622"/>
      <c r="I99" s="623"/>
      <c r="J99" s="622"/>
      <c r="K99" s="623"/>
      <c r="L99" s="622"/>
      <c r="M99" s="623"/>
      <c r="N99" s="622"/>
      <c r="O99" s="623"/>
      <c r="P99" s="622"/>
      <c r="Q99" s="623"/>
      <c r="R99" s="622"/>
      <c r="S99" s="623"/>
      <c r="T99" s="622"/>
      <c r="U99" s="623"/>
      <c r="V99" s="622"/>
      <c r="W99" s="625"/>
      <c r="X99" s="391"/>
      <c r="Y99" s="54">
        <f t="shared" si="2"/>
        <v>0</v>
      </c>
      <c r="Z99" s="187"/>
      <c r="AA99" s="54"/>
      <c r="AB99" s="54"/>
      <c r="AC99" s="54"/>
      <c r="AD99" s="54"/>
      <c r="AE99" s="54"/>
      <c r="AF99" s="54"/>
      <c r="AG99" s="54"/>
      <c r="AH99" s="54"/>
      <c r="AI99" s="54"/>
      <c r="AJ99" s="54"/>
      <c r="AK99" s="54"/>
      <c r="AL99" s="54"/>
      <c r="AM99" s="54"/>
      <c r="AN99" s="54"/>
      <c r="AO99" s="54"/>
      <c r="AP99" s="54"/>
      <c r="AQ99" s="54"/>
      <c r="AR99" s="54"/>
      <c r="AS99" s="54"/>
      <c r="AT99" s="54"/>
      <c r="AU99" s="54"/>
      <c r="AV99" s="54"/>
      <c r="AW99" s="54"/>
      <c r="AX99" s="54"/>
      <c r="AY99" s="54"/>
    </row>
    <row r="100" spans="1:51" s="48" customFormat="1" ht="45" customHeight="1" x14ac:dyDescent="0.25">
      <c r="A100" s="389"/>
      <c r="B100" s="250" t="s">
        <v>350</v>
      </c>
      <c r="C100" s="145" t="s">
        <v>42</v>
      </c>
      <c r="D100" s="622"/>
      <c r="E100" s="623"/>
      <c r="F100" s="622"/>
      <c r="G100" s="623"/>
      <c r="H100" s="622"/>
      <c r="I100" s="623"/>
      <c r="J100" s="622"/>
      <c r="K100" s="623"/>
      <c r="L100" s="622"/>
      <c r="M100" s="623"/>
      <c r="N100" s="622"/>
      <c r="O100" s="623"/>
      <c r="P100" s="622"/>
      <c r="Q100" s="623"/>
      <c r="R100" s="622"/>
      <c r="S100" s="623"/>
      <c r="T100" s="622"/>
      <c r="U100" s="623"/>
      <c r="V100" s="622"/>
      <c r="W100" s="625"/>
      <c r="X100" s="391"/>
      <c r="Y100" s="54">
        <f t="shared" si="2"/>
        <v>0</v>
      </c>
      <c r="Z100" s="187"/>
      <c r="AA100" s="54"/>
      <c r="AB100" s="54"/>
      <c r="AC100" s="54"/>
      <c r="AD100" s="54"/>
      <c r="AE100" s="54"/>
      <c r="AF100" s="54"/>
      <c r="AG100" s="54"/>
      <c r="AH100" s="54"/>
      <c r="AI100" s="54"/>
      <c r="AJ100" s="54"/>
      <c r="AK100" s="54"/>
      <c r="AL100" s="54"/>
      <c r="AM100" s="54"/>
      <c r="AN100" s="54"/>
      <c r="AO100" s="54"/>
      <c r="AP100" s="54"/>
      <c r="AQ100" s="54"/>
      <c r="AR100" s="54"/>
      <c r="AS100" s="54"/>
      <c r="AT100" s="54"/>
      <c r="AU100" s="54"/>
      <c r="AV100" s="54"/>
      <c r="AW100" s="54"/>
      <c r="AX100" s="54"/>
      <c r="AY100" s="54"/>
    </row>
    <row r="101" spans="1:51" s="48" customFormat="1" ht="28" customHeight="1" x14ac:dyDescent="0.25">
      <c r="A101" s="389"/>
      <c r="B101" s="250" t="s">
        <v>351</v>
      </c>
      <c r="C101" s="145" t="s">
        <v>352</v>
      </c>
      <c r="D101" s="622"/>
      <c r="E101" s="623"/>
      <c r="F101" s="622"/>
      <c r="G101" s="623"/>
      <c r="H101" s="622"/>
      <c r="I101" s="623"/>
      <c r="J101" s="622"/>
      <c r="K101" s="623"/>
      <c r="L101" s="622"/>
      <c r="M101" s="623"/>
      <c r="N101" s="622"/>
      <c r="O101" s="623"/>
      <c r="P101" s="622"/>
      <c r="Q101" s="623"/>
      <c r="R101" s="622"/>
      <c r="S101" s="623"/>
      <c r="T101" s="622"/>
      <c r="U101" s="623"/>
      <c r="V101" s="622"/>
      <c r="W101" s="625"/>
      <c r="X101" s="391"/>
      <c r="Y101" s="54">
        <f t="shared" si="2"/>
        <v>0</v>
      </c>
      <c r="Z101" s="187"/>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c r="AY101" s="54"/>
    </row>
    <row r="102" spans="1:51" s="48" customFormat="1" ht="45" customHeight="1" thickBot="1" x14ac:dyDescent="0.3">
      <c r="A102" s="389"/>
      <c r="B102" s="250" t="s">
        <v>353</v>
      </c>
      <c r="C102" s="154" t="s">
        <v>275</v>
      </c>
      <c r="D102" s="622"/>
      <c r="E102" s="623"/>
      <c r="F102" s="622"/>
      <c r="G102" s="623"/>
      <c r="H102" s="622"/>
      <c r="I102" s="623"/>
      <c r="J102" s="622"/>
      <c r="K102" s="623"/>
      <c r="L102" s="622"/>
      <c r="M102" s="623"/>
      <c r="N102" s="622"/>
      <c r="O102" s="623"/>
      <c r="P102" s="622"/>
      <c r="Q102" s="623"/>
      <c r="R102" s="622"/>
      <c r="S102" s="623"/>
      <c r="T102" s="622"/>
      <c r="U102" s="623"/>
      <c r="V102" s="622"/>
      <c r="W102" s="625"/>
      <c r="X102" s="391"/>
      <c r="Y102" s="54">
        <f t="shared" si="2"/>
        <v>0</v>
      </c>
      <c r="Z102" s="187"/>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c r="AY102" s="54"/>
    </row>
    <row r="103" spans="1:51" s="48" customFormat="1" ht="30" customHeight="1" thickBot="1" x14ac:dyDescent="0.7">
      <c r="A103" s="389"/>
      <c r="B103" s="252">
        <v>350</v>
      </c>
      <c r="C103" s="473" t="s">
        <v>458</v>
      </c>
      <c r="D103" s="80"/>
      <c r="E103" s="71"/>
      <c r="F103" s="31" t="s">
        <v>288</v>
      </c>
      <c r="G103" s="71"/>
      <c r="H103" s="31" t="s">
        <v>288</v>
      </c>
      <c r="I103" s="71"/>
      <c r="J103" s="31" t="s">
        <v>288</v>
      </c>
      <c r="K103" s="72"/>
      <c r="L103" s="80"/>
      <c r="M103" s="71"/>
      <c r="N103" s="73"/>
      <c r="O103" s="72"/>
      <c r="P103" s="80"/>
      <c r="Q103" s="71"/>
      <c r="R103" s="73"/>
      <c r="S103" s="72"/>
      <c r="T103" s="80"/>
      <c r="U103" s="71"/>
      <c r="V103" s="73"/>
      <c r="W103" s="72"/>
      <c r="X103" s="32"/>
      <c r="Y103" s="54"/>
      <c r="Z103" s="54"/>
      <c r="AA103" s="54"/>
      <c r="AB103" s="54"/>
      <c r="AC103" s="54"/>
      <c r="AD103" s="54"/>
      <c r="AE103" s="54"/>
      <c r="AF103" s="54"/>
      <c r="AG103" s="54"/>
      <c r="AH103" s="54"/>
      <c r="AI103" s="54"/>
      <c r="AJ103" s="54"/>
      <c r="AK103" s="54"/>
      <c r="AL103" s="54"/>
      <c r="AM103" s="54"/>
      <c r="AN103" s="54"/>
      <c r="AO103" s="54"/>
      <c r="AP103" s="54"/>
      <c r="AQ103" s="54"/>
      <c r="AR103" s="54"/>
      <c r="AS103" s="54"/>
      <c r="AT103" s="54"/>
      <c r="AU103" s="54"/>
      <c r="AV103" s="54"/>
      <c r="AW103" s="54"/>
      <c r="AX103" s="54"/>
      <c r="AY103" s="54"/>
    </row>
    <row r="104" spans="1:51" s="48" customFormat="1" ht="45" customHeight="1" x14ac:dyDescent="0.25">
      <c r="A104" s="389"/>
      <c r="B104" s="237" t="s">
        <v>50</v>
      </c>
      <c r="C104" s="144" t="s">
        <v>1024</v>
      </c>
      <c r="D104" s="620"/>
      <c r="E104" s="621"/>
      <c r="F104" s="620"/>
      <c r="G104" s="621"/>
      <c r="H104" s="620"/>
      <c r="I104" s="621"/>
      <c r="J104" s="620"/>
      <c r="K104" s="621"/>
      <c r="L104" s="620"/>
      <c r="M104" s="621"/>
      <c r="N104" s="620"/>
      <c r="O104" s="621"/>
      <c r="P104" s="620"/>
      <c r="Q104" s="621"/>
      <c r="R104" s="620"/>
      <c r="S104" s="621"/>
      <c r="T104" s="620"/>
      <c r="U104" s="621"/>
      <c r="V104" s="620"/>
      <c r="W104" s="624"/>
      <c r="X104" s="391"/>
      <c r="Y104" s="54">
        <f>COUNTIF(D104:W104,"a")+COUNTIF(D104:W104,"s")</f>
        <v>0</v>
      </c>
      <c r="Z104" s="187"/>
      <c r="AA104" s="54"/>
      <c r="AB104" s="54"/>
      <c r="AC104" s="54"/>
      <c r="AD104" s="54"/>
      <c r="AE104" s="54"/>
      <c r="AF104" s="54"/>
      <c r="AG104" s="54"/>
      <c r="AH104" s="54"/>
      <c r="AI104" s="54"/>
      <c r="AJ104" s="54"/>
      <c r="AK104" s="54"/>
      <c r="AL104" s="54"/>
      <c r="AM104" s="54"/>
      <c r="AN104" s="54"/>
      <c r="AO104" s="54"/>
      <c r="AP104" s="54"/>
      <c r="AQ104" s="54"/>
      <c r="AR104" s="54"/>
      <c r="AS104" s="54"/>
      <c r="AT104" s="54"/>
      <c r="AU104" s="54"/>
      <c r="AV104" s="54"/>
      <c r="AW104" s="54"/>
      <c r="AX104" s="54"/>
      <c r="AY104" s="54"/>
    </row>
    <row r="105" spans="1:51" s="48" customFormat="1" ht="45" customHeight="1" thickBot="1" x14ac:dyDescent="0.3">
      <c r="A105" s="398"/>
      <c r="B105" s="259" t="s">
        <v>553</v>
      </c>
      <c r="C105" s="327" t="s">
        <v>554</v>
      </c>
      <c r="D105" s="626"/>
      <c r="E105" s="627"/>
      <c r="F105" s="626"/>
      <c r="G105" s="627"/>
      <c r="H105" s="626"/>
      <c r="I105" s="627"/>
      <c r="J105" s="626"/>
      <c r="K105" s="627"/>
      <c r="L105" s="626"/>
      <c r="M105" s="627"/>
      <c r="N105" s="626"/>
      <c r="O105" s="627"/>
      <c r="P105" s="626"/>
      <c r="Q105" s="627"/>
      <c r="R105" s="626"/>
      <c r="S105" s="627"/>
      <c r="T105" s="626"/>
      <c r="U105" s="627"/>
      <c r="V105" s="626"/>
      <c r="W105" s="628"/>
      <c r="X105" s="399"/>
      <c r="Y105" s="54">
        <f>COUNTIF(D105:W105,"a")+COUNTIF(D105:W105,"s")</f>
        <v>0</v>
      </c>
      <c r="Z105" s="187"/>
      <c r="AA105" s="54"/>
      <c r="AB105" s="54"/>
      <c r="AC105" s="54"/>
      <c r="AD105" s="54"/>
      <c r="AE105" s="54"/>
      <c r="AF105" s="54"/>
      <c r="AG105" s="54"/>
      <c r="AH105" s="54"/>
      <c r="AI105" s="54"/>
      <c r="AJ105" s="54"/>
      <c r="AK105" s="54"/>
      <c r="AL105" s="54"/>
      <c r="AM105" s="54"/>
      <c r="AN105" s="54"/>
      <c r="AO105" s="54"/>
      <c r="AP105" s="54"/>
      <c r="AQ105" s="54"/>
      <c r="AR105" s="54"/>
      <c r="AS105" s="54"/>
      <c r="AT105" s="54"/>
      <c r="AU105" s="54"/>
      <c r="AV105" s="54"/>
      <c r="AW105" s="54"/>
      <c r="AX105" s="54"/>
      <c r="AY105" s="54"/>
    </row>
    <row r="106" spans="1:51" s="54" customFormat="1" x14ac:dyDescent="0.25">
      <c r="A106" s="59"/>
      <c r="B106" s="81"/>
      <c r="C106" s="60"/>
      <c r="D106" s="59"/>
      <c r="E106" s="59"/>
      <c r="F106" s="59"/>
      <c r="G106" s="59"/>
      <c r="H106" s="59"/>
      <c r="I106" s="59"/>
      <c r="J106" s="59"/>
      <c r="K106" s="59"/>
      <c r="L106" s="59"/>
      <c r="M106" s="59"/>
      <c r="N106" s="59"/>
      <c r="O106" s="59"/>
      <c r="P106" s="59"/>
      <c r="Q106" s="59"/>
      <c r="R106" s="59"/>
      <c r="S106" s="59"/>
      <c r="T106" s="59"/>
      <c r="U106" s="59"/>
      <c r="V106" s="59"/>
      <c r="W106" s="59"/>
      <c r="X106" s="59"/>
    </row>
    <row r="107" spans="1:51" s="54" customFormat="1" x14ac:dyDescent="0.25">
      <c r="A107" s="59"/>
      <c r="B107" s="81"/>
      <c r="C107" s="60"/>
      <c r="D107" s="59"/>
      <c r="E107" s="59"/>
      <c r="F107" s="59"/>
      <c r="G107" s="59"/>
      <c r="H107" s="59"/>
      <c r="I107" s="59"/>
      <c r="J107" s="59"/>
      <c r="K107" s="59"/>
      <c r="L107" s="59"/>
      <c r="M107" s="59"/>
      <c r="N107" s="59"/>
      <c r="O107" s="59"/>
      <c r="P107" s="59"/>
      <c r="Q107" s="59"/>
      <c r="R107" s="59"/>
      <c r="S107" s="59"/>
      <c r="T107" s="59"/>
      <c r="U107" s="59"/>
      <c r="V107" s="59"/>
      <c r="W107" s="59"/>
      <c r="X107" s="59"/>
    </row>
    <row r="108" spans="1:51" s="54" customFormat="1" x14ac:dyDescent="0.25">
      <c r="A108" s="59"/>
      <c r="B108" s="81"/>
      <c r="C108" s="60"/>
      <c r="D108" s="59"/>
      <c r="E108" s="59"/>
      <c r="F108" s="59"/>
      <c r="G108" s="59"/>
      <c r="H108" s="59"/>
      <c r="I108" s="59"/>
      <c r="J108" s="59"/>
      <c r="K108" s="59"/>
      <c r="L108" s="59"/>
      <c r="M108" s="59"/>
      <c r="N108" s="59"/>
      <c r="O108" s="59"/>
      <c r="P108" s="59"/>
      <c r="Q108" s="59"/>
      <c r="R108" s="59"/>
      <c r="S108" s="59"/>
      <c r="T108" s="59"/>
      <c r="U108" s="59"/>
      <c r="V108" s="59"/>
      <c r="W108" s="59"/>
      <c r="X108" s="59"/>
    </row>
    <row r="109" spans="1:51" s="54" customFormat="1" x14ac:dyDescent="0.25">
      <c r="A109" s="59"/>
      <c r="B109" s="81"/>
      <c r="C109" s="60"/>
      <c r="D109" s="59"/>
      <c r="E109" s="59"/>
      <c r="F109" s="59"/>
      <c r="G109" s="59"/>
      <c r="H109" s="59"/>
      <c r="I109" s="59"/>
      <c r="J109" s="59"/>
      <c r="K109" s="59"/>
      <c r="L109" s="59"/>
      <c r="M109" s="59"/>
      <c r="N109" s="59"/>
      <c r="O109" s="59"/>
      <c r="P109" s="59"/>
      <c r="Q109" s="59"/>
      <c r="R109" s="59"/>
      <c r="S109" s="59"/>
      <c r="T109" s="59"/>
      <c r="U109" s="59"/>
      <c r="V109" s="59"/>
      <c r="W109" s="59"/>
      <c r="X109" s="59"/>
    </row>
    <row r="110" spans="1:51" s="54" customFormat="1" x14ac:dyDescent="0.25">
      <c r="A110" s="59"/>
      <c r="B110" s="81"/>
      <c r="C110" s="60"/>
      <c r="D110" s="59"/>
      <c r="E110" s="59"/>
      <c r="F110" s="59"/>
      <c r="G110" s="59"/>
      <c r="H110" s="59"/>
      <c r="I110" s="59"/>
      <c r="J110" s="59"/>
      <c r="K110" s="59"/>
      <c r="L110" s="59"/>
      <c r="M110" s="59"/>
      <c r="N110" s="59"/>
      <c r="O110" s="59"/>
      <c r="P110" s="59"/>
      <c r="Q110" s="59"/>
      <c r="R110" s="59"/>
      <c r="S110" s="59"/>
      <c r="T110" s="59"/>
      <c r="U110" s="59"/>
      <c r="V110" s="59"/>
      <c r="W110" s="59"/>
      <c r="X110" s="59"/>
    </row>
    <row r="111" spans="1:51" s="54" customFormat="1" x14ac:dyDescent="0.25">
      <c r="A111" s="59"/>
      <c r="B111" s="81"/>
      <c r="C111" s="60"/>
      <c r="D111" s="59"/>
      <c r="E111" s="59"/>
      <c r="F111" s="59"/>
      <c r="G111" s="59"/>
      <c r="H111" s="59"/>
      <c r="I111" s="59"/>
      <c r="J111" s="59"/>
      <c r="K111" s="59"/>
      <c r="L111" s="59"/>
      <c r="M111" s="59"/>
      <c r="N111" s="59"/>
      <c r="O111" s="59"/>
      <c r="P111" s="59"/>
      <c r="Q111" s="59"/>
      <c r="R111" s="59"/>
      <c r="S111" s="59"/>
      <c r="T111" s="59"/>
      <c r="U111" s="59"/>
      <c r="V111" s="59"/>
      <c r="W111" s="59"/>
      <c r="X111" s="59"/>
    </row>
    <row r="112" spans="1:51" s="54" customFormat="1" x14ac:dyDescent="0.25">
      <c r="A112" s="59"/>
      <c r="B112" s="81"/>
      <c r="C112" s="60"/>
      <c r="D112" s="59"/>
      <c r="E112" s="59"/>
      <c r="F112" s="59"/>
      <c r="G112" s="59"/>
      <c r="H112" s="59"/>
      <c r="I112" s="59"/>
      <c r="J112" s="59"/>
      <c r="K112" s="59"/>
      <c r="L112" s="59"/>
      <c r="M112" s="59"/>
      <c r="N112" s="59"/>
      <c r="O112" s="59"/>
      <c r="P112" s="59"/>
      <c r="Q112" s="59"/>
      <c r="R112" s="59"/>
      <c r="S112" s="59"/>
      <c r="T112" s="59"/>
      <c r="U112" s="59"/>
      <c r="V112" s="59"/>
      <c r="W112" s="59"/>
      <c r="X112" s="59"/>
    </row>
    <row r="113" spans="1:24" s="54" customFormat="1" x14ac:dyDescent="0.25">
      <c r="A113" s="59"/>
      <c r="B113" s="81"/>
      <c r="C113" s="60"/>
      <c r="D113" s="59"/>
      <c r="E113" s="59"/>
      <c r="F113" s="59"/>
      <c r="G113" s="59"/>
      <c r="H113" s="59"/>
      <c r="I113" s="59"/>
      <c r="J113" s="59"/>
      <c r="K113" s="59"/>
      <c r="L113" s="59"/>
      <c r="M113" s="59"/>
      <c r="N113" s="59"/>
      <c r="O113" s="59"/>
      <c r="P113" s="59"/>
      <c r="Q113" s="59"/>
      <c r="R113" s="59"/>
      <c r="S113" s="59"/>
      <c r="T113" s="59"/>
      <c r="U113" s="59"/>
      <c r="V113" s="59"/>
      <c r="W113" s="59"/>
      <c r="X113" s="59"/>
    </row>
    <row r="114" spans="1:24" s="54" customFormat="1" x14ac:dyDescent="0.25">
      <c r="A114" s="59"/>
      <c r="B114" s="81"/>
      <c r="C114" s="60"/>
      <c r="D114" s="59"/>
      <c r="E114" s="59"/>
      <c r="F114" s="59"/>
      <c r="G114" s="59"/>
      <c r="H114" s="59"/>
      <c r="I114" s="59"/>
      <c r="J114" s="59"/>
      <c r="K114" s="59"/>
      <c r="L114" s="59"/>
      <c r="M114" s="59"/>
      <c r="N114" s="59"/>
      <c r="O114" s="59"/>
      <c r="P114" s="59"/>
      <c r="Q114" s="59"/>
      <c r="R114" s="59"/>
      <c r="S114" s="59"/>
      <c r="T114" s="59"/>
      <c r="U114" s="59"/>
      <c r="V114" s="59"/>
      <c r="W114" s="59"/>
      <c r="X114" s="59"/>
    </row>
    <row r="115" spans="1:24" s="54" customFormat="1" x14ac:dyDescent="0.25">
      <c r="A115" s="59"/>
      <c r="B115" s="81"/>
      <c r="C115" s="60"/>
      <c r="D115" s="59"/>
      <c r="E115" s="59"/>
      <c r="F115" s="59"/>
      <c r="G115" s="59"/>
      <c r="H115" s="59"/>
      <c r="I115" s="59"/>
      <c r="J115" s="59"/>
      <c r="K115" s="59"/>
      <c r="L115" s="59"/>
      <c r="M115" s="59"/>
      <c r="N115" s="59"/>
      <c r="O115" s="59"/>
      <c r="P115" s="59"/>
      <c r="Q115" s="59"/>
      <c r="R115" s="59"/>
      <c r="S115" s="59"/>
      <c r="T115" s="59"/>
      <c r="U115" s="59"/>
      <c r="V115" s="59"/>
      <c r="W115" s="59"/>
      <c r="X115" s="59"/>
    </row>
    <row r="116" spans="1:24" s="54" customFormat="1" x14ac:dyDescent="0.25">
      <c r="A116" s="59"/>
      <c r="B116" s="81"/>
      <c r="C116" s="60"/>
      <c r="D116" s="59"/>
      <c r="E116" s="59"/>
      <c r="F116" s="59"/>
      <c r="G116" s="59"/>
      <c r="H116" s="59"/>
      <c r="I116" s="59"/>
      <c r="J116" s="59"/>
      <c r="K116" s="59"/>
      <c r="L116" s="59"/>
      <c r="M116" s="59"/>
      <c r="N116" s="59"/>
      <c r="O116" s="59"/>
      <c r="P116" s="59"/>
      <c r="Q116" s="59"/>
      <c r="R116" s="59"/>
      <c r="S116" s="59"/>
      <c r="T116" s="59"/>
      <c r="U116" s="59"/>
      <c r="V116" s="59"/>
      <c r="W116" s="59"/>
      <c r="X116" s="59"/>
    </row>
    <row r="117" spans="1:24" s="54" customFormat="1" x14ac:dyDescent="0.25">
      <c r="A117" s="59"/>
      <c r="B117" s="81"/>
      <c r="C117" s="60"/>
      <c r="D117" s="59"/>
      <c r="E117" s="59"/>
      <c r="F117" s="59"/>
      <c r="G117" s="59"/>
      <c r="H117" s="59"/>
      <c r="I117" s="59"/>
      <c r="J117" s="59"/>
      <c r="K117" s="59"/>
      <c r="L117" s="59"/>
      <c r="M117" s="59"/>
      <c r="N117" s="59"/>
      <c r="O117" s="59"/>
      <c r="P117" s="59"/>
      <c r="Q117" s="59"/>
      <c r="R117" s="59"/>
      <c r="S117" s="59"/>
      <c r="T117" s="59"/>
      <c r="U117" s="59"/>
      <c r="V117" s="59"/>
      <c r="W117" s="59"/>
      <c r="X117" s="59"/>
    </row>
    <row r="118" spans="1:24" s="54" customFormat="1" x14ac:dyDescent="0.25">
      <c r="A118" s="59"/>
      <c r="B118" s="81"/>
      <c r="C118" s="60"/>
      <c r="D118" s="59"/>
      <c r="E118" s="59"/>
      <c r="F118" s="59"/>
      <c r="G118" s="59"/>
      <c r="H118" s="59"/>
      <c r="I118" s="59"/>
      <c r="J118" s="59"/>
      <c r="K118" s="59"/>
      <c r="L118" s="59"/>
      <c r="M118" s="59"/>
      <c r="N118" s="59"/>
      <c r="O118" s="59"/>
      <c r="P118" s="59"/>
      <c r="Q118" s="59"/>
      <c r="R118" s="59"/>
      <c r="S118" s="59"/>
      <c r="T118" s="59"/>
      <c r="U118" s="59"/>
      <c r="V118" s="59"/>
      <c r="W118" s="59"/>
      <c r="X118" s="59"/>
    </row>
    <row r="119" spans="1:24" s="54" customFormat="1" x14ac:dyDescent="0.25">
      <c r="A119" s="59"/>
      <c r="B119" s="81"/>
      <c r="C119" s="60"/>
      <c r="D119" s="59"/>
      <c r="E119" s="59"/>
      <c r="F119" s="59"/>
      <c r="G119" s="59"/>
      <c r="H119" s="59"/>
      <c r="I119" s="59"/>
      <c r="J119" s="59"/>
      <c r="K119" s="59"/>
      <c r="L119" s="59"/>
      <c r="M119" s="59"/>
      <c r="N119" s="59"/>
      <c r="O119" s="59"/>
      <c r="P119" s="59"/>
      <c r="Q119" s="59"/>
      <c r="R119" s="59"/>
      <c r="S119" s="59"/>
      <c r="T119" s="59"/>
      <c r="U119" s="59"/>
      <c r="V119" s="59"/>
      <c r="W119" s="59"/>
      <c r="X119" s="59"/>
    </row>
    <row r="120" spans="1:24" s="54" customFormat="1" x14ac:dyDescent="0.25">
      <c r="A120" s="59"/>
      <c r="B120" s="81"/>
      <c r="C120" s="60"/>
      <c r="D120" s="59"/>
      <c r="E120" s="59"/>
      <c r="F120" s="59"/>
      <c r="G120" s="59"/>
      <c r="H120" s="59"/>
      <c r="I120" s="59"/>
      <c r="J120" s="59"/>
      <c r="K120" s="59"/>
      <c r="L120" s="59"/>
      <c r="M120" s="59"/>
      <c r="N120" s="59"/>
      <c r="O120" s="59"/>
      <c r="P120" s="59"/>
      <c r="Q120" s="59"/>
      <c r="R120" s="59"/>
      <c r="S120" s="59"/>
      <c r="T120" s="59"/>
      <c r="U120" s="59"/>
      <c r="V120" s="59"/>
      <c r="W120" s="59"/>
      <c r="X120" s="59"/>
    </row>
    <row r="121" spans="1:24" s="54" customFormat="1" x14ac:dyDescent="0.25">
      <c r="A121" s="59"/>
      <c r="B121" s="81"/>
      <c r="C121" s="60"/>
      <c r="D121" s="59"/>
      <c r="E121" s="59"/>
      <c r="F121" s="59"/>
      <c r="G121" s="59"/>
      <c r="H121" s="59"/>
      <c r="I121" s="59"/>
      <c r="J121" s="59"/>
      <c r="K121" s="59"/>
      <c r="L121" s="59"/>
      <c r="M121" s="59"/>
      <c r="N121" s="59"/>
      <c r="O121" s="59"/>
      <c r="P121" s="59"/>
      <c r="Q121" s="59"/>
      <c r="R121" s="59"/>
      <c r="S121" s="59"/>
      <c r="T121" s="59"/>
      <c r="U121" s="59"/>
      <c r="V121" s="59"/>
      <c r="W121" s="59"/>
      <c r="X121" s="59"/>
    </row>
    <row r="122" spans="1:24" s="54" customFormat="1" x14ac:dyDescent="0.25">
      <c r="A122" s="59"/>
      <c r="B122" s="81"/>
      <c r="C122" s="60"/>
      <c r="D122" s="59"/>
      <c r="E122" s="59"/>
      <c r="F122" s="59"/>
      <c r="G122" s="59"/>
      <c r="H122" s="59"/>
      <c r="I122" s="59"/>
      <c r="J122" s="59"/>
      <c r="K122" s="59"/>
      <c r="L122" s="59"/>
      <c r="M122" s="59"/>
      <c r="N122" s="59"/>
      <c r="O122" s="59"/>
      <c r="P122" s="59"/>
      <c r="Q122" s="59"/>
      <c r="R122" s="59"/>
      <c r="S122" s="59"/>
      <c r="T122" s="59"/>
      <c r="U122" s="59"/>
      <c r="V122" s="59"/>
      <c r="W122" s="59"/>
      <c r="X122" s="59"/>
    </row>
    <row r="123" spans="1:24" s="54" customFormat="1" x14ac:dyDescent="0.25">
      <c r="A123" s="59"/>
      <c r="B123" s="81"/>
      <c r="C123" s="60"/>
      <c r="D123" s="59"/>
      <c r="E123" s="59"/>
      <c r="F123" s="59"/>
      <c r="G123" s="59"/>
      <c r="H123" s="59"/>
      <c r="I123" s="59"/>
      <c r="J123" s="59"/>
      <c r="K123" s="59"/>
      <c r="L123" s="59"/>
      <c r="M123" s="59"/>
      <c r="N123" s="59"/>
      <c r="O123" s="59"/>
      <c r="P123" s="59"/>
      <c r="Q123" s="59"/>
      <c r="R123" s="59"/>
      <c r="S123" s="59"/>
      <c r="T123" s="59"/>
      <c r="U123" s="59"/>
      <c r="V123" s="59"/>
      <c r="W123" s="59"/>
      <c r="X123" s="59"/>
    </row>
    <row r="124" spans="1:24" s="54" customFormat="1" x14ac:dyDescent="0.25">
      <c r="A124" s="59"/>
      <c r="B124" s="81"/>
      <c r="C124" s="60"/>
      <c r="D124" s="59"/>
      <c r="E124" s="59"/>
      <c r="F124" s="59"/>
      <c r="G124" s="59"/>
      <c r="H124" s="59"/>
      <c r="I124" s="59"/>
      <c r="J124" s="59"/>
      <c r="K124" s="59"/>
      <c r="L124" s="59"/>
      <c r="M124" s="59"/>
      <c r="N124" s="59"/>
      <c r="O124" s="59"/>
      <c r="P124" s="59"/>
      <c r="Q124" s="59"/>
      <c r="R124" s="59"/>
      <c r="S124" s="59"/>
      <c r="T124" s="59"/>
      <c r="U124" s="59"/>
      <c r="V124" s="59"/>
      <c r="W124" s="59"/>
      <c r="X124" s="59"/>
    </row>
    <row r="125" spans="1:24" s="54" customFormat="1" x14ac:dyDescent="0.25">
      <c r="A125" s="59"/>
      <c r="B125" s="81"/>
      <c r="C125" s="60"/>
      <c r="D125" s="59"/>
      <c r="E125" s="59"/>
      <c r="F125" s="59"/>
      <c r="G125" s="59"/>
      <c r="H125" s="59"/>
      <c r="I125" s="59"/>
      <c r="J125" s="59"/>
      <c r="K125" s="59"/>
      <c r="L125" s="59"/>
      <c r="M125" s="59"/>
      <c r="N125" s="59"/>
      <c r="O125" s="59"/>
      <c r="P125" s="59"/>
      <c r="Q125" s="59"/>
      <c r="R125" s="59"/>
      <c r="S125" s="59"/>
      <c r="T125" s="59"/>
      <c r="U125" s="59"/>
      <c r="V125" s="59"/>
      <c r="W125" s="59"/>
      <c r="X125" s="59"/>
    </row>
    <row r="126" spans="1:24" s="54" customFormat="1" x14ac:dyDescent="0.25">
      <c r="A126" s="59"/>
      <c r="B126" s="81"/>
      <c r="C126" s="60"/>
      <c r="D126" s="59"/>
      <c r="E126" s="59"/>
      <c r="F126" s="59"/>
      <c r="G126" s="59"/>
      <c r="H126" s="59"/>
      <c r="I126" s="59"/>
      <c r="J126" s="59"/>
      <c r="K126" s="59"/>
      <c r="L126" s="59"/>
      <c r="M126" s="59"/>
      <c r="N126" s="59"/>
      <c r="O126" s="59"/>
      <c r="P126" s="59"/>
      <c r="Q126" s="59"/>
      <c r="R126" s="59"/>
      <c r="S126" s="59"/>
      <c r="T126" s="59"/>
      <c r="U126" s="59"/>
      <c r="V126" s="59"/>
      <c r="W126" s="59"/>
      <c r="X126" s="59"/>
    </row>
    <row r="127" spans="1:24" s="54" customFormat="1" x14ac:dyDescent="0.25">
      <c r="A127" s="59"/>
      <c r="B127" s="81"/>
      <c r="C127" s="60"/>
      <c r="D127" s="59"/>
      <c r="E127" s="59"/>
      <c r="F127" s="59"/>
      <c r="G127" s="59"/>
      <c r="H127" s="59"/>
      <c r="I127" s="59"/>
      <c r="J127" s="59"/>
      <c r="K127" s="59"/>
      <c r="L127" s="59"/>
      <c r="M127" s="59"/>
      <c r="N127" s="59"/>
      <c r="O127" s="59"/>
      <c r="P127" s="59"/>
      <c r="Q127" s="59"/>
      <c r="R127" s="59"/>
      <c r="S127" s="59"/>
      <c r="T127" s="59"/>
      <c r="U127" s="59"/>
      <c r="V127" s="59"/>
      <c r="W127" s="59"/>
      <c r="X127" s="59"/>
    </row>
    <row r="128" spans="1:24" s="54" customFormat="1" x14ac:dyDescent="0.25">
      <c r="A128" s="59"/>
      <c r="B128" s="81"/>
      <c r="C128" s="60"/>
      <c r="D128" s="59"/>
      <c r="E128" s="59"/>
      <c r="F128" s="59"/>
      <c r="G128" s="59"/>
      <c r="H128" s="59"/>
      <c r="I128" s="59"/>
      <c r="J128" s="59"/>
      <c r="K128" s="59"/>
      <c r="L128" s="59"/>
      <c r="M128" s="59"/>
      <c r="N128" s="59"/>
      <c r="O128" s="59"/>
      <c r="P128" s="59"/>
      <c r="Q128" s="59"/>
      <c r="R128" s="59"/>
      <c r="S128" s="59"/>
      <c r="T128" s="59"/>
      <c r="U128" s="59"/>
      <c r="V128" s="59"/>
      <c r="W128" s="59"/>
      <c r="X128" s="59"/>
    </row>
    <row r="129" spans="1:24" s="54" customFormat="1" x14ac:dyDescent="0.25">
      <c r="A129" s="59"/>
      <c r="B129" s="81"/>
      <c r="C129" s="60"/>
      <c r="D129" s="59"/>
      <c r="E129" s="59"/>
      <c r="F129" s="59"/>
      <c r="G129" s="59"/>
      <c r="H129" s="59"/>
      <c r="I129" s="59"/>
      <c r="J129" s="59"/>
      <c r="K129" s="59"/>
      <c r="L129" s="59"/>
      <c r="M129" s="59"/>
      <c r="N129" s="59"/>
      <c r="O129" s="59"/>
      <c r="P129" s="59"/>
      <c r="Q129" s="59"/>
      <c r="R129" s="59"/>
      <c r="S129" s="59"/>
      <c r="T129" s="59"/>
      <c r="U129" s="59"/>
      <c r="V129" s="59"/>
      <c r="W129" s="59"/>
      <c r="X129" s="59"/>
    </row>
    <row r="130" spans="1:24" s="54" customFormat="1" x14ac:dyDescent="0.25">
      <c r="A130" s="59"/>
      <c r="B130" s="81"/>
      <c r="C130" s="60"/>
      <c r="D130" s="59"/>
      <c r="E130" s="59"/>
      <c r="F130" s="59"/>
      <c r="G130" s="59"/>
      <c r="H130" s="59"/>
      <c r="I130" s="59"/>
      <c r="J130" s="59"/>
      <c r="K130" s="59"/>
      <c r="L130" s="59"/>
      <c r="M130" s="59"/>
      <c r="N130" s="59"/>
      <c r="O130" s="59"/>
      <c r="P130" s="59"/>
      <c r="Q130" s="59"/>
      <c r="R130" s="59"/>
      <c r="S130" s="59"/>
      <c r="T130" s="59"/>
      <c r="U130" s="59"/>
      <c r="V130" s="59"/>
      <c r="W130" s="59"/>
      <c r="X130" s="59"/>
    </row>
    <row r="131" spans="1:24" s="54" customFormat="1" x14ac:dyDescent="0.25">
      <c r="A131" s="59"/>
      <c r="B131" s="81"/>
      <c r="C131" s="60"/>
      <c r="D131" s="59"/>
      <c r="E131" s="59"/>
      <c r="F131" s="59"/>
      <c r="G131" s="59"/>
      <c r="H131" s="59"/>
      <c r="I131" s="59"/>
      <c r="J131" s="59"/>
      <c r="K131" s="59"/>
      <c r="L131" s="59"/>
      <c r="M131" s="59"/>
      <c r="N131" s="59"/>
      <c r="O131" s="59"/>
      <c r="P131" s="59"/>
      <c r="Q131" s="59"/>
      <c r="R131" s="59"/>
      <c r="S131" s="59"/>
      <c r="T131" s="59"/>
      <c r="U131" s="59"/>
      <c r="V131" s="59"/>
      <c r="W131" s="59"/>
      <c r="X131" s="59"/>
    </row>
    <row r="132" spans="1:24" s="54" customFormat="1" x14ac:dyDescent="0.25">
      <c r="A132" s="59"/>
      <c r="B132" s="81"/>
      <c r="C132" s="60"/>
      <c r="D132" s="59"/>
      <c r="E132" s="59"/>
      <c r="F132" s="59"/>
      <c r="G132" s="59"/>
      <c r="H132" s="59"/>
      <c r="I132" s="59"/>
      <c r="J132" s="59"/>
      <c r="K132" s="59"/>
      <c r="L132" s="59"/>
      <c r="M132" s="59"/>
      <c r="N132" s="59"/>
      <c r="O132" s="59"/>
      <c r="P132" s="59"/>
      <c r="Q132" s="59"/>
      <c r="R132" s="59"/>
      <c r="S132" s="59"/>
      <c r="T132" s="59"/>
      <c r="U132" s="59"/>
      <c r="V132" s="59"/>
      <c r="W132" s="59"/>
      <c r="X132" s="59"/>
    </row>
    <row r="133" spans="1:24" s="54" customFormat="1" x14ac:dyDescent="0.25">
      <c r="A133" s="59"/>
      <c r="B133" s="81"/>
      <c r="C133" s="60"/>
      <c r="D133" s="59"/>
      <c r="E133" s="59"/>
      <c r="F133" s="59"/>
      <c r="G133" s="59"/>
      <c r="H133" s="59"/>
      <c r="I133" s="59"/>
      <c r="J133" s="59"/>
      <c r="K133" s="59"/>
      <c r="L133" s="59"/>
      <c r="M133" s="59"/>
      <c r="N133" s="59"/>
      <c r="O133" s="59"/>
      <c r="P133" s="59"/>
      <c r="Q133" s="59"/>
      <c r="R133" s="59"/>
      <c r="S133" s="59"/>
      <c r="T133" s="59"/>
      <c r="U133" s="59"/>
      <c r="V133" s="59"/>
      <c r="W133" s="59"/>
      <c r="X133" s="59"/>
    </row>
    <row r="134" spans="1:24" s="54" customFormat="1" x14ac:dyDescent="0.25">
      <c r="A134" s="59"/>
      <c r="B134" s="81"/>
      <c r="C134" s="60"/>
      <c r="D134" s="59"/>
      <c r="E134" s="59"/>
      <c r="F134" s="59"/>
      <c r="G134" s="59"/>
      <c r="H134" s="59"/>
      <c r="I134" s="59"/>
      <c r="J134" s="59"/>
      <c r="K134" s="59"/>
      <c r="L134" s="59"/>
      <c r="M134" s="59"/>
      <c r="N134" s="59"/>
      <c r="O134" s="59"/>
      <c r="P134" s="59"/>
      <c r="Q134" s="59"/>
      <c r="R134" s="59"/>
      <c r="S134" s="59"/>
      <c r="T134" s="59"/>
      <c r="U134" s="59"/>
      <c r="V134" s="59"/>
      <c r="W134" s="59"/>
      <c r="X134" s="59"/>
    </row>
    <row r="135" spans="1:24" s="54" customFormat="1" x14ac:dyDescent="0.25">
      <c r="A135" s="59"/>
      <c r="B135" s="81"/>
      <c r="C135" s="60"/>
      <c r="D135" s="59"/>
      <c r="E135" s="59"/>
      <c r="F135" s="59"/>
      <c r="G135" s="59"/>
      <c r="H135" s="59"/>
      <c r="I135" s="59"/>
      <c r="J135" s="59"/>
      <c r="K135" s="59"/>
      <c r="L135" s="59"/>
      <c r="M135" s="59"/>
      <c r="N135" s="59"/>
      <c r="O135" s="59"/>
      <c r="P135" s="59"/>
      <c r="Q135" s="59"/>
      <c r="R135" s="59"/>
      <c r="S135" s="59"/>
      <c r="T135" s="59"/>
      <c r="U135" s="59"/>
      <c r="V135" s="59"/>
      <c r="W135" s="59"/>
      <c r="X135" s="59"/>
    </row>
    <row r="136" spans="1:24" s="54" customFormat="1" x14ac:dyDescent="0.25">
      <c r="A136" s="59"/>
      <c r="B136" s="81"/>
      <c r="C136" s="60"/>
      <c r="D136" s="59"/>
      <c r="E136" s="59"/>
      <c r="F136" s="59"/>
      <c r="G136" s="59"/>
      <c r="H136" s="59"/>
      <c r="I136" s="59"/>
      <c r="J136" s="59"/>
      <c r="K136" s="59"/>
      <c r="L136" s="59"/>
      <c r="M136" s="59"/>
      <c r="N136" s="59"/>
      <c r="O136" s="59"/>
      <c r="P136" s="59"/>
      <c r="Q136" s="59"/>
      <c r="R136" s="59"/>
      <c r="S136" s="59"/>
      <c r="T136" s="59"/>
      <c r="U136" s="59"/>
      <c r="V136" s="59"/>
      <c r="W136" s="59"/>
      <c r="X136" s="59"/>
    </row>
    <row r="137" spans="1:24" s="54" customFormat="1" x14ac:dyDescent="0.25">
      <c r="A137" s="59"/>
      <c r="B137" s="81"/>
      <c r="C137" s="60"/>
      <c r="D137" s="59"/>
      <c r="E137" s="59"/>
      <c r="F137" s="59"/>
      <c r="G137" s="59"/>
      <c r="H137" s="59"/>
      <c r="I137" s="59"/>
      <c r="J137" s="59"/>
      <c r="K137" s="59"/>
      <c r="L137" s="59"/>
      <c r="M137" s="59"/>
      <c r="N137" s="59"/>
      <c r="O137" s="59"/>
      <c r="P137" s="59"/>
      <c r="Q137" s="59"/>
      <c r="R137" s="59"/>
      <c r="S137" s="59"/>
      <c r="T137" s="59"/>
      <c r="U137" s="59"/>
      <c r="V137" s="59"/>
      <c r="W137" s="59"/>
      <c r="X137" s="59"/>
    </row>
    <row r="138" spans="1:24" s="54" customFormat="1" x14ac:dyDescent="0.25">
      <c r="A138" s="59"/>
      <c r="B138" s="81"/>
      <c r="C138" s="60"/>
      <c r="D138" s="59"/>
      <c r="E138" s="59"/>
      <c r="F138" s="59"/>
      <c r="G138" s="59"/>
      <c r="H138" s="59"/>
      <c r="I138" s="59"/>
      <c r="J138" s="59"/>
      <c r="K138" s="59"/>
      <c r="L138" s="59"/>
      <c r="M138" s="59"/>
      <c r="N138" s="59"/>
      <c r="O138" s="59"/>
      <c r="P138" s="59"/>
      <c r="Q138" s="59"/>
      <c r="R138" s="59"/>
      <c r="S138" s="59"/>
      <c r="T138" s="59"/>
      <c r="U138" s="59"/>
      <c r="V138" s="59"/>
      <c r="W138" s="59"/>
      <c r="X138" s="59"/>
    </row>
    <row r="139" spans="1:24" s="54" customFormat="1" x14ac:dyDescent="0.25">
      <c r="A139" s="59"/>
      <c r="B139" s="81"/>
      <c r="C139" s="60"/>
      <c r="D139" s="59"/>
      <c r="E139" s="59"/>
      <c r="F139" s="59"/>
      <c r="G139" s="59"/>
      <c r="H139" s="59"/>
      <c r="I139" s="59"/>
      <c r="J139" s="59"/>
      <c r="K139" s="59"/>
      <c r="L139" s="59"/>
      <c r="M139" s="59"/>
      <c r="N139" s="59"/>
      <c r="O139" s="59"/>
      <c r="P139" s="59"/>
      <c r="Q139" s="59"/>
      <c r="R139" s="59"/>
      <c r="S139" s="59"/>
      <c r="T139" s="59"/>
      <c r="U139" s="59"/>
      <c r="V139" s="59"/>
      <c r="W139" s="59"/>
      <c r="X139" s="59"/>
    </row>
    <row r="140" spans="1:24" s="54" customFormat="1" x14ac:dyDescent="0.25">
      <c r="A140" s="59"/>
      <c r="B140" s="81"/>
      <c r="C140" s="60"/>
      <c r="D140" s="59"/>
      <c r="E140" s="59"/>
      <c r="F140" s="59"/>
      <c r="G140" s="59"/>
      <c r="H140" s="59"/>
      <c r="I140" s="59"/>
      <c r="J140" s="59"/>
      <c r="K140" s="59"/>
      <c r="L140" s="59"/>
      <c r="M140" s="59"/>
      <c r="N140" s="59"/>
      <c r="O140" s="59"/>
      <c r="P140" s="59"/>
      <c r="Q140" s="59"/>
      <c r="R140" s="59"/>
      <c r="S140" s="59"/>
      <c r="T140" s="59"/>
      <c r="U140" s="59"/>
      <c r="V140" s="59"/>
      <c r="W140" s="59"/>
      <c r="X140" s="59"/>
    </row>
    <row r="141" spans="1:24" s="54" customFormat="1" x14ac:dyDescent="0.25">
      <c r="A141" s="59"/>
      <c r="B141" s="81"/>
      <c r="C141" s="60"/>
      <c r="D141" s="59"/>
      <c r="E141" s="59"/>
      <c r="F141" s="59"/>
      <c r="G141" s="59"/>
      <c r="H141" s="59"/>
      <c r="I141" s="59"/>
      <c r="J141" s="59"/>
      <c r="K141" s="59"/>
      <c r="L141" s="59"/>
      <c r="M141" s="59"/>
      <c r="N141" s="59"/>
      <c r="O141" s="59"/>
      <c r="P141" s="59"/>
      <c r="Q141" s="59"/>
      <c r="R141" s="59"/>
      <c r="S141" s="59"/>
      <c r="T141" s="59"/>
      <c r="U141" s="59"/>
      <c r="V141" s="59"/>
      <c r="W141" s="59"/>
      <c r="X141" s="59"/>
    </row>
    <row r="142" spans="1:24" s="54" customFormat="1" x14ac:dyDescent="0.25">
      <c r="A142" s="59"/>
      <c r="B142" s="81"/>
      <c r="C142" s="60"/>
      <c r="D142" s="59"/>
      <c r="E142" s="59"/>
      <c r="F142" s="59"/>
      <c r="G142" s="59"/>
      <c r="H142" s="59"/>
      <c r="I142" s="59"/>
      <c r="J142" s="59"/>
      <c r="K142" s="59"/>
      <c r="L142" s="59"/>
      <c r="M142" s="59"/>
      <c r="N142" s="59"/>
      <c r="O142" s="59"/>
      <c r="P142" s="59"/>
      <c r="Q142" s="59"/>
      <c r="R142" s="59"/>
      <c r="S142" s="59"/>
      <c r="T142" s="59"/>
      <c r="U142" s="59"/>
      <c r="V142" s="59"/>
      <c r="W142" s="59"/>
      <c r="X142" s="59"/>
    </row>
    <row r="143" spans="1:24" s="54" customFormat="1" x14ac:dyDescent="0.25">
      <c r="A143" s="59"/>
      <c r="B143" s="81"/>
      <c r="C143" s="60"/>
      <c r="D143" s="59"/>
      <c r="E143" s="59"/>
      <c r="F143" s="59"/>
      <c r="G143" s="59"/>
      <c r="H143" s="59"/>
      <c r="I143" s="59"/>
      <c r="J143" s="59"/>
      <c r="K143" s="59"/>
      <c r="L143" s="59"/>
      <c r="M143" s="59"/>
      <c r="N143" s="59"/>
      <c r="O143" s="59"/>
      <c r="P143" s="59"/>
      <c r="Q143" s="59"/>
      <c r="R143" s="59"/>
      <c r="S143" s="59"/>
      <c r="T143" s="59"/>
      <c r="U143" s="59"/>
      <c r="V143" s="59"/>
      <c r="W143" s="59"/>
      <c r="X143" s="59"/>
    </row>
    <row r="144" spans="1:24" s="54" customFormat="1" x14ac:dyDescent="0.25">
      <c r="A144" s="59"/>
      <c r="B144" s="81"/>
      <c r="C144" s="60"/>
      <c r="D144" s="59"/>
      <c r="E144" s="59"/>
      <c r="F144" s="59"/>
      <c r="G144" s="59"/>
      <c r="H144" s="59"/>
      <c r="I144" s="59"/>
      <c r="J144" s="59"/>
      <c r="K144" s="59"/>
      <c r="L144" s="59"/>
      <c r="M144" s="59"/>
      <c r="N144" s="59"/>
      <c r="O144" s="59"/>
      <c r="P144" s="59"/>
      <c r="Q144" s="59"/>
      <c r="R144" s="59"/>
      <c r="S144" s="59"/>
      <c r="T144" s="59"/>
      <c r="U144" s="59"/>
      <c r="V144" s="59"/>
      <c r="W144" s="59"/>
      <c r="X144" s="59"/>
    </row>
    <row r="145" spans="1:24" s="54" customFormat="1" x14ac:dyDescent="0.25">
      <c r="A145" s="59"/>
      <c r="B145" s="81"/>
      <c r="C145" s="60"/>
      <c r="D145" s="59"/>
      <c r="E145" s="59"/>
      <c r="F145" s="59"/>
      <c r="G145" s="59"/>
      <c r="H145" s="59"/>
      <c r="I145" s="59"/>
      <c r="J145" s="59"/>
      <c r="K145" s="59"/>
      <c r="L145" s="59"/>
      <c r="M145" s="59"/>
      <c r="N145" s="59"/>
      <c r="O145" s="59"/>
      <c r="P145" s="59"/>
      <c r="Q145" s="59"/>
      <c r="R145" s="59"/>
      <c r="S145" s="59"/>
      <c r="T145" s="59"/>
      <c r="U145" s="59"/>
      <c r="V145" s="59"/>
      <c r="W145" s="59"/>
      <c r="X145" s="59"/>
    </row>
    <row r="146" spans="1:24" s="54" customFormat="1" x14ac:dyDescent="0.25">
      <c r="A146" s="59"/>
      <c r="B146" s="81"/>
      <c r="C146" s="60"/>
      <c r="D146" s="59"/>
      <c r="E146" s="59"/>
      <c r="F146" s="59"/>
      <c r="G146" s="59"/>
      <c r="H146" s="59"/>
      <c r="I146" s="59"/>
      <c r="J146" s="59"/>
      <c r="K146" s="59"/>
      <c r="L146" s="59"/>
      <c r="M146" s="59"/>
      <c r="N146" s="59"/>
      <c r="O146" s="59"/>
      <c r="P146" s="59"/>
      <c r="Q146" s="59"/>
      <c r="R146" s="59"/>
      <c r="S146" s="59"/>
      <c r="T146" s="59"/>
      <c r="U146" s="59"/>
      <c r="V146" s="59"/>
      <c r="W146" s="59"/>
      <c r="X146" s="59"/>
    </row>
    <row r="147" spans="1:24" s="54" customFormat="1" x14ac:dyDescent="0.25">
      <c r="A147" s="59"/>
      <c r="B147" s="81"/>
      <c r="C147" s="60"/>
      <c r="D147" s="59"/>
      <c r="E147" s="59"/>
      <c r="F147" s="59"/>
      <c r="G147" s="59"/>
      <c r="H147" s="59"/>
      <c r="I147" s="59"/>
      <c r="J147" s="59"/>
      <c r="K147" s="59"/>
      <c r="L147" s="59"/>
      <c r="M147" s="59"/>
      <c r="N147" s="59"/>
      <c r="O147" s="59"/>
      <c r="P147" s="59"/>
      <c r="Q147" s="59"/>
      <c r="R147" s="59"/>
      <c r="S147" s="59"/>
      <c r="T147" s="59"/>
      <c r="U147" s="59"/>
      <c r="V147" s="59"/>
      <c r="W147" s="59"/>
      <c r="X147" s="59"/>
    </row>
    <row r="148" spans="1:24" s="54" customFormat="1" x14ac:dyDescent="0.25">
      <c r="A148" s="59"/>
      <c r="B148" s="81"/>
      <c r="C148" s="60"/>
      <c r="D148" s="59"/>
      <c r="E148" s="59"/>
      <c r="F148" s="59"/>
      <c r="G148" s="59"/>
      <c r="H148" s="59"/>
      <c r="I148" s="59"/>
      <c r="J148" s="59"/>
      <c r="K148" s="59"/>
      <c r="L148" s="59"/>
      <c r="M148" s="59"/>
      <c r="N148" s="59"/>
      <c r="O148" s="59"/>
      <c r="P148" s="59"/>
      <c r="Q148" s="59"/>
      <c r="R148" s="59"/>
      <c r="S148" s="59"/>
      <c r="T148" s="59"/>
      <c r="U148" s="59"/>
      <c r="V148" s="59"/>
      <c r="W148" s="59"/>
      <c r="X148" s="59"/>
    </row>
    <row r="149" spans="1:24" s="54" customFormat="1" x14ac:dyDescent="0.25">
      <c r="A149" s="59"/>
      <c r="B149" s="81"/>
      <c r="C149" s="60"/>
      <c r="D149" s="59"/>
      <c r="E149" s="59"/>
      <c r="F149" s="59"/>
      <c r="G149" s="59"/>
      <c r="H149" s="59"/>
      <c r="I149" s="59"/>
      <c r="J149" s="59"/>
      <c r="K149" s="59"/>
      <c r="L149" s="59"/>
      <c r="M149" s="59"/>
      <c r="N149" s="59"/>
      <c r="O149" s="59"/>
      <c r="P149" s="59"/>
      <c r="Q149" s="59"/>
      <c r="R149" s="59"/>
      <c r="S149" s="59"/>
      <c r="T149" s="59"/>
      <c r="U149" s="59"/>
      <c r="V149" s="59"/>
      <c r="W149" s="59"/>
      <c r="X149" s="59"/>
    </row>
    <row r="150" spans="1:24" s="54" customFormat="1" x14ac:dyDescent="0.25">
      <c r="A150" s="59"/>
      <c r="B150" s="81"/>
      <c r="C150" s="60"/>
      <c r="D150" s="59"/>
      <c r="E150" s="59"/>
      <c r="F150" s="59"/>
      <c r="G150" s="59"/>
      <c r="H150" s="59"/>
      <c r="I150" s="59"/>
      <c r="J150" s="59"/>
      <c r="K150" s="59"/>
      <c r="L150" s="59"/>
      <c r="M150" s="59"/>
      <c r="N150" s="59"/>
      <c r="O150" s="59"/>
      <c r="P150" s="59"/>
      <c r="Q150" s="59"/>
      <c r="R150" s="59"/>
      <c r="S150" s="59"/>
      <c r="T150" s="59"/>
      <c r="U150" s="59"/>
      <c r="V150" s="59"/>
      <c r="W150" s="59"/>
      <c r="X150" s="59"/>
    </row>
    <row r="151" spans="1:24" s="54" customFormat="1" x14ac:dyDescent="0.25">
      <c r="A151" s="59"/>
      <c r="B151" s="81"/>
      <c r="C151" s="60"/>
      <c r="D151" s="59"/>
      <c r="E151" s="59"/>
      <c r="F151" s="59"/>
      <c r="G151" s="59"/>
      <c r="H151" s="59"/>
      <c r="I151" s="59"/>
      <c r="J151" s="59"/>
      <c r="K151" s="59"/>
      <c r="L151" s="59"/>
      <c r="M151" s="59"/>
      <c r="N151" s="59"/>
      <c r="O151" s="59"/>
      <c r="P151" s="59"/>
      <c r="Q151" s="59"/>
      <c r="R151" s="59"/>
      <c r="S151" s="59"/>
      <c r="T151" s="59"/>
      <c r="U151" s="59"/>
      <c r="V151" s="59"/>
      <c r="W151" s="59"/>
      <c r="X151" s="59"/>
    </row>
    <row r="152" spans="1:24" s="54" customFormat="1" x14ac:dyDescent="0.25">
      <c r="A152" s="59"/>
      <c r="B152" s="81"/>
      <c r="C152" s="60"/>
      <c r="D152" s="59"/>
      <c r="E152" s="59"/>
      <c r="F152" s="59"/>
      <c r="G152" s="59"/>
      <c r="H152" s="59"/>
      <c r="I152" s="59"/>
      <c r="J152" s="59"/>
      <c r="K152" s="59"/>
      <c r="L152" s="59"/>
      <c r="M152" s="59"/>
      <c r="N152" s="59"/>
      <c r="O152" s="59"/>
      <c r="P152" s="59"/>
      <c r="Q152" s="59"/>
      <c r="R152" s="59"/>
      <c r="S152" s="59"/>
      <c r="T152" s="59"/>
      <c r="U152" s="59"/>
      <c r="V152" s="59"/>
      <c r="W152" s="59"/>
      <c r="X152" s="59"/>
    </row>
    <row r="153" spans="1:24" s="54" customFormat="1" x14ac:dyDescent="0.25">
      <c r="A153" s="59"/>
      <c r="B153" s="81"/>
      <c r="C153" s="60"/>
      <c r="D153" s="59"/>
      <c r="E153" s="59"/>
      <c r="F153" s="59"/>
      <c r="G153" s="59"/>
      <c r="H153" s="59"/>
      <c r="I153" s="59"/>
      <c r="J153" s="59"/>
      <c r="K153" s="59"/>
      <c r="L153" s="59"/>
      <c r="M153" s="59"/>
      <c r="N153" s="59"/>
      <c r="O153" s="59"/>
      <c r="P153" s="59"/>
      <c r="Q153" s="59"/>
      <c r="R153" s="59"/>
      <c r="S153" s="59"/>
      <c r="T153" s="59"/>
      <c r="U153" s="59"/>
      <c r="V153" s="59"/>
      <c r="W153" s="59"/>
      <c r="X153" s="59"/>
    </row>
    <row r="154" spans="1:24" s="54" customFormat="1" x14ac:dyDescent="0.25">
      <c r="A154" s="59"/>
      <c r="B154" s="81"/>
      <c r="C154" s="60"/>
      <c r="D154" s="59"/>
      <c r="E154" s="59"/>
      <c r="F154" s="59"/>
      <c r="G154" s="59"/>
      <c r="H154" s="59"/>
      <c r="I154" s="59"/>
      <c r="J154" s="59"/>
      <c r="K154" s="59"/>
      <c r="L154" s="59"/>
      <c r="M154" s="59"/>
      <c r="N154" s="59"/>
      <c r="O154" s="59"/>
      <c r="P154" s="59"/>
      <c r="Q154" s="59"/>
      <c r="R154" s="59"/>
      <c r="S154" s="59"/>
      <c r="T154" s="59"/>
      <c r="U154" s="59"/>
      <c r="V154" s="59"/>
      <c r="W154" s="59"/>
      <c r="X154" s="59"/>
    </row>
    <row r="155" spans="1:24" s="54" customFormat="1" x14ac:dyDescent="0.25">
      <c r="A155" s="59"/>
      <c r="B155" s="81"/>
      <c r="C155" s="60"/>
      <c r="D155" s="59"/>
      <c r="E155" s="59"/>
      <c r="F155" s="59"/>
      <c r="G155" s="59"/>
      <c r="H155" s="59"/>
      <c r="I155" s="59"/>
      <c r="J155" s="59"/>
      <c r="K155" s="59"/>
      <c r="L155" s="59"/>
      <c r="M155" s="59"/>
      <c r="N155" s="59"/>
      <c r="O155" s="59"/>
      <c r="P155" s="59"/>
      <c r="Q155" s="59"/>
      <c r="R155" s="59"/>
      <c r="S155" s="59"/>
      <c r="T155" s="59"/>
      <c r="U155" s="59"/>
      <c r="V155" s="59"/>
      <c r="W155" s="59"/>
      <c r="X155" s="59"/>
    </row>
    <row r="156" spans="1:24" s="54" customFormat="1" x14ac:dyDescent="0.25">
      <c r="A156" s="59"/>
      <c r="B156" s="81"/>
      <c r="C156" s="60"/>
      <c r="D156" s="59"/>
      <c r="E156" s="59"/>
      <c r="F156" s="59"/>
      <c r="G156" s="59"/>
      <c r="H156" s="59"/>
      <c r="I156" s="59"/>
      <c r="J156" s="59"/>
      <c r="K156" s="59"/>
      <c r="L156" s="59"/>
      <c r="M156" s="59"/>
      <c r="N156" s="59"/>
      <c r="O156" s="59"/>
      <c r="P156" s="59"/>
      <c r="Q156" s="59"/>
      <c r="R156" s="59"/>
      <c r="S156" s="59"/>
      <c r="T156" s="59"/>
      <c r="U156" s="59"/>
      <c r="V156" s="59"/>
      <c r="W156" s="59"/>
      <c r="X156" s="59"/>
    </row>
    <row r="157" spans="1:24" s="54" customFormat="1" x14ac:dyDescent="0.25">
      <c r="A157" s="59"/>
      <c r="B157" s="81"/>
      <c r="C157" s="60"/>
      <c r="D157" s="59"/>
      <c r="E157" s="59"/>
      <c r="F157" s="59"/>
      <c r="G157" s="59"/>
      <c r="H157" s="59"/>
      <c r="I157" s="59"/>
      <c r="J157" s="59"/>
      <c r="K157" s="59"/>
      <c r="L157" s="59"/>
      <c r="M157" s="59"/>
      <c r="N157" s="59"/>
      <c r="O157" s="59"/>
      <c r="P157" s="59"/>
      <c r="Q157" s="59"/>
      <c r="R157" s="59"/>
      <c r="S157" s="59"/>
      <c r="T157" s="59"/>
      <c r="U157" s="59"/>
      <c r="V157" s="59"/>
      <c r="W157" s="59"/>
      <c r="X157" s="59"/>
    </row>
    <row r="158" spans="1:24" s="54" customFormat="1" x14ac:dyDescent="0.25">
      <c r="A158" s="59"/>
      <c r="B158" s="81"/>
      <c r="C158" s="60"/>
      <c r="D158" s="59"/>
      <c r="E158" s="59"/>
      <c r="F158" s="59"/>
      <c r="G158" s="59"/>
      <c r="H158" s="59"/>
      <c r="I158" s="59"/>
      <c r="J158" s="59"/>
      <c r="K158" s="59"/>
      <c r="L158" s="59"/>
      <c r="M158" s="59"/>
      <c r="N158" s="59"/>
      <c r="O158" s="59"/>
      <c r="P158" s="59"/>
      <c r="Q158" s="59"/>
      <c r="R158" s="59"/>
      <c r="S158" s="59"/>
      <c r="T158" s="59"/>
      <c r="U158" s="59"/>
      <c r="V158" s="59"/>
      <c r="W158" s="59"/>
      <c r="X158" s="59"/>
    </row>
    <row r="159" spans="1:24" s="54" customFormat="1" x14ac:dyDescent="0.25">
      <c r="A159" s="59"/>
      <c r="B159" s="81"/>
      <c r="C159" s="60"/>
      <c r="D159" s="59"/>
      <c r="E159" s="59"/>
      <c r="F159" s="59"/>
      <c r="G159" s="59"/>
      <c r="H159" s="59"/>
      <c r="I159" s="59"/>
      <c r="J159" s="59"/>
      <c r="K159" s="59"/>
      <c r="L159" s="59"/>
      <c r="M159" s="59"/>
      <c r="N159" s="59"/>
      <c r="O159" s="59"/>
      <c r="P159" s="59"/>
      <c r="Q159" s="59"/>
      <c r="R159" s="59"/>
      <c r="S159" s="59"/>
      <c r="T159" s="59"/>
      <c r="U159" s="59"/>
      <c r="V159" s="59"/>
      <c r="W159" s="59"/>
      <c r="X159" s="59"/>
    </row>
    <row r="160" spans="1:24" s="54" customFormat="1" x14ac:dyDescent="0.25">
      <c r="A160" s="59"/>
      <c r="B160" s="81"/>
      <c r="C160" s="60"/>
      <c r="D160" s="59"/>
      <c r="E160" s="59"/>
      <c r="F160" s="59"/>
      <c r="G160" s="59"/>
      <c r="H160" s="59"/>
      <c r="I160" s="59"/>
      <c r="J160" s="59"/>
      <c r="K160" s="59"/>
      <c r="L160" s="59"/>
      <c r="M160" s="59"/>
      <c r="N160" s="59"/>
      <c r="O160" s="59"/>
      <c r="P160" s="59"/>
      <c r="Q160" s="59"/>
      <c r="R160" s="59"/>
      <c r="S160" s="59"/>
      <c r="T160" s="59"/>
      <c r="U160" s="59"/>
      <c r="V160" s="59"/>
      <c r="W160" s="59"/>
      <c r="X160" s="59"/>
    </row>
    <row r="161" spans="1:24" s="54" customFormat="1" x14ac:dyDescent="0.25">
      <c r="A161" s="59"/>
      <c r="B161" s="81"/>
      <c r="C161" s="60"/>
      <c r="D161" s="59"/>
      <c r="E161" s="59"/>
      <c r="F161" s="59"/>
      <c r="G161" s="59"/>
      <c r="H161" s="59"/>
      <c r="I161" s="59"/>
      <c r="J161" s="59"/>
      <c r="K161" s="59"/>
      <c r="L161" s="59"/>
      <c r="M161" s="59"/>
      <c r="N161" s="59"/>
      <c r="O161" s="59"/>
      <c r="P161" s="59"/>
      <c r="Q161" s="59"/>
      <c r="R161" s="59"/>
      <c r="S161" s="59"/>
      <c r="T161" s="59"/>
      <c r="U161" s="59"/>
      <c r="V161" s="59"/>
      <c r="W161" s="59"/>
      <c r="X161" s="59"/>
    </row>
    <row r="162" spans="1:24" s="54" customFormat="1" x14ac:dyDescent="0.25">
      <c r="A162" s="59"/>
      <c r="B162" s="81"/>
      <c r="C162" s="60"/>
      <c r="D162" s="59"/>
      <c r="E162" s="59"/>
      <c r="F162" s="59"/>
      <c r="G162" s="59"/>
      <c r="H162" s="59"/>
      <c r="I162" s="59"/>
      <c r="J162" s="59"/>
      <c r="K162" s="59"/>
      <c r="L162" s="59"/>
      <c r="M162" s="59"/>
      <c r="N162" s="59"/>
      <c r="O162" s="59"/>
      <c r="P162" s="59"/>
      <c r="Q162" s="59"/>
      <c r="R162" s="59"/>
      <c r="S162" s="59"/>
      <c r="T162" s="59"/>
      <c r="U162" s="59"/>
      <c r="V162" s="59"/>
      <c r="W162" s="59"/>
      <c r="X162" s="59"/>
    </row>
    <row r="163" spans="1:24" s="54" customFormat="1" x14ac:dyDescent="0.25">
      <c r="A163" s="59"/>
      <c r="B163" s="81"/>
      <c r="C163" s="60"/>
      <c r="D163" s="59"/>
      <c r="E163" s="59"/>
      <c r="F163" s="59"/>
      <c r="G163" s="59"/>
      <c r="H163" s="59"/>
      <c r="I163" s="59"/>
      <c r="J163" s="59"/>
      <c r="K163" s="59"/>
      <c r="L163" s="59"/>
      <c r="M163" s="59"/>
      <c r="N163" s="59"/>
      <c r="O163" s="59"/>
      <c r="P163" s="59"/>
      <c r="Q163" s="59"/>
      <c r="R163" s="59"/>
      <c r="S163" s="59"/>
      <c r="T163" s="59"/>
      <c r="U163" s="59"/>
      <c r="V163" s="59"/>
      <c r="W163" s="59"/>
      <c r="X163" s="59"/>
    </row>
    <row r="164" spans="1:24" s="54" customFormat="1" x14ac:dyDescent="0.25">
      <c r="A164" s="59"/>
      <c r="B164" s="81"/>
      <c r="C164" s="60"/>
      <c r="D164" s="59"/>
      <c r="E164" s="59"/>
      <c r="F164" s="59"/>
      <c r="G164" s="59"/>
      <c r="H164" s="59"/>
      <c r="I164" s="59"/>
      <c r="J164" s="59"/>
      <c r="K164" s="59"/>
      <c r="L164" s="59"/>
      <c r="M164" s="59"/>
      <c r="N164" s="59"/>
      <c r="O164" s="59"/>
      <c r="P164" s="59"/>
      <c r="Q164" s="59"/>
      <c r="R164" s="59"/>
      <c r="S164" s="59"/>
      <c r="T164" s="59"/>
      <c r="U164" s="59"/>
      <c r="V164" s="59"/>
      <c r="W164" s="59"/>
      <c r="X164" s="59"/>
    </row>
    <row r="165" spans="1:24" s="54" customFormat="1" x14ac:dyDescent="0.25">
      <c r="A165" s="59"/>
      <c r="B165" s="81"/>
      <c r="C165" s="60"/>
      <c r="D165" s="59"/>
      <c r="E165" s="59"/>
      <c r="F165" s="59"/>
      <c r="G165" s="59"/>
      <c r="H165" s="59"/>
      <c r="I165" s="59"/>
      <c r="J165" s="59"/>
      <c r="K165" s="59"/>
      <c r="L165" s="59"/>
      <c r="M165" s="59"/>
      <c r="N165" s="59"/>
      <c r="O165" s="59"/>
      <c r="P165" s="59"/>
      <c r="Q165" s="59"/>
      <c r="R165" s="59"/>
      <c r="S165" s="59"/>
      <c r="T165" s="59"/>
      <c r="U165" s="59"/>
      <c r="V165" s="59"/>
      <c r="W165" s="59"/>
      <c r="X165" s="59"/>
    </row>
    <row r="166" spans="1:24" s="54" customFormat="1" x14ac:dyDescent="0.25">
      <c r="A166" s="59"/>
      <c r="B166" s="81"/>
      <c r="C166" s="60"/>
      <c r="D166" s="59"/>
      <c r="E166" s="59"/>
      <c r="F166" s="59"/>
      <c r="G166" s="59"/>
      <c r="H166" s="59"/>
      <c r="I166" s="59"/>
      <c r="J166" s="59"/>
      <c r="K166" s="59"/>
      <c r="L166" s="59"/>
      <c r="M166" s="59"/>
      <c r="N166" s="59"/>
      <c r="O166" s="59"/>
      <c r="P166" s="59"/>
      <c r="Q166" s="59"/>
      <c r="R166" s="59"/>
      <c r="S166" s="59"/>
      <c r="T166" s="59"/>
      <c r="U166" s="59"/>
      <c r="V166" s="59"/>
      <c r="W166" s="59"/>
      <c r="X166" s="59"/>
    </row>
    <row r="167" spans="1:24" s="54" customFormat="1" x14ac:dyDescent="0.25">
      <c r="A167" s="59"/>
      <c r="B167" s="81"/>
      <c r="C167" s="60"/>
      <c r="D167" s="59"/>
      <c r="E167" s="59"/>
      <c r="F167" s="59"/>
      <c r="G167" s="59"/>
      <c r="H167" s="59"/>
      <c r="I167" s="59"/>
      <c r="J167" s="59"/>
      <c r="K167" s="59"/>
      <c r="L167" s="59"/>
      <c r="M167" s="59"/>
      <c r="N167" s="59"/>
      <c r="O167" s="59"/>
      <c r="P167" s="59"/>
      <c r="Q167" s="59"/>
      <c r="R167" s="59"/>
      <c r="S167" s="59"/>
      <c r="T167" s="59"/>
      <c r="U167" s="59"/>
      <c r="V167" s="59"/>
      <c r="W167" s="59"/>
      <c r="X167" s="59"/>
    </row>
    <row r="168" spans="1:24" s="54" customFormat="1" x14ac:dyDescent="0.25">
      <c r="A168" s="59"/>
      <c r="B168" s="81"/>
      <c r="C168" s="60"/>
      <c r="D168" s="59"/>
      <c r="E168" s="59"/>
      <c r="F168" s="59"/>
      <c r="G168" s="59"/>
      <c r="H168" s="59"/>
      <c r="I168" s="59"/>
      <c r="J168" s="59"/>
      <c r="K168" s="59"/>
      <c r="L168" s="59"/>
      <c r="M168" s="59"/>
      <c r="N168" s="59"/>
      <c r="O168" s="59"/>
      <c r="P168" s="59"/>
      <c r="Q168" s="59"/>
      <c r="R168" s="59"/>
      <c r="S168" s="59"/>
      <c r="T168" s="59"/>
      <c r="U168" s="59"/>
      <c r="V168" s="59"/>
      <c r="W168" s="59"/>
      <c r="X168" s="59"/>
    </row>
    <row r="169" spans="1:24" s="54" customFormat="1" x14ac:dyDescent="0.25">
      <c r="A169" s="59"/>
      <c r="B169" s="81"/>
      <c r="C169" s="60"/>
      <c r="D169" s="59"/>
      <c r="E169" s="59"/>
      <c r="F169" s="59"/>
      <c r="G169" s="59"/>
      <c r="H169" s="59"/>
      <c r="I169" s="59"/>
      <c r="J169" s="59"/>
      <c r="K169" s="59"/>
      <c r="L169" s="59"/>
      <c r="M169" s="59"/>
      <c r="N169" s="59"/>
      <c r="O169" s="59"/>
      <c r="P169" s="59"/>
      <c r="Q169" s="59"/>
      <c r="R169" s="59"/>
      <c r="S169" s="59"/>
      <c r="T169" s="59"/>
      <c r="U169" s="59"/>
      <c r="V169" s="59"/>
      <c r="W169" s="59"/>
      <c r="X169" s="59"/>
    </row>
    <row r="170" spans="1:24" s="54" customFormat="1" x14ac:dyDescent="0.25">
      <c r="A170" s="59"/>
      <c r="B170" s="81"/>
      <c r="C170" s="60"/>
      <c r="D170" s="59"/>
      <c r="E170" s="59"/>
      <c r="F170" s="59"/>
      <c r="G170" s="59"/>
      <c r="H170" s="59"/>
      <c r="I170" s="59"/>
      <c r="J170" s="59"/>
      <c r="K170" s="59"/>
      <c r="L170" s="59"/>
      <c r="M170" s="59"/>
      <c r="N170" s="59"/>
      <c r="O170" s="59"/>
      <c r="P170" s="59"/>
      <c r="Q170" s="59"/>
      <c r="R170" s="59"/>
      <c r="S170" s="59"/>
      <c r="T170" s="59"/>
      <c r="U170" s="59"/>
      <c r="V170" s="59"/>
      <c r="W170" s="59"/>
      <c r="X170" s="59"/>
    </row>
    <row r="171" spans="1:24" s="54" customFormat="1" x14ac:dyDescent="0.25">
      <c r="A171" s="59"/>
      <c r="B171" s="81"/>
      <c r="C171" s="60"/>
      <c r="D171" s="59"/>
      <c r="E171" s="59"/>
      <c r="F171" s="59"/>
      <c r="G171" s="59"/>
      <c r="H171" s="59"/>
      <c r="I171" s="59"/>
      <c r="J171" s="59"/>
      <c r="K171" s="59"/>
      <c r="L171" s="59"/>
      <c r="M171" s="59"/>
      <c r="N171" s="59"/>
      <c r="O171" s="59"/>
      <c r="P171" s="59"/>
      <c r="Q171" s="59"/>
      <c r="R171" s="59"/>
      <c r="S171" s="59"/>
      <c r="T171" s="59"/>
      <c r="U171" s="59"/>
      <c r="V171" s="59"/>
      <c r="W171" s="59"/>
      <c r="X171" s="59"/>
    </row>
    <row r="172" spans="1:24" s="54" customFormat="1" x14ac:dyDescent="0.25">
      <c r="A172" s="59"/>
      <c r="B172" s="81"/>
      <c r="C172" s="60"/>
      <c r="D172" s="59"/>
      <c r="E172" s="59"/>
      <c r="F172" s="59"/>
      <c r="G172" s="59"/>
      <c r="H172" s="59"/>
      <c r="I172" s="59"/>
      <c r="J172" s="59"/>
      <c r="K172" s="59"/>
      <c r="L172" s="59"/>
      <c r="M172" s="59"/>
      <c r="N172" s="59"/>
      <c r="O172" s="59"/>
      <c r="P172" s="59"/>
      <c r="Q172" s="59"/>
      <c r="R172" s="59"/>
      <c r="S172" s="59"/>
      <c r="T172" s="59"/>
      <c r="U172" s="59"/>
      <c r="V172" s="59"/>
      <c r="W172" s="59"/>
      <c r="X172" s="59"/>
    </row>
    <row r="173" spans="1:24" s="54" customFormat="1" x14ac:dyDescent="0.25">
      <c r="A173" s="59"/>
      <c r="B173" s="81"/>
      <c r="C173" s="60"/>
      <c r="D173" s="59"/>
      <c r="E173" s="59"/>
      <c r="F173" s="59"/>
      <c r="G173" s="59"/>
      <c r="H173" s="59"/>
      <c r="I173" s="59"/>
      <c r="J173" s="59"/>
      <c r="K173" s="59"/>
      <c r="L173" s="59"/>
      <c r="M173" s="59"/>
      <c r="N173" s="59"/>
      <c r="O173" s="59"/>
      <c r="P173" s="59"/>
      <c r="Q173" s="59"/>
      <c r="R173" s="59"/>
      <c r="S173" s="59"/>
      <c r="T173" s="59"/>
      <c r="U173" s="59"/>
      <c r="V173" s="59"/>
      <c r="W173" s="59"/>
      <c r="X173" s="59"/>
    </row>
    <row r="174" spans="1:24" s="54" customFormat="1" x14ac:dyDescent="0.25">
      <c r="A174" s="59"/>
      <c r="B174" s="81"/>
      <c r="C174" s="60"/>
      <c r="D174" s="59"/>
      <c r="E174" s="59"/>
      <c r="F174" s="59"/>
      <c r="G174" s="59"/>
      <c r="H174" s="59"/>
      <c r="I174" s="59"/>
      <c r="J174" s="59"/>
      <c r="K174" s="59"/>
      <c r="L174" s="59"/>
      <c r="M174" s="59"/>
      <c r="N174" s="59"/>
      <c r="O174" s="59"/>
      <c r="P174" s="59"/>
      <c r="Q174" s="59"/>
      <c r="R174" s="59"/>
      <c r="S174" s="59"/>
      <c r="T174" s="59"/>
      <c r="U174" s="59"/>
      <c r="V174" s="59"/>
      <c r="W174" s="59"/>
      <c r="X174" s="59"/>
    </row>
    <row r="175" spans="1:24" s="54" customFormat="1" x14ac:dyDescent="0.25">
      <c r="A175" s="59"/>
      <c r="B175" s="81"/>
      <c r="C175" s="60"/>
      <c r="D175" s="59"/>
      <c r="E175" s="59"/>
      <c r="F175" s="59"/>
      <c r="G175" s="59"/>
      <c r="H175" s="59"/>
      <c r="I175" s="59"/>
      <c r="J175" s="59"/>
      <c r="K175" s="59"/>
      <c r="L175" s="59"/>
      <c r="M175" s="59"/>
      <c r="N175" s="59"/>
      <c r="O175" s="59"/>
      <c r="P175" s="59"/>
      <c r="Q175" s="59"/>
      <c r="R175" s="59"/>
      <c r="S175" s="59"/>
      <c r="T175" s="59"/>
      <c r="U175" s="59"/>
      <c r="V175" s="59"/>
      <c r="W175" s="59"/>
      <c r="X175" s="59"/>
    </row>
    <row r="176" spans="1:24" s="54" customFormat="1" x14ac:dyDescent="0.25">
      <c r="A176" s="59"/>
      <c r="B176" s="81"/>
      <c r="C176" s="60"/>
      <c r="D176" s="59"/>
      <c r="E176" s="59"/>
      <c r="F176" s="59"/>
      <c r="G176" s="59"/>
      <c r="H176" s="59"/>
      <c r="I176" s="59"/>
      <c r="J176" s="59"/>
      <c r="K176" s="59"/>
      <c r="L176" s="59"/>
      <c r="M176" s="59"/>
      <c r="N176" s="59"/>
      <c r="O176" s="59"/>
      <c r="P176" s="59"/>
      <c r="Q176" s="59"/>
      <c r="R176" s="59"/>
      <c r="S176" s="59"/>
      <c r="T176" s="59"/>
      <c r="U176" s="59"/>
      <c r="V176" s="59"/>
      <c r="W176" s="59"/>
      <c r="X176" s="59"/>
    </row>
    <row r="177" spans="1:24" s="54" customFormat="1" x14ac:dyDescent="0.25">
      <c r="A177" s="59"/>
      <c r="B177" s="81"/>
      <c r="C177" s="60"/>
      <c r="D177" s="59"/>
      <c r="E177" s="59"/>
      <c r="F177" s="59"/>
      <c r="G177" s="59"/>
      <c r="H177" s="59"/>
      <c r="I177" s="59"/>
      <c r="J177" s="59"/>
      <c r="K177" s="59"/>
      <c r="L177" s="59"/>
      <c r="M177" s="59"/>
      <c r="N177" s="59"/>
      <c r="O177" s="59"/>
      <c r="P177" s="59"/>
      <c r="Q177" s="59"/>
      <c r="R177" s="59"/>
      <c r="S177" s="59"/>
      <c r="T177" s="59"/>
      <c r="U177" s="59"/>
      <c r="V177" s="59"/>
      <c r="W177" s="59"/>
      <c r="X177" s="59"/>
    </row>
    <row r="178" spans="1:24" s="54" customFormat="1" x14ac:dyDescent="0.25">
      <c r="A178" s="59"/>
      <c r="B178" s="81"/>
      <c r="C178" s="60"/>
      <c r="D178" s="59"/>
      <c r="E178" s="59"/>
      <c r="F178" s="59"/>
      <c r="G178" s="59"/>
      <c r="H178" s="59"/>
      <c r="I178" s="59"/>
      <c r="J178" s="59"/>
      <c r="K178" s="59"/>
      <c r="L178" s="59"/>
      <c r="M178" s="59"/>
      <c r="N178" s="59"/>
      <c r="O178" s="59"/>
      <c r="P178" s="59"/>
      <c r="Q178" s="59"/>
      <c r="R178" s="59"/>
      <c r="S178" s="59"/>
      <c r="T178" s="59"/>
      <c r="U178" s="59"/>
      <c r="V178" s="59"/>
      <c r="W178" s="59"/>
      <c r="X178" s="59"/>
    </row>
    <row r="179" spans="1:24" s="54" customFormat="1" x14ac:dyDescent="0.25">
      <c r="A179" s="59"/>
      <c r="B179" s="81"/>
      <c r="C179" s="60"/>
      <c r="D179" s="59"/>
      <c r="E179" s="59"/>
      <c r="F179" s="59"/>
      <c r="G179" s="59"/>
      <c r="H179" s="59"/>
      <c r="I179" s="59"/>
      <c r="J179" s="59"/>
      <c r="K179" s="59"/>
      <c r="L179" s="59"/>
      <c r="M179" s="59"/>
      <c r="N179" s="59"/>
      <c r="O179" s="59"/>
      <c r="P179" s="59"/>
      <c r="Q179" s="59"/>
      <c r="R179" s="59"/>
      <c r="S179" s="59"/>
      <c r="T179" s="59"/>
      <c r="U179" s="59"/>
      <c r="V179" s="59"/>
      <c r="W179" s="59"/>
      <c r="X179" s="59"/>
    </row>
    <row r="180" spans="1:24" s="54" customFormat="1" x14ac:dyDescent="0.25">
      <c r="A180" s="59"/>
      <c r="B180" s="81"/>
      <c r="C180" s="60"/>
      <c r="D180" s="59"/>
      <c r="E180" s="59"/>
      <c r="F180" s="59"/>
      <c r="G180" s="59"/>
      <c r="H180" s="59"/>
      <c r="I180" s="59"/>
      <c r="J180" s="59"/>
      <c r="K180" s="59"/>
      <c r="L180" s="59"/>
      <c r="M180" s="59"/>
      <c r="N180" s="59"/>
      <c r="O180" s="59"/>
      <c r="P180" s="59"/>
      <c r="Q180" s="59"/>
      <c r="R180" s="59"/>
      <c r="S180" s="59"/>
      <c r="T180" s="59"/>
      <c r="U180" s="59"/>
      <c r="V180" s="59"/>
      <c r="W180" s="59"/>
      <c r="X180" s="59"/>
    </row>
    <row r="181" spans="1:24" s="54" customFormat="1" x14ac:dyDescent="0.25">
      <c r="A181" s="59"/>
      <c r="B181" s="81"/>
      <c r="C181" s="60"/>
      <c r="D181" s="59"/>
      <c r="E181" s="59"/>
      <c r="F181" s="59"/>
      <c r="G181" s="59"/>
      <c r="H181" s="59"/>
      <c r="I181" s="59"/>
      <c r="J181" s="59"/>
      <c r="K181" s="59"/>
      <c r="L181" s="59"/>
      <c r="M181" s="59"/>
      <c r="N181" s="59"/>
      <c r="O181" s="59"/>
      <c r="P181" s="59"/>
      <c r="Q181" s="59"/>
      <c r="R181" s="59"/>
      <c r="S181" s="59"/>
      <c r="T181" s="59"/>
      <c r="U181" s="59"/>
      <c r="V181" s="59"/>
      <c r="W181" s="59"/>
      <c r="X181" s="59"/>
    </row>
    <row r="182" spans="1:24" s="54" customFormat="1" x14ac:dyDescent="0.25">
      <c r="A182" s="59"/>
      <c r="B182" s="81"/>
      <c r="C182" s="60"/>
      <c r="D182" s="59"/>
      <c r="E182" s="59"/>
      <c r="F182" s="59"/>
      <c r="G182" s="59"/>
      <c r="H182" s="59"/>
      <c r="I182" s="59"/>
      <c r="J182" s="59"/>
      <c r="K182" s="59"/>
      <c r="L182" s="59"/>
      <c r="M182" s="59"/>
      <c r="N182" s="59"/>
      <c r="O182" s="59"/>
      <c r="P182" s="59"/>
      <c r="Q182" s="59"/>
      <c r="R182" s="59"/>
      <c r="S182" s="59"/>
      <c r="T182" s="59"/>
      <c r="U182" s="59"/>
      <c r="V182" s="59"/>
      <c r="W182" s="59"/>
      <c r="X182" s="59"/>
    </row>
    <row r="183" spans="1:24" s="54" customFormat="1" x14ac:dyDescent="0.25">
      <c r="A183" s="59"/>
      <c r="B183" s="81"/>
      <c r="C183" s="60"/>
      <c r="D183" s="59"/>
      <c r="E183" s="59"/>
      <c r="F183" s="59"/>
      <c r="G183" s="59"/>
      <c r="H183" s="59"/>
      <c r="I183" s="59"/>
      <c r="J183" s="59"/>
      <c r="K183" s="59"/>
      <c r="L183" s="59"/>
      <c r="M183" s="59"/>
      <c r="N183" s="59"/>
      <c r="O183" s="59"/>
      <c r="P183" s="59"/>
      <c r="Q183" s="59"/>
      <c r="R183" s="59"/>
      <c r="S183" s="59"/>
      <c r="T183" s="59"/>
      <c r="U183" s="59"/>
      <c r="V183" s="59"/>
      <c r="W183" s="59"/>
      <c r="X183" s="59"/>
    </row>
    <row r="184" spans="1:24" s="54" customFormat="1" x14ac:dyDescent="0.25">
      <c r="A184" s="59"/>
      <c r="B184" s="81"/>
      <c r="C184" s="60"/>
      <c r="D184" s="59"/>
      <c r="E184" s="59"/>
      <c r="F184" s="59"/>
      <c r="G184" s="59"/>
      <c r="H184" s="59"/>
      <c r="I184" s="59"/>
      <c r="J184" s="59"/>
      <c r="K184" s="59"/>
      <c r="L184" s="59"/>
      <c r="M184" s="59"/>
      <c r="N184" s="59"/>
      <c r="O184" s="59"/>
      <c r="P184" s="59"/>
      <c r="Q184" s="59"/>
      <c r="R184" s="59"/>
      <c r="S184" s="59"/>
      <c r="T184" s="59"/>
      <c r="U184" s="59"/>
      <c r="V184" s="59"/>
      <c r="W184" s="59"/>
      <c r="X184" s="59"/>
    </row>
    <row r="185" spans="1:24" s="54" customFormat="1" x14ac:dyDescent="0.25">
      <c r="A185" s="59"/>
      <c r="B185" s="81"/>
      <c r="C185" s="60"/>
      <c r="D185" s="59"/>
      <c r="E185" s="59"/>
      <c r="F185" s="59"/>
      <c r="G185" s="59"/>
      <c r="H185" s="59"/>
      <c r="I185" s="59"/>
      <c r="J185" s="59"/>
      <c r="K185" s="59"/>
      <c r="L185" s="59"/>
      <c r="M185" s="59"/>
      <c r="N185" s="59"/>
      <c r="O185" s="59"/>
      <c r="P185" s="59"/>
      <c r="Q185" s="59"/>
      <c r="R185" s="59"/>
      <c r="S185" s="59"/>
      <c r="T185" s="59"/>
      <c r="U185" s="59"/>
      <c r="V185" s="59"/>
      <c r="W185" s="59"/>
      <c r="X185" s="59"/>
    </row>
    <row r="186" spans="1:24" s="54" customFormat="1" x14ac:dyDescent="0.25">
      <c r="A186" s="59"/>
      <c r="B186" s="81"/>
      <c r="C186" s="60"/>
      <c r="D186" s="59"/>
      <c r="E186" s="59"/>
      <c r="F186" s="59"/>
      <c r="G186" s="59"/>
      <c r="H186" s="59"/>
      <c r="I186" s="59"/>
      <c r="J186" s="59"/>
      <c r="K186" s="59"/>
      <c r="L186" s="59"/>
      <c r="M186" s="59"/>
      <c r="N186" s="59"/>
      <c r="O186" s="59"/>
      <c r="P186" s="59"/>
      <c r="Q186" s="59"/>
      <c r="R186" s="59"/>
      <c r="S186" s="59"/>
      <c r="T186" s="59"/>
      <c r="U186" s="59"/>
      <c r="V186" s="59"/>
      <c r="W186" s="59"/>
      <c r="X186" s="59"/>
    </row>
    <row r="187" spans="1:24" s="54" customFormat="1" x14ac:dyDescent="0.25">
      <c r="A187" s="59"/>
      <c r="B187" s="81"/>
      <c r="C187" s="60"/>
      <c r="D187" s="59"/>
      <c r="E187" s="59"/>
      <c r="F187" s="59"/>
      <c r="G187" s="59"/>
      <c r="H187" s="59"/>
      <c r="I187" s="59"/>
      <c r="J187" s="59"/>
      <c r="K187" s="59"/>
      <c r="L187" s="59"/>
      <c r="M187" s="59"/>
      <c r="N187" s="59"/>
      <c r="O187" s="59"/>
      <c r="P187" s="59"/>
      <c r="Q187" s="59"/>
      <c r="R187" s="59"/>
      <c r="S187" s="59"/>
      <c r="T187" s="59"/>
      <c r="U187" s="59"/>
      <c r="V187" s="59"/>
      <c r="W187" s="59"/>
      <c r="X187" s="59"/>
    </row>
    <row r="188" spans="1:24" s="54" customFormat="1" x14ac:dyDescent="0.25">
      <c r="A188" s="59"/>
      <c r="B188" s="81"/>
      <c r="C188" s="60"/>
      <c r="D188" s="59"/>
      <c r="E188" s="59"/>
      <c r="F188" s="59"/>
      <c r="G188" s="59"/>
      <c r="H188" s="59"/>
      <c r="I188" s="59"/>
      <c r="J188" s="59"/>
      <c r="K188" s="59"/>
      <c r="L188" s="59"/>
      <c r="M188" s="59"/>
      <c r="N188" s="59"/>
      <c r="O188" s="59"/>
      <c r="P188" s="59"/>
      <c r="Q188" s="59"/>
      <c r="R188" s="59"/>
      <c r="S188" s="59"/>
      <c r="T188" s="59"/>
      <c r="U188" s="59"/>
      <c r="V188" s="59"/>
      <c r="W188" s="59"/>
      <c r="X188" s="59"/>
    </row>
    <row r="189" spans="1:24" s="54" customFormat="1" x14ac:dyDescent="0.25">
      <c r="A189" s="59"/>
      <c r="B189" s="81"/>
      <c r="C189" s="60"/>
      <c r="D189" s="59"/>
      <c r="E189" s="59"/>
      <c r="F189" s="59"/>
      <c r="G189" s="59"/>
      <c r="H189" s="59"/>
      <c r="I189" s="59"/>
      <c r="J189" s="59"/>
      <c r="K189" s="59"/>
      <c r="L189" s="59"/>
      <c r="M189" s="59"/>
      <c r="N189" s="59"/>
      <c r="O189" s="59"/>
      <c r="P189" s="59"/>
      <c r="Q189" s="59"/>
      <c r="R189" s="59"/>
      <c r="S189" s="59"/>
      <c r="T189" s="59"/>
      <c r="U189" s="59"/>
      <c r="V189" s="59"/>
      <c r="W189" s="59"/>
      <c r="X189" s="59"/>
    </row>
    <row r="190" spans="1:24" s="54" customFormat="1" x14ac:dyDescent="0.25">
      <c r="A190" s="59"/>
      <c r="B190" s="81"/>
      <c r="C190" s="60"/>
      <c r="D190" s="59"/>
      <c r="E190" s="59"/>
      <c r="F190" s="59"/>
      <c r="G190" s="59"/>
      <c r="H190" s="59"/>
      <c r="I190" s="59"/>
      <c r="J190" s="59"/>
      <c r="K190" s="59"/>
      <c r="L190" s="59"/>
      <c r="M190" s="59"/>
      <c r="N190" s="59"/>
      <c r="O190" s="59"/>
      <c r="P190" s="59"/>
      <c r="Q190" s="59"/>
      <c r="R190" s="59"/>
      <c r="S190" s="59"/>
      <c r="T190" s="59"/>
      <c r="U190" s="59"/>
      <c r="V190" s="59"/>
      <c r="W190" s="59"/>
      <c r="X190" s="59"/>
    </row>
    <row r="191" spans="1:24" s="54" customFormat="1" x14ac:dyDescent="0.25">
      <c r="A191" s="59"/>
      <c r="B191" s="81"/>
      <c r="C191" s="60"/>
      <c r="D191" s="59"/>
      <c r="E191" s="59"/>
      <c r="F191" s="59"/>
      <c r="G191" s="59"/>
      <c r="H191" s="59"/>
      <c r="I191" s="59"/>
      <c r="J191" s="59"/>
      <c r="K191" s="59"/>
      <c r="L191" s="59"/>
      <c r="M191" s="59"/>
      <c r="N191" s="59"/>
      <c r="O191" s="59"/>
      <c r="P191" s="59"/>
      <c r="Q191" s="59"/>
      <c r="R191" s="59"/>
      <c r="S191" s="59"/>
      <c r="T191" s="59"/>
      <c r="U191" s="59"/>
      <c r="V191" s="59"/>
      <c r="W191" s="59"/>
      <c r="X191" s="59"/>
    </row>
    <row r="192" spans="1:24" s="54" customFormat="1" x14ac:dyDescent="0.25">
      <c r="A192" s="59"/>
      <c r="B192" s="81"/>
      <c r="C192" s="60"/>
      <c r="D192" s="59"/>
      <c r="E192" s="59"/>
      <c r="F192" s="59"/>
      <c r="G192" s="59"/>
      <c r="H192" s="59"/>
      <c r="I192" s="59"/>
      <c r="J192" s="59"/>
      <c r="K192" s="59"/>
      <c r="L192" s="59"/>
      <c r="M192" s="59"/>
      <c r="N192" s="59"/>
      <c r="O192" s="59"/>
      <c r="P192" s="59"/>
      <c r="Q192" s="59"/>
      <c r="R192" s="59"/>
      <c r="S192" s="59"/>
      <c r="T192" s="59"/>
      <c r="U192" s="59"/>
      <c r="V192" s="59"/>
      <c r="W192" s="59"/>
      <c r="X192" s="59"/>
    </row>
    <row r="193" spans="1:24" s="54" customFormat="1" x14ac:dyDescent="0.25">
      <c r="A193" s="59"/>
      <c r="B193" s="81"/>
      <c r="C193" s="60"/>
      <c r="D193" s="59"/>
      <c r="E193" s="59"/>
      <c r="F193" s="59"/>
      <c r="G193" s="59"/>
      <c r="H193" s="59"/>
      <c r="I193" s="59"/>
      <c r="J193" s="59"/>
      <c r="K193" s="59"/>
      <c r="L193" s="59"/>
      <c r="M193" s="59"/>
      <c r="N193" s="59"/>
      <c r="O193" s="59"/>
      <c r="P193" s="59"/>
      <c r="Q193" s="59"/>
      <c r="R193" s="59"/>
      <c r="S193" s="59"/>
      <c r="T193" s="59"/>
      <c r="U193" s="59"/>
      <c r="V193" s="59"/>
      <c r="W193" s="59"/>
      <c r="X193" s="59"/>
    </row>
    <row r="194" spans="1:24" s="54" customFormat="1" x14ac:dyDescent="0.25">
      <c r="A194" s="59"/>
      <c r="B194" s="81"/>
      <c r="C194" s="60"/>
      <c r="D194" s="59"/>
      <c r="E194" s="59"/>
      <c r="F194" s="59"/>
      <c r="G194" s="59"/>
      <c r="H194" s="59"/>
      <c r="I194" s="59"/>
      <c r="J194" s="59"/>
      <c r="K194" s="59"/>
      <c r="L194" s="59"/>
      <c r="M194" s="59"/>
      <c r="N194" s="59"/>
      <c r="O194" s="59"/>
      <c r="P194" s="59"/>
      <c r="Q194" s="59"/>
      <c r="R194" s="59"/>
      <c r="S194" s="59"/>
      <c r="T194" s="59"/>
      <c r="U194" s="59"/>
      <c r="V194" s="59"/>
      <c r="W194" s="59"/>
      <c r="X194" s="59"/>
    </row>
    <row r="195" spans="1:24" s="54" customFormat="1" x14ac:dyDescent="0.25">
      <c r="A195" s="59"/>
      <c r="B195" s="81"/>
      <c r="C195" s="60"/>
      <c r="D195" s="59"/>
      <c r="E195" s="59"/>
      <c r="F195" s="59"/>
      <c r="G195" s="59"/>
      <c r="H195" s="59"/>
      <c r="I195" s="59"/>
      <c r="J195" s="59"/>
      <c r="K195" s="59"/>
      <c r="L195" s="59"/>
      <c r="M195" s="59"/>
      <c r="N195" s="59"/>
      <c r="O195" s="59"/>
      <c r="P195" s="59"/>
      <c r="Q195" s="59"/>
      <c r="R195" s="59"/>
      <c r="S195" s="59"/>
      <c r="T195" s="59"/>
      <c r="U195" s="59"/>
      <c r="V195" s="59"/>
      <c r="W195" s="59"/>
      <c r="X195" s="59"/>
    </row>
    <row r="196" spans="1:24" s="54" customFormat="1" x14ac:dyDescent="0.25">
      <c r="A196" s="59"/>
      <c r="B196" s="81"/>
      <c r="C196" s="60"/>
      <c r="D196" s="59"/>
      <c r="E196" s="59"/>
      <c r="F196" s="59"/>
      <c r="G196" s="59"/>
      <c r="H196" s="59"/>
      <c r="I196" s="59"/>
      <c r="J196" s="59"/>
      <c r="K196" s="59"/>
      <c r="L196" s="59"/>
      <c r="M196" s="59"/>
      <c r="N196" s="59"/>
      <c r="O196" s="59"/>
      <c r="P196" s="59"/>
      <c r="Q196" s="59"/>
      <c r="R196" s="59"/>
      <c r="S196" s="59"/>
      <c r="T196" s="59"/>
      <c r="U196" s="59"/>
      <c r="V196" s="59"/>
      <c r="W196" s="59"/>
      <c r="X196" s="59"/>
    </row>
    <row r="197" spans="1:24" s="54" customFormat="1" x14ac:dyDescent="0.25">
      <c r="A197" s="59"/>
      <c r="B197" s="81"/>
      <c r="C197" s="60"/>
      <c r="D197" s="59"/>
      <c r="E197" s="59"/>
      <c r="F197" s="59"/>
      <c r="G197" s="59"/>
      <c r="H197" s="59"/>
      <c r="I197" s="59"/>
      <c r="J197" s="59"/>
      <c r="K197" s="59"/>
      <c r="L197" s="59"/>
      <c r="M197" s="59"/>
      <c r="N197" s="59"/>
      <c r="O197" s="59"/>
      <c r="P197" s="59"/>
      <c r="Q197" s="59"/>
      <c r="R197" s="59"/>
      <c r="S197" s="59"/>
      <c r="T197" s="59"/>
      <c r="U197" s="59"/>
      <c r="V197" s="59"/>
      <c r="W197" s="59"/>
      <c r="X197" s="59"/>
    </row>
    <row r="198" spans="1:24" s="54" customFormat="1" x14ac:dyDescent="0.25">
      <c r="A198" s="59"/>
      <c r="B198" s="81"/>
      <c r="C198" s="60"/>
      <c r="D198" s="59"/>
      <c r="E198" s="59"/>
      <c r="F198" s="59"/>
      <c r="G198" s="59"/>
      <c r="H198" s="59"/>
      <c r="I198" s="59"/>
      <c r="J198" s="59"/>
      <c r="K198" s="59"/>
      <c r="L198" s="59"/>
      <c r="M198" s="59"/>
      <c r="N198" s="59"/>
      <c r="O198" s="59"/>
      <c r="P198" s="59"/>
      <c r="Q198" s="59"/>
      <c r="R198" s="59"/>
      <c r="S198" s="59"/>
      <c r="T198" s="59"/>
      <c r="U198" s="59"/>
      <c r="V198" s="59"/>
      <c r="W198" s="59"/>
      <c r="X198" s="59"/>
    </row>
    <row r="199" spans="1:24" s="54" customFormat="1" x14ac:dyDescent="0.25">
      <c r="A199" s="59"/>
      <c r="B199" s="81"/>
      <c r="C199" s="60"/>
      <c r="D199" s="59"/>
      <c r="E199" s="59"/>
      <c r="F199" s="59"/>
      <c r="G199" s="59"/>
      <c r="H199" s="59"/>
      <c r="I199" s="59"/>
      <c r="J199" s="59"/>
      <c r="K199" s="59"/>
      <c r="L199" s="59"/>
      <c r="M199" s="59"/>
      <c r="N199" s="59"/>
      <c r="O199" s="59"/>
      <c r="P199" s="59"/>
      <c r="Q199" s="59"/>
      <c r="R199" s="59"/>
      <c r="S199" s="59"/>
      <c r="T199" s="59"/>
      <c r="U199" s="59"/>
      <c r="V199" s="59"/>
      <c r="W199" s="59"/>
      <c r="X199" s="59"/>
    </row>
    <row r="200" spans="1:24" s="54" customFormat="1" x14ac:dyDescent="0.25">
      <c r="A200" s="59"/>
      <c r="B200" s="81"/>
      <c r="C200" s="60"/>
      <c r="D200" s="59"/>
      <c r="E200" s="59"/>
      <c r="F200" s="59"/>
      <c r="G200" s="59"/>
      <c r="H200" s="59"/>
      <c r="I200" s="59"/>
      <c r="J200" s="59"/>
      <c r="K200" s="59"/>
      <c r="L200" s="59"/>
      <c r="M200" s="59"/>
      <c r="N200" s="59"/>
      <c r="O200" s="59"/>
      <c r="P200" s="59"/>
      <c r="Q200" s="59"/>
      <c r="R200" s="59"/>
      <c r="S200" s="59"/>
      <c r="T200" s="59"/>
      <c r="U200" s="59"/>
      <c r="V200" s="59"/>
      <c r="W200" s="59"/>
      <c r="X200" s="59"/>
    </row>
    <row r="201" spans="1:24" s="54" customFormat="1" x14ac:dyDescent="0.25">
      <c r="A201" s="59"/>
      <c r="B201" s="81"/>
      <c r="C201" s="60"/>
      <c r="D201" s="59"/>
      <c r="E201" s="59"/>
      <c r="F201" s="59"/>
      <c r="G201" s="59"/>
      <c r="H201" s="59"/>
      <c r="I201" s="59"/>
      <c r="J201" s="59"/>
      <c r="K201" s="59"/>
      <c r="L201" s="59"/>
      <c r="M201" s="59"/>
      <c r="N201" s="59"/>
      <c r="O201" s="59"/>
      <c r="P201" s="59"/>
      <c r="Q201" s="59"/>
      <c r="R201" s="59"/>
      <c r="S201" s="59"/>
      <c r="T201" s="59"/>
      <c r="U201" s="59"/>
      <c r="V201" s="59"/>
      <c r="W201" s="59"/>
      <c r="X201" s="59"/>
    </row>
    <row r="202" spans="1:24" s="54" customFormat="1" x14ac:dyDescent="0.25">
      <c r="A202" s="59"/>
      <c r="B202" s="81"/>
      <c r="C202" s="60"/>
      <c r="D202" s="59"/>
      <c r="E202" s="59"/>
      <c r="F202" s="59"/>
      <c r="G202" s="59"/>
      <c r="H202" s="59"/>
      <c r="I202" s="59"/>
      <c r="J202" s="59"/>
      <c r="K202" s="59"/>
      <c r="L202" s="59"/>
      <c r="M202" s="59"/>
      <c r="N202" s="59"/>
      <c r="O202" s="59"/>
      <c r="P202" s="59"/>
      <c r="Q202" s="59"/>
      <c r="R202" s="59"/>
      <c r="S202" s="59"/>
      <c r="T202" s="59"/>
      <c r="U202" s="59"/>
      <c r="V202" s="59"/>
      <c r="W202" s="59"/>
      <c r="X202" s="59"/>
    </row>
    <row r="203" spans="1:24" s="54" customFormat="1" x14ac:dyDescent="0.25">
      <c r="A203" s="59"/>
      <c r="B203" s="81"/>
      <c r="C203" s="60"/>
      <c r="D203" s="59"/>
      <c r="E203" s="59"/>
      <c r="F203" s="59"/>
      <c r="G203" s="59"/>
      <c r="H203" s="59"/>
      <c r="I203" s="59"/>
      <c r="J203" s="59"/>
      <c r="K203" s="59"/>
      <c r="L203" s="59"/>
      <c r="M203" s="59"/>
      <c r="N203" s="59"/>
      <c r="O203" s="59"/>
      <c r="P203" s="59"/>
      <c r="Q203" s="59"/>
      <c r="R203" s="59"/>
      <c r="S203" s="59"/>
      <c r="T203" s="59"/>
      <c r="U203" s="59"/>
      <c r="V203" s="59"/>
      <c r="W203" s="59"/>
      <c r="X203" s="59"/>
    </row>
    <row r="204" spans="1:24" s="54" customFormat="1" x14ac:dyDescent="0.25">
      <c r="A204" s="59"/>
      <c r="B204" s="81"/>
      <c r="C204" s="60"/>
      <c r="D204" s="59"/>
      <c r="E204" s="59"/>
      <c r="F204" s="59"/>
      <c r="G204" s="59"/>
      <c r="H204" s="59"/>
      <c r="I204" s="59"/>
      <c r="J204" s="59"/>
      <c r="K204" s="59"/>
      <c r="L204" s="59"/>
      <c r="M204" s="59"/>
      <c r="N204" s="59"/>
      <c r="O204" s="59"/>
      <c r="P204" s="59"/>
      <c r="Q204" s="59"/>
      <c r="R204" s="59"/>
      <c r="S204" s="59"/>
      <c r="T204" s="59"/>
      <c r="U204" s="59"/>
      <c r="V204" s="59"/>
      <c r="W204" s="59"/>
      <c r="X204" s="59"/>
    </row>
    <row r="205" spans="1:24" s="54" customFormat="1" x14ac:dyDescent="0.25">
      <c r="A205" s="59"/>
      <c r="B205" s="81"/>
      <c r="C205" s="60"/>
      <c r="D205" s="59"/>
      <c r="E205" s="59"/>
      <c r="F205" s="59"/>
      <c r="G205" s="59"/>
      <c r="H205" s="59"/>
      <c r="I205" s="59"/>
      <c r="J205" s="59"/>
      <c r="K205" s="59"/>
      <c r="L205" s="59"/>
      <c r="M205" s="59"/>
      <c r="N205" s="59"/>
      <c r="O205" s="59"/>
      <c r="P205" s="59"/>
      <c r="Q205" s="59"/>
      <c r="R205" s="59"/>
      <c r="S205" s="59"/>
      <c r="T205" s="59"/>
      <c r="U205" s="59"/>
      <c r="V205" s="59"/>
      <c r="W205" s="59"/>
      <c r="X205" s="59"/>
    </row>
    <row r="206" spans="1:24" s="54" customFormat="1" x14ac:dyDescent="0.25">
      <c r="A206" s="59"/>
      <c r="B206" s="81"/>
      <c r="C206" s="60"/>
      <c r="D206" s="59"/>
      <c r="E206" s="59"/>
      <c r="F206" s="59"/>
      <c r="G206" s="59"/>
      <c r="H206" s="59"/>
      <c r="I206" s="59"/>
      <c r="J206" s="59"/>
      <c r="K206" s="59"/>
      <c r="L206" s="59"/>
      <c r="M206" s="59"/>
      <c r="N206" s="59"/>
      <c r="O206" s="59"/>
      <c r="P206" s="59"/>
      <c r="Q206" s="59"/>
      <c r="R206" s="59"/>
      <c r="S206" s="59"/>
      <c r="T206" s="59"/>
      <c r="U206" s="59"/>
      <c r="V206" s="59"/>
      <c r="W206" s="59"/>
      <c r="X206" s="59"/>
    </row>
    <row r="207" spans="1:24" s="54" customFormat="1" x14ac:dyDescent="0.25">
      <c r="A207" s="59"/>
      <c r="B207" s="81"/>
      <c r="C207" s="60"/>
      <c r="D207" s="59"/>
      <c r="E207" s="59"/>
      <c r="F207" s="59"/>
      <c r="G207" s="59"/>
      <c r="H207" s="59"/>
      <c r="I207" s="59"/>
      <c r="J207" s="59"/>
      <c r="K207" s="59"/>
      <c r="L207" s="59"/>
      <c r="M207" s="59"/>
      <c r="N207" s="59"/>
      <c r="O207" s="59"/>
      <c r="P207" s="59"/>
      <c r="Q207" s="59"/>
      <c r="R207" s="59"/>
      <c r="S207" s="59"/>
      <c r="T207" s="59"/>
      <c r="U207" s="59"/>
      <c r="V207" s="59"/>
      <c r="W207" s="59"/>
      <c r="X207" s="59"/>
    </row>
    <row r="208" spans="1:24" s="54" customFormat="1" x14ac:dyDescent="0.25">
      <c r="A208" s="59"/>
      <c r="B208" s="81"/>
      <c r="C208" s="60"/>
      <c r="D208" s="59"/>
      <c r="E208" s="59"/>
      <c r="F208" s="59"/>
      <c r="G208" s="59"/>
      <c r="H208" s="59"/>
      <c r="I208" s="59"/>
      <c r="J208" s="59"/>
      <c r="K208" s="59"/>
      <c r="L208" s="59"/>
      <c r="M208" s="59"/>
      <c r="N208" s="59"/>
      <c r="O208" s="59"/>
      <c r="P208" s="59"/>
      <c r="Q208" s="59"/>
      <c r="R208" s="59"/>
      <c r="S208" s="59"/>
      <c r="T208" s="59"/>
      <c r="U208" s="59"/>
      <c r="V208" s="59"/>
      <c r="W208" s="59"/>
      <c r="X208" s="59"/>
    </row>
    <row r="209" spans="1:24" s="54" customFormat="1" x14ac:dyDescent="0.25">
      <c r="A209" s="59"/>
      <c r="B209" s="81"/>
      <c r="C209" s="60"/>
      <c r="D209" s="59"/>
      <c r="E209" s="59"/>
      <c r="F209" s="59"/>
      <c r="G209" s="59"/>
      <c r="H209" s="59"/>
      <c r="I209" s="59"/>
      <c r="J209" s="59"/>
      <c r="K209" s="59"/>
      <c r="L209" s="59"/>
      <c r="M209" s="59"/>
      <c r="N209" s="59"/>
      <c r="O209" s="59"/>
      <c r="P209" s="59"/>
      <c r="Q209" s="59"/>
      <c r="R209" s="59"/>
      <c r="S209" s="59"/>
      <c r="T209" s="59"/>
      <c r="U209" s="59"/>
      <c r="V209" s="59"/>
      <c r="W209" s="59"/>
      <c r="X209" s="59"/>
    </row>
    <row r="210" spans="1:24" s="54" customFormat="1" x14ac:dyDescent="0.25">
      <c r="A210" s="59"/>
      <c r="B210" s="81"/>
      <c r="C210" s="60"/>
      <c r="D210" s="59"/>
      <c r="E210" s="59"/>
      <c r="F210" s="59"/>
      <c r="G210" s="59"/>
      <c r="H210" s="59"/>
      <c r="I210" s="59"/>
      <c r="J210" s="59"/>
      <c r="K210" s="59"/>
      <c r="L210" s="59"/>
      <c r="M210" s="59"/>
      <c r="N210" s="59"/>
      <c r="O210" s="59"/>
      <c r="P210" s="59"/>
      <c r="Q210" s="59"/>
      <c r="R210" s="59"/>
      <c r="S210" s="59"/>
      <c r="T210" s="59"/>
      <c r="U210" s="59"/>
      <c r="V210" s="59"/>
      <c r="W210" s="59"/>
      <c r="X210" s="59"/>
    </row>
    <row r="211" spans="1:24" s="54" customFormat="1" x14ac:dyDescent="0.25">
      <c r="A211" s="59"/>
      <c r="B211" s="81"/>
      <c r="C211" s="60"/>
      <c r="D211" s="59"/>
      <c r="E211" s="59"/>
      <c r="F211" s="59"/>
      <c r="G211" s="59"/>
      <c r="H211" s="59"/>
      <c r="I211" s="59"/>
      <c r="J211" s="59"/>
      <c r="K211" s="59"/>
      <c r="L211" s="59"/>
      <c r="M211" s="59"/>
      <c r="N211" s="59"/>
      <c r="O211" s="59"/>
      <c r="P211" s="59"/>
      <c r="Q211" s="59"/>
      <c r="R211" s="59"/>
      <c r="S211" s="59"/>
      <c r="T211" s="59"/>
      <c r="U211" s="59"/>
      <c r="V211" s="59"/>
      <c r="W211" s="59"/>
      <c r="X211" s="59"/>
    </row>
    <row r="212" spans="1:24" s="54" customFormat="1" x14ac:dyDescent="0.25">
      <c r="A212" s="59"/>
      <c r="B212" s="81"/>
      <c r="C212" s="60"/>
      <c r="D212" s="59"/>
      <c r="E212" s="59"/>
      <c r="F212" s="59"/>
      <c r="G212" s="59"/>
      <c r="H212" s="59"/>
      <c r="I212" s="59"/>
      <c r="J212" s="59"/>
      <c r="K212" s="59"/>
      <c r="L212" s="59"/>
      <c r="M212" s="59"/>
      <c r="N212" s="59"/>
      <c r="O212" s="59"/>
      <c r="P212" s="59"/>
      <c r="Q212" s="59"/>
      <c r="R212" s="59"/>
      <c r="S212" s="59"/>
      <c r="T212" s="59"/>
      <c r="U212" s="59"/>
      <c r="V212" s="59"/>
      <c r="W212" s="59"/>
      <c r="X212" s="59"/>
    </row>
    <row r="213" spans="1:24" s="54" customFormat="1" x14ac:dyDescent="0.25">
      <c r="A213" s="59"/>
      <c r="B213" s="81"/>
      <c r="C213" s="60"/>
      <c r="D213" s="59"/>
      <c r="E213" s="59"/>
      <c r="F213" s="59"/>
      <c r="G213" s="59"/>
      <c r="H213" s="59"/>
      <c r="I213" s="59"/>
      <c r="J213" s="59"/>
      <c r="K213" s="59"/>
      <c r="L213" s="59"/>
      <c r="M213" s="59"/>
      <c r="N213" s="59"/>
      <c r="O213" s="59"/>
      <c r="P213" s="59"/>
      <c r="Q213" s="59"/>
      <c r="R213" s="59"/>
      <c r="S213" s="59"/>
      <c r="T213" s="59"/>
      <c r="U213" s="59"/>
      <c r="V213" s="59"/>
      <c r="W213" s="59"/>
      <c r="X213" s="59"/>
    </row>
    <row r="214" spans="1:24" s="54" customFormat="1" x14ac:dyDescent="0.25">
      <c r="A214" s="59"/>
      <c r="B214" s="81"/>
      <c r="C214" s="60"/>
      <c r="D214" s="59"/>
      <c r="E214" s="59"/>
      <c r="F214" s="59"/>
      <c r="G214" s="59"/>
      <c r="H214" s="59"/>
      <c r="I214" s="59"/>
      <c r="J214" s="59"/>
      <c r="K214" s="59"/>
      <c r="L214" s="59"/>
      <c r="M214" s="59"/>
      <c r="N214" s="59"/>
      <c r="O214" s="59"/>
      <c r="P214" s="59"/>
      <c r="Q214" s="59"/>
      <c r="R214" s="59"/>
      <c r="S214" s="59"/>
      <c r="T214" s="59"/>
      <c r="U214" s="59"/>
      <c r="V214" s="59"/>
      <c r="W214" s="59"/>
      <c r="X214" s="59"/>
    </row>
    <row r="215" spans="1:24" s="54" customFormat="1" x14ac:dyDescent="0.25">
      <c r="A215" s="59"/>
      <c r="B215" s="81"/>
      <c r="C215" s="60"/>
      <c r="D215" s="59"/>
      <c r="E215" s="59"/>
      <c r="F215" s="59"/>
      <c r="G215" s="59"/>
      <c r="H215" s="59"/>
      <c r="I215" s="59"/>
      <c r="J215" s="59"/>
      <c r="K215" s="59"/>
      <c r="L215" s="59"/>
      <c r="M215" s="59"/>
      <c r="N215" s="59"/>
      <c r="O215" s="59"/>
      <c r="P215" s="59"/>
      <c r="Q215" s="59"/>
      <c r="R215" s="59"/>
      <c r="S215" s="59"/>
      <c r="T215" s="59"/>
      <c r="U215" s="59"/>
      <c r="V215" s="59"/>
      <c r="W215" s="59"/>
      <c r="X215" s="59"/>
    </row>
    <row r="216" spans="1:24" s="54" customFormat="1" x14ac:dyDescent="0.25">
      <c r="A216" s="59"/>
      <c r="B216" s="81"/>
      <c r="C216" s="60"/>
      <c r="D216" s="59"/>
      <c r="E216" s="59"/>
      <c r="F216" s="59"/>
      <c r="G216" s="59"/>
      <c r="H216" s="59"/>
      <c r="I216" s="59"/>
      <c r="J216" s="59"/>
      <c r="K216" s="59"/>
      <c r="L216" s="59"/>
      <c r="M216" s="59"/>
      <c r="N216" s="59"/>
      <c r="O216" s="59"/>
      <c r="P216" s="59"/>
      <c r="Q216" s="59"/>
      <c r="R216" s="59"/>
      <c r="S216" s="59"/>
      <c r="T216" s="59"/>
      <c r="U216" s="59"/>
      <c r="V216" s="59"/>
      <c r="W216" s="59"/>
      <c r="X216" s="59"/>
    </row>
    <row r="217" spans="1:24" s="54" customFormat="1" x14ac:dyDescent="0.25">
      <c r="A217" s="59"/>
      <c r="B217" s="81"/>
      <c r="C217" s="60"/>
      <c r="D217" s="59"/>
      <c r="E217" s="59"/>
      <c r="F217" s="59"/>
      <c r="G217" s="59"/>
      <c r="H217" s="59"/>
      <c r="I217" s="59"/>
      <c r="J217" s="59"/>
      <c r="K217" s="59"/>
      <c r="L217" s="59"/>
      <c r="M217" s="59"/>
      <c r="N217" s="59"/>
      <c r="O217" s="59"/>
      <c r="P217" s="59"/>
      <c r="Q217" s="59"/>
      <c r="R217" s="59"/>
      <c r="S217" s="59"/>
      <c r="T217" s="59"/>
      <c r="U217" s="59"/>
      <c r="V217" s="59"/>
      <c r="W217" s="59"/>
      <c r="X217" s="59"/>
    </row>
    <row r="218" spans="1:24" s="54" customFormat="1" x14ac:dyDescent="0.25">
      <c r="A218" s="59"/>
      <c r="B218" s="81"/>
      <c r="C218" s="60"/>
      <c r="D218" s="59"/>
      <c r="E218" s="59"/>
      <c r="F218" s="59"/>
      <c r="G218" s="59"/>
      <c r="H218" s="59"/>
      <c r="I218" s="59"/>
      <c r="J218" s="59"/>
      <c r="K218" s="59"/>
      <c r="L218" s="59"/>
      <c r="M218" s="59"/>
      <c r="N218" s="59"/>
      <c r="O218" s="59"/>
      <c r="P218" s="59"/>
      <c r="Q218" s="59"/>
      <c r="R218" s="59"/>
      <c r="S218" s="59"/>
      <c r="T218" s="59"/>
      <c r="U218" s="59"/>
      <c r="V218" s="59"/>
      <c r="W218" s="59"/>
      <c r="X218" s="59"/>
    </row>
    <row r="219" spans="1:24" s="54" customFormat="1" x14ac:dyDescent="0.25">
      <c r="A219" s="59"/>
      <c r="B219" s="81"/>
      <c r="C219" s="60"/>
      <c r="D219" s="59"/>
      <c r="E219" s="59"/>
      <c r="F219" s="59"/>
      <c r="G219" s="59"/>
      <c r="H219" s="59"/>
      <c r="I219" s="59"/>
      <c r="J219" s="59"/>
      <c r="K219" s="59"/>
      <c r="L219" s="59"/>
      <c r="M219" s="59"/>
      <c r="N219" s="59"/>
      <c r="O219" s="59"/>
      <c r="P219" s="59"/>
      <c r="Q219" s="59"/>
      <c r="R219" s="59"/>
      <c r="S219" s="59"/>
      <c r="T219" s="59"/>
      <c r="U219" s="59"/>
      <c r="V219" s="59"/>
      <c r="W219" s="59"/>
      <c r="X219" s="59"/>
    </row>
    <row r="220" spans="1:24" s="54" customFormat="1" x14ac:dyDescent="0.25">
      <c r="A220" s="59"/>
      <c r="B220" s="81"/>
      <c r="C220" s="60"/>
      <c r="D220" s="59"/>
      <c r="E220" s="59"/>
      <c r="F220" s="59"/>
      <c r="G220" s="59"/>
      <c r="H220" s="59"/>
      <c r="I220" s="59"/>
      <c r="J220" s="59"/>
      <c r="K220" s="59"/>
      <c r="L220" s="59"/>
      <c r="M220" s="59"/>
      <c r="N220" s="59"/>
      <c r="O220" s="59"/>
      <c r="P220" s="59"/>
      <c r="Q220" s="59"/>
      <c r="R220" s="59"/>
      <c r="S220" s="59"/>
      <c r="T220" s="59"/>
      <c r="U220" s="59"/>
      <c r="V220" s="59"/>
      <c r="W220" s="59"/>
      <c r="X220" s="59"/>
    </row>
    <row r="221" spans="1:24" s="54" customFormat="1" x14ac:dyDescent="0.25">
      <c r="A221" s="59"/>
      <c r="B221" s="81"/>
      <c r="C221" s="60"/>
      <c r="D221" s="59"/>
      <c r="E221" s="59"/>
      <c r="F221" s="59"/>
      <c r="G221" s="59"/>
      <c r="H221" s="59"/>
      <c r="I221" s="59"/>
      <c r="J221" s="59"/>
      <c r="K221" s="59"/>
      <c r="L221" s="59"/>
      <c r="M221" s="59"/>
      <c r="N221" s="59"/>
      <c r="O221" s="59"/>
      <c r="P221" s="59"/>
      <c r="Q221" s="59"/>
      <c r="R221" s="59"/>
      <c r="S221" s="59"/>
      <c r="T221" s="59"/>
      <c r="U221" s="59"/>
      <c r="V221" s="59"/>
      <c r="W221" s="59"/>
      <c r="X221" s="59"/>
    </row>
    <row r="222" spans="1:24" s="54" customFormat="1" x14ac:dyDescent="0.25">
      <c r="A222" s="59"/>
      <c r="B222" s="81"/>
      <c r="C222" s="60"/>
      <c r="D222" s="59"/>
      <c r="E222" s="59"/>
      <c r="F222" s="59"/>
      <c r="G222" s="59"/>
      <c r="H222" s="59"/>
      <c r="I222" s="59"/>
      <c r="J222" s="59"/>
      <c r="K222" s="59"/>
      <c r="L222" s="59"/>
      <c r="M222" s="59"/>
      <c r="N222" s="59"/>
      <c r="O222" s="59"/>
      <c r="P222" s="59"/>
      <c r="Q222" s="59"/>
      <c r="R222" s="59"/>
      <c r="S222" s="59"/>
      <c r="T222" s="59"/>
      <c r="U222" s="59"/>
      <c r="V222" s="59"/>
      <c r="W222" s="59"/>
      <c r="X222" s="59"/>
    </row>
    <row r="223" spans="1:24" s="54" customFormat="1" x14ac:dyDescent="0.25">
      <c r="A223" s="59"/>
      <c r="B223" s="81"/>
      <c r="C223" s="60"/>
      <c r="D223" s="59"/>
      <c r="E223" s="59"/>
      <c r="F223" s="59"/>
      <c r="G223" s="59"/>
      <c r="H223" s="59"/>
      <c r="I223" s="59"/>
      <c r="J223" s="59"/>
      <c r="K223" s="59"/>
      <c r="L223" s="59"/>
      <c r="M223" s="59"/>
      <c r="N223" s="59"/>
      <c r="O223" s="59"/>
      <c r="P223" s="59"/>
      <c r="Q223" s="59"/>
      <c r="R223" s="59"/>
      <c r="S223" s="59"/>
      <c r="T223" s="59"/>
      <c r="U223" s="59"/>
      <c r="V223" s="59"/>
      <c r="W223" s="59"/>
      <c r="X223" s="59"/>
    </row>
    <row r="224" spans="1:24" s="54" customFormat="1" x14ac:dyDescent="0.25">
      <c r="A224" s="59"/>
      <c r="B224" s="81"/>
      <c r="C224" s="60"/>
      <c r="D224" s="59"/>
      <c r="E224" s="59"/>
      <c r="F224" s="59"/>
      <c r="G224" s="59"/>
      <c r="H224" s="59"/>
      <c r="I224" s="59"/>
      <c r="J224" s="59"/>
      <c r="K224" s="59"/>
      <c r="L224" s="59"/>
      <c r="M224" s="59"/>
      <c r="N224" s="59"/>
      <c r="O224" s="59"/>
      <c r="P224" s="59"/>
      <c r="Q224" s="59"/>
      <c r="R224" s="59"/>
      <c r="S224" s="59"/>
      <c r="T224" s="59"/>
      <c r="U224" s="59"/>
      <c r="V224" s="59"/>
      <c r="W224" s="59"/>
      <c r="X224" s="59"/>
    </row>
    <row r="225" spans="1:24" s="54" customFormat="1" x14ac:dyDescent="0.25">
      <c r="A225" s="59"/>
      <c r="B225" s="81"/>
      <c r="C225" s="60"/>
      <c r="D225" s="59"/>
      <c r="E225" s="59"/>
      <c r="F225" s="59"/>
      <c r="G225" s="59"/>
      <c r="H225" s="59"/>
      <c r="I225" s="59"/>
      <c r="J225" s="59"/>
      <c r="K225" s="59"/>
      <c r="L225" s="59"/>
      <c r="M225" s="59"/>
      <c r="N225" s="59"/>
      <c r="O225" s="59"/>
      <c r="P225" s="59"/>
      <c r="Q225" s="59"/>
      <c r="R225" s="59"/>
      <c r="S225" s="59"/>
      <c r="T225" s="59"/>
      <c r="U225" s="59"/>
      <c r="V225" s="59"/>
      <c r="W225" s="59"/>
      <c r="X225" s="59"/>
    </row>
    <row r="226" spans="1:24" s="54" customFormat="1" x14ac:dyDescent="0.25">
      <c r="A226" s="59"/>
      <c r="B226" s="81"/>
      <c r="C226" s="60"/>
      <c r="D226" s="59"/>
      <c r="E226" s="59"/>
      <c r="F226" s="59"/>
      <c r="G226" s="59"/>
      <c r="H226" s="59"/>
      <c r="I226" s="59"/>
      <c r="J226" s="59"/>
      <c r="K226" s="59"/>
      <c r="L226" s="59"/>
      <c r="M226" s="59"/>
      <c r="N226" s="59"/>
      <c r="O226" s="59"/>
      <c r="P226" s="59"/>
      <c r="Q226" s="59"/>
      <c r="R226" s="59"/>
      <c r="S226" s="59"/>
      <c r="T226" s="59"/>
      <c r="U226" s="59"/>
      <c r="V226" s="59"/>
      <c r="W226" s="59"/>
      <c r="X226" s="59"/>
    </row>
    <row r="227" spans="1:24" s="54" customFormat="1" x14ac:dyDescent="0.25">
      <c r="A227" s="59"/>
      <c r="B227" s="81"/>
      <c r="C227" s="60"/>
      <c r="D227" s="59"/>
      <c r="E227" s="59"/>
      <c r="F227" s="59"/>
      <c r="G227" s="59"/>
      <c r="H227" s="59"/>
      <c r="I227" s="59"/>
      <c r="J227" s="59"/>
      <c r="K227" s="59"/>
      <c r="L227" s="59"/>
      <c r="M227" s="59"/>
      <c r="N227" s="59"/>
      <c r="O227" s="59"/>
      <c r="P227" s="59"/>
      <c r="Q227" s="59"/>
      <c r="R227" s="59"/>
      <c r="S227" s="59"/>
      <c r="T227" s="59"/>
      <c r="U227" s="59"/>
      <c r="V227" s="59"/>
      <c r="W227" s="59"/>
      <c r="X227" s="59"/>
    </row>
    <row r="228" spans="1:24" s="54" customFormat="1" x14ac:dyDescent="0.25">
      <c r="A228" s="59"/>
      <c r="B228" s="81"/>
      <c r="C228" s="60"/>
      <c r="D228" s="59"/>
      <c r="E228" s="59"/>
      <c r="F228" s="59"/>
      <c r="G228" s="59"/>
      <c r="H228" s="59"/>
      <c r="I228" s="59"/>
      <c r="J228" s="59"/>
      <c r="K228" s="59"/>
      <c r="L228" s="59"/>
      <c r="M228" s="59"/>
      <c r="N228" s="59"/>
      <c r="O228" s="59"/>
      <c r="P228" s="59"/>
      <c r="Q228" s="59"/>
      <c r="R228" s="59"/>
      <c r="S228" s="59"/>
      <c r="T228" s="59"/>
      <c r="U228" s="59"/>
      <c r="V228" s="59"/>
      <c r="W228" s="59"/>
      <c r="X228" s="59"/>
    </row>
    <row r="229" spans="1:24" s="54" customFormat="1" x14ac:dyDescent="0.25">
      <c r="A229" s="59"/>
      <c r="B229" s="81"/>
      <c r="C229" s="60"/>
      <c r="D229" s="59"/>
      <c r="E229" s="59"/>
      <c r="F229" s="59"/>
      <c r="G229" s="59"/>
      <c r="H229" s="59"/>
      <c r="I229" s="59"/>
      <c r="J229" s="59"/>
      <c r="K229" s="59"/>
      <c r="L229" s="59"/>
      <c r="M229" s="59"/>
      <c r="N229" s="59"/>
      <c r="O229" s="59"/>
      <c r="P229" s="59"/>
      <c r="Q229" s="59"/>
      <c r="R229" s="59"/>
      <c r="S229" s="59"/>
      <c r="T229" s="59"/>
      <c r="U229" s="59"/>
      <c r="V229" s="59"/>
      <c r="W229" s="59"/>
      <c r="X229" s="59"/>
    </row>
    <row r="230" spans="1:24" s="54" customFormat="1" x14ac:dyDescent="0.25">
      <c r="A230" s="59"/>
      <c r="B230" s="81"/>
      <c r="C230" s="60"/>
      <c r="D230" s="59"/>
      <c r="E230" s="59"/>
      <c r="F230" s="59"/>
      <c r="G230" s="59"/>
      <c r="H230" s="59"/>
      <c r="I230" s="59"/>
      <c r="J230" s="59"/>
      <c r="K230" s="59"/>
      <c r="L230" s="59"/>
      <c r="M230" s="59"/>
      <c r="N230" s="59"/>
      <c r="O230" s="59"/>
      <c r="P230" s="59"/>
      <c r="Q230" s="59"/>
      <c r="R230" s="59"/>
      <c r="S230" s="59"/>
      <c r="T230" s="59"/>
      <c r="U230" s="59"/>
      <c r="V230" s="59"/>
      <c r="W230" s="59"/>
      <c r="X230" s="59"/>
    </row>
    <row r="231" spans="1:24" s="54" customFormat="1" x14ac:dyDescent="0.25">
      <c r="A231" s="59"/>
      <c r="B231" s="81"/>
      <c r="C231" s="60"/>
      <c r="D231" s="59"/>
      <c r="E231" s="59"/>
      <c r="F231" s="59"/>
      <c r="G231" s="59"/>
      <c r="H231" s="59"/>
      <c r="I231" s="59"/>
      <c r="J231" s="59"/>
      <c r="K231" s="59"/>
      <c r="L231" s="59"/>
      <c r="M231" s="59"/>
      <c r="N231" s="59"/>
      <c r="O231" s="59"/>
      <c r="P231" s="59"/>
      <c r="Q231" s="59"/>
      <c r="R231" s="59"/>
      <c r="S231" s="59"/>
      <c r="T231" s="59"/>
      <c r="U231" s="59"/>
      <c r="V231" s="59"/>
      <c r="W231" s="59"/>
      <c r="X231" s="59"/>
    </row>
    <row r="232" spans="1:24" s="54" customFormat="1" x14ac:dyDescent="0.25">
      <c r="A232" s="59"/>
      <c r="B232" s="81"/>
      <c r="C232" s="60"/>
      <c r="D232" s="59"/>
      <c r="E232" s="59"/>
      <c r="F232" s="59"/>
      <c r="G232" s="59"/>
      <c r="H232" s="59"/>
      <c r="I232" s="59"/>
      <c r="J232" s="59"/>
      <c r="K232" s="59"/>
      <c r="L232" s="59"/>
      <c r="M232" s="59"/>
      <c r="N232" s="59"/>
      <c r="O232" s="59"/>
      <c r="P232" s="59"/>
      <c r="Q232" s="59"/>
      <c r="R232" s="59"/>
      <c r="S232" s="59"/>
      <c r="T232" s="59"/>
      <c r="U232" s="59"/>
      <c r="V232" s="59"/>
      <c r="W232" s="59"/>
      <c r="X232" s="59"/>
    </row>
    <row r="233" spans="1:24" s="54" customFormat="1" x14ac:dyDescent="0.25">
      <c r="A233" s="59"/>
      <c r="B233" s="81"/>
      <c r="C233" s="60"/>
      <c r="D233" s="59"/>
      <c r="E233" s="59"/>
      <c r="F233" s="59"/>
      <c r="G233" s="59"/>
      <c r="H233" s="59"/>
      <c r="I233" s="59"/>
      <c r="J233" s="59"/>
      <c r="K233" s="59"/>
      <c r="L233" s="59"/>
      <c r="M233" s="59"/>
      <c r="N233" s="59"/>
      <c r="O233" s="59"/>
      <c r="P233" s="59"/>
      <c r="Q233" s="59"/>
      <c r="R233" s="59"/>
      <c r="S233" s="59"/>
      <c r="T233" s="59"/>
      <c r="U233" s="59"/>
      <c r="V233" s="59"/>
      <c r="W233" s="59"/>
      <c r="X233" s="59"/>
    </row>
    <row r="234" spans="1:24" s="54" customFormat="1" x14ac:dyDescent="0.25">
      <c r="A234" s="59"/>
      <c r="B234" s="81"/>
      <c r="C234" s="60"/>
      <c r="D234" s="59"/>
      <c r="E234" s="59"/>
      <c r="F234" s="59"/>
      <c r="G234" s="59"/>
      <c r="H234" s="59"/>
      <c r="I234" s="59"/>
      <c r="J234" s="59"/>
      <c r="K234" s="59"/>
      <c r="L234" s="59"/>
      <c r="M234" s="59"/>
      <c r="N234" s="59"/>
      <c r="O234" s="59"/>
      <c r="P234" s="59"/>
      <c r="Q234" s="59"/>
      <c r="R234" s="59"/>
      <c r="S234" s="59"/>
      <c r="T234" s="59"/>
      <c r="U234" s="59"/>
      <c r="V234" s="59"/>
      <c r="W234" s="59"/>
      <c r="X234" s="59"/>
    </row>
    <row r="235" spans="1:24" s="54" customFormat="1" x14ac:dyDescent="0.25">
      <c r="A235" s="59"/>
      <c r="B235" s="81"/>
      <c r="C235" s="60"/>
      <c r="D235" s="59"/>
      <c r="E235" s="59"/>
      <c r="F235" s="59"/>
      <c r="G235" s="59"/>
      <c r="H235" s="59"/>
      <c r="I235" s="59"/>
      <c r="J235" s="59"/>
      <c r="K235" s="59"/>
      <c r="L235" s="59"/>
      <c r="M235" s="59"/>
      <c r="N235" s="59"/>
      <c r="O235" s="59"/>
      <c r="P235" s="59"/>
      <c r="Q235" s="59"/>
      <c r="R235" s="59"/>
      <c r="S235" s="59"/>
      <c r="T235" s="59"/>
      <c r="U235" s="59"/>
      <c r="V235" s="59"/>
      <c r="W235" s="59"/>
      <c r="X235" s="59"/>
    </row>
    <row r="236" spans="1:24" s="54" customFormat="1" x14ac:dyDescent="0.25">
      <c r="A236" s="59"/>
      <c r="B236" s="81"/>
      <c r="C236" s="60"/>
      <c r="D236" s="59"/>
      <c r="E236" s="59"/>
      <c r="F236" s="59"/>
      <c r="G236" s="59"/>
      <c r="H236" s="59"/>
      <c r="I236" s="59"/>
      <c r="J236" s="59"/>
      <c r="K236" s="59"/>
      <c r="L236" s="59"/>
      <c r="M236" s="59"/>
      <c r="N236" s="59"/>
      <c r="O236" s="59"/>
      <c r="P236" s="59"/>
      <c r="Q236" s="59"/>
      <c r="R236" s="59"/>
      <c r="S236" s="59"/>
      <c r="T236" s="59"/>
      <c r="U236" s="59"/>
      <c r="V236" s="59"/>
      <c r="W236" s="59"/>
      <c r="X236" s="59"/>
    </row>
    <row r="237" spans="1:24" s="54" customFormat="1" x14ac:dyDescent="0.25">
      <c r="A237" s="59"/>
      <c r="B237" s="81"/>
      <c r="C237" s="60"/>
      <c r="D237" s="59"/>
      <c r="E237" s="59"/>
      <c r="F237" s="59"/>
      <c r="G237" s="59"/>
      <c r="H237" s="59"/>
      <c r="I237" s="59"/>
      <c r="J237" s="59"/>
      <c r="K237" s="59"/>
      <c r="L237" s="59"/>
      <c r="M237" s="59"/>
      <c r="N237" s="59"/>
      <c r="O237" s="59"/>
      <c r="P237" s="59"/>
      <c r="Q237" s="59"/>
      <c r="R237" s="59"/>
      <c r="S237" s="59"/>
      <c r="T237" s="59"/>
      <c r="U237" s="59"/>
      <c r="V237" s="59"/>
      <c r="W237" s="59"/>
      <c r="X237" s="59"/>
    </row>
    <row r="238" spans="1:24" s="54" customFormat="1" x14ac:dyDescent="0.25">
      <c r="A238" s="59"/>
      <c r="B238" s="81"/>
      <c r="C238" s="60"/>
      <c r="D238" s="59"/>
      <c r="E238" s="59"/>
      <c r="F238" s="59"/>
      <c r="G238" s="59"/>
      <c r="H238" s="59"/>
      <c r="I238" s="59"/>
      <c r="J238" s="59"/>
      <c r="K238" s="59"/>
      <c r="L238" s="59"/>
      <c r="M238" s="59"/>
      <c r="N238" s="59"/>
      <c r="O238" s="59"/>
      <c r="P238" s="59"/>
      <c r="Q238" s="59"/>
      <c r="R238" s="59"/>
      <c r="S238" s="59"/>
      <c r="T238" s="59"/>
      <c r="U238" s="59"/>
      <c r="V238" s="59"/>
      <c r="W238" s="59"/>
      <c r="X238" s="59"/>
    </row>
    <row r="239" spans="1:24" s="54" customFormat="1" x14ac:dyDescent="0.25">
      <c r="A239" s="59"/>
      <c r="B239" s="81"/>
      <c r="C239" s="60"/>
      <c r="D239" s="59"/>
      <c r="E239" s="59"/>
      <c r="F239" s="59"/>
      <c r="G239" s="59"/>
      <c r="H239" s="59"/>
      <c r="I239" s="59"/>
      <c r="J239" s="59"/>
      <c r="K239" s="59"/>
      <c r="L239" s="59"/>
      <c r="M239" s="59"/>
      <c r="N239" s="59"/>
      <c r="O239" s="59"/>
      <c r="P239" s="59"/>
      <c r="Q239" s="59"/>
      <c r="R239" s="59"/>
      <c r="S239" s="59"/>
      <c r="T239" s="59"/>
      <c r="U239" s="59"/>
      <c r="V239" s="59"/>
      <c r="W239" s="59"/>
      <c r="X239" s="59"/>
    </row>
    <row r="240" spans="1:24" s="54" customFormat="1" x14ac:dyDescent="0.25">
      <c r="A240" s="59"/>
      <c r="B240" s="81"/>
      <c r="C240" s="60"/>
      <c r="D240" s="59"/>
      <c r="E240" s="59"/>
      <c r="F240" s="59"/>
      <c r="G240" s="59"/>
      <c r="H240" s="59"/>
      <c r="I240" s="59"/>
      <c r="J240" s="59"/>
      <c r="K240" s="59"/>
      <c r="L240" s="59"/>
      <c r="M240" s="59"/>
      <c r="N240" s="59"/>
      <c r="O240" s="59"/>
      <c r="P240" s="59"/>
      <c r="Q240" s="59"/>
      <c r="R240" s="59"/>
      <c r="S240" s="59"/>
      <c r="T240" s="59"/>
      <c r="U240" s="59"/>
      <c r="V240" s="59"/>
      <c r="W240" s="59"/>
      <c r="X240" s="59"/>
    </row>
    <row r="241" spans="1:24" s="54" customFormat="1" x14ac:dyDescent="0.25">
      <c r="A241" s="59"/>
      <c r="B241" s="81"/>
      <c r="C241" s="60"/>
      <c r="D241" s="59"/>
      <c r="E241" s="59"/>
      <c r="F241" s="59"/>
      <c r="G241" s="59"/>
      <c r="H241" s="59"/>
      <c r="I241" s="59"/>
      <c r="J241" s="59"/>
      <c r="K241" s="59"/>
      <c r="L241" s="59"/>
      <c r="M241" s="59"/>
      <c r="N241" s="59"/>
      <c r="O241" s="59"/>
      <c r="P241" s="59"/>
      <c r="Q241" s="59"/>
      <c r="R241" s="59"/>
      <c r="S241" s="59"/>
      <c r="T241" s="59"/>
      <c r="U241" s="59"/>
      <c r="V241" s="59"/>
      <c r="W241" s="59"/>
      <c r="X241" s="59"/>
    </row>
    <row r="242" spans="1:24" s="54" customFormat="1" x14ac:dyDescent="0.25">
      <c r="A242" s="59"/>
      <c r="B242" s="81"/>
      <c r="C242" s="60"/>
      <c r="D242" s="59"/>
      <c r="E242" s="59"/>
      <c r="F242" s="59"/>
      <c r="G242" s="59"/>
      <c r="H242" s="59"/>
      <c r="I242" s="59"/>
      <c r="J242" s="59"/>
      <c r="K242" s="59"/>
      <c r="L242" s="59"/>
      <c r="M242" s="59"/>
      <c r="N242" s="59"/>
      <c r="O242" s="59"/>
      <c r="P242" s="59"/>
      <c r="Q242" s="59"/>
      <c r="R242" s="59"/>
      <c r="S242" s="59"/>
      <c r="T242" s="59"/>
      <c r="U242" s="59"/>
      <c r="V242" s="59"/>
      <c r="W242" s="59"/>
      <c r="X242" s="59"/>
    </row>
    <row r="243" spans="1:24" s="54" customFormat="1" x14ac:dyDescent="0.25">
      <c r="A243" s="59"/>
      <c r="B243" s="81"/>
      <c r="C243" s="60"/>
      <c r="D243" s="59"/>
      <c r="E243" s="59"/>
      <c r="F243" s="59"/>
      <c r="G243" s="59"/>
      <c r="H243" s="59"/>
      <c r="I243" s="59"/>
      <c r="J243" s="59"/>
      <c r="K243" s="59"/>
      <c r="L243" s="59"/>
      <c r="M243" s="59"/>
      <c r="N243" s="59"/>
      <c r="O243" s="59"/>
      <c r="P243" s="59"/>
      <c r="Q243" s="59"/>
      <c r="R243" s="59"/>
      <c r="S243" s="59"/>
      <c r="T243" s="59"/>
      <c r="U243" s="59"/>
      <c r="V243" s="59"/>
      <c r="W243" s="59"/>
      <c r="X243" s="59"/>
    </row>
    <row r="244" spans="1:24" s="54" customFormat="1" x14ac:dyDescent="0.25">
      <c r="A244" s="59"/>
      <c r="B244" s="81"/>
      <c r="C244" s="60"/>
      <c r="D244" s="59"/>
      <c r="E244" s="59"/>
      <c r="F244" s="59"/>
      <c r="G244" s="59"/>
      <c r="H244" s="59"/>
      <c r="I244" s="59"/>
      <c r="J244" s="59"/>
      <c r="K244" s="59"/>
      <c r="L244" s="59"/>
      <c r="M244" s="59"/>
      <c r="N244" s="59"/>
      <c r="O244" s="59"/>
      <c r="P244" s="59"/>
      <c r="Q244" s="59"/>
      <c r="R244" s="59"/>
      <c r="S244" s="59"/>
      <c r="T244" s="59"/>
      <c r="U244" s="59"/>
      <c r="V244" s="59"/>
      <c r="W244" s="59"/>
      <c r="X244" s="59"/>
    </row>
    <row r="245" spans="1:24" s="54" customFormat="1" x14ac:dyDescent="0.25">
      <c r="A245" s="59"/>
      <c r="B245" s="81"/>
      <c r="C245" s="60"/>
      <c r="D245" s="59"/>
      <c r="E245" s="59"/>
      <c r="F245" s="59"/>
      <c r="G245" s="59"/>
      <c r="H245" s="59"/>
      <c r="I245" s="59"/>
      <c r="J245" s="59"/>
      <c r="K245" s="59"/>
      <c r="L245" s="59"/>
      <c r="M245" s="59"/>
      <c r="N245" s="59"/>
      <c r="O245" s="59"/>
      <c r="P245" s="59"/>
      <c r="Q245" s="59"/>
      <c r="R245" s="59"/>
      <c r="S245" s="59"/>
      <c r="T245" s="59"/>
      <c r="U245" s="59"/>
      <c r="V245" s="59"/>
      <c r="W245" s="59"/>
      <c r="X245" s="59"/>
    </row>
    <row r="246" spans="1:24" s="54" customFormat="1" x14ac:dyDescent="0.25">
      <c r="A246" s="59"/>
      <c r="B246" s="81"/>
      <c r="C246" s="60"/>
      <c r="D246" s="59"/>
      <c r="E246" s="59"/>
      <c r="F246" s="59"/>
      <c r="G246" s="59"/>
      <c r="H246" s="59"/>
      <c r="I246" s="59"/>
      <c r="J246" s="59"/>
      <c r="K246" s="59"/>
      <c r="L246" s="59"/>
      <c r="M246" s="59"/>
      <c r="N246" s="59"/>
      <c r="O246" s="59"/>
      <c r="P246" s="59"/>
      <c r="Q246" s="59"/>
      <c r="R246" s="59"/>
      <c r="S246" s="59"/>
      <c r="T246" s="59"/>
      <c r="U246" s="59"/>
      <c r="V246" s="59"/>
      <c r="W246" s="59"/>
      <c r="X246" s="59"/>
    </row>
    <row r="247" spans="1:24" s="54" customFormat="1" x14ac:dyDescent="0.25">
      <c r="A247" s="59"/>
      <c r="B247" s="81"/>
      <c r="C247" s="60"/>
      <c r="D247" s="59"/>
      <c r="E247" s="59"/>
      <c r="F247" s="59"/>
      <c r="G247" s="59"/>
      <c r="H247" s="59"/>
      <c r="I247" s="59"/>
      <c r="J247" s="59"/>
      <c r="K247" s="59"/>
      <c r="L247" s="59"/>
      <c r="M247" s="59"/>
      <c r="N247" s="59"/>
      <c r="O247" s="59"/>
      <c r="P247" s="59"/>
      <c r="Q247" s="59"/>
      <c r="R247" s="59"/>
      <c r="S247" s="59"/>
      <c r="T247" s="59"/>
      <c r="U247" s="59"/>
      <c r="V247" s="59"/>
      <c r="W247" s="59"/>
      <c r="X247" s="59"/>
    </row>
    <row r="248" spans="1:24" s="54" customFormat="1" x14ac:dyDescent="0.25">
      <c r="A248" s="59"/>
      <c r="B248" s="81"/>
      <c r="C248" s="60"/>
      <c r="D248" s="59"/>
      <c r="E248" s="59"/>
      <c r="F248" s="59"/>
      <c r="G248" s="59"/>
      <c r="H248" s="59"/>
      <c r="I248" s="59"/>
      <c r="J248" s="59"/>
      <c r="K248" s="59"/>
      <c r="L248" s="59"/>
      <c r="M248" s="59"/>
      <c r="N248" s="59"/>
      <c r="O248" s="59"/>
      <c r="P248" s="59"/>
      <c r="Q248" s="59"/>
      <c r="R248" s="59"/>
      <c r="S248" s="59"/>
      <c r="T248" s="59"/>
      <c r="U248" s="59"/>
      <c r="V248" s="59"/>
      <c r="W248" s="59"/>
      <c r="X248" s="59"/>
    </row>
    <row r="249" spans="1:24" s="54" customFormat="1" x14ac:dyDescent="0.25">
      <c r="A249" s="59"/>
      <c r="B249" s="81"/>
      <c r="C249" s="60"/>
      <c r="D249" s="59"/>
      <c r="E249" s="59"/>
      <c r="F249" s="59"/>
      <c r="G249" s="59"/>
      <c r="H249" s="59"/>
      <c r="I249" s="59"/>
      <c r="J249" s="59"/>
      <c r="K249" s="59"/>
      <c r="L249" s="59"/>
      <c r="M249" s="59"/>
      <c r="N249" s="59"/>
      <c r="O249" s="59"/>
      <c r="P249" s="59"/>
      <c r="Q249" s="59"/>
      <c r="R249" s="59"/>
      <c r="S249" s="59"/>
      <c r="T249" s="59"/>
      <c r="U249" s="59"/>
      <c r="V249" s="59"/>
      <c r="W249" s="59"/>
      <c r="X249" s="59"/>
    </row>
    <row r="250" spans="1:24" s="54" customFormat="1" x14ac:dyDescent="0.25">
      <c r="A250" s="59"/>
      <c r="B250" s="81"/>
      <c r="C250" s="60"/>
      <c r="D250" s="59"/>
      <c r="E250" s="59"/>
      <c r="F250" s="59"/>
      <c r="G250" s="59"/>
      <c r="H250" s="59"/>
      <c r="I250" s="59"/>
      <c r="J250" s="59"/>
      <c r="K250" s="59"/>
      <c r="L250" s="59"/>
      <c r="M250" s="59"/>
      <c r="N250" s="59"/>
      <c r="O250" s="59"/>
      <c r="P250" s="59"/>
      <c r="Q250" s="59"/>
      <c r="R250" s="59"/>
      <c r="S250" s="59"/>
      <c r="T250" s="59"/>
      <c r="U250" s="59"/>
      <c r="V250" s="59"/>
      <c r="W250" s="59"/>
      <c r="X250" s="59"/>
    </row>
    <row r="251" spans="1:24" s="54" customFormat="1" x14ac:dyDescent="0.25">
      <c r="A251" s="59"/>
      <c r="B251" s="81"/>
      <c r="C251" s="60"/>
      <c r="D251" s="59"/>
      <c r="E251" s="59"/>
      <c r="F251" s="59"/>
      <c r="G251" s="59"/>
      <c r="H251" s="59"/>
      <c r="I251" s="59"/>
      <c r="J251" s="59"/>
      <c r="K251" s="59"/>
      <c r="L251" s="59"/>
      <c r="M251" s="59"/>
      <c r="N251" s="59"/>
      <c r="O251" s="59"/>
      <c r="P251" s="59"/>
      <c r="Q251" s="59"/>
      <c r="R251" s="59"/>
      <c r="S251" s="59"/>
      <c r="T251" s="59"/>
      <c r="U251" s="59"/>
      <c r="V251" s="59"/>
      <c r="W251" s="59"/>
      <c r="X251" s="59"/>
    </row>
    <row r="252" spans="1:24" s="54" customFormat="1" x14ac:dyDescent="0.25">
      <c r="A252" s="59"/>
      <c r="B252" s="81"/>
      <c r="C252" s="60"/>
      <c r="D252" s="59"/>
      <c r="E252" s="59"/>
      <c r="F252" s="59"/>
      <c r="G252" s="59"/>
      <c r="H252" s="59"/>
      <c r="I252" s="59"/>
      <c r="J252" s="59"/>
      <c r="K252" s="59"/>
      <c r="L252" s="59"/>
      <c r="M252" s="59"/>
      <c r="N252" s="59"/>
      <c r="O252" s="59"/>
      <c r="P252" s="59"/>
      <c r="Q252" s="59"/>
      <c r="R252" s="59"/>
      <c r="S252" s="59"/>
      <c r="T252" s="59"/>
      <c r="U252" s="59"/>
      <c r="V252" s="59"/>
      <c r="W252" s="59"/>
      <c r="X252" s="59"/>
    </row>
    <row r="253" spans="1:24" s="54" customFormat="1" x14ac:dyDescent="0.25">
      <c r="A253" s="59"/>
      <c r="B253" s="81"/>
      <c r="C253" s="60"/>
      <c r="D253" s="59"/>
      <c r="E253" s="59"/>
      <c r="F253" s="59"/>
      <c r="G253" s="59"/>
      <c r="H253" s="59"/>
      <c r="I253" s="59"/>
      <c r="J253" s="59"/>
      <c r="K253" s="59"/>
      <c r="L253" s="59"/>
      <c r="M253" s="59"/>
      <c r="N253" s="59"/>
      <c r="O253" s="59"/>
      <c r="P253" s="59"/>
      <c r="Q253" s="59"/>
      <c r="R253" s="59"/>
      <c r="S253" s="59"/>
      <c r="T253" s="59"/>
      <c r="U253" s="59"/>
      <c r="V253" s="59"/>
      <c r="W253" s="59"/>
      <c r="X253" s="59"/>
    </row>
    <row r="254" spans="1:24" s="54" customFormat="1" x14ac:dyDescent="0.25">
      <c r="A254" s="59"/>
      <c r="B254" s="81"/>
      <c r="C254" s="60"/>
      <c r="D254" s="59"/>
      <c r="E254" s="59"/>
      <c r="F254" s="59"/>
      <c r="G254" s="59"/>
      <c r="H254" s="59"/>
      <c r="I254" s="59"/>
      <c r="J254" s="59"/>
      <c r="K254" s="59"/>
      <c r="L254" s="59"/>
      <c r="M254" s="59"/>
      <c r="N254" s="59"/>
      <c r="O254" s="59"/>
      <c r="P254" s="59"/>
      <c r="Q254" s="59"/>
      <c r="R254" s="59"/>
      <c r="S254" s="59"/>
      <c r="T254" s="59"/>
      <c r="U254" s="59"/>
      <c r="V254" s="59"/>
      <c r="W254" s="59"/>
      <c r="X254" s="59"/>
    </row>
    <row r="255" spans="1:24" s="54" customFormat="1" x14ac:dyDescent="0.25">
      <c r="A255" s="59"/>
      <c r="B255" s="81"/>
      <c r="C255" s="60"/>
      <c r="D255" s="59"/>
      <c r="E255" s="59"/>
      <c r="F255" s="59"/>
      <c r="G255" s="59"/>
      <c r="H255" s="59"/>
      <c r="I255" s="59"/>
      <c r="J255" s="59"/>
      <c r="K255" s="59"/>
      <c r="L255" s="59"/>
      <c r="M255" s="59"/>
      <c r="N255" s="59"/>
      <c r="O255" s="59"/>
      <c r="P255" s="59"/>
      <c r="Q255" s="59"/>
      <c r="R255" s="59"/>
      <c r="S255" s="59"/>
      <c r="T255" s="59"/>
      <c r="U255" s="59"/>
      <c r="V255" s="59"/>
      <c r="W255" s="59"/>
      <c r="X255" s="59"/>
    </row>
    <row r="256" spans="1:24" s="54" customFormat="1" x14ac:dyDescent="0.25">
      <c r="A256" s="59"/>
      <c r="B256" s="81"/>
      <c r="C256" s="60"/>
      <c r="D256" s="59"/>
      <c r="E256" s="59"/>
      <c r="F256" s="59"/>
      <c r="G256" s="59"/>
      <c r="H256" s="59"/>
      <c r="I256" s="59"/>
      <c r="J256" s="59"/>
      <c r="K256" s="59"/>
      <c r="L256" s="59"/>
      <c r="M256" s="59"/>
      <c r="N256" s="59"/>
      <c r="O256" s="59"/>
      <c r="P256" s="59"/>
      <c r="Q256" s="59"/>
      <c r="R256" s="59"/>
      <c r="S256" s="59"/>
      <c r="T256" s="59"/>
      <c r="U256" s="59"/>
      <c r="V256" s="59"/>
      <c r="W256" s="59"/>
      <c r="X256" s="59"/>
    </row>
    <row r="257" spans="1:24" s="54" customFormat="1" x14ac:dyDescent="0.25">
      <c r="A257" s="59"/>
      <c r="B257" s="81"/>
      <c r="C257" s="60"/>
      <c r="D257" s="59"/>
      <c r="E257" s="59"/>
      <c r="F257" s="59"/>
      <c r="G257" s="59"/>
      <c r="H257" s="59"/>
      <c r="I257" s="59"/>
      <c r="J257" s="59"/>
      <c r="K257" s="59"/>
      <c r="L257" s="59"/>
      <c r="M257" s="59"/>
      <c r="N257" s="59"/>
      <c r="O257" s="59"/>
      <c r="P257" s="59"/>
      <c r="Q257" s="59"/>
      <c r="R257" s="59"/>
      <c r="S257" s="59"/>
      <c r="T257" s="59"/>
      <c r="U257" s="59"/>
      <c r="V257" s="59"/>
      <c r="W257" s="59"/>
      <c r="X257" s="59"/>
    </row>
    <row r="258" spans="1:24" s="54" customFormat="1" x14ac:dyDescent="0.25">
      <c r="A258" s="59"/>
      <c r="B258" s="81"/>
      <c r="C258" s="60"/>
      <c r="D258" s="59"/>
      <c r="E258" s="59"/>
      <c r="F258" s="59"/>
      <c r="G258" s="59"/>
      <c r="H258" s="59"/>
      <c r="I258" s="59"/>
      <c r="J258" s="59"/>
      <c r="K258" s="59"/>
      <c r="L258" s="59"/>
      <c r="M258" s="59"/>
      <c r="N258" s="59"/>
      <c r="O258" s="59"/>
      <c r="P258" s="59"/>
      <c r="Q258" s="59"/>
      <c r="R258" s="59"/>
      <c r="S258" s="59"/>
      <c r="T258" s="59"/>
      <c r="U258" s="59"/>
      <c r="V258" s="59"/>
      <c r="W258" s="59"/>
      <c r="X258" s="59"/>
    </row>
    <row r="259" spans="1:24" s="54" customFormat="1" x14ac:dyDescent="0.25">
      <c r="A259" s="59"/>
      <c r="B259" s="81"/>
      <c r="C259" s="60"/>
      <c r="D259" s="59"/>
      <c r="E259" s="59"/>
      <c r="F259" s="59"/>
      <c r="G259" s="59"/>
      <c r="H259" s="59"/>
      <c r="I259" s="59"/>
      <c r="J259" s="59"/>
      <c r="K259" s="59"/>
      <c r="L259" s="59"/>
      <c r="M259" s="59"/>
      <c r="N259" s="59"/>
      <c r="O259" s="59"/>
      <c r="P259" s="59"/>
      <c r="Q259" s="59"/>
      <c r="R259" s="59"/>
      <c r="S259" s="59"/>
      <c r="T259" s="59"/>
      <c r="U259" s="59"/>
      <c r="V259" s="59"/>
      <c r="W259" s="59"/>
      <c r="X259" s="59"/>
    </row>
    <row r="260" spans="1:24" s="54" customFormat="1" x14ac:dyDescent="0.25">
      <c r="A260" s="59"/>
      <c r="B260" s="81"/>
      <c r="C260" s="60"/>
      <c r="D260" s="59"/>
      <c r="E260" s="59"/>
      <c r="F260" s="59"/>
      <c r="G260" s="59"/>
      <c r="H260" s="59"/>
      <c r="I260" s="59"/>
      <c r="J260" s="59"/>
      <c r="K260" s="59"/>
      <c r="L260" s="59"/>
      <c r="M260" s="59"/>
      <c r="N260" s="59"/>
      <c r="O260" s="59"/>
      <c r="P260" s="59"/>
      <c r="Q260" s="59"/>
      <c r="R260" s="59"/>
      <c r="S260" s="59"/>
      <c r="T260" s="59"/>
      <c r="U260" s="59"/>
      <c r="V260" s="59"/>
      <c r="W260" s="59"/>
      <c r="X260" s="59"/>
    </row>
    <row r="261" spans="1:24" s="54" customFormat="1" x14ac:dyDescent="0.25">
      <c r="A261" s="59"/>
      <c r="B261" s="81"/>
      <c r="C261" s="60"/>
      <c r="D261" s="59"/>
      <c r="E261" s="59"/>
      <c r="F261" s="59"/>
      <c r="G261" s="59"/>
      <c r="H261" s="59"/>
      <c r="I261" s="59"/>
      <c r="J261" s="59"/>
      <c r="K261" s="59"/>
      <c r="L261" s="59"/>
      <c r="M261" s="59"/>
      <c r="N261" s="59"/>
      <c r="O261" s="59"/>
      <c r="P261" s="59"/>
      <c r="Q261" s="59"/>
      <c r="R261" s="59"/>
      <c r="S261" s="59"/>
      <c r="T261" s="59"/>
      <c r="U261" s="59"/>
      <c r="V261" s="59"/>
      <c r="W261" s="59"/>
      <c r="X261" s="59"/>
    </row>
    <row r="262" spans="1:24" s="54" customFormat="1" x14ac:dyDescent="0.25">
      <c r="A262" s="59"/>
      <c r="B262" s="81"/>
      <c r="C262" s="60"/>
      <c r="D262" s="59"/>
      <c r="E262" s="59"/>
      <c r="F262" s="59"/>
      <c r="G262" s="59"/>
      <c r="H262" s="59"/>
      <c r="I262" s="59"/>
      <c r="J262" s="59"/>
      <c r="K262" s="59"/>
      <c r="L262" s="59"/>
      <c r="M262" s="59"/>
      <c r="N262" s="59"/>
      <c r="O262" s="59"/>
      <c r="P262" s="59"/>
      <c r="Q262" s="59"/>
      <c r="R262" s="59"/>
      <c r="S262" s="59"/>
      <c r="T262" s="59"/>
      <c r="U262" s="59"/>
      <c r="V262" s="59"/>
      <c r="W262" s="59"/>
      <c r="X262" s="59"/>
    </row>
    <row r="263" spans="1:24" s="54" customFormat="1" x14ac:dyDescent="0.25">
      <c r="A263" s="59"/>
      <c r="B263" s="81"/>
      <c r="C263" s="60"/>
      <c r="D263" s="59"/>
      <c r="E263" s="59"/>
      <c r="F263" s="59"/>
      <c r="G263" s="59"/>
      <c r="H263" s="59"/>
      <c r="I263" s="59"/>
      <c r="J263" s="59"/>
      <c r="K263" s="59"/>
      <c r="L263" s="59"/>
      <c r="M263" s="59"/>
      <c r="N263" s="59"/>
      <c r="O263" s="59"/>
      <c r="P263" s="59"/>
      <c r="Q263" s="59"/>
      <c r="R263" s="59"/>
      <c r="S263" s="59"/>
      <c r="T263" s="59"/>
      <c r="U263" s="59"/>
      <c r="V263" s="59"/>
      <c r="W263" s="59"/>
      <c r="X263" s="59"/>
    </row>
    <row r="264" spans="1:24" s="54" customFormat="1" x14ac:dyDescent="0.25">
      <c r="A264" s="59"/>
      <c r="B264" s="81"/>
      <c r="C264" s="60"/>
      <c r="D264" s="59"/>
      <c r="E264" s="59"/>
      <c r="F264" s="59"/>
      <c r="G264" s="59"/>
      <c r="H264" s="59"/>
      <c r="I264" s="59"/>
      <c r="J264" s="59"/>
      <c r="K264" s="59"/>
      <c r="L264" s="59"/>
      <c r="M264" s="59"/>
      <c r="N264" s="59"/>
      <c r="O264" s="59"/>
      <c r="P264" s="59"/>
      <c r="Q264" s="59"/>
      <c r="R264" s="59"/>
      <c r="S264" s="59"/>
      <c r="T264" s="59"/>
      <c r="U264" s="59"/>
      <c r="V264" s="59"/>
      <c r="W264" s="59"/>
      <c r="X264" s="59"/>
    </row>
    <row r="265" spans="1:24" s="54" customFormat="1" x14ac:dyDescent="0.25">
      <c r="A265" s="59"/>
      <c r="B265" s="81"/>
      <c r="C265" s="60"/>
      <c r="D265" s="59"/>
      <c r="E265" s="59"/>
      <c r="F265" s="59"/>
      <c r="G265" s="59"/>
      <c r="H265" s="59"/>
      <c r="I265" s="59"/>
      <c r="J265" s="59"/>
      <c r="K265" s="59"/>
      <c r="L265" s="59"/>
      <c r="M265" s="59"/>
      <c r="N265" s="59"/>
      <c r="O265" s="59"/>
      <c r="P265" s="59"/>
      <c r="Q265" s="59"/>
      <c r="R265" s="59"/>
      <c r="S265" s="59"/>
      <c r="T265" s="59"/>
      <c r="U265" s="59"/>
      <c r="V265" s="59"/>
      <c r="W265" s="59"/>
      <c r="X265" s="59"/>
    </row>
    <row r="266" spans="1:24" s="54" customFormat="1" x14ac:dyDescent="0.25">
      <c r="A266" s="59"/>
      <c r="B266" s="81"/>
      <c r="C266" s="60"/>
      <c r="D266" s="59"/>
      <c r="E266" s="59"/>
      <c r="F266" s="59"/>
      <c r="G266" s="59"/>
      <c r="H266" s="59"/>
      <c r="I266" s="59"/>
      <c r="J266" s="59"/>
      <c r="K266" s="59"/>
      <c r="L266" s="59"/>
      <c r="M266" s="59"/>
      <c r="N266" s="59"/>
      <c r="O266" s="59"/>
      <c r="P266" s="59"/>
      <c r="Q266" s="59"/>
      <c r="R266" s="59"/>
      <c r="S266" s="59"/>
      <c r="T266" s="59"/>
      <c r="U266" s="59"/>
      <c r="V266" s="59"/>
      <c r="W266" s="59"/>
      <c r="X266" s="59"/>
    </row>
    <row r="267" spans="1:24" s="54" customFormat="1" x14ac:dyDescent="0.25">
      <c r="A267" s="59"/>
      <c r="B267" s="81"/>
      <c r="C267" s="60"/>
      <c r="D267" s="59"/>
      <c r="E267" s="59"/>
      <c r="F267" s="59"/>
      <c r="G267" s="59"/>
      <c r="H267" s="59"/>
      <c r="I267" s="59"/>
      <c r="J267" s="59"/>
      <c r="K267" s="59"/>
      <c r="L267" s="59"/>
      <c r="M267" s="59"/>
      <c r="N267" s="59"/>
      <c r="O267" s="59"/>
      <c r="P267" s="59"/>
      <c r="Q267" s="59"/>
      <c r="R267" s="59"/>
      <c r="S267" s="59"/>
      <c r="T267" s="59"/>
      <c r="U267" s="59"/>
      <c r="V267" s="59"/>
      <c r="W267" s="59"/>
      <c r="X267" s="59"/>
    </row>
    <row r="268" spans="1:24" s="54" customFormat="1" x14ac:dyDescent="0.25">
      <c r="A268" s="59"/>
      <c r="B268" s="81"/>
      <c r="C268" s="60"/>
      <c r="D268" s="59"/>
      <c r="E268" s="59"/>
      <c r="F268" s="59"/>
      <c r="G268" s="59"/>
      <c r="H268" s="59"/>
      <c r="I268" s="59"/>
      <c r="J268" s="59"/>
      <c r="K268" s="59"/>
      <c r="L268" s="59"/>
      <c r="M268" s="59"/>
      <c r="N268" s="59"/>
      <c r="O268" s="59"/>
      <c r="P268" s="59"/>
      <c r="Q268" s="59"/>
      <c r="R268" s="59"/>
      <c r="S268" s="59"/>
      <c r="T268" s="59"/>
      <c r="U268" s="59"/>
      <c r="V268" s="59"/>
      <c r="W268" s="59"/>
      <c r="X268" s="59"/>
    </row>
    <row r="269" spans="1:24" s="54" customFormat="1" x14ac:dyDescent="0.25">
      <c r="A269" s="59"/>
      <c r="B269" s="81"/>
      <c r="C269" s="60"/>
      <c r="D269" s="59"/>
      <c r="E269" s="59"/>
      <c r="F269" s="59"/>
      <c r="G269" s="59"/>
      <c r="H269" s="59"/>
      <c r="I269" s="59"/>
      <c r="J269" s="59"/>
      <c r="K269" s="59"/>
      <c r="L269" s="59"/>
      <c r="M269" s="59"/>
      <c r="N269" s="59"/>
      <c r="O269" s="59"/>
      <c r="P269" s="59"/>
      <c r="Q269" s="59"/>
      <c r="R269" s="59"/>
      <c r="S269" s="59"/>
      <c r="T269" s="59"/>
      <c r="U269" s="59"/>
      <c r="V269" s="59"/>
      <c r="W269" s="59"/>
      <c r="X269" s="59"/>
    </row>
    <row r="270" spans="1:24" s="54" customFormat="1" x14ac:dyDescent="0.25">
      <c r="A270" s="59"/>
      <c r="B270" s="81"/>
      <c r="C270" s="60"/>
      <c r="D270" s="59"/>
      <c r="E270" s="59"/>
      <c r="F270" s="59"/>
      <c r="G270" s="59"/>
      <c r="H270" s="59"/>
      <c r="I270" s="59"/>
      <c r="J270" s="59"/>
      <c r="K270" s="59"/>
      <c r="L270" s="59"/>
      <c r="M270" s="59"/>
      <c r="N270" s="59"/>
      <c r="O270" s="59"/>
      <c r="P270" s="59"/>
      <c r="Q270" s="59"/>
      <c r="R270" s="59"/>
      <c r="S270" s="59"/>
      <c r="T270" s="59"/>
      <c r="U270" s="59"/>
      <c r="V270" s="59"/>
      <c r="W270" s="59"/>
      <c r="X270" s="59"/>
    </row>
    <row r="271" spans="1:24" s="54" customFormat="1" x14ac:dyDescent="0.25">
      <c r="A271" s="59"/>
      <c r="B271" s="81"/>
      <c r="C271" s="60"/>
      <c r="D271" s="59"/>
      <c r="E271" s="59"/>
      <c r="F271" s="59"/>
      <c r="G271" s="59"/>
      <c r="H271" s="59"/>
      <c r="I271" s="59"/>
      <c r="J271" s="59"/>
      <c r="K271" s="59"/>
      <c r="L271" s="59"/>
      <c r="M271" s="59"/>
      <c r="N271" s="59"/>
      <c r="O271" s="59"/>
      <c r="P271" s="59"/>
      <c r="Q271" s="59"/>
      <c r="R271" s="59"/>
      <c r="S271" s="59"/>
      <c r="T271" s="59"/>
      <c r="U271" s="59"/>
      <c r="V271" s="59"/>
      <c r="W271" s="59"/>
      <c r="X271" s="59"/>
    </row>
    <row r="272" spans="1:24" s="54" customFormat="1" x14ac:dyDescent="0.25">
      <c r="A272" s="59"/>
      <c r="B272" s="81"/>
      <c r="C272" s="60"/>
      <c r="D272" s="59"/>
      <c r="E272" s="59"/>
      <c r="F272" s="59"/>
      <c r="G272" s="59"/>
      <c r="H272" s="59"/>
      <c r="I272" s="59"/>
      <c r="J272" s="59"/>
      <c r="K272" s="59"/>
      <c r="L272" s="59"/>
      <c r="M272" s="59"/>
      <c r="N272" s="59"/>
      <c r="O272" s="59"/>
      <c r="P272" s="59"/>
      <c r="Q272" s="59"/>
      <c r="R272" s="59"/>
      <c r="S272" s="59"/>
      <c r="T272" s="59"/>
      <c r="U272" s="59"/>
      <c r="V272" s="59"/>
      <c r="W272" s="59"/>
      <c r="X272" s="59"/>
    </row>
    <row r="273" spans="1:24" s="54" customFormat="1" x14ac:dyDescent="0.25">
      <c r="A273" s="59"/>
      <c r="B273" s="81"/>
      <c r="C273" s="60"/>
      <c r="D273" s="59"/>
      <c r="E273" s="59"/>
      <c r="F273" s="59"/>
      <c r="G273" s="59"/>
      <c r="H273" s="59"/>
      <c r="I273" s="59"/>
      <c r="J273" s="59"/>
      <c r="K273" s="59"/>
      <c r="L273" s="59"/>
      <c r="M273" s="59"/>
      <c r="N273" s="59"/>
      <c r="O273" s="59"/>
      <c r="P273" s="59"/>
      <c r="Q273" s="59"/>
      <c r="R273" s="59"/>
      <c r="S273" s="59"/>
      <c r="T273" s="59"/>
      <c r="U273" s="59"/>
      <c r="V273" s="59"/>
      <c r="W273" s="59"/>
      <c r="X273" s="59"/>
    </row>
    <row r="274" spans="1:24" s="54" customFormat="1" x14ac:dyDescent="0.25">
      <c r="A274" s="59"/>
      <c r="B274" s="81"/>
      <c r="C274" s="60"/>
      <c r="D274" s="59"/>
      <c r="E274" s="59"/>
      <c r="F274" s="59"/>
      <c r="G274" s="59"/>
      <c r="H274" s="59"/>
      <c r="I274" s="59"/>
      <c r="J274" s="59"/>
      <c r="K274" s="59"/>
      <c r="L274" s="59"/>
      <c r="M274" s="59"/>
      <c r="N274" s="59"/>
      <c r="O274" s="59"/>
      <c r="P274" s="59"/>
      <c r="Q274" s="59"/>
      <c r="R274" s="59"/>
      <c r="S274" s="59"/>
      <c r="T274" s="59"/>
      <c r="U274" s="59"/>
      <c r="V274" s="59"/>
      <c r="W274" s="59"/>
      <c r="X274" s="59"/>
    </row>
    <row r="275" spans="1:24" s="54" customFormat="1" x14ac:dyDescent="0.25">
      <c r="A275" s="59"/>
      <c r="B275" s="81"/>
      <c r="C275" s="60"/>
      <c r="D275" s="59"/>
      <c r="E275" s="59"/>
      <c r="F275" s="59"/>
      <c r="G275" s="59"/>
      <c r="H275" s="59"/>
      <c r="I275" s="59"/>
      <c r="J275" s="59"/>
      <c r="K275" s="59"/>
      <c r="L275" s="59"/>
      <c r="M275" s="59"/>
      <c r="N275" s="59"/>
      <c r="O275" s="59"/>
      <c r="P275" s="59"/>
      <c r="Q275" s="59"/>
      <c r="R275" s="59"/>
      <c r="S275" s="59"/>
      <c r="T275" s="59"/>
      <c r="U275" s="59"/>
      <c r="V275" s="59"/>
      <c r="W275" s="59"/>
      <c r="X275" s="59"/>
    </row>
    <row r="276" spans="1:24" s="54" customFormat="1" x14ac:dyDescent="0.25">
      <c r="A276" s="59"/>
      <c r="B276" s="81"/>
      <c r="C276" s="60"/>
      <c r="D276" s="59"/>
      <c r="E276" s="59"/>
      <c r="F276" s="59"/>
      <c r="G276" s="59"/>
      <c r="H276" s="59"/>
      <c r="I276" s="59"/>
      <c r="J276" s="59"/>
      <c r="K276" s="59"/>
      <c r="L276" s="59"/>
      <c r="M276" s="59"/>
      <c r="N276" s="59"/>
      <c r="O276" s="59"/>
      <c r="P276" s="59"/>
      <c r="Q276" s="59"/>
      <c r="R276" s="59"/>
      <c r="S276" s="59"/>
      <c r="T276" s="59"/>
      <c r="U276" s="59"/>
      <c r="V276" s="59"/>
      <c r="W276" s="59"/>
      <c r="X276" s="59"/>
    </row>
    <row r="277" spans="1:24" s="54" customFormat="1" x14ac:dyDescent="0.25">
      <c r="A277" s="59"/>
      <c r="B277" s="81"/>
      <c r="C277" s="60"/>
      <c r="D277" s="59"/>
      <c r="E277" s="59"/>
      <c r="F277" s="59"/>
      <c r="G277" s="59"/>
      <c r="H277" s="59"/>
      <c r="I277" s="59"/>
      <c r="J277" s="59"/>
      <c r="K277" s="59"/>
      <c r="L277" s="59"/>
      <c r="M277" s="59"/>
      <c r="N277" s="59"/>
      <c r="O277" s="59"/>
      <c r="P277" s="59"/>
      <c r="Q277" s="59"/>
      <c r="R277" s="59"/>
      <c r="S277" s="59"/>
      <c r="T277" s="59"/>
      <c r="U277" s="59"/>
      <c r="V277" s="59"/>
      <c r="W277" s="59"/>
      <c r="X277" s="59"/>
    </row>
    <row r="278" spans="1:24" s="54" customFormat="1" x14ac:dyDescent="0.25">
      <c r="A278" s="59"/>
      <c r="B278" s="81"/>
      <c r="C278" s="60"/>
      <c r="D278" s="59"/>
      <c r="E278" s="59"/>
      <c r="F278" s="59"/>
      <c r="G278" s="59"/>
      <c r="H278" s="59"/>
      <c r="I278" s="59"/>
      <c r="J278" s="59"/>
      <c r="K278" s="59"/>
      <c r="L278" s="59"/>
      <c r="M278" s="59"/>
      <c r="N278" s="59"/>
      <c r="O278" s="59"/>
      <c r="P278" s="59"/>
      <c r="Q278" s="59"/>
      <c r="R278" s="59"/>
      <c r="S278" s="59"/>
      <c r="T278" s="59"/>
      <c r="U278" s="59"/>
      <c r="V278" s="59"/>
      <c r="W278" s="59"/>
      <c r="X278" s="59"/>
    </row>
    <row r="279" spans="1:24" s="54" customFormat="1" x14ac:dyDescent="0.25">
      <c r="A279" s="59"/>
      <c r="B279" s="81"/>
      <c r="C279" s="60"/>
      <c r="D279" s="59"/>
      <c r="E279" s="59"/>
      <c r="F279" s="59"/>
      <c r="G279" s="59"/>
      <c r="H279" s="59"/>
      <c r="I279" s="59"/>
      <c r="J279" s="59"/>
      <c r="K279" s="59"/>
      <c r="L279" s="59"/>
      <c r="M279" s="59"/>
      <c r="N279" s="59"/>
      <c r="O279" s="59"/>
      <c r="P279" s="59"/>
      <c r="Q279" s="59"/>
      <c r="R279" s="59"/>
      <c r="S279" s="59"/>
      <c r="T279" s="59"/>
      <c r="U279" s="59"/>
      <c r="V279" s="59"/>
      <c r="W279" s="59"/>
      <c r="X279" s="59"/>
    </row>
    <row r="280" spans="1:24" s="54" customFormat="1" x14ac:dyDescent="0.25">
      <c r="A280" s="59"/>
      <c r="B280" s="81"/>
      <c r="C280" s="60"/>
      <c r="D280" s="59"/>
      <c r="E280" s="59"/>
      <c r="F280" s="59"/>
      <c r="G280" s="59"/>
      <c r="H280" s="59"/>
      <c r="I280" s="59"/>
      <c r="J280" s="59"/>
      <c r="K280" s="59"/>
      <c r="L280" s="59"/>
      <c r="M280" s="59"/>
      <c r="N280" s="59"/>
      <c r="O280" s="59"/>
      <c r="P280" s="59"/>
      <c r="Q280" s="59"/>
      <c r="R280" s="59"/>
      <c r="S280" s="59"/>
      <c r="T280" s="59"/>
      <c r="U280" s="59"/>
      <c r="V280" s="59"/>
      <c r="W280" s="59"/>
      <c r="X280" s="59"/>
    </row>
    <row r="281" spans="1:24" s="54" customFormat="1" x14ac:dyDescent="0.25">
      <c r="A281" s="59"/>
      <c r="B281" s="81"/>
      <c r="C281" s="60"/>
      <c r="D281" s="59"/>
      <c r="E281" s="59"/>
      <c r="F281" s="59"/>
      <c r="G281" s="59"/>
      <c r="H281" s="59"/>
      <c r="I281" s="59"/>
      <c r="J281" s="59"/>
      <c r="K281" s="59"/>
      <c r="L281" s="59"/>
      <c r="M281" s="59"/>
      <c r="N281" s="59"/>
      <c r="O281" s="59"/>
      <c r="P281" s="59"/>
      <c r="Q281" s="59"/>
      <c r="R281" s="59"/>
      <c r="S281" s="59"/>
      <c r="T281" s="59"/>
      <c r="U281" s="59"/>
      <c r="V281" s="59"/>
      <c r="W281" s="59"/>
      <c r="X281" s="59"/>
    </row>
    <row r="282" spans="1:24" s="54" customFormat="1" x14ac:dyDescent="0.25">
      <c r="A282" s="59"/>
      <c r="B282" s="81"/>
      <c r="C282" s="60"/>
      <c r="D282" s="59"/>
      <c r="E282" s="59"/>
      <c r="F282" s="59"/>
      <c r="G282" s="59"/>
      <c r="H282" s="59"/>
      <c r="I282" s="59"/>
      <c r="J282" s="59"/>
      <c r="K282" s="59"/>
      <c r="L282" s="59"/>
      <c r="M282" s="59"/>
      <c r="N282" s="59"/>
      <c r="O282" s="59"/>
      <c r="P282" s="59"/>
      <c r="Q282" s="59"/>
      <c r="R282" s="59"/>
      <c r="S282" s="59"/>
      <c r="T282" s="59"/>
      <c r="U282" s="59"/>
      <c r="V282" s="59"/>
      <c r="W282" s="59"/>
      <c r="X282" s="59"/>
    </row>
    <row r="283" spans="1:24" x14ac:dyDescent="0.25">
      <c r="A283" s="59"/>
      <c r="B283" s="81"/>
      <c r="C283" s="60"/>
      <c r="D283" s="59"/>
      <c r="E283" s="59"/>
      <c r="F283" s="59"/>
      <c r="G283" s="59"/>
      <c r="H283" s="59"/>
      <c r="I283" s="59"/>
      <c r="J283" s="59"/>
      <c r="K283" s="59"/>
      <c r="L283" s="59"/>
      <c r="M283" s="59"/>
      <c r="N283" s="59"/>
      <c r="O283" s="59"/>
      <c r="P283" s="59"/>
      <c r="Q283" s="59"/>
      <c r="R283" s="59"/>
      <c r="S283" s="59"/>
      <c r="T283" s="59"/>
      <c r="U283" s="59"/>
      <c r="V283" s="59"/>
      <c r="W283" s="59"/>
      <c r="X283" s="59"/>
    </row>
    <row r="284" spans="1:24" x14ac:dyDescent="0.25">
      <c r="A284" s="59"/>
      <c r="B284" s="81"/>
      <c r="C284" s="60"/>
      <c r="D284" s="59"/>
      <c r="E284" s="59"/>
      <c r="F284" s="59"/>
      <c r="G284" s="59"/>
      <c r="H284" s="59"/>
      <c r="I284" s="59"/>
      <c r="J284" s="59"/>
      <c r="K284" s="59"/>
      <c r="L284" s="59"/>
      <c r="M284" s="59"/>
      <c r="N284" s="59"/>
      <c r="O284" s="59"/>
      <c r="P284" s="59"/>
      <c r="Q284" s="59"/>
      <c r="R284" s="59"/>
      <c r="S284" s="59"/>
      <c r="T284" s="59"/>
      <c r="U284" s="59"/>
      <c r="V284" s="59"/>
      <c r="W284" s="59"/>
      <c r="X284" s="59"/>
    </row>
    <row r="285" spans="1:24" x14ac:dyDescent="0.25">
      <c r="A285" s="59"/>
      <c r="B285" s="81"/>
      <c r="C285" s="60"/>
      <c r="D285" s="59"/>
      <c r="E285" s="59"/>
      <c r="F285" s="59"/>
      <c r="G285" s="59"/>
      <c r="H285" s="59"/>
      <c r="I285" s="59"/>
      <c r="J285" s="59"/>
      <c r="K285" s="59"/>
      <c r="L285" s="59"/>
      <c r="M285" s="59"/>
      <c r="N285" s="59"/>
      <c r="O285" s="59"/>
      <c r="P285" s="59"/>
      <c r="Q285" s="59"/>
      <c r="R285" s="59"/>
      <c r="S285" s="59"/>
      <c r="T285" s="59"/>
      <c r="U285" s="59"/>
      <c r="V285" s="59"/>
      <c r="W285" s="59"/>
      <c r="X285" s="59"/>
    </row>
    <row r="286" spans="1:24" x14ac:dyDescent="0.25">
      <c r="A286" s="59"/>
      <c r="B286" s="81"/>
      <c r="C286" s="60"/>
      <c r="D286" s="59"/>
      <c r="E286" s="59"/>
      <c r="F286" s="59"/>
      <c r="G286" s="59"/>
      <c r="H286" s="59"/>
      <c r="I286" s="59"/>
      <c r="J286" s="59"/>
      <c r="K286" s="59"/>
      <c r="L286" s="59"/>
      <c r="M286" s="59"/>
      <c r="N286" s="59"/>
      <c r="O286" s="59"/>
      <c r="P286" s="59"/>
      <c r="Q286" s="59"/>
      <c r="R286" s="59"/>
      <c r="S286" s="59"/>
      <c r="T286" s="59"/>
      <c r="U286" s="59"/>
      <c r="V286" s="59"/>
      <c r="W286" s="59"/>
      <c r="X286" s="59"/>
    </row>
    <row r="287" spans="1:24" x14ac:dyDescent="0.25">
      <c r="A287" s="59"/>
      <c r="B287" s="81"/>
      <c r="C287" s="60"/>
      <c r="D287" s="59"/>
      <c r="E287" s="59"/>
      <c r="F287" s="59"/>
      <c r="G287" s="59"/>
      <c r="H287" s="59"/>
      <c r="I287" s="59"/>
      <c r="J287" s="59"/>
      <c r="K287" s="59"/>
      <c r="L287" s="59"/>
      <c r="M287" s="59"/>
      <c r="N287" s="59"/>
      <c r="O287" s="59"/>
      <c r="P287" s="59"/>
      <c r="Q287" s="59"/>
      <c r="R287" s="59"/>
      <c r="S287" s="59"/>
      <c r="T287" s="59"/>
      <c r="U287" s="59"/>
      <c r="V287" s="59"/>
      <c r="W287" s="59"/>
      <c r="X287" s="59"/>
    </row>
    <row r="288" spans="1:24" x14ac:dyDescent="0.25">
      <c r="A288" s="59"/>
      <c r="B288" s="81"/>
      <c r="C288" s="60"/>
      <c r="D288" s="59"/>
      <c r="E288" s="59"/>
      <c r="F288" s="59"/>
      <c r="G288" s="59"/>
      <c r="H288" s="59"/>
      <c r="I288" s="59"/>
      <c r="J288" s="59"/>
      <c r="K288" s="59"/>
      <c r="L288" s="59"/>
      <c r="M288" s="59"/>
      <c r="N288" s="59"/>
      <c r="O288" s="59"/>
      <c r="P288" s="59"/>
      <c r="Q288" s="59"/>
      <c r="R288" s="59"/>
      <c r="S288" s="59"/>
      <c r="T288" s="59"/>
      <c r="U288" s="59"/>
      <c r="V288" s="59"/>
      <c r="W288" s="59"/>
      <c r="X288" s="59"/>
    </row>
    <row r="289" spans="1:24" x14ac:dyDescent="0.25">
      <c r="A289" s="59"/>
      <c r="B289" s="81"/>
      <c r="C289" s="60"/>
      <c r="D289" s="59"/>
      <c r="E289" s="59"/>
      <c r="F289" s="59"/>
      <c r="G289" s="59"/>
      <c r="H289" s="59"/>
      <c r="I289" s="59"/>
      <c r="J289" s="59"/>
      <c r="K289" s="59"/>
      <c r="L289" s="59"/>
      <c r="M289" s="59"/>
      <c r="N289" s="59"/>
      <c r="O289" s="59"/>
      <c r="P289" s="59"/>
      <c r="Q289" s="59"/>
      <c r="R289" s="59"/>
      <c r="S289" s="59"/>
      <c r="T289" s="59"/>
      <c r="U289" s="59"/>
      <c r="V289" s="59"/>
      <c r="W289" s="59"/>
      <c r="X289" s="59"/>
    </row>
    <row r="290" spans="1:24" x14ac:dyDescent="0.25">
      <c r="A290" s="59"/>
      <c r="B290" s="81"/>
      <c r="C290" s="60"/>
      <c r="D290" s="59"/>
      <c r="E290" s="59"/>
      <c r="F290" s="59"/>
      <c r="G290" s="59"/>
      <c r="H290" s="59"/>
      <c r="I290" s="59"/>
      <c r="J290" s="59"/>
      <c r="K290" s="59"/>
      <c r="L290" s="59"/>
      <c r="M290" s="59"/>
      <c r="N290" s="59"/>
      <c r="O290" s="59"/>
      <c r="P290" s="59"/>
      <c r="Q290" s="59"/>
      <c r="R290" s="59"/>
      <c r="S290" s="59"/>
      <c r="T290" s="59"/>
      <c r="U290" s="59"/>
      <c r="V290" s="59"/>
      <c r="W290" s="59"/>
      <c r="X290" s="59"/>
    </row>
    <row r="291" spans="1:24" x14ac:dyDescent="0.25">
      <c r="A291" s="59"/>
      <c r="B291" s="81"/>
      <c r="C291" s="60"/>
      <c r="D291" s="59"/>
      <c r="E291" s="59"/>
      <c r="F291" s="59"/>
      <c r="G291" s="59"/>
      <c r="H291" s="59"/>
      <c r="I291" s="59"/>
      <c r="J291" s="59"/>
      <c r="K291" s="59"/>
      <c r="L291" s="59"/>
      <c r="M291" s="59"/>
      <c r="N291" s="59"/>
      <c r="O291" s="59"/>
      <c r="P291" s="59"/>
      <c r="Q291" s="59"/>
      <c r="R291" s="59"/>
      <c r="S291" s="59"/>
      <c r="T291" s="59"/>
      <c r="U291" s="59"/>
      <c r="V291" s="59"/>
      <c r="W291" s="59"/>
      <c r="X291" s="59"/>
    </row>
    <row r="292" spans="1:24" x14ac:dyDescent="0.25">
      <c r="A292" s="59"/>
      <c r="B292" s="81"/>
      <c r="C292" s="60"/>
      <c r="D292" s="59"/>
      <c r="E292" s="59"/>
      <c r="F292" s="59"/>
      <c r="G292" s="59"/>
      <c r="H292" s="59"/>
      <c r="I292" s="59"/>
      <c r="J292" s="59"/>
      <c r="K292" s="59"/>
      <c r="L292" s="59"/>
      <c r="M292" s="59"/>
      <c r="N292" s="59"/>
      <c r="O292" s="59"/>
      <c r="P292" s="59"/>
      <c r="Q292" s="59"/>
      <c r="R292" s="59"/>
      <c r="S292" s="59"/>
      <c r="T292" s="59"/>
      <c r="U292" s="59"/>
      <c r="V292" s="59"/>
      <c r="W292" s="59"/>
      <c r="X292" s="59"/>
    </row>
    <row r="293" spans="1:24" x14ac:dyDescent="0.25">
      <c r="A293" s="59"/>
      <c r="B293" s="81"/>
      <c r="C293" s="60"/>
      <c r="D293" s="59"/>
      <c r="E293" s="59"/>
      <c r="F293" s="59"/>
      <c r="G293" s="59"/>
      <c r="H293" s="59"/>
      <c r="I293" s="59"/>
      <c r="J293" s="59"/>
      <c r="K293" s="59"/>
      <c r="L293" s="59"/>
      <c r="M293" s="59"/>
      <c r="N293" s="59"/>
      <c r="O293" s="59"/>
      <c r="P293" s="59"/>
      <c r="Q293" s="59"/>
      <c r="R293" s="59"/>
      <c r="S293" s="59"/>
      <c r="T293" s="59"/>
      <c r="U293" s="59"/>
      <c r="V293" s="59"/>
      <c r="W293" s="59"/>
      <c r="X293" s="59"/>
    </row>
    <row r="294" spans="1:24" x14ac:dyDescent="0.25">
      <c r="A294" s="59"/>
      <c r="B294" s="81"/>
      <c r="C294" s="60"/>
      <c r="D294" s="59"/>
      <c r="E294" s="59"/>
      <c r="F294" s="59"/>
      <c r="G294" s="59"/>
      <c r="H294" s="59"/>
      <c r="I294" s="59"/>
      <c r="J294" s="59"/>
      <c r="K294" s="59"/>
      <c r="L294" s="59"/>
      <c r="M294" s="59"/>
      <c r="N294" s="59"/>
      <c r="O294" s="59"/>
      <c r="P294" s="59"/>
      <c r="Q294" s="59"/>
      <c r="R294" s="59"/>
      <c r="S294" s="59"/>
      <c r="T294" s="59"/>
      <c r="U294" s="59"/>
      <c r="V294" s="59"/>
      <c r="W294" s="59"/>
      <c r="X294" s="59"/>
    </row>
    <row r="295" spans="1:24" x14ac:dyDescent="0.25">
      <c r="A295" s="59"/>
      <c r="B295" s="81"/>
      <c r="C295" s="60"/>
      <c r="D295" s="59"/>
      <c r="E295" s="59"/>
      <c r="F295" s="59"/>
      <c r="G295" s="59"/>
      <c r="H295" s="59"/>
      <c r="I295" s="59"/>
      <c r="J295" s="59"/>
      <c r="K295" s="59"/>
      <c r="L295" s="59"/>
      <c r="M295" s="59"/>
      <c r="N295" s="59"/>
      <c r="O295" s="59"/>
      <c r="P295" s="59"/>
      <c r="Q295" s="59"/>
      <c r="R295" s="59"/>
      <c r="S295" s="59"/>
      <c r="T295" s="59"/>
      <c r="U295" s="59"/>
      <c r="V295" s="59"/>
      <c r="W295" s="59"/>
      <c r="X295" s="59"/>
    </row>
    <row r="296" spans="1:24" x14ac:dyDescent="0.25">
      <c r="A296" s="59"/>
      <c r="B296" s="81"/>
      <c r="C296" s="60"/>
      <c r="D296" s="59"/>
      <c r="E296" s="59"/>
      <c r="F296" s="59"/>
      <c r="G296" s="59"/>
      <c r="H296" s="59"/>
      <c r="I296" s="59"/>
      <c r="J296" s="59"/>
      <c r="K296" s="59"/>
      <c r="L296" s="59"/>
      <c r="M296" s="59"/>
      <c r="N296" s="59"/>
      <c r="O296" s="59"/>
      <c r="P296" s="59"/>
      <c r="Q296" s="59"/>
      <c r="R296" s="59"/>
      <c r="S296" s="59"/>
      <c r="T296" s="59"/>
      <c r="U296" s="59"/>
      <c r="V296" s="59"/>
      <c r="W296" s="59"/>
      <c r="X296" s="59"/>
    </row>
    <row r="297" spans="1:24" x14ac:dyDescent="0.25">
      <c r="A297" s="59"/>
      <c r="B297" s="81"/>
      <c r="C297" s="60"/>
      <c r="D297" s="59"/>
      <c r="E297" s="59"/>
      <c r="F297" s="59"/>
      <c r="G297" s="59"/>
      <c r="H297" s="59"/>
      <c r="I297" s="59"/>
      <c r="J297" s="59"/>
      <c r="K297" s="59"/>
      <c r="L297" s="59"/>
      <c r="M297" s="59"/>
      <c r="N297" s="59"/>
      <c r="O297" s="59"/>
      <c r="P297" s="59"/>
      <c r="Q297" s="59"/>
      <c r="R297" s="59"/>
      <c r="S297" s="59"/>
      <c r="T297" s="59"/>
      <c r="U297" s="59"/>
      <c r="V297" s="59"/>
      <c r="W297" s="59"/>
      <c r="X297" s="59"/>
    </row>
    <row r="298" spans="1:24" x14ac:dyDescent="0.25">
      <c r="A298" s="59"/>
      <c r="B298" s="81"/>
      <c r="C298" s="60"/>
      <c r="D298" s="59"/>
      <c r="E298" s="59"/>
      <c r="F298" s="59"/>
      <c r="G298" s="59"/>
      <c r="H298" s="59"/>
      <c r="I298" s="59"/>
      <c r="J298" s="59"/>
      <c r="K298" s="59"/>
      <c r="L298" s="59"/>
      <c r="M298" s="59"/>
      <c r="N298" s="59"/>
      <c r="O298" s="59"/>
      <c r="P298" s="59"/>
      <c r="Q298" s="59"/>
      <c r="R298" s="59"/>
      <c r="S298" s="59"/>
      <c r="T298" s="59"/>
      <c r="U298" s="59"/>
      <c r="V298" s="59"/>
      <c r="W298" s="59"/>
      <c r="X298" s="59"/>
    </row>
    <row r="299" spans="1:24" x14ac:dyDescent="0.25">
      <c r="A299" s="59"/>
      <c r="B299" s="81"/>
      <c r="C299" s="60"/>
      <c r="D299" s="59"/>
      <c r="E299" s="59"/>
      <c r="F299" s="59"/>
      <c r="G299" s="59"/>
      <c r="H299" s="59"/>
      <c r="I299" s="59"/>
      <c r="J299" s="59"/>
      <c r="K299" s="59"/>
      <c r="L299" s="59"/>
      <c r="M299" s="59"/>
      <c r="N299" s="59"/>
      <c r="O299" s="59"/>
      <c r="P299" s="59"/>
      <c r="Q299" s="59"/>
      <c r="R299" s="59"/>
      <c r="S299" s="59"/>
      <c r="T299" s="59"/>
      <c r="U299" s="59"/>
      <c r="V299" s="59"/>
      <c r="W299" s="59"/>
      <c r="X299" s="59"/>
    </row>
    <row r="300" spans="1:24" x14ac:dyDescent="0.25">
      <c r="A300" s="59"/>
      <c r="B300" s="81"/>
      <c r="C300" s="60"/>
      <c r="D300" s="59"/>
      <c r="E300" s="59"/>
      <c r="F300" s="59"/>
      <c r="G300" s="59"/>
      <c r="H300" s="59"/>
      <c r="I300" s="59"/>
      <c r="J300" s="59"/>
      <c r="K300" s="59"/>
      <c r="L300" s="59"/>
      <c r="M300" s="59"/>
      <c r="N300" s="59"/>
      <c r="O300" s="59"/>
      <c r="P300" s="59"/>
      <c r="Q300" s="59"/>
      <c r="R300" s="59"/>
      <c r="S300" s="59"/>
      <c r="T300" s="59"/>
      <c r="U300" s="59"/>
      <c r="V300" s="59"/>
      <c r="W300" s="59"/>
      <c r="X300" s="59"/>
    </row>
    <row r="301" spans="1:24" x14ac:dyDescent="0.25">
      <c r="A301" s="59"/>
      <c r="B301" s="81"/>
      <c r="C301" s="60"/>
      <c r="D301" s="59"/>
      <c r="E301" s="59"/>
      <c r="F301" s="59"/>
      <c r="G301" s="59"/>
      <c r="H301" s="59"/>
      <c r="I301" s="59"/>
      <c r="J301" s="59"/>
      <c r="K301" s="59"/>
      <c r="L301" s="59"/>
      <c r="M301" s="59"/>
      <c r="N301" s="59"/>
      <c r="O301" s="59"/>
      <c r="P301" s="59"/>
      <c r="Q301" s="59"/>
      <c r="R301" s="59"/>
      <c r="S301" s="59"/>
      <c r="T301" s="59"/>
      <c r="U301" s="59"/>
      <c r="V301" s="59"/>
      <c r="W301" s="59"/>
      <c r="X301" s="59"/>
    </row>
    <row r="302" spans="1:24" x14ac:dyDescent="0.25">
      <c r="A302" s="59"/>
      <c r="B302" s="81"/>
      <c r="C302" s="60"/>
      <c r="D302" s="59"/>
      <c r="E302" s="59"/>
      <c r="F302" s="59"/>
      <c r="G302" s="59"/>
      <c r="H302" s="59"/>
      <c r="I302" s="59"/>
      <c r="J302" s="59"/>
      <c r="K302" s="59"/>
      <c r="L302" s="59"/>
      <c r="M302" s="59"/>
      <c r="N302" s="59"/>
      <c r="O302" s="59"/>
      <c r="P302" s="59"/>
      <c r="Q302" s="59"/>
      <c r="R302" s="59"/>
      <c r="S302" s="59"/>
      <c r="T302" s="59"/>
      <c r="U302" s="59"/>
      <c r="V302" s="59"/>
      <c r="W302" s="59"/>
      <c r="X302" s="59"/>
    </row>
    <row r="303" spans="1:24" x14ac:dyDescent="0.25">
      <c r="A303" s="59"/>
      <c r="B303" s="81"/>
      <c r="C303" s="60"/>
      <c r="D303" s="59"/>
      <c r="E303" s="59"/>
      <c r="F303" s="59"/>
      <c r="G303" s="59"/>
      <c r="H303" s="59"/>
      <c r="I303" s="59"/>
      <c r="J303" s="59"/>
      <c r="K303" s="59"/>
      <c r="L303" s="59"/>
      <c r="M303" s="59"/>
      <c r="N303" s="59"/>
      <c r="O303" s="59"/>
      <c r="P303" s="59"/>
      <c r="Q303" s="59"/>
      <c r="R303" s="59"/>
      <c r="S303" s="59"/>
      <c r="T303" s="59"/>
      <c r="U303" s="59"/>
      <c r="V303" s="59"/>
      <c r="W303" s="59"/>
      <c r="X303" s="59"/>
    </row>
    <row r="304" spans="1:24" x14ac:dyDescent="0.25">
      <c r="A304" s="59"/>
      <c r="B304" s="81"/>
      <c r="C304" s="60"/>
      <c r="D304" s="59"/>
      <c r="E304" s="59"/>
      <c r="F304" s="59"/>
      <c r="G304" s="59"/>
      <c r="H304" s="59"/>
      <c r="I304" s="59"/>
      <c r="J304" s="59"/>
      <c r="K304" s="59"/>
      <c r="L304" s="59"/>
      <c r="M304" s="59"/>
      <c r="N304" s="59"/>
      <c r="O304" s="59"/>
      <c r="P304" s="59"/>
      <c r="Q304" s="59"/>
      <c r="R304" s="59"/>
      <c r="S304" s="59"/>
      <c r="T304" s="59"/>
      <c r="U304" s="59"/>
      <c r="V304" s="59"/>
      <c r="W304" s="59"/>
      <c r="X304" s="59"/>
    </row>
    <row r="305" spans="1:24" x14ac:dyDescent="0.25">
      <c r="A305" s="59"/>
      <c r="B305" s="81"/>
      <c r="C305" s="60"/>
      <c r="D305" s="59"/>
      <c r="E305" s="59"/>
      <c r="F305" s="59"/>
      <c r="G305" s="59"/>
      <c r="H305" s="59"/>
      <c r="I305" s="59"/>
      <c r="J305" s="59"/>
      <c r="K305" s="59"/>
      <c r="L305" s="59"/>
      <c r="M305" s="59"/>
      <c r="N305" s="59"/>
      <c r="O305" s="59"/>
      <c r="P305" s="59"/>
      <c r="Q305" s="59"/>
      <c r="R305" s="59"/>
      <c r="S305" s="59"/>
      <c r="T305" s="59"/>
      <c r="U305" s="59"/>
      <c r="V305" s="59"/>
      <c r="W305" s="59"/>
      <c r="X305" s="59"/>
    </row>
    <row r="306" spans="1:24" x14ac:dyDescent="0.25">
      <c r="A306" s="59"/>
      <c r="B306" s="81"/>
      <c r="C306" s="60"/>
      <c r="D306" s="59"/>
      <c r="E306" s="59"/>
      <c r="F306" s="59"/>
      <c r="G306" s="59"/>
      <c r="H306" s="59"/>
      <c r="I306" s="59"/>
      <c r="J306" s="59"/>
      <c r="K306" s="59"/>
      <c r="L306" s="59"/>
      <c r="M306" s="59"/>
      <c r="N306" s="59"/>
      <c r="O306" s="59"/>
      <c r="P306" s="59"/>
      <c r="Q306" s="59"/>
      <c r="R306" s="59"/>
      <c r="S306" s="59"/>
      <c r="T306" s="59"/>
      <c r="U306" s="59"/>
      <c r="V306" s="59"/>
      <c r="W306" s="59"/>
      <c r="X306" s="59"/>
    </row>
    <row r="307" spans="1:24" x14ac:dyDescent="0.25">
      <c r="A307" s="59"/>
      <c r="B307" s="81"/>
      <c r="C307" s="60"/>
      <c r="D307" s="59"/>
      <c r="E307" s="59"/>
      <c r="F307" s="59"/>
      <c r="G307" s="59"/>
      <c r="H307" s="59"/>
      <c r="I307" s="59"/>
      <c r="J307" s="59"/>
      <c r="K307" s="59"/>
      <c r="L307" s="59"/>
      <c r="M307" s="59"/>
      <c r="N307" s="59"/>
      <c r="O307" s="59"/>
      <c r="P307" s="59"/>
      <c r="Q307" s="59"/>
      <c r="R307" s="59"/>
      <c r="S307" s="59"/>
      <c r="T307" s="59"/>
      <c r="U307" s="59"/>
      <c r="V307" s="59"/>
      <c r="W307" s="59"/>
      <c r="X307" s="59"/>
    </row>
    <row r="308" spans="1:24" x14ac:dyDescent="0.25">
      <c r="A308" s="59"/>
      <c r="B308" s="81"/>
      <c r="C308" s="60"/>
      <c r="D308" s="59"/>
      <c r="E308" s="59"/>
      <c r="F308" s="59"/>
      <c r="G308" s="59"/>
      <c r="H308" s="59"/>
      <c r="I308" s="59"/>
      <c r="J308" s="59"/>
      <c r="K308" s="59"/>
      <c r="L308" s="59"/>
      <c r="M308" s="59"/>
      <c r="N308" s="59"/>
      <c r="O308" s="59"/>
      <c r="P308" s="59"/>
      <c r="Q308" s="59"/>
      <c r="R308" s="59"/>
      <c r="S308" s="59"/>
      <c r="T308" s="59"/>
      <c r="U308" s="59"/>
      <c r="V308" s="59"/>
      <c r="W308" s="59"/>
      <c r="X308" s="59"/>
    </row>
  </sheetData>
  <sheetProtection algorithmName="SHA-512" hashValue="3aZfuJkDN6GYVi+WGuILfHSD7o1eq+OzjnWqtuRwqKBv0YYtrcOLzm2hDwluhz4K/3N1UVto+AYwLdUq0numQA==" saltValue="sv7hYkkGvXtheF4WXo0wqg==" spinCount="100000" sheet="1" objects="1" scenarios="1"/>
  <mergeCells count="740">
    <mergeCell ref="D76:E76"/>
    <mergeCell ref="F76:G76"/>
    <mergeCell ref="H76:I76"/>
    <mergeCell ref="J76:K76"/>
    <mergeCell ref="H80:I80"/>
    <mergeCell ref="F80:G80"/>
    <mergeCell ref="D80:E80"/>
    <mergeCell ref="D78:E78"/>
    <mergeCell ref="D84:E84"/>
    <mergeCell ref="F84:G84"/>
    <mergeCell ref="J83:K83"/>
    <mergeCell ref="D82:W82"/>
    <mergeCell ref="J80:K80"/>
    <mergeCell ref="L78:M78"/>
    <mergeCell ref="L76:M76"/>
    <mergeCell ref="N76:O76"/>
    <mergeCell ref="T83:U83"/>
    <mergeCell ref="V83:W83"/>
    <mergeCell ref="H84:I84"/>
    <mergeCell ref="J84:K84"/>
    <mergeCell ref="P83:Q83"/>
    <mergeCell ref="R83:S83"/>
    <mergeCell ref="P101:Q101"/>
    <mergeCell ref="N102:O102"/>
    <mergeCell ref="R87:S87"/>
    <mergeCell ref="N100:O100"/>
    <mergeCell ref="P100:Q100"/>
    <mergeCell ref="V99:W99"/>
    <mergeCell ref="P102:Q102"/>
    <mergeCell ref="N95:O95"/>
    <mergeCell ref="P95:Q95"/>
    <mergeCell ref="T88:U88"/>
    <mergeCell ref="T87:U87"/>
    <mergeCell ref="V87:W87"/>
    <mergeCell ref="R95:S95"/>
    <mergeCell ref="N88:O88"/>
    <mergeCell ref="V92:W92"/>
    <mergeCell ref="V88:W88"/>
    <mergeCell ref="V91:W91"/>
    <mergeCell ref="R99:S99"/>
    <mergeCell ref="R98:S98"/>
    <mergeCell ref="P99:Q99"/>
    <mergeCell ref="P88:Q88"/>
    <mergeCell ref="R88:S88"/>
    <mergeCell ref="N91:O91"/>
    <mergeCell ref="T91:U91"/>
    <mergeCell ref="F88:G88"/>
    <mergeCell ref="H88:I88"/>
    <mergeCell ref="J87:K87"/>
    <mergeCell ref="H99:I99"/>
    <mergeCell ref="J99:K99"/>
    <mergeCell ref="L88:M88"/>
    <mergeCell ref="D95:E95"/>
    <mergeCell ref="F95:G95"/>
    <mergeCell ref="H95:I95"/>
    <mergeCell ref="J95:K95"/>
    <mergeCell ref="H91:I91"/>
    <mergeCell ref="J91:K91"/>
    <mergeCell ref="L91:M91"/>
    <mergeCell ref="F91:G91"/>
    <mergeCell ref="L87:M87"/>
    <mergeCell ref="D101:E101"/>
    <mergeCell ref="F101:G101"/>
    <mergeCell ref="H101:I101"/>
    <mergeCell ref="J101:K101"/>
    <mergeCell ref="J102:K102"/>
    <mergeCell ref="D102:E102"/>
    <mergeCell ref="F102:G102"/>
    <mergeCell ref="H102:I102"/>
    <mergeCell ref="F100:G100"/>
    <mergeCell ref="H100:I100"/>
    <mergeCell ref="D72:E72"/>
    <mergeCell ref="L80:M80"/>
    <mergeCell ref="N80:O80"/>
    <mergeCell ref="P80:Q80"/>
    <mergeCell ref="L99:M99"/>
    <mergeCell ref="N99:O99"/>
    <mergeCell ref="V97:W97"/>
    <mergeCell ref="H87:I87"/>
    <mergeCell ref="D99:E99"/>
    <mergeCell ref="F99:G99"/>
    <mergeCell ref="T98:U98"/>
    <mergeCell ref="V98:W98"/>
    <mergeCell ref="T97:U97"/>
    <mergeCell ref="P91:Q91"/>
    <mergeCell ref="R91:S91"/>
    <mergeCell ref="D97:E97"/>
    <mergeCell ref="F97:G97"/>
    <mergeCell ref="H97:I97"/>
    <mergeCell ref="D88:E88"/>
    <mergeCell ref="R97:S97"/>
    <mergeCell ref="T95:U95"/>
    <mergeCell ref="D91:E91"/>
    <mergeCell ref="T92:U92"/>
    <mergeCell ref="H98:I98"/>
    <mergeCell ref="N87:O87"/>
    <mergeCell ref="P87:Q87"/>
    <mergeCell ref="N86:O86"/>
    <mergeCell ref="R86:S86"/>
    <mergeCell ref="P86:Q86"/>
    <mergeCell ref="D85:W85"/>
    <mergeCell ref="D87:E87"/>
    <mergeCell ref="F87:G87"/>
    <mergeCell ref="L83:M83"/>
    <mergeCell ref="H83:I83"/>
    <mergeCell ref="N83:O83"/>
    <mergeCell ref="L84:M84"/>
    <mergeCell ref="N84:O84"/>
    <mergeCell ref="D83:E83"/>
    <mergeCell ref="D86:E86"/>
    <mergeCell ref="J86:K86"/>
    <mergeCell ref="F86:G86"/>
    <mergeCell ref="H86:I86"/>
    <mergeCell ref="V86:W86"/>
    <mergeCell ref="D66:E66"/>
    <mergeCell ref="J66:K66"/>
    <mergeCell ref="R65:S65"/>
    <mergeCell ref="D68:E68"/>
    <mergeCell ref="F68:G68"/>
    <mergeCell ref="H68:I68"/>
    <mergeCell ref="R71:S71"/>
    <mergeCell ref="L71:M71"/>
    <mergeCell ref="N71:O71"/>
    <mergeCell ref="D69:E69"/>
    <mergeCell ref="F69:G69"/>
    <mergeCell ref="H69:I69"/>
    <mergeCell ref="J69:K69"/>
    <mergeCell ref="N69:O69"/>
    <mergeCell ref="P69:Q69"/>
    <mergeCell ref="F71:G71"/>
    <mergeCell ref="H71:I71"/>
    <mergeCell ref="D71:E71"/>
    <mergeCell ref="J71:K71"/>
    <mergeCell ref="P71:Q71"/>
    <mergeCell ref="D70:E70"/>
    <mergeCell ref="F70:G70"/>
    <mergeCell ref="H70:I70"/>
    <mergeCell ref="J70:K70"/>
    <mergeCell ref="D64:E64"/>
    <mergeCell ref="F64:G64"/>
    <mergeCell ref="H64:I64"/>
    <mergeCell ref="J64:K64"/>
    <mergeCell ref="L64:M64"/>
    <mergeCell ref="N64:O64"/>
    <mergeCell ref="N63:O63"/>
    <mergeCell ref="P63:Q63"/>
    <mergeCell ref="D65:E65"/>
    <mergeCell ref="F65:G65"/>
    <mergeCell ref="H65:I65"/>
    <mergeCell ref="T61:U61"/>
    <mergeCell ref="V59:W59"/>
    <mergeCell ref="D60:E60"/>
    <mergeCell ref="F60:G60"/>
    <mergeCell ref="H60:I60"/>
    <mergeCell ref="J60:K60"/>
    <mergeCell ref="L60:M60"/>
    <mergeCell ref="N60:O60"/>
    <mergeCell ref="P60:Q60"/>
    <mergeCell ref="V60:W60"/>
    <mergeCell ref="D61:E61"/>
    <mergeCell ref="F61:G61"/>
    <mergeCell ref="H61:I61"/>
    <mergeCell ref="J61:K61"/>
    <mergeCell ref="L61:M61"/>
    <mergeCell ref="N61:O61"/>
    <mergeCell ref="L59:M59"/>
    <mergeCell ref="N59:O59"/>
    <mergeCell ref="F59:G59"/>
    <mergeCell ref="H59:I59"/>
    <mergeCell ref="J59:K59"/>
    <mergeCell ref="V63:W63"/>
    <mergeCell ref="P53:Q53"/>
    <mergeCell ref="R53:S53"/>
    <mergeCell ref="T53:U53"/>
    <mergeCell ref="V53:W53"/>
    <mergeCell ref="V54:W54"/>
    <mergeCell ref="P54:Q54"/>
    <mergeCell ref="R54:S54"/>
    <mergeCell ref="T54:U54"/>
    <mergeCell ref="R59:S59"/>
    <mergeCell ref="T59:U59"/>
    <mergeCell ref="T57:U57"/>
    <mergeCell ref="P58:Q58"/>
    <mergeCell ref="V58:W58"/>
    <mergeCell ref="P59:Q59"/>
    <mergeCell ref="P56:Q56"/>
    <mergeCell ref="R56:S56"/>
    <mergeCell ref="P61:Q61"/>
    <mergeCell ref="R61:S61"/>
    <mergeCell ref="R57:S57"/>
    <mergeCell ref="T63:U63"/>
    <mergeCell ref="V57:W57"/>
    <mergeCell ref="V61:W61"/>
    <mergeCell ref="P57:Q57"/>
    <mergeCell ref="D53:E53"/>
    <mergeCell ref="F53:G53"/>
    <mergeCell ref="H53:I53"/>
    <mergeCell ref="J53:K53"/>
    <mergeCell ref="L53:M53"/>
    <mergeCell ref="N53:O53"/>
    <mergeCell ref="D57:E57"/>
    <mergeCell ref="F57:G57"/>
    <mergeCell ref="H57:I57"/>
    <mergeCell ref="J57:K57"/>
    <mergeCell ref="L57:M57"/>
    <mergeCell ref="N57:O57"/>
    <mergeCell ref="D54:E54"/>
    <mergeCell ref="F54:G54"/>
    <mergeCell ref="H54:I54"/>
    <mergeCell ref="J54:K54"/>
    <mergeCell ref="L54:M54"/>
    <mergeCell ref="N54:O54"/>
    <mergeCell ref="V51:W51"/>
    <mergeCell ref="D52:E52"/>
    <mergeCell ref="F52:G52"/>
    <mergeCell ref="H52:I52"/>
    <mergeCell ref="J52:K52"/>
    <mergeCell ref="L52:M52"/>
    <mergeCell ref="N52:O52"/>
    <mergeCell ref="P52:Q52"/>
    <mergeCell ref="R52:S52"/>
    <mergeCell ref="T52:U52"/>
    <mergeCell ref="V52:W52"/>
    <mergeCell ref="D51:E51"/>
    <mergeCell ref="F51:G51"/>
    <mergeCell ref="H51:I51"/>
    <mergeCell ref="J51:K51"/>
    <mergeCell ref="L51:M51"/>
    <mergeCell ref="N51:O51"/>
    <mergeCell ref="P51:Q51"/>
    <mergeCell ref="R51:S51"/>
    <mergeCell ref="T51:U51"/>
    <mergeCell ref="V38:W38"/>
    <mergeCell ref="D45:E45"/>
    <mergeCell ref="F45:G45"/>
    <mergeCell ref="H45:I45"/>
    <mergeCell ref="J45:K45"/>
    <mergeCell ref="L45:M45"/>
    <mergeCell ref="N45:O45"/>
    <mergeCell ref="P45:Q45"/>
    <mergeCell ref="R45:S45"/>
    <mergeCell ref="T45:U45"/>
    <mergeCell ref="V45:W45"/>
    <mergeCell ref="D38:E38"/>
    <mergeCell ref="F38:G38"/>
    <mergeCell ref="H38:I38"/>
    <mergeCell ref="J38:K38"/>
    <mergeCell ref="L38:M38"/>
    <mergeCell ref="N38:O38"/>
    <mergeCell ref="P38:Q38"/>
    <mergeCell ref="R38:S38"/>
    <mergeCell ref="T38:U38"/>
    <mergeCell ref="V42:W42"/>
    <mergeCell ref="D42:E42"/>
    <mergeCell ref="F42:G42"/>
    <mergeCell ref="H42:I42"/>
    <mergeCell ref="V36:W36"/>
    <mergeCell ref="D37:E37"/>
    <mergeCell ref="F37:G37"/>
    <mergeCell ref="H37:I37"/>
    <mergeCell ref="J37:K37"/>
    <mergeCell ref="L37:M37"/>
    <mergeCell ref="N37:O37"/>
    <mergeCell ref="P37:Q37"/>
    <mergeCell ref="R37:S37"/>
    <mergeCell ref="T37:U37"/>
    <mergeCell ref="V37:W37"/>
    <mergeCell ref="D36:E36"/>
    <mergeCell ref="F36:G36"/>
    <mergeCell ref="H36:I36"/>
    <mergeCell ref="J36:K36"/>
    <mergeCell ref="L36:M36"/>
    <mergeCell ref="N36:O36"/>
    <mergeCell ref="P36:Q36"/>
    <mergeCell ref="R36:S36"/>
    <mergeCell ref="T36:U36"/>
    <mergeCell ref="V34:W34"/>
    <mergeCell ref="D35:E35"/>
    <mergeCell ref="F35:G35"/>
    <mergeCell ref="H35:I35"/>
    <mergeCell ref="J35:K35"/>
    <mergeCell ref="L35:M35"/>
    <mergeCell ref="N35:O35"/>
    <mergeCell ref="P35:Q35"/>
    <mergeCell ref="R35:S35"/>
    <mergeCell ref="T35:U35"/>
    <mergeCell ref="V35:W35"/>
    <mergeCell ref="D34:E34"/>
    <mergeCell ref="F34:G34"/>
    <mergeCell ref="H34:I34"/>
    <mergeCell ref="J34:K34"/>
    <mergeCell ref="L34:M34"/>
    <mergeCell ref="N34:O34"/>
    <mergeCell ref="P34:Q34"/>
    <mergeCell ref="R34:S34"/>
    <mergeCell ref="T34:U34"/>
    <mergeCell ref="V32:W32"/>
    <mergeCell ref="D33:E33"/>
    <mergeCell ref="F33:G33"/>
    <mergeCell ref="H33:I33"/>
    <mergeCell ref="J33:K33"/>
    <mergeCell ref="L33:M33"/>
    <mergeCell ref="N33:O33"/>
    <mergeCell ref="P33:Q33"/>
    <mergeCell ref="R33:S33"/>
    <mergeCell ref="T33:U33"/>
    <mergeCell ref="V33:W33"/>
    <mergeCell ref="D32:E32"/>
    <mergeCell ref="F32:G32"/>
    <mergeCell ref="H32:I32"/>
    <mergeCell ref="J32:K32"/>
    <mergeCell ref="L32:M32"/>
    <mergeCell ref="N32:O32"/>
    <mergeCell ref="P32:Q32"/>
    <mergeCell ref="R32:S32"/>
    <mergeCell ref="T32:U32"/>
    <mergeCell ref="V30:W30"/>
    <mergeCell ref="D31:E31"/>
    <mergeCell ref="F31:G31"/>
    <mergeCell ref="H31:I31"/>
    <mergeCell ref="J31:K31"/>
    <mergeCell ref="L31:M31"/>
    <mergeCell ref="N31:O31"/>
    <mergeCell ref="P31:Q31"/>
    <mergeCell ref="R31:S31"/>
    <mergeCell ref="T31:U31"/>
    <mergeCell ref="V31:W31"/>
    <mergeCell ref="D30:E30"/>
    <mergeCell ref="F30:G30"/>
    <mergeCell ref="H30:I30"/>
    <mergeCell ref="J30:K30"/>
    <mergeCell ref="L30:M30"/>
    <mergeCell ref="N30:O30"/>
    <mergeCell ref="P30:Q30"/>
    <mergeCell ref="R30:S30"/>
    <mergeCell ref="T30:U30"/>
    <mergeCell ref="V28:W28"/>
    <mergeCell ref="D29:E29"/>
    <mergeCell ref="F29:G29"/>
    <mergeCell ref="H29:I29"/>
    <mergeCell ref="J29:K29"/>
    <mergeCell ref="L29:M29"/>
    <mergeCell ref="N29:O29"/>
    <mergeCell ref="P29:Q29"/>
    <mergeCell ref="R29:S29"/>
    <mergeCell ref="T29:U29"/>
    <mergeCell ref="V29:W29"/>
    <mergeCell ref="D28:E28"/>
    <mergeCell ref="F28:G28"/>
    <mergeCell ref="H28:I28"/>
    <mergeCell ref="J28:K28"/>
    <mergeCell ref="L28:M28"/>
    <mergeCell ref="N28:O28"/>
    <mergeCell ref="P28:Q28"/>
    <mergeCell ref="R28:S28"/>
    <mergeCell ref="T28:U28"/>
    <mergeCell ref="V26:W26"/>
    <mergeCell ref="N25:O25"/>
    <mergeCell ref="P25:Q25"/>
    <mergeCell ref="R25:S25"/>
    <mergeCell ref="D27:E27"/>
    <mergeCell ref="F27:G27"/>
    <mergeCell ref="H27:I27"/>
    <mergeCell ref="J27:K27"/>
    <mergeCell ref="L27:M27"/>
    <mergeCell ref="N27:O27"/>
    <mergeCell ref="P27:Q27"/>
    <mergeCell ref="R27:S27"/>
    <mergeCell ref="T27:U27"/>
    <mergeCell ref="V27:W27"/>
    <mergeCell ref="D14:E14"/>
    <mergeCell ref="D26:E26"/>
    <mergeCell ref="F26:G26"/>
    <mergeCell ref="H26:I26"/>
    <mergeCell ref="D18:E18"/>
    <mergeCell ref="F15:G15"/>
    <mergeCell ref="D17:E17"/>
    <mergeCell ref="F17:G17"/>
    <mergeCell ref="H17:I17"/>
    <mergeCell ref="D21:E21"/>
    <mergeCell ref="F18:G18"/>
    <mergeCell ref="D25:E25"/>
    <mergeCell ref="F25:G25"/>
    <mergeCell ref="H25:I25"/>
    <mergeCell ref="H15:I15"/>
    <mergeCell ref="F14:G14"/>
    <mergeCell ref="H14:I14"/>
    <mergeCell ref="D20:E20"/>
    <mergeCell ref="F20:G20"/>
    <mergeCell ref="T64:U64"/>
    <mergeCell ref="T65:U65"/>
    <mergeCell ref="V65:W65"/>
    <mergeCell ref="V66:W66"/>
    <mergeCell ref="T68:U68"/>
    <mergeCell ref="T80:U80"/>
    <mergeCell ref="V78:W78"/>
    <mergeCell ref="T70:U70"/>
    <mergeCell ref="V70:W70"/>
    <mergeCell ref="V80:W80"/>
    <mergeCell ref="T78:U78"/>
    <mergeCell ref="T66:U66"/>
    <mergeCell ref="T69:U69"/>
    <mergeCell ref="V71:W71"/>
    <mergeCell ref="V69:W69"/>
    <mergeCell ref="T72:U72"/>
    <mergeCell ref="T71:U71"/>
    <mergeCell ref="V64:W64"/>
    <mergeCell ref="R68:S68"/>
    <mergeCell ref="L69:M69"/>
    <mergeCell ref="V72:W72"/>
    <mergeCell ref="T86:U86"/>
    <mergeCell ref="R80:S80"/>
    <mergeCell ref="N78:O78"/>
    <mergeCell ref="P78:Q78"/>
    <mergeCell ref="R78:S78"/>
    <mergeCell ref="V84:W84"/>
    <mergeCell ref="L86:M86"/>
    <mergeCell ref="P84:Q84"/>
    <mergeCell ref="R84:S84"/>
    <mergeCell ref="P70:Q70"/>
    <mergeCell ref="P68:Q68"/>
    <mergeCell ref="L70:M70"/>
    <mergeCell ref="N70:O70"/>
    <mergeCell ref="T84:U84"/>
    <mergeCell ref="F72:G72"/>
    <mergeCell ref="H72:I72"/>
    <mergeCell ref="J72:K72"/>
    <mergeCell ref="R64:S64"/>
    <mergeCell ref="R69:S69"/>
    <mergeCell ref="R63:S63"/>
    <mergeCell ref="L66:M66"/>
    <mergeCell ref="N66:O66"/>
    <mergeCell ref="P66:Q66"/>
    <mergeCell ref="R66:S66"/>
    <mergeCell ref="P64:Q64"/>
    <mergeCell ref="J65:K65"/>
    <mergeCell ref="N65:O65"/>
    <mergeCell ref="P65:Q65"/>
    <mergeCell ref="R70:S70"/>
    <mergeCell ref="R72:S72"/>
    <mergeCell ref="P72:Q72"/>
    <mergeCell ref="L72:M72"/>
    <mergeCell ref="N72:O72"/>
    <mergeCell ref="L68:M68"/>
    <mergeCell ref="N68:O68"/>
    <mergeCell ref="L65:M65"/>
    <mergeCell ref="F66:G66"/>
    <mergeCell ref="H66:I66"/>
    <mergeCell ref="D47:E47"/>
    <mergeCell ref="F47:G47"/>
    <mergeCell ref="H47:I47"/>
    <mergeCell ref="J47:K47"/>
    <mergeCell ref="L47:M47"/>
    <mergeCell ref="N47:O47"/>
    <mergeCell ref="P47:Q47"/>
    <mergeCell ref="R47:S47"/>
    <mergeCell ref="T47:U47"/>
    <mergeCell ref="F46:G46"/>
    <mergeCell ref="H46:I46"/>
    <mergeCell ref="J46:K46"/>
    <mergeCell ref="L46:M46"/>
    <mergeCell ref="N46:O46"/>
    <mergeCell ref="P46:Q46"/>
    <mergeCell ref="R46:S46"/>
    <mergeCell ref="T46:U46"/>
    <mergeCell ref="V46:W46"/>
    <mergeCell ref="N42:O42"/>
    <mergeCell ref="P42:Q42"/>
    <mergeCell ref="R42:S42"/>
    <mergeCell ref="T42:U42"/>
    <mergeCell ref="F83:G83"/>
    <mergeCell ref="J88:K88"/>
    <mergeCell ref="D90:X90"/>
    <mergeCell ref="D56:E56"/>
    <mergeCell ref="F56:G56"/>
    <mergeCell ref="H56:I56"/>
    <mergeCell ref="J56:K56"/>
    <mergeCell ref="L56:M56"/>
    <mergeCell ref="N56:O56"/>
    <mergeCell ref="T56:U56"/>
    <mergeCell ref="V68:W68"/>
    <mergeCell ref="V56:W56"/>
    <mergeCell ref="D63:E63"/>
    <mergeCell ref="F63:G63"/>
    <mergeCell ref="H63:I63"/>
    <mergeCell ref="J63:K63"/>
    <mergeCell ref="L63:M63"/>
    <mergeCell ref="J68:K68"/>
    <mergeCell ref="V47:W47"/>
    <mergeCell ref="D46:E46"/>
    <mergeCell ref="V15:W15"/>
    <mergeCell ref="D39:E39"/>
    <mergeCell ref="F39:G39"/>
    <mergeCell ref="H39:I39"/>
    <mergeCell ref="J39:K39"/>
    <mergeCell ref="L39:M39"/>
    <mergeCell ref="T39:U39"/>
    <mergeCell ref="V17:W17"/>
    <mergeCell ref="T25:U25"/>
    <mergeCell ref="V25:W25"/>
    <mergeCell ref="C23:X23"/>
    <mergeCell ref="V22:W22"/>
    <mergeCell ref="R22:S22"/>
    <mergeCell ref="F21:G21"/>
    <mergeCell ref="H21:I21"/>
    <mergeCell ref="R17:S17"/>
    <mergeCell ref="L15:M15"/>
    <mergeCell ref="D15:E15"/>
    <mergeCell ref="D22:E22"/>
    <mergeCell ref="F22:G22"/>
    <mergeCell ref="H22:I22"/>
    <mergeCell ref="N17:O17"/>
    <mergeCell ref="J18:K18"/>
    <mergeCell ref="N15:O15"/>
    <mergeCell ref="R58:S58"/>
    <mergeCell ref="T58:U58"/>
    <mergeCell ref="D58:E58"/>
    <mergeCell ref="F58:G58"/>
    <mergeCell ref="H58:I58"/>
    <mergeCell ref="J58:K58"/>
    <mergeCell ref="L58:M58"/>
    <mergeCell ref="N58:O58"/>
    <mergeCell ref="R60:S60"/>
    <mergeCell ref="T60:U60"/>
    <mergeCell ref="D59:E59"/>
    <mergeCell ref="T41:U41"/>
    <mergeCell ref="V44:W44"/>
    <mergeCell ref="D50:E50"/>
    <mergeCell ref="F50:G50"/>
    <mergeCell ref="H50:I50"/>
    <mergeCell ref="J50:K50"/>
    <mergeCell ref="L50:M50"/>
    <mergeCell ref="N50:O50"/>
    <mergeCell ref="P50:Q50"/>
    <mergeCell ref="R50:S50"/>
    <mergeCell ref="T50:U50"/>
    <mergeCell ref="V50:W50"/>
    <mergeCell ref="D44:E44"/>
    <mergeCell ref="F44:G44"/>
    <mergeCell ref="H44:I44"/>
    <mergeCell ref="J44:K44"/>
    <mergeCell ref="L44:M44"/>
    <mergeCell ref="N44:O44"/>
    <mergeCell ref="P44:Q44"/>
    <mergeCell ref="R44:S44"/>
    <mergeCell ref="T44:U44"/>
    <mergeCell ref="C48:X48"/>
    <mergeCell ref="J42:K42"/>
    <mergeCell ref="L42:M42"/>
    <mergeCell ref="J22:K22"/>
    <mergeCell ref="L22:M22"/>
    <mergeCell ref="J21:K21"/>
    <mergeCell ref="R18:S18"/>
    <mergeCell ref="D41:E41"/>
    <mergeCell ref="F41:G41"/>
    <mergeCell ref="H41:I41"/>
    <mergeCell ref="J41:K41"/>
    <mergeCell ref="L41:M41"/>
    <mergeCell ref="N41:O41"/>
    <mergeCell ref="P41:Q41"/>
    <mergeCell ref="R41:S41"/>
    <mergeCell ref="N39:O39"/>
    <mergeCell ref="P39:Q39"/>
    <mergeCell ref="R39:S39"/>
    <mergeCell ref="P26:Q26"/>
    <mergeCell ref="N18:O18"/>
    <mergeCell ref="R20:S20"/>
    <mergeCell ref="J25:K25"/>
    <mergeCell ref="D13:E13"/>
    <mergeCell ref="F13:G13"/>
    <mergeCell ref="H13:I13"/>
    <mergeCell ref="J13:K13"/>
    <mergeCell ref="P8:Q8"/>
    <mergeCell ref="H8:I8"/>
    <mergeCell ref="V41:W41"/>
    <mergeCell ref="V39:W39"/>
    <mergeCell ref="J26:K26"/>
    <mergeCell ref="L26:M26"/>
    <mergeCell ref="L25:M25"/>
    <mergeCell ref="L17:M17"/>
    <mergeCell ref="N26:O26"/>
    <mergeCell ref="V18:W18"/>
    <mergeCell ref="P18:Q18"/>
    <mergeCell ref="V21:W21"/>
    <mergeCell ref="P22:Q22"/>
    <mergeCell ref="J17:K17"/>
    <mergeCell ref="N22:O22"/>
    <mergeCell ref="T18:U18"/>
    <mergeCell ref="P20:Q20"/>
    <mergeCell ref="L21:M21"/>
    <mergeCell ref="N21:O21"/>
    <mergeCell ref="V20:W20"/>
    <mergeCell ref="D12:E12"/>
    <mergeCell ref="V8:W8"/>
    <mergeCell ref="V9:W9"/>
    <mergeCell ref="V10:W10"/>
    <mergeCell ref="V12:W12"/>
    <mergeCell ref="T9:U9"/>
    <mergeCell ref="F10:G10"/>
    <mergeCell ref="H10:I10"/>
    <mergeCell ref="P10:Q10"/>
    <mergeCell ref="L10:M10"/>
    <mergeCell ref="F12:G12"/>
    <mergeCell ref="H12:I12"/>
    <mergeCell ref="L8:M8"/>
    <mergeCell ref="N8:O8"/>
    <mergeCell ref="J9:K9"/>
    <mergeCell ref="H9:I9"/>
    <mergeCell ref="L9:M9"/>
    <mergeCell ref="N9:O9"/>
    <mergeCell ref="R8:S8"/>
    <mergeCell ref="T8:U8"/>
    <mergeCell ref="N12:O12"/>
    <mergeCell ref="P12:Q12"/>
    <mergeCell ref="L12:M12"/>
    <mergeCell ref="D10:E10"/>
    <mergeCell ref="N14:O14"/>
    <mergeCell ref="P14:Q14"/>
    <mergeCell ref="R14:S14"/>
    <mergeCell ref="H20:I20"/>
    <mergeCell ref="J20:K20"/>
    <mergeCell ref="L20:M20"/>
    <mergeCell ref="N20:O20"/>
    <mergeCell ref="T17:U17"/>
    <mergeCell ref="J15:K15"/>
    <mergeCell ref="P15:Q15"/>
    <mergeCell ref="R15:S15"/>
    <mergeCell ref="P17:Q17"/>
    <mergeCell ref="J14:K14"/>
    <mergeCell ref="T13:U13"/>
    <mergeCell ref="T12:U12"/>
    <mergeCell ref="R13:S13"/>
    <mergeCell ref="J12:K12"/>
    <mergeCell ref="P9:Q9"/>
    <mergeCell ref="R9:S9"/>
    <mergeCell ref="P13:Q13"/>
    <mergeCell ref="R12:S12"/>
    <mergeCell ref="L13:M13"/>
    <mergeCell ref="T10:U10"/>
    <mergeCell ref="F8:G8"/>
    <mergeCell ref="F9:G9"/>
    <mergeCell ref="D8:E8"/>
    <mergeCell ref="D9:E9"/>
    <mergeCell ref="J8:K8"/>
    <mergeCell ref="J10:K10"/>
    <mergeCell ref="N10:O10"/>
    <mergeCell ref="R10:S10"/>
    <mergeCell ref="A2:X2"/>
    <mergeCell ref="C4:X4"/>
    <mergeCell ref="D6:E6"/>
    <mergeCell ref="F6:G6"/>
    <mergeCell ref="P6:Q6"/>
    <mergeCell ref="R6:S6"/>
    <mergeCell ref="T6:U6"/>
    <mergeCell ref="V6:W6"/>
    <mergeCell ref="H6:I6"/>
    <mergeCell ref="J6:K6"/>
    <mergeCell ref="L6:M6"/>
    <mergeCell ref="N6:O6"/>
    <mergeCell ref="V13:W13"/>
    <mergeCell ref="F78:G78"/>
    <mergeCell ref="H78:I78"/>
    <mergeCell ref="J78:K78"/>
    <mergeCell ref="C73:X73"/>
    <mergeCell ref="C74:X74"/>
    <mergeCell ref="T76:U76"/>
    <mergeCell ref="P76:Q76"/>
    <mergeCell ref="R76:S76"/>
    <mergeCell ref="V76:W76"/>
    <mergeCell ref="R26:S26"/>
    <mergeCell ref="T26:U26"/>
    <mergeCell ref="R21:S21"/>
    <mergeCell ref="T21:U21"/>
    <mergeCell ref="T22:U22"/>
    <mergeCell ref="H18:I18"/>
    <mergeCell ref="L18:M18"/>
    <mergeCell ref="T20:U20"/>
    <mergeCell ref="V14:W14"/>
    <mergeCell ref="T15:U15"/>
    <mergeCell ref="L14:M14"/>
    <mergeCell ref="T14:U14"/>
    <mergeCell ref="P21:Q21"/>
    <mergeCell ref="N13:O13"/>
    <mergeCell ref="V105:W105"/>
    <mergeCell ref="D104:E104"/>
    <mergeCell ref="F104:G104"/>
    <mergeCell ref="H104:I104"/>
    <mergeCell ref="J104:K104"/>
    <mergeCell ref="L104:M104"/>
    <mergeCell ref="N104:O104"/>
    <mergeCell ref="P104:Q104"/>
    <mergeCell ref="D92:E92"/>
    <mergeCell ref="F92:G92"/>
    <mergeCell ref="H92:I92"/>
    <mergeCell ref="J92:K92"/>
    <mergeCell ref="L92:M92"/>
    <mergeCell ref="N92:O92"/>
    <mergeCell ref="P92:Q92"/>
    <mergeCell ref="R92:S92"/>
    <mergeCell ref="D100:E100"/>
    <mergeCell ref="C93:X93"/>
    <mergeCell ref="V95:W95"/>
    <mergeCell ref="L95:M95"/>
    <mergeCell ref="J100:K100"/>
    <mergeCell ref="T99:U99"/>
    <mergeCell ref="R102:S102"/>
    <mergeCell ref="T102:U102"/>
    <mergeCell ref="D105:E105"/>
    <mergeCell ref="F105:G105"/>
    <mergeCell ref="H105:I105"/>
    <mergeCell ref="J105:K105"/>
    <mergeCell ref="L105:M105"/>
    <mergeCell ref="N105:O105"/>
    <mergeCell ref="P105:Q105"/>
    <mergeCell ref="R105:S105"/>
    <mergeCell ref="T105:U105"/>
    <mergeCell ref="R104:S104"/>
    <mergeCell ref="T104:U104"/>
    <mergeCell ref="J97:K97"/>
    <mergeCell ref="L97:M97"/>
    <mergeCell ref="N97:O97"/>
    <mergeCell ref="P97:Q97"/>
    <mergeCell ref="D98:E98"/>
    <mergeCell ref="F98:G98"/>
    <mergeCell ref="V104:W104"/>
    <mergeCell ref="V102:W102"/>
    <mergeCell ref="T101:U101"/>
    <mergeCell ref="V101:W101"/>
    <mergeCell ref="R101:S101"/>
    <mergeCell ref="N101:O101"/>
    <mergeCell ref="J98:K98"/>
    <mergeCell ref="L98:M98"/>
    <mergeCell ref="N98:O98"/>
    <mergeCell ref="T100:U100"/>
    <mergeCell ref="V100:W100"/>
    <mergeCell ref="R100:S100"/>
    <mergeCell ref="P98:Q98"/>
    <mergeCell ref="L101:M101"/>
    <mergeCell ref="L102:M102"/>
    <mergeCell ref="L100:M100"/>
  </mergeCells>
  <phoneticPr fontId="0" type="noConversion"/>
  <conditionalFormatting sqref="O106:O65536 Q106:Q65536 S106:S65536 M106:M65536 U106:U65536 E106:E65536 G106:G65536 I106:I65536 K106:K65536 W106:X65536 M96 O96 Q96 S96 U96 E96 G96 I96 K96 W94:X94 W96:X96 W81:X81 E81 G81 I81 K81 O81 Q81 S81 U81 M81 W79:X79 E79 G79 I79 K79 O79 Q79 S79 U79 M79 S77 U77 Q77 O77 M77 K77 I77 G77 E77 W77:X77 W75:X75 E93:E94 U93:U94 S93:S94 Q93:Q94 O93:O94 M93:M94 K93:K94 I93:I94 G93:G94 W93 K67 Q55 U55 S55 E55 G55 I55 K55 M55 O62 Q62 U62 S62 E62 G62 I62 K62 O55 M67 O67 Q67 U67 S67 E67 G67 I67 M62 W49:X49 W55:X55 W62:X62 W67:X67 W73:W74 E73:E75 U73:U75 S73:S75 Q73:Q75 O73:O75 M73:M75 K73:K75 I73:I75 G73:G75 S43 E43 G43 I43 K43 M43 O43 Q43 U43 W43:X43 W40:X40 E40 U40 S40 Q40 O40 M40 K40 I40 G40 W24:X24 W48 E48:E49 U48:U49 S48:S49 Q48:Q49 O48:O49 M48:M49 K48:K49 I48:I49 G48:G49 E2:E5 U2:U5 S2:S5 Q2:Q5 O2:O5 M2:M5 K2:K5 I2:I5 G2:G5 G19 E7 G7 I7 K7 M7 O7 Q7 S7 U7 I19 K19 M19 O19 Q19 S19 U19 E19 U11 S11 Q11 O11 M11 K11 I11 G11 E11 U16 S16 Q16 O16 M16 K16 I16 G16 E16 W7:X7 W19:X19 W11:X11 W16:X16 W2:W5 X3 X5 W23 E23:E24 U23:U24 S23:S24 Q23:Q24 O23:O24 M23:M24 K23:K24 I23:I24 G23:G24">
    <cfRule type="cellIs" dxfId="878" priority="16" stopIfTrue="1" operator="equal">
      <formula>1</formula>
    </cfRule>
    <cfRule type="cellIs" dxfId="877" priority="17" stopIfTrue="1" operator="between">
      <formula>1</formula>
      <formula>3</formula>
    </cfRule>
  </conditionalFormatting>
  <conditionalFormatting sqref="P106:P65536 R106:R65536 V106:V65536 D106:D65536 T106:T65536 F106:F65536 H106:H65536 J106:J65536 N106:N65536 L106:L65536 L96 N96 P96 R96 V96 D96 T96 F96 H96 J96 T81 F81 H81 L81 N81 P81 R81 V81 D81 J81 T79 F79 H79 L79 N79 P79 R79 V79 D79 J79 D77 T77 R77 V77 P77 N77 L77 J77 H77 F77 D93:D94 V93:V94 R93:R94 P93:P94 N93:N94 L93:L94 J93:J94 H93:H94 F93:F94 T93:T94 J67 P55 V55 R55 T55 D55 F55 H55 J55 L55 N62 P62 V62 R62 T62 D62 F62 H62 J62 N55 L67 N67 P67 V67 R67 T67 D67 F67 H67 L62 T73:T75 D73:D75 V73:V75 R73:R75 P73:P75 N73:N75 L73:L75 J73:J75 H73:H75 F73:F75 R43 T43 D43 F43 H43 J43 L43 N43 P43 V43 T40 D40 V40 R40 P40 N40 L40 J40 H40 F40 T48:T49 D48:D49 V48:V49 R48:R49 P48:P49 N48:N49 L48:L49 J48:J49 H48:H49 F48:F49 D2:D5 V2:V5 R2:R5 P2:P5 N2:N5 L2:L5 J2:J5 H2:H5 F2:F5 T2:T5 F19 D7 F7 H7 J7 L7 N7 P7 R7 V7 T7 H19 J19 L19 N19 P19 R19 V19 T19 D19 V11 R11 P11 N11 L11 J11 H11 F11 D11 T11 V16 R16 P16 N16 L16 J16 H16 F16 D16 T16 T23:T24 D23:D24 V23:V24 R23:R24 P23:P24 N23:N24 L23:L24 J23:J24 H23:H24 F23:F24">
    <cfRule type="cellIs" dxfId="876" priority="18" stopIfTrue="1" operator="equal">
      <formula>"a"</formula>
    </cfRule>
  </conditionalFormatting>
  <conditionalFormatting sqref="D95:W95 D97:W102 Y85 Y82 D83:W84 D80:W80 D76:W76 D78:W78 D86:W88 D68:W72 D63:W66 D50:W54 D56:W61 D25:W39 D41:W42 D44:W47 D12:W15 D20:W22 D6:W6 D17:W18 D8:W10">
    <cfRule type="cellIs" dxfId="875" priority="19" stopIfTrue="1" operator="equal">
      <formula>"a"</formula>
    </cfRule>
    <cfRule type="cellIs" dxfId="874" priority="20" stopIfTrue="1" operator="equal">
      <formula>"s"</formula>
    </cfRule>
  </conditionalFormatting>
  <conditionalFormatting sqref="Z6 Z8:Z10 Z12:Z15 Z17:Z18 Z20:Z22 Z25:Z39 Z41:Z42 Z44:Z47 Z50:Z54 Z56:Z61 Z63:Z66 Z68:Z72 Z76 Z78 Z80 Z83:Z84 Z86:Z88 Z95 Z97:Z102">
    <cfRule type="expression" dxfId="873" priority="21" stopIfTrue="1">
      <formula>Y6=0</formula>
    </cfRule>
  </conditionalFormatting>
  <conditionalFormatting sqref="W89:X89 E89 U89 S89 Q89 O89 M89 K89 I89 G89">
    <cfRule type="cellIs" dxfId="872" priority="10" stopIfTrue="1" operator="equal">
      <formula>1</formula>
    </cfRule>
    <cfRule type="cellIs" dxfId="871" priority="11" stopIfTrue="1" operator="between">
      <formula>1</formula>
      <formula>3</formula>
    </cfRule>
  </conditionalFormatting>
  <conditionalFormatting sqref="T89 V89 R89 P89 N89 L89 J89 H89 F89 D89">
    <cfRule type="cellIs" dxfId="870" priority="12" stopIfTrue="1" operator="equal">
      <formula>"a"</formula>
    </cfRule>
  </conditionalFormatting>
  <conditionalFormatting sqref="Z91:Z92">
    <cfRule type="expression" dxfId="869" priority="13" stopIfTrue="1">
      <formula>Y91=0</formula>
    </cfRule>
  </conditionalFormatting>
  <conditionalFormatting sqref="D91:W92">
    <cfRule type="cellIs" dxfId="868" priority="14" stopIfTrue="1" operator="equal">
      <formula>"a"</formula>
    </cfRule>
    <cfRule type="cellIs" dxfId="867" priority="15" stopIfTrue="1" operator="equal">
      <formula>"s"</formula>
    </cfRule>
  </conditionalFormatting>
  <conditionalFormatting sqref="D90">
    <cfRule type="cellIs" dxfId="866" priority="9" stopIfTrue="1" operator="equal">
      <formula>"a"</formula>
    </cfRule>
  </conditionalFormatting>
  <conditionalFormatting sqref="U103 E103 G103 I103 K103 M103 O103 Q103 S103 W103:X103">
    <cfRule type="cellIs" dxfId="865" priority="1" stopIfTrue="1" operator="equal">
      <formula>1</formula>
    </cfRule>
    <cfRule type="cellIs" dxfId="864" priority="2" stopIfTrue="1" operator="between">
      <formula>1</formula>
      <formula>3</formula>
    </cfRule>
  </conditionalFormatting>
  <conditionalFormatting sqref="D103 T103 F103 H103 J103 L103 N103 P103 R103 V103">
    <cfRule type="cellIs" dxfId="863" priority="3" stopIfTrue="1" operator="equal">
      <formula>"a"</formula>
    </cfRule>
  </conditionalFormatting>
  <conditionalFormatting sqref="D104:W105">
    <cfRule type="cellIs" dxfId="862" priority="4" stopIfTrue="1" operator="equal">
      <formula>"a"</formula>
    </cfRule>
    <cfRule type="cellIs" dxfId="861" priority="5" stopIfTrue="1" operator="equal">
      <formula>"s"</formula>
    </cfRule>
  </conditionalFormatting>
  <conditionalFormatting sqref="Z104:Z105">
    <cfRule type="expression" dxfId="860" priority="6" stopIfTrue="1">
      <formula>Y104=0</formula>
    </cfRule>
  </conditionalFormatting>
  <printOptions horizontalCentered="1"/>
  <pageMargins left="0.35433070866141736" right="0.35433070866141736" top="0.35433070866141736" bottom="0.35433070866141736" header="0.27559055118110237" footer="0.15748031496062992"/>
  <pageSetup paperSize="9" scale="47" orientation="landscape" cellComments="atEnd" r:id="rId1"/>
  <headerFooter alignWithMargins="0">
    <oddFooter>&amp;LCKL TNK / VERSION 2023 / 1.1&amp;COMC-06&amp;R &amp;P of &amp;N</oddFooter>
  </headerFooter>
  <rowBreaks count="4" manualBreakCount="4">
    <brk id="22" max="25" man="1"/>
    <brk id="47" max="25" man="1"/>
    <brk id="72" max="25" man="1"/>
    <brk id="92" max="2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11"/>
  <dimension ref="A1:GQ3641"/>
  <sheetViews>
    <sheetView zoomScale="50" zoomScaleNormal="50" zoomScaleSheetLayoutView="50" workbookViewId="0">
      <pane ySplit="3" topLeftCell="A4" activePane="bottomLeft" state="frozen"/>
      <selection activeCell="A4" sqref="A4"/>
      <selection pane="bottomLeft" activeCell="AB1" sqref="AB1"/>
    </sheetView>
  </sheetViews>
  <sheetFormatPr defaultColWidth="8.81640625" defaultRowHeight="17.5" x14ac:dyDescent="0.25"/>
  <cols>
    <col min="1" max="1" width="9.7265625" style="122" customWidth="1"/>
    <col min="2" max="2" width="14.81640625" style="50" customWidth="1"/>
    <col min="3" max="3" width="128" style="123" customWidth="1"/>
    <col min="4" max="24" width="5.7265625" style="3" customWidth="1"/>
    <col min="25" max="25" width="8" style="3" customWidth="1"/>
    <col min="26" max="26" width="8.54296875" style="49" customWidth="1"/>
    <col min="27" max="27" width="2.81640625" style="45" hidden="1" customWidth="1"/>
    <col min="28" max="28" width="8.81640625" style="60" customWidth="1"/>
    <col min="29" max="29" width="8.81640625" style="19" customWidth="1"/>
    <col min="30" max="30" width="10.1796875" style="19" bestFit="1" customWidth="1"/>
    <col min="31" max="32" width="14.7265625" style="19" customWidth="1"/>
    <col min="33" max="84" width="8.81640625" style="19" customWidth="1"/>
    <col min="85" max="16384" width="8.81640625" style="3"/>
  </cols>
  <sheetData>
    <row r="1" spans="1:199" s="40" customFormat="1" ht="45" customHeight="1" thickBot="1" x14ac:dyDescent="0.3">
      <c r="A1" s="331" t="str">
        <f>'Checklist - Basic Office Oil'!A1</f>
        <v xml:space="preserve">GA Code: </v>
      </c>
      <c r="B1" s="330"/>
      <c r="C1" s="331"/>
      <c r="D1" s="332" t="str">
        <f>'Checklist - Basic Office Oil'!D1</f>
        <v xml:space="preserve">Certificate Holder name:   </v>
      </c>
      <c r="E1" s="331"/>
      <c r="F1" s="331"/>
      <c r="G1" s="331"/>
      <c r="H1" s="331"/>
      <c r="I1" s="331"/>
      <c r="J1" s="331"/>
      <c r="K1" s="331"/>
      <c r="L1" s="331"/>
      <c r="M1" s="331"/>
      <c r="N1" s="331"/>
      <c r="O1" s="331"/>
      <c r="P1" s="331"/>
      <c r="Q1" s="331"/>
      <c r="R1" s="331"/>
      <c r="S1" s="331"/>
      <c r="T1" s="331"/>
      <c r="U1" s="331"/>
      <c r="V1" s="331"/>
      <c r="W1" s="331"/>
      <c r="X1" s="333"/>
      <c r="Y1" s="59"/>
      <c r="Z1" s="333" t="str">
        <f>'Checklist - Basic Office Oil'!X1</f>
        <v xml:space="preserve">Date of Office Audit:   </v>
      </c>
      <c r="AA1" s="59"/>
      <c r="AB1" s="59"/>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row>
    <row r="2" spans="1:199" ht="31.75" customHeight="1" thickBot="1" x14ac:dyDescent="0.3">
      <c r="A2" s="806" t="s">
        <v>1144</v>
      </c>
      <c r="B2" s="807"/>
      <c r="C2" s="807"/>
      <c r="D2" s="807"/>
      <c r="E2" s="807"/>
      <c r="F2" s="807"/>
      <c r="G2" s="807"/>
      <c r="H2" s="807"/>
      <c r="I2" s="807"/>
      <c r="J2" s="807"/>
      <c r="K2" s="807"/>
      <c r="L2" s="807"/>
      <c r="M2" s="807"/>
      <c r="N2" s="807"/>
      <c r="O2" s="807"/>
      <c r="P2" s="807"/>
      <c r="Q2" s="807"/>
      <c r="R2" s="807"/>
      <c r="S2" s="807"/>
      <c r="T2" s="807"/>
      <c r="U2" s="807"/>
      <c r="V2" s="807"/>
      <c r="W2" s="807"/>
      <c r="X2" s="807"/>
      <c r="Y2" s="807"/>
      <c r="Z2" s="808"/>
      <c r="CG2" s="60"/>
      <c r="CH2" s="60"/>
      <c r="CI2" s="60"/>
      <c r="CJ2" s="60"/>
      <c r="CK2" s="60"/>
      <c r="CL2" s="60"/>
      <c r="CM2" s="60"/>
    </row>
    <row r="3" spans="1:199" ht="160.5" customHeight="1" thickBot="1" x14ac:dyDescent="0.3">
      <c r="A3" s="52" t="s">
        <v>439</v>
      </c>
      <c r="B3" s="52" t="s">
        <v>146</v>
      </c>
      <c r="C3" s="53" t="s">
        <v>65</v>
      </c>
      <c r="D3" s="7" t="s">
        <v>62</v>
      </c>
      <c r="E3" s="4" t="s">
        <v>66</v>
      </c>
      <c r="F3" s="7" t="s">
        <v>63</v>
      </c>
      <c r="G3" s="6" t="s">
        <v>66</v>
      </c>
      <c r="H3" s="7" t="s">
        <v>461</v>
      </c>
      <c r="I3" s="4" t="s">
        <v>66</v>
      </c>
      <c r="J3" s="7" t="s">
        <v>219</v>
      </c>
      <c r="K3" s="6" t="s">
        <v>66</v>
      </c>
      <c r="L3" s="7" t="s">
        <v>374</v>
      </c>
      <c r="M3" s="4" t="s">
        <v>66</v>
      </c>
      <c r="N3" s="7" t="s">
        <v>220</v>
      </c>
      <c r="O3" s="4" t="s">
        <v>66</v>
      </c>
      <c r="P3" s="7" t="s">
        <v>460</v>
      </c>
      <c r="Q3" s="4" t="s">
        <v>66</v>
      </c>
      <c r="R3" s="7" t="s">
        <v>221</v>
      </c>
      <c r="S3" s="6" t="s">
        <v>66</v>
      </c>
      <c r="T3" s="7" t="s">
        <v>373</v>
      </c>
      <c r="U3" s="4" t="s">
        <v>66</v>
      </c>
      <c r="V3" s="7" t="s">
        <v>231</v>
      </c>
      <c r="W3" s="6" t="s">
        <v>66</v>
      </c>
      <c r="X3" s="189" t="s">
        <v>238</v>
      </c>
      <c r="Y3" s="1" t="s">
        <v>67</v>
      </c>
      <c r="Z3" s="431" t="s">
        <v>68</v>
      </c>
      <c r="AD3" s="275" t="s">
        <v>285</v>
      </c>
      <c r="CG3" s="60"/>
      <c r="CH3" s="60"/>
      <c r="CI3" s="60"/>
      <c r="CJ3" s="60"/>
      <c r="CK3" s="60"/>
      <c r="CL3" s="60"/>
      <c r="CM3" s="60"/>
    </row>
    <row r="4" spans="1:199" ht="33" customHeight="1" thickBot="1" x14ac:dyDescent="0.3">
      <c r="A4" s="516"/>
      <c r="B4" s="598">
        <v>1000</v>
      </c>
      <c r="C4" s="809" t="s">
        <v>356</v>
      </c>
      <c r="D4" s="810"/>
      <c r="E4" s="810"/>
      <c r="F4" s="810"/>
      <c r="G4" s="810"/>
      <c r="H4" s="810"/>
      <c r="I4" s="810"/>
      <c r="J4" s="810"/>
      <c r="K4" s="810"/>
      <c r="L4" s="810"/>
      <c r="M4" s="810"/>
      <c r="N4" s="810"/>
      <c r="O4" s="810"/>
      <c r="P4" s="810"/>
      <c r="Q4" s="810"/>
      <c r="R4" s="810"/>
      <c r="S4" s="810"/>
      <c r="T4" s="810"/>
      <c r="U4" s="810"/>
      <c r="V4" s="810"/>
      <c r="W4" s="810"/>
      <c r="X4" s="810"/>
      <c r="Y4" s="810"/>
      <c r="Z4" s="811"/>
      <c r="CG4" s="60"/>
      <c r="CH4" s="60"/>
      <c r="CI4" s="60"/>
      <c r="CJ4" s="60"/>
      <c r="CK4" s="60"/>
      <c r="CL4" s="60"/>
      <c r="CM4" s="60"/>
    </row>
    <row r="5" spans="1:199" ht="29.25" customHeight="1" thickBot="1" x14ac:dyDescent="0.3">
      <c r="A5" s="512"/>
      <c r="B5" s="239" t="s">
        <v>91</v>
      </c>
      <c r="C5" s="156" t="s">
        <v>305</v>
      </c>
      <c r="D5" s="10"/>
      <c r="E5" s="11"/>
      <c r="F5" s="12"/>
      <c r="G5" s="13"/>
      <c r="H5" s="16" t="s">
        <v>288</v>
      </c>
      <c r="I5" s="11"/>
      <c r="J5" s="14" t="s">
        <v>288</v>
      </c>
      <c r="K5" s="13"/>
      <c r="L5" s="10"/>
      <c r="M5" s="11"/>
      <c r="N5" s="12"/>
      <c r="O5" s="13"/>
      <c r="P5" s="10"/>
      <c r="Q5" s="11"/>
      <c r="R5" s="12"/>
      <c r="S5" s="13"/>
      <c r="T5" s="10"/>
      <c r="U5" s="11"/>
      <c r="V5" s="12"/>
      <c r="W5" s="11"/>
      <c r="X5" s="20"/>
      <c r="Y5" s="15"/>
      <c r="Z5" s="411"/>
      <c r="AD5" s="276"/>
      <c r="AE5" s="287"/>
      <c r="CG5" s="60"/>
      <c r="CH5" s="60"/>
      <c r="CI5" s="60"/>
      <c r="CJ5" s="60"/>
      <c r="CK5" s="60"/>
      <c r="CL5" s="60"/>
      <c r="CM5" s="60"/>
    </row>
    <row r="6" spans="1:199" ht="45" customHeight="1" x14ac:dyDescent="0.25">
      <c r="A6" s="512"/>
      <c r="B6" s="242" t="s">
        <v>484</v>
      </c>
      <c r="C6" s="159" t="s">
        <v>407</v>
      </c>
      <c r="D6" s="663"/>
      <c r="E6" s="664"/>
      <c r="F6" s="663"/>
      <c r="G6" s="664"/>
      <c r="H6" s="663"/>
      <c r="I6" s="664"/>
      <c r="J6" s="663"/>
      <c r="K6" s="664"/>
      <c r="L6" s="663"/>
      <c r="M6" s="664"/>
      <c r="N6" s="663"/>
      <c r="O6" s="664"/>
      <c r="P6" s="663"/>
      <c r="Q6" s="664"/>
      <c r="R6" s="663"/>
      <c r="S6" s="664"/>
      <c r="T6" s="663"/>
      <c r="U6" s="664"/>
      <c r="V6" s="663"/>
      <c r="W6" s="664"/>
      <c r="X6" s="93"/>
      <c r="Y6" s="89">
        <f>IF(OR(D6="s",F6="s",H6="s",J6="s",L6="s",N6="s",P6="s",R6="s",T6="s",V6="s"), 0, IF(OR(D6="a",F6="a",H6="a",J6="a",L6="a",N6="a",P6="a",R6="a",T6="a",V6="a"),Z6,0))</f>
        <v>0</v>
      </c>
      <c r="Z6" s="412">
        <v>10</v>
      </c>
      <c r="AA6" s="45">
        <f t="shared" ref="AA6:AA15" si="0">COUNTIF(D6:W6,"a")+COUNTIF(D6:W6,"s")</f>
        <v>0</v>
      </c>
      <c r="AB6" s="274"/>
      <c r="AD6" s="276" t="s">
        <v>286</v>
      </c>
      <c r="CG6" s="60"/>
      <c r="CH6" s="60"/>
      <c r="CI6" s="60"/>
      <c r="CJ6" s="60"/>
      <c r="CK6" s="60"/>
      <c r="CL6" s="60"/>
      <c r="CM6" s="60"/>
    </row>
    <row r="7" spans="1:199" ht="28" customHeight="1" x14ac:dyDescent="0.25">
      <c r="A7" s="512"/>
      <c r="B7" s="240" t="s">
        <v>87</v>
      </c>
      <c r="C7" s="160" t="s">
        <v>408</v>
      </c>
      <c r="D7" s="661"/>
      <c r="E7" s="662"/>
      <c r="F7" s="661"/>
      <c r="G7" s="662"/>
      <c r="H7" s="661"/>
      <c r="I7" s="662"/>
      <c r="J7" s="661"/>
      <c r="K7" s="662"/>
      <c r="L7" s="661"/>
      <c r="M7" s="662"/>
      <c r="N7" s="661"/>
      <c r="O7" s="662"/>
      <c r="P7" s="661"/>
      <c r="Q7" s="662"/>
      <c r="R7" s="661"/>
      <c r="S7" s="662"/>
      <c r="T7" s="661"/>
      <c r="U7" s="662"/>
      <c r="V7" s="661"/>
      <c r="W7" s="662"/>
      <c r="X7" s="93"/>
      <c r="Y7" s="94">
        <f t="shared" ref="Y7:Y15" si="1">IF(OR(D7="s",F7="s",H7="s",J7="s",L7="s",N7="s",P7="s",R7="s",T7="s",V7="s"), 0, IF(OR(D7="a",F7="a",H7="a",J7="a",L7="a",N7="a",P7="a",R7="a",T7="a",V7="a"),Z7,0))</f>
        <v>0</v>
      </c>
      <c r="Z7" s="409">
        <v>10</v>
      </c>
      <c r="AA7" s="45">
        <f t="shared" si="0"/>
        <v>0</v>
      </c>
      <c r="AB7" s="274"/>
      <c r="AD7" s="276" t="s">
        <v>286</v>
      </c>
      <c r="AE7" s="287"/>
      <c r="CG7" s="60"/>
      <c r="CH7" s="60"/>
      <c r="CI7" s="60"/>
      <c r="CJ7" s="60"/>
      <c r="CK7" s="60"/>
      <c r="CL7" s="60"/>
      <c r="CM7" s="60"/>
    </row>
    <row r="8" spans="1:199" ht="40" x14ac:dyDescent="0.25">
      <c r="A8" s="413"/>
      <c r="B8" s="240" t="s">
        <v>442</v>
      </c>
      <c r="C8" s="160" t="s">
        <v>441</v>
      </c>
      <c r="D8" s="661"/>
      <c r="E8" s="662"/>
      <c r="F8" s="661"/>
      <c r="G8" s="662"/>
      <c r="H8" s="661"/>
      <c r="I8" s="662"/>
      <c r="J8" s="661"/>
      <c r="K8" s="662"/>
      <c r="L8" s="661"/>
      <c r="M8" s="662"/>
      <c r="N8" s="661"/>
      <c r="O8" s="662"/>
      <c r="P8" s="661"/>
      <c r="Q8" s="662"/>
      <c r="R8" s="661"/>
      <c r="S8" s="662"/>
      <c r="T8" s="661"/>
      <c r="U8" s="662"/>
      <c r="V8" s="661"/>
      <c r="W8" s="662"/>
      <c r="X8" s="93"/>
      <c r="Y8" s="94">
        <f>IF(OR(D8="s",F8="s",H8="s",J8="s",L8="s",N8="s",P8="s",R8="s",T8="s",V8="s"), 0, IF(OR(D8="a",F8="a",H8="a",J8="a",L8="a",N8="a",P8="a",R8="a",T8="a",V8="a"),Z8,0))</f>
        <v>0</v>
      </c>
      <c r="Z8" s="409">
        <v>20</v>
      </c>
      <c r="AA8" s="221">
        <f>COUNTIF(D8:W8,"a")+COUNTIF(D8:W8,"s")</f>
        <v>0</v>
      </c>
      <c r="AB8" s="274"/>
      <c r="AD8" s="276" t="s">
        <v>286</v>
      </c>
      <c r="AJ8" s="277"/>
      <c r="AK8" s="277"/>
      <c r="AL8" s="277"/>
      <c r="AM8" s="277"/>
      <c r="AN8" s="277"/>
      <c r="AO8" s="277"/>
      <c r="AP8" s="277"/>
      <c r="AQ8" s="277"/>
      <c r="AR8" s="277"/>
      <c r="AS8" s="277"/>
      <c r="AT8" s="277"/>
      <c r="AU8" s="277"/>
      <c r="AV8" s="277"/>
      <c r="AW8" s="277"/>
      <c r="AX8" s="277"/>
      <c r="AY8" s="277"/>
      <c r="AZ8" s="277"/>
      <c r="BA8" s="277"/>
      <c r="BB8" s="277"/>
      <c r="BC8" s="277"/>
      <c r="BD8" s="277"/>
      <c r="BE8" s="277"/>
      <c r="BF8" s="277"/>
      <c r="BG8" s="277"/>
      <c r="BH8" s="277"/>
      <c r="BI8" s="277"/>
      <c r="BJ8" s="277"/>
      <c r="BK8" s="277"/>
      <c r="BL8" s="277"/>
      <c r="BM8" s="277"/>
      <c r="BN8" s="277"/>
      <c r="BO8" s="277"/>
      <c r="BP8" s="277"/>
      <c r="BQ8" s="277"/>
      <c r="BR8" s="277"/>
      <c r="BS8" s="277"/>
      <c r="BT8" s="277"/>
      <c r="BU8" s="277"/>
      <c r="BV8" s="277"/>
      <c r="BW8" s="277"/>
      <c r="BX8" s="277"/>
      <c r="BY8" s="277"/>
      <c r="BZ8" s="277"/>
      <c r="CA8" s="277"/>
      <c r="CB8" s="277"/>
      <c r="CC8" s="277"/>
      <c r="CD8" s="277"/>
      <c r="CE8" s="277"/>
      <c r="CF8" s="277"/>
      <c r="CG8" s="51"/>
      <c r="CH8" s="51"/>
      <c r="CI8" s="51"/>
      <c r="CJ8" s="51"/>
      <c r="CK8" s="51"/>
      <c r="CL8" s="51"/>
      <c r="CM8" s="51"/>
      <c r="CN8" s="51"/>
      <c r="CO8" s="51"/>
      <c r="CP8" s="51"/>
      <c r="CQ8" s="51"/>
      <c r="CR8" s="51"/>
      <c r="CS8" s="51"/>
      <c r="CT8" s="51"/>
      <c r="CU8" s="51"/>
      <c r="CV8" s="51"/>
      <c r="CW8" s="51"/>
      <c r="CX8" s="51"/>
      <c r="CY8" s="51"/>
      <c r="CZ8" s="51"/>
      <c r="DA8" s="51"/>
      <c r="DB8" s="51"/>
      <c r="DC8" s="5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c r="FL8" s="41"/>
      <c r="FM8" s="41"/>
      <c r="FN8" s="41"/>
      <c r="FO8" s="41"/>
      <c r="FP8" s="41"/>
      <c r="FQ8" s="41"/>
      <c r="FR8" s="41"/>
      <c r="FS8" s="41"/>
      <c r="FT8" s="41"/>
      <c r="FU8" s="41"/>
      <c r="FV8" s="41"/>
      <c r="FW8" s="41"/>
      <c r="FX8" s="41"/>
      <c r="FY8" s="41"/>
      <c r="FZ8" s="41"/>
      <c r="GA8" s="41"/>
      <c r="GB8" s="41"/>
      <c r="GC8" s="41"/>
      <c r="GD8" s="41"/>
      <c r="GE8" s="41"/>
      <c r="GF8" s="41"/>
      <c r="GG8" s="41"/>
      <c r="GH8" s="41"/>
      <c r="GI8" s="41"/>
      <c r="GJ8" s="41"/>
      <c r="GK8" s="41"/>
      <c r="GL8" s="41"/>
      <c r="GM8" s="41"/>
      <c r="GN8" s="41"/>
      <c r="GO8" s="41"/>
      <c r="GP8" s="41"/>
      <c r="GQ8" s="41"/>
    </row>
    <row r="9" spans="1:199" ht="28" customHeight="1" x14ac:dyDescent="0.25">
      <c r="A9" s="512"/>
      <c r="B9" s="240" t="s">
        <v>498</v>
      </c>
      <c r="C9" s="160" t="s">
        <v>143</v>
      </c>
      <c r="D9" s="661"/>
      <c r="E9" s="662"/>
      <c r="F9" s="661"/>
      <c r="G9" s="662"/>
      <c r="H9" s="661"/>
      <c r="I9" s="662"/>
      <c r="J9" s="661"/>
      <c r="K9" s="662"/>
      <c r="L9" s="661"/>
      <c r="M9" s="662"/>
      <c r="N9" s="661"/>
      <c r="O9" s="662"/>
      <c r="P9" s="661"/>
      <c r="Q9" s="662"/>
      <c r="R9" s="661"/>
      <c r="S9" s="662"/>
      <c r="T9" s="661"/>
      <c r="U9" s="662"/>
      <c r="V9" s="661"/>
      <c r="W9" s="662"/>
      <c r="X9" s="93"/>
      <c r="Y9" s="94">
        <f>IF(OR(D9="s",F9="s",H9="s",J9="s",L9="s",N9="s",P9="s",R9="s",T9="s",V9="s"), 0, IF(OR(D9="a",F9="a",H9="a",J9="a",L9="a",N9="a",P9="a",R9="a",T9="a",V9="a"),Z9,0))</f>
        <v>0</v>
      </c>
      <c r="Z9" s="409">
        <v>20</v>
      </c>
      <c r="AA9" s="45">
        <f>COUNTIF(D9:W9,"a")+COUNTIF(D9:W9,"s")</f>
        <v>0</v>
      </c>
      <c r="AB9" s="274"/>
      <c r="AD9" s="276" t="s">
        <v>286</v>
      </c>
      <c r="AE9" s="287"/>
      <c r="CG9" s="60"/>
      <c r="CH9" s="60"/>
      <c r="CI9" s="60"/>
      <c r="CJ9" s="60"/>
      <c r="CK9" s="60"/>
      <c r="CL9" s="60"/>
      <c r="CM9" s="60"/>
    </row>
    <row r="10" spans="1:199" ht="67.75" customHeight="1" x14ac:dyDescent="0.25">
      <c r="A10" s="512"/>
      <c r="B10" s="240" t="s">
        <v>487</v>
      </c>
      <c r="C10" s="160" t="s">
        <v>418</v>
      </c>
      <c r="D10" s="661"/>
      <c r="E10" s="662"/>
      <c r="F10" s="661"/>
      <c r="G10" s="662"/>
      <c r="H10" s="661"/>
      <c r="I10" s="662"/>
      <c r="J10" s="661"/>
      <c r="K10" s="662"/>
      <c r="L10" s="661"/>
      <c r="M10" s="662"/>
      <c r="N10" s="661"/>
      <c r="O10" s="662"/>
      <c r="P10" s="661"/>
      <c r="Q10" s="662"/>
      <c r="R10" s="661"/>
      <c r="S10" s="662"/>
      <c r="T10" s="661"/>
      <c r="U10" s="662"/>
      <c r="V10" s="661"/>
      <c r="W10" s="662"/>
      <c r="X10" s="93"/>
      <c r="Y10" s="94">
        <f t="shared" si="1"/>
        <v>0</v>
      </c>
      <c r="Z10" s="409">
        <v>5</v>
      </c>
      <c r="AA10" s="45">
        <f t="shared" si="0"/>
        <v>0</v>
      </c>
      <c r="AB10" s="274"/>
      <c r="AD10" s="276" t="s">
        <v>286</v>
      </c>
      <c r="CG10" s="60"/>
      <c r="CH10" s="60"/>
      <c r="CI10" s="60"/>
      <c r="CJ10" s="60"/>
      <c r="CK10" s="60"/>
      <c r="CL10" s="60"/>
      <c r="CM10" s="60"/>
    </row>
    <row r="11" spans="1:199" ht="45" customHeight="1" x14ac:dyDescent="0.25">
      <c r="A11" s="512"/>
      <c r="B11" s="240" t="s">
        <v>88</v>
      </c>
      <c r="C11" s="160" t="s">
        <v>355</v>
      </c>
      <c r="D11" s="661"/>
      <c r="E11" s="662"/>
      <c r="F11" s="661"/>
      <c r="G11" s="662"/>
      <c r="H11" s="661"/>
      <c r="I11" s="662"/>
      <c r="J11" s="661"/>
      <c r="K11" s="662"/>
      <c r="L11" s="661"/>
      <c r="M11" s="662"/>
      <c r="N11" s="661"/>
      <c r="O11" s="662"/>
      <c r="P11" s="661"/>
      <c r="Q11" s="662"/>
      <c r="R11" s="661"/>
      <c r="S11" s="662"/>
      <c r="T11" s="661"/>
      <c r="U11" s="662"/>
      <c r="V11" s="661"/>
      <c r="W11" s="662"/>
      <c r="X11" s="93"/>
      <c r="Y11" s="94">
        <f t="shared" si="1"/>
        <v>0</v>
      </c>
      <c r="Z11" s="409">
        <v>10</v>
      </c>
      <c r="AA11" s="45">
        <f t="shared" si="0"/>
        <v>0</v>
      </c>
      <c r="AB11" s="274"/>
      <c r="AD11" s="276" t="s">
        <v>286</v>
      </c>
      <c r="CG11" s="60"/>
      <c r="CH11" s="60"/>
      <c r="CI11" s="60"/>
      <c r="CJ11" s="60"/>
      <c r="CK11" s="60"/>
      <c r="CL11" s="60"/>
      <c r="CM11" s="60"/>
    </row>
    <row r="12" spans="1:199" ht="67.75" customHeight="1" x14ac:dyDescent="0.25">
      <c r="A12" s="512"/>
      <c r="B12" s="240" t="s">
        <v>89</v>
      </c>
      <c r="C12" s="161" t="s">
        <v>405</v>
      </c>
      <c r="D12" s="661"/>
      <c r="E12" s="662"/>
      <c r="F12" s="661"/>
      <c r="G12" s="662"/>
      <c r="H12" s="661"/>
      <c r="I12" s="662"/>
      <c r="J12" s="661"/>
      <c r="K12" s="662"/>
      <c r="L12" s="661"/>
      <c r="M12" s="662"/>
      <c r="N12" s="661"/>
      <c r="O12" s="662"/>
      <c r="P12" s="661"/>
      <c r="Q12" s="662"/>
      <c r="R12" s="661"/>
      <c r="S12" s="662"/>
      <c r="T12" s="661"/>
      <c r="U12" s="662"/>
      <c r="V12" s="661"/>
      <c r="W12" s="662"/>
      <c r="X12" s="93"/>
      <c r="Y12" s="95">
        <f t="shared" si="1"/>
        <v>0</v>
      </c>
      <c r="Z12" s="414">
        <v>10</v>
      </c>
      <c r="AA12" s="45">
        <f t="shared" si="0"/>
        <v>0</v>
      </c>
      <c r="AB12" s="274"/>
      <c r="AD12" s="276" t="s">
        <v>286</v>
      </c>
      <c r="CG12" s="60"/>
      <c r="CH12" s="60"/>
      <c r="CI12" s="60"/>
      <c r="CJ12" s="60"/>
      <c r="CK12" s="60"/>
      <c r="CL12" s="60"/>
      <c r="CM12" s="60"/>
    </row>
    <row r="13" spans="1:199" ht="27.75" customHeight="1" x14ac:dyDescent="0.25">
      <c r="A13" s="512"/>
      <c r="B13" s="240" t="s">
        <v>138</v>
      </c>
      <c r="C13" s="160" t="s">
        <v>410</v>
      </c>
      <c r="D13" s="661"/>
      <c r="E13" s="662"/>
      <c r="F13" s="661"/>
      <c r="G13" s="662"/>
      <c r="H13" s="661"/>
      <c r="I13" s="662"/>
      <c r="J13" s="661"/>
      <c r="K13" s="662"/>
      <c r="L13" s="661"/>
      <c r="M13" s="662"/>
      <c r="N13" s="661"/>
      <c r="O13" s="662"/>
      <c r="P13" s="661"/>
      <c r="Q13" s="662"/>
      <c r="R13" s="661"/>
      <c r="S13" s="662"/>
      <c r="T13" s="661"/>
      <c r="U13" s="662"/>
      <c r="V13" s="661"/>
      <c r="W13" s="662"/>
      <c r="X13" s="93"/>
      <c r="Y13" s="94">
        <f t="shared" si="1"/>
        <v>0</v>
      </c>
      <c r="Z13" s="409">
        <v>5</v>
      </c>
      <c r="AA13" s="45">
        <f t="shared" si="0"/>
        <v>0</v>
      </c>
      <c r="AB13" s="274"/>
      <c r="AD13" s="276" t="s">
        <v>286</v>
      </c>
      <c r="CG13" s="60"/>
      <c r="CH13" s="60"/>
      <c r="CI13" s="60"/>
      <c r="CJ13" s="60"/>
      <c r="CK13" s="60"/>
      <c r="CL13" s="60"/>
      <c r="CM13" s="60"/>
    </row>
    <row r="14" spans="1:199" ht="27.75" customHeight="1" x14ac:dyDescent="0.25">
      <c r="A14" s="512"/>
      <c r="B14" s="240" t="s">
        <v>116</v>
      </c>
      <c r="C14" s="160" t="s">
        <v>367</v>
      </c>
      <c r="D14" s="661"/>
      <c r="E14" s="662"/>
      <c r="F14" s="661"/>
      <c r="G14" s="662"/>
      <c r="H14" s="661"/>
      <c r="I14" s="662"/>
      <c r="J14" s="661"/>
      <c r="K14" s="662"/>
      <c r="L14" s="661"/>
      <c r="M14" s="662"/>
      <c r="N14" s="661"/>
      <c r="O14" s="662"/>
      <c r="P14" s="661"/>
      <c r="Q14" s="662"/>
      <c r="R14" s="661"/>
      <c r="S14" s="662"/>
      <c r="T14" s="661"/>
      <c r="U14" s="662"/>
      <c r="V14" s="661"/>
      <c r="W14" s="662"/>
      <c r="X14" s="93"/>
      <c r="Y14" s="94">
        <f t="shared" si="1"/>
        <v>0</v>
      </c>
      <c r="Z14" s="409">
        <v>5</v>
      </c>
      <c r="AA14" s="45">
        <f t="shared" si="0"/>
        <v>0</v>
      </c>
      <c r="AB14" s="274"/>
      <c r="AD14" s="276" t="s">
        <v>286</v>
      </c>
      <c r="CG14" s="60"/>
      <c r="CH14" s="60"/>
      <c r="CI14" s="60"/>
      <c r="CJ14" s="60"/>
      <c r="CK14" s="60"/>
      <c r="CL14" s="60"/>
      <c r="CM14" s="60"/>
    </row>
    <row r="15" spans="1:199" ht="27.75" customHeight="1" x14ac:dyDescent="0.25">
      <c r="A15" s="512"/>
      <c r="B15" s="240" t="s">
        <v>117</v>
      </c>
      <c r="C15" s="161" t="s">
        <v>368</v>
      </c>
      <c r="D15" s="661"/>
      <c r="E15" s="662"/>
      <c r="F15" s="661"/>
      <c r="G15" s="662"/>
      <c r="H15" s="661"/>
      <c r="I15" s="662"/>
      <c r="J15" s="661"/>
      <c r="K15" s="662"/>
      <c r="L15" s="661"/>
      <c r="M15" s="662"/>
      <c r="N15" s="661"/>
      <c r="O15" s="662"/>
      <c r="P15" s="661"/>
      <c r="Q15" s="662"/>
      <c r="R15" s="661"/>
      <c r="S15" s="662"/>
      <c r="T15" s="661"/>
      <c r="U15" s="662"/>
      <c r="V15" s="661"/>
      <c r="W15" s="662"/>
      <c r="X15" s="93"/>
      <c r="Y15" s="95">
        <f t="shared" si="1"/>
        <v>0</v>
      </c>
      <c r="Z15" s="414">
        <v>5</v>
      </c>
      <c r="AA15" s="45">
        <f t="shared" si="0"/>
        <v>0</v>
      </c>
      <c r="AB15" s="274"/>
      <c r="AD15" s="276" t="s">
        <v>286</v>
      </c>
      <c r="CG15" s="60"/>
      <c r="CH15" s="60"/>
      <c r="CI15" s="60"/>
      <c r="CJ15" s="60"/>
      <c r="CK15" s="60"/>
      <c r="CL15" s="60"/>
      <c r="CM15" s="60"/>
    </row>
    <row r="16" spans="1:199" ht="27.75" customHeight="1" thickBot="1" x14ac:dyDescent="0.2">
      <c r="A16" s="512"/>
      <c r="B16" s="240" t="s">
        <v>404</v>
      </c>
      <c r="C16" s="161" t="s">
        <v>39</v>
      </c>
      <c r="D16" s="626"/>
      <c r="E16" s="627"/>
      <c r="F16" s="626"/>
      <c r="G16" s="627"/>
      <c r="H16" s="626"/>
      <c r="I16" s="627"/>
      <c r="J16" s="626"/>
      <c r="K16" s="627"/>
      <c r="L16" s="626"/>
      <c r="M16" s="627"/>
      <c r="N16" s="626"/>
      <c r="O16" s="627"/>
      <c r="P16" s="626"/>
      <c r="Q16" s="627"/>
      <c r="R16" s="626"/>
      <c r="S16" s="627"/>
      <c r="T16" s="626"/>
      <c r="U16" s="627"/>
      <c r="V16" s="626"/>
      <c r="W16" s="627"/>
      <c r="X16" s="536"/>
      <c r="Y16" s="95">
        <f>IF(OR(D16="s",F16="s",H16="s",J16="s",L16="s",N16="s",P16="s",R16="s",T16="s",V16="s"), 0, IF(OR(D16="a",F16="a",H16="a",J16="a",L16="a",N16="a",P16="a",R16="a",T16="a",V16="a", X16="NA"),Z16,0))</f>
        <v>0</v>
      </c>
      <c r="Z16" s="415">
        <v>10</v>
      </c>
      <c r="AA16" s="45">
        <f>COUNTIF(D16:W16,"a")+COUNTIF(D16:W16,"s")+COUNTIF(X16,"NA")</f>
        <v>0</v>
      </c>
      <c r="AB16" s="274"/>
      <c r="AD16" s="276" t="s">
        <v>286</v>
      </c>
      <c r="AE16" s="287"/>
      <c r="CG16" s="60"/>
      <c r="CH16" s="60"/>
      <c r="CI16" s="60"/>
      <c r="CJ16" s="60"/>
      <c r="CK16" s="60"/>
      <c r="CL16" s="60"/>
      <c r="CM16" s="60"/>
    </row>
    <row r="17" spans="1:95" ht="21" customHeight="1" thickTop="1" thickBot="1" x14ac:dyDescent="0.3">
      <c r="A17" s="512"/>
      <c r="B17" s="90"/>
      <c r="C17" s="154"/>
      <c r="D17" s="667" t="s">
        <v>289</v>
      </c>
      <c r="E17" s="668"/>
      <c r="F17" s="668"/>
      <c r="G17" s="668"/>
      <c r="H17" s="668"/>
      <c r="I17" s="668"/>
      <c r="J17" s="668"/>
      <c r="K17" s="668"/>
      <c r="L17" s="668"/>
      <c r="M17" s="668"/>
      <c r="N17" s="668"/>
      <c r="O17" s="668"/>
      <c r="P17" s="668"/>
      <c r="Q17" s="668"/>
      <c r="R17" s="668"/>
      <c r="S17" s="668"/>
      <c r="T17" s="668"/>
      <c r="U17" s="668"/>
      <c r="V17" s="668"/>
      <c r="W17" s="668"/>
      <c r="X17" s="669"/>
      <c r="Y17" s="92">
        <f>SUM(Y6:Y16)</f>
        <v>0</v>
      </c>
      <c r="Z17" s="416">
        <f>SUM(Z6:Z16)</f>
        <v>110</v>
      </c>
      <c r="AD17" s="276"/>
      <c r="CG17" s="60"/>
      <c r="CH17" s="60"/>
      <c r="CI17" s="60"/>
      <c r="CJ17" s="60"/>
      <c r="CK17" s="60"/>
      <c r="CL17" s="60"/>
      <c r="CM17" s="60"/>
    </row>
    <row r="18" spans="1:95" ht="21" customHeight="1" thickBot="1" x14ac:dyDescent="0.3">
      <c r="A18" s="399"/>
      <c r="B18" s="197"/>
      <c r="C18" s="348"/>
      <c r="D18" s="693"/>
      <c r="E18" s="711"/>
      <c r="F18" s="731">
        <v>110</v>
      </c>
      <c r="G18" s="715"/>
      <c r="H18" s="715"/>
      <c r="I18" s="715"/>
      <c r="J18" s="715"/>
      <c r="K18" s="715"/>
      <c r="L18" s="715"/>
      <c r="M18" s="715"/>
      <c r="N18" s="715"/>
      <c r="O18" s="715"/>
      <c r="P18" s="715"/>
      <c r="Q18" s="715"/>
      <c r="R18" s="715"/>
      <c r="S18" s="715"/>
      <c r="T18" s="715"/>
      <c r="U18" s="715"/>
      <c r="V18" s="715"/>
      <c r="W18" s="715"/>
      <c r="X18" s="715"/>
      <c r="Y18" s="715"/>
      <c r="Z18" s="716"/>
      <c r="AD18" s="276"/>
      <c r="CG18" s="60"/>
      <c r="CH18" s="60"/>
      <c r="CI18" s="60"/>
      <c r="CJ18" s="60"/>
      <c r="CK18" s="60"/>
      <c r="CL18" s="60"/>
      <c r="CM18" s="60"/>
    </row>
    <row r="19" spans="1:95" ht="45" customHeight="1" thickBot="1" x14ac:dyDescent="0.3">
      <c r="A19" s="391"/>
      <c r="B19" s="244" t="s">
        <v>90</v>
      </c>
      <c r="C19" s="181" t="s">
        <v>271</v>
      </c>
      <c r="D19" s="191"/>
      <c r="E19" s="190"/>
      <c r="F19" s="194"/>
      <c r="G19" s="195"/>
      <c r="H19" s="510" t="s">
        <v>288</v>
      </c>
      <c r="I19" s="190"/>
      <c r="J19" s="203" t="s">
        <v>288</v>
      </c>
      <c r="K19" s="195"/>
      <c r="L19" s="191"/>
      <c r="M19" s="190"/>
      <c r="N19" s="194"/>
      <c r="O19" s="195"/>
      <c r="P19" s="191"/>
      <c r="Q19" s="190"/>
      <c r="R19" s="194"/>
      <c r="S19" s="195"/>
      <c r="T19" s="191"/>
      <c r="U19" s="190"/>
      <c r="V19" s="194"/>
      <c r="W19" s="190"/>
      <c r="X19" s="339"/>
      <c r="Y19" s="491"/>
      <c r="Z19" s="422"/>
      <c r="AD19" s="276"/>
      <c r="CG19" s="60"/>
      <c r="CH19" s="60"/>
      <c r="CI19" s="60"/>
      <c r="CJ19" s="60"/>
      <c r="CK19" s="60"/>
      <c r="CL19" s="60"/>
      <c r="CM19" s="60"/>
    </row>
    <row r="20" spans="1:95" ht="45" customHeight="1" x14ac:dyDescent="0.25">
      <c r="A20" s="512"/>
      <c r="B20" s="238" t="s">
        <v>118</v>
      </c>
      <c r="C20" s="155" t="s">
        <v>478</v>
      </c>
      <c r="D20" s="663"/>
      <c r="E20" s="664"/>
      <c r="F20" s="663"/>
      <c r="G20" s="664"/>
      <c r="H20" s="663"/>
      <c r="I20" s="664"/>
      <c r="J20" s="663"/>
      <c r="K20" s="664"/>
      <c r="L20" s="663"/>
      <c r="M20" s="664"/>
      <c r="N20" s="663"/>
      <c r="O20" s="664"/>
      <c r="P20" s="663"/>
      <c r="Q20" s="664"/>
      <c r="R20" s="663"/>
      <c r="S20" s="664"/>
      <c r="T20" s="663"/>
      <c r="U20" s="664"/>
      <c r="V20" s="663"/>
      <c r="W20" s="664"/>
      <c r="X20" s="97"/>
      <c r="Y20" s="37">
        <f>IF(OR(D20="s",F20="s",H20="s",J20="s",L20="s",N20="s",P20="s",R20="s",T20="s",V20="s"), 0, IF(OR(D20="a",F20="a",H20="a",J20="a",L20="a",N20="a",P20="a",R20="a",T20="a",V20="a"),Z20,0))</f>
        <v>0</v>
      </c>
      <c r="Z20" s="412">
        <v>20</v>
      </c>
      <c r="AA20" s="45">
        <f>IF((COUNTIF(D20:W20,"a")+COUNTIF(D20:W20,"s"))&gt;0,IF(OR((COUNTIF(D21:W21,"a")+COUNTIF(D21:W21,"s"))),0,COUNTIF(D20:W20,"a")+COUNTIF(D20:W20,"s")),COUNTIF(D20:W20,"a")+COUNTIF(D20:W20,"s"))</f>
        <v>0</v>
      </c>
      <c r="AB20" s="223"/>
      <c r="AD20" s="276"/>
      <c r="CG20" s="60"/>
      <c r="CH20" s="60"/>
      <c r="CI20" s="60"/>
      <c r="CJ20" s="60"/>
      <c r="CK20" s="60"/>
      <c r="CL20" s="60"/>
      <c r="CM20" s="60"/>
    </row>
    <row r="21" spans="1:95" ht="27.75" customHeight="1" thickBot="1" x14ac:dyDescent="0.2">
      <c r="A21" s="512"/>
      <c r="B21" s="263" t="s">
        <v>279</v>
      </c>
      <c r="C21" s="162" t="s">
        <v>125</v>
      </c>
      <c r="D21" s="626"/>
      <c r="E21" s="627"/>
      <c r="F21" s="626"/>
      <c r="G21" s="627"/>
      <c r="H21" s="626"/>
      <c r="I21" s="627"/>
      <c r="J21" s="626"/>
      <c r="K21" s="627"/>
      <c r="L21" s="626"/>
      <c r="M21" s="627"/>
      <c r="N21" s="626"/>
      <c r="O21" s="627"/>
      <c r="P21" s="626"/>
      <c r="Q21" s="627"/>
      <c r="R21" s="626"/>
      <c r="S21" s="627"/>
      <c r="T21" s="626"/>
      <c r="U21" s="627"/>
      <c r="V21" s="626"/>
      <c r="W21" s="627"/>
      <c r="X21" s="98"/>
      <c r="Y21" s="85">
        <f>IF(OR(D21="s",F21="s",H21="s",J21="s",L21="s",N21="s",P21="s",R21="s",T21="s",V21="s"), 0, IF(OR(D21="a",F21="a",H21="a",J21="a",L21="a",N21="a",P21="a",R21="a",T21="a",V21="a"),Z21,0))</f>
        <v>0</v>
      </c>
      <c r="Z21" s="418">
        <v>10</v>
      </c>
      <c r="AA21" s="45">
        <f>IF((COUNTIF(D21:W21,"a")+COUNTIF(D21:W21,"s"))&gt;0,IF((COUNTIF(D20:W20,"a")+COUNTIF(D20:W20,"s"))&gt;0,0,COUNTIF(D21:W21,"a")+COUNTIF(D21:W21,"s")), COUNTIF(D21:W21,"a")+COUNTIF(D21:W21,"s"))</f>
        <v>0</v>
      </c>
      <c r="AB21" s="223"/>
      <c r="AD21" s="276" t="s">
        <v>286</v>
      </c>
      <c r="CG21" s="60"/>
      <c r="CH21" s="60"/>
      <c r="CI21" s="60"/>
      <c r="CJ21" s="60"/>
      <c r="CK21" s="60"/>
      <c r="CL21" s="60"/>
      <c r="CM21" s="60"/>
    </row>
    <row r="22" spans="1:95" ht="21" customHeight="1" thickTop="1" thickBot="1" x14ac:dyDescent="0.3">
      <c r="A22" s="512"/>
      <c r="B22" s="46"/>
      <c r="C22" s="148"/>
      <c r="D22" s="667" t="s">
        <v>289</v>
      </c>
      <c r="E22" s="668"/>
      <c r="F22" s="668"/>
      <c r="G22" s="668"/>
      <c r="H22" s="668"/>
      <c r="I22" s="668"/>
      <c r="J22" s="668"/>
      <c r="K22" s="668"/>
      <c r="L22" s="668"/>
      <c r="M22" s="668"/>
      <c r="N22" s="668"/>
      <c r="O22" s="668"/>
      <c r="P22" s="668"/>
      <c r="Q22" s="668"/>
      <c r="R22" s="668"/>
      <c r="S22" s="668"/>
      <c r="T22" s="668"/>
      <c r="U22" s="668"/>
      <c r="V22" s="668"/>
      <c r="W22" s="668"/>
      <c r="X22" s="669"/>
      <c r="Y22" s="92">
        <f>SUM(Y20:Y21)</f>
        <v>0</v>
      </c>
      <c r="Z22" s="410">
        <f>SUM(Z20)</f>
        <v>20</v>
      </c>
      <c r="AD22" s="276"/>
      <c r="CG22" s="60"/>
      <c r="CH22" s="60"/>
      <c r="CI22" s="60"/>
      <c r="CJ22" s="60"/>
      <c r="CK22" s="60"/>
      <c r="CL22" s="60"/>
      <c r="CM22" s="60"/>
    </row>
    <row r="23" spans="1:95" ht="21" customHeight="1" thickBot="1" x14ac:dyDescent="0.3">
      <c r="A23" s="399"/>
      <c r="B23" s="102"/>
      <c r="C23" s="173"/>
      <c r="D23" s="693"/>
      <c r="E23" s="694"/>
      <c r="F23" s="728">
        <v>10</v>
      </c>
      <c r="G23" s="729"/>
      <c r="H23" s="729"/>
      <c r="I23" s="729"/>
      <c r="J23" s="729"/>
      <c r="K23" s="729"/>
      <c r="L23" s="729"/>
      <c r="M23" s="729"/>
      <c r="N23" s="729"/>
      <c r="O23" s="729"/>
      <c r="P23" s="729"/>
      <c r="Q23" s="729"/>
      <c r="R23" s="729"/>
      <c r="S23" s="729"/>
      <c r="T23" s="729"/>
      <c r="U23" s="729"/>
      <c r="V23" s="729"/>
      <c r="W23" s="729"/>
      <c r="X23" s="729"/>
      <c r="Y23" s="729"/>
      <c r="Z23" s="730"/>
      <c r="AD23" s="276"/>
      <c r="CG23" s="60"/>
      <c r="CH23" s="60"/>
      <c r="CI23" s="60"/>
      <c r="CJ23" s="60"/>
      <c r="CK23" s="60"/>
      <c r="CL23" s="60"/>
      <c r="CM23" s="60"/>
    </row>
    <row r="24" spans="1:95" ht="30" customHeight="1" thickBot="1" x14ac:dyDescent="0.3">
      <c r="A24" s="391"/>
      <c r="B24" s="244" t="s">
        <v>144</v>
      </c>
      <c r="C24" s="181" t="s">
        <v>306</v>
      </c>
      <c r="D24" s="191"/>
      <c r="E24" s="190"/>
      <c r="F24" s="194"/>
      <c r="G24" s="195"/>
      <c r="H24" s="191"/>
      <c r="I24" s="190"/>
      <c r="J24" s="357"/>
      <c r="K24" s="195"/>
      <c r="L24" s="510" t="s">
        <v>288</v>
      </c>
      <c r="M24" s="190"/>
      <c r="N24" s="194"/>
      <c r="O24" s="195"/>
      <c r="P24" s="191"/>
      <c r="Q24" s="190"/>
      <c r="R24" s="194"/>
      <c r="S24" s="195"/>
      <c r="T24" s="191"/>
      <c r="U24" s="190"/>
      <c r="V24" s="194"/>
      <c r="W24" s="190"/>
      <c r="X24" s="507"/>
      <c r="Y24" s="371"/>
      <c r="Z24" s="406"/>
      <c r="AD24" s="276"/>
      <c r="CG24" s="60"/>
      <c r="CH24" s="60"/>
      <c r="CI24" s="60"/>
      <c r="CJ24" s="60"/>
      <c r="CK24" s="60"/>
      <c r="CL24" s="60"/>
      <c r="CM24" s="60"/>
    </row>
    <row r="25" spans="1:95" ht="45" customHeight="1" x14ac:dyDescent="0.25">
      <c r="A25" s="512"/>
      <c r="B25" s="238" t="s">
        <v>120</v>
      </c>
      <c r="C25" s="504" t="s">
        <v>686</v>
      </c>
      <c r="D25" s="663"/>
      <c r="E25" s="664"/>
      <c r="F25" s="663"/>
      <c r="G25" s="664"/>
      <c r="H25" s="663"/>
      <c r="I25" s="664"/>
      <c r="J25" s="663"/>
      <c r="K25" s="664"/>
      <c r="L25" s="663"/>
      <c r="M25" s="664"/>
      <c r="N25" s="663"/>
      <c r="O25" s="664"/>
      <c r="P25" s="663"/>
      <c r="Q25" s="664"/>
      <c r="R25" s="663"/>
      <c r="S25" s="664"/>
      <c r="T25" s="663"/>
      <c r="U25" s="664"/>
      <c r="V25" s="663"/>
      <c r="W25" s="664"/>
      <c r="X25" s="93"/>
      <c r="Y25" s="89">
        <f>IF(OR(D25="s",F25="s",H25="s",J25="s",L25="s",N25="s",P25="s",R25="s",T25="s",V25="s"), 0, IF(OR(D25="a",F25="a",H25="a",J25="a",L25="a",N25="a",P25="a",R25="a",T25="a",V25="a"),Z25,0))</f>
        <v>0</v>
      </c>
      <c r="Z25" s="412">
        <v>10</v>
      </c>
      <c r="AA25" s="221">
        <f>COUNTIF(D25:W25,"a")+COUNTIF(D25:W25,"s")</f>
        <v>0</v>
      </c>
      <c r="AB25" s="274"/>
      <c r="AD25" s="276" t="s">
        <v>286</v>
      </c>
      <c r="AE25" s="287"/>
      <c r="CE25" s="60"/>
      <c r="CF25" s="60"/>
      <c r="CG25" s="60"/>
      <c r="CH25" s="60"/>
      <c r="CI25" s="60"/>
      <c r="CJ25" s="60"/>
      <c r="CK25" s="60"/>
      <c r="CL25" s="60"/>
      <c r="CM25" s="60"/>
      <c r="CN25" s="60"/>
      <c r="CO25" s="60"/>
      <c r="CP25" s="60"/>
      <c r="CQ25" s="60"/>
    </row>
    <row r="26" spans="1:95" ht="45" customHeight="1" x14ac:dyDescent="0.25">
      <c r="A26" s="512"/>
      <c r="B26" s="243" t="s">
        <v>119</v>
      </c>
      <c r="C26" s="154" t="s">
        <v>687</v>
      </c>
      <c r="D26" s="661"/>
      <c r="E26" s="662"/>
      <c r="F26" s="661"/>
      <c r="G26" s="662"/>
      <c r="H26" s="661"/>
      <c r="I26" s="662"/>
      <c r="J26" s="661"/>
      <c r="K26" s="662"/>
      <c r="L26" s="661"/>
      <c r="M26" s="662"/>
      <c r="N26" s="661"/>
      <c r="O26" s="662"/>
      <c r="P26" s="661"/>
      <c r="Q26" s="662"/>
      <c r="R26" s="661"/>
      <c r="S26" s="662"/>
      <c r="T26" s="661"/>
      <c r="U26" s="662"/>
      <c r="V26" s="661"/>
      <c r="W26" s="662"/>
      <c r="X26" s="470"/>
      <c r="Y26" s="107">
        <f t="shared" ref="Y26:Y27" si="2">IF(OR(D26="s",F26="s",H26="s",J26="s",L26="s",N26="s",P26="s",R26="s",T26="s",V26="s"), 0, IF(OR(D26="a",F26="a",H26="a",J26="a",L26="a",N26="a",P26="a",R26="a",T26="a",V26="a"),Z26,0))</f>
        <v>0</v>
      </c>
      <c r="Z26" s="409">
        <v>15</v>
      </c>
      <c r="AA26" s="45">
        <f>IF((COUNTIF(D26:W26,"a")+COUNTIF(D26:W26,"s"))&gt;0,IF(OR((COUNTIF(D28:W28,"a")+COUNTIF(D28:W28,"s"))),0,COUNTIF(D26:W26,"a")+COUNTIF(D26:W26,"s")),COUNTIF(D26:W26,"a")+COUNTIF(D26:W26,"s"))</f>
        <v>0</v>
      </c>
      <c r="AB26" s="223"/>
      <c r="AD26" s="276"/>
      <c r="CG26" s="60"/>
      <c r="CH26" s="60"/>
      <c r="CI26" s="60"/>
      <c r="CJ26" s="60"/>
      <c r="CK26" s="60"/>
      <c r="CL26" s="60"/>
      <c r="CM26" s="60"/>
    </row>
    <row r="27" spans="1:95" ht="45" customHeight="1" x14ac:dyDescent="0.25">
      <c r="A27" s="512"/>
      <c r="B27" s="243" t="s">
        <v>690</v>
      </c>
      <c r="C27" s="154" t="s">
        <v>995</v>
      </c>
      <c r="D27" s="661"/>
      <c r="E27" s="662"/>
      <c r="F27" s="661"/>
      <c r="G27" s="662"/>
      <c r="H27" s="661"/>
      <c r="I27" s="662"/>
      <c r="J27" s="661"/>
      <c r="K27" s="662"/>
      <c r="L27" s="661"/>
      <c r="M27" s="662"/>
      <c r="N27" s="661"/>
      <c r="O27" s="662"/>
      <c r="P27" s="661"/>
      <c r="Q27" s="662"/>
      <c r="R27" s="661"/>
      <c r="S27" s="662"/>
      <c r="T27" s="661"/>
      <c r="U27" s="662"/>
      <c r="V27" s="661"/>
      <c r="W27" s="662"/>
      <c r="X27" s="93"/>
      <c r="Y27" s="34">
        <f t="shared" si="2"/>
        <v>0</v>
      </c>
      <c r="Z27" s="409">
        <v>10</v>
      </c>
      <c r="AA27" s="45">
        <f>IF((COUNTIF(D27:W27,"a")+COUNTIF(D27:W27,"s"))&gt;0,IF(OR((COUNTIF(D28:W28,"a")+COUNTIF(D28:W28,"s"))),0,COUNTIF(D27:W27,"a")+COUNTIF(D27:W27,"s")),COUNTIF(D27:W27,"a")+COUNTIF(D27:W27,"s"))</f>
        <v>0</v>
      </c>
      <c r="AB27" s="223"/>
      <c r="AD27" s="276" t="s">
        <v>286</v>
      </c>
      <c r="CG27" s="60"/>
      <c r="CH27" s="60"/>
      <c r="CI27" s="60"/>
      <c r="CJ27" s="60"/>
      <c r="CK27" s="60"/>
      <c r="CL27" s="60"/>
      <c r="CM27" s="60"/>
    </row>
    <row r="28" spans="1:95" ht="89.5" customHeight="1" x14ac:dyDescent="0.25">
      <c r="A28" s="512"/>
      <c r="B28" s="250" t="s">
        <v>691</v>
      </c>
      <c r="C28" s="468" t="s">
        <v>692</v>
      </c>
      <c r="D28" s="661"/>
      <c r="E28" s="662"/>
      <c r="F28" s="661"/>
      <c r="G28" s="662"/>
      <c r="H28" s="661"/>
      <c r="I28" s="662"/>
      <c r="J28" s="661"/>
      <c r="K28" s="662"/>
      <c r="L28" s="661"/>
      <c r="M28" s="662"/>
      <c r="N28" s="661"/>
      <c r="O28" s="662"/>
      <c r="P28" s="661"/>
      <c r="Q28" s="662"/>
      <c r="R28" s="661"/>
      <c r="S28" s="662"/>
      <c r="T28" s="661"/>
      <c r="U28" s="662"/>
      <c r="V28" s="661"/>
      <c r="W28" s="662"/>
      <c r="X28" s="93"/>
      <c r="Y28" s="124">
        <f t="shared" ref="Y28:Y29" si="3">IF(OR(D28="s",F28="s",H28="s",J28="s",L28="s",N28="s",P28="s",R28="s",T28="s",V28="s"), 0, IF(OR(D28="a",F28="a",H28="a",J28="a",L28="a",N28="a",P28="a",R28="a",T28="a",V28="a"),Z28,0))</f>
        <v>0</v>
      </c>
      <c r="Z28" s="409">
        <v>25</v>
      </c>
      <c r="AA28" s="45">
        <f>IF((COUNTIF(D28:W28,"a")+COUNTIF(D28:W28,"s"))&gt;0,IF((COUNTIF(D26:W27,"a")+COUNTIF(D26:W27,"s"))&gt;0,0,COUNTIF(D28:W28,"a")+COUNTIF(D28:W28,"s")), COUNTIF(D28:W28,"a")+COUNTIF(D28:W28,"s"))</f>
        <v>0</v>
      </c>
      <c r="AB28" s="223"/>
      <c r="AC28" s="277"/>
      <c r="AD28" s="276"/>
      <c r="AE28" s="277"/>
      <c r="AF28" s="277"/>
      <c r="AG28" s="277"/>
      <c r="AH28" s="277"/>
      <c r="AI28" s="277"/>
      <c r="AJ28" s="277"/>
      <c r="AK28" s="277"/>
      <c r="AL28" s="277"/>
      <c r="AM28" s="277"/>
      <c r="AN28" s="277"/>
      <c r="AO28" s="277"/>
      <c r="AP28" s="277"/>
      <c r="AQ28" s="277"/>
      <c r="AR28" s="277"/>
      <c r="AS28" s="277"/>
      <c r="CG28" s="60"/>
      <c r="CH28" s="60"/>
      <c r="CI28" s="60"/>
      <c r="CJ28" s="60"/>
      <c r="CK28" s="60"/>
      <c r="CL28" s="60"/>
      <c r="CM28" s="60"/>
    </row>
    <row r="29" spans="1:95" ht="67.75" customHeight="1" thickBot="1" x14ac:dyDescent="0.3">
      <c r="A29" s="512"/>
      <c r="B29" s="243" t="s">
        <v>693</v>
      </c>
      <c r="C29" s="154" t="s">
        <v>694</v>
      </c>
      <c r="D29" s="661"/>
      <c r="E29" s="662"/>
      <c r="F29" s="661"/>
      <c r="G29" s="662"/>
      <c r="H29" s="661"/>
      <c r="I29" s="662"/>
      <c r="J29" s="661"/>
      <c r="K29" s="662"/>
      <c r="L29" s="661"/>
      <c r="M29" s="662"/>
      <c r="N29" s="661"/>
      <c r="O29" s="662"/>
      <c r="P29" s="661"/>
      <c r="Q29" s="662"/>
      <c r="R29" s="661"/>
      <c r="S29" s="662"/>
      <c r="T29" s="661"/>
      <c r="U29" s="662"/>
      <c r="V29" s="661"/>
      <c r="W29" s="662"/>
      <c r="X29" s="93"/>
      <c r="Y29" s="94">
        <f t="shared" si="3"/>
        <v>0</v>
      </c>
      <c r="Z29" s="409">
        <v>10</v>
      </c>
      <c r="AA29" s="45">
        <f t="shared" ref="AA29" si="4">COUNTIF(D29:W29,"a")+COUNTIF(D29:W29,"s")</f>
        <v>0</v>
      </c>
      <c r="AB29" s="274"/>
      <c r="AD29" s="276" t="s">
        <v>695</v>
      </c>
      <c r="CG29" s="60"/>
      <c r="CH29" s="60"/>
      <c r="CI29" s="60"/>
      <c r="CJ29" s="60"/>
      <c r="CK29" s="60"/>
      <c r="CL29" s="60"/>
      <c r="CM29" s="60"/>
    </row>
    <row r="30" spans="1:95" ht="21" customHeight="1" thickTop="1" thickBot="1" x14ac:dyDescent="0.3">
      <c r="A30" s="512"/>
      <c r="B30" s="100"/>
      <c r="C30" s="43"/>
      <c r="D30" s="667" t="s">
        <v>289</v>
      </c>
      <c r="E30" s="668"/>
      <c r="F30" s="668"/>
      <c r="G30" s="668"/>
      <c r="H30" s="668"/>
      <c r="I30" s="668"/>
      <c r="J30" s="668"/>
      <c r="K30" s="668"/>
      <c r="L30" s="668"/>
      <c r="M30" s="668"/>
      <c r="N30" s="668"/>
      <c r="O30" s="668"/>
      <c r="P30" s="668"/>
      <c r="Q30" s="668"/>
      <c r="R30" s="668"/>
      <c r="S30" s="668"/>
      <c r="T30" s="668"/>
      <c r="U30" s="668"/>
      <c r="V30" s="668"/>
      <c r="W30" s="668"/>
      <c r="X30" s="669"/>
      <c r="Y30" s="92">
        <f>SUM(Y25:Y29)</f>
        <v>0</v>
      </c>
      <c r="Z30" s="410">
        <f>SUM(Z25:Z27)+SUM(Z29:Z29)</f>
        <v>45</v>
      </c>
      <c r="AD30" s="276"/>
      <c r="CG30" s="60"/>
      <c r="CH30" s="60"/>
      <c r="CI30" s="60"/>
      <c r="CJ30" s="60"/>
      <c r="CK30" s="60"/>
      <c r="CL30" s="60"/>
      <c r="CM30" s="60"/>
    </row>
    <row r="31" spans="1:95" ht="21" customHeight="1" thickBot="1" x14ac:dyDescent="0.3">
      <c r="A31" s="512"/>
      <c r="B31" s="42"/>
      <c r="C31" s="43"/>
      <c r="D31" s="693"/>
      <c r="E31" s="694"/>
      <c r="F31" s="813">
        <v>20</v>
      </c>
      <c r="G31" s="715"/>
      <c r="H31" s="715"/>
      <c r="I31" s="715"/>
      <c r="J31" s="715"/>
      <c r="K31" s="715"/>
      <c r="L31" s="715"/>
      <c r="M31" s="715"/>
      <c r="N31" s="715"/>
      <c r="O31" s="715"/>
      <c r="P31" s="715"/>
      <c r="Q31" s="715"/>
      <c r="R31" s="715"/>
      <c r="S31" s="715"/>
      <c r="T31" s="715"/>
      <c r="U31" s="715"/>
      <c r="V31" s="715"/>
      <c r="W31" s="715"/>
      <c r="X31" s="715"/>
      <c r="Y31" s="715"/>
      <c r="Z31" s="716"/>
      <c r="AD31" s="276"/>
      <c r="CG31" s="60"/>
      <c r="CH31" s="60"/>
      <c r="CI31" s="60"/>
      <c r="CJ31" s="60"/>
      <c r="CK31" s="60"/>
      <c r="CL31" s="60"/>
      <c r="CM31" s="60"/>
    </row>
    <row r="32" spans="1:95" ht="30" customHeight="1" thickBot="1" x14ac:dyDescent="0.3">
      <c r="A32" s="512"/>
      <c r="B32" s="252">
        <v>1500</v>
      </c>
      <c r="C32" s="156" t="s">
        <v>307</v>
      </c>
      <c r="D32" s="191"/>
      <c r="E32" s="190"/>
      <c r="F32" s="12"/>
      <c r="G32" s="13"/>
      <c r="H32" s="101"/>
      <c r="I32" s="11"/>
      <c r="J32" s="14" t="s">
        <v>288</v>
      </c>
      <c r="K32" s="13"/>
      <c r="L32" s="101"/>
      <c r="M32" s="11"/>
      <c r="N32" s="16" t="s">
        <v>288</v>
      </c>
      <c r="O32" s="13"/>
      <c r="P32" s="10"/>
      <c r="Q32" s="11"/>
      <c r="R32" s="12"/>
      <c r="S32" s="13"/>
      <c r="T32" s="10"/>
      <c r="U32" s="11"/>
      <c r="V32" s="12"/>
      <c r="W32" s="11"/>
      <c r="X32" s="23"/>
      <c r="Y32" s="15"/>
      <c r="Z32" s="411"/>
      <c r="AD32" s="276"/>
      <c r="CG32" s="60"/>
      <c r="CH32" s="60"/>
      <c r="CI32" s="60"/>
      <c r="CJ32" s="60"/>
      <c r="CK32" s="60"/>
      <c r="CL32" s="60"/>
      <c r="CM32" s="60"/>
    </row>
    <row r="33" spans="1:91" ht="45" customHeight="1" x14ac:dyDescent="0.25">
      <c r="A33" s="512"/>
      <c r="B33" s="243" t="s">
        <v>290</v>
      </c>
      <c r="C33" s="154" t="s">
        <v>182</v>
      </c>
      <c r="D33" s="661"/>
      <c r="E33" s="662"/>
      <c r="F33" s="661"/>
      <c r="G33" s="662"/>
      <c r="H33" s="661"/>
      <c r="I33" s="662"/>
      <c r="J33" s="661"/>
      <c r="K33" s="662"/>
      <c r="L33" s="661"/>
      <c r="M33" s="662"/>
      <c r="N33" s="661"/>
      <c r="O33" s="662"/>
      <c r="P33" s="661"/>
      <c r="Q33" s="662"/>
      <c r="R33" s="661"/>
      <c r="S33" s="662"/>
      <c r="T33" s="661"/>
      <c r="U33" s="662"/>
      <c r="V33" s="661"/>
      <c r="W33" s="662"/>
      <c r="X33" s="93"/>
      <c r="Y33" s="94">
        <f t="shared" ref="Y33:Y36" si="5">IF(OR(D33="s",F33="s",H33="s",J33="s",L33="s",N33="s",P33="s",R33="s",T33="s",V33="s"), 0, IF(OR(D33="a",F33="a",H33="a",J33="a",L33="a",N33="a",P33="a",R33="a",T33="a",V33="a"),Z33,0))</f>
        <v>0</v>
      </c>
      <c r="Z33" s="409">
        <v>10</v>
      </c>
      <c r="AA33" s="45">
        <f t="shared" ref="AA33:AA36" si="6">COUNTIF(D33:W33,"a")+COUNTIF(D33:W33,"s")</f>
        <v>0</v>
      </c>
      <c r="AB33" s="274"/>
      <c r="AD33" s="276" t="s">
        <v>286</v>
      </c>
      <c r="CG33" s="60"/>
      <c r="CH33" s="60"/>
      <c r="CI33" s="60"/>
      <c r="CJ33" s="60"/>
      <c r="CK33" s="60"/>
      <c r="CL33" s="60"/>
      <c r="CM33" s="60"/>
    </row>
    <row r="34" spans="1:91" ht="45" customHeight="1" x14ac:dyDescent="0.25">
      <c r="A34" s="512"/>
      <c r="B34" s="248" t="s">
        <v>291</v>
      </c>
      <c r="C34" s="158" t="s">
        <v>28</v>
      </c>
      <c r="D34" s="661"/>
      <c r="E34" s="662"/>
      <c r="F34" s="661"/>
      <c r="G34" s="662"/>
      <c r="H34" s="661"/>
      <c r="I34" s="662"/>
      <c r="J34" s="661"/>
      <c r="K34" s="662"/>
      <c r="L34" s="661"/>
      <c r="M34" s="662"/>
      <c r="N34" s="661"/>
      <c r="O34" s="662"/>
      <c r="P34" s="661"/>
      <c r="Q34" s="662"/>
      <c r="R34" s="661"/>
      <c r="S34" s="662"/>
      <c r="T34" s="661"/>
      <c r="U34" s="662"/>
      <c r="V34" s="661"/>
      <c r="W34" s="662"/>
      <c r="X34" s="93"/>
      <c r="Y34" s="95">
        <f t="shared" si="5"/>
        <v>0</v>
      </c>
      <c r="Z34" s="414">
        <v>15</v>
      </c>
      <c r="AA34" s="45">
        <f t="shared" si="6"/>
        <v>0</v>
      </c>
      <c r="AB34" s="274"/>
      <c r="AD34" s="276" t="s">
        <v>286</v>
      </c>
      <c r="CG34" s="60"/>
      <c r="CH34" s="60"/>
      <c r="CI34" s="60"/>
      <c r="CJ34" s="60"/>
      <c r="CK34" s="60"/>
      <c r="CL34" s="60"/>
      <c r="CM34" s="60"/>
    </row>
    <row r="35" spans="1:91" ht="45" customHeight="1" x14ac:dyDescent="0.15">
      <c r="A35" s="512"/>
      <c r="B35" s="243" t="s">
        <v>292</v>
      </c>
      <c r="C35" s="142" t="s">
        <v>303</v>
      </c>
      <c r="D35" s="645"/>
      <c r="E35" s="647"/>
      <c r="F35" s="645"/>
      <c r="G35" s="647"/>
      <c r="H35" s="645"/>
      <c r="I35" s="647"/>
      <c r="J35" s="645"/>
      <c r="K35" s="647"/>
      <c r="L35" s="645"/>
      <c r="M35" s="647"/>
      <c r="N35" s="645"/>
      <c r="O35" s="647"/>
      <c r="P35" s="645"/>
      <c r="Q35" s="647"/>
      <c r="R35" s="645"/>
      <c r="S35" s="647"/>
      <c r="T35" s="645"/>
      <c r="U35" s="647"/>
      <c r="V35" s="645"/>
      <c r="W35" s="647"/>
      <c r="X35" s="93"/>
      <c r="Y35" s="95">
        <f t="shared" si="5"/>
        <v>0</v>
      </c>
      <c r="Z35" s="414">
        <v>10</v>
      </c>
      <c r="AA35" s="45">
        <f t="shared" si="6"/>
        <v>0</v>
      </c>
      <c r="AB35" s="274"/>
      <c r="AD35" s="276"/>
      <c r="CG35" s="60"/>
      <c r="CH35" s="60"/>
      <c r="CI35" s="60"/>
      <c r="CJ35" s="60"/>
      <c r="CK35" s="60"/>
      <c r="CL35" s="60"/>
      <c r="CM35" s="60"/>
    </row>
    <row r="36" spans="1:91" ht="45" customHeight="1" thickBot="1" x14ac:dyDescent="0.3">
      <c r="A36" s="512"/>
      <c r="B36" s="248" t="s">
        <v>92</v>
      </c>
      <c r="C36" s="158" t="s">
        <v>21</v>
      </c>
      <c r="D36" s="661"/>
      <c r="E36" s="662"/>
      <c r="F36" s="661"/>
      <c r="G36" s="662"/>
      <c r="H36" s="661"/>
      <c r="I36" s="662"/>
      <c r="J36" s="661"/>
      <c r="K36" s="662"/>
      <c r="L36" s="661"/>
      <c r="M36" s="662"/>
      <c r="N36" s="661"/>
      <c r="O36" s="662"/>
      <c r="P36" s="661"/>
      <c r="Q36" s="662"/>
      <c r="R36" s="661"/>
      <c r="S36" s="662"/>
      <c r="T36" s="661"/>
      <c r="U36" s="662"/>
      <c r="V36" s="661"/>
      <c r="W36" s="662"/>
      <c r="X36" s="93"/>
      <c r="Y36" s="95">
        <f t="shared" si="5"/>
        <v>0</v>
      </c>
      <c r="Z36" s="414">
        <v>10</v>
      </c>
      <c r="AA36" s="45">
        <f t="shared" si="6"/>
        <v>0</v>
      </c>
      <c r="AB36" s="274"/>
      <c r="AD36" s="276"/>
      <c r="CG36" s="60"/>
      <c r="CH36" s="60"/>
      <c r="CI36" s="60"/>
      <c r="CJ36" s="60"/>
      <c r="CK36" s="60"/>
      <c r="CL36" s="60"/>
      <c r="CM36" s="60"/>
    </row>
    <row r="37" spans="1:91" ht="21" customHeight="1" thickTop="1" thickBot="1" x14ac:dyDescent="0.3">
      <c r="A37" s="512"/>
      <c r="B37" s="91"/>
      <c r="C37" s="158"/>
      <c r="D37" s="667" t="s">
        <v>289</v>
      </c>
      <c r="E37" s="668"/>
      <c r="F37" s="668"/>
      <c r="G37" s="668"/>
      <c r="H37" s="668"/>
      <c r="I37" s="668"/>
      <c r="J37" s="668"/>
      <c r="K37" s="668"/>
      <c r="L37" s="668"/>
      <c r="M37" s="668"/>
      <c r="N37" s="668"/>
      <c r="O37" s="668"/>
      <c r="P37" s="668"/>
      <c r="Q37" s="668"/>
      <c r="R37" s="668"/>
      <c r="S37" s="668"/>
      <c r="T37" s="668"/>
      <c r="U37" s="668"/>
      <c r="V37" s="668"/>
      <c r="W37" s="668"/>
      <c r="X37" s="669"/>
      <c r="Y37" s="9">
        <f>SUM(Y33:Y36)</f>
        <v>0</v>
      </c>
      <c r="Z37" s="410">
        <f>SUM(Z33:Z36)</f>
        <v>45</v>
      </c>
      <c r="AD37" s="276"/>
      <c r="CG37" s="60"/>
      <c r="CH37" s="60"/>
      <c r="CI37" s="60"/>
      <c r="CJ37" s="60"/>
      <c r="CK37" s="60"/>
      <c r="CL37" s="60"/>
      <c r="CM37" s="60"/>
    </row>
    <row r="38" spans="1:91" ht="21" customHeight="1" thickBot="1" x14ac:dyDescent="0.3">
      <c r="A38" s="399"/>
      <c r="B38" s="490"/>
      <c r="C38" s="184"/>
      <c r="D38" s="693"/>
      <c r="E38" s="694"/>
      <c r="F38" s="812">
        <v>25</v>
      </c>
      <c r="G38" s="715"/>
      <c r="H38" s="715"/>
      <c r="I38" s="715"/>
      <c r="J38" s="715"/>
      <c r="K38" s="715"/>
      <c r="L38" s="715"/>
      <c r="M38" s="715"/>
      <c r="N38" s="715"/>
      <c r="O38" s="715"/>
      <c r="P38" s="715"/>
      <c r="Q38" s="715"/>
      <c r="R38" s="715"/>
      <c r="S38" s="715"/>
      <c r="T38" s="715"/>
      <c r="U38" s="715"/>
      <c r="V38" s="715"/>
      <c r="W38" s="715"/>
      <c r="X38" s="715"/>
      <c r="Y38" s="715"/>
      <c r="Z38" s="716"/>
      <c r="AD38" s="276"/>
      <c r="CG38" s="60"/>
      <c r="CH38" s="60"/>
      <c r="CI38" s="60"/>
      <c r="CJ38" s="60"/>
      <c r="CK38" s="60"/>
      <c r="CL38" s="60"/>
      <c r="CM38" s="60"/>
    </row>
    <row r="39" spans="1:91" ht="30" customHeight="1" thickBot="1" x14ac:dyDescent="0.3">
      <c r="A39" s="391"/>
      <c r="B39" s="247" t="s">
        <v>709</v>
      </c>
      <c r="C39" s="181" t="s">
        <v>710</v>
      </c>
      <c r="D39" s="191"/>
      <c r="E39" s="190"/>
      <c r="F39" s="194"/>
      <c r="G39" s="195"/>
      <c r="H39" s="489"/>
      <c r="I39" s="190"/>
      <c r="J39" s="203"/>
      <c r="K39" s="195"/>
      <c r="L39" s="489"/>
      <c r="M39" s="190"/>
      <c r="N39" s="510"/>
      <c r="O39" s="195"/>
      <c r="P39" s="191"/>
      <c r="Q39" s="190"/>
      <c r="R39" s="194"/>
      <c r="S39" s="195"/>
      <c r="T39" s="191"/>
      <c r="U39" s="190"/>
      <c r="V39" s="194"/>
      <c r="W39" s="190"/>
      <c r="X39" s="312"/>
      <c r="Y39" s="371"/>
      <c r="Z39" s="406"/>
      <c r="AD39" s="276"/>
      <c r="CG39" s="60"/>
      <c r="CH39" s="60"/>
      <c r="CI39" s="60"/>
      <c r="CJ39" s="60"/>
      <c r="CK39" s="60"/>
      <c r="CL39" s="60"/>
      <c r="CM39" s="60"/>
    </row>
    <row r="40" spans="1:91" ht="67.75" customHeight="1" x14ac:dyDescent="0.25">
      <c r="A40" s="512"/>
      <c r="B40" s="238" t="s">
        <v>711</v>
      </c>
      <c r="C40" s="155" t="s">
        <v>713</v>
      </c>
      <c r="D40" s="663"/>
      <c r="E40" s="664"/>
      <c r="F40" s="663"/>
      <c r="G40" s="664"/>
      <c r="H40" s="663"/>
      <c r="I40" s="664"/>
      <c r="J40" s="663"/>
      <c r="K40" s="664"/>
      <c r="L40" s="663"/>
      <c r="M40" s="664"/>
      <c r="N40" s="663"/>
      <c r="O40" s="664"/>
      <c r="P40" s="663"/>
      <c r="Q40" s="664"/>
      <c r="R40" s="663"/>
      <c r="S40" s="664"/>
      <c r="T40" s="663"/>
      <c r="U40" s="664"/>
      <c r="V40" s="663"/>
      <c r="W40" s="664"/>
      <c r="X40" s="93"/>
      <c r="Y40" s="89">
        <f>IF(OR(D40="s",F40="s",H40="s",J40="s",L40="s",N40="s",P40="s",R40="s",T40="s",V40="s"), 0, IF(OR(D40="a",F40="a",H40="a",J40="a",L40="a",N40="a",P40="a",R40="a",T40="a",V40="a"),Z40,0))</f>
        <v>0</v>
      </c>
      <c r="Z40" s="412">
        <v>5</v>
      </c>
      <c r="AA40" s="45">
        <f>COUNTIF(D40:W40,"a")+COUNTIF(D40:W40,"s")</f>
        <v>0</v>
      </c>
      <c r="AB40" s="274"/>
      <c r="AD40" s="276"/>
      <c r="CG40" s="60"/>
      <c r="CH40" s="60"/>
      <c r="CI40" s="60"/>
      <c r="CJ40" s="60"/>
      <c r="CK40" s="60"/>
      <c r="CL40" s="60"/>
      <c r="CM40" s="60"/>
    </row>
    <row r="41" spans="1:91" ht="45" customHeight="1" thickBot="1" x14ac:dyDescent="0.3">
      <c r="A41" s="512"/>
      <c r="B41" s="243" t="s">
        <v>712</v>
      </c>
      <c r="C41" s="154" t="s">
        <v>714</v>
      </c>
      <c r="D41" s="661"/>
      <c r="E41" s="662"/>
      <c r="F41" s="661"/>
      <c r="G41" s="662"/>
      <c r="H41" s="661"/>
      <c r="I41" s="662"/>
      <c r="J41" s="661"/>
      <c r="K41" s="662"/>
      <c r="L41" s="661"/>
      <c r="M41" s="662"/>
      <c r="N41" s="661"/>
      <c r="O41" s="662"/>
      <c r="P41" s="661"/>
      <c r="Q41" s="662"/>
      <c r="R41" s="661"/>
      <c r="S41" s="662"/>
      <c r="T41" s="661"/>
      <c r="U41" s="662"/>
      <c r="V41" s="661"/>
      <c r="W41" s="662"/>
      <c r="X41" s="93"/>
      <c r="Y41" s="94">
        <f t="shared" ref="Y41" si="7">IF(OR(D41="s",F41="s",H41="s",J41="s",L41="s",N41="s",P41="s",R41="s",T41="s",V41="s"), 0, IF(OR(D41="a",F41="a",H41="a",J41="a",L41="a",N41="a",P41="a",R41="a",T41="a",V41="a"),Z41,0))</f>
        <v>0</v>
      </c>
      <c r="Z41" s="409">
        <v>5</v>
      </c>
      <c r="AA41" s="45">
        <f t="shared" ref="AA41" si="8">COUNTIF(D41:W41,"a")+COUNTIF(D41:W41,"s")</f>
        <v>0</v>
      </c>
      <c r="AB41" s="274"/>
      <c r="AD41" s="276"/>
      <c r="CG41" s="60"/>
      <c r="CH41" s="60"/>
      <c r="CI41" s="60"/>
      <c r="CJ41" s="60"/>
      <c r="CK41" s="60"/>
      <c r="CL41" s="60"/>
      <c r="CM41" s="60"/>
    </row>
    <row r="42" spans="1:91" ht="21" customHeight="1" thickTop="1" thickBot="1" x14ac:dyDescent="0.3">
      <c r="A42" s="512"/>
      <c r="B42" s="91"/>
      <c r="C42" s="158"/>
      <c r="D42" s="667" t="s">
        <v>289</v>
      </c>
      <c r="E42" s="668"/>
      <c r="F42" s="668"/>
      <c r="G42" s="668"/>
      <c r="H42" s="668"/>
      <c r="I42" s="668"/>
      <c r="J42" s="668"/>
      <c r="K42" s="668"/>
      <c r="L42" s="668"/>
      <c r="M42" s="668"/>
      <c r="N42" s="668"/>
      <c r="O42" s="668"/>
      <c r="P42" s="668"/>
      <c r="Q42" s="668"/>
      <c r="R42" s="668"/>
      <c r="S42" s="668"/>
      <c r="T42" s="668"/>
      <c r="U42" s="668"/>
      <c r="V42" s="668"/>
      <c r="W42" s="668"/>
      <c r="X42" s="669"/>
      <c r="Y42" s="9">
        <f>SUM(Y40:Y41)</f>
        <v>0</v>
      </c>
      <c r="Z42" s="410">
        <f>SUM(Z40:Z41)</f>
        <v>10</v>
      </c>
      <c r="AD42" s="276"/>
      <c r="CG42" s="60"/>
      <c r="CH42" s="60"/>
      <c r="CI42" s="60"/>
      <c r="CJ42" s="60"/>
      <c r="CK42" s="60"/>
      <c r="CL42" s="60"/>
      <c r="CM42" s="60"/>
    </row>
    <row r="43" spans="1:91" ht="21" customHeight="1" thickBot="1" x14ac:dyDescent="0.3">
      <c r="A43" s="399"/>
      <c r="B43" s="490"/>
      <c r="C43" s="184"/>
      <c r="D43" s="693"/>
      <c r="E43" s="694"/>
      <c r="F43" s="776">
        <v>0</v>
      </c>
      <c r="G43" s="777"/>
      <c r="H43" s="777"/>
      <c r="I43" s="777"/>
      <c r="J43" s="777"/>
      <c r="K43" s="777"/>
      <c r="L43" s="777"/>
      <c r="M43" s="777"/>
      <c r="N43" s="777"/>
      <c r="O43" s="777"/>
      <c r="P43" s="777"/>
      <c r="Q43" s="777"/>
      <c r="R43" s="777"/>
      <c r="S43" s="777"/>
      <c r="T43" s="777"/>
      <c r="U43" s="777"/>
      <c r="V43" s="777"/>
      <c r="W43" s="777"/>
      <c r="X43" s="777"/>
      <c r="Y43" s="777"/>
      <c r="Z43" s="778"/>
      <c r="AD43" s="276"/>
      <c r="CG43" s="60"/>
      <c r="CH43" s="60"/>
      <c r="CI43" s="60"/>
      <c r="CJ43" s="60"/>
      <c r="CK43" s="60"/>
      <c r="CL43" s="60"/>
      <c r="CM43" s="60"/>
    </row>
    <row r="44" spans="1:91" ht="30" customHeight="1" thickBot="1" x14ac:dyDescent="0.3">
      <c r="A44" s="391"/>
      <c r="B44" s="247">
        <v>1600</v>
      </c>
      <c r="C44" s="181" t="s">
        <v>126</v>
      </c>
      <c r="D44" s="191"/>
      <c r="E44" s="190"/>
      <c r="F44" s="510" t="s">
        <v>288</v>
      </c>
      <c r="G44" s="195"/>
      <c r="H44" s="191"/>
      <c r="I44" s="190"/>
      <c r="J44" s="357"/>
      <c r="K44" s="195"/>
      <c r="L44" s="489"/>
      <c r="M44" s="190"/>
      <c r="N44" s="194"/>
      <c r="O44" s="195"/>
      <c r="P44" s="191"/>
      <c r="Q44" s="190"/>
      <c r="R44" s="194"/>
      <c r="S44" s="195"/>
      <c r="T44" s="510" t="s">
        <v>288</v>
      </c>
      <c r="U44" s="190"/>
      <c r="V44" s="194"/>
      <c r="W44" s="190"/>
      <c r="X44" s="312"/>
      <c r="Y44" s="371"/>
      <c r="Z44" s="406"/>
      <c r="AD44" s="276"/>
      <c r="CG44" s="60"/>
      <c r="CH44" s="60"/>
      <c r="CI44" s="60"/>
      <c r="CJ44" s="60"/>
      <c r="CK44" s="60"/>
      <c r="CL44" s="60"/>
      <c r="CM44" s="60"/>
    </row>
    <row r="45" spans="1:91" ht="27.75" customHeight="1" x14ac:dyDescent="0.25">
      <c r="A45" s="512"/>
      <c r="B45" s="237" t="s">
        <v>293</v>
      </c>
      <c r="C45" s="144" t="s">
        <v>287</v>
      </c>
      <c r="D45" s="663"/>
      <c r="E45" s="664"/>
      <c r="F45" s="663"/>
      <c r="G45" s="664"/>
      <c r="H45" s="663"/>
      <c r="I45" s="664"/>
      <c r="J45" s="663"/>
      <c r="K45" s="664"/>
      <c r="L45" s="663"/>
      <c r="M45" s="664"/>
      <c r="N45" s="663"/>
      <c r="O45" s="664"/>
      <c r="P45" s="663"/>
      <c r="Q45" s="664"/>
      <c r="R45" s="663"/>
      <c r="S45" s="664"/>
      <c r="T45" s="663"/>
      <c r="U45" s="664"/>
      <c r="V45" s="663"/>
      <c r="W45" s="664"/>
      <c r="X45" s="93"/>
      <c r="Y45" s="89">
        <f>IF(OR(D45="s",F45="s",H45="s",J45="s",L45="s",N45="s",P45="s",R45="s",T45="s",V45="s"), 0, IF(OR(D45="a",F45="a",H45="a",J45="a",L45="a",N45="a",P45="a",R45="a",T45="a",V45="a"),Z45,0))</f>
        <v>0</v>
      </c>
      <c r="Z45" s="419">
        <v>10</v>
      </c>
      <c r="AA45" s="45">
        <f t="shared" ref="AA45:AA52" si="9">COUNTIF(D45:W45,"a")+COUNTIF(D45:W45,"s")</f>
        <v>0</v>
      </c>
      <c r="AB45" s="274"/>
      <c r="AD45" s="276" t="s">
        <v>286</v>
      </c>
      <c r="CG45" s="60"/>
      <c r="CH45" s="60"/>
      <c r="CI45" s="60"/>
      <c r="CJ45" s="60"/>
      <c r="CK45" s="60"/>
      <c r="CL45" s="60"/>
      <c r="CM45" s="60"/>
    </row>
    <row r="46" spans="1:91" ht="45" customHeight="1" x14ac:dyDescent="0.25">
      <c r="A46" s="512"/>
      <c r="B46" s="250" t="s">
        <v>294</v>
      </c>
      <c r="C46" s="145" t="s">
        <v>49</v>
      </c>
      <c r="D46" s="661"/>
      <c r="E46" s="662"/>
      <c r="F46" s="661"/>
      <c r="G46" s="662"/>
      <c r="H46" s="661"/>
      <c r="I46" s="662"/>
      <c r="J46" s="661"/>
      <c r="K46" s="662"/>
      <c r="L46" s="661"/>
      <c r="M46" s="662"/>
      <c r="N46" s="661"/>
      <c r="O46" s="662"/>
      <c r="P46" s="661"/>
      <c r="Q46" s="662"/>
      <c r="R46" s="661"/>
      <c r="S46" s="662"/>
      <c r="T46" s="661"/>
      <c r="U46" s="662"/>
      <c r="V46" s="661"/>
      <c r="W46" s="662"/>
      <c r="X46" s="93"/>
      <c r="Y46" s="34">
        <f t="shared" ref="Y46:Y52" si="10">IF(OR(D46="s",F46="s",H46="s",J46="s",L46="s",N46="s",P46="s",R46="s",T46="s",V46="s"), 0, IF(OR(D46="a",F46="a",H46="a",J46="a",L46="a",N46="a",P46="a",R46="a",T46="a",V46="a"),Z46,0))</f>
        <v>0</v>
      </c>
      <c r="Z46" s="409">
        <v>5</v>
      </c>
      <c r="AA46" s="45">
        <f t="shared" si="9"/>
        <v>0</v>
      </c>
      <c r="AB46" s="274"/>
      <c r="AD46" s="276" t="s">
        <v>286</v>
      </c>
      <c r="CG46" s="60"/>
      <c r="CH46" s="60"/>
      <c r="CI46" s="60"/>
      <c r="CJ46" s="60"/>
      <c r="CK46" s="60"/>
      <c r="CL46" s="60"/>
      <c r="CM46" s="60"/>
    </row>
    <row r="47" spans="1:91" ht="45" customHeight="1" x14ac:dyDescent="0.25">
      <c r="A47" s="512"/>
      <c r="B47" s="256" t="s">
        <v>93</v>
      </c>
      <c r="C47" s="145" t="s">
        <v>174</v>
      </c>
      <c r="D47" s="661"/>
      <c r="E47" s="662"/>
      <c r="F47" s="661"/>
      <c r="G47" s="662"/>
      <c r="H47" s="661"/>
      <c r="I47" s="662"/>
      <c r="J47" s="661"/>
      <c r="K47" s="662"/>
      <c r="L47" s="661"/>
      <c r="M47" s="662"/>
      <c r="N47" s="661"/>
      <c r="O47" s="662"/>
      <c r="P47" s="661"/>
      <c r="Q47" s="662"/>
      <c r="R47" s="661"/>
      <c r="S47" s="662"/>
      <c r="T47" s="661"/>
      <c r="U47" s="662"/>
      <c r="V47" s="661"/>
      <c r="W47" s="662"/>
      <c r="X47" s="93"/>
      <c r="Y47" s="83">
        <f t="shared" si="10"/>
        <v>0</v>
      </c>
      <c r="Z47" s="414">
        <v>5</v>
      </c>
      <c r="AA47" s="45">
        <f t="shared" si="9"/>
        <v>0</v>
      </c>
      <c r="AB47" s="274"/>
      <c r="AD47" s="276"/>
      <c r="CG47" s="60"/>
      <c r="CH47" s="60"/>
      <c r="CI47" s="60"/>
      <c r="CJ47" s="60"/>
      <c r="CK47" s="60"/>
      <c r="CL47" s="60"/>
      <c r="CM47" s="60"/>
    </row>
    <row r="48" spans="1:91" ht="27.75" customHeight="1" x14ac:dyDescent="0.25">
      <c r="A48" s="512"/>
      <c r="B48" s="256" t="s">
        <v>94</v>
      </c>
      <c r="C48" s="145" t="s">
        <v>175</v>
      </c>
      <c r="D48" s="661"/>
      <c r="E48" s="662"/>
      <c r="F48" s="661"/>
      <c r="G48" s="662"/>
      <c r="H48" s="661"/>
      <c r="I48" s="662"/>
      <c r="J48" s="661"/>
      <c r="K48" s="662"/>
      <c r="L48" s="661"/>
      <c r="M48" s="662"/>
      <c r="N48" s="661"/>
      <c r="O48" s="662"/>
      <c r="P48" s="661"/>
      <c r="Q48" s="662"/>
      <c r="R48" s="661"/>
      <c r="S48" s="662"/>
      <c r="T48" s="661"/>
      <c r="U48" s="662"/>
      <c r="V48" s="661"/>
      <c r="W48" s="662"/>
      <c r="X48" s="93"/>
      <c r="Y48" s="34">
        <f t="shared" si="10"/>
        <v>0</v>
      </c>
      <c r="Z48" s="409">
        <v>5</v>
      </c>
      <c r="AA48" s="45">
        <f t="shared" si="9"/>
        <v>0</v>
      </c>
      <c r="AB48" s="274"/>
      <c r="AD48" s="276" t="s">
        <v>286</v>
      </c>
      <c r="CG48" s="60"/>
      <c r="CH48" s="60"/>
      <c r="CI48" s="60"/>
      <c r="CJ48" s="60"/>
      <c r="CK48" s="60"/>
      <c r="CL48" s="60"/>
      <c r="CM48" s="60"/>
    </row>
    <row r="49" spans="1:183" ht="45" customHeight="1" x14ac:dyDescent="0.25">
      <c r="A49" s="512"/>
      <c r="B49" s="250" t="s">
        <v>295</v>
      </c>
      <c r="C49" s="145" t="s">
        <v>296</v>
      </c>
      <c r="D49" s="661"/>
      <c r="E49" s="662"/>
      <c r="F49" s="661"/>
      <c r="G49" s="662"/>
      <c r="H49" s="661"/>
      <c r="I49" s="662"/>
      <c r="J49" s="661"/>
      <c r="K49" s="662"/>
      <c r="L49" s="661"/>
      <c r="M49" s="662"/>
      <c r="N49" s="661"/>
      <c r="O49" s="662"/>
      <c r="P49" s="661"/>
      <c r="Q49" s="662"/>
      <c r="R49" s="661"/>
      <c r="S49" s="662"/>
      <c r="T49" s="661"/>
      <c r="U49" s="662"/>
      <c r="V49" s="661"/>
      <c r="W49" s="662"/>
      <c r="X49" s="93"/>
      <c r="Y49" s="83">
        <f t="shared" si="10"/>
        <v>0</v>
      </c>
      <c r="Z49" s="414">
        <v>10</v>
      </c>
      <c r="AA49" s="45">
        <f t="shared" si="9"/>
        <v>0</v>
      </c>
      <c r="AB49" s="274"/>
      <c r="AD49" s="276"/>
      <c r="CG49" s="60"/>
      <c r="CH49" s="60"/>
      <c r="CI49" s="60"/>
      <c r="CJ49" s="60"/>
      <c r="CK49" s="60"/>
      <c r="CL49" s="60"/>
      <c r="CM49" s="60"/>
    </row>
    <row r="50" spans="1:183" ht="28" customHeight="1" x14ac:dyDescent="0.25">
      <c r="A50" s="512"/>
      <c r="B50" s="250" t="s">
        <v>493</v>
      </c>
      <c r="C50" s="137" t="s">
        <v>304</v>
      </c>
      <c r="D50" s="661"/>
      <c r="E50" s="662"/>
      <c r="F50" s="661"/>
      <c r="G50" s="662"/>
      <c r="H50" s="661"/>
      <c r="I50" s="662"/>
      <c r="J50" s="661"/>
      <c r="K50" s="662"/>
      <c r="L50" s="661"/>
      <c r="M50" s="662"/>
      <c r="N50" s="661"/>
      <c r="O50" s="662"/>
      <c r="P50" s="661"/>
      <c r="Q50" s="662"/>
      <c r="R50" s="661"/>
      <c r="S50" s="662"/>
      <c r="T50" s="661"/>
      <c r="U50" s="662"/>
      <c r="V50" s="661"/>
      <c r="W50" s="662"/>
      <c r="X50" s="93"/>
      <c r="Y50" s="83">
        <f t="shared" si="10"/>
        <v>0</v>
      </c>
      <c r="Z50" s="414">
        <v>10</v>
      </c>
      <c r="AA50" s="45">
        <f t="shared" si="9"/>
        <v>0</v>
      </c>
      <c r="AB50" s="274"/>
      <c r="AD50" s="276" t="s">
        <v>286</v>
      </c>
      <c r="CG50" s="60"/>
      <c r="CH50" s="60"/>
      <c r="CI50" s="60"/>
      <c r="CJ50" s="60"/>
      <c r="CK50" s="60"/>
      <c r="CL50" s="60"/>
      <c r="CM50" s="60"/>
    </row>
    <row r="51" spans="1:183" ht="28" customHeight="1" x14ac:dyDescent="0.25">
      <c r="A51" s="512"/>
      <c r="B51" s="250" t="s">
        <v>485</v>
      </c>
      <c r="C51" s="145" t="s">
        <v>3</v>
      </c>
      <c r="D51" s="661"/>
      <c r="E51" s="662"/>
      <c r="F51" s="661"/>
      <c r="G51" s="662"/>
      <c r="H51" s="661"/>
      <c r="I51" s="662"/>
      <c r="J51" s="661"/>
      <c r="K51" s="662"/>
      <c r="L51" s="661"/>
      <c r="M51" s="662"/>
      <c r="N51" s="661"/>
      <c r="O51" s="662"/>
      <c r="P51" s="661"/>
      <c r="Q51" s="662"/>
      <c r="R51" s="661"/>
      <c r="S51" s="662"/>
      <c r="T51" s="661"/>
      <c r="U51" s="662"/>
      <c r="V51" s="661"/>
      <c r="W51" s="662"/>
      <c r="X51" s="93"/>
      <c r="Y51" s="83">
        <f t="shared" si="10"/>
        <v>0</v>
      </c>
      <c r="Z51" s="414">
        <v>10</v>
      </c>
      <c r="AA51" s="45">
        <f t="shared" si="9"/>
        <v>0</v>
      </c>
      <c r="AB51" s="274"/>
      <c r="AD51" s="276"/>
      <c r="CG51" s="60"/>
      <c r="CH51" s="60"/>
      <c r="CI51" s="60"/>
      <c r="CJ51" s="60"/>
      <c r="CK51" s="60"/>
      <c r="CL51" s="60"/>
      <c r="CM51" s="60"/>
    </row>
    <row r="52" spans="1:183" ht="28" customHeight="1" thickBot="1" x14ac:dyDescent="0.2">
      <c r="A52" s="512"/>
      <c r="B52" s="250" t="s">
        <v>486</v>
      </c>
      <c r="C52" s="145" t="s">
        <v>176</v>
      </c>
      <c r="D52" s="626"/>
      <c r="E52" s="627"/>
      <c r="F52" s="626"/>
      <c r="G52" s="627"/>
      <c r="H52" s="626"/>
      <c r="I52" s="627"/>
      <c r="J52" s="626"/>
      <c r="K52" s="627"/>
      <c r="L52" s="626"/>
      <c r="M52" s="627"/>
      <c r="N52" s="626"/>
      <c r="O52" s="627"/>
      <c r="P52" s="626"/>
      <c r="Q52" s="627"/>
      <c r="R52" s="626"/>
      <c r="S52" s="627"/>
      <c r="T52" s="626"/>
      <c r="U52" s="627"/>
      <c r="V52" s="626"/>
      <c r="W52" s="627"/>
      <c r="X52" s="93"/>
      <c r="Y52" s="35">
        <f t="shared" si="10"/>
        <v>0</v>
      </c>
      <c r="Z52" s="414">
        <v>10</v>
      </c>
      <c r="AA52" s="45">
        <f t="shared" si="9"/>
        <v>0</v>
      </c>
      <c r="AB52" s="274"/>
      <c r="AD52" s="276" t="s">
        <v>286</v>
      </c>
      <c r="CG52" s="60"/>
      <c r="CH52" s="60"/>
      <c r="CI52" s="60"/>
      <c r="CJ52" s="60"/>
      <c r="CK52" s="60"/>
      <c r="CL52" s="60"/>
      <c r="CM52" s="60"/>
    </row>
    <row r="53" spans="1:183" ht="21" customHeight="1" thickTop="1" thickBot="1" x14ac:dyDescent="0.3">
      <c r="A53" s="512"/>
      <c r="B53" s="46"/>
      <c r="C53" s="164"/>
      <c r="D53" s="667" t="s">
        <v>289</v>
      </c>
      <c r="E53" s="668"/>
      <c r="F53" s="668"/>
      <c r="G53" s="668"/>
      <c r="H53" s="668"/>
      <c r="I53" s="668"/>
      <c r="J53" s="668"/>
      <c r="K53" s="668"/>
      <c r="L53" s="668"/>
      <c r="M53" s="668"/>
      <c r="N53" s="668"/>
      <c r="O53" s="668"/>
      <c r="P53" s="668"/>
      <c r="Q53" s="668"/>
      <c r="R53" s="668"/>
      <c r="S53" s="668"/>
      <c r="T53" s="668"/>
      <c r="U53" s="668"/>
      <c r="V53" s="668"/>
      <c r="W53" s="668"/>
      <c r="X53" s="669"/>
      <c r="Y53" s="92">
        <f>SUM(Y45:Y52)</f>
        <v>0</v>
      </c>
      <c r="Z53" s="410">
        <f>SUM(Z45:Z52)</f>
        <v>65</v>
      </c>
      <c r="AD53" s="276"/>
      <c r="CG53" s="60"/>
      <c r="CH53" s="60"/>
      <c r="CI53" s="60"/>
      <c r="CJ53" s="60"/>
      <c r="CK53" s="60"/>
      <c r="CL53" s="60"/>
      <c r="CM53" s="60"/>
    </row>
    <row r="54" spans="1:183" ht="21" customHeight="1" thickBot="1" x14ac:dyDescent="0.3">
      <c r="A54" s="399"/>
      <c r="B54" s="102"/>
      <c r="C54" s="351"/>
      <c r="D54" s="693"/>
      <c r="E54" s="694"/>
      <c r="F54" s="775">
        <v>40</v>
      </c>
      <c r="G54" s="715"/>
      <c r="H54" s="715"/>
      <c r="I54" s="715"/>
      <c r="J54" s="715"/>
      <c r="K54" s="715"/>
      <c r="L54" s="715"/>
      <c r="M54" s="715"/>
      <c r="N54" s="715"/>
      <c r="O54" s="715"/>
      <c r="P54" s="715"/>
      <c r="Q54" s="715"/>
      <c r="R54" s="715"/>
      <c r="S54" s="715"/>
      <c r="T54" s="715"/>
      <c r="U54" s="715"/>
      <c r="V54" s="715"/>
      <c r="W54" s="715"/>
      <c r="X54" s="715"/>
      <c r="Y54" s="715"/>
      <c r="Z54" s="716"/>
      <c r="AA54" s="57"/>
      <c r="AB54" s="51"/>
      <c r="AC54" s="277"/>
      <c r="AD54" s="276"/>
      <c r="AE54" s="277"/>
      <c r="AF54" s="277"/>
      <c r="AG54" s="277"/>
      <c r="AH54" s="277"/>
      <c r="AI54" s="277"/>
      <c r="AJ54" s="277"/>
      <c r="AK54" s="277"/>
      <c r="AL54" s="277"/>
      <c r="AM54" s="277"/>
      <c r="AN54" s="277"/>
      <c r="AO54" s="277"/>
      <c r="AP54" s="277"/>
      <c r="AQ54" s="277"/>
      <c r="AR54" s="277"/>
      <c r="AS54" s="277"/>
      <c r="AT54" s="277"/>
      <c r="AU54" s="277"/>
      <c r="AV54" s="277"/>
      <c r="AW54" s="277"/>
      <c r="AX54" s="277"/>
      <c r="AY54" s="277"/>
      <c r="AZ54" s="277"/>
      <c r="BA54" s="277"/>
      <c r="BB54" s="277"/>
      <c r="BC54" s="277"/>
      <c r="BD54" s="277"/>
      <c r="BE54" s="277"/>
      <c r="BF54" s="277"/>
      <c r="BG54" s="277"/>
      <c r="BH54" s="277"/>
      <c r="BI54" s="277"/>
      <c r="BJ54" s="277"/>
      <c r="BK54" s="277"/>
      <c r="BL54" s="277"/>
      <c r="BM54" s="277"/>
      <c r="BN54" s="277"/>
      <c r="BO54" s="277"/>
      <c r="BP54" s="277"/>
      <c r="BQ54" s="277"/>
      <c r="BR54" s="277"/>
      <c r="BS54" s="277"/>
      <c r="BT54" s="277"/>
      <c r="BU54" s="277"/>
      <c r="BV54" s="277"/>
      <c r="BW54" s="277"/>
      <c r="BX54" s="277"/>
      <c r="BY54" s="277"/>
      <c r="BZ54" s="277"/>
      <c r="CA54" s="277"/>
      <c r="CB54" s="277"/>
      <c r="CC54" s="277"/>
      <c r="CD54" s="277"/>
      <c r="CE54" s="277"/>
      <c r="CF54" s="277"/>
      <c r="CG54" s="51"/>
      <c r="CH54" s="51"/>
      <c r="CI54" s="51"/>
      <c r="CJ54" s="51"/>
      <c r="CK54" s="51"/>
      <c r="CL54" s="51"/>
      <c r="CM54" s="5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c r="EO54" s="41"/>
      <c r="EP54" s="41"/>
      <c r="EQ54" s="41"/>
      <c r="ER54" s="41"/>
      <c r="ES54" s="41"/>
      <c r="ET54" s="41"/>
      <c r="EU54" s="41"/>
      <c r="EV54" s="41"/>
      <c r="EW54" s="41"/>
      <c r="EX54" s="41"/>
      <c r="EY54" s="41"/>
      <c r="EZ54" s="41"/>
      <c r="FA54" s="41"/>
      <c r="FB54" s="41"/>
      <c r="FC54" s="41"/>
      <c r="FD54" s="41"/>
      <c r="FE54" s="41"/>
      <c r="FF54" s="41"/>
      <c r="FG54" s="41"/>
      <c r="FH54" s="41"/>
      <c r="FI54" s="41"/>
      <c r="FJ54" s="41"/>
      <c r="FK54" s="41"/>
      <c r="FL54" s="41"/>
      <c r="FM54" s="41"/>
      <c r="FN54" s="41"/>
      <c r="FO54" s="41"/>
      <c r="FP54" s="41"/>
      <c r="FQ54" s="41"/>
      <c r="FR54" s="41"/>
      <c r="FS54" s="41"/>
      <c r="FT54" s="41"/>
      <c r="FU54" s="41"/>
      <c r="FV54" s="41"/>
      <c r="FW54" s="41"/>
      <c r="FX54" s="41"/>
      <c r="FY54" s="41"/>
      <c r="FZ54" s="41"/>
      <c r="GA54" s="41"/>
    </row>
    <row r="55" spans="1:183" ht="30" customHeight="1" thickBot="1" x14ac:dyDescent="0.3">
      <c r="A55" s="391"/>
      <c r="B55" s="247" t="s">
        <v>688</v>
      </c>
      <c r="C55" s="181" t="s">
        <v>689</v>
      </c>
      <c r="D55" s="191"/>
      <c r="E55" s="190"/>
      <c r="F55" s="510"/>
      <c r="G55" s="195"/>
      <c r="H55" s="191"/>
      <c r="I55" s="190"/>
      <c r="J55" s="357"/>
      <c r="K55" s="195"/>
      <c r="L55" s="489"/>
      <c r="M55" s="190"/>
      <c r="N55" s="194"/>
      <c r="O55" s="195"/>
      <c r="P55" s="191"/>
      <c r="Q55" s="190"/>
      <c r="R55" s="194"/>
      <c r="S55" s="195"/>
      <c r="T55" s="510"/>
      <c r="U55" s="190"/>
      <c r="V55" s="194"/>
      <c r="W55" s="190"/>
      <c r="X55" s="312"/>
      <c r="Y55" s="371"/>
      <c r="Z55" s="406"/>
      <c r="AD55" s="276"/>
      <c r="CG55" s="60"/>
      <c r="CH55" s="60"/>
      <c r="CI55" s="60"/>
      <c r="CJ55" s="60"/>
      <c r="CK55" s="60"/>
      <c r="CL55" s="60"/>
      <c r="CM55" s="60"/>
    </row>
    <row r="56" spans="1:183" ht="45" customHeight="1" x14ac:dyDescent="0.25">
      <c r="A56" s="512"/>
      <c r="B56" s="237" t="s">
        <v>696</v>
      </c>
      <c r="C56" s="144" t="s">
        <v>1025</v>
      </c>
      <c r="D56" s="663"/>
      <c r="E56" s="664"/>
      <c r="F56" s="663"/>
      <c r="G56" s="664"/>
      <c r="H56" s="663"/>
      <c r="I56" s="664"/>
      <c r="J56" s="663"/>
      <c r="K56" s="664"/>
      <c r="L56" s="663"/>
      <c r="M56" s="664"/>
      <c r="N56" s="663"/>
      <c r="O56" s="664"/>
      <c r="P56" s="663"/>
      <c r="Q56" s="664"/>
      <c r="R56" s="663"/>
      <c r="S56" s="664"/>
      <c r="T56" s="663"/>
      <c r="U56" s="664"/>
      <c r="V56" s="663"/>
      <c r="W56" s="664"/>
      <c r="X56" s="93"/>
      <c r="Y56" s="89">
        <f>IF(OR(D56="s",F56="s",H56="s",J56="s",L56="s",N56="s",P56="s",R56="s",T56="s",V56="s"), 0, IF(OR(D56="a",F56="a",H56="a",J56="a",L56="a",N56="a",P56="a",R56="a",T56="a",V56="a"),Z56,0))</f>
        <v>0</v>
      </c>
      <c r="Z56" s="419">
        <v>20</v>
      </c>
      <c r="AA56" s="45">
        <f t="shared" ref="AA56:AA66" si="11">COUNTIF(D56:W56,"a")+COUNTIF(D56:W56,"s")</f>
        <v>0</v>
      </c>
      <c r="AB56" s="274"/>
      <c r="AD56" s="276" t="s">
        <v>286</v>
      </c>
      <c r="CG56" s="60"/>
      <c r="CH56" s="60"/>
      <c r="CI56" s="60"/>
      <c r="CJ56" s="60"/>
      <c r="CK56" s="60"/>
      <c r="CL56" s="60"/>
      <c r="CM56" s="60"/>
    </row>
    <row r="57" spans="1:183" ht="45" customHeight="1" x14ac:dyDescent="0.25">
      <c r="A57" s="512"/>
      <c r="B57" s="250" t="s">
        <v>697</v>
      </c>
      <c r="C57" s="145" t="s">
        <v>698</v>
      </c>
      <c r="D57" s="661"/>
      <c r="E57" s="662"/>
      <c r="F57" s="661"/>
      <c r="G57" s="662"/>
      <c r="H57" s="661"/>
      <c r="I57" s="662"/>
      <c r="J57" s="661"/>
      <c r="K57" s="662"/>
      <c r="L57" s="661"/>
      <c r="M57" s="662"/>
      <c r="N57" s="661"/>
      <c r="O57" s="662"/>
      <c r="P57" s="661"/>
      <c r="Q57" s="662"/>
      <c r="R57" s="661"/>
      <c r="S57" s="662"/>
      <c r="T57" s="661"/>
      <c r="U57" s="662"/>
      <c r="V57" s="661"/>
      <c r="W57" s="662"/>
      <c r="X57" s="93"/>
      <c r="Y57" s="34">
        <f t="shared" ref="Y57:Y66" si="12">IF(OR(D57="s",F57="s",H57="s",J57="s",L57="s",N57="s",P57="s",R57="s",T57="s",V57="s"), 0, IF(OR(D57="a",F57="a",H57="a",J57="a",L57="a",N57="a",P57="a",R57="a",T57="a",V57="a"),Z57,0))</f>
        <v>0</v>
      </c>
      <c r="Z57" s="409">
        <v>10</v>
      </c>
      <c r="AA57" s="45">
        <f t="shared" si="11"/>
        <v>0</v>
      </c>
      <c r="AB57" s="274"/>
      <c r="AD57" s="276" t="s">
        <v>286</v>
      </c>
      <c r="CG57" s="60"/>
      <c r="CH57" s="60"/>
      <c r="CI57" s="60"/>
      <c r="CJ57" s="60"/>
      <c r="CK57" s="60"/>
      <c r="CL57" s="60"/>
      <c r="CM57" s="60"/>
    </row>
    <row r="58" spans="1:183" ht="45" customHeight="1" x14ac:dyDescent="0.25">
      <c r="A58" s="512"/>
      <c r="B58" s="256" t="s">
        <v>699</v>
      </c>
      <c r="C58" s="145" t="s">
        <v>700</v>
      </c>
      <c r="D58" s="661"/>
      <c r="E58" s="662"/>
      <c r="F58" s="661"/>
      <c r="G58" s="662"/>
      <c r="H58" s="661"/>
      <c r="I58" s="662"/>
      <c r="J58" s="661"/>
      <c r="K58" s="662"/>
      <c r="L58" s="661"/>
      <c r="M58" s="662"/>
      <c r="N58" s="661"/>
      <c r="O58" s="662"/>
      <c r="P58" s="661"/>
      <c r="Q58" s="662"/>
      <c r="R58" s="661"/>
      <c r="S58" s="662"/>
      <c r="T58" s="661"/>
      <c r="U58" s="662"/>
      <c r="V58" s="661"/>
      <c r="W58" s="662"/>
      <c r="X58" s="93"/>
      <c r="Y58" s="83">
        <f t="shared" si="12"/>
        <v>0</v>
      </c>
      <c r="Z58" s="414">
        <v>5</v>
      </c>
      <c r="AA58" s="45">
        <f t="shared" si="11"/>
        <v>0</v>
      </c>
      <c r="AB58" s="274"/>
      <c r="AD58" s="276" t="s">
        <v>695</v>
      </c>
      <c r="CG58" s="60"/>
      <c r="CH58" s="60"/>
      <c r="CI58" s="60"/>
      <c r="CJ58" s="60"/>
      <c r="CK58" s="60"/>
      <c r="CL58" s="60"/>
      <c r="CM58" s="60"/>
    </row>
    <row r="59" spans="1:183" ht="45" customHeight="1" x14ac:dyDescent="0.25">
      <c r="A59" s="512"/>
      <c r="B59" s="256" t="s">
        <v>701</v>
      </c>
      <c r="C59" s="145" t="s">
        <v>702</v>
      </c>
      <c r="D59" s="661"/>
      <c r="E59" s="662"/>
      <c r="F59" s="661"/>
      <c r="G59" s="662"/>
      <c r="H59" s="661"/>
      <c r="I59" s="662"/>
      <c r="J59" s="661"/>
      <c r="K59" s="662"/>
      <c r="L59" s="661"/>
      <c r="M59" s="662"/>
      <c r="N59" s="661"/>
      <c r="O59" s="662"/>
      <c r="P59" s="661"/>
      <c r="Q59" s="662"/>
      <c r="R59" s="661"/>
      <c r="S59" s="662"/>
      <c r="T59" s="661"/>
      <c r="U59" s="662"/>
      <c r="V59" s="661"/>
      <c r="W59" s="662"/>
      <c r="X59" s="93"/>
      <c r="Y59" s="34">
        <f t="shared" si="12"/>
        <v>0</v>
      </c>
      <c r="Z59" s="409">
        <v>5</v>
      </c>
      <c r="AA59" s="45">
        <f t="shared" si="11"/>
        <v>0</v>
      </c>
      <c r="AB59" s="274"/>
      <c r="AD59" s="276" t="s">
        <v>286</v>
      </c>
      <c r="CG59" s="60"/>
      <c r="CH59" s="60"/>
      <c r="CI59" s="60"/>
      <c r="CJ59" s="60"/>
      <c r="CK59" s="60"/>
      <c r="CL59" s="60"/>
      <c r="CM59" s="60"/>
    </row>
    <row r="60" spans="1:183" ht="45" customHeight="1" x14ac:dyDescent="0.25">
      <c r="A60" s="512"/>
      <c r="B60" s="250" t="s">
        <v>704</v>
      </c>
      <c r="C60" s="145" t="s">
        <v>703</v>
      </c>
      <c r="D60" s="661"/>
      <c r="E60" s="662"/>
      <c r="F60" s="661"/>
      <c r="G60" s="662"/>
      <c r="H60" s="661"/>
      <c r="I60" s="662"/>
      <c r="J60" s="661"/>
      <c r="K60" s="662"/>
      <c r="L60" s="661"/>
      <c r="M60" s="662"/>
      <c r="N60" s="661"/>
      <c r="O60" s="662"/>
      <c r="P60" s="661"/>
      <c r="Q60" s="662"/>
      <c r="R60" s="661"/>
      <c r="S60" s="662"/>
      <c r="T60" s="661"/>
      <c r="U60" s="662"/>
      <c r="V60" s="661"/>
      <c r="W60" s="662"/>
      <c r="X60" s="93"/>
      <c r="Y60" s="83">
        <f t="shared" si="12"/>
        <v>0</v>
      </c>
      <c r="Z60" s="414">
        <v>5</v>
      </c>
      <c r="AA60" s="45">
        <f t="shared" si="11"/>
        <v>0</v>
      </c>
      <c r="AB60" s="274"/>
      <c r="AD60" s="276" t="s">
        <v>695</v>
      </c>
      <c r="CG60" s="60"/>
      <c r="CH60" s="60"/>
      <c r="CI60" s="60"/>
      <c r="CJ60" s="60"/>
      <c r="CK60" s="60"/>
      <c r="CL60" s="60"/>
      <c r="CM60" s="60"/>
    </row>
    <row r="61" spans="1:183" ht="45" customHeight="1" x14ac:dyDescent="0.25">
      <c r="A61" s="512"/>
      <c r="B61" s="250" t="s">
        <v>1026</v>
      </c>
      <c r="C61" s="142" t="s">
        <v>1032</v>
      </c>
      <c r="D61" s="661"/>
      <c r="E61" s="662"/>
      <c r="F61" s="661"/>
      <c r="G61" s="662"/>
      <c r="H61" s="661"/>
      <c r="I61" s="662"/>
      <c r="J61" s="661"/>
      <c r="K61" s="662"/>
      <c r="L61" s="661"/>
      <c r="M61" s="662"/>
      <c r="N61" s="661"/>
      <c r="O61" s="662"/>
      <c r="P61" s="661"/>
      <c r="Q61" s="662"/>
      <c r="R61" s="661"/>
      <c r="S61" s="662"/>
      <c r="T61" s="661"/>
      <c r="U61" s="662"/>
      <c r="V61" s="661"/>
      <c r="W61" s="662"/>
      <c r="X61" s="93"/>
      <c r="Y61" s="83">
        <f t="shared" ref="Y61" si="13">IF(OR(D61="s",F61="s",H61="s",J61="s",L61="s",N61="s",P61="s",R61="s",T61="s",V61="s"), 0, IF(OR(D61="a",F61="a",H61="a",J61="a",L61="a",N61="a",P61="a",R61="a",T61="a",V61="a"),Z61,0))</f>
        <v>0</v>
      </c>
      <c r="Z61" s="414">
        <v>5</v>
      </c>
      <c r="AA61" s="45">
        <f t="shared" ref="AA61" si="14">COUNTIF(D61:W61,"a")+COUNTIF(D61:W61,"s")</f>
        <v>0</v>
      </c>
      <c r="AB61" s="274"/>
      <c r="AD61" s="276" t="s">
        <v>695</v>
      </c>
      <c r="CG61" s="60"/>
      <c r="CH61" s="60"/>
      <c r="CI61" s="60"/>
      <c r="CJ61" s="60"/>
      <c r="CK61" s="60"/>
      <c r="CL61" s="60"/>
      <c r="CM61" s="60"/>
    </row>
    <row r="62" spans="1:183" ht="106.5" customHeight="1" x14ac:dyDescent="0.25">
      <c r="A62" s="512"/>
      <c r="B62" s="250" t="s">
        <v>1027</v>
      </c>
      <c r="C62" s="142" t="s">
        <v>1036</v>
      </c>
      <c r="D62" s="661"/>
      <c r="E62" s="662"/>
      <c r="F62" s="661"/>
      <c r="G62" s="662"/>
      <c r="H62" s="661"/>
      <c r="I62" s="662"/>
      <c r="J62" s="661"/>
      <c r="K62" s="662"/>
      <c r="L62" s="661"/>
      <c r="M62" s="662"/>
      <c r="N62" s="661"/>
      <c r="O62" s="662"/>
      <c r="P62" s="661"/>
      <c r="Q62" s="662"/>
      <c r="R62" s="661"/>
      <c r="S62" s="662"/>
      <c r="T62" s="661"/>
      <c r="U62" s="662"/>
      <c r="V62" s="661"/>
      <c r="W62" s="662"/>
      <c r="X62" s="93"/>
      <c r="Y62" s="83">
        <f t="shared" ref="Y62:Y65" si="15">IF(OR(D62="s",F62="s",H62="s",J62="s",L62="s",N62="s",P62="s",R62="s",T62="s",V62="s"), 0, IF(OR(D62="a",F62="a",H62="a",J62="a",L62="a",N62="a",P62="a",R62="a",T62="a",V62="a"),Z62,0))</f>
        <v>0</v>
      </c>
      <c r="Z62" s="414">
        <v>5</v>
      </c>
      <c r="AA62" s="45">
        <f t="shared" ref="AA62:AA65" si="16">COUNTIF(D62:W62,"a")+COUNTIF(D62:W62,"s")</f>
        <v>0</v>
      </c>
      <c r="AB62" s="274"/>
      <c r="AD62" s="276" t="s">
        <v>695</v>
      </c>
      <c r="CG62" s="60"/>
      <c r="CH62" s="60"/>
      <c r="CI62" s="60"/>
      <c r="CJ62" s="60"/>
      <c r="CK62" s="60"/>
      <c r="CL62" s="60"/>
      <c r="CM62" s="60"/>
    </row>
    <row r="63" spans="1:183" ht="45" customHeight="1" x14ac:dyDescent="0.25">
      <c r="A63" s="512"/>
      <c r="B63" s="250" t="s">
        <v>1028</v>
      </c>
      <c r="C63" s="142" t="s">
        <v>1102</v>
      </c>
      <c r="D63" s="661"/>
      <c r="E63" s="662"/>
      <c r="F63" s="661"/>
      <c r="G63" s="662"/>
      <c r="H63" s="661"/>
      <c r="I63" s="662"/>
      <c r="J63" s="661"/>
      <c r="K63" s="662"/>
      <c r="L63" s="661"/>
      <c r="M63" s="662"/>
      <c r="N63" s="661"/>
      <c r="O63" s="662"/>
      <c r="P63" s="661"/>
      <c r="Q63" s="662"/>
      <c r="R63" s="661"/>
      <c r="S63" s="662"/>
      <c r="T63" s="661"/>
      <c r="U63" s="662"/>
      <c r="V63" s="661"/>
      <c r="W63" s="662"/>
      <c r="X63" s="93"/>
      <c r="Y63" s="83">
        <f t="shared" ref="Y63:Y64" si="17">IF(OR(D63="s",F63="s",H63="s",J63="s",L63="s",N63="s",P63="s",R63="s",T63="s",V63="s"), 0, IF(OR(D63="a",F63="a",H63="a",J63="a",L63="a",N63="a",P63="a",R63="a",T63="a",V63="a"),Z63,0))</f>
        <v>0</v>
      </c>
      <c r="Z63" s="414">
        <v>5</v>
      </c>
      <c r="AA63" s="45">
        <f t="shared" ref="AA63:AA64" si="18">COUNTIF(D63:W63,"a")+COUNTIF(D63:W63,"s")</f>
        <v>0</v>
      </c>
      <c r="AB63" s="274"/>
      <c r="AD63" s="276" t="s">
        <v>695</v>
      </c>
      <c r="CG63" s="60"/>
      <c r="CH63" s="60"/>
      <c r="CI63" s="60"/>
      <c r="CJ63" s="60"/>
      <c r="CK63" s="60"/>
      <c r="CL63" s="60"/>
      <c r="CM63" s="60"/>
    </row>
    <row r="64" spans="1:183" ht="45" customHeight="1" x14ac:dyDescent="0.25">
      <c r="A64" s="512"/>
      <c r="B64" s="250" t="s">
        <v>1029</v>
      </c>
      <c r="C64" s="142" t="s">
        <v>1033</v>
      </c>
      <c r="D64" s="661"/>
      <c r="E64" s="662"/>
      <c r="F64" s="661"/>
      <c r="G64" s="662"/>
      <c r="H64" s="661"/>
      <c r="I64" s="662"/>
      <c r="J64" s="661"/>
      <c r="K64" s="662"/>
      <c r="L64" s="661"/>
      <c r="M64" s="662"/>
      <c r="N64" s="661"/>
      <c r="O64" s="662"/>
      <c r="P64" s="661"/>
      <c r="Q64" s="662"/>
      <c r="R64" s="661"/>
      <c r="S64" s="662"/>
      <c r="T64" s="661"/>
      <c r="U64" s="662"/>
      <c r="V64" s="661"/>
      <c r="W64" s="662"/>
      <c r="X64" s="93"/>
      <c r="Y64" s="83">
        <f t="shared" si="17"/>
        <v>0</v>
      </c>
      <c r="Z64" s="414">
        <v>5</v>
      </c>
      <c r="AA64" s="45">
        <f t="shared" si="18"/>
        <v>0</v>
      </c>
      <c r="AB64" s="274"/>
      <c r="AD64" s="276" t="s">
        <v>695</v>
      </c>
      <c r="CG64" s="60"/>
      <c r="CH64" s="60"/>
      <c r="CI64" s="60"/>
      <c r="CJ64" s="60"/>
      <c r="CK64" s="60"/>
      <c r="CL64" s="60"/>
      <c r="CM64" s="60"/>
    </row>
    <row r="65" spans="1:183" ht="67.75" customHeight="1" x14ac:dyDescent="0.25">
      <c r="A65" s="512"/>
      <c r="B65" s="250" t="s">
        <v>1030</v>
      </c>
      <c r="C65" s="142" t="s">
        <v>1034</v>
      </c>
      <c r="D65" s="661"/>
      <c r="E65" s="662"/>
      <c r="F65" s="661"/>
      <c r="G65" s="662"/>
      <c r="H65" s="661"/>
      <c r="I65" s="662"/>
      <c r="J65" s="661"/>
      <c r="K65" s="662"/>
      <c r="L65" s="661"/>
      <c r="M65" s="662"/>
      <c r="N65" s="661"/>
      <c r="O65" s="662"/>
      <c r="P65" s="661"/>
      <c r="Q65" s="662"/>
      <c r="R65" s="661"/>
      <c r="S65" s="662"/>
      <c r="T65" s="661"/>
      <c r="U65" s="662"/>
      <c r="V65" s="661"/>
      <c r="W65" s="662"/>
      <c r="X65" s="93"/>
      <c r="Y65" s="83">
        <f t="shared" si="15"/>
        <v>0</v>
      </c>
      <c r="Z65" s="414">
        <v>5</v>
      </c>
      <c r="AA65" s="45">
        <f t="shared" si="16"/>
        <v>0</v>
      </c>
      <c r="AB65" s="274"/>
      <c r="AD65" s="276" t="s">
        <v>695</v>
      </c>
      <c r="CG65" s="60"/>
      <c r="CH65" s="60"/>
      <c r="CI65" s="60"/>
      <c r="CJ65" s="60"/>
      <c r="CK65" s="60"/>
      <c r="CL65" s="60"/>
      <c r="CM65" s="60"/>
    </row>
    <row r="66" spans="1:183" ht="67.75" customHeight="1" thickBot="1" x14ac:dyDescent="0.3">
      <c r="A66" s="512"/>
      <c r="B66" s="250" t="s">
        <v>1031</v>
      </c>
      <c r="C66" s="142" t="s">
        <v>1035</v>
      </c>
      <c r="D66" s="661"/>
      <c r="E66" s="662"/>
      <c r="F66" s="661"/>
      <c r="G66" s="662"/>
      <c r="H66" s="661"/>
      <c r="I66" s="662"/>
      <c r="J66" s="661"/>
      <c r="K66" s="662"/>
      <c r="L66" s="661"/>
      <c r="M66" s="662"/>
      <c r="N66" s="661"/>
      <c r="O66" s="662"/>
      <c r="P66" s="661"/>
      <c r="Q66" s="662"/>
      <c r="R66" s="661"/>
      <c r="S66" s="662"/>
      <c r="T66" s="661"/>
      <c r="U66" s="662"/>
      <c r="V66" s="661"/>
      <c r="W66" s="662"/>
      <c r="X66" s="93"/>
      <c r="Y66" s="83">
        <f t="shared" si="12"/>
        <v>0</v>
      </c>
      <c r="Z66" s="414">
        <v>5</v>
      </c>
      <c r="AA66" s="45">
        <f t="shared" si="11"/>
        <v>0</v>
      </c>
      <c r="AB66" s="274"/>
      <c r="AD66" s="276" t="s">
        <v>695</v>
      </c>
      <c r="CG66" s="60"/>
      <c r="CH66" s="60"/>
      <c r="CI66" s="60"/>
      <c r="CJ66" s="60"/>
      <c r="CK66" s="60"/>
      <c r="CL66" s="60"/>
      <c r="CM66" s="60"/>
    </row>
    <row r="67" spans="1:183" ht="21" customHeight="1" thickTop="1" thickBot="1" x14ac:dyDescent="0.3">
      <c r="A67" s="512"/>
      <c r="B67" s="46"/>
      <c r="C67" s="164"/>
      <c r="D67" s="667" t="s">
        <v>289</v>
      </c>
      <c r="E67" s="668"/>
      <c r="F67" s="668"/>
      <c r="G67" s="668"/>
      <c r="H67" s="668"/>
      <c r="I67" s="668"/>
      <c r="J67" s="668"/>
      <c r="K67" s="668"/>
      <c r="L67" s="668"/>
      <c r="M67" s="668"/>
      <c r="N67" s="668"/>
      <c r="O67" s="668"/>
      <c r="P67" s="668"/>
      <c r="Q67" s="668"/>
      <c r="R67" s="668"/>
      <c r="S67" s="668"/>
      <c r="T67" s="668"/>
      <c r="U67" s="668"/>
      <c r="V67" s="668"/>
      <c r="W67" s="668"/>
      <c r="X67" s="669"/>
      <c r="Y67" s="92">
        <f>SUM(Y56:Y66)</f>
        <v>0</v>
      </c>
      <c r="Z67" s="410">
        <f>SUM(Z56:Z66)</f>
        <v>75</v>
      </c>
      <c r="AD67" s="276"/>
      <c r="CG67" s="60"/>
      <c r="CH67" s="60"/>
      <c r="CI67" s="60"/>
      <c r="CJ67" s="60"/>
      <c r="CK67" s="60"/>
      <c r="CL67" s="60"/>
      <c r="CM67" s="60"/>
    </row>
    <row r="68" spans="1:183" ht="21" customHeight="1" thickBot="1" x14ac:dyDescent="0.3">
      <c r="A68" s="399"/>
      <c r="B68" s="102"/>
      <c r="C68" s="351"/>
      <c r="D68" s="693"/>
      <c r="E68" s="694"/>
      <c r="F68" s="702">
        <v>35</v>
      </c>
      <c r="G68" s="703"/>
      <c r="H68" s="703"/>
      <c r="I68" s="703"/>
      <c r="J68" s="703"/>
      <c r="K68" s="703"/>
      <c r="L68" s="703"/>
      <c r="M68" s="703"/>
      <c r="N68" s="703"/>
      <c r="O68" s="703"/>
      <c r="P68" s="703"/>
      <c r="Q68" s="703"/>
      <c r="R68" s="703"/>
      <c r="S68" s="703"/>
      <c r="T68" s="703"/>
      <c r="U68" s="703"/>
      <c r="V68" s="703"/>
      <c r="W68" s="703"/>
      <c r="X68" s="703"/>
      <c r="Y68" s="703"/>
      <c r="Z68" s="704"/>
      <c r="AA68" s="57"/>
      <c r="AB68" s="503"/>
      <c r="AC68" s="277"/>
      <c r="AD68" s="276"/>
      <c r="AE68" s="277"/>
      <c r="AF68" s="277"/>
      <c r="AG68" s="277"/>
      <c r="AH68" s="277"/>
      <c r="AI68" s="277"/>
      <c r="AJ68" s="277"/>
      <c r="AK68" s="277"/>
      <c r="AL68" s="277"/>
      <c r="AM68" s="277"/>
      <c r="AN68" s="277"/>
      <c r="AO68" s="277"/>
      <c r="AP68" s="277"/>
      <c r="AQ68" s="277"/>
      <c r="AR68" s="277"/>
      <c r="AS68" s="277"/>
      <c r="AT68" s="277"/>
      <c r="AU68" s="277"/>
      <c r="AV68" s="277"/>
      <c r="AW68" s="277"/>
      <c r="AX68" s="277"/>
      <c r="AY68" s="277"/>
      <c r="AZ68" s="277"/>
      <c r="BA68" s="277"/>
      <c r="BB68" s="277"/>
      <c r="BC68" s="277"/>
      <c r="BD68" s="277"/>
      <c r="BE68" s="277"/>
      <c r="BF68" s="277"/>
      <c r="BG68" s="277"/>
      <c r="BH68" s="277"/>
      <c r="BI68" s="277"/>
      <c r="BJ68" s="277"/>
      <c r="BK68" s="277"/>
      <c r="BL68" s="277"/>
      <c r="BM68" s="277"/>
      <c r="BN68" s="277"/>
      <c r="BO68" s="277"/>
      <c r="BP68" s="277"/>
      <c r="BQ68" s="277"/>
      <c r="BR68" s="277"/>
      <c r="BS68" s="277"/>
      <c r="BT68" s="277"/>
      <c r="BU68" s="277"/>
      <c r="BV68" s="277"/>
      <c r="BW68" s="277"/>
      <c r="BX68" s="277"/>
      <c r="BY68" s="277"/>
      <c r="BZ68" s="277"/>
      <c r="CA68" s="277"/>
      <c r="CB68" s="277"/>
      <c r="CC68" s="277"/>
      <c r="CD68" s="277"/>
      <c r="CE68" s="277"/>
      <c r="CF68" s="277"/>
      <c r="CG68" s="503"/>
      <c r="CH68" s="503"/>
      <c r="CI68" s="503"/>
      <c r="CJ68" s="503"/>
      <c r="CK68" s="503"/>
      <c r="CL68" s="503"/>
      <c r="CM68" s="503"/>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c r="EO68" s="41"/>
      <c r="EP68" s="41"/>
      <c r="EQ68" s="41"/>
      <c r="ER68" s="41"/>
      <c r="ES68" s="41"/>
      <c r="ET68" s="41"/>
      <c r="EU68" s="41"/>
      <c r="EV68" s="41"/>
      <c r="EW68" s="41"/>
      <c r="EX68" s="41"/>
      <c r="EY68" s="41"/>
      <c r="EZ68" s="41"/>
      <c r="FA68" s="41"/>
      <c r="FB68" s="41"/>
      <c r="FC68" s="41"/>
      <c r="FD68" s="41"/>
      <c r="FE68" s="41"/>
      <c r="FF68" s="41"/>
      <c r="FG68" s="41"/>
      <c r="FH68" s="41"/>
      <c r="FI68" s="41"/>
      <c r="FJ68" s="41"/>
      <c r="FK68" s="41"/>
      <c r="FL68" s="41"/>
      <c r="FM68" s="41"/>
      <c r="FN68" s="41"/>
      <c r="FO68" s="41"/>
      <c r="FP68" s="41"/>
      <c r="FQ68" s="41"/>
      <c r="FR68" s="41"/>
      <c r="FS68" s="41"/>
      <c r="FT68" s="41"/>
      <c r="FU68" s="41"/>
      <c r="FV68" s="41"/>
      <c r="FW68" s="41"/>
      <c r="FX68" s="41"/>
      <c r="FY68" s="41"/>
      <c r="FZ68" s="41"/>
      <c r="GA68" s="41"/>
    </row>
    <row r="69" spans="1:183" ht="30" customHeight="1" thickBot="1" x14ac:dyDescent="0.3">
      <c r="A69" s="391"/>
      <c r="B69" s="247" t="s">
        <v>526</v>
      </c>
      <c r="C69" s="181" t="s">
        <v>527</v>
      </c>
      <c r="D69" s="191"/>
      <c r="E69" s="190"/>
      <c r="F69" s="510"/>
      <c r="G69" s="195"/>
      <c r="H69" s="191"/>
      <c r="I69" s="190"/>
      <c r="J69" s="357"/>
      <c r="K69" s="195"/>
      <c r="L69" s="489"/>
      <c r="M69" s="190"/>
      <c r="N69" s="194"/>
      <c r="O69" s="195"/>
      <c r="P69" s="191"/>
      <c r="Q69" s="190"/>
      <c r="R69" s="194"/>
      <c r="S69" s="195"/>
      <c r="T69" s="510"/>
      <c r="U69" s="190"/>
      <c r="V69" s="194"/>
      <c r="W69" s="190"/>
      <c r="X69" s="312"/>
      <c r="Y69" s="371"/>
      <c r="Z69" s="406"/>
      <c r="AD69" s="276"/>
      <c r="CG69" s="60"/>
      <c r="CH69" s="60"/>
      <c r="CI69" s="60"/>
      <c r="CJ69" s="60"/>
      <c r="CK69" s="60"/>
      <c r="CL69" s="60"/>
      <c r="CM69" s="60"/>
    </row>
    <row r="70" spans="1:183" ht="30" customHeight="1" x14ac:dyDescent="0.25">
      <c r="A70" s="430"/>
      <c r="B70" s="249"/>
      <c r="C70" s="494" t="s">
        <v>552</v>
      </c>
      <c r="D70" s="705"/>
      <c r="E70" s="706"/>
      <c r="F70" s="706"/>
      <c r="G70" s="706"/>
      <c r="H70" s="706"/>
      <c r="I70" s="706"/>
      <c r="J70" s="706"/>
      <c r="K70" s="706"/>
      <c r="L70" s="706"/>
      <c r="M70" s="706"/>
      <c r="N70" s="706"/>
      <c r="O70" s="706"/>
      <c r="P70" s="706"/>
      <c r="Q70" s="706"/>
      <c r="R70" s="706"/>
      <c r="S70" s="706"/>
      <c r="T70" s="706"/>
      <c r="U70" s="706"/>
      <c r="V70" s="706"/>
      <c r="W70" s="706"/>
      <c r="X70" s="706"/>
      <c r="Y70" s="706"/>
      <c r="Z70" s="707"/>
      <c r="AA70" s="57"/>
      <c r="AB70" s="51"/>
      <c r="AC70" s="277"/>
      <c r="AD70" s="276"/>
      <c r="AE70" s="277"/>
      <c r="AF70" s="277"/>
      <c r="AG70" s="277"/>
      <c r="AH70" s="277"/>
      <c r="AI70" s="277"/>
      <c r="AJ70" s="277"/>
      <c r="AK70" s="277"/>
      <c r="AL70" s="277"/>
      <c r="AM70" s="277"/>
      <c r="AN70" s="277"/>
      <c r="AO70" s="277"/>
      <c r="AP70" s="277"/>
      <c r="AQ70" s="277"/>
      <c r="AR70" s="277"/>
      <c r="AS70" s="277"/>
      <c r="AT70" s="277"/>
      <c r="AU70" s="277"/>
      <c r="AV70" s="277"/>
      <c r="AW70" s="277"/>
      <c r="AX70" s="277"/>
      <c r="AY70" s="277"/>
      <c r="AZ70" s="277"/>
      <c r="BA70" s="277"/>
      <c r="BB70" s="277"/>
      <c r="BC70" s="277"/>
      <c r="BD70" s="277"/>
      <c r="BE70" s="277"/>
      <c r="BF70" s="277"/>
      <c r="BG70" s="277"/>
      <c r="BH70" s="277"/>
      <c r="BI70" s="277"/>
      <c r="BJ70" s="277"/>
      <c r="BK70" s="277"/>
      <c r="BL70" s="277"/>
      <c r="BM70" s="277"/>
      <c r="BN70" s="277"/>
      <c r="BO70" s="277"/>
      <c r="BP70" s="277"/>
      <c r="BQ70" s="277"/>
      <c r="BR70" s="277"/>
      <c r="BS70" s="277"/>
      <c r="BT70" s="277"/>
      <c r="BU70" s="277"/>
      <c r="BV70" s="277"/>
      <c r="BW70" s="277"/>
      <c r="BX70" s="277"/>
      <c r="BY70" s="277"/>
      <c r="BZ70" s="277"/>
      <c r="CA70" s="277"/>
      <c r="CB70" s="277"/>
      <c r="CC70" s="277"/>
      <c r="CD70" s="277"/>
      <c r="CE70" s="277"/>
      <c r="CF70" s="277"/>
      <c r="CG70" s="51"/>
      <c r="CH70" s="51"/>
      <c r="CI70" s="51"/>
      <c r="CJ70" s="51"/>
      <c r="CK70" s="51"/>
      <c r="CL70" s="51"/>
      <c r="CM70" s="5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c r="EO70" s="41"/>
      <c r="EP70" s="41"/>
      <c r="EQ70" s="41"/>
      <c r="ER70" s="41"/>
      <c r="ES70" s="41"/>
      <c r="ET70" s="41"/>
      <c r="EU70" s="41"/>
      <c r="EV70" s="41"/>
      <c r="EW70" s="41"/>
      <c r="EX70" s="41"/>
      <c r="EY70" s="41"/>
      <c r="EZ70" s="41"/>
      <c r="FA70" s="41"/>
      <c r="FB70" s="41"/>
      <c r="FC70" s="41"/>
      <c r="FD70" s="41"/>
      <c r="FE70" s="41"/>
      <c r="FF70" s="41"/>
      <c r="FG70" s="41"/>
      <c r="FH70" s="41"/>
      <c r="FI70" s="41"/>
      <c r="FJ70" s="41"/>
      <c r="FK70" s="41"/>
      <c r="FL70" s="41"/>
      <c r="FM70" s="41"/>
      <c r="FN70" s="41"/>
      <c r="FO70" s="41"/>
      <c r="FP70" s="41"/>
      <c r="FQ70" s="41"/>
      <c r="FR70" s="41"/>
      <c r="FS70" s="41"/>
      <c r="FT70" s="41"/>
      <c r="FU70" s="41"/>
      <c r="FV70" s="41"/>
      <c r="FW70" s="41"/>
      <c r="FX70" s="41"/>
      <c r="FY70" s="41"/>
      <c r="FZ70" s="41"/>
      <c r="GA70" s="41"/>
    </row>
    <row r="71" spans="1:183" ht="28" customHeight="1" x14ac:dyDescent="0.25">
      <c r="A71" s="512"/>
      <c r="B71" s="237" t="s">
        <v>528</v>
      </c>
      <c r="C71" s="144" t="s">
        <v>529</v>
      </c>
      <c r="D71" s="673"/>
      <c r="E71" s="674"/>
      <c r="F71" s="673"/>
      <c r="G71" s="674"/>
      <c r="H71" s="673"/>
      <c r="I71" s="674"/>
      <c r="J71" s="673"/>
      <c r="K71" s="674"/>
      <c r="L71" s="673"/>
      <c r="M71" s="674"/>
      <c r="N71" s="673"/>
      <c r="O71" s="674"/>
      <c r="P71" s="673"/>
      <c r="Q71" s="674"/>
      <c r="R71" s="673"/>
      <c r="S71" s="674"/>
      <c r="T71" s="673"/>
      <c r="U71" s="674"/>
      <c r="V71" s="673"/>
      <c r="W71" s="674"/>
      <c r="X71" s="93"/>
      <c r="Y71" s="89">
        <f>IF(OR(D71="s",F71="s",H71="s",J71="s",L71="s",N71="s",P71="s",R71="s",T71="s",V71="s"), 0, IF(OR(D71="a",F71="a",H71="a",J71="a",L71="a",N71="a",P71="a",R71="a",T71="a",V71="a"),Z71,0))</f>
        <v>0</v>
      </c>
      <c r="Z71" s="412">
        <v>15</v>
      </c>
      <c r="AA71" s="45">
        <f t="shared" ref="AA71:AA79" si="19">COUNTIF(D71:W71,"a")+COUNTIF(D71:W71,"s")</f>
        <v>0</v>
      </c>
      <c r="AB71" s="274"/>
      <c r="AD71" s="276"/>
      <c r="CG71" s="60"/>
      <c r="CH71" s="60"/>
      <c r="CI71" s="60"/>
      <c r="CJ71" s="60"/>
      <c r="CK71" s="60"/>
      <c r="CL71" s="60"/>
      <c r="CM71" s="60"/>
    </row>
    <row r="72" spans="1:183" ht="67.75" customHeight="1" x14ac:dyDescent="0.25">
      <c r="A72" s="512"/>
      <c r="B72" s="250" t="s">
        <v>530</v>
      </c>
      <c r="C72" s="145" t="s">
        <v>531</v>
      </c>
      <c r="D72" s="661"/>
      <c r="E72" s="662"/>
      <c r="F72" s="661"/>
      <c r="G72" s="662"/>
      <c r="H72" s="661"/>
      <c r="I72" s="662"/>
      <c r="J72" s="661"/>
      <c r="K72" s="662"/>
      <c r="L72" s="661"/>
      <c r="M72" s="662"/>
      <c r="N72" s="661"/>
      <c r="O72" s="662"/>
      <c r="P72" s="661"/>
      <c r="Q72" s="662"/>
      <c r="R72" s="661"/>
      <c r="S72" s="662"/>
      <c r="T72" s="661"/>
      <c r="U72" s="662"/>
      <c r="V72" s="661"/>
      <c r="W72" s="662"/>
      <c r="X72" s="93"/>
      <c r="Y72" s="34">
        <f t="shared" ref="Y72:Y79" si="20">IF(OR(D72="s",F72="s",H72="s",J72="s",L72="s",N72="s",P72="s",R72="s",T72="s",V72="s"), 0, IF(OR(D72="a",F72="a",H72="a",J72="a",L72="a",N72="a",P72="a",R72="a",T72="a",V72="a"),Z72,0))</f>
        <v>0</v>
      </c>
      <c r="Z72" s="409">
        <v>5</v>
      </c>
      <c r="AA72" s="45">
        <f t="shared" si="19"/>
        <v>0</v>
      </c>
      <c r="AB72" s="274"/>
      <c r="AD72" s="276" t="s">
        <v>286</v>
      </c>
      <c r="CG72" s="60"/>
      <c r="CH72" s="60"/>
      <c r="CI72" s="60"/>
      <c r="CJ72" s="60"/>
      <c r="CK72" s="60"/>
      <c r="CL72" s="60"/>
      <c r="CM72" s="60"/>
    </row>
    <row r="73" spans="1:183" ht="45" customHeight="1" x14ac:dyDescent="0.25">
      <c r="A73" s="512"/>
      <c r="B73" s="256" t="s">
        <v>532</v>
      </c>
      <c r="C73" s="145" t="s">
        <v>533</v>
      </c>
      <c r="D73" s="661"/>
      <c r="E73" s="662"/>
      <c r="F73" s="661"/>
      <c r="G73" s="662"/>
      <c r="H73" s="661"/>
      <c r="I73" s="662"/>
      <c r="J73" s="661"/>
      <c r="K73" s="662"/>
      <c r="L73" s="661"/>
      <c r="M73" s="662"/>
      <c r="N73" s="661"/>
      <c r="O73" s="662"/>
      <c r="P73" s="661"/>
      <c r="Q73" s="662"/>
      <c r="R73" s="661"/>
      <c r="S73" s="662"/>
      <c r="T73" s="661"/>
      <c r="U73" s="662"/>
      <c r="V73" s="661"/>
      <c r="W73" s="662"/>
      <c r="X73" s="93"/>
      <c r="Y73" s="83">
        <f t="shared" si="20"/>
        <v>0</v>
      </c>
      <c r="Z73" s="414">
        <v>5</v>
      </c>
      <c r="AA73" s="45">
        <f t="shared" si="19"/>
        <v>0</v>
      </c>
      <c r="AB73" s="274"/>
      <c r="AD73" s="276" t="s">
        <v>286</v>
      </c>
      <c r="CG73" s="60"/>
      <c r="CH73" s="60"/>
      <c r="CI73" s="60"/>
      <c r="CJ73" s="60"/>
      <c r="CK73" s="60"/>
      <c r="CL73" s="60"/>
      <c r="CM73" s="60"/>
    </row>
    <row r="74" spans="1:183" ht="67.75" customHeight="1" x14ac:dyDescent="0.25">
      <c r="A74" s="512"/>
      <c r="B74" s="380" t="s">
        <v>534</v>
      </c>
      <c r="C74" s="137" t="s">
        <v>535</v>
      </c>
      <c r="D74" s="665"/>
      <c r="E74" s="666"/>
      <c r="F74" s="665"/>
      <c r="G74" s="666"/>
      <c r="H74" s="665"/>
      <c r="I74" s="666"/>
      <c r="J74" s="665"/>
      <c r="K74" s="666"/>
      <c r="L74" s="665"/>
      <c r="M74" s="666"/>
      <c r="N74" s="665"/>
      <c r="O74" s="666"/>
      <c r="P74" s="665"/>
      <c r="Q74" s="666"/>
      <c r="R74" s="665"/>
      <c r="S74" s="666"/>
      <c r="T74" s="665"/>
      <c r="U74" s="666"/>
      <c r="V74" s="665"/>
      <c r="W74" s="666"/>
      <c r="X74" s="495"/>
      <c r="Y74" s="83">
        <f t="shared" si="20"/>
        <v>0</v>
      </c>
      <c r="Z74" s="414">
        <v>10</v>
      </c>
      <c r="AA74" s="45">
        <f t="shared" si="19"/>
        <v>0</v>
      </c>
      <c r="AB74" s="274"/>
      <c r="AD74" s="276"/>
      <c r="CG74" s="60"/>
      <c r="CH74" s="60"/>
      <c r="CI74" s="60"/>
      <c r="CJ74" s="60"/>
      <c r="CK74" s="60"/>
      <c r="CL74" s="60"/>
      <c r="CM74" s="60"/>
    </row>
    <row r="75" spans="1:183" ht="30" customHeight="1" x14ac:dyDescent="0.25">
      <c r="A75" s="430"/>
      <c r="B75" s="250"/>
      <c r="C75" s="497" t="s">
        <v>536</v>
      </c>
      <c r="D75" s="738"/>
      <c r="E75" s="739"/>
      <c r="F75" s="739"/>
      <c r="G75" s="739"/>
      <c r="H75" s="739"/>
      <c r="I75" s="739"/>
      <c r="J75" s="739"/>
      <c r="K75" s="739"/>
      <c r="L75" s="739"/>
      <c r="M75" s="739"/>
      <c r="N75" s="739"/>
      <c r="O75" s="739"/>
      <c r="P75" s="739"/>
      <c r="Q75" s="739"/>
      <c r="R75" s="739"/>
      <c r="S75" s="739"/>
      <c r="T75" s="739"/>
      <c r="U75" s="739"/>
      <c r="V75" s="739"/>
      <c r="W75" s="739"/>
      <c r="X75" s="739"/>
      <c r="Y75" s="739"/>
      <c r="Z75" s="740"/>
      <c r="AA75" s="57"/>
      <c r="AB75" s="51"/>
      <c r="AC75" s="277"/>
      <c r="AD75" s="276"/>
      <c r="AE75" s="277"/>
      <c r="AF75" s="277"/>
      <c r="AG75" s="277"/>
      <c r="AH75" s="277"/>
      <c r="AI75" s="277"/>
      <c r="AJ75" s="277"/>
      <c r="AK75" s="277"/>
      <c r="AL75" s="277"/>
      <c r="AM75" s="277"/>
      <c r="AN75" s="277"/>
      <c r="AO75" s="277"/>
      <c r="AP75" s="277"/>
      <c r="AQ75" s="277"/>
      <c r="AR75" s="277"/>
      <c r="AS75" s="277"/>
      <c r="AT75" s="277"/>
      <c r="AU75" s="277"/>
      <c r="AV75" s="277"/>
      <c r="AW75" s="277"/>
      <c r="AX75" s="277"/>
      <c r="AY75" s="277"/>
      <c r="AZ75" s="277"/>
      <c r="BA75" s="277"/>
      <c r="BB75" s="277"/>
      <c r="BC75" s="277"/>
      <c r="BD75" s="277"/>
      <c r="BE75" s="277"/>
      <c r="BF75" s="277"/>
      <c r="BG75" s="277"/>
      <c r="BH75" s="277"/>
      <c r="BI75" s="277"/>
      <c r="BJ75" s="277"/>
      <c r="BK75" s="277"/>
      <c r="BL75" s="277"/>
      <c r="BM75" s="277"/>
      <c r="BN75" s="277"/>
      <c r="BO75" s="277"/>
      <c r="BP75" s="277"/>
      <c r="BQ75" s="277"/>
      <c r="BR75" s="277"/>
      <c r="BS75" s="277"/>
      <c r="BT75" s="277"/>
      <c r="BU75" s="277"/>
      <c r="BV75" s="277"/>
      <c r="BW75" s="277"/>
      <c r="BX75" s="277"/>
      <c r="BY75" s="277"/>
      <c r="BZ75" s="277"/>
      <c r="CA75" s="277"/>
      <c r="CB75" s="277"/>
      <c r="CC75" s="277"/>
      <c r="CD75" s="277"/>
      <c r="CE75" s="277"/>
      <c r="CF75" s="277"/>
      <c r="CG75" s="51"/>
      <c r="CH75" s="51"/>
      <c r="CI75" s="51"/>
      <c r="CJ75" s="51"/>
      <c r="CK75" s="51"/>
      <c r="CL75" s="51"/>
      <c r="CM75" s="51"/>
      <c r="CN75" s="41"/>
      <c r="CO75" s="41"/>
      <c r="CP75" s="41"/>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c r="EI75" s="41"/>
      <c r="EJ75" s="41"/>
      <c r="EK75" s="41"/>
      <c r="EL75" s="41"/>
      <c r="EM75" s="41"/>
      <c r="EN75" s="41"/>
      <c r="EO75" s="41"/>
      <c r="EP75" s="41"/>
      <c r="EQ75" s="41"/>
      <c r="ER75" s="41"/>
      <c r="ES75" s="41"/>
      <c r="ET75" s="41"/>
      <c r="EU75" s="41"/>
      <c r="EV75" s="41"/>
      <c r="EW75" s="41"/>
      <c r="EX75" s="41"/>
      <c r="EY75" s="41"/>
      <c r="EZ75" s="41"/>
      <c r="FA75" s="41"/>
      <c r="FB75" s="41"/>
      <c r="FC75" s="41"/>
      <c r="FD75" s="41"/>
      <c r="FE75" s="41"/>
      <c r="FF75" s="41"/>
      <c r="FG75" s="41"/>
      <c r="FH75" s="41"/>
      <c r="FI75" s="41"/>
      <c r="FJ75" s="41"/>
      <c r="FK75" s="41"/>
      <c r="FL75" s="41"/>
      <c r="FM75" s="41"/>
      <c r="FN75" s="41"/>
      <c r="FO75" s="41"/>
      <c r="FP75" s="41"/>
      <c r="FQ75" s="41"/>
      <c r="FR75" s="41"/>
      <c r="FS75" s="41"/>
      <c r="FT75" s="41"/>
      <c r="FU75" s="41"/>
      <c r="FV75" s="41"/>
      <c r="FW75" s="41"/>
      <c r="FX75" s="41"/>
      <c r="FY75" s="41"/>
      <c r="FZ75" s="41"/>
      <c r="GA75" s="41"/>
    </row>
    <row r="76" spans="1:183" ht="88.5" customHeight="1" x14ac:dyDescent="0.25">
      <c r="A76" s="512"/>
      <c r="B76" s="237" t="s">
        <v>537</v>
      </c>
      <c r="C76" s="144" t="s">
        <v>538</v>
      </c>
      <c r="D76" s="673"/>
      <c r="E76" s="674"/>
      <c r="F76" s="673"/>
      <c r="G76" s="674"/>
      <c r="H76" s="673"/>
      <c r="I76" s="674"/>
      <c r="J76" s="673"/>
      <c r="K76" s="674"/>
      <c r="L76" s="673"/>
      <c r="M76" s="674"/>
      <c r="N76" s="673"/>
      <c r="O76" s="674"/>
      <c r="P76" s="673"/>
      <c r="Q76" s="674"/>
      <c r="R76" s="673"/>
      <c r="S76" s="674"/>
      <c r="T76" s="673"/>
      <c r="U76" s="674"/>
      <c r="V76" s="673"/>
      <c r="W76" s="674"/>
      <c r="X76" s="93"/>
      <c r="Y76" s="496">
        <f t="shared" si="20"/>
        <v>0</v>
      </c>
      <c r="Z76" s="421">
        <v>5</v>
      </c>
      <c r="AA76" s="45">
        <f t="shared" si="19"/>
        <v>0</v>
      </c>
      <c r="AB76" s="274"/>
      <c r="AD76" s="276" t="s">
        <v>286</v>
      </c>
      <c r="CG76" s="60"/>
      <c r="CH76" s="60"/>
      <c r="CI76" s="60"/>
      <c r="CJ76" s="60"/>
      <c r="CK76" s="60"/>
      <c r="CL76" s="60"/>
      <c r="CM76" s="60"/>
    </row>
    <row r="77" spans="1:183" ht="106.5" customHeight="1" x14ac:dyDescent="0.25">
      <c r="A77" s="512"/>
      <c r="B77" s="250" t="s">
        <v>539</v>
      </c>
      <c r="C77" s="137" t="s">
        <v>540</v>
      </c>
      <c r="D77" s="661"/>
      <c r="E77" s="662"/>
      <c r="F77" s="661"/>
      <c r="G77" s="662"/>
      <c r="H77" s="661"/>
      <c r="I77" s="662"/>
      <c r="J77" s="661"/>
      <c r="K77" s="662"/>
      <c r="L77" s="661"/>
      <c r="M77" s="662"/>
      <c r="N77" s="661"/>
      <c r="O77" s="662"/>
      <c r="P77" s="661"/>
      <c r="Q77" s="662"/>
      <c r="R77" s="661"/>
      <c r="S77" s="662"/>
      <c r="T77" s="661"/>
      <c r="U77" s="662"/>
      <c r="V77" s="661"/>
      <c r="W77" s="662"/>
      <c r="X77" s="93"/>
      <c r="Y77" s="83">
        <f t="shared" si="20"/>
        <v>0</v>
      </c>
      <c r="Z77" s="414">
        <v>5</v>
      </c>
      <c r="AA77" s="45">
        <f t="shared" si="19"/>
        <v>0</v>
      </c>
      <c r="AB77" s="274"/>
      <c r="AD77" s="276"/>
      <c r="CG77" s="60"/>
      <c r="CH77" s="60"/>
      <c r="CI77" s="60"/>
      <c r="CJ77" s="60"/>
      <c r="CK77" s="60"/>
      <c r="CL77" s="60"/>
      <c r="CM77" s="60"/>
    </row>
    <row r="78" spans="1:183" ht="45" customHeight="1" x14ac:dyDescent="0.25">
      <c r="A78" s="512"/>
      <c r="B78" s="250" t="s">
        <v>541</v>
      </c>
      <c r="C78" s="145" t="s">
        <v>1023</v>
      </c>
      <c r="D78" s="661"/>
      <c r="E78" s="662"/>
      <c r="F78" s="661"/>
      <c r="G78" s="662"/>
      <c r="H78" s="661"/>
      <c r="I78" s="662"/>
      <c r="J78" s="661"/>
      <c r="K78" s="662"/>
      <c r="L78" s="661"/>
      <c r="M78" s="662"/>
      <c r="N78" s="661"/>
      <c r="O78" s="662"/>
      <c r="P78" s="661"/>
      <c r="Q78" s="662"/>
      <c r="R78" s="661"/>
      <c r="S78" s="662"/>
      <c r="T78" s="661"/>
      <c r="U78" s="662"/>
      <c r="V78" s="661"/>
      <c r="W78" s="662"/>
      <c r="X78" s="93"/>
      <c r="Y78" s="83">
        <f t="shared" si="20"/>
        <v>0</v>
      </c>
      <c r="Z78" s="414">
        <v>10</v>
      </c>
      <c r="AA78" s="45">
        <f t="shared" si="19"/>
        <v>0</v>
      </c>
      <c r="AB78" s="274"/>
      <c r="AD78" s="276"/>
      <c r="CG78" s="60"/>
      <c r="CH78" s="60"/>
      <c r="CI78" s="60"/>
      <c r="CJ78" s="60"/>
      <c r="CK78" s="60"/>
      <c r="CL78" s="60"/>
      <c r="CM78" s="60"/>
    </row>
    <row r="79" spans="1:183" ht="67.75" customHeight="1" thickBot="1" x14ac:dyDescent="0.2">
      <c r="A79" s="512"/>
      <c r="B79" s="250" t="s">
        <v>542</v>
      </c>
      <c r="C79" s="145" t="s">
        <v>543</v>
      </c>
      <c r="D79" s="626"/>
      <c r="E79" s="627"/>
      <c r="F79" s="626"/>
      <c r="G79" s="627"/>
      <c r="H79" s="626"/>
      <c r="I79" s="627"/>
      <c r="J79" s="626"/>
      <c r="K79" s="627"/>
      <c r="L79" s="626"/>
      <c r="M79" s="627"/>
      <c r="N79" s="626"/>
      <c r="O79" s="627"/>
      <c r="P79" s="626"/>
      <c r="Q79" s="627"/>
      <c r="R79" s="626"/>
      <c r="S79" s="627"/>
      <c r="T79" s="626"/>
      <c r="U79" s="627"/>
      <c r="V79" s="626"/>
      <c r="W79" s="627"/>
      <c r="X79" s="93"/>
      <c r="Y79" s="35">
        <f t="shared" si="20"/>
        <v>0</v>
      </c>
      <c r="Z79" s="414">
        <v>10</v>
      </c>
      <c r="AA79" s="45">
        <f t="shared" si="19"/>
        <v>0</v>
      </c>
      <c r="AB79" s="274"/>
      <c r="AD79" s="276" t="s">
        <v>286</v>
      </c>
      <c r="CG79" s="60"/>
      <c r="CH79" s="60"/>
      <c r="CI79" s="60"/>
      <c r="CJ79" s="60"/>
      <c r="CK79" s="60"/>
      <c r="CL79" s="60"/>
      <c r="CM79" s="60"/>
    </row>
    <row r="80" spans="1:183" ht="21" customHeight="1" thickTop="1" thickBot="1" x14ac:dyDescent="0.3">
      <c r="A80" s="512"/>
      <c r="B80" s="46"/>
      <c r="C80" s="164"/>
      <c r="D80" s="667" t="s">
        <v>289</v>
      </c>
      <c r="E80" s="668"/>
      <c r="F80" s="668"/>
      <c r="G80" s="668"/>
      <c r="H80" s="668"/>
      <c r="I80" s="668"/>
      <c r="J80" s="668"/>
      <c r="K80" s="668"/>
      <c r="L80" s="668"/>
      <c r="M80" s="668"/>
      <c r="N80" s="668"/>
      <c r="O80" s="668"/>
      <c r="P80" s="668"/>
      <c r="Q80" s="668"/>
      <c r="R80" s="668"/>
      <c r="S80" s="668"/>
      <c r="T80" s="668"/>
      <c r="U80" s="668"/>
      <c r="V80" s="668"/>
      <c r="W80" s="668"/>
      <c r="X80" s="669"/>
      <c r="Y80" s="92">
        <f>SUM(Y71:Y79)</f>
        <v>0</v>
      </c>
      <c r="Z80" s="410">
        <f>SUM(Z71:Z79)</f>
        <v>65</v>
      </c>
      <c r="AD80" s="276"/>
      <c r="CG80" s="60"/>
      <c r="CH80" s="60"/>
      <c r="CI80" s="60"/>
      <c r="CJ80" s="60"/>
      <c r="CK80" s="60"/>
      <c r="CL80" s="60"/>
      <c r="CM80" s="60"/>
    </row>
    <row r="81" spans="1:199" ht="21" customHeight="1" thickBot="1" x14ac:dyDescent="0.3">
      <c r="A81" s="399"/>
      <c r="B81" s="102"/>
      <c r="C81" s="351"/>
      <c r="D81" s="693"/>
      <c r="E81" s="694"/>
      <c r="F81" s="875">
        <v>25</v>
      </c>
      <c r="G81" s="876"/>
      <c r="H81" s="876"/>
      <c r="I81" s="876"/>
      <c r="J81" s="876"/>
      <c r="K81" s="876"/>
      <c r="L81" s="876"/>
      <c r="M81" s="876"/>
      <c r="N81" s="876"/>
      <c r="O81" s="876"/>
      <c r="P81" s="876"/>
      <c r="Q81" s="876"/>
      <c r="R81" s="876"/>
      <c r="S81" s="876"/>
      <c r="T81" s="876"/>
      <c r="U81" s="876"/>
      <c r="V81" s="876"/>
      <c r="W81" s="876"/>
      <c r="X81" s="876"/>
      <c r="Y81" s="876"/>
      <c r="Z81" s="877"/>
      <c r="AA81" s="57"/>
      <c r="AB81" s="51"/>
      <c r="AC81" s="277"/>
      <c r="AD81" s="276"/>
      <c r="AE81" s="277"/>
      <c r="AF81" s="277"/>
      <c r="AG81" s="277"/>
      <c r="AH81" s="277"/>
      <c r="AI81" s="277"/>
      <c r="AJ81" s="277"/>
      <c r="AK81" s="277"/>
      <c r="AL81" s="277"/>
      <c r="AM81" s="277"/>
      <c r="AN81" s="277"/>
      <c r="AO81" s="277"/>
      <c r="AP81" s="277"/>
      <c r="AQ81" s="277"/>
      <c r="AR81" s="277"/>
      <c r="AS81" s="277"/>
      <c r="AT81" s="277"/>
      <c r="AU81" s="277"/>
      <c r="AV81" s="277"/>
      <c r="AW81" s="277"/>
      <c r="AX81" s="277"/>
      <c r="AY81" s="277"/>
      <c r="AZ81" s="277"/>
      <c r="BA81" s="277"/>
      <c r="BB81" s="277"/>
      <c r="BC81" s="277"/>
      <c r="BD81" s="277"/>
      <c r="BE81" s="277"/>
      <c r="BF81" s="277"/>
      <c r="BG81" s="277"/>
      <c r="BH81" s="277"/>
      <c r="BI81" s="277"/>
      <c r="BJ81" s="277"/>
      <c r="BK81" s="277"/>
      <c r="BL81" s="277"/>
      <c r="BM81" s="277"/>
      <c r="BN81" s="277"/>
      <c r="BO81" s="277"/>
      <c r="BP81" s="277"/>
      <c r="BQ81" s="277"/>
      <c r="BR81" s="277"/>
      <c r="BS81" s="277"/>
      <c r="BT81" s="277"/>
      <c r="BU81" s="277"/>
      <c r="BV81" s="277"/>
      <c r="BW81" s="277"/>
      <c r="BX81" s="277"/>
      <c r="BY81" s="277"/>
      <c r="BZ81" s="277"/>
      <c r="CA81" s="277"/>
      <c r="CB81" s="277"/>
      <c r="CC81" s="277"/>
      <c r="CD81" s="277"/>
      <c r="CE81" s="277"/>
      <c r="CF81" s="277"/>
      <c r="CG81" s="51"/>
      <c r="CH81" s="51"/>
      <c r="CI81" s="51"/>
      <c r="CJ81" s="51"/>
      <c r="CK81" s="51"/>
      <c r="CL81" s="51"/>
      <c r="CM81" s="51"/>
      <c r="CN81" s="41"/>
      <c r="CO81" s="41"/>
      <c r="CP81" s="41"/>
      <c r="CQ81" s="41"/>
      <c r="CR81" s="41"/>
      <c r="CS81" s="41"/>
      <c r="CT81" s="41"/>
      <c r="CU81" s="41"/>
      <c r="CV81" s="41"/>
      <c r="CW81" s="41"/>
      <c r="CX81" s="41"/>
      <c r="CY81" s="41"/>
      <c r="CZ81" s="41"/>
      <c r="DA81" s="41"/>
      <c r="DB81" s="41"/>
      <c r="DC81" s="41"/>
      <c r="DD81" s="41"/>
      <c r="DE81" s="41"/>
      <c r="DF81" s="41"/>
      <c r="DG81" s="41"/>
      <c r="DH81" s="41"/>
      <c r="DI81" s="41"/>
      <c r="DJ81" s="41"/>
      <c r="DK81" s="41"/>
      <c r="DL81" s="41"/>
      <c r="DM81" s="41"/>
      <c r="DN81" s="41"/>
      <c r="DO81" s="41"/>
      <c r="DP81" s="41"/>
      <c r="DQ81" s="41"/>
      <c r="DR81" s="41"/>
      <c r="DS81" s="41"/>
      <c r="DT81" s="41"/>
      <c r="DU81" s="41"/>
      <c r="DV81" s="41"/>
      <c r="DW81" s="41"/>
      <c r="DX81" s="41"/>
      <c r="DY81" s="41"/>
      <c r="DZ81" s="41"/>
      <c r="EA81" s="41"/>
      <c r="EB81" s="41"/>
      <c r="EC81" s="41"/>
      <c r="ED81" s="41"/>
      <c r="EE81" s="41"/>
      <c r="EF81" s="41"/>
      <c r="EG81" s="41"/>
      <c r="EH81" s="41"/>
      <c r="EI81" s="41"/>
      <c r="EJ81" s="41"/>
      <c r="EK81" s="41"/>
      <c r="EL81" s="41"/>
      <c r="EM81" s="41"/>
      <c r="EN81" s="41"/>
      <c r="EO81" s="41"/>
      <c r="EP81" s="41"/>
      <c r="EQ81" s="41"/>
      <c r="ER81" s="41"/>
      <c r="ES81" s="41"/>
      <c r="ET81" s="41"/>
      <c r="EU81" s="41"/>
      <c r="EV81" s="41"/>
      <c r="EW81" s="41"/>
      <c r="EX81" s="41"/>
      <c r="EY81" s="41"/>
      <c r="EZ81" s="41"/>
      <c r="FA81" s="41"/>
      <c r="FB81" s="41"/>
      <c r="FC81" s="41"/>
      <c r="FD81" s="41"/>
      <c r="FE81" s="41"/>
      <c r="FF81" s="41"/>
      <c r="FG81" s="41"/>
      <c r="FH81" s="41"/>
      <c r="FI81" s="41"/>
      <c r="FJ81" s="41"/>
      <c r="FK81" s="41"/>
      <c r="FL81" s="41"/>
      <c r="FM81" s="41"/>
      <c r="FN81" s="41"/>
      <c r="FO81" s="41"/>
      <c r="FP81" s="41"/>
      <c r="FQ81" s="41"/>
      <c r="FR81" s="41"/>
      <c r="FS81" s="41"/>
      <c r="FT81" s="41"/>
      <c r="FU81" s="41"/>
      <c r="FV81" s="41"/>
      <c r="FW81" s="41"/>
      <c r="FX81" s="41"/>
      <c r="FY81" s="41"/>
      <c r="FZ81" s="41"/>
      <c r="GA81" s="41"/>
    </row>
    <row r="82" spans="1:199" ht="30" customHeight="1" thickBot="1" x14ac:dyDescent="0.3">
      <c r="A82" s="391"/>
      <c r="B82" s="247" t="s">
        <v>544</v>
      </c>
      <c r="C82" s="181" t="s">
        <v>545</v>
      </c>
      <c r="D82" s="191"/>
      <c r="E82" s="190"/>
      <c r="F82" s="510"/>
      <c r="G82" s="195"/>
      <c r="H82" s="191"/>
      <c r="I82" s="190"/>
      <c r="J82" s="357"/>
      <c r="K82" s="195"/>
      <c r="L82" s="489"/>
      <c r="M82" s="190"/>
      <c r="N82" s="194"/>
      <c r="O82" s="195"/>
      <c r="P82" s="191"/>
      <c r="Q82" s="190"/>
      <c r="R82" s="194"/>
      <c r="S82" s="195"/>
      <c r="T82" s="510"/>
      <c r="U82" s="190"/>
      <c r="V82" s="194"/>
      <c r="W82" s="190"/>
      <c r="X82" s="312"/>
      <c r="Y82" s="371"/>
      <c r="Z82" s="406"/>
      <c r="AD82" s="276"/>
      <c r="CG82" s="60"/>
      <c r="CH82" s="60"/>
      <c r="CI82" s="60"/>
      <c r="CJ82" s="60"/>
      <c r="CK82" s="60"/>
      <c r="CL82" s="60"/>
      <c r="CM82" s="60"/>
    </row>
    <row r="83" spans="1:199" ht="45" customHeight="1" x14ac:dyDescent="0.25">
      <c r="A83" s="512"/>
      <c r="B83" s="237" t="s">
        <v>546</v>
      </c>
      <c r="C83" s="144" t="s">
        <v>617</v>
      </c>
      <c r="D83" s="663"/>
      <c r="E83" s="664"/>
      <c r="F83" s="663"/>
      <c r="G83" s="664"/>
      <c r="H83" s="663"/>
      <c r="I83" s="664"/>
      <c r="J83" s="663"/>
      <c r="K83" s="664"/>
      <c r="L83" s="663"/>
      <c r="M83" s="664"/>
      <c r="N83" s="663"/>
      <c r="O83" s="664"/>
      <c r="P83" s="663"/>
      <c r="Q83" s="664"/>
      <c r="R83" s="663"/>
      <c r="S83" s="664"/>
      <c r="T83" s="663"/>
      <c r="U83" s="664"/>
      <c r="V83" s="663"/>
      <c r="W83" s="664"/>
      <c r="X83" s="93"/>
      <c r="Y83" s="89">
        <f>IF(OR(D83="s",F83="s",H83="s",J83="s",L83="s",N83="s",P83="s",R83="s",T83="s",V83="s"), 0, IF(OR(D83="a",F83="a",H83="a",J83="a",L83="a",N83="a",P83="a",R83="a",T83="a",V83="a"),Z83,0))</f>
        <v>0</v>
      </c>
      <c r="Z83" s="419">
        <v>10</v>
      </c>
      <c r="AA83" s="45">
        <f>COUNTIF(D83:W83,"a")+COUNTIF(D83:W83,"s")</f>
        <v>0</v>
      </c>
      <c r="AB83" s="274"/>
      <c r="AD83" s="276"/>
      <c r="CG83" s="60"/>
      <c r="CH83" s="60"/>
      <c r="CI83" s="60"/>
      <c r="CJ83" s="60"/>
      <c r="CK83" s="60"/>
      <c r="CL83" s="60"/>
      <c r="CM83" s="60"/>
    </row>
    <row r="84" spans="1:199" ht="150" customHeight="1" x14ac:dyDescent="0.25">
      <c r="A84" s="698"/>
      <c r="B84" s="700" t="s">
        <v>547</v>
      </c>
      <c r="C84" s="145" t="s">
        <v>706</v>
      </c>
      <c r="D84" s="661"/>
      <c r="E84" s="662"/>
      <c r="F84" s="661"/>
      <c r="G84" s="662"/>
      <c r="H84" s="661"/>
      <c r="I84" s="662"/>
      <c r="J84" s="661"/>
      <c r="K84" s="662"/>
      <c r="L84" s="661"/>
      <c r="M84" s="662"/>
      <c r="N84" s="661"/>
      <c r="O84" s="662"/>
      <c r="P84" s="661"/>
      <c r="Q84" s="662"/>
      <c r="R84" s="661"/>
      <c r="S84" s="662"/>
      <c r="T84" s="661"/>
      <c r="U84" s="662"/>
      <c r="V84" s="661"/>
      <c r="W84" s="662"/>
      <c r="X84" s="93"/>
      <c r="Y84" s="34">
        <f>IF(OR(D84="s",F84="s",H84="s",J84="s",L84="s",N84="s",P84="s",R84="s",T84="s",V84="s"), 0, IF(OR(D84="a",F84="a",H84="a",J84="a",L84="a",N84="a",P84="a",R84="a",T84="a",V84="a"),Z84,0))</f>
        <v>0</v>
      </c>
      <c r="Z84" s="409">
        <v>10</v>
      </c>
      <c r="AA84" s="45">
        <f>COUNTIF(D84:W84,"a")+COUNTIF(D84:W84,"s")</f>
        <v>0</v>
      </c>
      <c r="AB84" s="274"/>
      <c r="AD84" s="276"/>
      <c r="CG84" s="60"/>
      <c r="CH84" s="60"/>
      <c r="CI84" s="60"/>
      <c r="CJ84" s="60"/>
      <c r="CK84" s="60"/>
      <c r="CL84" s="60"/>
      <c r="CM84" s="60"/>
    </row>
    <row r="85" spans="1:199" ht="28" customHeight="1" x14ac:dyDescent="0.25">
      <c r="A85" s="699"/>
      <c r="B85" s="701"/>
      <c r="C85" s="505" t="s">
        <v>705</v>
      </c>
      <c r="D85" s="735" t="s">
        <v>707</v>
      </c>
      <c r="E85" s="736"/>
      <c r="F85" s="736"/>
      <c r="G85" s="736"/>
      <c r="H85" s="736"/>
      <c r="I85" s="736"/>
      <c r="J85" s="736"/>
      <c r="K85" s="736"/>
      <c r="L85" s="736"/>
      <c r="M85" s="736"/>
      <c r="N85" s="736"/>
      <c r="O85" s="736"/>
      <c r="P85" s="736"/>
      <c r="Q85" s="736"/>
      <c r="R85" s="736"/>
      <c r="S85" s="736"/>
      <c r="T85" s="736"/>
      <c r="U85" s="736"/>
      <c r="V85" s="736"/>
      <c r="W85" s="736"/>
      <c r="X85" s="736"/>
      <c r="Y85" s="736"/>
      <c r="Z85" s="737"/>
      <c r="AB85" s="274"/>
      <c r="AD85" s="276"/>
      <c r="CG85" s="60"/>
      <c r="CH85" s="60"/>
      <c r="CI85" s="60"/>
      <c r="CJ85" s="60"/>
      <c r="CK85" s="60"/>
      <c r="CL85" s="60"/>
      <c r="CM85" s="60"/>
    </row>
    <row r="86" spans="1:199" ht="45" customHeight="1" x14ac:dyDescent="0.25">
      <c r="A86" s="512"/>
      <c r="B86" s="256" t="s">
        <v>548</v>
      </c>
      <c r="C86" s="145" t="s">
        <v>549</v>
      </c>
      <c r="D86" s="661"/>
      <c r="E86" s="662"/>
      <c r="F86" s="661"/>
      <c r="G86" s="662"/>
      <c r="H86" s="661"/>
      <c r="I86" s="662"/>
      <c r="J86" s="661"/>
      <c r="K86" s="662"/>
      <c r="L86" s="661"/>
      <c r="M86" s="662"/>
      <c r="N86" s="661"/>
      <c r="O86" s="662"/>
      <c r="P86" s="661"/>
      <c r="Q86" s="662"/>
      <c r="R86" s="661"/>
      <c r="S86" s="662"/>
      <c r="T86" s="661"/>
      <c r="U86" s="662"/>
      <c r="V86" s="661"/>
      <c r="W86" s="662"/>
      <c r="X86" s="93"/>
      <c r="Y86" s="83">
        <f>IF(OR(D86="s",F86="s",H86="s",J86="s",L86="s",N86="s",P86="s",R86="s",T86="s",V86="s"), 0, IF(OR(D86="a",F86="a",H86="a",J86="a",L86="a",N86="a",P86="a",R86="a",T86="a",V86="a"),Z86,0))</f>
        <v>0</v>
      </c>
      <c r="Z86" s="414">
        <v>5</v>
      </c>
      <c r="AA86" s="45">
        <f>COUNTIF(D86:W86,"a")+COUNTIF(D86:W86,"s")</f>
        <v>0</v>
      </c>
      <c r="AB86" s="274"/>
      <c r="AD86" s="276"/>
      <c r="CG86" s="60"/>
      <c r="CH86" s="60"/>
      <c r="CI86" s="60"/>
      <c r="CJ86" s="60"/>
      <c r="CK86" s="60"/>
      <c r="CL86" s="60"/>
      <c r="CM86" s="60"/>
    </row>
    <row r="87" spans="1:199" ht="45" customHeight="1" thickBot="1" x14ac:dyDescent="0.3">
      <c r="A87" s="512"/>
      <c r="B87" s="256" t="s">
        <v>550</v>
      </c>
      <c r="C87" s="145" t="s">
        <v>551</v>
      </c>
      <c r="D87" s="661"/>
      <c r="E87" s="662"/>
      <c r="F87" s="661"/>
      <c r="G87" s="662"/>
      <c r="H87" s="661"/>
      <c r="I87" s="662"/>
      <c r="J87" s="661"/>
      <c r="K87" s="662"/>
      <c r="L87" s="661"/>
      <c r="M87" s="662"/>
      <c r="N87" s="661"/>
      <c r="O87" s="662"/>
      <c r="P87" s="661"/>
      <c r="Q87" s="662"/>
      <c r="R87" s="661"/>
      <c r="S87" s="662"/>
      <c r="T87" s="661"/>
      <c r="U87" s="662"/>
      <c r="V87" s="661"/>
      <c r="W87" s="662"/>
      <c r="X87" s="93"/>
      <c r="Y87" s="34">
        <f>IF(OR(D87="s",F87="s",H87="s",J87="s",L87="s",N87="s",P87="s",R87="s",T87="s",V87="s"), 0, IF(OR(D87="a",F87="a",H87="a",J87="a",L87="a",N87="a",P87="a",R87="a",T87="a",V87="a"),Z87,0))</f>
        <v>0</v>
      </c>
      <c r="Z87" s="409">
        <v>5</v>
      </c>
      <c r="AA87" s="45">
        <f>COUNTIF(D87:W87,"a")+COUNTIF(D87:W87,"s")</f>
        <v>0</v>
      </c>
      <c r="AB87" s="274"/>
      <c r="AD87" s="276"/>
      <c r="CG87" s="60"/>
      <c r="CH87" s="60"/>
      <c r="CI87" s="60"/>
      <c r="CJ87" s="60"/>
      <c r="CK87" s="60"/>
      <c r="CL87" s="60"/>
      <c r="CM87" s="60"/>
    </row>
    <row r="88" spans="1:199" ht="21" customHeight="1" thickTop="1" thickBot="1" x14ac:dyDescent="0.3">
      <c r="A88" s="512"/>
      <c r="B88" s="46"/>
      <c r="C88" s="164"/>
      <c r="D88" s="667" t="s">
        <v>289</v>
      </c>
      <c r="E88" s="668"/>
      <c r="F88" s="668"/>
      <c r="G88" s="668"/>
      <c r="H88" s="668"/>
      <c r="I88" s="668"/>
      <c r="J88" s="668"/>
      <c r="K88" s="668"/>
      <c r="L88" s="668"/>
      <c r="M88" s="668"/>
      <c r="N88" s="668"/>
      <c r="O88" s="668"/>
      <c r="P88" s="668"/>
      <c r="Q88" s="668"/>
      <c r="R88" s="668"/>
      <c r="S88" s="668"/>
      <c r="T88" s="668"/>
      <c r="U88" s="668"/>
      <c r="V88" s="668"/>
      <c r="W88" s="668"/>
      <c r="X88" s="669"/>
      <c r="Y88" s="92">
        <f>SUM(Y83:Y87)</f>
        <v>0</v>
      </c>
      <c r="Z88" s="410">
        <f>SUM(Z83:Z87)</f>
        <v>30</v>
      </c>
      <c r="AD88" s="276"/>
      <c r="CG88" s="60"/>
      <c r="CH88" s="60"/>
      <c r="CI88" s="60"/>
      <c r="CJ88" s="60"/>
      <c r="CK88" s="60"/>
      <c r="CL88" s="60"/>
      <c r="CM88" s="60"/>
    </row>
    <row r="89" spans="1:199" ht="21" customHeight="1" thickBot="1" x14ac:dyDescent="0.3">
      <c r="A89" s="399"/>
      <c r="B89" s="102"/>
      <c r="C89" s="351"/>
      <c r="D89" s="693"/>
      <c r="E89" s="694"/>
      <c r="F89" s="732">
        <v>0</v>
      </c>
      <c r="G89" s="733"/>
      <c r="H89" s="733"/>
      <c r="I89" s="733"/>
      <c r="J89" s="733"/>
      <c r="K89" s="733"/>
      <c r="L89" s="733"/>
      <c r="M89" s="733"/>
      <c r="N89" s="733"/>
      <c r="O89" s="733"/>
      <c r="P89" s="733"/>
      <c r="Q89" s="733"/>
      <c r="R89" s="733"/>
      <c r="S89" s="733"/>
      <c r="T89" s="733"/>
      <c r="U89" s="733"/>
      <c r="V89" s="733"/>
      <c r="W89" s="733"/>
      <c r="X89" s="733"/>
      <c r="Y89" s="733"/>
      <c r="Z89" s="734"/>
      <c r="AA89" s="57"/>
      <c r="AB89" s="51"/>
      <c r="AC89" s="277"/>
      <c r="AD89" s="276"/>
      <c r="AE89" s="277"/>
      <c r="AF89" s="277"/>
      <c r="AG89" s="277"/>
      <c r="AH89" s="277"/>
      <c r="AI89" s="277"/>
      <c r="AJ89" s="277"/>
      <c r="AK89" s="277"/>
      <c r="AL89" s="277"/>
      <c r="AM89" s="277"/>
      <c r="AN89" s="277"/>
      <c r="AO89" s="277"/>
      <c r="AP89" s="277"/>
      <c r="AQ89" s="277"/>
      <c r="AR89" s="277"/>
      <c r="AS89" s="277"/>
      <c r="AT89" s="277"/>
      <c r="AU89" s="277"/>
      <c r="AV89" s="277"/>
      <c r="AW89" s="277"/>
      <c r="AX89" s="277"/>
      <c r="AY89" s="277"/>
      <c r="AZ89" s="277"/>
      <c r="BA89" s="277"/>
      <c r="BB89" s="277"/>
      <c r="BC89" s="277"/>
      <c r="BD89" s="277"/>
      <c r="BE89" s="277"/>
      <c r="BF89" s="277"/>
      <c r="BG89" s="277"/>
      <c r="BH89" s="277"/>
      <c r="BI89" s="277"/>
      <c r="BJ89" s="277"/>
      <c r="BK89" s="277"/>
      <c r="BL89" s="277"/>
      <c r="BM89" s="277"/>
      <c r="BN89" s="277"/>
      <c r="BO89" s="277"/>
      <c r="BP89" s="277"/>
      <c r="BQ89" s="277"/>
      <c r="BR89" s="277"/>
      <c r="BS89" s="277"/>
      <c r="BT89" s="277"/>
      <c r="BU89" s="277"/>
      <c r="BV89" s="277"/>
      <c r="BW89" s="277"/>
      <c r="BX89" s="277"/>
      <c r="BY89" s="277"/>
      <c r="BZ89" s="277"/>
      <c r="CA89" s="277"/>
      <c r="CB89" s="277"/>
      <c r="CC89" s="277"/>
      <c r="CD89" s="277"/>
      <c r="CE89" s="277"/>
      <c r="CF89" s="277"/>
      <c r="CG89" s="51"/>
      <c r="CH89" s="51"/>
      <c r="CI89" s="51"/>
      <c r="CJ89" s="51"/>
      <c r="CK89" s="51"/>
      <c r="CL89" s="51"/>
      <c r="CM89" s="51"/>
      <c r="CN89" s="41"/>
      <c r="CO89" s="41"/>
      <c r="CP89" s="41"/>
      <c r="CQ89" s="41"/>
      <c r="CR89" s="41"/>
      <c r="CS89" s="41"/>
      <c r="CT89" s="41"/>
      <c r="CU89" s="41"/>
      <c r="CV89" s="41"/>
      <c r="CW89" s="41"/>
      <c r="CX89" s="41"/>
      <c r="CY89" s="41"/>
      <c r="CZ89" s="41"/>
      <c r="DA89" s="41"/>
      <c r="DB89" s="41"/>
      <c r="DC89" s="41"/>
      <c r="DD89" s="41"/>
      <c r="DE89" s="41"/>
      <c r="DF89" s="41"/>
      <c r="DG89" s="41"/>
      <c r="DH89" s="41"/>
      <c r="DI89" s="41"/>
      <c r="DJ89" s="41"/>
      <c r="DK89" s="41"/>
      <c r="DL89" s="41"/>
      <c r="DM89" s="41"/>
      <c r="DN89" s="41"/>
      <c r="DO89" s="41"/>
      <c r="DP89" s="41"/>
      <c r="DQ89" s="41"/>
      <c r="DR89" s="41"/>
      <c r="DS89" s="41"/>
      <c r="DT89" s="41"/>
      <c r="DU89" s="41"/>
      <c r="DV89" s="41"/>
      <c r="DW89" s="41"/>
      <c r="DX89" s="41"/>
      <c r="DY89" s="41"/>
      <c r="DZ89" s="41"/>
      <c r="EA89" s="41"/>
      <c r="EB89" s="41"/>
      <c r="EC89" s="41"/>
      <c r="ED89" s="41"/>
      <c r="EE89" s="41"/>
      <c r="EF89" s="41"/>
      <c r="EG89" s="41"/>
      <c r="EH89" s="41"/>
      <c r="EI89" s="41"/>
      <c r="EJ89" s="41"/>
      <c r="EK89" s="41"/>
      <c r="EL89" s="41"/>
      <c r="EM89" s="41"/>
      <c r="EN89" s="41"/>
      <c r="EO89" s="41"/>
      <c r="EP89" s="41"/>
      <c r="EQ89" s="41"/>
      <c r="ER89" s="41"/>
      <c r="ES89" s="41"/>
      <c r="ET89" s="41"/>
      <c r="EU89" s="41"/>
      <c r="EV89" s="41"/>
      <c r="EW89" s="41"/>
      <c r="EX89" s="41"/>
      <c r="EY89" s="41"/>
      <c r="EZ89" s="41"/>
      <c r="FA89" s="41"/>
      <c r="FB89" s="41"/>
      <c r="FC89" s="41"/>
      <c r="FD89" s="41"/>
      <c r="FE89" s="41"/>
      <c r="FF89" s="41"/>
      <c r="FG89" s="41"/>
      <c r="FH89" s="41"/>
      <c r="FI89" s="41"/>
      <c r="FJ89" s="41"/>
      <c r="FK89" s="41"/>
      <c r="FL89" s="41"/>
      <c r="FM89" s="41"/>
      <c r="FN89" s="41"/>
      <c r="FO89" s="41"/>
      <c r="FP89" s="41"/>
      <c r="FQ89" s="41"/>
      <c r="FR89" s="41"/>
      <c r="FS89" s="41"/>
      <c r="FT89" s="41"/>
      <c r="FU89" s="41"/>
      <c r="FV89" s="41"/>
      <c r="FW89" s="41"/>
      <c r="FX89" s="41"/>
      <c r="FY89" s="41"/>
      <c r="FZ89" s="41"/>
      <c r="GA89" s="41"/>
    </row>
    <row r="90" spans="1:199" ht="30" customHeight="1" thickBot="1" x14ac:dyDescent="0.3">
      <c r="A90" s="391"/>
      <c r="B90" s="244" t="s">
        <v>715</v>
      </c>
      <c r="C90" s="181" t="s">
        <v>716</v>
      </c>
      <c r="D90" s="191"/>
      <c r="E90" s="190"/>
      <c r="F90" s="194"/>
      <c r="G90" s="195"/>
      <c r="H90" s="510"/>
      <c r="I90" s="190"/>
      <c r="J90" s="203"/>
      <c r="K90" s="195"/>
      <c r="L90" s="191"/>
      <c r="M90" s="190"/>
      <c r="N90" s="194"/>
      <c r="O90" s="195"/>
      <c r="P90" s="191"/>
      <c r="Q90" s="190"/>
      <c r="R90" s="194"/>
      <c r="S90" s="195"/>
      <c r="T90" s="191"/>
      <c r="U90" s="190"/>
      <c r="V90" s="194"/>
      <c r="W90" s="190"/>
      <c r="X90" s="339"/>
      <c r="Y90" s="371"/>
      <c r="Z90" s="406"/>
      <c r="AD90" s="276"/>
      <c r="AE90" s="287"/>
      <c r="CG90" s="60"/>
      <c r="CH90" s="60"/>
      <c r="CI90" s="60"/>
      <c r="CJ90" s="60"/>
      <c r="CK90" s="60"/>
      <c r="CL90" s="60"/>
      <c r="CM90" s="60"/>
    </row>
    <row r="91" spans="1:199" s="41" customFormat="1" ht="30" customHeight="1" x14ac:dyDescent="0.25">
      <c r="A91" s="512"/>
      <c r="B91" s="469"/>
      <c r="C91" s="614" t="s">
        <v>728</v>
      </c>
      <c r="D91" s="814"/>
      <c r="E91" s="762"/>
      <c r="F91" s="762"/>
      <c r="G91" s="762"/>
      <c r="H91" s="762"/>
      <c r="I91" s="762"/>
      <c r="J91" s="762"/>
      <c r="K91" s="762"/>
      <c r="L91" s="762"/>
      <c r="M91" s="762"/>
      <c r="N91" s="762"/>
      <c r="O91" s="762"/>
      <c r="P91" s="762"/>
      <c r="Q91" s="762"/>
      <c r="R91" s="762"/>
      <c r="S91" s="762"/>
      <c r="T91" s="762"/>
      <c r="U91" s="762"/>
      <c r="V91" s="762"/>
      <c r="W91" s="762"/>
      <c r="X91" s="762"/>
      <c r="Y91" s="762"/>
      <c r="Z91" s="763"/>
      <c r="AA91" s="57"/>
      <c r="AB91" s="60"/>
      <c r="AC91" s="19"/>
      <c r="AD91" s="276"/>
      <c r="AE91" s="19"/>
      <c r="AF91" s="19"/>
      <c r="AG91" s="19"/>
      <c r="AH91" s="19"/>
      <c r="AI91" s="19"/>
      <c r="AJ91" s="19"/>
      <c r="AK91" s="19"/>
      <c r="AL91" s="277"/>
      <c r="AM91" s="277"/>
      <c r="AN91" s="277"/>
      <c r="AO91" s="277"/>
      <c r="AP91" s="277"/>
      <c r="AQ91" s="277"/>
      <c r="AR91" s="277"/>
      <c r="AS91" s="277"/>
      <c r="AT91" s="277"/>
      <c r="AU91" s="277"/>
      <c r="AV91" s="277"/>
      <c r="AW91" s="277"/>
      <c r="AX91" s="277"/>
      <c r="AY91" s="277"/>
      <c r="AZ91" s="277"/>
      <c r="BA91" s="277"/>
      <c r="BB91" s="277"/>
      <c r="BC91" s="277"/>
      <c r="BD91" s="277"/>
      <c r="BE91" s="277"/>
      <c r="BF91" s="277"/>
      <c r="BG91" s="277"/>
      <c r="BH91" s="277"/>
      <c r="BI91" s="277"/>
      <c r="BJ91" s="277"/>
      <c r="BK91" s="277"/>
      <c r="BL91" s="277"/>
      <c r="BM91" s="277"/>
      <c r="BN91" s="277"/>
      <c r="BO91" s="277"/>
      <c r="BP91" s="277"/>
      <c r="BQ91" s="277"/>
      <c r="BR91" s="277"/>
      <c r="BS91" s="277"/>
      <c r="BT91" s="277"/>
      <c r="BU91" s="277"/>
      <c r="BV91" s="277"/>
      <c r="BW91" s="277"/>
      <c r="BX91" s="277"/>
      <c r="BY91" s="277"/>
      <c r="BZ91" s="277"/>
      <c r="CA91" s="277"/>
      <c r="CB91" s="277"/>
      <c r="CC91" s="277"/>
      <c r="CD91" s="277"/>
      <c r="CE91" s="277"/>
    </row>
    <row r="92" spans="1:199" ht="45" customHeight="1" x14ac:dyDescent="0.25">
      <c r="A92" s="512"/>
      <c r="B92" s="242" t="s">
        <v>717</v>
      </c>
      <c r="C92" s="504" t="s">
        <v>729</v>
      </c>
      <c r="D92" s="673"/>
      <c r="E92" s="674"/>
      <c r="F92" s="673"/>
      <c r="G92" s="674"/>
      <c r="H92" s="673"/>
      <c r="I92" s="674"/>
      <c r="J92" s="673"/>
      <c r="K92" s="674"/>
      <c r="L92" s="673"/>
      <c r="M92" s="674"/>
      <c r="N92" s="673"/>
      <c r="O92" s="674"/>
      <c r="P92" s="673"/>
      <c r="Q92" s="674"/>
      <c r="R92" s="673"/>
      <c r="S92" s="674"/>
      <c r="T92" s="673"/>
      <c r="U92" s="674"/>
      <c r="V92" s="673"/>
      <c r="W92" s="674"/>
      <c r="X92" s="470"/>
      <c r="Y92" s="89">
        <f>IF(OR(D92="s",F92="s",H92="s",J92="s",L92="s",N92="s",P92="s",R92="s",T92="s",V92="s"), 0, IF(OR(D92="a",F92="a",H92="a",J92="a",L92="a",N92="a",P92="a",R92="a",T92="a",V92="a"),Z92,0))</f>
        <v>0</v>
      </c>
      <c r="Z92" s="412">
        <v>10</v>
      </c>
      <c r="AA92" s="57">
        <f t="shared" ref="AA92:AA93" si="21">COUNTIF(D92:W92,"a")+COUNTIF(D92:W92,"s")</f>
        <v>0</v>
      </c>
      <c r="AB92" s="274"/>
      <c r="AD92" s="276" t="s">
        <v>286</v>
      </c>
      <c r="CG92" s="60"/>
      <c r="CH92" s="60"/>
      <c r="CI92" s="60"/>
      <c r="CJ92" s="60"/>
      <c r="CK92" s="60"/>
      <c r="CL92" s="60"/>
      <c r="CM92" s="60"/>
    </row>
    <row r="93" spans="1:199" ht="45" customHeight="1" x14ac:dyDescent="0.25">
      <c r="A93" s="512"/>
      <c r="B93" s="240" t="s">
        <v>718</v>
      </c>
      <c r="C93" s="514" t="s">
        <v>730</v>
      </c>
      <c r="D93" s="661"/>
      <c r="E93" s="662"/>
      <c r="F93" s="661"/>
      <c r="G93" s="662"/>
      <c r="H93" s="661"/>
      <c r="I93" s="662"/>
      <c r="J93" s="661"/>
      <c r="K93" s="662"/>
      <c r="L93" s="661"/>
      <c r="M93" s="662"/>
      <c r="N93" s="661"/>
      <c r="O93" s="662"/>
      <c r="P93" s="661"/>
      <c r="Q93" s="662"/>
      <c r="R93" s="661"/>
      <c r="S93" s="662"/>
      <c r="T93" s="661"/>
      <c r="U93" s="662"/>
      <c r="V93" s="661"/>
      <c r="W93" s="662"/>
      <c r="X93" s="93"/>
      <c r="Y93" s="94">
        <f t="shared" ref="Y93" si="22">IF(OR(D93="s",F93="s",H93="s",J93="s",L93="s",N93="s",P93="s",R93="s",T93="s",V93="s"), 0, IF(OR(D93="a",F93="a",H93="a",J93="a",L93="a",N93="a",P93="a",R93="a",T93="a",V93="a"),Z93,0))</f>
        <v>0</v>
      </c>
      <c r="Z93" s="409">
        <v>5</v>
      </c>
      <c r="AA93" s="45">
        <f t="shared" si="21"/>
        <v>0</v>
      </c>
      <c r="AB93" s="274"/>
      <c r="AD93" s="276" t="s">
        <v>286</v>
      </c>
      <c r="AE93" s="287"/>
      <c r="CG93" s="60"/>
      <c r="CH93" s="60"/>
      <c r="CI93" s="60"/>
      <c r="CJ93" s="60"/>
      <c r="CK93" s="60"/>
      <c r="CL93" s="60"/>
      <c r="CM93" s="60"/>
    </row>
    <row r="94" spans="1:199" ht="45" customHeight="1" x14ac:dyDescent="0.25">
      <c r="A94" s="413"/>
      <c r="B94" s="240" t="s">
        <v>719</v>
      </c>
      <c r="C94" s="514" t="s">
        <v>731</v>
      </c>
      <c r="D94" s="661"/>
      <c r="E94" s="662"/>
      <c r="F94" s="661"/>
      <c r="G94" s="662"/>
      <c r="H94" s="661"/>
      <c r="I94" s="662"/>
      <c r="J94" s="661"/>
      <c r="K94" s="662"/>
      <c r="L94" s="661"/>
      <c r="M94" s="662"/>
      <c r="N94" s="661"/>
      <c r="O94" s="662"/>
      <c r="P94" s="661"/>
      <c r="Q94" s="662"/>
      <c r="R94" s="661"/>
      <c r="S94" s="662"/>
      <c r="T94" s="661"/>
      <c r="U94" s="662"/>
      <c r="V94" s="661"/>
      <c r="W94" s="662"/>
      <c r="X94" s="93"/>
      <c r="Y94" s="94">
        <f>IF(OR(D94="s",F94="s",H94="s",J94="s",L94="s",N94="s",P94="s",R94="s",T94="s",V94="s"), 0, IF(OR(D94="a",F94="a",H94="a",J94="a",L94="a",N94="a",P94="a",R94="a",T94="a",V94="a"),Z94,0))</f>
        <v>0</v>
      </c>
      <c r="Z94" s="409">
        <v>5</v>
      </c>
      <c r="AA94" s="221">
        <f>COUNTIF(D94:W94,"a")+COUNTIF(D94:W94,"s")</f>
        <v>0</v>
      </c>
      <c r="AB94" s="274"/>
      <c r="AD94" s="276"/>
      <c r="AJ94" s="277"/>
      <c r="AK94" s="277"/>
      <c r="AL94" s="277"/>
      <c r="AM94" s="277"/>
      <c r="AN94" s="277"/>
      <c r="AO94" s="277"/>
      <c r="AP94" s="277"/>
      <c r="AQ94" s="277"/>
      <c r="AR94" s="277"/>
      <c r="AS94" s="277"/>
      <c r="AT94" s="277"/>
      <c r="AU94" s="277"/>
      <c r="AV94" s="277"/>
      <c r="AW94" s="277"/>
      <c r="AX94" s="277"/>
      <c r="AY94" s="277"/>
      <c r="AZ94" s="277"/>
      <c r="BA94" s="277"/>
      <c r="BB94" s="277"/>
      <c r="BC94" s="277"/>
      <c r="BD94" s="277"/>
      <c r="BE94" s="277"/>
      <c r="BF94" s="277"/>
      <c r="BG94" s="277"/>
      <c r="BH94" s="277"/>
      <c r="BI94" s="277"/>
      <c r="BJ94" s="277"/>
      <c r="BK94" s="277"/>
      <c r="BL94" s="277"/>
      <c r="BM94" s="277"/>
      <c r="BN94" s="277"/>
      <c r="BO94" s="277"/>
      <c r="BP94" s="277"/>
      <c r="BQ94" s="277"/>
      <c r="BR94" s="277"/>
      <c r="BS94" s="277"/>
      <c r="BT94" s="277"/>
      <c r="BU94" s="277"/>
      <c r="BV94" s="277"/>
      <c r="BW94" s="277"/>
      <c r="BX94" s="277"/>
      <c r="BY94" s="277"/>
      <c r="BZ94" s="277"/>
      <c r="CA94" s="277"/>
      <c r="CB94" s="277"/>
      <c r="CC94" s="277"/>
      <c r="CD94" s="277"/>
      <c r="CE94" s="277"/>
      <c r="CF94" s="277"/>
      <c r="CG94" s="508"/>
      <c r="CH94" s="508"/>
      <c r="CI94" s="508"/>
      <c r="CJ94" s="508"/>
      <c r="CK94" s="508"/>
      <c r="CL94" s="508"/>
      <c r="CM94" s="508"/>
      <c r="CN94" s="508"/>
      <c r="CO94" s="508"/>
      <c r="CP94" s="508"/>
      <c r="CQ94" s="508"/>
      <c r="CR94" s="508"/>
      <c r="CS94" s="508"/>
      <c r="CT94" s="508"/>
      <c r="CU94" s="508"/>
      <c r="CV94" s="508"/>
      <c r="CW94" s="508"/>
      <c r="CX94" s="508"/>
      <c r="CY94" s="508"/>
      <c r="CZ94" s="508"/>
      <c r="DA94" s="508"/>
      <c r="DB94" s="508"/>
      <c r="DC94" s="508"/>
      <c r="DD94" s="41"/>
      <c r="DE94" s="41"/>
      <c r="DF94" s="41"/>
      <c r="DG94" s="41"/>
      <c r="DH94" s="41"/>
      <c r="DI94" s="41"/>
      <c r="DJ94" s="41"/>
      <c r="DK94" s="41"/>
      <c r="DL94" s="41"/>
      <c r="DM94" s="41"/>
      <c r="DN94" s="41"/>
      <c r="DO94" s="41"/>
      <c r="DP94" s="41"/>
      <c r="DQ94" s="41"/>
      <c r="DR94" s="41"/>
      <c r="DS94" s="41"/>
      <c r="DT94" s="41"/>
      <c r="DU94" s="41"/>
      <c r="DV94" s="41"/>
      <c r="DW94" s="41"/>
      <c r="DX94" s="41"/>
      <c r="DY94" s="41"/>
      <c r="DZ94" s="41"/>
      <c r="EA94" s="41"/>
      <c r="EB94" s="41"/>
      <c r="EC94" s="41"/>
      <c r="ED94" s="41"/>
      <c r="EE94" s="41"/>
      <c r="EF94" s="41"/>
      <c r="EG94" s="41"/>
      <c r="EH94" s="41"/>
      <c r="EI94" s="41"/>
      <c r="EJ94" s="41"/>
      <c r="EK94" s="41"/>
      <c r="EL94" s="41"/>
      <c r="EM94" s="41"/>
      <c r="EN94" s="41"/>
      <c r="EO94" s="41"/>
      <c r="EP94" s="41"/>
      <c r="EQ94" s="41"/>
      <c r="ER94" s="41"/>
      <c r="ES94" s="41"/>
      <c r="ET94" s="41"/>
      <c r="EU94" s="41"/>
      <c r="EV94" s="41"/>
      <c r="EW94" s="41"/>
      <c r="EX94" s="41"/>
      <c r="EY94" s="41"/>
      <c r="EZ94" s="41"/>
      <c r="FA94" s="41"/>
      <c r="FB94" s="41"/>
      <c r="FC94" s="41"/>
      <c r="FD94" s="41"/>
      <c r="FE94" s="41"/>
      <c r="FF94" s="41"/>
      <c r="FG94" s="41"/>
      <c r="FH94" s="41"/>
      <c r="FI94" s="41"/>
      <c r="FJ94" s="41"/>
      <c r="FK94" s="41"/>
      <c r="FL94" s="41"/>
      <c r="FM94" s="41"/>
      <c r="FN94" s="41"/>
      <c r="FO94" s="41"/>
      <c r="FP94" s="41"/>
      <c r="FQ94" s="41"/>
      <c r="FR94" s="41"/>
      <c r="FS94" s="41"/>
      <c r="FT94" s="41"/>
      <c r="FU94" s="41"/>
      <c r="FV94" s="41"/>
      <c r="FW94" s="41"/>
      <c r="FX94" s="41"/>
      <c r="FY94" s="41"/>
      <c r="FZ94" s="41"/>
      <c r="GA94" s="41"/>
      <c r="GB94" s="41"/>
      <c r="GC94" s="41"/>
      <c r="GD94" s="41"/>
      <c r="GE94" s="41"/>
      <c r="GF94" s="41"/>
      <c r="GG94" s="41"/>
      <c r="GH94" s="41"/>
      <c r="GI94" s="41"/>
      <c r="GJ94" s="41"/>
      <c r="GK94" s="41"/>
      <c r="GL94" s="41"/>
      <c r="GM94" s="41"/>
      <c r="GN94" s="41"/>
      <c r="GO94" s="41"/>
      <c r="GP94" s="41"/>
      <c r="GQ94" s="41"/>
    </row>
    <row r="95" spans="1:199" ht="45" customHeight="1" x14ac:dyDescent="0.25">
      <c r="A95" s="512"/>
      <c r="B95" s="240" t="s">
        <v>720</v>
      </c>
      <c r="C95" s="514" t="s">
        <v>732</v>
      </c>
      <c r="D95" s="661"/>
      <c r="E95" s="662"/>
      <c r="F95" s="661"/>
      <c r="G95" s="662"/>
      <c r="H95" s="661"/>
      <c r="I95" s="662"/>
      <c r="J95" s="661"/>
      <c r="K95" s="662"/>
      <c r="L95" s="661"/>
      <c r="M95" s="662"/>
      <c r="N95" s="661"/>
      <c r="O95" s="662"/>
      <c r="P95" s="661"/>
      <c r="Q95" s="662"/>
      <c r="R95" s="661"/>
      <c r="S95" s="662"/>
      <c r="T95" s="661"/>
      <c r="U95" s="662"/>
      <c r="V95" s="661"/>
      <c r="W95" s="662"/>
      <c r="X95" s="93"/>
      <c r="Y95" s="94">
        <f>IF(OR(D95="s",F95="s",H95="s",J95="s",L95="s",N95="s",P95="s",R95="s",T95="s",V95="s"), 0, IF(OR(D95="a",F95="a",H95="a",J95="a",L95="a",N95="a",P95="a",R95="a",T95="a",V95="a"),Z95,0))</f>
        <v>0</v>
      </c>
      <c r="Z95" s="409">
        <v>5</v>
      </c>
      <c r="AA95" s="45">
        <f>COUNTIF(D95:W95,"a")+COUNTIF(D95:W95,"s")</f>
        <v>0</v>
      </c>
      <c r="AB95" s="274"/>
      <c r="AD95" s="276"/>
      <c r="AE95" s="287"/>
      <c r="CG95" s="60"/>
      <c r="CH95" s="60"/>
      <c r="CI95" s="60"/>
      <c r="CJ95" s="60"/>
      <c r="CK95" s="60"/>
      <c r="CL95" s="60"/>
      <c r="CM95" s="60"/>
    </row>
    <row r="96" spans="1:199" ht="45" customHeight="1" x14ac:dyDescent="0.25">
      <c r="A96" s="512"/>
      <c r="B96" s="245" t="s">
        <v>721</v>
      </c>
      <c r="C96" s="515" t="s">
        <v>869</v>
      </c>
      <c r="D96" s="665"/>
      <c r="E96" s="666"/>
      <c r="F96" s="665"/>
      <c r="G96" s="666"/>
      <c r="H96" s="665"/>
      <c r="I96" s="666"/>
      <c r="J96" s="665"/>
      <c r="K96" s="666"/>
      <c r="L96" s="665"/>
      <c r="M96" s="666"/>
      <c r="N96" s="665"/>
      <c r="O96" s="666"/>
      <c r="P96" s="665"/>
      <c r="Q96" s="666"/>
      <c r="R96" s="665"/>
      <c r="S96" s="666"/>
      <c r="T96" s="665"/>
      <c r="U96" s="666"/>
      <c r="V96" s="665"/>
      <c r="W96" s="666"/>
      <c r="X96" s="495"/>
      <c r="Y96" s="95">
        <f t="shared" ref="Y96:Y104" si="23">IF(OR(D96="s",F96="s",H96="s",J96="s",L96="s",N96="s",P96="s",R96="s",T96="s",V96="s"), 0, IF(OR(D96="a",F96="a",H96="a",J96="a",L96="a",N96="a",P96="a",R96="a",T96="a",V96="a"),Z96,0))</f>
        <v>0</v>
      </c>
      <c r="Z96" s="414">
        <v>5</v>
      </c>
      <c r="AA96" s="45">
        <f t="shared" ref="AA96:AA103" si="24">COUNTIF(D96:W96,"a")+COUNTIF(D96:W96,"s")</f>
        <v>0</v>
      </c>
      <c r="AB96" s="274"/>
      <c r="AD96" s="276"/>
      <c r="CG96" s="60"/>
      <c r="CH96" s="60"/>
      <c r="CI96" s="60"/>
      <c r="CJ96" s="60"/>
      <c r="CK96" s="60"/>
      <c r="CL96" s="60"/>
      <c r="CM96" s="60"/>
    </row>
    <row r="97" spans="1:183" s="41" customFormat="1" ht="30" customHeight="1" x14ac:dyDescent="0.25">
      <c r="A97" s="512"/>
      <c r="B97" s="256"/>
      <c r="C97" s="584" t="s">
        <v>733</v>
      </c>
      <c r="D97" s="679"/>
      <c r="E97" s="679"/>
      <c r="F97" s="679"/>
      <c r="G97" s="679"/>
      <c r="H97" s="679"/>
      <c r="I97" s="679"/>
      <c r="J97" s="679"/>
      <c r="K97" s="679"/>
      <c r="L97" s="679"/>
      <c r="M97" s="679"/>
      <c r="N97" s="679"/>
      <c r="O97" s="679"/>
      <c r="P97" s="679"/>
      <c r="Q97" s="679"/>
      <c r="R97" s="679"/>
      <c r="S97" s="679"/>
      <c r="T97" s="679"/>
      <c r="U97" s="679"/>
      <c r="V97" s="679"/>
      <c r="W97" s="679"/>
      <c r="X97" s="679"/>
      <c r="Y97" s="679"/>
      <c r="Z97" s="680"/>
      <c r="AA97" s="57"/>
      <c r="AB97" s="60"/>
      <c r="AC97" s="19"/>
      <c r="AD97" s="19"/>
      <c r="AE97" s="19"/>
      <c r="AF97" s="19"/>
      <c r="AG97" s="19"/>
      <c r="AH97" s="19"/>
      <c r="AI97" s="19"/>
      <c r="AJ97" s="19"/>
      <c r="AK97" s="19"/>
      <c r="AL97" s="277"/>
      <c r="AM97" s="277"/>
      <c r="AN97" s="277"/>
      <c r="AO97" s="277"/>
      <c r="AP97" s="277"/>
      <c r="AQ97" s="277"/>
      <c r="AR97" s="277"/>
      <c r="AS97" s="277"/>
      <c r="AT97" s="277"/>
      <c r="AU97" s="277"/>
      <c r="AV97" s="277"/>
      <c r="AW97" s="277"/>
      <c r="AX97" s="277"/>
      <c r="AY97" s="277"/>
      <c r="AZ97" s="277"/>
      <c r="BA97" s="277"/>
      <c r="BB97" s="277"/>
      <c r="BC97" s="277"/>
      <c r="BD97" s="277"/>
      <c r="BE97" s="277"/>
      <c r="BF97" s="277"/>
      <c r="BG97" s="277"/>
      <c r="BH97" s="277"/>
      <c r="BI97" s="277"/>
      <c r="BJ97" s="277"/>
      <c r="BK97" s="277"/>
      <c r="BL97" s="277"/>
      <c r="BM97" s="277"/>
      <c r="BN97" s="277"/>
      <c r="BO97" s="277"/>
      <c r="BP97" s="277"/>
      <c r="BQ97" s="277"/>
      <c r="BR97" s="277"/>
      <c r="BS97" s="277"/>
      <c r="BT97" s="277"/>
      <c r="BU97" s="277"/>
      <c r="BV97" s="277"/>
      <c r="BW97" s="277"/>
      <c r="BX97" s="277"/>
      <c r="BY97" s="277"/>
      <c r="BZ97" s="277"/>
      <c r="CA97" s="277"/>
      <c r="CB97" s="277"/>
      <c r="CC97" s="277"/>
      <c r="CD97" s="277"/>
      <c r="CE97" s="277"/>
    </row>
    <row r="98" spans="1:183" s="41" customFormat="1" ht="30" customHeight="1" x14ac:dyDescent="0.25">
      <c r="A98" s="512"/>
      <c r="B98" s="256"/>
      <c r="C98" s="584" t="s">
        <v>734</v>
      </c>
      <c r="D98" s="679"/>
      <c r="E98" s="679"/>
      <c r="F98" s="679"/>
      <c r="G98" s="679"/>
      <c r="H98" s="679"/>
      <c r="I98" s="679"/>
      <c r="J98" s="679"/>
      <c r="K98" s="679"/>
      <c r="L98" s="679"/>
      <c r="M98" s="679"/>
      <c r="N98" s="679"/>
      <c r="O98" s="679"/>
      <c r="P98" s="679"/>
      <c r="Q98" s="679"/>
      <c r="R98" s="679"/>
      <c r="S98" s="679"/>
      <c r="T98" s="679"/>
      <c r="U98" s="679"/>
      <c r="V98" s="679"/>
      <c r="W98" s="679"/>
      <c r="X98" s="679"/>
      <c r="Y98" s="679"/>
      <c r="Z98" s="680"/>
      <c r="AA98" s="57"/>
      <c r="AB98" s="60"/>
      <c r="AC98" s="19"/>
      <c r="AD98" s="19"/>
      <c r="AE98" s="19"/>
      <c r="AF98" s="19"/>
      <c r="AG98" s="19"/>
      <c r="AH98" s="19"/>
      <c r="AI98" s="19"/>
      <c r="AJ98" s="19"/>
      <c r="AK98" s="19"/>
      <c r="AL98" s="277"/>
      <c r="AM98" s="277"/>
      <c r="AN98" s="277"/>
      <c r="AO98" s="277"/>
      <c r="AP98" s="277"/>
      <c r="AQ98" s="277"/>
      <c r="AR98" s="277"/>
      <c r="AS98" s="277"/>
      <c r="AT98" s="277"/>
      <c r="AU98" s="277"/>
      <c r="AV98" s="277"/>
      <c r="AW98" s="277"/>
      <c r="AX98" s="277"/>
      <c r="AY98" s="277"/>
      <c r="AZ98" s="277"/>
      <c r="BA98" s="277"/>
      <c r="BB98" s="277"/>
      <c r="BC98" s="277"/>
      <c r="BD98" s="277"/>
      <c r="BE98" s="277"/>
      <c r="BF98" s="277"/>
      <c r="BG98" s="277"/>
      <c r="BH98" s="277"/>
      <c r="BI98" s="277"/>
      <c r="BJ98" s="277"/>
      <c r="BK98" s="277"/>
      <c r="BL98" s="277"/>
      <c r="BM98" s="277"/>
      <c r="BN98" s="277"/>
      <c r="BO98" s="277"/>
      <c r="BP98" s="277"/>
      <c r="BQ98" s="277"/>
      <c r="BR98" s="277"/>
      <c r="BS98" s="277"/>
      <c r="BT98" s="277"/>
      <c r="BU98" s="277"/>
      <c r="BV98" s="277"/>
      <c r="BW98" s="277"/>
      <c r="BX98" s="277"/>
      <c r="BY98" s="277"/>
      <c r="BZ98" s="277"/>
      <c r="CA98" s="277"/>
      <c r="CB98" s="277"/>
      <c r="CC98" s="277"/>
      <c r="CD98" s="277"/>
      <c r="CE98" s="277"/>
    </row>
    <row r="99" spans="1:183" ht="67.75" customHeight="1" x14ac:dyDescent="0.25">
      <c r="A99" s="512"/>
      <c r="B99" s="242" t="s">
        <v>722</v>
      </c>
      <c r="C99" s="504" t="s">
        <v>735</v>
      </c>
      <c r="D99" s="673"/>
      <c r="E99" s="674"/>
      <c r="F99" s="673"/>
      <c r="G99" s="674"/>
      <c r="H99" s="673"/>
      <c r="I99" s="674"/>
      <c r="J99" s="673"/>
      <c r="K99" s="674"/>
      <c r="L99" s="673"/>
      <c r="M99" s="674"/>
      <c r="N99" s="673"/>
      <c r="O99" s="674"/>
      <c r="P99" s="673"/>
      <c r="Q99" s="674"/>
      <c r="R99" s="673"/>
      <c r="S99" s="674"/>
      <c r="T99" s="673"/>
      <c r="U99" s="674"/>
      <c r="V99" s="673"/>
      <c r="W99" s="674"/>
      <c r="X99" s="93"/>
      <c r="Y99" s="475">
        <f t="shared" si="23"/>
        <v>0</v>
      </c>
      <c r="Z99" s="412">
        <v>10</v>
      </c>
      <c r="AA99" s="45">
        <f t="shared" si="24"/>
        <v>0</v>
      </c>
      <c r="AB99" s="274"/>
      <c r="AD99" s="276"/>
      <c r="CG99" s="60"/>
      <c r="CH99" s="60"/>
      <c r="CI99" s="60"/>
      <c r="CJ99" s="60"/>
      <c r="CK99" s="60"/>
      <c r="CL99" s="60"/>
      <c r="CM99" s="60"/>
    </row>
    <row r="100" spans="1:183" ht="45" customHeight="1" x14ac:dyDescent="0.25">
      <c r="A100" s="512"/>
      <c r="B100" s="240" t="s">
        <v>723</v>
      </c>
      <c r="C100" s="515" t="s">
        <v>736</v>
      </c>
      <c r="D100" s="661"/>
      <c r="E100" s="662"/>
      <c r="F100" s="661"/>
      <c r="G100" s="662"/>
      <c r="H100" s="661"/>
      <c r="I100" s="662"/>
      <c r="J100" s="661"/>
      <c r="K100" s="662"/>
      <c r="L100" s="661"/>
      <c r="M100" s="662"/>
      <c r="N100" s="661"/>
      <c r="O100" s="662"/>
      <c r="P100" s="661"/>
      <c r="Q100" s="662"/>
      <c r="R100" s="661"/>
      <c r="S100" s="662"/>
      <c r="T100" s="661"/>
      <c r="U100" s="662"/>
      <c r="V100" s="661"/>
      <c r="W100" s="662"/>
      <c r="X100" s="93"/>
      <c r="Y100" s="95">
        <f t="shared" si="23"/>
        <v>0</v>
      </c>
      <c r="Z100" s="414">
        <v>5</v>
      </c>
      <c r="AA100" s="45">
        <f t="shared" si="24"/>
        <v>0</v>
      </c>
      <c r="AB100" s="274"/>
      <c r="AD100" s="276"/>
      <c r="CG100" s="60"/>
      <c r="CH100" s="60"/>
      <c r="CI100" s="60"/>
      <c r="CJ100" s="60"/>
      <c r="CK100" s="60"/>
      <c r="CL100" s="60"/>
      <c r="CM100" s="60"/>
    </row>
    <row r="101" spans="1:183" ht="67.75" customHeight="1" x14ac:dyDescent="0.25">
      <c r="A101" s="512"/>
      <c r="B101" s="245" t="s">
        <v>724</v>
      </c>
      <c r="C101" s="515" t="s">
        <v>737</v>
      </c>
      <c r="D101" s="665"/>
      <c r="E101" s="666"/>
      <c r="F101" s="665"/>
      <c r="G101" s="666"/>
      <c r="H101" s="665"/>
      <c r="I101" s="666"/>
      <c r="J101" s="665"/>
      <c r="K101" s="666"/>
      <c r="L101" s="665"/>
      <c r="M101" s="666"/>
      <c r="N101" s="665"/>
      <c r="O101" s="666"/>
      <c r="P101" s="665"/>
      <c r="Q101" s="666"/>
      <c r="R101" s="665"/>
      <c r="S101" s="666"/>
      <c r="T101" s="665"/>
      <c r="U101" s="666"/>
      <c r="V101" s="665"/>
      <c r="W101" s="666"/>
      <c r="X101" s="495"/>
      <c r="Y101" s="95">
        <f t="shared" si="23"/>
        <v>0</v>
      </c>
      <c r="Z101" s="414">
        <v>5</v>
      </c>
      <c r="AA101" s="45">
        <f t="shared" si="24"/>
        <v>0</v>
      </c>
      <c r="AB101" s="274"/>
      <c r="AD101" s="276"/>
      <c r="CG101" s="60"/>
      <c r="CH101" s="60"/>
      <c r="CI101" s="60"/>
      <c r="CJ101" s="60"/>
      <c r="CK101" s="60"/>
      <c r="CL101" s="60"/>
      <c r="CM101" s="60"/>
    </row>
    <row r="102" spans="1:183" s="41" customFormat="1" ht="30" customHeight="1" x14ac:dyDescent="0.25">
      <c r="A102" s="512"/>
      <c r="B102" s="256"/>
      <c r="C102" s="584" t="s">
        <v>738</v>
      </c>
      <c r="D102" s="741"/>
      <c r="E102" s="679"/>
      <c r="F102" s="679"/>
      <c r="G102" s="679"/>
      <c r="H102" s="679"/>
      <c r="I102" s="679"/>
      <c r="J102" s="679"/>
      <c r="K102" s="679"/>
      <c r="L102" s="679"/>
      <c r="M102" s="679"/>
      <c r="N102" s="679"/>
      <c r="O102" s="679"/>
      <c r="P102" s="679"/>
      <c r="Q102" s="679"/>
      <c r="R102" s="679"/>
      <c r="S102" s="679"/>
      <c r="T102" s="679"/>
      <c r="U102" s="679"/>
      <c r="V102" s="679"/>
      <c r="W102" s="679"/>
      <c r="X102" s="679"/>
      <c r="Y102" s="679"/>
      <c r="Z102" s="680"/>
      <c r="AA102" s="57"/>
      <c r="AB102" s="60"/>
      <c r="AC102" s="19"/>
      <c r="AD102" s="19"/>
      <c r="AE102" s="19"/>
      <c r="AF102" s="19"/>
      <c r="AG102" s="19"/>
      <c r="AH102" s="19"/>
      <c r="AI102" s="19"/>
      <c r="AJ102" s="19"/>
      <c r="AK102" s="19"/>
      <c r="AL102" s="277"/>
      <c r="AM102" s="277"/>
      <c r="AN102" s="277"/>
      <c r="AO102" s="277"/>
      <c r="AP102" s="277"/>
      <c r="AQ102" s="277"/>
      <c r="AR102" s="277"/>
      <c r="AS102" s="277"/>
      <c r="AT102" s="277"/>
      <c r="AU102" s="277"/>
      <c r="AV102" s="277"/>
      <c r="AW102" s="277"/>
      <c r="AX102" s="277"/>
      <c r="AY102" s="277"/>
      <c r="AZ102" s="277"/>
      <c r="BA102" s="277"/>
      <c r="BB102" s="277"/>
      <c r="BC102" s="277"/>
      <c r="BD102" s="277"/>
      <c r="BE102" s="277"/>
      <c r="BF102" s="277"/>
      <c r="BG102" s="277"/>
      <c r="BH102" s="277"/>
      <c r="BI102" s="277"/>
      <c r="BJ102" s="277"/>
      <c r="BK102" s="277"/>
      <c r="BL102" s="277"/>
      <c r="BM102" s="277"/>
      <c r="BN102" s="277"/>
      <c r="BO102" s="277"/>
      <c r="BP102" s="277"/>
      <c r="BQ102" s="277"/>
      <c r="BR102" s="277"/>
      <c r="BS102" s="277"/>
      <c r="BT102" s="277"/>
      <c r="BU102" s="277"/>
      <c r="BV102" s="277"/>
      <c r="BW102" s="277"/>
      <c r="BX102" s="277"/>
      <c r="BY102" s="277"/>
      <c r="BZ102" s="277"/>
      <c r="CA102" s="277"/>
      <c r="CB102" s="277"/>
      <c r="CC102" s="277"/>
      <c r="CD102" s="277"/>
      <c r="CE102" s="277"/>
    </row>
    <row r="103" spans="1:183" ht="45" customHeight="1" x14ac:dyDescent="0.25">
      <c r="A103" s="512"/>
      <c r="B103" s="242" t="s">
        <v>725</v>
      </c>
      <c r="C103" s="504" t="s">
        <v>739</v>
      </c>
      <c r="D103" s="673"/>
      <c r="E103" s="674"/>
      <c r="F103" s="673"/>
      <c r="G103" s="674"/>
      <c r="H103" s="673"/>
      <c r="I103" s="674"/>
      <c r="J103" s="673"/>
      <c r="K103" s="674"/>
      <c r="L103" s="673"/>
      <c r="M103" s="674"/>
      <c r="N103" s="673"/>
      <c r="O103" s="674"/>
      <c r="P103" s="673"/>
      <c r="Q103" s="674"/>
      <c r="R103" s="673"/>
      <c r="S103" s="674"/>
      <c r="T103" s="673"/>
      <c r="U103" s="674"/>
      <c r="V103" s="673"/>
      <c r="W103" s="674"/>
      <c r="X103" s="93"/>
      <c r="Y103" s="475">
        <f t="shared" si="23"/>
        <v>0</v>
      </c>
      <c r="Z103" s="412">
        <v>10</v>
      </c>
      <c r="AA103" s="45">
        <f t="shared" si="24"/>
        <v>0</v>
      </c>
      <c r="AB103" s="274"/>
      <c r="AD103" s="276"/>
      <c r="CG103" s="60"/>
      <c r="CH103" s="60"/>
      <c r="CI103" s="60"/>
      <c r="CJ103" s="60"/>
      <c r="CK103" s="60"/>
      <c r="CL103" s="60"/>
      <c r="CM103" s="60"/>
    </row>
    <row r="104" spans="1:183" ht="106.5" customHeight="1" x14ac:dyDescent="0.25">
      <c r="A104" s="512"/>
      <c r="B104" s="245" t="s">
        <v>726</v>
      </c>
      <c r="C104" s="515" t="s">
        <v>870</v>
      </c>
      <c r="D104" s="665"/>
      <c r="E104" s="666"/>
      <c r="F104" s="665"/>
      <c r="G104" s="666"/>
      <c r="H104" s="665"/>
      <c r="I104" s="666"/>
      <c r="J104" s="665"/>
      <c r="K104" s="666"/>
      <c r="L104" s="665"/>
      <c r="M104" s="666"/>
      <c r="N104" s="665"/>
      <c r="O104" s="666"/>
      <c r="P104" s="665"/>
      <c r="Q104" s="666"/>
      <c r="R104" s="665"/>
      <c r="S104" s="666"/>
      <c r="T104" s="665"/>
      <c r="U104" s="666"/>
      <c r="V104" s="665"/>
      <c r="W104" s="666"/>
      <c r="X104" s="502"/>
      <c r="Y104" s="95">
        <f t="shared" si="23"/>
        <v>0</v>
      </c>
      <c r="Z104" s="414">
        <v>5</v>
      </c>
      <c r="AA104" s="45">
        <f>COUNTIF(D104:W104,"a")+COUNTIF(D104:W104,"s")</f>
        <v>0</v>
      </c>
      <c r="AB104" s="274"/>
      <c r="AD104" s="276"/>
      <c r="CG104" s="60"/>
      <c r="CH104" s="60"/>
      <c r="CI104" s="60"/>
      <c r="CJ104" s="60"/>
      <c r="CK104" s="60"/>
      <c r="CL104" s="60"/>
      <c r="CM104" s="60"/>
    </row>
    <row r="105" spans="1:183" s="41" customFormat="1" ht="30" customHeight="1" x14ac:dyDescent="0.25">
      <c r="A105" s="512"/>
      <c r="B105" s="256"/>
      <c r="C105" s="584" t="s">
        <v>740</v>
      </c>
      <c r="D105" s="741"/>
      <c r="E105" s="679"/>
      <c r="F105" s="679"/>
      <c r="G105" s="679"/>
      <c r="H105" s="679"/>
      <c r="I105" s="679"/>
      <c r="J105" s="679"/>
      <c r="K105" s="679"/>
      <c r="L105" s="679"/>
      <c r="M105" s="679"/>
      <c r="N105" s="679"/>
      <c r="O105" s="679"/>
      <c r="P105" s="679"/>
      <c r="Q105" s="679"/>
      <c r="R105" s="679"/>
      <c r="S105" s="679"/>
      <c r="T105" s="679"/>
      <c r="U105" s="679"/>
      <c r="V105" s="679"/>
      <c r="W105" s="679"/>
      <c r="X105" s="679"/>
      <c r="Y105" s="679"/>
      <c r="Z105" s="680"/>
      <c r="AA105" s="57"/>
      <c r="AB105" s="60"/>
      <c r="AC105" s="19"/>
      <c r="AD105" s="19"/>
      <c r="AE105" s="19"/>
      <c r="AF105" s="19"/>
      <c r="AG105" s="19"/>
      <c r="AH105" s="19"/>
      <c r="AI105" s="19"/>
      <c r="AJ105" s="19"/>
      <c r="AK105" s="19"/>
      <c r="AL105" s="277"/>
      <c r="AM105" s="277"/>
      <c r="AN105" s="277"/>
      <c r="AO105" s="277"/>
      <c r="AP105" s="277"/>
      <c r="AQ105" s="277"/>
      <c r="AR105" s="277"/>
      <c r="AS105" s="277"/>
      <c r="AT105" s="277"/>
      <c r="AU105" s="277"/>
      <c r="AV105" s="277"/>
      <c r="AW105" s="277"/>
      <c r="AX105" s="277"/>
      <c r="AY105" s="277"/>
      <c r="AZ105" s="277"/>
      <c r="BA105" s="277"/>
      <c r="BB105" s="277"/>
      <c r="BC105" s="277"/>
      <c r="BD105" s="277"/>
      <c r="BE105" s="277"/>
      <c r="BF105" s="277"/>
      <c r="BG105" s="277"/>
      <c r="BH105" s="277"/>
      <c r="BI105" s="277"/>
      <c r="BJ105" s="277"/>
      <c r="BK105" s="277"/>
      <c r="BL105" s="277"/>
      <c r="BM105" s="277"/>
      <c r="BN105" s="277"/>
      <c r="BO105" s="277"/>
      <c r="BP105" s="277"/>
      <c r="BQ105" s="277"/>
      <c r="BR105" s="277"/>
      <c r="BS105" s="277"/>
      <c r="BT105" s="277"/>
      <c r="BU105" s="277"/>
      <c r="BV105" s="277"/>
      <c r="BW105" s="277"/>
      <c r="BX105" s="277"/>
      <c r="BY105" s="277"/>
      <c r="BZ105" s="277"/>
      <c r="CA105" s="277"/>
      <c r="CB105" s="277"/>
      <c r="CC105" s="277"/>
      <c r="CD105" s="277"/>
      <c r="CE105" s="277"/>
    </row>
    <row r="106" spans="1:183" ht="67.75" customHeight="1" thickBot="1" x14ac:dyDescent="0.2">
      <c r="A106" s="512"/>
      <c r="B106" s="242" t="s">
        <v>727</v>
      </c>
      <c r="C106" s="527" t="s">
        <v>741</v>
      </c>
      <c r="D106" s="744"/>
      <c r="E106" s="745"/>
      <c r="F106" s="744"/>
      <c r="G106" s="745"/>
      <c r="H106" s="744"/>
      <c r="I106" s="745"/>
      <c r="J106" s="744"/>
      <c r="K106" s="745"/>
      <c r="L106" s="744"/>
      <c r="M106" s="745"/>
      <c r="N106" s="744"/>
      <c r="O106" s="745"/>
      <c r="P106" s="744"/>
      <c r="Q106" s="745"/>
      <c r="R106" s="744"/>
      <c r="S106" s="745"/>
      <c r="T106" s="744"/>
      <c r="U106" s="745"/>
      <c r="V106" s="744"/>
      <c r="W106" s="745"/>
      <c r="X106" s="528"/>
      <c r="Y106" s="89">
        <f>IF(OR(D106="s",F106="s",H106="s",J106="s",L106="s",N106="s",P106="s",R106="s",T106="s",V106="s"), 0, IF(OR(D106="a",F106="a",H106="a",J106="a",L106="a",N106="a",P106="a",R106="a",T106="a",V106="a", X106="NA"),Z106,0))</f>
        <v>0</v>
      </c>
      <c r="Z106" s="418">
        <v>20</v>
      </c>
      <c r="AA106" s="45">
        <f>COUNTIF(D106:W106,"a")+COUNTIF(D106:W106,"s")</f>
        <v>0</v>
      </c>
      <c r="AB106" s="274"/>
      <c r="AD106" s="276"/>
      <c r="AE106" s="287"/>
      <c r="CG106" s="60"/>
      <c r="CH106" s="60"/>
      <c r="CI106" s="60"/>
      <c r="CJ106" s="60"/>
      <c r="CK106" s="60"/>
      <c r="CL106" s="60"/>
      <c r="CM106" s="60"/>
    </row>
    <row r="107" spans="1:183" ht="21" customHeight="1" thickTop="1" thickBot="1" x14ac:dyDescent="0.3">
      <c r="A107" s="512"/>
      <c r="B107" s="90"/>
      <c r="C107" s="154"/>
      <c r="D107" s="667" t="s">
        <v>289</v>
      </c>
      <c r="E107" s="668"/>
      <c r="F107" s="668"/>
      <c r="G107" s="668"/>
      <c r="H107" s="668"/>
      <c r="I107" s="668"/>
      <c r="J107" s="668"/>
      <c r="K107" s="668"/>
      <c r="L107" s="668"/>
      <c r="M107" s="668"/>
      <c r="N107" s="668"/>
      <c r="O107" s="668"/>
      <c r="P107" s="668"/>
      <c r="Q107" s="668"/>
      <c r="R107" s="668"/>
      <c r="S107" s="668"/>
      <c r="T107" s="668"/>
      <c r="U107" s="668"/>
      <c r="V107" s="668"/>
      <c r="W107" s="668"/>
      <c r="X107" s="669"/>
      <c r="Y107" s="92">
        <f>SUM(Y92:Y106)</f>
        <v>0</v>
      </c>
      <c r="Z107" s="416">
        <f>SUM(Z92:Z96, Z99:Z101, Z103:Z104, Z106)</f>
        <v>85</v>
      </c>
      <c r="AD107" s="276"/>
      <c r="CG107" s="60"/>
      <c r="CH107" s="60"/>
      <c r="CI107" s="60"/>
      <c r="CJ107" s="60"/>
      <c r="CK107" s="60"/>
      <c r="CL107" s="60"/>
      <c r="CM107" s="60"/>
    </row>
    <row r="108" spans="1:183" ht="21" customHeight="1" thickBot="1" x14ac:dyDescent="0.3">
      <c r="A108" s="399"/>
      <c r="B108" s="197"/>
      <c r="C108" s="348"/>
      <c r="D108" s="693"/>
      <c r="E108" s="711"/>
      <c r="F108" s="816">
        <v>15</v>
      </c>
      <c r="G108" s="817"/>
      <c r="H108" s="817"/>
      <c r="I108" s="817"/>
      <c r="J108" s="817"/>
      <c r="K108" s="817"/>
      <c r="L108" s="817"/>
      <c r="M108" s="817"/>
      <c r="N108" s="817"/>
      <c r="O108" s="817"/>
      <c r="P108" s="817"/>
      <c r="Q108" s="817"/>
      <c r="R108" s="817"/>
      <c r="S108" s="817"/>
      <c r="T108" s="817"/>
      <c r="U108" s="817"/>
      <c r="V108" s="817"/>
      <c r="W108" s="817"/>
      <c r="X108" s="817"/>
      <c r="Y108" s="817"/>
      <c r="Z108" s="818"/>
      <c r="AD108" s="276"/>
      <c r="CG108" s="60"/>
      <c r="CH108" s="60"/>
      <c r="CI108" s="60"/>
      <c r="CJ108" s="60"/>
      <c r="CK108" s="60"/>
      <c r="CL108" s="60"/>
      <c r="CM108" s="60"/>
    </row>
    <row r="109" spans="1:183" ht="33" customHeight="1" thickBot="1" x14ac:dyDescent="0.3">
      <c r="A109" s="488"/>
      <c r="B109" s="264">
        <v>2000</v>
      </c>
      <c r="C109" s="708" t="s">
        <v>29</v>
      </c>
      <c r="D109" s="709"/>
      <c r="E109" s="709"/>
      <c r="F109" s="709"/>
      <c r="G109" s="709"/>
      <c r="H109" s="709"/>
      <c r="I109" s="709"/>
      <c r="J109" s="709"/>
      <c r="K109" s="709"/>
      <c r="L109" s="709"/>
      <c r="M109" s="709"/>
      <c r="N109" s="709"/>
      <c r="O109" s="709"/>
      <c r="P109" s="709"/>
      <c r="Q109" s="709"/>
      <c r="R109" s="709"/>
      <c r="S109" s="709"/>
      <c r="T109" s="709"/>
      <c r="U109" s="709"/>
      <c r="V109" s="709"/>
      <c r="W109" s="709"/>
      <c r="X109" s="709"/>
      <c r="Y109" s="709"/>
      <c r="Z109" s="710"/>
      <c r="AA109" s="57"/>
      <c r="AB109" s="51"/>
      <c r="AC109" s="277"/>
      <c r="AD109" s="276"/>
      <c r="AE109" s="277"/>
      <c r="AF109" s="277"/>
      <c r="AG109" s="277"/>
      <c r="AH109" s="277"/>
      <c r="AI109" s="277"/>
      <c r="AJ109" s="277"/>
      <c r="AK109" s="277"/>
      <c r="AL109" s="277"/>
      <c r="AM109" s="277"/>
      <c r="AN109" s="277"/>
      <c r="AO109" s="277"/>
      <c r="AP109" s="277"/>
      <c r="AQ109" s="277"/>
      <c r="AR109" s="277"/>
      <c r="AS109" s="277"/>
      <c r="AT109" s="277"/>
      <c r="AU109" s="277"/>
      <c r="AV109" s="277"/>
      <c r="AW109" s="277"/>
      <c r="AX109" s="277"/>
      <c r="AY109" s="277"/>
      <c r="AZ109" s="277"/>
      <c r="BA109" s="277"/>
      <c r="BB109" s="277"/>
      <c r="BC109" s="277"/>
      <c r="BD109" s="277"/>
      <c r="BE109" s="277"/>
      <c r="BF109" s="277"/>
      <c r="BG109" s="277"/>
      <c r="BH109" s="277"/>
      <c r="BI109" s="277"/>
      <c r="BJ109" s="277"/>
      <c r="BK109" s="277"/>
      <c r="BL109" s="277"/>
      <c r="BM109" s="277"/>
      <c r="BN109" s="277"/>
      <c r="BO109" s="277"/>
      <c r="BP109" s="277"/>
      <c r="BQ109" s="277"/>
      <c r="BR109" s="277"/>
      <c r="BS109" s="277"/>
      <c r="BT109" s="277"/>
      <c r="BU109" s="277"/>
      <c r="BV109" s="277"/>
      <c r="BW109" s="277"/>
      <c r="BX109" s="277"/>
      <c r="BY109" s="277"/>
      <c r="BZ109" s="277"/>
      <c r="CA109" s="277"/>
      <c r="CB109" s="277"/>
      <c r="CC109" s="277"/>
      <c r="CD109" s="277"/>
      <c r="CE109" s="277"/>
      <c r="CF109" s="277"/>
      <c r="CG109" s="51"/>
      <c r="CH109" s="51"/>
      <c r="CI109" s="51"/>
      <c r="CJ109" s="51"/>
      <c r="CK109" s="51"/>
      <c r="CL109" s="51"/>
      <c r="CM109" s="51"/>
      <c r="CN109" s="41"/>
      <c r="CO109" s="41"/>
      <c r="CP109" s="41"/>
      <c r="CQ109" s="41"/>
      <c r="CR109" s="41"/>
      <c r="CS109" s="41"/>
      <c r="CT109" s="41"/>
      <c r="CU109" s="41"/>
      <c r="CV109" s="41"/>
      <c r="CW109" s="41"/>
      <c r="CX109" s="41"/>
      <c r="CY109" s="41"/>
      <c r="CZ109" s="41"/>
      <c r="DA109" s="41"/>
      <c r="DB109" s="41"/>
      <c r="DC109" s="41"/>
      <c r="DD109" s="41"/>
      <c r="DE109" s="41"/>
      <c r="DF109" s="41"/>
      <c r="DG109" s="41"/>
      <c r="DH109" s="41"/>
      <c r="DI109" s="41"/>
      <c r="DJ109" s="41"/>
      <c r="DK109" s="41"/>
      <c r="DL109" s="41"/>
      <c r="DM109" s="41"/>
      <c r="DN109" s="41"/>
      <c r="DO109" s="41"/>
      <c r="DP109" s="41"/>
      <c r="DQ109" s="41"/>
      <c r="DR109" s="41"/>
      <c r="DS109" s="41"/>
      <c r="DT109" s="41"/>
      <c r="DU109" s="41"/>
      <c r="DV109" s="41"/>
      <c r="DW109" s="41"/>
      <c r="DX109" s="41"/>
      <c r="DY109" s="41"/>
      <c r="DZ109" s="41"/>
      <c r="EA109" s="41"/>
      <c r="EB109" s="41"/>
      <c r="EC109" s="41"/>
      <c r="ED109" s="41"/>
      <c r="EE109" s="41"/>
      <c r="EF109" s="41"/>
      <c r="EG109" s="41"/>
      <c r="EH109" s="41"/>
      <c r="EI109" s="41"/>
      <c r="EJ109" s="41"/>
      <c r="EK109" s="41"/>
      <c r="EL109" s="41"/>
      <c r="EM109" s="41"/>
      <c r="EN109" s="41"/>
      <c r="EO109" s="41"/>
      <c r="EP109" s="41"/>
      <c r="EQ109" s="41"/>
      <c r="ER109" s="41"/>
      <c r="ES109" s="41"/>
      <c r="ET109" s="41"/>
      <c r="EU109" s="41"/>
      <c r="EV109" s="41"/>
      <c r="EW109" s="41"/>
      <c r="EX109" s="41"/>
      <c r="EY109" s="41"/>
      <c r="EZ109" s="41"/>
      <c r="FA109" s="41"/>
      <c r="FB109" s="41"/>
      <c r="FC109" s="41"/>
      <c r="FD109" s="41"/>
      <c r="FE109" s="41"/>
      <c r="FF109" s="41"/>
      <c r="FG109" s="41"/>
      <c r="FH109" s="41"/>
      <c r="FI109" s="41"/>
      <c r="FJ109" s="41"/>
      <c r="FK109" s="41"/>
      <c r="FL109" s="41"/>
      <c r="FM109" s="41"/>
      <c r="FN109" s="41"/>
      <c r="FO109" s="41"/>
      <c r="FP109" s="41"/>
      <c r="FQ109" s="41"/>
      <c r="FR109" s="41"/>
      <c r="FS109" s="41"/>
      <c r="FT109" s="41"/>
      <c r="FU109" s="41"/>
      <c r="FV109" s="41"/>
      <c r="FW109" s="41"/>
      <c r="FX109" s="41"/>
      <c r="FY109" s="41"/>
      <c r="FZ109" s="41"/>
      <c r="GA109" s="41"/>
    </row>
    <row r="110" spans="1:183" s="103" customFormat="1" ht="30" customHeight="1" thickBot="1" x14ac:dyDescent="0.3">
      <c r="A110" s="420"/>
      <c r="B110" s="252">
        <v>2100</v>
      </c>
      <c r="C110" s="165" t="s">
        <v>344</v>
      </c>
      <c r="D110" s="10"/>
      <c r="E110" s="13"/>
      <c r="F110" s="10"/>
      <c r="G110" s="13"/>
      <c r="H110" s="10"/>
      <c r="I110" s="11"/>
      <c r="J110" s="14" t="s">
        <v>288</v>
      </c>
      <c r="K110" s="13"/>
      <c r="L110" s="10"/>
      <c r="M110" s="11"/>
      <c r="N110" s="22" t="s">
        <v>288</v>
      </c>
      <c r="O110" s="13"/>
      <c r="P110" s="10"/>
      <c r="Q110" s="11"/>
      <c r="R110" s="12"/>
      <c r="S110" s="13"/>
      <c r="T110" s="10"/>
      <c r="U110" s="11"/>
      <c r="V110" s="12"/>
      <c r="W110" s="11"/>
      <c r="X110" s="21"/>
      <c r="Y110" s="15"/>
      <c r="Z110" s="411"/>
      <c r="AA110" s="57"/>
      <c r="AB110" s="51"/>
      <c r="AC110" s="277"/>
      <c r="AD110" s="276"/>
      <c r="AE110" s="277"/>
      <c r="AF110" s="277"/>
      <c r="AG110" s="277"/>
      <c r="AH110" s="277"/>
      <c r="AI110" s="277"/>
      <c r="AJ110" s="277"/>
      <c r="AK110" s="277"/>
      <c r="AL110" s="277"/>
      <c r="AM110" s="277"/>
      <c r="AN110" s="277"/>
      <c r="AO110" s="277"/>
      <c r="AP110" s="277"/>
      <c r="AQ110" s="277"/>
      <c r="AR110" s="277"/>
      <c r="AS110" s="277"/>
      <c r="AT110" s="277"/>
      <c r="AU110" s="277"/>
      <c r="AV110" s="277"/>
      <c r="AW110" s="277"/>
      <c r="AX110" s="277"/>
      <c r="AY110" s="277"/>
      <c r="AZ110" s="277"/>
      <c r="BA110" s="277"/>
      <c r="BB110" s="277"/>
      <c r="BC110" s="277"/>
      <c r="BD110" s="277"/>
      <c r="BE110" s="277"/>
      <c r="BF110" s="277"/>
      <c r="BG110" s="277"/>
      <c r="BH110" s="277"/>
      <c r="BI110" s="277"/>
      <c r="BJ110" s="277"/>
      <c r="BK110" s="277"/>
      <c r="BL110" s="277"/>
      <c r="BM110" s="277"/>
      <c r="BN110" s="277"/>
      <c r="BO110" s="277"/>
      <c r="BP110" s="277"/>
      <c r="BQ110" s="277"/>
      <c r="BR110" s="277"/>
      <c r="BS110" s="277"/>
      <c r="BT110" s="277"/>
      <c r="BU110" s="277"/>
      <c r="BV110" s="277"/>
      <c r="BW110" s="277"/>
      <c r="BX110" s="277"/>
      <c r="BY110" s="277"/>
      <c r="BZ110" s="277"/>
      <c r="CA110" s="277"/>
      <c r="CB110" s="277"/>
      <c r="CC110" s="277"/>
      <c r="CD110" s="277"/>
      <c r="CE110" s="277"/>
      <c r="CF110" s="277"/>
      <c r="CG110" s="51"/>
      <c r="CH110" s="51"/>
      <c r="CI110" s="51"/>
      <c r="CJ110" s="51"/>
      <c r="CK110" s="51"/>
      <c r="CL110" s="51"/>
      <c r="CM110" s="51"/>
      <c r="CN110" s="41"/>
      <c r="CO110" s="41"/>
      <c r="CP110" s="41"/>
      <c r="CQ110" s="41"/>
      <c r="CR110" s="41"/>
      <c r="CS110" s="41"/>
      <c r="CT110" s="41"/>
      <c r="CU110" s="41"/>
      <c r="CV110" s="41"/>
      <c r="CW110" s="41"/>
      <c r="CX110" s="41"/>
      <c r="CY110" s="41"/>
      <c r="CZ110" s="41"/>
      <c r="DA110" s="41"/>
      <c r="DB110" s="41"/>
      <c r="DC110" s="41"/>
      <c r="DD110" s="41"/>
      <c r="DE110" s="41"/>
      <c r="DF110" s="41"/>
      <c r="DG110" s="41"/>
      <c r="DH110" s="41"/>
      <c r="DI110" s="41"/>
      <c r="DJ110" s="41"/>
      <c r="DK110" s="41"/>
      <c r="DL110" s="41"/>
      <c r="DM110" s="41"/>
      <c r="DN110" s="41"/>
      <c r="DO110" s="41"/>
      <c r="DP110" s="41"/>
      <c r="DQ110" s="41"/>
      <c r="DR110" s="41"/>
      <c r="DS110" s="41"/>
      <c r="DT110" s="41"/>
      <c r="DU110" s="41"/>
      <c r="DV110" s="41"/>
      <c r="DW110" s="41"/>
      <c r="DX110" s="41"/>
      <c r="DY110" s="41"/>
      <c r="DZ110" s="41"/>
      <c r="EA110" s="41"/>
      <c r="EB110" s="41"/>
      <c r="EC110" s="41"/>
      <c r="ED110" s="41"/>
      <c r="EE110" s="41"/>
      <c r="EF110" s="41"/>
      <c r="EG110" s="41"/>
      <c r="EH110" s="41"/>
      <c r="EI110" s="41"/>
      <c r="EJ110" s="41"/>
      <c r="EK110" s="41"/>
      <c r="EL110" s="41"/>
      <c r="EM110" s="41"/>
      <c r="EN110" s="41"/>
      <c r="EO110" s="41"/>
      <c r="EP110" s="41"/>
      <c r="EQ110" s="41"/>
      <c r="ER110" s="41"/>
      <c r="ES110" s="41"/>
      <c r="ET110" s="41"/>
      <c r="EU110" s="41"/>
      <c r="EV110" s="41"/>
      <c r="EW110" s="41"/>
      <c r="EX110" s="41"/>
      <c r="EY110" s="41"/>
      <c r="EZ110" s="41"/>
      <c r="FA110" s="41"/>
      <c r="FB110" s="41"/>
      <c r="FC110" s="41"/>
      <c r="FD110" s="41"/>
      <c r="FE110" s="41"/>
      <c r="FF110" s="41"/>
      <c r="FG110" s="41"/>
      <c r="FH110" s="41"/>
      <c r="FI110" s="41"/>
      <c r="FJ110" s="41"/>
      <c r="FK110" s="41"/>
      <c r="FL110" s="41"/>
      <c r="FM110" s="41"/>
      <c r="FN110" s="41"/>
      <c r="FO110" s="41"/>
      <c r="FP110" s="41"/>
      <c r="FQ110" s="41"/>
      <c r="FR110" s="41"/>
      <c r="FS110" s="41"/>
      <c r="FT110" s="41"/>
      <c r="FU110" s="41"/>
      <c r="FV110" s="41"/>
      <c r="FW110" s="41"/>
      <c r="FX110" s="41"/>
      <c r="FY110" s="41"/>
      <c r="FZ110" s="41"/>
      <c r="GA110" s="41"/>
    </row>
    <row r="111" spans="1:183" ht="28" customHeight="1" x14ac:dyDescent="0.25">
      <c r="A111" s="512"/>
      <c r="B111" s="250" t="s">
        <v>30</v>
      </c>
      <c r="C111" s="142" t="s">
        <v>623</v>
      </c>
      <c r="D111" s="661"/>
      <c r="E111" s="662"/>
      <c r="F111" s="661"/>
      <c r="G111" s="662"/>
      <c r="H111" s="661"/>
      <c r="I111" s="662"/>
      <c r="J111" s="661"/>
      <c r="K111" s="662"/>
      <c r="L111" s="661"/>
      <c r="M111" s="662"/>
      <c r="N111" s="661"/>
      <c r="O111" s="662"/>
      <c r="P111" s="661"/>
      <c r="Q111" s="662"/>
      <c r="R111" s="661"/>
      <c r="S111" s="662"/>
      <c r="T111" s="661"/>
      <c r="U111" s="662"/>
      <c r="V111" s="661"/>
      <c r="W111" s="662"/>
      <c r="X111" s="87"/>
      <c r="Y111" s="94">
        <f t="shared" ref="Y111:Y121" si="25">IF(OR(D111="s",F111="s",H111="s",J111="s",L111="s",N111="s",P111="s",R111="s",T111="s",V111="s"), 0, IF(OR(D111="a",F111="a",H111="a",J111="a",L111="a",N111="a",P111="a",R111="a",T111="a",V111="a"),Z111,0))</f>
        <v>0</v>
      </c>
      <c r="Z111" s="409">
        <v>10</v>
      </c>
      <c r="AA111" s="221">
        <f>COUNTIF(D111:W111,"a")+COUNTIF(D111:W111,"s")+COUNTIF(X111:X111,"na")</f>
        <v>0</v>
      </c>
      <c r="AB111" s="274"/>
      <c r="AC111" s="277"/>
      <c r="AD111" s="276"/>
      <c r="AE111" s="277"/>
      <c r="AF111" s="277"/>
      <c r="AG111" s="277"/>
      <c r="AH111" s="277"/>
      <c r="AI111" s="277"/>
      <c r="AJ111" s="277"/>
      <c r="AK111" s="277"/>
      <c r="AL111" s="277"/>
      <c r="AM111" s="277"/>
      <c r="AN111" s="277"/>
      <c r="AO111" s="277"/>
      <c r="AP111" s="277"/>
      <c r="AQ111" s="277"/>
      <c r="AR111" s="277"/>
      <c r="AS111" s="277"/>
      <c r="AT111" s="277"/>
      <c r="AU111" s="277"/>
      <c r="AV111" s="277"/>
      <c r="AW111" s="277"/>
      <c r="AX111" s="277"/>
      <c r="AY111" s="277"/>
      <c r="AZ111" s="277"/>
      <c r="BA111" s="277"/>
      <c r="BB111" s="277"/>
      <c r="BC111" s="277"/>
      <c r="BD111" s="277"/>
      <c r="BE111" s="277"/>
      <c r="BF111" s="277"/>
      <c r="BG111" s="277"/>
      <c r="BH111" s="277"/>
      <c r="BI111" s="277"/>
      <c r="BJ111" s="277"/>
      <c r="BK111" s="277"/>
      <c r="BL111" s="277"/>
      <c r="BM111" s="277"/>
      <c r="BN111" s="277"/>
      <c r="BO111" s="277"/>
      <c r="BP111" s="277"/>
      <c r="BQ111" s="277"/>
      <c r="BR111" s="277"/>
      <c r="BS111" s="277"/>
      <c r="BT111" s="277"/>
      <c r="BU111" s="277"/>
      <c r="BV111" s="277"/>
      <c r="BW111" s="277"/>
      <c r="BX111" s="277"/>
      <c r="BY111" s="277"/>
      <c r="BZ111" s="277"/>
      <c r="CA111" s="277"/>
      <c r="CB111" s="277"/>
      <c r="CC111" s="277"/>
      <c r="CD111" s="277"/>
      <c r="CE111" s="277"/>
      <c r="CF111" s="277"/>
      <c r="CG111" s="51"/>
      <c r="CH111" s="51"/>
      <c r="CI111" s="51"/>
      <c r="CJ111" s="51"/>
      <c r="CK111" s="51"/>
      <c r="CL111" s="51"/>
      <c r="CM111" s="51"/>
      <c r="CN111" s="41"/>
      <c r="CO111" s="41"/>
      <c r="CP111" s="41"/>
      <c r="CQ111" s="41"/>
      <c r="CR111" s="41"/>
      <c r="CS111" s="41"/>
      <c r="CT111" s="41"/>
      <c r="CU111" s="41"/>
      <c r="CV111" s="41"/>
      <c r="CW111" s="41"/>
      <c r="CX111" s="41"/>
      <c r="CY111" s="41"/>
      <c r="CZ111" s="41"/>
      <c r="DA111" s="41"/>
      <c r="DB111" s="41"/>
      <c r="DC111" s="41"/>
      <c r="DD111" s="41"/>
      <c r="DE111" s="41"/>
      <c r="DF111" s="41"/>
      <c r="DG111" s="41"/>
      <c r="DH111" s="41"/>
      <c r="DI111" s="41"/>
      <c r="DJ111" s="41"/>
      <c r="DK111" s="41"/>
      <c r="DL111" s="41"/>
      <c r="DM111" s="41"/>
      <c r="DN111" s="41"/>
      <c r="DO111" s="41"/>
      <c r="DP111" s="41"/>
      <c r="DQ111" s="41"/>
      <c r="DR111" s="41"/>
      <c r="DS111" s="41"/>
      <c r="DT111" s="41"/>
      <c r="DU111" s="41"/>
      <c r="DV111" s="41"/>
      <c r="DW111" s="41"/>
      <c r="DX111" s="41"/>
      <c r="DY111" s="41"/>
      <c r="DZ111" s="41"/>
      <c r="EA111" s="41"/>
      <c r="EB111" s="41"/>
      <c r="EC111" s="41"/>
      <c r="ED111" s="41"/>
      <c r="EE111" s="41"/>
      <c r="EF111" s="41"/>
      <c r="EG111" s="41"/>
      <c r="EH111" s="41"/>
      <c r="EI111" s="41"/>
      <c r="EJ111" s="41"/>
      <c r="EK111" s="41"/>
      <c r="EL111" s="41"/>
      <c r="EM111" s="41"/>
      <c r="EN111" s="41"/>
      <c r="EO111" s="41"/>
      <c r="EP111" s="41"/>
      <c r="EQ111" s="41"/>
      <c r="ER111" s="41"/>
      <c r="ES111" s="41"/>
      <c r="ET111" s="41"/>
      <c r="EU111" s="41"/>
      <c r="EV111" s="41"/>
      <c r="EW111" s="41"/>
      <c r="EX111" s="41"/>
      <c r="EY111" s="41"/>
      <c r="EZ111" s="41"/>
      <c r="FA111" s="41"/>
      <c r="FB111" s="41"/>
      <c r="FC111" s="41"/>
      <c r="FD111" s="41"/>
      <c r="FE111" s="41"/>
      <c r="FF111" s="41"/>
      <c r="FG111" s="41"/>
      <c r="FH111" s="41"/>
      <c r="FI111" s="41"/>
      <c r="FJ111" s="41"/>
      <c r="FK111" s="41"/>
      <c r="FL111" s="41"/>
      <c r="FM111" s="41"/>
      <c r="FN111" s="41"/>
      <c r="FO111" s="41"/>
      <c r="FP111" s="41"/>
      <c r="FQ111" s="41"/>
      <c r="FR111" s="41"/>
      <c r="FS111" s="41"/>
      <c r="FT111" s="41"/>
      <c r="FU111" s="41"/>
      <c r="FV111" s="41"/>
      <c r="FW111" s="41"/>
      <c r="FX111" s="41"/>
      <c r="FY111" s="41"/>
      <c r="FZ111" s="41"/>
      <c r="GA111" s="41"/>
    </row>
    <row r="112" spans="1:183" ht="45" customHeight="1" x14ac:dyDescent="0.25">
      <c r="A112" s="512"/>
      <c r="B112" s="250" t="s">
        <v>31</v>
      </c>
      <c r="C112" s="142" t="s">
        <v>624</v>
      </c>
      <c r="D112" s="661"/>
      <c r="E112" s="662"/>
      <c r="F112" s="661"/>
      <c r="G112" s="662"/>
      <c r="H112" s="661"/>
      <c r="I112" s="662"/>
      <c r="J112" s="661"/>
      <c r="K112" s="662"/>
      <c r="L112" s="661"/>
      <c r="M112" s="662"/>
      <c r="N112" s="661"/>
      <c r="O112" s="662"/>
      <c r="P112" s="661"/>
      <c r="Q112" s="662"/>
      <c r="R112" s="661"/>
      <c r="S112" s="662"/>
      <c r="T112" s="661"/>
      <c r="U112" s="662"/>
      <c r="V112" s="661"/>
      <c r="W112" s="662"/>
      <c r="X112" s="93"/>
      <c r="Y112" s="104">
        <f t="shared" si="25"/>
        <v>0</v>
      </c>
      <c r="Z112" s="409">
        <v>10</v>
      </c>
      <c r="AA112" s="45">
        <f t="shared" ref="AA112:AA121" si="26">COUNTIF(D112:W112,"a")+COUNTIF(D112:W112,"s")</f>
        <v>0</v>
      </c>
      <c r="AB112" s="274"/>
      <c r="AC112" s="277"/>
      <c r="AD112" s="276" t="s">
        <v>286</v>
      </c>
      <c r="AE112" s="277"/>
      <c r="AF112" s="277"/>
      <c r="AG112" s="277"/>
      <c r="AH112" s="277"/>
      <c r="AI112" s="277"/>
      <c r="AJ112" s="277"/>
      <c r="AK112" s="277"/>
      <c r="AL112" s="277"/>
      <c r="AM112" s="277"/>
      <c r="AN112" s="277"/>
      <c r="AO112" s="277"/>
      <c r="AP112" s="277"/>
      <c r="AQ112" s="277"/>
      <c r="AR112" s="277"/>
      <c r="AS112" s="277"/>
      <c r="AT112" s="277"/>
      <c r="AU112" s="277"/>
      <c r="AV112" s="277"/>
      <c r="AW112" s="277"/>
      <c r="AX112" s="277"/>
      <c r="AY112" s="277"/>
      <c r="AZ112" s="277"/>
      <c r="BA112" s="277"/>
      <c r="BB112" s="277"/>
      <c r="BC112" s="277"/>
      <c r="BD112" s="277"/>
      <c r="BE112" s="277"/>
      <c r="BF112" s="277"/>
      <c r="BG112" s="277"/>
      <c r="BH112" s="277"/>
      <c r="BI112" s="277"/>
      <c r="BJ112" s="277"/>
      <c r="BK112" s="277"/>
      <c r="BL112" s="277"/>
      <c r="BM112" s="277"/>
      <c r="BN112" s="277"/>
      <c r="BO112" s="277"/>
      <c r="BP112" s="277"/>
      <c r="BQ112" s="277"/>
      <c r="BR112" s="277"/>
      <c r="BS112" s="277"/>
      <c r="BT112" s="277"/>
      <c r="BU112" s="277"/>
      <c r="BV112" s="277"/>
      <c r="BW112" s="277"/>
      <c r="BX112" s="277"/>
      <c r="BY112" s="277"/>
      <c r="BZ112" s="277"/>
      <c r="CA112" s="277"/>
      <c r="CB112" s="277"/>
      <c r="CC112" s="277"/>
      <c r="CD112" s="277"/>
      <c r="CE112" s="277"/>
      <c r="CF112" s="277"/>
      <c r="CG112" s="51"/>
      <c r="CH112" s="51"/>
      <c r="CI112" s="51"/>
      <c r="CJ112" s="51"/>
      <c r="CK112" s="51"/>
      <c r="CL112" s="51"/>
      <c r="CM112" s="51"/>
      <c r="CN112" s="41"/>
      <c r="CO112" s="41"/>
      <c r="CP112" s="41"/>
      <c r="CQ112" s="41"/>
      <c r="CR112" s="41"/>
      <c r="CS112" s="41"/>
      <c r="CT112" s="41"/>
      <c r="CU112" s="41"/>
      <c r="CV112" s="41"/>
      <c r="CW112" s="41"/>
      <c r="CX112" s="41"/>
      <c r="CY112" s="41"/>
      <c r="CZ112" s="41"/>
      <c r="DA112" s="41"/>
      <c r="DB112" s="41"/>
      <c r="DC112" s="41"/>
      <c r="DD112" s="41"/>
      <c r="DE112" s="41"/>
      <c r="DF112" s="41"/>
      <c r="DG112" s="41"/>
      <c r="DH112" s="41"/>
      <c r="DI112" s="41"/>
      <c r="DJ112" s="41"/>
      <c r="DK112" s="41"/>
      <c r="DL112" s="41"/>
      <c r="DM112" s="41"/>
      <c r="DN112" s="41"/>
      <c r="DO112" s="41"/>
      <c r="DP112" s="41"/>
      <c r="DQ112" s="41"/>
      <c r="DR112" s="41"/>
      <c r="DS112" s="41"/>
      <c r="DT112" s="41"/>
      <c r="DU112" s="41"/>
      <c r="DV112" s="41"/>
      <c r="DW112" s="41"/>
      <c r="DX112" s="41"/>
      <c r="DY112" s="41"/>
      <c r="DZ112" s="41"/>
      <c r="EA112" s="41"/>
      <c r="EB112" s="41"/>
      <c r="EC112" s="41"/>
      <c r="ED112" s="41"/>
      <c r="EE112" s="41"/>
      <c r="EF112" s="41"/>
      <c r="EG112" s="41"/>
      <c r="EH112" s="41"/>
      <c r="EI112" s="41"/>
      <c r="EJ112" s="41"/>
      <c r="EK112" s="41"/>
      <c r="EL112" s="41"/>
      <c r="EM112" s="41"/>
      <c r="EN112" s="41"/>
      <c r="EO112" s="41"/>
      <c r="EP112" s="41"/>
      <c r="EQ112" s="41"/>
      <c r="ER112" s="41"/>
      <c r="ES112" s="41"/>
      <c r="ET112" s="41"/>
      <c r="EU112" s="41"/>
      <c r="EV112" s="41"/>
      <c r="EW112" s="41"/>
      <c r="EX112" s="41"/>
      <c r="EY112" s="41"/>
      <c r="EZ112" s="41"/>
      <c r="FA112" s="41"/>
      <c r="FB112" s="41"/>
      <c r="FC112" s="41"/>
      <c r="FD112" s="41"/>
      <c r="FE112" s="41"/>
      <c r="FF112" s="41"/>
      <c r="FG112" s="41"/>
      <c r="FH112" s="41"/>
      <c r="FI112" s="41"/>
      <c r="FJ112" s="41"/>
      <c r="FK112" s="41"/>
      <c r="FL112" s="41"/>
      <c r="FM112" s="41"/>
      <c r="FN112" s="41"/>
      <c r="FO112" s="41"/>
      <c r="FP112" s="41"/>
      <c r="FQ112" s="41"/>
      <c r="FR112" s="41"/>
      <c r="FS112" s="41"/>
      <c r="FT112" s="41"/>
      <c r="FU112" s="41"/>
      <c r="FV112" s="41"/>
      <c r="FW112" s="41"/>
      <c r="FX112" s="41"/>
      <c r="FY112" s="41"/>
      <c r="FZ112" s="41"/>
      <c r="GA112" s="41"/>
    </row>
    <row r="113" spans="1:183" ht="45" customHeight="1" x14ac:dyDescent="0.25">
      <c r="A113" s="512"/>
      <c r="B113" s="250" t="s">
        <v>32</v>
      </c>
      <c r="C113" s="167" t="s">
        <v>625</v>
      </c>
      <c r="D113" s="661"/>
      <c r="E113" s="662"/>
      <c r="F113" s="661"/>
      <c r="G113" s="662"/>
      <c r="H113" s="661"/>
      <c r="I113" s="662"/>
      <c r="J113" s="661"/>
      <c r="K113" s="662"/>
      <c r="L113" s="661"/>
      <c r="M113" s="662"/>
      <c r="N113" s="661"/>
      <c r="O113" s="662"/>
      <c r="P113" s="661"/>
      <c r="Q113" s="662"/>
      <c r="R113" s="661"/>
      <c r="S113" s="662"/>
      <c r="T113" s="661"/>
      <c r="U113" s="662"/>
      <c r="V113" s="661"/>
      <c r="W113" s="662"/>
      <c r="X113" s="93"/>
      <c r="Y113" s="89">
        <f t="shared" si="25"/>
        <v>0</v>
      </c>
      <c r="Z113" s="421">
        <v>10</v>
      </c>
      <c r="AA113" s="45">
        <f t="shared" si="26"/>
        <v>0</v>
      </c>
      <c r="AB113" s="274"/>
      <c r="AC113" s="277"/>
      <c r="AD113" s="276"/>
      <c r="AE113" s="277"/>
      <c r="AF113" s="277"/>
      <c r="AG113" s="277"/>
      <c r="AH113" s="277"/>
      <c r="AI113" s="277"/>
      <c r="AJ113" s="277"/>
      <c r="AK113" s="277"/>
      <c r="AL113" s="277"/>
      <c r="AM113" s="277"/>
      <c r="AN113" s="277"/>
      <c r="AO113" s="277"/>
      <c r="AP113" s="277"/>
      <c r="AQ113" s="277"/>
      <c r="AR113" s="277"/>
      <c r="AS113" s="277"/>
      <c r="AT113" s="277"/>
      <c r="AU113" s="277"/>
      <c r="AV113" s="277"/>
      <c r="AW113" s="277"/>
      <c r="AX113" s="277"/>
      <c r="AY113" s="277"/>
      <c r="AZ113" s="277"/>
      <c r="BA113" s="277"/>
      <c r="BB113" s="277"/>
      <c r="BC113" s="277"/>
      <c r="BD113" s="277"/>
      <c r="BE113" s="277"/>
      <c r="BF113" s="277"/>
      <c r="BG113" s="277"/>
      <c r="BH113" s="277"/>
      <c r="BI113" s="277"/>
      <c r="BJ113" s="277"/>
      <c r="BK113" s="277"/>
      <c r="BL113" s="277"/>
      <c r="BM113" s="277"/>
      <c r="BN113" s="277"/>
      <c r="BO113" s="277"/>
      <c r="BP113" s="277"/>
      <c r="BQ113" s="277"/>
      <c r="BR113" s="277"/>
      <c r="BS113" s="277"/>
      <c r="BT113" s="277"/>
      <c r="BU113" s="277"/>
      <c r="BV113" s="277"/>
      <c r="BW113" s="277"/>
      <c r="BX113" s="277"/>
      <c r="BY113" s="277"/>
      <c r="BZ113" s="277"/>
      <c r="CA113" s="277"/>
      <c r="CB113" s="277"/>
      <c r="CC113" s="277"/>
      <c r="CD113" s="277"/>
      <c r="CE113" s="277"/>
      <c r="CF113" s="277"/>
      <c r="CG113" s="51"/>
      <c r="CH113" s="51"/>
      <c r="CI113" s="51"/>
      <c r="CJ113" s="51"/>
      <c r="CK113" s="51"/>
      <c r="CL113" s="51"/>
      <c r="CM113" s="51"/>
      <c r="CN113" s="41"/>
      <c r="CO113" s="41"/>
      <c r="CP113" s="41"/>
      <c r="CQ113" s="41"/>
      <c r="CR113" s="41"/>
      <c r="CS113" s="41"/>
      <c r="CT113" s="41"/>
      <c r="CU113" s="41"/>
      <c r="CV113" s="41"/>
      <c r="CW113" s="41"/>
      <c r="CX113" s="41"/>
      <c r="CY113" s="41"/>
      <c r="CZ113" s="41"/>
      <c r="DA113" s="41"/>
      <c r="DB113" s="41"/>
      <c r="DC113" s="41"/>
      <c r="DD113" s="41"/>
      <c r="DE113" s="41"/>
      <c r="DF113" s="41"/>
      <c r="DG113" s="41"/>
      <c r="DH113" s="41"/>
      <c r="DI113" s="41"/>
      <c r="DJ113" s="41"/>
      <c r="DK113" s="41"/>
      <c r="DL113" s="41"/>
      <c r="DM113" s="41"/>
      <c r="DN113" s="41"/>
      <c r="DO113" s="41"/>
      <c r="DP113" s="41"/>
      <c r="DQ113" s="41"/>
      <c r="DR113" s="41"/>
      <c r="DS113" s="41"/>
      <c r="DT113" s="41"/>
      <c r="DU113" s="41"/>
      <c r="DV113" s="41"/>
      <c r="DW113" s="41"/>
      <c r="DX113" s="41"/>
      <c r="DY113" s="41"/>
      <c r="DZ113" s="41"/>
      <c r="EA113" s="41"/>
      <c r="EB113" s="41"/>
      <c r="EC113" s="41"/>
      <c r="ED113" s="41"/>
      <c r="EE113" s="41"/>
      <c r="EF113" s="41"/>
      <c r="EG113" s="41"/>
      <c r="EH113" s="41"/>
      <c r="EI113" s="41"/>
      <c r="EJ113" s="41"/>
      <c r="EK113" s="41"/>
      <c r="EL113" s="41"/>
      <c r="EM113" s="41"/>
      <c r="EN113" s="41"/>
      <c r="EO113" s="41"/>
      <c r="EP113" s="41"/>
      <c r="EQ113" s="41"/>
      <c r="ER113" s="41"/>
      <c r="ES113" s="41"/>
      <c r="ET113" s="41"/>
      <c r="EU113" s="41"/>
      <c r="EV113" s="41"/>
      <c r="EW113" s="41"/>
      <c r="EX113" s="41"/>
      <c r="EY113" s="41"/>
      <c r="EZ113" s="41"/>
      <c r="FA113" s="41"/>
      <c r="FB113" s="41"/>
      <c r="FC113" s="41"/>
      <c r="FD113" s="41"/>
      <c r="FE113" s="41"/>
      <c r="FF113" s="41"/>
      <c r="FG113" s="41"/>
      <c r="FH113" s="41"/>
      <c r="FI113" s="41"/>
      <c r="FJ113" s="41"/>
      <c r="FK113" s="41"/>
      <c r="FL113" s="41"/>
      <c r="FM113" s="41"/>
      <c r="FN113" s="41"/>
      <c r="FO113" s="41"/>
      <c r="FP113" s="41"/>
      <c r="FQ113" s="41"/>
      <c r="FR113" s="41"/>
      <c r="FS113" s="41"/>
      <c r="FT113" s="41"/>
      <c r="FU113" s="41"/>
      <c r="FV113" s="41"/>
      <c r="FW113" s="41"/>
      <c r="FX113" s="41"/>
      <c r="FY113" s="41"/>
      <c r="FZ113" s="41"/>
      <c r="GA113" s="41"/>
    </row>
    <row r="114" spans="1:183" ht="45" customHeight="1" x14ac:dyDescent="0.25">
      <c r="A114" s="512"/>
      <c r="B114" s="250" t="s">
        <v>33</v>
      </c>
      <c r="C114" s="168" t="s">
        <v>18</v>
      </c>
      <c r="D114" s="661"/>
      <c r="E114" s="662"/>
      <c r="F114" s="661"/>
      <c r="G114" s="662"/>
      <c r="H114" s="661"/>
      <c r="I114" s="662"/>
      <c r="J114" s="661"/>
      <c r="K114" s="662"/>
      <c r="L114" s="661"/>
      <c r="M114" s="662"/>
      <c r="N114" s="661"/>
      <c r="O114" s="662"/>
      <c r="P114" s="661"/>
      <c r="Q114" s="662"/>
      <c r="R114" s="661"/>
      <c r="S114" s="662"/>
      <c r="T114" s="661"/>
      <c r="U114" s="662"/>
      <c r="V114" s="661"/>
      <c r="W114" s="662"/>
      <c r="X114" s="93"/>
      <c r="Y114" s="95">
        <f t="shared" si="25"/>
        <v>0</v>
      </c>
      <c r="Z114" s="414">
        <v>10</v>
      </c>
      <c r="AA114" s="45">
        <f t="shared" si="26"/>
        <v>0</v>
      </c>
      <c r="AB114" s="274"/>
      <c r="AC114" s="277"/>
      <c r="AD114" s="276"/>
      <c r="AE114" s="277"/>
      <c r="AF114" s="277"/>
      <c r="AG114" s="277"/>
      <c r="AH114" s="277"/>
      <c r="AI114" s="277"/>
      <c r="AJ114" s="277"/>
      <c r="AK114" s="277"/>
      <c r="AL114" s="277"/>
      <c r="AM114" s="277"/>
      <c r="AN114" s="277"/>
      <c r="AO114" s="277"/>
      <c r="AP114" s="277"/>
      <c r="AQ114" s="277"/>
      <c r="AR114" s="277"/>
      <c r="AS114" s="277"/>
      <c r="CG114" s="60"/>
      <c r="CH114" s="60"/>
      <c r="CI114" s="60"/>
      <c r="CJ114" s="60"/>
      <c r="CK114" s="60"/>
      <c r="CL114" s="60"/>
      <c r="CM114" s="60"/>
    </row>
    <row r="115" spans="1:183" ht="28" customHeight="1" x14ac:dyDescent="0.25">
      <c r="A115" s="512"/>
      <c r="B115" s="250" t="s">
        <v>73</v>
      </c>
      <c r="C115" s="142" t="s">
        <v>626</v>
      </c>
      <c r="D115" s="661"/>
      <c r="E115" s="662"/>
      <c r="F115" s="661"/>
      <c r="G115" s="662"/>
      <c r="H115" s="661"/>
      <c r="I115" s="662"/>
      <c r="J115" s="661"/>
      <c r="K115" s="662"/>
      <c r="L115" s="661"/>
      <c r="M115" s="662"/>
      <c r="N115" s="661"/>
      <c r="O115" s="662"/>
      <c r="P115" s="661"/>
      <c r="Q115" s="662"/>
      <c r="R115" s="661"/>
      <c r="S115" s="662"/>
      <c r="T115" s="661"/>
      <c r="U115" s="662"/>
      <c r="V115" s="661"/>
      <c r="W115" s="662"/>
      <c r="X115" s="93"/>
      <c r="Y115" s="95">
        <f t="shared" si="25"/>
        <v>0</v>
      </c>
      <c r="Z115" s="414">
        <v>10</v>
      </c>
      <c r="AA115" s="45">
        <f t="shared" si="26"/>
        <v>0</v>
      </c>
      <c r="AB115" s="274"/>
      <c r="AC115" s="277"/>
      <c r="AD115" s="276"/>
      <c r="AE115" s="277"/>
      <c r="AF115" s="277"/>
      <c r="AG115" s="277"/>
      <c r="AH115" s="277"/>
      <c r="AI115" s="277"/>
      <c r="AJ115" s="277"/>
      <c r="AK115" s="277"/>
      <c r="AL115" s="277"/>
      <c r="AM115" s="277"/>
      <c r="AN115" s="277"/>
      <c r="AO115" s="277"/>
      <c r="AP115" s="277"/>
      <c r="AQ115" s="277"/>
      <c r="AR115" s="277"/>
      <c r="AS115" s="277"/>
      <c r="CG115" s="60"/>
      <c r="CH115" s="60"/>
      <c r="CI115" s="60"/>
      <c r="CJ115" s="60"/>
      <c r="CK115" s="60"/>
      <c r="CL115" s="60"/>
      <c r="CM115" s="60"/>
    </row>
    <row r="116" spans="1:183" ht="28" customHeight="1" x14ac:dyDescent="0.25">
      <c r="A116" s="512"/>
      <c r="B116" s="250" t="s">
        <v>74</v>
      </c>
      <c r="C116" s="142" t="s">
        <v>449</v>
      </c>
      <c r="D116" s="661"/>
      <c r="E116" s="662"/>
      <c r="F116" s="661"/>
      <c r="G116" s="662"/>
      <c r="H116" s="661"/>
      <c r="I116" s="662"/>
      <c r="J116" s="661"/>
      <c r="K116" s="662"/>
      <c r="L116" s="661"/>
      <c r="M116" s="662"/>
      <c r="N116" s="661"/>
      <c r="O116" s="662"/>
      <c r="P116" s="661"/>
      <c r="Q116" s="662"/>
      <c r="R116" s="661"/>
      <c r="S116" s="662"/>
      <c r="T116" s="661"/>
      <c r="U116" s="662"/>
      <c r="V116" s="661"/>
      <c r="W116" s="662"/>
      <c r="X116" s="93"/>
      <c r="Y116" s="95">
        <f t="shared" si="25"/>
        <v>0</v>
      </c>
      <c r="Z116" s="409">
        <v>10</v>
      </c>
      <c r="AA116" s="45">
        <f t="shared" si="26"/>
        <v>0</v>
      </c>
      <c r="AB116" s="274"/>
      <c r="AC116" s="277"/>
      <c r="AD116" s="276" t="s">
        <v>286</v>
      </c>
      <c r="AE116" s="277"/>
      <c r="AF116" s="277"/>
      <c r="AG116" s="277"/>
      <c r="AH116" s="277"/>
      <c r="AI116" s="277"/>
      <c r="AJ116" s="277"/>
      <c r="AK116" s="277"/>
      <c r="AL116" s="277"/>
      <c r="AM116" s="277"/>
      <c r="AN116" s="277"/>
      <c r="AO116" s="277"/>
      <c r="AP116" s="277"/>
      <c r="AQ116" s="277"/>
      <c r="AR116" s="277"/>
      <c r="AS116" s="277"/>
      <c r="CG116" s="60"/>
      <c r="CH116" s="60"/>
      <c r="CI116" s="60"/>
      <c r="CJ116" s="60"/>
      <c r="CK116" s="60"/>
      <c r="CL116" s="60"/>
      <c r="CM116" s="60"/>
    </row>
    <row r="117" spans="1:183" ht="45" customHeight="1" x14ac:dyDescent="0.25">
      <c r="A117" s="512"/>
      <c r="B117" s="250" t="s">
        <v>670</v>
      </c>
      <c r="C117" s="142" t="s">
        <v>791</v>
      </c>
      <c r="D117" s="661"/>
      <c r="E117" s="662"/>
      <c r="F117" s="661"/>
      <c r="G117" s="662"/>
      <c r="H117" s="661"/>
      <c r="I117" s="662"/>
      <c r="J117" s="661"/>
      <c r="K117" s="662"/>
      <c r="L117" s="661"/>
      <c r="M117" s="662"/>
      <c r="N117" s="661"/>
      <c r="O117" s="662"/>
      <c r="P117" s="661"/>
      <c r="Q117" s="662"/>
      <c r="R117" s="661"/>
      <c r="S117" s="662"/>
      <c r="T117" s="661"/>
      <c r="U117" s="662"/>
      <c r="V117" s="661"/>
      <c r="W117" s="662"/>
      <c r="X117" s="93"/>
      <c r="Y117" s="34">
        <f t="shared" si="25"/>
        <v>0</v>
      </c>
      <c r="Z117" s="409">
        <v>10</v>
      </c>
      <c r="AA117" s="45">
        <f>IF((COUNTIF(D117:W117,"a")+COUNTIF(D117:W117,"s"))&gt;0,IF(OR((COUNTIF(D118:W118,"a")+COUNTIF(D118:W118,"s"))),0,COUNTIF(D117:W117,"a")+COUNTIF(D117:W117,"s")),COUNTIF(D117:W117,"a")+COUNTIF(D117:W117,"s"))</f>
        <v>0</v>
      </c>
      <c r="AB117" s="223"/>
      <c r="AC117" s="277"/>
      <c r="AD117" s="276"/>
      <c r="AE117" s="277"/>
      <c r="AF117" s="277"/>
      <c r="AG117" s="277"/>
      <c r="AH117" s="277"/>
      <c r="AI117" s="277"/>
      <c r="AJ117" s="277"/>
      <c r="AK117" s="277"/>
      <c r="AL117" s="277"/>
      <c r="AM117" s="277"/>
      <c r="AN117" s="277"/>
      <c r="AO117" s="277"/>
      <c r="AP117" s="277"/>
      <c r="AQ117" s="277"/>
      <c r="AR117" s="277"/>
      <c r="AS117" s="277"/>
      <c r="CG117" s="60"/>
      <c r="CH117" s="60"/>
      <c r="CI117" s="60"/>
      <c r="CJ117" s="60"/>
      <c r="CK117" s="60"/>
      <c r="CL117" s="60"/>
      <c r="CM117" s="60"/>
    </row>
    <row r="118" spans="1:183" ht="45" customHeight="1" x14ac:dyDescent="0.25">
      <c r="A118" s="512"/>
      <c r="B118" s="250" t="s">
        <v>671</v>
      </c>
      <c r="C118" s="468" t="s">
        <v>672</v>
      </c>
      <c r="D118" s="661"/>
      <c r="E118" s="662"/>
      <c r="F118" s="661"/>
      <c r="G118" s="662"/>
      <c r="H118" s="661"/>
      <c r="I118" s="662"/>
      <c r="J118" s="661"/>
      <c r="K118" s="662"/>
      <c r="L118" s="661"/>
      <c r="M118" s="662"/>
      <c r="N118" s="661"/>
      <c r="O118" s="662"/>
      <c r="P118" s="661"/>
      <c r="Q118" s="662"/>
      <c r="R118" s="661"/>
      <c r="S118" s="662"/>
      <c r="T118" s="661"/>
      <c r="U118" s="662"/>
      <c r="V118" s="661"/>
      <c r="W118" s="662"/>
      <c r="X118" s="93"/>
      <c r="Y118" s="84">
        <f t="shared" ref="Y118" si="27">IF(OR(D118="s",F118="s",H118="s",J118="s",L118="s",N118="s",P118="s",R118="s",T118="s",V118="s"), 0, IF(OR(D118="a",F118="a",H118="a",J118="a",L118="a",N118="a",P118="a",R118="a",T118="a",V118="a"),Z118,0))</f>
        <v>0</v>
      </c>
      <c r="Z118" s="409">
        <v>5</v>
      </c>
      <c r="AA118" s="45">
        <f>IF((COUNTIF(D118:W118,"a")+COUNTIF(D118:W118,"s"))&gt;0,IF((COUNTIF(D117:W117,"a")+COUNTIF(D117:W117,"s"))&gt;0,0,COUNTIF(D118:W118,"a")+COUNTIF(D118:W118,"s")), COUNTIF(D118:W118,"a")+COUNTIF(D118:W118,"s"))</f>
        <v>0</v>
      </c>
      <c r="AB118" s="223"/>
      <c r="AC118" s="277"/>
      <c r="AD118" s="276"/>
      <c r="AE118" s="277"/>
      <c r="AF118" s="277"/>
      <c r="AG118" s="277"/>
      <c r="AH118" s="277"/>
      <c r="AI118" s="277"/>
      <c r="AJ118" s="277"/>
      <c r="AK118" s="277"/>
      <c r="AL118" s="277"/>
      <c r="AM118" s="277"/>
      <c r="AN118" s="277"/>
      <c r="AO118" s="277"/>
      <c r="AP118" s="277"/>
      <c r="AQ118" s="277"/>
      <c r="AR118" s="277"/>
      <c r="AS118" s="277"/>
      <c r="CG118" s="60"/>
      <c r="CH118" s="60"/>
      <c r="CI118" s="60"/>
      <c r="CJ118" s="60"/>
      <c r="CK118" s="60"/>
      <c r="CL118" s="60"/>
      <c r="CM118" s="60"/>
    </row>
    <row r="119" spans="1:183" ht="28" customHeight="1" x14ac:dyDescent="0.25">
      <c r="A119" s="512"/>
      <c r="B119" s="250" t="s">
        <v>488</v>
      </c>
      <c r="C119" s="142" t="s">
        <v>22</v>
      </c>
      <c r="D119" s="661"/>
      <c r="E119" s="662"/>
      <c r="F119" s="661"/>
      <c r="G119" s="662"/>
      <c r="H119" s="661"/>
      <c r="I119" s="662"/>
      <c r="J119" s="661"/>
      <c r="K119" s="662"/>
      <c r="L119" s="661"/>
      <c r="M119" s="662"/>
      <c r="N119" s="661"/>
      <c r="O119" s="662"/>
      <c r="P119" s="661"/>
      <c r="Q119" s="662"/>
      <c r="R119" s="661"/>
      <c r="S119" s="662"/>
      <c r="T119" s="661"/>
      <c r="U119" s="662"/>
      <c r="V119" s="661"/>
      <c r="W119" s="662"/>
      <c r="X119" s="93"/>
      <c r="Y119" s="475">
        <f>IF(OR(D119="s",F119="s",H119="s",J119="s",L119="s",N119="s",P119="s",R119="s",T119="s",V119="s"), 0, IF(OR(D119="a",F119="a",H119="a",J119="a",L119="a",N119="a",P119="a",R119="a",T119="a",V119="a"),Z119,0))</f>
        <v>0</v>
      </c>
      <c r="Z119" s="409">
        <v>10</v>
      </c>
      <c r="AA119" s="45">
        <f>COUNTIF(D119:W119,"a")+COUNTIF(D119:W119,"s")</f>
        <v>0</v>
      </c>
      <c r="AB119" s="274"/>
      <c r="AC119" s="277"/>
      <c r="AD119" s="276" t="s">
        <v>286</v>
      </c>
      <c r="AE119" s="277"/>
      <c r="AF119" s="277"/>
      <c r="AG119" s="277"/>
      <c r="AH119" s="277"/>
      <c r="AI119" s="277"/>
      <c r="AJ119" s="277"/>
      <c r="AK119" s="277"/>
      <c r="AL119" s="277"/>
      <c r="AM119" s="277"/>
      <c r="AN119" s="277"/>
      <c r="AO119" s="277"/>
      <c r="AP119" s="277"/>
      <c r="AQ119" s="277"/>
      <c r="AR119" s="277"/>
      <c r="AS119" s="277"/>
      <c r="CG119" s="60"/>
      <c r="CH119" s="60"/>
      <c r="CI119" s="60"/>
      <c r="CJ119" s="60"/>
      <c r="CK119" s="60"/>
      <c r="CL119" s="60"/>
      <c r="CM119" s="60"/>
    </row>
    <row r="120" spans="1:183" ht="28" customHeight="1" x14ac:dyDescent="0.25">
      <c r="A120" s="512"/>
      <c r="B120" s="250" t="s">
        <v>627</v>
      </c>
      <c r="C120" s="142" t="s">
        <v>628</v>
      </c>
      <c r="D120" s="661"/>
      <c r="E120" s="662"/>
      <c r="F120" s="661"/>
      <c r="G120" s="662"/>
      <c r="H120" s="661"/>
      <c r="I120" s="662"/>
      <c r="J120" s="661"/>
      <c r="K120" s="662"/>
      <c r="L120" s="661"/>
      <c r="M120" s="662"/>
      <c r="N120" s="661"/>
      <c r="O120" s="662"/>
      <c r="P120" s="661"/>
      <c r="Q120" s="662"/>
      <c r="R120" s="661"/>
      <c r="S120" s="662"/>
      <c r="T120" s="661"/>
      <c r="U120" s="662"/>
      <c r="V120" s="661"/>
      <c r="W120" s="662"/>
      <c r="X120" s="93"/>
      <c r="Y120" s="94">
        <f>IF(OR(D120="s",F120="s",H120="s",J120="s",L120="s",N120="s",P120="s",R120="s",T120="s",V120="s"), 0, IF(OR(D120="a",F120="a",H120="a",J120="a",L120="a",N120="a",P120="a",R120="a",T120="a",V120="a"),Z120,0))</f>
        <v>0</v>
      </c>
      <c r="Z120" s="409">
        <v>10</v>
      </c>
      <c r="AA120" s="45">
        <f>COUNTIF(D120:W120,"a")+COUNTIF(D120:W120,"s")</f>
        <v>0</v>
      </c>
      <c r="AB120" s="274"/>
      <c r="AC120" s="277"/>
      <c r="AD120" s="276"/>
      <c r="AE120" s="277"/>
      <c r="AF120" s="277"/>
      <c r="AG120" s="277"/>
      <c r="AH120" s="277"/>
      <c r="AI120" s="277"/>
      <c r="AJ120" s="277"/>
      <c r="AK120" s="277"/>
      <c r="AL120" s="277"/>
      <c r="AM120" s="277"/>
      <c r="AN120" s="277"/>
      <c r="AO120" s="277"/>
      <c r="AP120" s="277"/>
      <c r="AQ120" s="277"/>
      <c r="AR120" s="277"/>
      <c r="AS120" s="277"/>
      <c r="CG120" s="60"/>
      <c r="CH120" s="60"/>
      <c r="CI120" s="60"/>
      <c r="CJ120" s="60"/>
      <c r="CK120" s="60"/>
      <c r="CL120" s="60"/>
      <c r="CM120" s="60"/>
    </row>
    <row r="121" spans="1:183" ht="28" customHeight="1" x14ac:dyDescent="0.25">
      <c r="A121" s="512"/>
      <c r="B121" s="250" t="s">
        <v>629</v>
      </c>
      <c r="C121" s="142" t="s">
        <v>630</v>
      </c>
      <c r="D121" s="661"/>
      <c r="E121" s="662"/>
      <c r="F121" s="661"/>
      <c r="G121" s="662"/>
      <c r="H121" s="661"/>
      <c r="I121" s="662"/>
      <c r="J121" s="661"/>
      <c r="K121" s="662"/>
      <c r="L121" s="661"/>
      <c r="M121" s="662"/>
      <c r="N121" s="661"/>
      <c r="O121" s="662"/>
      <c r="P121" s="661"/>
      <c r="Q121" s="662"/>
      <c r="R121" s="661"/>
      <c r="S121" s="662"/>
      <c r="T121" s="661"/>
      <c r="U121" s="662"/>
      <c r="V121" s="661"/>
      <c r="W121" s="662"/>
      <c r="X121" s="93"/>
      <c r="Y121" s="94">
        <f t="shared" si="25"/>
        <v>0</v>
      </c>
      <c r="Z121" s="409">
        <v>10</v>
      </c>
      <c r="AA121" s="45">
        <f t="shared" si="26"/>
        <v>0</v>
      </c>
      <c r="AB121" s="274"/>
      <c r="AC121" s="277"/>
      <c r="AD121" s="276"/>
      <c r="AE121" s="277"/>
      <c r="AF121" s="277"/>
      <c r="AG121" s="277"/>
      <c r="AH121" s="277"/>
      <c r="AI121" s="277"/>
      <c r="AJ121" s="277"/>
      <c r="AK121" s="277"/>
      <c r="AL121" s="277"/>
      <c r="AM121" s="277"/>
      <c r="AN121" s="277"/>
      <c r="AO121" s="277"/>
      <c r="AP121" s="277"/>
      <c r="AQ121" s="277"/>
      <c r="AR121" s="277"/>
      <c r="AS121" s="277"/>
      <c r="CG121" s="60"/>
      <c r="CH121" s="60"/>
      <c r="CI121" s="60"/>
      <c r="CJ121" s="60"/>
      <c r="CK121" s="60"/>
      <c r="CL121" s="60"/>
      <c r="CM121" s="60"/>
    </row>
    <row r="122" spans="1:183" ht="45" customHeight="1" thickBot="1" x14ac:dyDescent="0.3">
      <c r="A122" s="512"/>
      <c r="B122" s="250" t="s">
        <v>631</v>
      </c>
      <c r="C122" s="142" t="s">
        <v>632</v>
      </c>
      <c r="D122" s="661"/>
      <c r="E122" s="662"/>
      <c r="F122" s="661"/>
      <c r="G122" s="662"/>
      <c r="H122" s="661"/>
      <c r="I122" s="662"/>
      <c r="J122" s="661"/>
      <c r="K122" s="662"/>
      <c r="L122" s="661"/>
      <c r="M122" s="662"/>
      <c r="N122" s="661"/>
      <c r="O122" s="662"/>
      <c r="P122" s="661"/>
      <c r="Q122" s="662"/>
      <c r="R122" s="661"/>
      <c r="S122" s="662"/>
      <c r="T122" s="661"/>
      <c r="U122" s="662"/>
      <c r="V122" s="661"/>
      <c r="W122" s="662"/>
      <c r="X122" s="93"/>
      <c r="Y122" s="94">
        <f>IF(OR(D122="s",F122="s",H122="s",J122="s",L122="s",N122="s",P122="s",R122="s",T122="s",V122="s"), 0, IF(OR(D122="a",F122="a",H122="a",J122="a",L122="a",N122="a",P122="a",R122="a",T122="a",V122="a"),Z122,0))</f>
        <v>0</v>
      </c>
      <c r="Z122" s="409">
        <v>20</v>
      </c>
      <c r="AA122" s="45">
        <f>COUNTIF(D122:W122,"a")+COUNTIF(D122:W122,"s")</f>
        <v>0</v>
      </c>
      <c r="AB122" s="274"/>
      <c r="AC122" s="277"/>
      <c r="AD122" s="276" t="s">
        <v>286</v>
      </c>
      <c r="AE122" s="277"/>
      <c r="AF122" s="277"/>
      <c r="AG122" s="277"/>
      <c r="AH122" s="277"/>
      <c r="AI122" s="277"/>
      <c r="AJ122" s="277"/>
      <c r="AK122" s="277"/>
      <c r="AL122" s="277"/>
      <c r="AM122" s="277"/>
      <c r="AN122" s="277"/>
      <c r="AO122" s="277"/>
      <c r="AP122" s="277"/>
      <c r="AQ122" s="277"/>
      <c r="AR122" s="277"/>
      <c r="AS122" s="277"/>
      <c r="CG122" s="60"/>
      <c r="CH122" s="60"/>
      <c r="CI122" s="60"/>
      <c r="CJ122" s="60"/>
      <c r="CK122" s="60"/>
      <c r="CL122" s="60"/>
      <c r="CM122" s="60"/>
    </row>
    <row r="123" spans="1:183" ht="21" customHeight="1" thickTop="1" thickBot="1" x14ac:dyDescent="0.3">
      <c r="A123" s="512"/>
      <c r="B123" s="46"/>
      <c r="C123" s="142"/>
      <c r="D123" s="667" t="s">
        <v>289</v>
      </c>
      <c r="E123" s="668"/>
      <c r="F123" s="668"/>
      <c r="G123" s="668"/>
      <c r="H123" s="668"/>
      <c r="I123" s="668"/>
      <c r="J123" s="668"/>
      <c r="K123" s="668"/>
      <c r="L123" s="668"/>
      <c r="M123" s="668"/>
      <c r="N123" s="668"/>
      <c r="O123" s="668"/>
      <c r="P123" s="668"/>
      <c r="Q123" s="668"/>
      <c r="R123" s="668"/>
      <c r="S123" s="668"/>
      <c r="T123" s="668"/>
      <c r="U123" s="668"/>
      <c r="V123" s="668"/>
      <c r="W123" s="668"/>
      <c r="X123" s="669"/>
      <c r="Y123" s="92">
        <f>SUM(Y111:Y122)</f>
        <v>0</v>
      </c>
      <c r="Z123" s="410">
        <f>SUM(Z111:Z117)+SUM(Z119:Z122)</f>
        <v>120</v>
      </c>
      <c r="AA123" s="57"/>
      <c r="AB123" s="51"/>
      <c r="AC123" s="277"/>
      <c r="AD123" s="276"/>
      <c r="AE123" s="277"/>
      <c r="AF123" s="277"/>
      <c r="AG123" s="277"/>
      <c r="AH123" s="277"/>
      <c r="AI123" s="277"/>
      <c r="AJ123" s="277"/>
      <c r="AK123" s="277"/>
      <c r="AL123" s="277"/>
      <c r="AM123" s="277"/>
      <c r="AN123" s="277"/>
      <c r="AO123" s="277"/>
      <c r="AP123" s="277"/>
      <c r="AQ123" s="277"/>
      <c r="AR123" s="277"/>
      <c r="AS123" s="277"/>
      <c r="CG123" s="60"/>
      <c r="CH123" s="60"/>
      <c r="CI123" s="60"/>
      <c r="CJ123" s="60"/>
      <c r="CK123" s="60"/>
      <c r="CL123" s="60"/>
      <c r="CM123" s="60"/>
    </row>
    <row r="124" spans="1:183" ht="21" customHeight="1" thickBot="1" x14ac:dyDescent="0.3">
      <c r="A124" s="399"/>
      <c r="B124" s="102"/>
      <c r="C124" s="169"/>
      <c r="D124" s="693"/>
      <c r="E124" s="694"/>
      <c r="F124" s="885">
        <v>50</v>
      </c>
      <c r="G124" s="715"/>
      <c r="H124" s="715"/>
      <c r="I124" s="715"/>
      <c r="J124" s="715"/>
      <c r="K124" s="715"/>
      <c r="L124" s="715"/>
      <c r="M124" s="715"/>
      <c r="N124" s="715"/>
      <c r="O124" s="715"/>
      <c r="P124" s="715"/>
      <c r="Q124" s="715"/>
      <c r="R124" s="715"/>
      <c r="S124" s="715"/>
      <c r="T124" s="715"/>
      <c r="U124" s="715"/>
      <c r="V124" s="715"/>
      <c r="W124" s="715"/>
      <c r="X124" s="715"/>
      <c r="Y124" s="715"/>
      <c r="Z124" s="716"/>
      <c r="AA124" s="57"/>
      <c r="AB124" s="51"/>
      <c r="AC124" s="277"/>
      <c r="AD124" s="276"/>
      <c r="AE124" s="277"/>
      <c r="AF124" s="277"/>
      <c r="AG124" s="277"/>
      <c r="AH124" s="277"/>
      <c r="AI124" s="277"/>
      <c r="AJ124" s="277"/>
      <c r="AK124" s="277"/>
      <c r="AL124" s="277"/>
      <c r="AM124" s="277"/>
      <c r="AN124" s="277"/>
      <c r="AO124" s="277"/>
      <c r="AP124" s="277"/>
      <c r="AQ124" s="277"/>
      <c r="AR124" s="277"/>
      <c r="AS124" s="277"/>
      <c r="CG124" s="60"/>
      <c r="CH124" s="60"/>
      <c r="CI124" s="60"/>
      <c r="CJ124" s="60"/>
      <c r="CK124" s="60"/>
      <c r="CL124" s="60"/>
      <c r="CM124" s="60"/>
    </row>
    <row r="125" spans="1:183" s="103" customFormat="1" ht="30" customHeight="1" thickBot="1" x14ac:dyDescent="0.3">
      <c r="A125" s="486"/>
      <c r="B125" s="247" t="s">
        <v>633</v>
      </c>
      <c r="C125" s="487" t="s">
        <v>634</v>
      </c>
      <c r="D125" s="191"/>
      <c r="E125" s="195"/>
      <c r="F125" s="191"/>
      <c r="G125" s="195"/>
      <c r="H125" s="191"/>
      <c r="I125" s="190"/>
      <c r="J125" s="203"/>
      <c r="K125" s="195"/>
      <c r="L125" s="191"/>
      <c r="M125" s="190"/>
      <c r="N125" s="323"/>
      <c r="O125" s="195"/>
      <c r="P125" s="191"/>
      <c r="Q125" s="190"/>
      <c r="R125" s="194"/>
      <c r="S125" s="195"/>
      <c r="T125" s="191"/>
      <c r="U125" s="190"/>
      <c r="V125" s="194"/>
      <c r="W125" s="190"/>
      <c r="X125" s="314"/>
      <c r="Y125" s="371"/>
      <c r="Z125" s="406"/>
      <c r="AA125" s="57"/>
      <c r="AB125" s="51"/>
      <c r="AC125" s="277"/>
      <c r="AD125" s="276"/>
      <c r="AE125" s="277"/>
      <c r="AF125" s="277"/>
      <c r="AG125" s="277"/>
      <c r="AH125" s="277"/>
      <c r="AI125" s="277"/>
      <c r="AJ125" s="277"/>
      <c r="AK125" s="277"/>
      <c r="AL125" s="277"/>
      <c r="AM125" s="277"/>
      <c r="AN125" s="277"/>
      <c r="AO125" s="277"/>
      <c r="AP125" s="277"/>
      <c r="AQ125" s="277"/>
      <c r="AR125" s="277"/>
      <c r="AS125" s="277"/>
      <c r="AT125" s="277"/>
      <c r="AU125" s="277"/>
      <c r="AV125" s="277"/>
      <c r="AW125" s="277"/>
      <c r="AX125" s="277"/>
      <c r="AY125" s="277"/>
      <c r="AZ125" s="277"/>
      <c r="BA125" s="277"/>
      <c r="BB125" s="277"/>
      <c r="BC125" s="277"/>
      <c r="BD125" s="277"/>
      <c r="BE125" s="277"/>
      <c r="BF125" s="277"/>
      <c r="BG125" s="277"/>
      <c r="BH125" s="277"/>
      <c r="BI125" s="277"/>
      <c r="BJ125" s="277"/>
      <c r="BK125" s="277"/>
      <c r="BL125" s="277"/>
      <c r="BM125" s="277"/>
      <c r="BN125" s="277"/>
      <c r="BO125" s="277"/>
      <c r="BP125" s="277"/>
      <c r="BQ125" s="277"/>
      <c r="BR125" s="277"/>
      <c r="BS125" s="277"/>
      <c r="BT125" s="277"/>
      <c r="BU125" s="277"/>
      <c r="BV125" s="277"/>
      <c r="BW125" s="277"/>
      <c r="BX125" s="277"/>
      <c r="BY125" s="277"/>
      <c r="BZ125" s="277"/>
      <c r="CA125" s="277"/>
      <c r="CB125" s="277"/>
      <c r="CC125" s="277"/>
      <c r="CD125" s="277"/>
      <c r="CE125" s="277"/>
      <c r="CF125" s="277"/>
      <c r="CG125" s="51"/>
      <c r="CH125" s="51"/>
      <c r="CI125" s="51"/>
      <c r="CJ125" s="51"/>
      <c r="CK125" s="51"/>
      <c r="CL125" s="51"/>
      <c r="CM125" s="51"/>
      <c r="CN125" s="41"/>
      <c r="CO125" s="41"/>
      <c r="CP125" s="41"/>
      <c r="CQ125" s="41"/>
      <c r="CR125" s="41"/>
      <c r="CS125" s="41"/>
      <c r="CT125" s="41"/>
      <c r="CU125" s="41"/>
      <c r="CV125" s="41"/>
      <c r="CW125" s="41"/>
      <c r="CX125" s="41"/>
      <c r="CY125" s="41"/>
      <c r="CZ125" s="41"/>
      <c r="DA125" s="41"/>
      <c r="DB125" s="41"/>
      <c r="DC125" s="41"/>
      <c r="DD125" s="41"/>
      <c r="DE125" s="41"/>
      <c r="DF125" s="41"/>
      <c r="DG125" s="41"/>
      <c r="DH125" s="41"/>
      <c r="DI125" s="41"/>
      <c r="DJ125" s="41"/>
      <c r="DK125" s="41"/>
      <c r="DL125" s="41"/>
      <c r="DM125" s="41"/>
      <c r="DN125" s="41"/>
      <c r="DO125" s="41"/>
      <c r="DP125" s="41"/>
      <c r="DQ125" s="41"/>
      <c r="DR125" s="41"/>
      <c r="DS125" s="41"/>
      <c r="DT125" s="41"/>
      <c r="DU125" s="41"/>
      <c r="DV125" s="41"/>
      <c r="DW125" s="41"/>
      <c r="DX125" s="41"/>
      <c r="DY125" s="41"/>
      <c r="DZ125" s="41"/>
      <c r="EA125" s="41"/>
      <c r="EB125" s="41"/>
      <c r="EC125" s="41"/>
      <c r="ED125" s="41"/>
      <c r="EE125" s="41"/>
      <c r="EF125" s="41"/>
      <c r="EG125" s="41"/>
      <c r="EH125" s="41"/>
      <c r="EI125" s="41"/>
      <c r="EJ125" s="41"/>
      <c r="EK125" s="41"/>
      <c r="EL125" s="41"/>
      <c r="EM125" s="41"/>
      <c r="EN125" s="41"/>
      <c r="EO125" s="41"/>
      <c r="EP125" s="41"/>
      <c r="EQ125" s="41"/>
      <c r="ER125" s="41"/>
      <c r="ES125" s="41"/>
      <c r="ET125" s="41"/>
      <c r="EU125" s="41"/>
      <c r="EV125" s="41"/>
      <c r="EW125" s="41"/>
      <c r="EX125" s="41"/>
      <c r="EY125" s="41"/>
      <c r="EZ125" s="41"/>
      <c r="FA125" s="41"/>
      <c r="FB125" s="41"/>
      <c r="FC125" s="41"/>
      <c r="FD125" s="41"/>
      <c r="FE125" s="41"/>
      <c r="FF125" s="41"/>
      <c r="FG125" s="41"/>
      <c r="FH125" s="41"/>
      <c r="FI125" s="41"/>
      <c r="FJ125" s="41"/>
      <c r="FK125" s="41"/>
      <c r="FL125" s="41"/>
      <c r="FM125" s="41"/>
      <c r="FN125" s="41"/>
      <c r="FO125" s="41"/>
      <c r="FP125" s="41"/>
      <c r="FQ125" s="41"/>
      <c r="FR125" s="41"/>
      <c r="FS125" s="41"/>
      <c r="FT125" s="41"/>
      <c r="FU125" s="41"/>
      <c r="FV125" s="41"/>
      <c r="FW125" s="41"/>
      <c r="FX125" s="41"/>
      <c r="FY125" s="41"/>
      <c r="FZ125" s="41"/>
      <c r="GA125" s="41"/>
    </row>
    <row r="126" spans="1:183" ht="45" customHeight="1" thickBot="1" x14ac:dyDescent="0.3">
      <c r="A126" s="430"/>
      <c r="B126" s="252"/>
      <c r="C126" s="466" t="s">
        <v>653</v>
      </c>
      <c r="D126" s="803"/>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57"/>
      <c r="AB126" s="51"/>
      <c r="AC126" s="277"/>
      <c r="AD126" s="276"/>
      <c r="AE126" s="277"/>
      <c r="AF126" s="277"/>
      <c r="AG126" s="277"/>
      <c r="AH126" s="277"/>
      <c r="AI126" s="277"/>
      <c r="AJ126" s="277"/>
      <c r="AK126" s="277"/>
      <c r="AL126" s="277"/>
      <c r="AM126" s="277"/>
      <c r="AN126" s="277"/>
      <c r="AO126" s="277"/>
      <c r="AP126" s="277"/>
      <c r="AQ126" s="277"/>
      <c r="AR126" s="277"/>
      <c r="AS126" s="277"/>
      <c r="AT126" s="277"/>
      <c r="AU126" s="277"/>
      <c r="AV126" s="277"/>
      <c r="AW126" s="277"/>
      <c r="AX126" s="277"/>
      <c r="AY126" s="277"/>
      <c r="AZ126" s="277"/>
      <c r="BA126" s="277"/>
      <c r="BB126" s="277"/>
      <c r="BC126" s="277"/>
      <c r="BD126" s="277"/>
      <c r="BE126" s="277"/>
      <c r="BF126" s="277"/>
      <c r="BG126" s="277"/>
      <c r="BH126" s="277"/>
      <c r="BI126" s="277"/>
      <c r="BJ126" s="277"/>
      <c r="BK126" s="277"/>
      <c r="BL126" s="277"/>
      <c r="BM126" s="277"/>
      <c r="BN126" s="277"/>
      <c r="BO126" s="277"/>
      <c r="BP126" s="277"/>
      <c r="BQ126" s="277"/>
      <c r="BR126" s="277"/>
      <c r="BS126" s="277"/>
      <c r="BT126" s="277"/>
      <c r="BU126" s="277"/>
      <c r="BV126" s="277"/>
      <c r="BW126" s="277"/>
      <c r="BX126" s="277"/>
      <c r="BY126" s="277"/>
      <c r="BZ126" s="277"/>
      <c r="CA126" s="277"/>
      <c r="CB126" s="277"/>
      <c r="CC126" s="277"/>
      <c r="CD126" s="277"/>
      <c r="CE126" s="277"/>
      <c r="CF126" s="277"/>
      <c r="CG126" s="51"/>
      <c r="CH126" s="51"/>
      <c r="CI126" s="51"/>
      <c r="CJ126" s="51"/>
      <c r="CK126" s="51"/>
      <c r="CL126" s="51"/>
      <c r="CM126" s="51"/>
      <c r="CN126" s="41"/>
      <c r="CO126" s="41"/>
      <c r="CP126" s="41"/>
      <c r="CQ126" s="41"/>
      <c r="CR126" s="41"/>
      <c r="CS126" s="41"/>
      <c r="CT126" s="41"/>
      <c r="CU126" s="41"/>
      <c r="CV126" s="41"/>
      <c r="CW126" s="41"/>
      <c r="CX126" s="41"/>
      <c r="CY126" s="41"/>
      <c r="CZ126" s="41"/>
      <c r="DA126" s="41"/>
      <c r="DB126" s="41"/>
      <c r="DC126" s="41"/>
      <c r="DD126" s="41"/>
      <c r="DE126" s="41"/>
      <c r="DF126" s="41"/>
      <c r="DG126" s="41"/>
      <c r="DH126" s="41"/>
      <c r="DI126" s="41"/>
      <c r="DJ126" s="41"/>
      <c r="DK126" s="41"/>
      <c r="DL126" s="41"/>
      <c r="DM126" s="41"/>
      <c r="DN126" s="41"/>
      <c r="DO126" s="41"/>
      <c r="DP126" s="41"/>
      <c r="DQ126" s="41"/>
      <c r="DR126" s="41"/>
      <c r="DS126" s="41"/>
      <c r="DT126" s="41"/>
      <c r="DU126" s="41"/>
      <c r="DV126" s="41"/>
      <c r="DW126" s="41"/>
      <c r="DX126" s="41"/>
      <c r="DY126" s="41"/>
      <c r="DZ126" s="41"/>
      <c r="EA126" s="41"/>
      <c r="EB126" s="41"/>
      <c r="EC126" s="41"/>
      <c r="ED126" s="41"/>
      <c r="EE126" s="41"/>
      <c r="EF126" s="41"/>
      <c r="EG126" s="41"/>
      <c r="EH126" s="41"/>
      <c r="EI126" s="41"/>
      <c r="EJ126" s="41"/>
      <c r="EK126" s="41"/>
      <c r="EL126" s="41"/>
      <c r="EM126" s="41"/>
      <c r="EN126" s="41"/>
      <c r="EO126" s="41"/>
      <c r="EP126" s="41"/>
      <c r="EQ126" s="41"/>
      <c r="ER126" s="41"/>
      <c r="ES126" s="41"/>
      <c r="ET126" s="41"/>
      <c r="EU126" s="41"/>
      <c r="EV126" s="41"/>
      <c r="EW126" s="41"/>
      <c r="EX126" s="41"/>
      <c r="EY126" s="41"/>
      <c r="EZ126" s="41"/>
      <c r="FA126" s="41"/>
      <c r="FB126" s="41"/>
      <c r="FC126" s="41"/>
      <c r="FD126" s="41"/>
      <c r="FE126" s="41"/>
      <c r="FF126" s="41"/>
      <c r="FG126" s="41"/>
      <c r="FH126" s="41"/>
      <c r="FI126" s="41"/>
      <c r="FJ126" s="41"/>
      <c r="FK126" s="41"/>
      <c r="FL126" s="41"/>
      <c r="FM126" s="41"/>
      <c r="FN126" s="41"/>
      <c r="FO126" s="41"/>
      <c r="FP126" s="41"/>
      <c r="FQ126" s="41"/>
      <c r="FR126" s="41"/>
      <c r="FS126" s="41"/>
      <c r="FT126" s="41"/>
      <c r="FU126" s="41"/>
      <c r="FV126" s="41"/>
      <c r="FW126" s="41"/>
      <c r="FX126" s="41"/>
      <c r="FY126" s="41"/>
      <c r="FZ126" s="41"/>
      <c r="GA126" s="41"/>
    </row>
    <row r="127" spans="1:183" ht="28" customHeight="1" x14ac:dyDescent="0.25">
      <c r="A127" s="460"/>
      <c r="B127" s="461" t="s">
        <v>635</v>
      </c>
      <c r="C127" s="462" t="s">
        <v>636</v>
      </c>
      <c r="D127" s="663"/>
      <c r="E127" s="664"/>
      <c r="F127" s="663"/>
      <c r="G127" s="664"/>
      <c r="H127" s="663"/>
      <c r="I127" s="664"/>
      <c r="J127" s="663"/>
      <c r="K127" s="664"/>
      <c r="L127" s="663"/>
      <c r="M127" s="664"/>
      <c r="N127" s="663"/>
      <c r="O127" s="664"/>
      <c r="P127" s="663"/>
      <c r="Q127" s="664"/>
      <c r="R127" s="663"/>
      <c r="S127" s="664"/>
      <c r="T127" s="663"/>
      <c r="U127" s="664"/>
      <c r="V127" s="663"/>
      <c r="W127" s="664"/>
      <c r="X127" s="87"/>
      <c r="Y127" s="89">
        <f>IF(OR(D127="s",F127="s",H127="s",J127="s",L127="s",N127="s",P127="s",R127="s",T127="s",V127="s"), 0, IF(OR(D127="a",F127="a",H127="a",J127="a",L127="a",N127="a",P127="a",R127="a",T127="a",V127="a"),Z127,0))</f>
        <v>0</v>
      </c>
      <c r="Z127" s="412">
        <f>IF(X127="na",0,10)</f>
        <v>10</v>
      </c>
      <c r="AA127" s="221">
        <f t="shared" ref="AA127:AA134" si="28">COUNTIF(D127:W127,"a")+COUNTIF(D127:W127,"s")+COUNTIF(X127:X127,"na")</f>
        <v>0</v>
      </c>
      <c r="AB127" s="274"/>
      <c r="AC127" s="277"/>
      <c r="AD127" s="276" t="s">
        <v>286</v>
      </c>
      <c r="AE127" s="277"/>
      <c r="AF127" s="277"/>
      <c r="AG127" s="277"/>
      <c r="AH127" s="277"/>
      <c r="AI127" s="277"/>
      <c r="AJ127" s="277"/>
      <c r="AK127" s="277"/>
      <c r="AL127" s="277"/>
      <c r="AM127" s="277"/>
      <c r="AN127" s="277"/>
      <c r="AO127" s="277"/>
      <c r="AP127" s="277"/>
      <c r="AQ127" s="277"/>
      <c r="AR127" s="277"/>
      <c r="AS127" s="277"/>
      <c r="AT127" s="277"/>
      <c r="AU127" s="277"/>
      <c r="AV127" s="277"/>
      <c r="AW127" s="277"/>
      <c r="AX127" s="277"/>
      <c r="AY127" s="277"/>
      <c r="AZ127" s="277"/>
      <c r="BA127" s="277"/>
      <c r="BB127" s="277"/>
      <c r="BC127" s="277"/>
      <c r="BD127" s="277"/>
      <c r="BE127" s="277"/>
      <c r="BF127" s="277"/>
      <c r="BG127" s="277"/>
      <c r="BH127" s="277"/>
      <c r="BI127" s="277"/>
      <c r="BJ127" s="277"/>
      <c r="BK127" s="277"/>
      <c r="BL127" s="277"/>
      <c r="BM127" s="277"/>
      <c r="BN127" s="277"/>
      <c r="BO127" s="277"/>
      <c r="BP127" s="277"/>
      <c r="BQ127" s="277"/>
      <c r="BR127" s="277"/>
      <c r="BS127" s="277"/>
      <c r="BT127" s="277"/>
      <c r="BU127" s="277"/>
      <c r="BV127" s="277"/>
      <c r="BW127" s="277"/>
      <c r="BX127" s="277"/>
      <c r="BY127" s="277"/>
      <c r="BZ127" s="277"/>
      <c r="CA127" s="277"/>
      <c r="CB127" s="277"/>
      <c r="CC127" s="277"/>
      <c r="CD127" s="277"/>
      <c r="CE127" s="277"/>
      <c r="CF127" s="277"/>
      <c r="CG127" s="51"/>
      <c r="CH127" s="51"/>
      <c r="CI127" s="51"/>
      <c r="CJ127" s="51"/>
      <c r="CK127" s="51"/>
      <c r="CL127" s="51"/>
      <c r="CM127" s="51"/>
      <c r="CN127" s="41"/>
      <c r="CO127" s="41"/>
      <c r="CP127" s="41"/>
      <c r="CQ127" s="41"/>
      <c r="CR127" s="41"/>
      <c r="CS127" s="41"/>
      <c r="CT127" s="41"/>
      <c r="CU127" s="41"/>
      <c r="CV127" s="41"/>
      <c r="CW127" s="41"/>
      <c r="CX127" s="41"/>
      <c r="CY127" s="41"/>
      <c r="CZ127" s="41"/>
      <c r="DA127" s="41"/>
      <c r="DB127" s="41"/>
      <c r="DC127" s="41"/>
      <c r="DD127" s="41"/>
      <c r="DE127" s="41"/>
      <c r="DF127" s="41"/>
      <c r="DG127" s="41"/>
      <c r="DH127" s="41"/>
      <c r="DI127" s="41"/>
      <c r="DJ127" s="41"/>
      <c r="DK127" s="41"/>
      <c r="DL127" s="41"/>
      <c r="DM127" s="41"/>
      <c r="DN127" s="41"/>
      <c r="DO127" s="41"/>
      <c r="DP127" s="41"/>
      <c r="DQ127" s="41"/>
      <c r="DR127" s="41"/>
      <c r="DS127" s="41"/>
      <c r="DT127" s="41"/>
      <c r="DU127" s="41"/>
      <c r="DV127" s="41"/>
      <c r="DW127" s="41"/>
      <c r="DX127" s="41"/>
      <c r="DY127" s="41"/>
      <c r="DZ127" s="41"/>
      <c r="EA127" s="41"/>
      <c r="EB127" s="41"/>
      <c r="EC127" s="41"/>
      <c r="ED127" s="41"/>
      <c r="EE127" s="41"/>
      <c r="EF127" s="41"/>
      <c r="EG127" s="41"/>
      <c r="EH127" s="41"/>
      <c r="EI127" s="41"/>
      <c r="EJ127" s="41"/>
      <c r="EK127" s="41"/>
      <c r="EL127" s="41"/>
      <c r="EM127" s="41"/>
      <c r="EN127" s="41"/>
      <c r="EO127" s="41"/>
      <c r="EP127" s="41"/>
      <c r="EQ127" s="41"/>
      <c r="ER127" s="41"/>
      <c r="ES127" s="41"/>
      <c r="ET127" s="41"/>
      <c r="EU127" s="41"/>
      <c r="EV127" s="41"/>
      <c r="EW127" s="41"/>
      <c r="EX127" s="41"/>
      <c r="EY127" s="41"/>
      <c r="EZ127" s="41"/>
      <c r="FA127" s="41"/>
      <c r="FB127" s="41"/>
      <c r="FC127" s="41"/>
      <c r="FD127" s="41"/>
      <c r="FE127" s="41"/>
      <c r="FF127" s="41"/>
      <c r="FG127" s="41"/>
      <c r="FH127" s="41"/>
      <c r="FI127" s="41"/>
      <c r="FJ127" s="41"/>
      <c r="FK127" s="41"/>
      <c r="FL127" s="41"/>
      <c r="FM127" s="41"/>
      <c r="FN127" s="41"/>
      <c r="FO127" s="41"/>
      <c r="FP127" s="41"/>
      <c r="FQ127" s="41"/>
      <c r="FR127" s="41"/>
      <c r="FS127" s="41"/>
      <c r="FT127" s="41"/>
      <c r="FU127" s="41"/>
      <c r="FV127" s="41"/>
      <c r="FW127" s="41"/>
      <c r="FX127" s="41"/>
      <c r="FY127" s="41"/>
      <c r="FZ127" s="41"/>
      <c r="GA127" s="41"/>
    </row>
    <row r="128" spans="1:183" ht="45" customHeight="1" x14ac:dyDescent="0.25">
      <c r="A128" s="460"/>
      <c r="B128" s="463" t="s">
        <v>637</v>
      </c>
      <c r="C128" s="464" t="s">
        <v>638</v>
      </c>
      <c r="D128" s="661"/>
      <c r="E128" s="662"/>
      <c r="F128" s="661"/>
      <c r="G128" s="662"/>
      <c r="H128" s="661"/>
      <c r="I128" s="662"/>
      <c r="J128" s="661"/>
      <c r="K128" s="662"/>
      <c r="L128" s="661"/>
      <c r="M128" s="662"/>
      <c r="N128" s="661"/>
      <c r="O128" s="662"/>
      <c r="P128" s="661"/>
      <c r="Q128" s="662"/>
      <c r="R128" s="661"/>
      <c r="S128" s="662"/>
      <c r="T128" s="661"/>
      <c r="U128" s="662"/>
      <c r="V128" s="661"/>
      <c r="W128" s="662"/>
      <c r="X128" s="87"/>
      <c r="Y128" s="94">
        <f t="shared" ref="Y128:Y134" si="29">IF(OR(D128="s",F128="s",H128="s",J128="s",L128="s",N128="s",P128="s",R128="s",T128="s",V128="s"), 0, IF(OR(D128="a",F128="a",H128="a",J128="a",L128="a",N128="a",P128="a",R128="a",T128="a",V128="a"),Z128,0))</f>
        <v>0</v>
      </c>
      <c r="Z128" s="409">
        <f>IF(X128="na",0,5)</f>
        <v>5</v>
      </c>
      <c r="AA128" s="221">
        <f t="shared" si="28"/>
        <v>0</v>
      </c>
      <c r="AB128" s="274"/>
      <c r="AC128" s="277"/>
      <c r="AD128" s="276"/>
      <c r="AE128" s="277"/>
      <c r="AF128" s="277"/>
      <c r="AG128" s="277"/>
      <c r="AH128" s="277"/>
      <c r="AI128" s="277"/>
      <c r="AJ128" s="277"/>
      <c r="AK128" s="277"/>
      <c r="AL128" s="277"/>
      <c r="AM128" s="277"/>
      <c r="AN128" s="277"/>
      <c r="AO128" s="277"/>
      <c r="AP128" s="277"/>
      <c r="AQ128" s="277"/>
      <c r="AR128" s="277"/>
      <c r="AS128" s="277"/>
      <c r="AT128" s="277"/>
      <c r="AU128" s="277"/>
      <c r="AV128" s="277"/>
      <c r="AW128" s="277"/>
      <c r="AX128" s="277"/>
      <c r="AY128" s="277"/>
      <c r="AZ128" s="277"/>
      <c r="BA128" s="277"/>
      <c r="BB128" s="277"/>
      <c r="BC128" s="277"/>
      <c r="BD128" s="277"/>
      <c r="BE128" s="277"/>
      <c r="BF128" s="277"/>
      <c r="BG128" s="277"/>
      <c r="BH128" s="277"/>
      <c r="BI128" s="277"/>
      <c r="BJ128" s="277"/>
      <c r="BK128" s="277"/>
      <c r="BL128" s="277"/>
      <c r="BM128" s="277"/>
      <c r="BN128" s="277"/>
      <c r="BO128" s="277"/>
      <c r="BP128" s="277"/>
      <c r="BQ128" s="277"/>
      <c r="BR128" s="277"/>
      <c r="BS128" s="277"/>
      <c r="BT128" s="277"/>
      <c r="BU128" s="277"/>
      <c r="BV128" s="277"/>
      <c r="BW128" s="277"/>
      <c r="BX128" s="277"/>
      <c r="BY128" s="277"/>
      <c r="BZ128" s="277"/>
      <c r="CA128" s="277"/>
      <c r="CB128" s="277"/>
      <c r="CC128" s="277"/>
      <c r="CD128" s="277"/>
      <c r="CE128" s="277"/>
      <c r="CF128" s="277"/>
      <c r="CG128" s="51"/>
      <c r="CH128" s="51"/>
      <c r="CI128" s="51"/>
      <c r="CJ128" s="51"/>
      <c r="CK128" s="51"/>
      <c r="CL128" s="51"/>
      <c r="CM128" s="51"/>
      <c r="CN128" s="41"/>
      <c r="CO128" s="41"/>
      <c r="CP128" s="41"/>
      <c r="CQ128" s="41"/>
      <c r="CR128" s="41"/>
      <c r="CS128" s="41"/>
      <c r="CT128" s="41"/>
      <c r="CU128" s="41"/>
      <c r="CV128" s="41"/>
      <c r="CW128" s="41"/>
      <c r="CX128" s="41"/>
      <c r="CY128" s="41"/>
      <c r="CZ128" s="41"/>
      <c r="DA128" s="41"/>
      <c r="DB128" s="41"/>
      <c r="DC128" s="41"/>
      <c r="DD128" s="41"/>
      <c r="DE128" s="41"/>
      <c r="DF128" s="41"/>
      <c r="DG128" s="41"/>
      <c r="DH128" s="41"/>
      <c r="DI128" s="41"/>
      <c r="DJ128" s="41"/>
      <c r="DK128" s="41"/>
      <c r="DL128" s="41"/>
      <c r="DM128" s="41"/>
      <c r="DN128" s="41"/>
      <c r="DO128" s="41"/>
      <c r="DP128" s="41"/>
      <c r="DQ128" s="41"/>
      <c r="DR128" s="41"/>
      <c r="DS128" s="41"/>
      <c r="DT128" s="41"/>
      <c r="DU128" s="41"/>
      <c r="DV128" s="41"/>
      <c r="DW128" s="41"/>
      <c r="DX128" s="41"/>
      <c r="DY128" s="41"/>
      <c r="DZ128" s="41"/>
      <c r="EA128" s="41"/>
      <c r="EB128" s="41"/>
      <c r="EC128" s="41"/>
      <c r="ED128" s="41"/>
      <c r="EE128" s="41"/>
      <c r="EF128" s="41"/>
      <c r="EG128" s="41"/>
      <c r="EH128" s="41"/>
      <c r="EI128" s="41"/>
      <c r="EJ128" s="41"/>
      <c r="EK128" s="41"/>
      <c r="EL128" s="41"/>
      <c r="EM128" s="41"/>
      <c r="EN128" s="41"/>
      <c r="EO128" s="41"/>
      <c r="EP128" s="41"/>
      <c r="EQ128" s="41"/>
      <c r="ER128" s="41"/>
      <c r="ES128" s="41"/>
      <c r="ET128" s="41"/>
      <c r="EU128" s="41"/>
      <c r="EV128" s="41"/>
      <c r="EW128" s="41"/>
      <c r="EX128" s="41"/>
      <c r="EY128" s="41"/>
      <c r="EZ128" s="41"/>
      <c r="FA128" s="41"/>
      <c r="FB128" s="41"/>
      <c r="FC128" s="41"/>
      <c r="FD128" s="41"/>
      <c r="FE128" s="41"/>
      <c r="FF128" s="41"/>
      <c r="FG128" s="41"/>
      <c r="FH128" s="41"/>
      <c r="FI128" s="41"/>
      <c r="FJ128" s="41"/>
      <c r="FK128" s="41"/>
      <c r="FL128" s="41"/>
      <c r="FM128" s="41"/>
      <c r="FN128" s="41"/>
      <c r="FO128" s="41"/>
      <c r="FP128" s="41"/>
      <c r="FQ128" s="41"/>
      <c r="FR128" s="41"/>
      <c r="FS128" s="41"/>
      <c r="FT128" s="41"/>
      <c r="FU128" s="41"/>
      <c r="FV128" s="41"/>
      <c r="FW128" s="41"/>
      <c r="FX128" s="41"/>
      <c r="FY128" s="41"/>
      <c r="FZ128" s="41"/>
      <c r="GA128" s="41"/>
    </row>
    <row r="129" spans="1:183" ht="67.75" customHeight="1" x14ac:dyDescent="0.25">
      <c r="A129" s="460"/>
      <c r="B129" s="463" t="s">
        <v>639</v>
      </c>
      <c r="C129" s="464" t="s">
        <v>640</v>
      </c>
      <c r="D129" s="661"/>
      <c r="E129" s="662"/>
      <c r="F129" s="661"/>
      <c r="G129" s="662"/>
      <c r="H129" s="661"/>
      <c r="I129" s="662"/>
      <c r="J129" s="661"/>
      <c r="K129" s="662"/>
      <c r="L129" s="661"/>
      <c r="M129" s="662"/>
      <c r="N129" s="661"/>
      <c r="O129" s="662"/>
      <c r="P129" s="661"/>
      <c r="Q129" s="662"/>
      <c r="R129" s="661"/>
      <c r="S129" s="662"/>
      <c r="T129" s="661"/>
      <c r="U129" s="662"/>
      <c r="V129" s="661"/>
      <c r="W129" s="662"/>
      <c r="X129" s="87"/>
      <c r="Y129" s="104">
        <f t="shared" si="29"/>
        <v>0</v>
      </c>
      <c r="Z129" s="409">
        <f>IF(X129="na",0,5)</f>
        <v>5</v>
      </c>
      <c r="AA129" s="221">
        <f t="shared" si="28"/>
        <v>0</v>
      </c>
      <c r="AB129" s="274"/>
      <c r="AC129" s="277"/>
      <c r="AD129" s="276"/>
      <c r="AE129" s="277"/>
      <c r="AF129" s="277"/>
      <c r="AG129" s="277"/>
      <c r="AH129" s="277"/>
      <c r="AI129" s="277"/>
      <c r="AJ129" s="277"/>
      <c r="AK129" s="277"/>
      <c r="AL129" s="277"/>
      <c r="AM129" s="277"/>
      <c r="AN129" s="277"/>
      <c r="AO129" s="277"/>
      <c r="AP129" s="277"/>
      <c r="AQ129" s="277"/>
      <c r="AR129" s="277"/>
      <c r="AS129" s="277"/>
      <c r="AT129" s="277"/>
      <c r="AU129" s="277"/>
      <c r="AV129" s="277"/>
      <c r="AW129" s="277"/>
      <c r="AX129" s="277"/>
      <c r="AY129" s="277"/>
      <c r="AZ129" s="277"/>
      <c r="BA129" s="277"/>
      <c r="BB129" s="277"/>
      <c r="BC129" s="277"/>
      <c r="BD129" s="277"/>
      <c r="BE129" s="277"/>
      <c r="BF129" s="277"/>
      <c r="BG129" s="277"/>
      <c r="BH129" s="277"/>
      <c r="BI129" s="277"/>
      <c r="BJ129" s="277"/>
      <c r="BK129" s="277"/>
      <c r="BL129" s="277"/>
      <c r="BM129" s="277"/>
      <c r="BN129" s="277"/>
      <c r="BO129" s="277"/>
      <c r="BP129" s="277"/>
      <c r="BQ129" s="277"/>
      <c r="BR129" s="277"/>
      <c r="BS129" s="277"/>
      <c r="BT129" s="277"/>
      <c r="BU129" s="277"/>
      <c r="BV129" s="277"/>
      <c r="BW129" s="277"/>
      <c r="BX129" s="277"/>
      <c r="BY129" s="277"/>
      <c r="BZ129" s="277"/>
      <c r="CA129" s="277"/>
      <c r="CB129" s="277"/>
      <c r="CC129" s="277"/>
      <c r="CD129" s="277"/>
      <c r="CE129" s="277"/>
      <c r="CF129" s="277"/>
      <c r="CG129" s="51"/>
      <c r="CH129" s="51"/>
      <c r="CI129" s="51"/>
      <c r="CJ129" s="51"/>
      <c r="CK129" s="51"/>
      <c r="CL129" s="51"/>
      <c r="CM129" s="51"/>
      <c r="CN129" s="41"/>
      <c r="CO129" s="41"/>
      <c r="CP129" s="41"/>
      <c r="CQ129" s="41"/>
      <c r="CR129" s="41"/>
      <c r="CS129" s="41"/>
      <c r="CT129" s="41"/>
      <c r="CU129" s="41"/>
      <c r="CV129" s="41"/>
      <c r="CW129" s="41"/>
      <c r="CX129" s="41"/>
      <c r="CY129" s="41"/>
      <c r="CZ129" s="41"/>
      <c r="DA129" s="41"/>
      <c r="DB129" s="41"/>
      <c r="DC129" s="41"/>
      <c r="DD129" s="41"/>
      <c r="DE129" s="41"/>
      <c r="DF129" s="41"/>
      <c r="DG129" s="41"/>
      <c r="DH129" s="41"/>
      <c r="DI129" s="41"/>
      <c r="DJ129" s="41"/>
      <c r="DK129" s="41"/>
      <c r="DL129" s="41"/>
      <c r="DM129" s="41"/>
      <c r="DN129" s="41"/>
      <c r="DO129" s="41"/>
      <c r="DP129" s="41"/>
      <c r="DQ129" s="41"/>
      <c r="DR129" s="41"/>
      <c r="DS129" s="41"/>
      <c r="DT129" s="41"/>
      <c r="DU129" s="41"/>
      <c r="DV129" s="41"/>
      <c r="DW129" s="41"/>
      <c r="DX129" s="41"/>
      <c r="DY129" s="41"/>
      <c r="DZ129" s="41"/>
      <c r="EA129" s="41"/>
      <c r="EB129" s="41"/>
      <c r="EC129" s="41"/>
      <c r="ED129" s="41"/>
      <c r="EE129" s="41"/>
      <c r="EF129" s="41"/>
      <c r="EG129" s="41"/>
      <c r="EH129" s="41"/>
      <c r="EI129" s="41"/>
      <c r="EJ129" s="41"/>
      <c r="EK129" s="41"/>
      <c r="EL129" s="41"/>
      <c r="EM129" s="41"/>
      <c r="EN129" s="41"/>
      <c r="EO129" s="41"/>
      <c r="EP129" s="41"/>
      <c r="EQ129" s="41"/>
      <c r="ER129" s="41"/>
      <c r="ES129" s="41"/>
      <c r="ET129" s="41"/>
      <c r="EU129" s="41"/>
      <c r="EV129" s="41"/>
      <c r="EW129" s="41"/>
      <c r="EX129" s="41"/>
      <c r="EY129" s="41"/>
      <c r="EZ129" s="41"/>
      <c r="FA129" s="41"/>
      <c r="FB129" s="41"/>
      <c r="FC129" s="41"/>
      <c r="FD129" s="41"/>
      <c r="FE129" s="41"/>
      <c r="FF129" s="41"/>
      <c r="FG129" s="41"/>
      <c r="FH129" s="41"/>
      <c r="FI129" s="41"/>
      <c r="FJ129" s="41"/>
      <c r="FK129" s="41"/>
      <c r="FL129" s="41"/>
      <c r="FM129" s="41"/>
      <c r="FN129" s="41"/>
      <c r="FO129" s="41"/>
      <c r="FP129" s="41"/>
      <c r="FQ129" s="41"/>
      <c r="FR129" s="41"/>
      <c r="FS129" s="41"/>
      <c r="FT129" s="41"/>
      <c r="FU129" s="41"/>
      <c r="FV129" s="41"/>
      <c r="FW129" s="41"/>
      <c r="FX129" s="41"/>
      <c r="FY129" s="41"/>
      <c r="FZ129" s="41"/>
      <c r="GA129" s="41"/>
    </row>
    <row r="130" spans="1:183" ht="67.75" customHeight="1" x14ac:dyDescent="0.25">
      <c r="A130" s="460"/>
      <c r="B130" s="463" t="s">
        <v>641</v>
      </c>
      <c r="C130" s="465" t="s">
        <v>642</v>
      </c>
      <c r="D130" s="661"/>
      <c r="E130" s="662"/>
      <c r="F130" s="661"/>
      <c r="G130" s="662"/>
      <c r="H130" s="661"/>
      <c r="I130" s="662"/>
      <c r="J130" s="661"/>
      <c r="K130" s="662"/>
      <c r="L130" s="661"/>
      <c r="M130" s="662"/>
      <c r="N130" s="661"/>
      <c r="O130" s="662"/>
      <c r="P130" s="661"/>
      <c r="Q130" s="662"/>
      <c r="R130" s="661"/>
      <c r="S130" s="662"/>
      <c r="T130" s="661"/>
      <c r="U130" s="662"/>
      <c r="V130" s="661"/>
      <c r="W130" s="662"/>
      <c r="X130" s="87"/>
      <c r="Y130" s="89">
        <f t="shared" si="29"/>
        <v>0</v>
      </c>
      <c r="Z130" s="409">
        <f>IF(X130="na",0,15)</f>
        <v>15</v>
      </c>
      <c r="AA130" s="221">
        <f t="shared" si="28"/>
        <v>0</v>
      </c>
      <c r="AB130" s="274"/>
      <c r="AC130" s="277"/>
      <c r="AD130" s="276" t="s">
        <v>286</v>
      </c>
      <c r="AE130" s="277"/>
      <c r="AF130" s="277"/>
      <c r="AG130" s="277"/>
      <c r="AH130" s="277"/>
      <c r="AI130" s="277"/>
      <c r="AJ130" s="277"/>
      <c r="AK130" s="277"/>
      <c r="AL130" s="277"/>
      <c r="AM130" s="277"/>
      <c r="AN130" s="277"/>
      <c r="AO130" s="277"/>
      <c r="AP130" s="277"/>
      <c r="AQ130" s="277"/>
      <c r="AR130" s="277"/>
      <c r="AS130" s="277"/>
      <c r="AT130" s="277"/>
      <c r="AU130" s="277"/>
      <c r="AV130" s="277"/>
      <c r="AW130" s="277"/>
      <c r="AX130" s="277"/>
      <c r="AY130" s="277"/>
      <c r="AZ130" s="277"/>
      <c r="BA130" s="277"/>
      <c r="BB130" s="277"/>
      <c r="BC130" s="277"/>
      <c r="BD130" s="277"/>
      <c r="BE130" s="277"/>
      <c r="BF130" s="277"/>
      <c r="BG130" s="277"/>
      <c r="BH130" s="277"/>
      <c r="BI130" s="277"/>
      <c r="BJ130" s="277"/>
      <c r="BK130" s="277"/>
      <c r="BL130" s="277"/>
      <c r="BM130" s="277"/>
      <c r="BN130" s="277"/>
      <c r="BO130" s="277"/>
      <c r="BP130" s="277"/>
      <c r="BQ130" s="277"/>
      <c r="BR130" s="277"/>
      <c r="BS130" s="277"/>
      <c r="BT130" s="277"/>
      <c r="BU130" s="277"/>
      <c r="BV130" s="277"/>
      <c r="BW130" s="277"/>
      <c r="BX130" s="277"/>
      <c r="BY130" s="277"/>
      <c r="BZ130" s="277"/>
      <c r="CA130" s="277"/>
      <c r="CB130" s="277"/>
      <c r="CC130" s="277"/>
      <c r="CD130" s="277"/>
      <c r="CE130" s="277"/>
      <c r="CF130" s="277"/>
      <c r="CG130" s="51"/>
      <c r="CH130" s="51"/>
      <c r="CI130" s="51"/>
      <c r="CJ130" s="51"/>
      <c r="CK130" s="51"/>
      <c r="CL130" s="51"/>
      <c r="CM130" s="51"/>
      <c r="CN130" s="41"/>
      <c r="CO130" s="41"/>
      <c r="CP130" s="41"/>
      <c r="CQ130" s="41"/>
      <c r="CR130" s="41"/>
      <c r="CS130" s="41"/>
      <c r="CT130" s="41"/>
      <c r="CU130" s="41"/>
      <c r="CV130" s="41"/>
      <c r="CW130" s="41"/>
      <c r="CX130" s="41"/>
      <c r="CY130" s="41"/>
      <c r="CZ130" s="41"/>
      <c r="DA130" s="41"/>
      <c r="DB130" s="41"/>
      <c r="DC130" s="41"/>
      <c r="DD130" s="41"/>
      <c r="DE130" s="41"/>
      <c r="DF130" s="41"/>
      <c r="DG130" s="41"/>
      <c r="DH130" s="41"/>
      <c r="DI130" s="41"/>
      <c r="DJ130" s="41"/>
      <c r="DK130" s="41"/>
      <c r="DL130" s="41"/>
      <c r="DM130" s="41"/>
      <c r="DN130" s="41"/>
      <c r="DO130" s="41"/>
      <c r="DP130" s="41"/>
      <c r="DQ130" s="41"/>
      <c r="DR130" s="41"/>
      <c r="DS130" s="41"/>
      <c r="DT130" s="41"/>
      <c r="DU130" s="41"/>
      <c r="DV130" s="41"/>
      <c r="DW130" s="41"/>
      <c r="DX130" s="41"/>
      <c r="DY130" s="41"/>
      <c r="DZ130" s="41"/>
      <c r="EA130" s="41"/>
      <c r="EB130" s="41"/>
      <c r="EC130" s="41"/>
      <c r="ED130" s="41"/>
      <c r="EE130" s="41"/>
      <c r="EF130" s="41"/>
      <c r="EG130" s="41"/>
      <c r="EH130" s="41"/>
      <c r="EI130" s="41"/>
      <c r="EJ130" s="41"/>
      <c r="EK130" s="41"/>
      <c r="EL130" s="41"/>
      <c r="EM130" s="41"/>
      <c r="EN130" s="41"/>
      <c r="EO130" s="41"/>
      <c r="EP130" s="41"/>
      <c r="EQ130" s="41"/>
      <c r="ER130" s="41"/>
      <c r="ES130" s="41"/>
      <c r="ET130" s="41"/>
      <c r="EU130" s="41"/>
      <c r="EV130" s="41"/>
      <c r="EW130" s="41"/>
      <c r="EX130" s="41"/>
      <c r="EY130" s="41"/>
      <c r="EZ130" s="41"/>
      <c r="FA130" s="41"/>
      <c r="FB130" s="41"/>
      <c r="FC130" s="41"/>
      <c r="FD130" s="41"/>
      <c r="FE130" s="41"/>
      <c r="FF130" s="41"/>
      <c r="FG130" s="41"/>
      <c r="FH130" s="41"/>
      <c r="FI130" s="41"/>
      <c r="FJ130" s="41"/>
      <c r="FK130" s="41"/>
      <c r="FL130" s="41"/>
      <c r="FM130" s="41"/>
      <c r="FN130" s="41"/>
      <c r="FO130" s="41"/>
      <c r="FP130" s="41"/>
      <c r="FQ130" s="41"/>
      <c r="FR130" s="41"/>
      <c r="FS130" s="41"/>
      <c r="FT130" s="41"/>
      <c r="FU130" s="41"/>
      <c r="FV130" s="41"/>
      <c r="FW130" s="41"/>
      <c r="FX130" s="41"/>
      <c r="FY130" s="41"/>
      <c r="FZ130" s="41"/>
      <c r="GA130" s="41"/>
    </row>
    <row r="131" spans="1:183" ht="45" customHeight="1" x14ac:dyDescent="0.25">
      <c r="A131" s="460"/>
      <c r="B131" s="463" t="s">
        <v>643</v>
      </c>
      <c r="C131" s="464" t="s">
        <v>644</v>
      </c>
      <c r="D131" s="661"/>
      <c r="E131" s="662"/>
      <c r="F131" s="661"/>
      <c r="G131" s="662"/>
      <c r="H131" s="661"/>
      <c r="I131" s="662"/>
      <c r="J131" s="661"/>
      <c r="K131" s="662"/>
      <c r="L131" s="661"/>
      <c r="M131" s="662"/>
      <c r="N131" s="661"/>
      <c r="O131" s="662"/>
      <c r="P131" s="661"/>
      <c r="Q131" s="662"/>
      <c r="R131" s="661"/>
      <c r="S131" s="662"/>
      <c r="T131" s="661"/>
      <c r="U131" s="662"/>
      <c r="V131" s="661"/>
      <c r="W131" s="662"/>
      <c r="X131" s="87"/>
      <c r="Y131" s="95">
        <f t="shared" si="29"/>
        <v>0</v>
      </c>
      <c r="Z131" s="409">
        <f>IF(X131="na",0,5)</f>
        <v>5</v>
      </c>
      <c r="AA131" s="221">
        <f t="shared" si="28"/>
        <v>0</v>
      </c>
      <c r="AB131" s="274"/>
      <c r="AC131" s="277"/>
      <c r="AD131" s="276" t="s">
        <v>286</v>
      </c>
      <c r="AE131" s="277"/>
      <c r="AF131" s="277"/>
      <c r="AG131" s="277"/>
      <c r="AH131" s="277"/>
      <c r="AI131" s="277"/>
      <c r="AJ131" s="277"/>
      <c r="AK131" s="277"/>
      <c r="AL131" s="277"/>
      <c r="AM131" s="277"/>
      <c r="AN131" s="277"/>
      <c r="AO131" s="277"/>
      <c r="AP131" s="277"/>
      <c r="AQ131" s="277"/>
      <c r="AR131" s="277"/>
      <c r="AS131" s="277"/>
      <c r="CG131" s="60"/>
      <c r="CH131" s="60"/>
      <c r="CI131" s="60"/>
      <c r="CJ131" s="60"/>
      <c r="CK131" s="60"/>
      <c r="CL131" s="60"/>
      <c r="CM131" s="60"/>
    </row>
    <row r="132" spans="1:183" ht="45" customHeight="1" x14ac:dyDescent="0.25">
      <c r="A132" s="460"/>
      <c r="B132" s="463" t="s">
        <v>645</v>
      </c>
      <c r="C132" s="465" t="s">
        <v>646</v>
      </c>
      <c r="D132" s="661"/>
      <c r="E132" s="662"/>
      <c r="F132" s="661"/>
      <c r="G132" s="662"/>
      <c r="H132" s="661"/>
      <c r="I132" s="662"/>
      <c r="J132" s="661"/>
      <c r="K132" s="662"/>
      <c r="L132" s="661"/>
      <c r="M132" s="662"/>
      <c r="N132" s="661"/>
      <c r="O132" s="662"/>
      <c r="P132" s="661"/>
      <c r="Q132" s="662"/>
      <c r="R132" s="661"/>
      <c r="S132" s="662"/>
      <c r="T132" s="661"/>
      <c r="U132" s="662"/>
      <c r="V132" s="661"/>
      <c r="W132" s="662"/>
      <c r="X132" s="87"/>
      <c r="Y132" s="94">
        <f t="shared" si="29"/>
        <v>0</v>
      </c>
      <c r="Z132" s="409">
        <f>IF(X132="na",0,5)</f>
        <v>5</v>
      </c>
      <c r="AA132" s="221">
        <f t="shared" si="28"/>
        <v>0</v>
      </c>
      <c r="AB132" s="274"/>
      <c r="AC132" s="277"/>
      <c r="AD132" s="276"/>
      <c r="AE132" s="277"/>
      <c r="AF132" s="277"/>
      <c r="AG132" s="277"/>
      <c r="AH132" s="277"/>
      <c r="AI132" s="277"/>
      <c r="AJ132" s="277"/>
      <c r="AK132" s="277"/>
      <c r="AL132" s="277"/>
      <c r="AM132" s="277"/>
      <c r="AN132" s="277"/>
      <c r="AO132" s="277"/>
      <c r="AP132" s="277"/>
      <c r="AQ132" s="277"/>
      <c r="AR132" s="277"/>
      <c r="AS132" s="277"/>
      <c r="CG132" s="60"/>
      <c r="CH132" s="60"/>
      <c r="CI132" s="60"/>
      <c r="CJ132" s="60"/>
      <c r="CK132" s="60"/>
      <c r="CL132" s="60"/>
      <c r="CM132" s="60"/>
    </row>
    <row r="133" spans="1:183" ht="45" customHeight="1" x14ac:dyDescent="0.25">
      <c r="A133" s="460"/>
      <c r="B133" s="463" t="s">
        <v>647</v>
      </c>
      <c r="C133" s="464" t="s">
        <v>648</v>
      </c>
      <c r="D133" s="661"/>
      <c r="E133" s="662"/>
      <c r="F133" s="661"/>
      <c r="G133" s="662"/>
      <c r="H133" s="661"/>
      <c r="I133" s="662"/>
      <c r="J133" s="661"/>
      <c r="K133" s="662"/>
      <c r="L133" s="661"/>
      <c r="M133" s="662"/>
      <c r="N133" s="661"/>
      <c r="O133" s="662"/>
      <c r="P133" s="661"/>
      <c r="Q133" s="662"/>
      <c r="R133" s="661"/>
      <c r="S133" s="662"/>
      <c r="T133" s="661"/>
      <c r="U133" s="662"/>
      <c r="V133" s="661"/>
      <c r="W133" s="662"/>
      <c r="X133" s="87"/>
      <c r="Y133" s="95">
        <f t="shared" si="29"/>
        <v>0</v>
      </c>
      <c r="Z133" s="409">
        <f>IF(X133="na",0,5)</f>
        <v>5</v>
      </c>
      <c r="AA133" s="221">
        <f t="shared" si="28"/>
        <v>0</v>
      </c>
      <c r="AB133" s="274"/>
      <c r="AC133" s="277"/>
      <c r="AD133" s="276" t="s">
        <v>286</v>
      </c>
      <c r="AE133" s="277"/>
      <c r="AF133" s="277"/>
      <c r="AG133" s="277"/>
      <c r="AH133" s="277"/>
      <c r="AI133" s="277"/>
      <c r="AJ133" s="277"/>
      <c r="AK133" s="277"/>
      <c r="AL133" s="277"/>
      <c r="AM133" s="277"/>
      <c r="AN133" s="277"/>
      <c r="AO133" s="277"/>
      <c r="AP133" s="277"/>
      <c r="AQ133" s="277"/>
      <c r="AR133" s="277"/>
      <c r="AS133" s="277"/>
      <c r="CG133" s="60"/>
      <c r="CH133" s="60"/>
      <c r="CI133" s="60"/>
      <c r="CJ133" s="60"/>
      <c r="CK133" s="60"/>
      <c r="CL133" s="60"/>
      <c r="CM133" s="60"/>
    </row>
    <row r="134" spans="1:183" ht="45" customHeight="1" thickBot="1" x14ac:dyDescent="0.3">
      <c r="A134" s="512"/>
      <c r="B134" s="250" t="s">
        <v>649</v>
      </c>
      <c r="C134" s="142" t="s">
        <v>650</v>
      </c>
      <c r="D134" s="661"/>
      <c r="E134" s="662"/>
      <c r="F134" s="661"/>
      <c r="G134" s="662"/>
      <c r="H134" s="661"/>
      <c r="I134" s="662"/>
      <c r="J134" s="661"/>
      <c r="K134" s="662"/>
      <c r="L134" s="661"/>
      <c r="M134" s="662"/>
      <c r="N134" s="661"/>
      <c r="O134" s="662"/>
      <c r="P134" s="661"/>
      <c r="Q134" s="662"/>
      <c r="R134" s="661"/>
      <c r="S134" s="662"/>
      <c r="T134" s="661"/>
      <c r="U134" s="662"/>
      <c r="V134" s="661"/>
      <c r="W134" s="662"/>
      <c r="X134" s="87"/>
      <c r="Y134" s="94">
        <f t="shared" si="29"/>
        <v>0</v>
      </c>
      <c r="Z134" s="409">
        <f>IF(X134="na",0,10)</f>
        <v>10</v>
      </c>
      <c r="AA134" s="221">
        <f t="shared" si="28"/>
        <v>0</v>
      </c>
      <c r="AB134" s="274"/>
      <c r="AC134" s="277"/>
      <c r="AD134" s="276"/>
      <c r="AE134" s="277"/>
      <c r="AF134" s="277"/>
      <c r="AG134" s="277"/>
      <c r="AH134" s="277"/>
      <c r="AI134" s="277"/>
      <c r="AJ134" s="277"/>
      <c r="AK134" s="277"/>
      <c r="AL134" s="277"/>
      <c r="AM134" s="277"/>
      <c r="AN134" s="277"/>
      <c r="AO134" s="277"/>
      <c r="AP134" s="277"/>
      <c r="AQ134" s="277"/>
      <c r="AR134" s="277"/>
      <c r="AS134" s="277"/>
      <c r="CG134" s="60"/>
      <c r="CH134" s="60"/>
      <c r="CI134" s="60"/>
      <c r="CJ134" s="60"/>
      <c r="CK134" s="60"/>
      <c r="CL134" s="60"/>
      <c r="CM134" s="60"/>
    </row>
    <row r="135" spans="1:183" ht="21" customHeight="1" thickTop="1" thickBot="1" x14ac:dyDescent="0.3">
      <c r="A135" s="512"/>
      <c r="B135" s="46"/>
      <c r="C135" s="142"/>
      <c r="D135" s="667" t="s">
        <v>289</v>
      </c>
      <c r="E135" s="668"/>
      <c r="F135" s="668"/>
      <c r="G135" s="668"/>
      <c r="H135" s="668"/>
      <c r="I135" s="668"/>
      <c r="J135" s="668"/>
      <c r="K135" s="668"/>
      <c r="L135" s="668"/>
      <c r="M135" s="668"/>
      <c r="N135" s="668"/>
      <c r="O135" s="668"/>
      <c r="P135" s="668"/>
      <c r="Q135" s="668"/>
      <c r="R135" s="668"/>
      <c r="S135" s="668"/>
      <c r="T135" s="668"/>
      <c r="U135" s="668"/>
      <c r="V135" s="668"/>
      <c r="W135" s="668"/>
      <c r="X135" s="669"/>
      <c r="Y135" s="92">
        <f>SUM(Y127:Y134)</f>
        <v>0</v>
      </c>
      <c r="Z135" s="410">
        <f>SUM(Z127:Z134)</f>
        <v>60</v>
      </c>
      <c r="AA135" s="57"/>
      <c r="AB135" s="51"/>
      <c r="AC135" s="277"/>
      <c r="AD135" s="276"/>
      <c r="AE135" s="277"/>
      <c r="AF135" s="277"/>
      <c r="AG135" s="277"/>
      <c r="AH135" s="277"/>
      <c r="AI135" s="277"/>
      <c r="AJ135" s="277"/>
      <c r="AK135" s="277"/>
      <c r="AL135" s="277"/>
      <c r="AM135" s="277"/>
      <c r="AN135" s="277"/>
      <c r="AO135" s="277"/>
      <c r="AP135" s="277"/>
      <c r="AQ135" s="277"/>
      <c r="AR135" s="277"/>
      <c r="AS135" s="277"/>
      <c r="CG135" s="60"/>
      <c r="CH135" s="60"/>
      <c r="CI135" s="60"/>
      <c r="CJ135" s="60"/>
      <c r="CK135" s="60"/>
      <c r="CL135" s="60"/>
      <c r="CM135" s="60"/>
    </row>
    <row r="136" spans="1:183" ht="21" customHeight="1" thickBot="1" x14ac:dyDescent="0.3">
      <c r="A136" s="512"/>
      <c r="B136" s="102"/>
      <c r="C136" s="169"/>
      <c r="D136" s="693"/>
      <c r="E136" s="694"/>
      <c r="F136" s="888">
        <f>IF(X127="na",0,35)</f>
        <v>35</v>
      </c>
      <c r="G136" s="889"/>
      <c r="H136" s="889"/>
      <c r="I136" s="889"/>
      <c r="J136" s="889"/>
      <c r="K136" s="889"/>
      <c r="L136" s="889"/>
      <c r="M136" s="889"/>
      <c r="N136" s="889"/>
      <c r="O136" s="889"/>
      <c r="P136" s="889"/>
      <c r="Q136" s="889"/>
      <c r="R136" s="889"/>
      <c r="S136" s="889"/>
      <c r="T136" s="889"/>
      <c r="U136" s="889"/>
      <c r="V136" s="889"/>
      <c r="W136" s="889"/>
      <c r="X136" s="889"/>
      <c r="Y136" s="889"/>
      <c r="Z136" s="890"/>
      <c r="AA136" s="57"/>
      <c r="AB136" s="51"/>
      <c r="AC136" s="277"/>
      <c r="AD136" s="276"/>
      <c r="AE136" s="277"/>
      <c r="AF136" s="277"/>
      <c r="AG136" s="277"/>
      <c r="AH136" s="277"/>
      <c r="AI136" s="277"/>
      <c r="AJ136" s="277"/>
      <c r="AK136" s="277"/>
      <c r="AL136" s="277"/>
      <c r="AM136" s="277"/>
      <c r="AN136" s="277"/>
      <c r="AO136" s="277"/>
      <c r="AP136" s="277"/>
      <c r="AQ136" s="277"/>
      <c r="AR136" s="277"/>
      <c r="AS136" s="277"/>
      <c r="CG136" s="60"/>
      <c r="CH136" s="60"/>
      <c r="CI136" s="60"/>
      <c r="CJ136" s="60"/>
      <c r="CK136" s="60"/>
      <c r="CL136" s="60"/>
      <c r="CM136" s="60"/>
    </row>
    <row r="137" spans="1:183" ht="30" customHeight="1" thickBot="1" x14ac:dyDescent="0.3">
      <c r="A137" s="512"/>
      <c r="B137" s="342" t="s">
        <v>145</v>
      </c>
      <c r="C137" s="171" t="s">
        <v>10</v>
      </c>
      <c r="D137" s="26"/>
      <c r="E137" s="25"/>
      <c r="F137" s="26" t="s">
        <v>288</v>
      </c>
      <c r="G137" s="25"/>
      <c r="H137" s="26"/>
      <c r="I137" s="25"/>
      <c r="J137" s="26" t="s">
        <v>288</v>
      </c>
      <c r="K137" s="25"/>
      <c r="L137" s="26"/>
      <c r="M137" s="25"/>
      <c r="N137" s="26" t="s">
        <v>288</v>
      </c>
      <c r="O137" s="25"/>
      <c r="P137" s="26"/>
      <c r="Q137" s="25"/>
      <c r="R137" s="26"/>
      <c r="S137" s="25"/>
      <c r="T137" s="26"/>
      <c r="U137" s="25"/>
      <c r="V137" s="26"/>
      <c r="W137" s="25"/>
      <c r="X137" s="21"/>
      <c r="Y137" s="21"/>
      <c r="Z137" s="411"/>
      <c r="AA137" s="222"/>
      <c r="AB137" s="51"/>
      <c r="AC137" s="277"/>
      <c r="AD137" s="276"/>
      <c r="AE137" s="277"/>
      <c r="AF137" s="277"/>
      <c r="AG137" s="277"/>
      <c r="AH137" s="277"/>
      <c r="AI137" s="277"/>
      <c r="AJ137" s="277"/>
      <c r="AK137" s="277"/>
      <c r="AL137" s="277"/>
      <c r="AM137" s="277"/>
      <c r="AN137" s="277"/>
      <c r="AO137" s="277"/>
      <c r="AP137" s="277"/>
      <c r="AQ137" s="277"/>
      <c r="AR137" s="277"/>
      <c r="CG137" s="60"/>
      <c r="CH137" s="60"/>
      <c r="CI137" s="60"/>
      <c r="CJ137" s="60"/>
      <c r="CK137" s="60"/>
      <c r="CL137" s="60"/>
      <c r="CM137" s="60"/>
      <c r="CN137" s="60"/>
      <c r="CO137" s="60"/>
      <c r="CP137" s="60"/>
      <c r="CQ137" s="60"/>
    </row>
    <row r="138" spans="1:183" ht="45" customHeight="1" x14ac:dyDescent="0.25">
      <c r="A138" s="512"/>
      <c r="B138" s="268" t="s">
        <v>335</v>
      </c>
      <c r="C138" s="219" t="s">
        <v>651</v>
      </c>
      <c r="D138" s="673"/>
      <c r="E138" s="674"/>
      <c r="F138" s="673"/>
      <c r="G138" s="674"/>
      <c r="H138" s="673"/>
      <c r="I138" s="674"/>
      <c r="J138" s="673"/>
      <c r="K138" s="674"/>
      <c r="L138" s="673"/>
      <c r="M138" s="674"/>
      <c r="N138" s="673"/>
      <c r="O138" s="674"/>
      <c r="P138" s="673"/>
      <c r="Q138" s="674"/>
      <c r="R138" s="673"/>
      <c r="S138" s="674"/>
      <c r="T138" s="673"/>
      <c r="U138" s="674"/>
      <c r="V138" s="673"/>
      <c r="W138" s="674"/>
      <c r="X138" s="93"/>
      <c r="Y138" s="106">
        <f>IF(OR(D138="s",F138="s",H138="s",J138="s",L138="s",N138="s",P138="s",R138="s",T138="s",V138="s"), 0, IF(OR(D138="a",F138="a",H138="a",J138="a",L138="a",N138="a",P138="a",R138="a",T138="a",V138="a"),Z138,0))</f>
        <v>0</v>
      </c>
      <c r="Z138" s="407">
        <v>10</v>
      </c>
      <c r="AA138" s="221">
        <f>COUNTIF(D138:W138,"a")+COUNTIF(D138:W138,"s")</f>
        <v>0</v>
      </c>
      <c r="AB138" s="274"/>
      <c r="AC138" s="277"/>
      <c r="AD138" s="276" t="s">
        <v>286</v>
      </c>
      <c r="AE138" s="287"/>
      <c r="AF138" s="277"/>
      <c r="AG138" s="277"/>
      <c r="AH138" s="277"/>
      <c r="AI138" s="277"/>
      <c r="AJ138" s="277"/>
      <c r="AK138" s="277"/>
      <c r="AL138" s="277"/>
      <c r="AM138" s="277"/>
      <c r="AN138" s="277"/>
      <c r="AO138" s="277"/>
      <c r="AP138" s="277"/>
      <c r="AQ138" s="277"/>
      <c r="AR138" s="277"/>
      <c r="CG138" s="60"/>
      <c r="CH138" s="60"/>
      <c r="CI138" s="60"/>
      <c r="CJ138" s="60"/>
      <c r="CK138" s="60"/>
      <c r="CL138" s="60"/>
      <c r="CM138" s="60"/>
      <c r="CN138" s="60"/>
      <c r="CO138" s="60"/>
      <c r="CP138" s="60"/>
      <c r="CQ138" s="60"/>
    </row>
    <row r="139" spans="1:183" ht="45" customHeight="1" thickBot="1" x14ac:dyDescent="0.3">
      <c r="A139" s="512"/>
      <c r="B139" s="268" t="s">
        <v>443</v>
      </c>
      <c r="C139" s="219" t="s">
        <v>652</v>
      </c>
      <c r="D139" s="661"/>
      <c r="E139" s="662"/>
      <c r="F139" s="661"/>
      <c r="G139" s="662"/>
      <c r="H139" s="661"/>
      <c r="I139" s="662"/>
      <c r="J139" s="661"/>
      <c r="K139" s="662"/>
      <c r="L139" s="661"/>
      <c r="M139" s="662"/>
      <c r="N139" s="661"/>
      <c r="O139" s="662"/>
      <c r="P139" s="661"/>
      <c r="Q139" s="662"/>
      <c r="R139" s="661"/>
      <c r="S139" s="662"/>
      <c r="T139" s="661"/>
      <c r="U139" s="662"/>
      <c r="V139" s="661"/>
      <c r="W139" s="662"/>
      <c r="X139" s="87"/>
      <c r="Y139" s="104">
        <f>IF(OR(D139="s",F139="s",H139="s",J139="s",L139="s",N139="s",P139="s",R139="s",T139="s",V139="s"), 0, IF(OR(D139="a",F139="a",H139="a",J139="a",L139="a",N139="a",P139="a",R139="a",T139="a",V139="a"),Z139,0))</f>
        <v>0</v>
      </c>
      <c r="Z139" s="408">
        <f>IF(X139="na",0,10)</f>
        <v>10</v>
      </c>
      <c r="AA139" s="221">
        <f>COUNTIF(D139:W139,"a")+COUNTIF(D139:W139,"s")+COUNTIF(X139,"na")</f>
        <v>0</v>
      </c>
      <c r="AB139" s="274"/>
      <c r="AC139" s="277"/>
      <c r="AD139" s="276" t="s">
        <v>286</v>
      </c>
      <c r="AE139" s="287"/>
      <c r="AF139" s="277"/>
      <c r="AG139" s="277"/>
      <c r="AH139" s="277"/>
      <c r="AI139" s="277"/>
      <c r="AJ139" s="277"/>
      <c r="AK139" s="277"/>
      <c r="AL139" s="277"/>
      <c r="AM139" s="277"/>
      <c r="AN139" s="277"/>
      <c r="AO139" s="277"/>
      <c r="AP139" s="277"/>
      <c r="AQ139" s="277"/>
      <c r="AR139" s="277"/>
      <c r="CG139" s="60"/>
      <c r="CH139" s="60"/>
      <c r="CI139" s="60"/>
      <c r="CJ139" s="60"/>
      <c r="CK139" s="60"/>
      <c r="CL139" s="60"/>
      <c r="CM139" s="60"/>
      <c r="CN139" s="60"/>
      <c r="CO139" s="60"/>
      <c r="CP139" s="60"/>
      <c r="CQ139" s="60"/>
    </row>
    <row r="140" spans="1:183" ht="21" customHeight="1" thickTop="1" thickBot="1" x14ac:dyDescent="0.3">
      <c r="A140" s="512"/>
      <c r="B140" s="90"/>
      <c r="C140" s="142"/>
      <c r="D140" s="667" t="s">
        <v>289</v>
      </c>
      <c r="E140" s="668"/>
      <c r="F140" s="668"/>
      <c r="G140" s="668"/>
      <c r="H140" s="668"/>
      <c r="I140" s="668"/>
      <c r="J140" s="668"/>
      <c r="K140" s="668"/>
      <c r="L140" s="668"/>
      <c r="M140" s="668"/>
      <c r="N140" s="668"/>
      <c r="O140" s="668"/>
      <c r="P140" s="668"/>
      <c r="Q140" s="668"/>
      <c r="R140" s="668"/>
      <c r="S140" s="668"/>
      <c r="T140" s="668"/>
      <c r="U140" s="668"/>
      <c r="V140" s="668"/>
      <c r="W140" s="668"/>
      <c r="X140" s="669"/>
      <c r="Y140" s="92">
        <f>SUM(Y138:Y139)</f>
        <v>0</v>
      </c>
      <c r="Z140" s="410">
        <f>SUM(Z138:Z139)</f>
        <v>20</v>
      </c>
      <c r="AA140" s="222"/>
      <c r="AB140" s="51"/>
      <c r="AC140" s="277"/>
      <c r="AD140" s="276"/>
      <c r="AE140" s="277"/>
      <c r="AF140" s="277"/>
      <c r="AG140" s="277"/>
      <c r="AH140" s="277"/>
      <c r="AI140" s="277"/>
      <c r="AJ140" s="277"/>
      <c r="AK140" s="277"/>
      <c r="AL140" s="277"/>
      <c r="AM140" s="277"/>
      <c r="AN140" s="277"/>
      <c r="AO140" s="277"/>
      <c r="AP140" s="277"/>
      <c r="AQ140" s="277"/>
      <c r="AR140" s="277"/>
      <c r="CG140" s="60"/>
      <c r="CH140" s="60"/>
      <c r="CI140" s="60"/>
      <c r="CJ140" s="60"/>
      <c r="CK140" s="60"/>
      <c r="CL140" s="60"/>
      <c r="CM140" s="60"/>
      <c r="CN140" s="60"/>
      <c r="CO140" s="60"/>
      <c r="CP140" s="60"/>
      <c r="CQ140" s="60"/>
    </row>
    <row r="141" spans="1:183" ht="21" customHeight="1" thickBot="1" x14ac:dyDescent="0.3">
      <c r="A141" s="512"/>
      <c r="B141" s="197"/>
      <c r="C141" s="173"/>
      <c r="D141" s="693"/>
      <c r="E141" s="711"/>
      <c r="F141" s="882">
        <f>IF(X139="na",10,20)</f>
        <v>20</v>
      </c>
      <c r="G141" s="883"/>
      <c r="H141" s="883"/>
      <c r="I141" s="883"/>
      <c r="J141" s="883"/>
      <c r="K141" s="883"/>
      <c r="L141" s="883"/>
      <c r="M141" s="883"/>
      <c r="N141" s="883"/>
      <c r="O141" s="883"/>
      <c r="P141" s="883"/>
      <c r="Q141" s="883"/>
      <c r="R141" s="883"/>
      <c r="S141" s="883"/>
      <c r="T141" s="883"/>
      <c r="U141" s="883"/>
      <c r="V141" s="883"/>
      <c r="W141" s="883"/>
      <c r="X141" s="883"/>
      <c r="Y141" s="883"/>
      <c r="Z141" s="884"/>
      <c r="AA141" s="222"/>
      <c r="AB141" s="51"/>
      <c r="AC141" s="277"/>
      <c r="AD141" s="276"/>
      <c r="AE141" s="277"/>
      <c r="AF141" s="277"/>
      <c r="AG141" s="277"/>
      <c r="AH141" s="277"/>
      <c r="AI141" s="277"/>
      <c r="AJ141" s="277"/>
      <c r="AK141" s="277"/>
      <c r="AL141" s="277"/>
      <c r="AM141" s="277"/>
      <c r="AN141" s="277"/>
      <c r="AO141" s="277"/>
      <c r="AP141" s="277"/>
      <c r="AQ141" s="277"/>
      <c r="AR141" s="277"/>
      <c r="CG141" s="60"/>
      <c r="CH141" s="60"/>
      <c r="CI141" s="60"/>
      <c r="CJ141" s="60"/>
      <c r="CK141" s="60"/>
      <c r="CL141" s="60"/>
      <c r="CM141" s="60"/>
      <c r="CN141" s="60"/>
      <c r="CO141" s="60"/>
      <c r="CP141" s="60"/>
      <c r="CQ141" s="60"/>
    </row>
    <row r="142" spans="1:183" ht="30" customHeight="1" thickBot="1" x14ac:dyDescent="0.3">
      <c r="A142" s="512"/>
      <c r="B142" s="252">
        <v>2300</v>
      </c>
      <c r="C142" s="156" t="s">
        <v>377</v>
      </c>
      <c r="D142" s="194"/>
      <c r="E142" s="195"/>
      <c r="F142" s="10"/>
      <c r="G142" s="13"/>
      <c r="H142" s="10"/>
      <c r="I142" s="11"/>
      <c r="J142" s="14" t="s">
        <v>288</v>
      </c>
      <c r="K142" s="13"/>
      <c r="L142" s="10"/>
      <c r="M142" s="11"/>
      <c r="N142" s="12"/>
      <c r="O142" s="13"/>
      <c r="P142" s="10"/>
      <c r="Q142" s="11"/>
      <c r="R142" s="12"/>
      <c r="S142" s="13"/>
      <c r="T142" s="10"/>
      <c r="U142" s="11"/>
      <c r="V142" s="12"/>
      <c r="W142" s="11"/>
      <c r="X142" s="21"/>
      <c r="Y142" s="15"/>
      <c r="Z142" s="411"/>
      <c r="AA142" s="57"/>
      <c r="AB142" s="51"/>
      <c r="AC142" s="277"/>
      <c r="AD142" s="276"/>
      <c r="AE142" s="277"/>
      <c r="AF142" s="277"/>
      <c r="AG142" s="277"/>
      <c r="AH142" s="277"/>
      <c r="AI142" s="277"/>
      <c r="AJ142" s="277"/>
      <c r="AK142" s="277"/>
      <c r="AL142" s="277"/>
      <c r="AM142" s="277"/>
      <c r="AN142" s="277"/>
      <c r="AO142" s="277"/>
      <c r="AP142" s="277"/>
      <c r="AQ142" s="277"/>
      <c r="AR142" s="277"/>
      <c r="AS142" s="277"/>
      <c r="CG142" s="60"/>
      <c r="CH142" s="60"/>
      <c r="CI142" s="60"/>
      <c r="CJ142" s="60"/>
      <c r="CK142" s="60"/>
      <c r="CL142" s="60"/>
      <c r="CM142" s="60"/>
    </row>
    <row r="143" spans="1:183" ht="28" customHeight="1" thickBot="1" x14ac:dyDescent="0.3">
      <c r="A143" s="512"/>
      <c r="B143" s="237" t="s">
        <v>489</v>
      </c>
      <c r="C143" s="170" t="s">
        <v>23</v>
      </c>
      <c r="D143" s="712"/>
      <c r="E143" s="713"/>
      <c r="F143" s="712"/>
      <c r="G143" s="713"/>
      <c r="H143" s="712"/>
      <c r="I143" s="713"/>
      <c r="J143" s="712"/>
      <c r="K143" s="713"/>
      <c r="L143" s="712"/>
      <c r="M143" s="713"/>
      <c r="N143" s="712"/>
      <c r="O143" s="713"/>
      <c r="P143" s="712"/>
      <c r="Q143" s="713"/>
      <c r="R143" s="712"/>
      <c r="S143" s="713"/>
      <c r="T143" s="712"/>
      <c r="U143" s="713"/>
      <c r="V143" s="712"/>
      <c r="W143" s="713"/>
      <c r="X143" s="93"/>
      <c r="Y143" s="89">
        <f>IF(OR(D143="s",F143="s",H143="s",J143="s",L143="s",N143="s",P143="s",R143="s",T143="s",V143="s"), 0, IF(OR(D143="a",F143="a",H143="a",J143="a",L143="a",N143="a",P143="a",R143="a",T143="a",V143="a"),Z143,0))</f>
        <v>0</v>
      </c>
      <c r="Z143" s="412">
        <v>10</v>
      </c>
      <c r="AA143" s="45">
        <f>COUNTIF(D143:W143,"a")+COUNTIF(D143:W143,"s")</f>
        <v>0</v>
      </c>
      <c r="AB143" s="274"/>
      <c r="AC143" s="277"/>
      <c r="AD143" s="276" t="s">
        <v>286</v>
      </c>
      <c r="AE143" s="277"/>
      <c r="AF143" s="277"/>
      <c r="AG143" s="277"/>
      <c r="AH143" s="277"/>
      <c r="AI143" s="277"/>
      <c r="AJ143" s="277"/>
      <c r="AK143" s="277"/>
      <c r="AL143" s="277"/>
      <c r="AM143" s="277"/>
      <c r="AN143" s="277"/>
      <c r="AO143" s="277"/>
      <c r="AP143" s="277"/>
      <c r="AQ143" s="277"/>
      <c r="AR143" s="277"/>
      <c r="AS143" s="277"/>
      <c r="AT143" s="277"/>
      <c r="AU143" s="277"/>
      <c r="AV143" s="277"/>
      <c r="AW143" s="277"/>
      <c r="AX143" s="277"/>
      <c r="AY143" s="277"/>
      <c r="AZ143" s="277"/>
      <c r="BA143" s="277"/>
      <c r="BB143" s="277"/>
      <c r="BC143" s="277"/>
      <c r="BD143" s="277"/>
      <c r="BE143" s="277"/>
      <c r="BF143" s="277"/>
      <c r="BG143" s="277"/>
      <c r="BH143" s="277"/>
      <c r="BI143" s="277"/>
      <c r="BJ143" s="277"/>
      <c r="BK143" s="277"/>
      <c r="BL143" s="277"/>
      <c r="BM143" s="277"/>
      <c r="BN143" s="277"/>
      <c r="BO143" s="277"/>
      <c r="BP143" s="277"/>
      <c r="BQ143" s="277"/>
      <c r="BR143" s="277"/>
      <c r="BS143" s="277"/>
      <c r="BT143" s="277"/>
      <c r="BU143" s="277"/>
      <c r="BV143" s="277"/>
      <c r="BW143" s="277"/>
      <c r="BX143" s="277"/>
      <c r="BY143" s="277"/>
      <c r="BZ143" s="277"/>
      <c r="CA143" s="277"/>
      <c r="CB143" s="277"/>
      <c r="CC143" s="277"/>
      <c r="CD143" s="277"/>
      <c r="CE143" s="277"/>
      <c r="CF143" s="277"/>
      <c r="CG143" s="51"/>
      <c r="CH143" s="51"/>
      <c r="CI143" s="51"/>
      <c r="CJ143" s="51"/>
      <c r="CK143" s="51"/>
      <c r="CL143" s="51"/>
      <c r="CM143" s="51"/>
      <c r="CN143" s="41"/>
      <c r="CO143" s="41"/>
      <c r="CP143" s="41"/>
      <c r="CQ143" s="41"/>
      <c r="CR143" s="41"/>
      <c r="CS143" s="41"/>
      <c r="CT143" s="41"/>
      <c r="CU143" s="41"/>
      <c r="CV143" s="41"/>
      <c r="CW143" s="41"/>
      <c r="CX143" s="41"/>
      <c r="CY143" s="41"/>
      <c r="CZ143" s="41"/>
      <c r="DA143" s="41"/>
      <c r="DB143" s="41"/>
      <c r="DC143" s="41"/>
      <c r="DD143" s="41"/>
      <c r="DE143" s="41"/>
      <c r="DF143" s="41"/>
      <c r="DG143" s="41"/>
      <c r="DH143" s="41"/>
      <c r="DI143" s="41"/>
      <c r="DJ143" s="41"/>
      <c r="DK143" s="41"/>
      <c r="DL143" s="41"/>
      <c r="DM143" s="41"/>
      <c r="DN143" s="41"/>
      <c r="DO143" s="41"/>
      <c r="DP143" s="41"/>
      <c r="DQ143" s="41"/>
      <c r="DR143" s="41"/>
      <c r="DS143" s="41"/>
    </row>
    <row r="144" spans="1:183" s="44" customFormat="1" ht="21" customHeight="1" thickTop="1" thickBot="1" x14ac:dyDescent="0.3">
      <c r="A144" s="512"/>
      <c r="B144" s="46"/>
      <c r="C144" s="79"/>
      <c r="D144" s="667" t="s">
        <v>289</v>
      </c>
      <c r="E144" s="668"/>
      <c r="F144" s="668"/>
      <c r="G144" s="668"/>
      <c r="H144" s="668"/>
      <c r="I144" s="668"/>
      <c r="J144" s="668"/>
      <c r="K144" s="668"/>
      <c r="L144" s="668"/>
      <c r="M144" s="668"/>
      <c r="N144" s="668"/>
      <c r="O144" s="668"/>
      <c r="P144" s="668"/>
      <c r="Q144" s="668"/>
      <c r="R144" s="668"/>
      <c r="S144" s="668"/>
      <c r="T144" s="668"/>
      <c r="U144" s="668"/>
      <c r="V144" s="668"/>
      <c r="W144" s="668"/>
      <c r="X144" s="669"/>
      <c r="Y144" s="92">
        <f>SUM(Y143)</f>
        <v>0</v>
      </c>
      <c r="Z144" s="410">
        <f>SUM(Z143)</f>
        <v>10</v>
      </c>
      <c r="AA144" s="57"/>
      <c r="AB144" s="51"/>
      <c r="AC144" s="277"/>
      <c r="AD144" s="276"/>
      <c r="AE144" s="277"/>
      <c r="AF144" s="277"/>
      <c r="AG144" s="277"/>
      <c r="AH144" s="277"/>
      <c r="AI144" s="277"/>
      <c r="AJ144" s="277"/>
      <c r="AK144" s="277"/>
      <c r="AL144" s="277"/>
      <c r="AM144" s="277"/>
      <c r="AN144" s="277"/>
      <c r="AO144" s="277"/>
      <c r="AP144" s="277"/>
      <c r="AQ144" s="277"/>
      <c r="AR144" s="277"/>
      <c r="AS144" s="277"/>
      <c r="AT144" s="277"/>
      <c r="AU144" s="277"/>
      <c r="AV144" s="277"/>
      <c r="AW144" s="277"/>
      <c r="AX144" s="277"/>
      <c r="AY144" s="277"/>
      <c r="AZ144" s="277"/>
      <c r="BA144" s="277"/>
      <c r="BB144" s="277"/>
      <c r="BC144" s="277"/>
      <c r="BD144" s="277"/>
      <c r="BE144" s="277"/>
      <c r="BF144" s="277"/>
      <c r="BG144" s="277"/>
      <c r="BH144" s="277"/>
      <c r="BI144" s="277"/>
      <c r="BJ144" s="277"/>
      <c r="BK144" s="277"/>
      <c r="BL144" s="277"/>
      <c r="BM144" s="277"/>
      <c r="BN144" s="277"/>
      <c r="BO144" s="277"/>
      <c r="BP144" s="277"/>
      <c r="BQ144" s="277"/>
      <c r="BR144" s="277"/>
      <c r="BS144" s="277"/>
      <c r="BT144" s="277"/>
      <c r="BU144" s="277"/>
      <c r="BV144" s="277"/>
      <c r="BW144" s="277"/>
      <c r="BX144" s="277"/>
      <c r="BY144" s="277"/>
      <c r="BZ144" s="277"/>
      <c r="CA144" s="277"/>
      <c r="CB144" s="277"/>
      <c r="CC144" s="277"/>
      <c r="CD144" s="277"/>
      <c r="CE144" s="277"/>
      <c r="CF144" s="277"/>
      <c r="CG144" s="51"/>
      <c r="CH144" s="51"/>
      <c r="CI144" s="51"/>
      <c r="CJ144" s="51"/>
      <c r="CK144" s="51"/>
      <c r="CL144" s="51"/>
      <c r="CM144" s="51"/>
      <c r="CN144" s="41"/>
      <c r="CO144" s="41"/>
      <c r="CP144" s="41"/>
      <c r="CQ144" s="41"/>
      <c r="CR144" s="41"/>
      <c r="CS144" s="41"/>
      <c r="CT144" s="41"/>
      <c r="CU144" s="41"/>
      <c r="CV144" s="41"/>
      <c r="CW144" s="41"/>
      <c r="CX144" s="41"/>
      <c r="CY144" s="41"/>
      <c r="CZ144" s="41"/>
      <c r="DA144" s="41"/>
      <c r="DB144" s="41"/>
      <c r="DC144" s="41"/>
      <c r="DD144" s="41"/>
      <c r="DE144" s="41"/>
      <c r="DF144" s="41"/>
      <c r="DG144" s="41"/>
      <c r="DH144" s="41"/>
      <c r="DI144" s="41"/>
      <c r="DJ144" s="41"/>
      <c r="DK144" s="41"/>
      <c r="DL144" s="41"/>
      <c r="DM144" s="41"/>
      <c r="DN144" s="41"/>
      <c r="DO144" s="41"/>
      <c r="DP144" s="41"/>
      <c r="DQ144" s="41"/>
      <c r="DR144" s="41"/>
      <c r="DS144" s="41"/>
    </row>
    <row r="145" spans="1:183" s="44" customFormat="1" ht="21" customHeight="1" thickBot="1" x14ac:dyDescent="0.3">
      <c r="A145" s="399"/>
      <c r="B145" s="341"/>
      <c r="C145" s="485"/>
      <c r="D145" s="693"/>
      <c r="E145" s="694"/>
      <c r="F145" s="887">
        <v>10</v>
      </c>
      <c r="G145" s="715"/>
      <c r="H145" s="715"/>
      <c r="I145" s="715"/>
      <c r="J145" s="715"/>
      <c r="K145" s="715"/>
      <c r="L145" s="715"/>
      <c r="M145" s="715"/>
      <c r="N145" s="715"/>
      <c r="O145" s="715"/>
      <c r="P145" s="715"/>
      <c r="Q145" s="715"/>
      <c r="R145" s="715"/>
      <c r="S145" s="715"/>
      <c r="T145" s="715"/>
      <c r="U145" s="715"/>
      <c r="V145" s="715"/>
      <c r="W145" s="715"/>
      <c r="X145" s="715"/>
      <c r="Y145" s="715"/>
      <c r="Z145" s="716"/>
      <c r="AA145" s="57"/>
      <c r="AB145" s="51"/>
      <c r="AC145" s="277"/>
      <c r="AD145" s="276"/>
      <c r="AE145" s="277"/>
      <c r="AF145" s="277"/>
      <c r="AG145" s="277"/>
      <c r="AH145" s="277"/>
      <c r="AI145" s="277"/>
      <c r="AJ145" s="277"/>
      <c r="AK145" s="277"/>
      <c r="AL145" s="277"/>
      <c r="AM145" s="277"/>
      <c r="AN145" s="277"/>
      <c r="AO145" s="277"/>
      <c r="AP145" s="277"/>
      <c r="AQ145" s="277"/>
      <c r="AR145" s="277"/>
      <c r="AS145" s="277"/>
      <c r="AT145" s="277"/>
      <c r="AU145" s="277"/>
      <c r="AV145" s="277"/>
      <c r="AW145" s="277"/>
      <c r="AX145" s="277"/>
      <c r="AY145" s="277"/>
      <c r="AZ145" s="277"/>
      <c r="BA145" s="277"/>
      <c r="BB145" s="277"/>
      <c r="BC145" s="277"/>
      <c r="BD145" s="277"/>
      <c r="BE145" s="277"/>
      <c r="BF145" s="277"/>
      <c r="BG145" s="277"/>
      <c r="BH145" s="277"/>
      <c r="BI145" s="277"/>
      <c r="BJ145" s="277"/>
      <c r="BK145" s="277"/>
      <c r="BL145" s="277"/>
      <c r="BM145" s="277"/>
      <c r="BN145" s="277"/>
      <c r="BO145" s="277"/>
      <c r="BP145" s="277"/>
      <c r="BQ145" s="277"/>
      <c r="BR145" s="277"/>
      <c r="BS145" s="277"/>
      <c r="BT145" s="277"/>
      <c r="BU145" s="277"/>
      <c r="BV145" s="277"/>
      <c r="BW145" s="277"/>
      <c r="BX145" s="277"/>
      <c r="BY145" s="277"/>
      <c r="BZ145" s="277"/>
      <c r="CA145" s="277"/>
      <c r="CB145" s="277"/>
      <c r="CC145" s="277"/>
      <c r="CD145" s="277"/>
      <c r="CE145" s="277"/>
      <c r="CF145" s="277"/>
      <c r="CG145" s="51"/>
      <c r="CH145" s="51"/>
      <c r="CI145" s="51"/>
      <c r="CJ145" s="51"/>
      <c r="CK145" s="51"/>
      <c r="CL145" s="51"/>
      <c r="CM145" s="51"/>
      <c r="CN145" s="41"/>
      <c r="CO145" s="41"/>
      <c r="CP145" s="41"/>
      <c r="CQ145" s="41"/>
      <c r="CR145" s="41"/>
      <c r="CS145" s="41"/>
      <c r="CT145" s="41"/>
      <c r="CU145" s="41"/>
      <c r="CV145" s="41"/>
      <c r="CW145" s="41"/>
      <c r="CX145" s="41"/>
      <c r="CY145" s="41"/>
      <c r="CZ145" s="41"/>
      <c r="DA145" s="41"/>
      <c r="DB145" s="41"/>
      <c r="DC145" s="41"/>
      <c r="DD145" s="41"/>
      <c r="DE145" s="41"/>
      <c r="DF145" s="41"/>
      <c r="DG145" s="41"/>
      <c r="DH145" s="41"/>
      <c r="DI145" s="41"/>
      <c r="DJ145" s="41"/>
      <c r="DK145" s="41"/>
      <c r="DL145" s="41"/>
      <c r="DM145" s="41"/>
      <c r="DN145" s="41"/>
      <c r="DO145" s="41"/>
      <c r="DP145" s="41"/>
      <c r="DQ145" s="41"/>
      <c r="DR145" s="41"/>
      <c r="DS145" s="41"/>
    </row>
    <row r="146" spans="1:183" ht="33" customHeight="1" thickBot="1" x14ac:dyDescent="0.3">
      <c r="A146" s="391"/>
      <c r="B146" s="269">
        <v>3000</v>
      </c>
      <c r="C146" s="708" t="s">
        <v>464</v>
      </c>
      <c r="D146" s="709"/>
      <c r="E146" s="709"/>
      <c r="F146" s="709"/>
      <c r="G146" s="709"/>
      <c r="H146" s="709"/>
      <c r="I146" s="709"/>
      <c r="J146" s="709"/>
      <c r="K146" s="709"/>
      <c r="L146" s="709"/>
      <c r="M146" s="709"/>
      <c r="N146" s="709"/>
      <c r="O146" s="709"/>
      <c r="P146" s="709"/>
      <c r="Q146" s="709"/>
      <c r="R146" s="709"/>
      <c r="S146" s="709"/>
      <c r="T146" s="709"/>
      <c r="U146" s="709"/>
      <c r="V146" s="709"/>
      <c r="W146" s="709"/>
      <c r="X146" s="709"/>
      <c r="Y146" s="709"/>
      <c r="Z146" s="710"/>
      <c r="AA146" s="57"/>
      <c r="AB146" s="51"/>
      <c r="AC146" s="277"/>
      <c r="AD146" s="276"/>
      <c r="AE146" s="277"/>
      <c r="AF146" s="277"/>
      <c r="AG146" s="277"/>
      <c r="AH146" s="277"/>
      <c r="AI146" s="277"/>
      <c r="AJ146" s="277"/>
      <c r="AK146" s="277"/>
      <c r="AL146" s="277"/>
      <c r="AM146" s="277"/>
      <c r="AN146" s="277"/>
      <c r="AO146" s="277"/>
      <c r="AP146" s="277"/>
      <c r="AQ146" s="277"/>
      <c r="AR146" s="277"/>
      <c r="AS146" s="277"/>
      <c r="AT146" s="277"/>
      <c r="AU146" s="277"/>
      <c r="AV146" s="277"/>
      <c r="AW146" s="277"/>
      <c r="AX146" s="277"/>
      <c r="AY146" s="277"/>
      <c r="AZ146" s="277"/>
      <c r="BA146" s="277"/>
      <c r="BB146" s="277"/>
      <c r="BC146" s="277"/>
      <c r="BD146" s="277"/>
      <c r="BE146" s="277"/>
      <c r="BF146" s="277"/>
      <c r="BG146" s="277"/>
      <c r="BH146" s="277"/>
      <c r="BI146" s="277"/>
      <c r="BJ146" s="277"/>
      <c r="BK146" s="277"/>
      <c r="BL146" s="277"/>
      <c r="BM146" s="277"/>
      <c r="BN146" s="277"/>
      <c r="BO146" s="277"/>
      <c r="BP146" s="277"/>
      <c r="BQ146" s="277"/>
      <c r="BR146" s="277"/>
      <c r="BS146" s="277"/>
      <c r="BT146" s="277"/>
      <c r="BU146" s="277"/>
      <c r="BV146" s="277"/>
      <c r="BW146" s="277"/>
      <c r="BX146" s="277"/>
      <c r="BY146" s="277"/>
      <c r="BZ146" s="277"/>
      <c r="CA146" s="277"/>
      <c r="CB146" s="277"/>
      <c r="CC146" s="277"/>
      <c r="CD146" s="277"/>
      <c r="CE146" s="277"/>
      <c r="CF146" s="277"/>
      <c r="CG146" s="51"/>
      <c r="CH146" s="51"/>
      <c r="CI146" s="51"/>
      <c r="CJ146" s="51"/>
      <c r="CK146" s="51"/>
      <c r="CL146" s="51"/>
      <c r="CM146" s="51"/>
      <c r="CN146" s="41"/>
      <c r="CO146" s="41"/>
      <c r="CP146" s="41"/>
      <c r="CQ146" s="41"/>
      <c r="CR146" s="41"/>
      <c r="CS146" s="41"/>
      <c r="CT146" s="41"/>
      <c r="CU146" s="41"/>
      <c r="CV146" s="41"/>
      <c r="CW146" s="41"/>
      <c r="CX146" s="41"/>
      <c r="CY146" s="41"/>
      <c r="CZ146" s="41"/>
      <c r="DA146" s="41"/>
      <c r="DB146" s="41"/>
      <c r="DC146" s="41"/>
      <c r="DD146" s="41"/>
      <c r="DE146" s="41"/>
      <c r="DF146" s="41"/>
      <c r="DG146" s="41"/>
      <c r="DH146" s="41"/>
      <c r="DI146" s="41"/>
      <c r="DJ146" s="41"/>
      <c r="DK146" s="41"/>
      <c r="DL146" s="41"/>
      <c r="DM146" s="41"/>
      <c r="DN146" s="41"/>
      <c r="DO146" s="41"/>
      <c r="DP146" s="41"/>
      <c r="DQ146" s="41"/>
      <c r="DR146" s="41"/>
      <c r="DS146" s="41"/>
    </row>
    <row r="147" spans="1:183" ht="30" customHeight="1" thickBot="1" x14ac:dyDescent="0.3">
      <c r="A147" s="512"/>
      <c r="B147" s="239">
        <v>3100</v>
      </c>
      <c r="C147" s="473" t="s">
        <v>341</v>
      </c>
      <c r="D147" s="10"/>
      <c r="E147" s="11"/>
      <c r="F147" s="12"/>
      <c r="G147" s="13"/>
      <c r="H147" s="16" t="s">
        <v>288</v>
      </c>
      <c r="I147" s="11"/>
      <c r="J147" s="99"/>
      <c r="K147" s="13"/>
      <c r="L147" s="10"/>
      <c r="M147" s="11"/>
      <c r="N147" s="16" t="s">
        <v>288</v>
      </c>
      <c r="O147" s="13"/>
      <c r="P147" s="10"/>
      <c r="Q147" s="11"/>
      <c r="R147" s="12"/>
      <c r="S147" s="13"/>
      <c r="T147" s="10"/>
      <c r="U147" s="11"/>
      <c r="V147" s="12"/>
      <c r="W147" s="13"/>
      <c r="X147" s="23"/>
      <c r="Y147" s="17"/>
      <c r="Z147" s="411"/>
      <c r="AA147" s="57"/>
      <c r="AB147" s="51"/>
      <c r="AC147" s="277"/>
      <c r="AD147" s="276"/>
      <c r="AE147" s="277"/>
      <c r="AF147" s="277"/>
      <c r="AG147" s="277"/>
      <c r="AH147" s="277"/>
      <c r="AI147" s="277"/>
      <c r="AJ147" s="277"/>
      <c r="AK147" s="277"/>
      <c r="AL147" s="277"/>
      <c r="AM147" s="277"/>
      <c r="AN147" s="277"/>
      <c r="AO147" s="277"/>
      <c r="AP147" s="277"/>
      <c r="AQ147" s="277"/>
      <c r="AR147" s="277"/>
      <c r="AS147" s="277"/>
      <c r="CG147" s="60"/>
      <c r="CH147" s="60"/>
      <c r="CI147" s="60"/>
      <c r="CJ147" s="60"/>
      <c r="CK147" s="60"/>
      <c r="CL147" s="60"/>
      <c r="CM147" s="60"/>
    </row>
    <row r="148" spans="1:183" ht="27" customHeight="1" x14ac:dyDescent="0.25">
      <c r="A148" s="512"/>
      <c r="B148" s="238" t="s">
        <v>465</v>
      </c>
      <c r="C148" s="159" t="s">
        <v>495</v>
      </c>
      <c r="D148" s="663"/>
      <c r="E148" s="664"/>
      <c r="F148" s="663"/>
      <c r="G148" s="664"/>
      <c r="H148" s="663"/>
      <c r="I148" s="664"/>
      <c r="J148" s="663"/>
      <c r="K148" s="664"/>
      <c r="L148" s="663"/>
      <c r="M148" s="664"/>
      <c r="N148" s="663"/>
      <c r="O148" s="664"/>
      <c r="P148" s="663"/>
      <c r="Q148" s="664"/>
      <c r="R148" s="663"/>
      <c r="S148" s="664"/>
      <c r="T148" s="663"/>
      <c r="U148" s="664"/>
      <c r="V148" s="663"/>
      <c r="W148" s="664"/>
      <c r="X148" s="93"/>
      <c r="Y148" s="89">
        <f>IF(OR(D148="s",F148="s",H148="s",J148="s",L148="s",N148="s",P148="s",R148="s",T148="s",V148="s"), 0, IF(OR(D148="a",F148="a",H148="a",J148="a",L148="a",N148="a",P148="a",R148="a",T148="a",V148="a"),Z148,0))</f>
        <v>0</v>
      </c>
      <c r="Z148" s="412">
        <v>10</v>
      </c>
      <c r="AA148" s="221">
        <f>COUNTIF(D148:W148,"a")+COUNTIF(D148:W148,"s")</f>
        <v>0</v>
      </c>
      <c r="AB148" s="274"/>
      <c r="AC148" s="277"/>
      <c r="AD148" s="276" t="s">
        <v>286</v>
      </c>
      <c r="AE148" s="277"/>
      <c r="AF148" s="277"/>
      <c r="AG148" s="277"/>
      <c r="AH148" s="277"/>
      <c r="AI148" s="277"/>
      <c r="AJ148" s="277"/>
      <c r="AK148" s="277"/>
      <c r="AL148" s="277"/>
      <c r="AM148" s="277"/>
      <c r="AN148" s="277"/>
      <c r="AO148" s="277"/>
      <c r="AP148" s="277"/>
      <c r="AQ148" s="277"/>
      <c r="AR148" s="277"/>
      <c r="AS148" s="277"/>
      <c r="CG148" s="60"/>
      <c r="CH148" s="60"/>
      <c r="CI148" s="60"/>
      <c r="CJ148" s="60"/>
      <c r="CK148" s="60"/>
      <c r="CL148" s="60"/>
      <c r="CM148" s="60"/>
      <c r="CN148" s="60"/>
      <c r="CO148" s="60"/>
      <c r="CP148" s="60"/>
      <c r="CQ148" s="60"/>
    </row>
    <row r="149" spans="1:183" ht="28" customHeight="1" x14ac:dyDescent="0.25">
      <c r="A149" s="512"/>
      <c r="B149" s="243" t="s">
        <v>466</v>
      </c>
      <c r="C149" s="160" t="s">
        <v>9</v>
      </c>
      <c r="D149" s="661"/>
      <c r="E149" s="662"/>
      <c r="F149" s="661"/>
      <c r="G149" s="662"/>
      <c r="H149" s="661"/>
      <c r="I149" s="662"/>
      <c r="J149" s="661"/>
      <c r="K149" s="662"/>
      <c r="L149" s="661"/>
      <c r="M149" s="662"/>
      <c r="N149" s="661"/>
      <c r="O149" s="662"/>
      <c r="P149" s="661"/>
      <c r="Q149" s="662"/>
      <c r="R149" s="661"/>
      <c r="S149" s="662"/>
      <c r="T149" s="661"/>
      <c r="U149" s="662"/>
      <c r="V149" s="661"/>
      <c r="W149" s="662"/>
      <c r="X149" s="93"/>
      <c r="Y149" s="104">
        <f>IF(OR(D149="s",F149="s",H149="s",J149="s",L149="s",N149="s",P149="s",R149="s",T149="s",V149="s"), 0, IF(OR(D149="a",F149="a",H149="a",J149="a",L149="a",N149="a",P149="a",R149="a",T149="a",V149="a"),Z149,0))</f>
        <v>0</v>
      </c>
      <c r="Z149" s="409">
        <v>10</v>
      </c>
      <c r="AA149" s="45">
        <f>COUNTIF(D149:W149,"a")+COUNTIF(D149:W149,"s")</f>
        <v>0</v>
      </c>
      <c r="AB149" s="274"/>
      <c r="AC149" s="277"/>
      <c r="AD149" s="276" t="s">
        <v>286</v>
      </c>
      <c r="AE149" s="277"/>
      <c r="AF149" s="277"/>
      <c r="AG149" s="277"/>
      <c r="AH149" s="277"/>
      <c r="AI149" s="277"/>
      <c r="AJ149" s="277"/>
      <c r="AK149" s="277"/>
      <c r="AL149" s="277"/>
      <c r="AM149" s="277"/>
      <c r="AN149" s="277"/>
      <c r="AO149" s="277"/>
      <c r="AP149" s="277"/>
      <c r="AQ149" s="277"/>
      <c r="AR149" s="277"/>
      <c r="AS149" s="277"/>
      <c r="CG149" s="60"/>
      <c r="CH149" s="60"/>
      <c r="CI149" s="60"/>
      <c r="CJ149" s="60"/>
      <c r="CK149" s="60"/>
      <c r="CL149" s="60"/>
      <c r="CM149" s="60"/>
    </row>
    <row r="150" spans="1:183" ht="28" customHeight="1" x14ac:dyDescent="0.25">
      <c r="A150" s="512"/>
      <c r="B150" s="243" t="s">
        <v>467</v>
      </c>
      <c r="C150" s="160" t="s">
        <v>329</v>
      </c>
      <c r="D150" s="661"/>
      <c r="E150" s="662"/>
      <c r="F150" s="661"/>
      <c r="G150" s="662"/>
      <c r="H150" s="661"/>
      <c r="I150" s="662"/>
      <c r="J150" s="661"/>
      <c r="K150" s="662"/>
      <c r="L150" s="661"/>
      <c r="M150" s="662"/>
      <c r="N150" s="661"/>
      <c r="O150" s="662"/>
      <c r="P150" s="661"/>
      <c r="Q150" s="662"/>
      <c r="R150" s="661"/>
      <c r="S150" s="662"/>
      <c r="T150" s="661"/>
      <c r="U150" s="662"/>
      <c r="V150" s="661"/>
      <c r="W150" s="662"/>
      <c r="X150" s="93"/>
      <c r="Y150" s="104">
        <f>IF(OR(D150="s",F150="s",H150="s",J150="s",L150="s",N150="s",P150="s",R150="s",T150="s",V150="s"), 0, IF(OR(D150="a",F150="a",H150="a",J150="a",L150="a",N150="a",P150="a",R150="a",T150="a",V150="a"),Z150,0))</f>
        <v>0</v>
      </c>
      <c r="Z150" s="409">
        <v>10</v>
      </c>
      <c r="AA150" s="45">
        <f>COUNTIF(D150:W150,"a")+COUNTIF(D150:W150,"s")</f>
        <v>0</v>
      </c>
      <c r="AB150" s="274"/>
      <c r="AC150" s="277"/>
      <c r="AD150" s="276" t="s">
        <v>286</v>
      </c>
      <c r="AE150" s="277"/>
      <c r="AF150" s="277"/>
      <c r="AG150" s="277"/>
      <c r="AH150" s="277"/>
      <c r="AI150" s="277"/>
      <c r="AJ150" s="277"/>
      <c r="AK150" s="277"/>
      <c r="AL150" s="277"/>
      <c r="AM150" s="277"/>
      <c r="AN150" s="277"/>
      <c r="AO150" s="277"/>
      <c r="AP150" s="277"/>
      <c r="AQ150" s="277"/>
      <c r="AR150" s="277"/>
      <c r="AS150" s="277"/>
      <c r="CG150" s="60"/>
      <c r="CH150" s="60"/>
      <c r="CI150" s="60"/>
      <c r="CJ150" s="60"/>
      <c r="CK150" s="60"/>
      <c r="CL150" s="60"/>
      <c r="CM150" s="60"/>
    </row>
    <row r="151" spans="1:183" ht="27" customHeight="1" x14ac:dyDescent="0.15">
      <c r="A151" s="512"/>
      <c r="B151" s="243" t="s">
        <v>358</v>
      </c>
      <c r="C151" s="161" t="s">
        <v>20</v>
      </c>
      <c r="D151" s="645"/>
      <c r="E151" s="647"/>
      <c r="F151" s="645"/>
      <c r="G151" s="647"/>
      <c r="H151" s="645"/>
      <c r="I151" s="647"/>
      <c r="J151" s="645"/>
      <c r="K151" s="647"/>
      <c r="L151" s="645"/>
      <c r="M151" s="647"/>
      <c r="N151" s="645"/>
      <c r="O151" s="647"/>
      <c r="P151" s="645"/>
      <c r="Q151" s="647"/>
      <c r="R151" s="645"/>
      <c r="S151" s="647"/>
      <c r="T151" s="645"/>
      <c r="U151" s="647"/>
      <c r="V151" s="645"/>
      <c r="W151" s="647"/>
      <c r="X151" s="93"/>
      <c r="Y151" s="107">
        <f>IF(OR(D151="s",F151="s",H151="s",J151="s",L151="s",N151="s",P151="s",R151="s",T151="s",V151="s"), 0, IF(OR(D151="a",F151="a",H151="a",J151="a",L151="a",N151="a",P151="a",R151="a",T151="a",V151="a"),Z151,0))</f>
        <v>0</v>
      </c>
      <c r="Z151" s="414">
        <v>10</v>
      </c>
      <c r="AA151" s="45">
        <f>COUNTIF(D151:W151,"a")+COUNTIF(D151:W151,"s")</f>
        <v>0</v>
      </c>
      <c r="AB151" s="274"/>
      <c r="AD151" s="276" t="s">
        <v>286</v>
      </c>
      <c r="CG151" s="60"/>
      <c r="CH151" s="60"/>
      <c r="CI151" s="60"/>
      <c r="CJ151" s="60"/>
      <c r="CK151" s="60"/>
      <c r="CL151" s="60"/>
      <c r="CM151" s="60"/>
    </row>
    <row r="152" spans="1:183" ht="45" customHeight="1" thickBot="1" x14ac:dyDescent="0.2">
      <c r="A152" s="512"/>
      <c r="B152" s="243" t="s">
        <v>95</v>
      </c>
      <c r="C152" s="161" t="s">
        <v>217</v>
      </c>
      <c r="D152" s="626"/>
      <c r="E152" s="627"/>
      <c r="F152" s="626"/>
      <c r="G152" s="627"/>
      <c r="H152" s="626"/>
      <c r="I152" s="627"/>
      <c r="J152" s="626"/>
      <c r="K152" s="627"/>
      <c r="L152" s="626"/>
      <c r="M152" s="627"/>
      <c r="N152" s="626"/>
      <c r="O152" s="627"/>
      <c r="P152" s="626"/>
      <c r="Q152" s="627"/>
      <c r="R152" s="626"/>
      <c r="S152" s="627"/>
      <c r="T152" s="626"/>
      <c r="U152" s="627"/>
      <c r="V152" s="626"/>
      <c r="W152" s="627"/>
      <c r="X152" s="93"/>
      <c r="Y152" s="107">
        <f>IF(OR(D152="s",F152="s",H152="s",J152="s",L152="s",N152="s",P152="s",R152="s",T152="s",V152="s"), 0, IF(OR(D152="a",F152="a",H152="a",J152="a",L152="a",N152="a",P152="a",R152="a",T152="a",V152="a"),Z152,0))</f>
        <v>0</v>
      </c>
      <c r="Z152" s="414">
        <v>10</v>
      </c>
      <c r="AA152" s="45">
        <f>COUNTIF(D152:W152,"a")+COUNTIF(D152:W152,"s")</f>
        <v>0</v>
      </c>
      <c r="AB152" s="274"/>
      <c r="AD152" s="276" t="s">
        <v>286</v>
      </c>
      <c r="CG152" s="60"/>
      <c r="CH152" s="60"/>
      <c r="CI152" s="60"/>
      <c r="CJ152" s="60"/>
      <c r="CK152" s="60"/>
      <c r="CL152" s="60"/>
      <c r="CM152" s="60"/>
    </row>
    <row r="153" spans="1:183" ht="21" customHeight="1" thickTop="1" thickBot="1" x14ac:dyDescent="0.3">
      <c r="A153" s="512"/>
      <c r="B153" s="90"/>
      <c r="C153" s="142"/>
      <c r="D153" s="667" t="s">
        <v>289</v>
      </c>
      <c r="E153" s="668"/>
      <c r="F153" s="668"/>
      <c r="G153" s="668"/>
      <c r="H153" s="668"/>
      <c r="I153" s="668"/>
      <c r="J153" s="668"/>
      <c r="K153" s="668"/>
      <c r="L153" s="668"/>
      <c r="M153" s="668"/>
      <c r="N153" s="668"/>
      <c r="O153" s="668"/>
      <c r="P153" s="668"/>
      <c r="Q153" s="668"/>
      <c r="R153" s="668"/>
      <c r="S153" s="668"/>
      <c r="T153" s="668"/>
      <c r="U153" s="668"/>
      <c r="V153" s="668"/>
      <c r="W153" s="668"/>
      <c r="X153" s="669"/>
      <c r="Y153" s="92">
        <f>SUM(Y148:Y152)</f>
        <v>0</v>
      </c>
      <c r="Z153" s="410">
        <f>SUM(Z148:Z152)</f>
        <v>50</v>
      </c>
      <c r="AD153" s="276"/>
      <c r="CG153" s="60"/>
      <c r="CH153" s="60"/>
      <c r="CI153" s="60"/>
      <c r="CJ153" s="60"/>
      <c r="CK153" s="60"/>
      <c r="CL153" s="60"/>
      <c r="CM153" s="60"/>
    </row>
    <row r="154" spans="1:183" ht="21" customHeight="1" thickBot="1" x14ac:dyDescent="0.3">
      <c r="A154" s="512"/>
      <c r="B154" s="347"/>
      <c r="C154" s="348"/>
      <c r="D154" s="693"/>
      <c r="E154" s="694"/>
      <c r="F154" s="886">
        <v>50</v>
      </c>
      <c r="G154" s="715"/>
      <c r="H154" s="715"/>
      <c r="I154" s="715"/>
      <c r="J154" s="715"/>
      <c r="K154" s="715"/>
      <c r="L154" s="715"/>
      <c r="M154" s="715"/>
      <c r="N154" s="715"/>
      <c r="O154" s="715"/>
      <c r="P154" s="715"/>
      <c r="Q154" s="715"/>
      <c r="R154" s="715"/>
      <c r="S154" s="715"/>
      <c r="T154" s="715"/>
      <c r="U154" s="715"/>
      <c r="V154" s="715"/>
      <c r="W154" s="715"/>
      <c r="X154" s="715"/>
      <c r="Y154" s="715"/>
      <c r="Z154" s="716"/>
      <c r="AD154" s="276"/>
      <c r="CG154" s="60"/>
      <c r="CH154" s="60"/>
      <c r="CI154" s="60"/>
      <c r="CJ154" s="60"/>
      <c r="CK154" s="60"/>
      <c r="CL154" s="60"/>
      <c r="CM154" s="60"/>
    </row>
    <row r="155" spans="1:183" ht="30" customHeight="1" thickBot="1" x14ac:dyDescent="0.3">
      <c r="A155" s="512"/>
      <c r="B155" s="239" t="s">
        <v>1012</v>
      </c>
      <c r="C155" s="473" t="s">
        <v>1013</v>
      </c>
      <c r="D155" s="10"/>
      <c r="E155" s="11"/>
      <c r="F155" s="12"/>
      <c r="G155" s="13"/>
      <c r="H155" s="16"/>
      <c r="I155" s="11"/>
      <c r="J155" s="99"/>
      <c r="K155" s="13"/>
      <c r="L155" s="10"/>
      <c r="M155" s="11"/>
      <c r="N155" s="16"/>
      <c r="O155" s="13"/>
      <c r="P155" s="10"/>
      <c r="Q155" s="11"/>
      <c r="R155" s="12"/>
      <c r="S155" s="13"/>
      <c r="T155" s="10"/>
      <c r="U155" s="11"/>
      <c r="V155" s="12"/>
      <c r="W155" s="13"/>
      <c r="X155" s="23"/>
      <c r="Y155" s="17"/>
      <c r="Z155" s="411"/>
      <c r="AA155" s="57"/>
      <c r="AB155" s="604"/>
      <c r="AC155" s="277"/>
      <c r="AD155" s="276"/>
      <c r="AE155" s="277"/>
      <c r="AF155" s="277"/>
      <c r="AG155" s="277"/>
      <c r="AH155" s="277"/>
      <c r="AI155" s="277"/>
      <c r="AJ155" s="277"/>
      <c r="AK155" s="277"/>
      <c r="AL155" s="277"/>
      <c r="AM155" s="277"/>
      <c r="AN155" s="277"/>
      <c r="AO155" s="277"/>
      <c r="AP155" s="277"/>
      <c r="AQ155" s="277"/>
      <c r="AR155" s="277"/>
      <c r="AS155" s="277"/>
      <c r="CG155" s="60"/>
      <c r="CH155" s="60"/>
      <c r="CI155" s="60"/>
      <c r="CJ155" s="60"/>
      <c r="CK155" s="60"/>
      <c r="CL155" s="60"/>
      <c r="CM155" s="60"/>
    </row>
    <row r="156" spans="1:183" ht="45" customHeight="1" x14ac:dyDescent="0.25">
      <c r="A156" s="460"/>
      <c r="B156" s="461" t="s">
        <v>1014</v>
      </c>
      <c r="C156" s="462" t="s">
        <v>1019</v>
      </c>
      <c r="D156" s="663"/>
      <c r="E156" s="664"/>
      <c r="F156" s="663"/>
      <c r="G156" s="664"/>
      <c r="H156" s="663"/>
      <c r="I156" s="664"/>
      <c r="J156" s="663"/>
      <c r="K156" s="664"/>
      <c r="L156" s="663"/>
      <c r="M156" s="664"/>
      <c r="N156" s="663"/>
      <c r="O156" s="664"/>
      <c r="P156" s="663"/>
      <c r="Q156" s="664"/>
      <c r="R156" s="663"/>
      <c r="S156" s="664"/>
      <c r="T156" s="663"/>
      <c r="U156" s="664"/>
      <c r="V156" s="663"/>
      <c r="W156" s="664"/>
      <c r="X156" s="87"/>
      <c r="Y156" s="89">
        <f>IF(OR(D156="s",F156="s",H156="s",J156="s",L156="s",N156="s",P156="s",R156="s",T156="s",V156="s"), 0, IF(OR(D156="a",F156="a",H156="a",J156="a",L156="a",N156="a",P156="a",R156="a",T156="a",V156="a"),Z156,0))</f>
        <v>0</v>
      </c>
      <c r="Z156" s="412">
        <f>IF(X156="na", 0, 10)</f>
        <v>10</v>
      </c>
      <c r="AA156" s="221">
        <f t="shared" ref="AA156:AA161" si="30">COUNTIF(D156:W156,"a")+COUNTIF(D156:W156,"s")+COUNTIF(X156:X156,"na")</f>
        <v>0</v>
      </c>
      <c r="AB156" s="274"/>
      <c r="AC156" s="277"/>
      <c r="AD156" s="276" t="s">
        <v>286</v>
      </c>
      <c r="AE156" s="277"/>
      <c r="AF156" s="277"/>
      <c r="AG156" s="277"/>
      <c r="AH156" s="277"/>
      <c r="AI156" s="277"/>
      <c r="AJ156" s="277"/>
      <c r="AK156" s="277"/>
      <c r="AL156" s="277"/>
      <c r="AM156" s="277"/>
      <c r="AN156" s="277"/>
      <c r="AO156" s="277"/>
      <c r="AP156" s="277"/>
      <c r="AQ156" s="277"/>
      <c r="AR156" s="277"/>
      <c r="AS156" s="277"/>
      <c r="AT156" s="277"/>
      <c r="AU156" s="277"/>
      <c r="AV156" s="277"/>
      <c r="AW156" s="277"/>
      <c r="AX156" s="277"/>
      <c r="AY156" s="277"/>
      <c r="AZ156" s="277"/>
      <c r="BA156" s="277"/>
      <c r="BB156" s="277"/>
      <c r="BC156" s="277"/>
      <c r="BD156" s="277"/>
      <c r="BE156" s="277"/>
      <c r="BF156" s="277"/>
      <c r="BG156" s="277"/>
      <c r="BH156" s="277"/>
      <c r="BI156" s="277"/>
      <c r="BJ156" s="277"/>
      <c r="BK156" s="277"/>
      <c r="BL156" s="277"/>
      <c r="BM156" s="277"/>
      <c r="BN156" s="277"/>
      <c r="BO156" s="277"/>
      <c r="BP156" s="277"/>
      <c r="BQ156" s="277"/>
      <c r="BR156" s="277"/>
      <c r="BS156" s="277"/>
      <c r="BT156" s="277"/>
      <c r="BU156" s="277"/>
      <c r="BV156" s="277"/>
      <c r="BW156" s="277"/>
      <c r="BX156" s="277"/>
      <c r="BY156" s="277"/>
      <c r="BZ156" s="277"/>
      <c r="CA156" s="277"/>
      <c r="CB156" s="277"/>
      <c r="CC156" s="277"/>
      <c r="CD156" s="277"/>
      <c r="CE156" s="277"/>
      <c r="CF156" s="277"/>
      <c r="CG156" s="604"/>
      <c r="CH156" s="604"/>
      <c r="CI156" s="604"/>
      <c r="CJ156" s="604"/>
      <c r="CK156" s="604"/>
      <c r="CL156" s="604"/>
      <c r="CM156" s="604"/>
      <c r="CN156" s="41"/>
      <c r="CO156" s="41"/>
      <c r="CP156" s="41"/>
      <c r="CQ156" s="41"/>
      <c r="CR156" s="41"/>
      <c r="CS156" s="41"/>
      <c r="CT156" s="41"/>
      <c r="CU156" s="41"/>
      <c r="CV156" s="41"/>
      <c r="CW156" s="41"/>
      <c r="CX156" s="41"/>
      <c r="CY156" s="41"/>
      <c r="CZ156" s="41"/>
      <c r="DA156" s="41"/>
      <c r="DB156" s="41"/>
      <c r="DC156" s="41"/>
      <c r="DD156" s="41"/>
      <c r="DE156" s="41"/>
      <c r="DF156" s="41"/>
      <c r="DG156" s="41"/>
      <c r="DH156" s="41"/>
      <c r="DI156" s="41"/>
      <c r="DJ156" s="41"/>
      <c r="DK156" s="41"/>
      <c r="DL156" s="41"/>
      <c r="DM156" s="41"/>
      <c r="DN156" s="41"/>
      <c r="DO156" s="41"/>
      <c r="DP156" s="41"/>
      <c r="DQ156" s="41"/>
      <c r="DR156" s="41"/>
      <c r="DS156" s="41"/>
      <c r="DT156" s="41"/>
      <c r="DU156" s="41"/>
      <c r="DV156" s="41"/>
      <c r="DW156" s="41"/>
      <c r="DX156" s="41"/>
      <c r="DY156" s="41"/>
      <c r="DZ156" s="41"/>
      <c r="EA156" s="41"/>
      <c r="EB156" s="41"/>
      <c r="EC156" s="41"/>
      <c r="ED156" s="41"/>
      <c r="EE156" s="41"/>
      <c r="EF156" s="41"/>
      <c r="EG156" s="41"/>
      <c r="EH156" s="41"/>
      <c r="EI156" s="41"/>
      <c r="EJ156" s="41"/>
      <c r="EK156" s="41"/>
      <c r="EL156" s="41"/>
      <c r="EM156" s="41"/>
      <c r="EN156" s="41"/>
      <c r="EO156" s="41"/>
      <c r="EP156" s="41"/>
      <c r="EQ156" s="41"/>
      <c r="ER156" s="41"/>
      <c r="ES156" s="41"/>
      <c r="ET156" s="41"/>
      <c r="EU156" s="41"/>
      <c r="EV156" s="41"/>
      <c r="EW156" s="41"/>
      <c r="EX156" s="41"/>
      <c r="EY156" s="41"/>
      <c r="EZ156" s="41"/>
      <c r="FA156" s="41"/>
      <c r="FB156" s="41"/>
      <c r="FC156" s="41"/>
      <c r="FD156" s="41"/>
      <c r="FE156" s="41"/>
      <c r="FF156" s="41"/>
      <c r="FG156" s="41"/>
      <c r="FH156" s="41"/>
      <c r="FI156" s="41"/>
      <c r="FJ156" s="41"/>
      <c r="FK156" s="41"/>
      <c r="FL156" s="41"/>
      <c r="FM156" s="41"/>
      <c r="FN156" s="41"/>
      <c r="FO156" s="41"/>
      <c r="FP156" s="41"/>
      <c r="FQ156" s="41"/>
      <c r="FR156" s="41"/>
      <c r="FS156" s="41"/>
      <c r="FT156" s="41"/>
      <c r="FU156" s="41"/>
      <c r="FV156" s="41"/>
      <c r="FW156" s="41"/>
      <c r="FX156" s="41"/>
      <c r="FY156" s="41"/>
      <c r="FZ156" s="41"/>
      <c r="GA156" s="41"/>
    </row>
    <row r="157" spans="1:183" ht="45" customHeight="1" x14ac:dyDescent="0.25">
      <c r="A157" s="460"/>
      <c r="B157" s="463" t="s">
        <v>1015</v>
      </c>
      <c r="C157" s="464" t="s">
        <v>1103</v>
      </c>
      <c r="D157" s="661"/>
      <c r="E157" s="662"/>
      <c r="F157" s="661"/>
      <c r="G157" s="662"/>
      <c r="H157" s="661"/>
      <c r="I157" s="662"/>
      <c r="J157" s="661"/>
      <c r="K157" s="662"/>
      <c r="L157" s="661"/>
      <c r="M157" s="662"/>
      <c r="N157" s="661"/>
      <c r="O157" s="662"/>
      <c r="P157" s="661"/>
      <c r="Q157" s="662"/>
      <c r="R157" s="661"/>
      <c r="S157" s="662"/>
      <c r="T157" s="661"/>
      <c r="U157" s="662"/>
      <c r="V157" s="661"/>
      <c r="W157" s="662"/>
      <c r="X157" s="88" t="str">
        <f>IF(X156="na","na","")</f>
        <v/>
      </c>
      <c r="Y157" s="94">
        <f t="shared" ref="Y157:Y161" si="31">IF(OR(D157="s",F157="s",H157="s",J157="s",L157="s",N157="s",P157="s",R157="s",T157="s",V157="s"), 0, IF(OR(D157="a",F157="a",H157="a",J157="a",L157="a",N157="a",P157="a",R157="a",T157="a",V157="a"),Z157,0))</f>
        <v>0</v>
      </c>
      <c r="Z157" s="409">
        <f>IF(X156="na", 0, 10)</f>
        <v>10</v>
      </c>
      <c r="AA157" s="221">
        <f t="shared" si="30"/>
        <v>0</v>
      </c>
      <c r="AB157" s="274"/>
      <c r="AC157" s="277"/>
      <c r="AD157" s="276" t="s">
        <v>286</v>
      </c>
      <c r="AE157" s="277"/>
      <c r="AF157" s="277"/>
      <c r="AG157" s="277"/>
      <c r="AH157" s="277"/>
      <c r="AI157" s="277"/>
      <c r="AJ157" s="277"/>
      <c r="AK157" s="277"/>
      <c r="AL157" s="277"/>
      <c r="AM157" s="277"/>
      <c r="AN157" s="277"/>
      <c r="AO157" s="277"/>
      <c r="AP157" s="277"/>
      <c r="AQ157" s="277"/>
      <c r="AR157" s="277"/>
      <c r="AS157" s="277"/>
      <c r="AT157" s="277"/>
      <c r="AU157" s="277"/>
      <c r="AV157" s="277"/>
      <c r="AW157" s="277"/>
      <c r="AX157" s="277"/>
      <c r="AY157" s="277"/>
      <c r="AZ157" s="277"/>
      <c r="BA157" s="277"/>
      <c r="BB157" s="277"/>
      <c r="BC157" s="277"/>
      <c r="BD157" s="277"/>
      <c r="BE157" s="277"/>
      <c r="BF157" s="277"/>
      <c r="BG157" s="277"/>
      <c r="BH157" s="277"/>
      <c r="BI157" s="277"/>
      <c r="BJ157" s="277"/>
      <c r="BK157" s="277"/>
      <c r="BL157" s="277"/>
      <c r="BM157" s="277"/>
      <c r="BN157" s="277"/>
      <c r="BO157" s="277"/>
      <c r="BP157" s="277"/>
      <c r="BQ157" s="277"/>
      <c r="BR157" s="277"/>
      <c r="BS157" s="277"/>
      <c r="BT157" s="277"/>
      <c r="BU157" s="277"/>
      <c r="BV157" s="277"/>
      <c r="BW157" s="277"/>
      <c r="BX157" s="277"/>
      <c r="BY157" s="277"/>
      <c r="BZ157" s="277"/>
      <c r="CA157" s="277"/>
      <c r="CB157" s="277"/>
      <c r="CC157" s="277"/>
      <c r="CD157" s="277"/>
      <c r="CE157" s="277"/>
      <c r="CF157" s="277"/>
      <c r="CG157" s="604"/>
      <c r="CH157" s="604"/>
      <c r="CI157" s="604"/>
      <c r="CJ157" s="604"/>
      <c r="CK157" s="604"/>
      <c r="CL157" s="604"/>
      <c r="CM157" s="604"/>
      <c r="CN157" s="41"/>
      <c r="CO157" s="41"/>
      <c r="CP157" s="41"/>
      <c r="CQ157" s="41"/>
      <c r="CR157" s="41"/>
      <c r="CS157" s="41"/>
      <c r="CT157" s="41"/>
      <c r="CU157" s="41"/>
      <c r="CV157" s="41"/>
      <c r="CW157" s="41"/>
      <c r="CX157" s="41"/>
      <c r="CY157" s="41"/>
      <c r="CZ157" s="41"/>
      <c r="DA157" s="41"/>
      <c r="DB157" s="41"/>
      <c r="DC157" s="41"/>
      <c r="DD157" s="41"/>
      <c r="DE157" s="41"/>
      <c r="DF157" s="41"/>
      <c r="DG157" s="41"/>
      <c r="DH157" s="41"/>
      <c r="DI157" s="41"/>
      <c r="DJ157" s="41"/>
      <c r="DK157" s="41"/>
      <c r="DL157" s="41"/>
      <c r="DM157" s="41"/>
      <c r="DN157" s="41"/>
      <c r="DO157" s="41"/>
      <c r="DP157" s="41"/>
      <c r="DQ157" s="41"/>
      <c r="DR157" s="41"/>
      <c r="DS157" s="41"/>
      <c r="DT157" s="41"/>
      <c r="DU157" s="41"/>
      <c r="DV157" s="41"/>
      <c r="DW157" s="41"/>
      <c r="DX157" s="41"/>
      <c r="DY157" s="41"/>
      <c r="DZ157" s="41"/>
      <c r="EA157" s="41"/>
      <c r="EB157" s="41"/>
      <c r="EC157" s="41"/>
      <c r="ED157" s="41"/>
      <c r="EE157" s="41"/>
      <c r="EF157" s="41"/>
      <c r="EG157" s="41"/>
      <c r="EH157" s="41"/>
      <c r="EI157" s="41"/>
      <c r="EJ157" s="41"/>
      <c r="EK157" s="41"/>
      <c r="EL157" s="41"/>
      <c r="EM157" s="41"/>
      <c r="EN157" s="41"/>
      <c r="EO157" s="41"/>
      <c r="EP157" s="41"/>
      <c r="EQ157" s="41"/>
      <c r="ER157" s="41"/>
      <c r="ES157" s="41"/>
      <c r="ET157" s="41"/>
      <c r="EU157" s="41"/>
      <c r="EV157" s="41"/>
      <c r="EW157" s="41"/>
      <c r="EX157" s="41"/>
      <c r="EY157" s="41"/>
      <c r="EZ157" s="41"/>
      <c r="FA157" s="41"/>
      <c r="FB157" s="41"/>
      <c r="FC157" s="41"/>
      <c r="FD157" s="41"/>
      <c r="FE157" s="41"/>
      <c r="FF157" s="41"/>
      <c r="FG157" s="41"/>
      <c r="FH157" s="41"/>
      <c r="FI157" s="41"/>
      <c r="FJ157" s="41"/>
      <c r="FK157" s="41"/>
      <c r="FL157" s="41"/>
      <c r="FM157" s="41"/>
      <c r="FN157" s="41"/>
      <c r="FO157" s="41"/>
      <c r="FP157" s="41"/>
      <c r="FQ157" s="41"/>
      <c r="FR157" s="41"/>
      <c r="FS157" s="41"/>
      <c r="FT157" s="41"/>
      <c r="FU157" s="41"/>
      <c r="FV157" s="41"/>
      <c r="FW157" s="41"/>
      <c r="FX157" s="41"/>
      <c r="FY157" s="41"/>
      <c r="FZ157" s="41"/>
      <c r="GA157" s="41"/>
    </row>
    <row r="158" spans="1:183" ht="45" customHeight="1" x14ac:dyDescent="0.25">
      <c r="A158" s="460"/>
      <c r="B158" s="463" t="s">
        <v>1016</v>
      </c>
      <c r="C158" s="464" t="s">
        <v>1020</v>
      </c>
      <c r="D158" s="661"/>
      <c r="E158" s="662"/>
      <c r="F158" s="661"/>
      <c r="G158" s="662"/>
      <c r="H158" s="661"/>
      <c r="I158" s="662"/>
      <c r="J158" s="661"/>
      <c r="K158" s="662"/>
      <c r="L158" s="661"/>
      <c r="M158" s="662"/>
      <c r="N158" s="661"/>
      <c r="O158" s="662"/>
      <c r="P158" s="661"/>
      <c r="Q158" s="662"/>
      <c r="R158" s="661"/>
      <c r="S158" s="662"/>
      <c r="T158" s="661"/>
      <c r="U158" s="662"/>
      <c r="V158" s="661"/>
      <c r="W158" s="662"/>
      <c r="X158" s="88" t="str">
        <f>IF(X156="na","na","")</f>
        <v/>
      </c>
      <c r="Y158" s="104">
        <f t="shared" si="31"/>
        <v>0</v>
      </c>
      <c r="Z158" s="409">
        <f>IF(X156="na", 0, 10)</f>
        <v>10</v>
      </c>
      <c r="AA158" s="221">
        <f t="shared" si="30"/>
        <v>0</v>
      </c>
      <c r="AB158" s="274"/>
      <c r="AC158" s="277"/>
      <c r="AD158" s="276"/>
      <c r="AE158" s="277"/>
      <c r="AF158" s="277"/>
      <c r="AG158" s="277"/>
      <c r="AH158" s="277"/>
      <c r="AI158" s="277"/>
      <c r="AJ158" s="277"/>
      <c r="AK158" s="277"/>
      <c r="AL158" s="277"/>
      <c r="AM158" s="277"/>
      <c r="AN158" s="277"/>
      <c r="AO158" s="277"/>
      <c r="AP158" s="277"/>
      <c r="AQ158" s="277"/>
      <c r="AR158" s="277"/>
      <c r="AS158" s="277"/>
      <c r="AT158" s="277"/>
      <c r="AU158" s="277"/>
      <c r="AV158" s="277"/>
      <c r="AW158" s="277"/>
      <c r="AX158" s="277"/>
      <c r="AY158" s="277"/>
      <c r="AZ158" s="277"/>
      <c r="BA158" s="277"/>
      <c r="BB158" s="277"/>
      <c r="BC158" s="277"/>
      <c r="BD158" s="277"/>
      <c r="BE158" s="277"/>
      <c r="BF158" s="277"/>
      <c r="BG158" s="277"/>
      <c r="BH158" s="277"/>
      <c r="BI158" s="277"/>
      <c r="BJ158" s="277"/>
      <c r="BK158" s="277"/>
      <c r="BL158" s="277"/>
      <c r="BM158" s="277"/>
      <c r="BN158" s="277"/>
      <c r="BO158" s="277"/>
      <c r="BP158" s="277"/>
      <c r="BQ158" s="277"/>
      <c r="BR158" s="277"/>
      <c r="BS158" s="277"/>
      <c r="BT158" s="277"/>
      <c r="BU158" s="277"/>
      <c r="BV158" s="277"/>
      <c r="BW158" s="277"/>
      <c r="BX158" s="277"/>
      <c r="BY158" s="277"/>
      <c r="BZ158" s="277"/>
      <c r="CA158" s="277"/>
      <c r="CB158" s="277"/>
      <c r="CC158" s="277"/>
      <c r="CD158" s="277"/>
      <c r="CE158" s="277"/>
      <c r="CF158" s="277"/>
      <c r="CG158" s="604"/>
      <c r="CH158" s="604"/>
      <c r="CI158" s="604"/>
      <c r="CJ158" s="604"/>
      <c r="CK158" s="604"/>
      <c r="CL158" s="604"/>
      <c r="CM158" s="604"/>
      <c r="CN158" s="41"/>
      <c r="CO158" s="41"/>
      <c r="CP158" s="41"/>
      <c r="CQ158" s="41"/>
      <c r="CR158" s="41"/>
      <c r="CS158" s="41"/>
      <c r="CT158" s="41"/>
      <c r="CU158" s="41"/>
      <c r="CV158" s="41"/>
      <c r="CW158" s="41"/>
      <c r="CX158" s="41"/>
      <c r="CY158" s="41"/>
      <c r="CZ158" s="41"/>
      <c r="DA158" s="41"/>
      <c r="DB158" s="41"/>
      <c r="DC158" s="41"/>
      <c r="DD158" s="41"/>
      <c r="DE158" s="41"/>
      <c r="DF158" s="41"/>
      <c r="DG158" s="41"/>
      <c r="DH158" s="41"/>
      <c r="DI158" s="41"/>
      <c r="DJ158" s="41"/>
      <c r="DK158" s="41"/>
      <c r="DL158" s="41"/>
      <c r="DM158" s="41"/>
      <c r="DN158" s="41"/>
      <c r="DO158" s="41"/>
      <c r="DP158" s="41"/>
      <c r="DQ158" s="41"/>
      <c r="DR158" s="41"/>
      <c r="DS158" s="41"/>
      <c r="DT158" s="41"/>
      <c r="DU158" s="41"/>
      <c r="DV158" s="41"/>
      <c r="DW158" s="41"/>
      <c r="DX158" s="41"/>
      <c r="DY158" s="41"/>
      <c r="DZ158" s="41"/>
      <c r="EA158" s="41"/>
      <c r="EB158" s="41"/>
      <c r="EC158" s="41"/>
      <c r="ED158" s="41"/>
      <c r="EE158" s="41"/>
      <c r="EF158" s="41"/>
      <c r="EG158" s="41"/>
      <c r="EH158" s="41"/>
      <c r="EI158" s="41"/>
      <c r="EJ158" s="41"/>
      <c r="EK158" s="41"/>
      <c r="EL158" s="41"/>
      <c r="EM158" s="41"/>
      <c r="EN158" s="41"/>
      <c r="EO158" s="41"/>
      <c r="EP158" s="41"/>
      <c r="EQ158" s="41"/>
      <c r="ER158" s="41"/>
      <c r="ES158" s="41"/>
      <c r="ET158" s="41"/>
      <c r="EU158" s="41"/>
      <c r="EV158" s="41"/>
      <c r="EW158" s="41"/>
      <c r="EX158" s="41"/>
      <c r="EY158" s="41"/>
      <c r="EZ158" s="41"/>
      <c r="FA158" s="41"/>
      <c r="FB158" s="41"/>
      <c r="FC158" s="41"/>
      <c r="FD158" s="41"/>
      <c r="FE158" s="41"/>
      <c r="FF158" s="41"/>
      <c r="FG158" s="41"/>
      <c r="FH158" s="41"/>
      <c r="FI158" s="41"/>
      <c r="FJ158" s="41"/>
      <c r="FK158" s="41"/>
      <c r="FL158" s="41"/>
      <c r="FM158" s="41"/>
      <c r="FN158" s="41"/>
      <c r="FO158" s="41"/>
      <c r="FP158" s="41"/>
      <c r="FQ158" s="41"/>
      <c r="FR158" s="41"/>
      <c r="FS158" s="41"/>
      <c r="FT158" s="41"/>
      <c r="FU158" s="41"/>
      <c r="FV158" s="41"/>
      <c r="FW158" s="41"/>
      <c r="FX158" s="41"/>
      <c r="FY158" s="41"/>
      <c r="FZ158" s="41"/>
      <c r="GA158" s="41"/>
    </row>
    <row r="159" spans="1:183" ht="45" customHeight="1" x14ac:dyDescent="0.25">
      <c r="A159" s="460"/>
      <c r="B159" s="463" t="s">
        <v>1017</v>
      </c>
      <c r="C159" s="465" t="s">
        <v>1115</v>
      </c>
      <c r="D159" s="661"/>
      <c r="E159" s="662"/>
      <c r="F159" s="661"/>
      <c r="G159" s="662"/>
      <c r="H159" s="661"/>
      <c r="I159" s="662"/>
      <c r="J159" s="661"/>
      <c r="K159" s="662"/>
      <c r="L159" s="661"/>
      <c r="M159" s="662"/>
      <c r="N159" s="661"/>
      <c r="O159" s="662"/>
      <c r="P159" s="661"/>
      <c r="Q159" s="662"/>
      <c r="R159" s="661"/>
      <c r="S159" s="662"/>
      <c r="T159" s="661"/>
      <c r="U159" s="662"/>
      <c r="V159" s="661"/>
      <c r="W159" s="662"/>
      <c r="X159" s="88" t="str">
        <f>IF(X156="na","na","")</f>
        <v/>
      </c>
      <c r="Y159" s="89">
        <f t="shared" si="31"/>
        <v>0</v>
      </c>
      <c r="Z159" s="409">
        <f>IF(X156="na", 0, 5)</f>
        <v>5</v>
      </c>
      <c r="AA159" s="221">
        <f t="shared" si="30"/>
        <v>0</v>
      </c>
      <c r="AB159" s="274"/>
      <c r="AC159" s="277"/>
      <c r="AD159" s="276" t="s">
        <v>286</v>
      </c>
      <c r="AE159" s="277"/>
      <c r="AF159" s="277"/>
      <c r="AG159" s="277"/>
      <c r="AH159" s="277"/>
      <c r="AI159" s="277"/>
      <c r="AJ159" s="277"/>
      <c r="AK159" s="277"/>
      <c r="AL159" s="277"/>
      <c r="AM159" s="277"/>
      <c r="AN159" s="277"/>
      <c r="AO159" s="277"/>
      <c r="AP159" s="277"/>
      <c r="AQ159" s="277"/>
      <c r="AR159" s="277"/>
      <c r="AS159" s="277"/>
      <c r="AT159" s="277"/>
      <c r="AU159" s="277"/>
      <c r="AV159" s="277"/>
      <c r="AW159" s="277"/>
      <c r="AX159" s="277"/>
      <c r="AY159" s="277"/>
      <c r="AZ159" s="277"/>
      <c r="BA159" s="277"/>
      <c r="BB159" s="277"/>
      <c r="BC159" s="277"/>
      <c r="BD159" s="277"/>
      <c r="BE159" s="277"/>
      <c r="BF159" s="277"/>
      <c r="BG159" s="277"/>
      <c r="BH159" s="277"/>
      <c r="BI159" s="277"/>
      <c r="BJ159" s="277"/>
      <c r="BK159" s="277"/>
      <c r="BL159" s="277"/>
      <c r="BM159" s="277"/>
      <c r="BN159" s="277"/>
      <c r="BO159" s="277"/>
      <c r="BP159" s="277"/>
      <c r="BQ159" s="277"/>
      <c r="BR159" s="277"/>
      <c r="BS159" s="277"/>
      <c r="BT159" s="277"/>
      <c r="BU159" s="277"/>
      <c r="BV159" s="277"/>
      <c r="BW159" s="277"/>
      <c r="BX159" s="277"/>
      <c r="BY159" s="277"/>
      <c r="BZ159" s="277"/>
      <c r="CA159" s="277"/>
      <c r="CB159" s="277"/>
      <c r="CC159" s="277"/>
      <c r="CD159" s="277"/>
      <c r="CE159" s="277"/>
      <c r="CF159" s="277"/>
      <c r="CG159" s="604"/>
      <c r="CH159" s="604"/>
      <c r="CI159" s="604"/>
      <c r="CJ159" s="604"/>
      <c r="CK159" s="604"/>
      <c r="CL159" s="604"/>
      <c r="CM159" s="604"/>
      <c r="CN159" s="41"/>
      <c r="CO159" s="41"/>
      <c r="CP159" s="41"/>
      <c r="CQ159" s="41"/>
      <c r="CR159" s="41"/>
      <c r="CS159" s="41"/>
      <c r="CT159" s="41"/>
      <c r="CU159" s="41"/>
      <c r="CV159" s="41"/>
      <c r="CW159" s="41"/>
      <c r="CX159" s="41"/>
      <c r="CY159" s="41"/>
      <c r="CZ159" s="41"/>
      <c r="DA159" s="41"/>
      <c r="DB159" s="41"/>
      <c r="DC159" s="41"/>
      <c r="DD159" s="41"/>
      <c r="DE159" s="41"/>
      <c r="DF159" s="41"/>
      <c r="DG159" s="41"/>
      <c r="DH159" s="41"/>
      <c r="DI159" s="41"/>
      <c r="DJ159" s="41"/>
      <c r="DK159" s="41"/>
      <c r="DL159" s="41"/>
      <c r="DM159" s="41"/>
      <c r="DN159" s="41"/>
      <c r="DO159" s="41"/>
      <c r="DP159" s="41"/>
      <c r="DQ159" s="41"/>
      <c r="DR159" s="41"/>
      <c r="DS159" s="41"/>
      <c r="DT159" s="41"/>
      <c r="DU159" s="41"/>
      <c r="DV159" s="41"/>
      <c r="DW159" s="41"/>
      <c r="DX159" s="41"/>
      <c r="DY159" s="41"/>
      <c r="DZ159" s="41"/>
      <c r="EA159" s="41"/>
      <c r="EB159" s="41"/>
      <c r="EC159" s="41"/>
      <c r="ED159" s="41"/>
      <c r="EE159" s="41"/>
      <c r="EF159" s="41"/>
      <c r="EG159" s="41"/>
      <c r="EH159" s="41"/>
      <c r="EI159" s="41"/>
      <c r="EJ159" s="41"/>
      <c r="EK159" s="41"/>
      <c r="EL159" s="41"/>
      <c r="EM159" s="41"/>
      <c r="EN159" s="41"/>
      <c r="EO159" s="41"/>
      <c r="EP159" s="41"/>
      <c r="EQ159" s="41"/>
      <c r="ER159" s="41"/>
      <c r="ES159" s="41"/>
      <c r="ET159" s="41"/>
      <c r="EU159" s="41"/>
      <c r="EV159" s="41"/>
      <c r="EW159" s="41"/>
      <c r="EX159" s="41"/>
      <c r="EY159" s="41"/>
      <c r="EZ159" s="41"/>
      <c r="FA159" s="41"/>
      <c r="FB159" s="41"/>
      <c r="FC159" s="41"/>
      <c r="FD159" s="41"/>
      <c r="FE159" s="41"/>
      <c r="FF159" s="41"/>
      <c r="FG159" s="41"/>
      <c r="FH159" s="41"/>
      <c r="FI159" s="41"/>
      <c r="FJ159" s="41"/>
      <c r="FK159" s="41"/>
      <c r="FL159" s="41"/>
      <c r="FM159" s="41"/>
      <c r="FN159" s="41"/>
      <c r="FO159" s="41"/>
      <c r="FP159" s="41"/>
      <c r="FQ159" s="41"/>
      <c r="FR159" s="41"/>
      <c r="FS159" s="41"/>
      <c r="FT159" s="41"/>
      <c r="FU159" s="41"/>
      <c r="FV159" s="41"/>
      <c r="FW159" s="41"/>
      <c r="FX159" s="41"/>
      <c r="FY159" s="41"/>
      <c r="FZ159" s="41"/>
      <c r="GA159" s="41"/>
    </row>
    <row r="160" spans="1:183" ht="45" customHeight="1" x14ac:dyDescent="0.25">
      <c r="A160" s="460"/>
      <c r="B160" s="463" t="s">
        <v>1018</v>
      </c>
      <c r="C160" s="464" t="s">
        <v>1104</v>
      </c>
      <c r="D160" s="661"/>
      <c r="E160" s="662"/>
      <c r="F160" s="661"/>
      <c r="G160" s="662"/>
      <c r="H160" s="661"/>
      <c r="I160" s="662"/>
      <c r="J160" s="661"/>
      <c r="K160" s="662"/>
      <c r="L160" s="661"/>
      <c r="M160" s="662"/>
      <c r="N160" s="661"/>
      <c r="O160" s="662"/>
      <c r="P160" s="661"/>
      <c r="Q160" s="662"/>
      <c r="R160" s="661"/>
      <c r="S160" s="662"/>
      <c r="T160" s="661"/>
      <c r="U160" s="662"/>
      <c r="V160" s="661"/>
      <c r="W160" s="662"/>
      <c r="X160" s="88" t="str">
        <f>IF(X156="na","na","")</f>
        <v/>
      </c>
      <c r="Y160" s="95">
        <f t="shared" si="31"/>
        <v>0</v>
      </c>
      <c r="Z160" s="409">
        <f>IF(X156="na", 0, 5)</f>
        <v>5</v>
      </c>
      <c r="AA160" s="221">
        <f t="shared" si="30"/>
        <v>0</v>
      </c>
      <c r="AB160" s="274"/>
      <c r="AC160" s="277"/>
      <c r="AD160" s="276"/>
      <c r="AE160" s="277"/>
      <c r="AF160" s="277"/>
      <c r="AG160" s="277"/>
      <c r="AH160" s="277"/>
      <c r="AI160" s="277"/>
      <c r="AJ160" s="277"/>
      <c r="AK160" s="277"/>
      <c r="AL160" s="277"/>
      <c r="AM160" s="277"/>
      <c r="AN160" s="277"/>
      <c r="AO160" s="277"/>
      <c r="AP160" s="277"/>
      <c r="AQ160" s="277"/>
      <c r="AR160" s="277"/>
      <c r="AS160" s="277"/>
      <c r="CG160" s="60"/>
      <c r="CH160" s="60"/>
      <c r="CI160" s="60"/>
      <c r="CJ160" s="60"/>
      <c r="CK160" s="60"/>
      <c r="CL160" s="60"/>
      <c r="CM160" s="60"/>
    </row>
    <row r="161" spans="1:91" ht="45" customHeight="1" thickBot="1" x14ac:dyDescent="0.3">
      <c r="A161" s="460"/>
      <c r="B161" s="463" t="s">
        <v>1022</v>
      </c>
      <c r="C161" s="465" t="s">
        <v>1021</v>
      </c>
      <c r="D161" s="661"/>
      <c r="E161" s="662"/>
      <c r="F161" s="661"/>
      <c r="G161" s="662"/>
      <c r="H161" s="661"/>
      <c r="I161" s="662"/>
      <c r="J161" s="661"/>
      <c r="K161" s="662"/>
      <c r="L161" s="661"/>
      <c r="M161" s="662"/>
      <c r="N161" s="661"/>
      <c r="O161" s="662"/>
      <c r="P161" s="661"/>
      <c r="Q161" s="662"/>
      <c r="R161" s="661"/>
      <c r="S161" s="662"/>
      <c r="T161" s="661"/>
      <c r="U161" s="662"/>
      <c r="V161" s="661"/>
      <c r="W161" s="662"/>
      <c r="X161" s="88" t="str">
        <f>IF(X156="na","na","")</f>
        <v/>
      </c>
      <c r="Y161" s="94">
        <f t="shared" si="31"/>
        <v>0</v>
      </c>
      <c r="Z161" s="409">
        <f>IF(X156="na", 0, 10)</f>
        <v>10</v>
      </c>
      <c r="AA161" s="221">
        <f t="shared" si="30"/>
        <v>0</v>
      </c>
      <c r="AB161" s="274"/>
      <c r="AC161" s="277"/>
      <c r="AD161" s="276"/>
      <c r="AE161" s="277"/>
      <c r="AF161" s="277"/>
      <c r="AG161" s="277"/>
      <c r="AH161" s="277"/>
      <c r="AI161" s="277"/>
      <c r="AJ161" s="277"/>
      <c r="AK161" s="277"/>
      <c r="AL161" s="277"/>
      <c r="AM161" s="277"/>
      <c r="AN161" s="277"/>
      <c r="AO161" s="277"/>
      <c r="AP161" s="277"/>
      <c r="AQ161" s="277"/>
      <c r="AR161" s="277"/>
      <c r="AS161" s="277"/>
      <c r="CG161" s="60"/>
      <c r="CH161" s="60"/>
      <c r="CI161" s="60"/>
      <c r="CJ161" s="60"/>
      <c r="CK161" s="60"/>
      <c r="CL161" s="60"/>
      <c r="CM161" s="60"/>
    </row>
    <row r="162" spans="1:91" ht="21" customHeight="1" thickTop="1" thickBot="1" x14ac:dyDescent="0.3">
      <c r="A162" s="512"/>
      <c r="B162" s="90"/>
      <c r="C162" s="142"/>
      <c r="D162" s="667" t="s">
        <v>289</v>
      </c>
      <c r="E162" s="668"/>
      <c r="F162" s="668"/>
      <c r="G162" s="668"/>
      <c r="H162" s="668"/>
      <c r="I162" s="668"/>
      <c r="J162" s="668"/>
      <c r="K162" s="668"/>
      <c r="L162" s="668"/>
      <c r="M162" s="668"/>
      <c r="N162" s="668"/>
      <c r="O162" s="668"/>
      <c r="P162" s="668"/>
      <c r="Q162" s="668"/>
      <c r="R162" s="668"/>
      <c r="S162" s="668"/>
      <c r="T162" s="668"/>
      <c r="U162" s="668"/>
      <c r="V162" s="668"/>
      <c r="W162" s="668"/>
      <c r="X162" s="669"/>
      <c r="Y162" s="92">
        <f>SUM(Y156:Y161)</f>
        <v>0</v>
      </c>
      <c r="Z162" s="410">
        <f>SUM(Z156:Z161)</f>
        <v>50</v>
      </c>
      <c r="AD162" s="276"/>
      <c r="CG162" s="60"/>
      <c r="CH162" s="60"/>
      <c r="CI162" s="60"/>
      <c r="CJ162" s="60"/>
      <c r="CK162" s="60"/>
      <c r="CL162" s="60"/>
      <c r="CM162" s="60"/>
    </row>
    <row r="163" spans="1:91" ht="21" customHeight="1" thickBot="1" x14ac:dyDescent="0.3">
      <c r="A163" s="399"/>
      <c r="B163" s="347"/>
      <c r="C163" s="348"/>
      <c r="D163" s="693"/>
      <c r="E163" s="694"/>
      <c r="F163" s="695">
        <f>IF(X156="na", 0, 25)</f>
        <v>25</v>
      </c>
      <c r="G163" s="696"/>
      <c r="H163" s="696"/>
      <c r="I163" s="696"/>
      <c r="J163" s="696"/>
      <c r="K163" s="696"/>
      <c r="L163" s="696"/>
      <c r="M163" s="696"/>
      <c r="N163" s="696"/>
      <c r="O163" s="696"/>
      <c r="P163" s="696"/>
      <c r="Q163" s="696"/>
      <c r="R163" s="696"/>
      <c r="S163" s="696"/>
      <c r="T163" s="696"/>
      <c r="U163" s="696"/>
      <c r="V163" s="696"/>
      <c r="W163" s="696"/>
      <c r="X163" s="696"/>
      <c r="Y163" s="696"/>
      <c r="Z163" s="697"/>
      <c r="AD163" s="276"/>
      <c r="CG163" s="60"/>
      <c r="CH163" s="60"/>
      <c r="CI163" s="60"/>
      <c r="CJ163" s="60"/>
      <c r="CK163" s="60"/>
      <c r="CL163" s="60"/>
      <c r="CM163" s="60"/>
    </row>
    <row r="164" spans="1:91" ht="30" customHeight="1" thickBot="1" x14ac:dyDescent="0.3">
      <c r="A164" s="391"/>
      <c r="B164" s="244">
        <v>3200</v>
      </c>
      <c r="C164" s="615" t="s">
        <v>1037</v>
      </c>
      <c r="D164" s="191"/>
      <c r="E164" s="190"/>
      <c r="F164" s="194"/>
      <c r="G164" s="195"/>
      <c r="H164" s="510"/>
      <c r="I164" s="202"/>
      <c r="J164" s="344"/>
      <c r="K164" s="204"/>
      <c r="L164" s="345"/>
      <c r="M164" s="202"/>
      <c r="N164" s="323"/>
      <c r="O164" s="204"/>
      <c r="P164" s="345"/>
      <c r="Q164" s="202"/>
      <c r="R164" s="194"/>
      <c r="S164" s="195"/>
      <c r="T164" s="191"/>
      <c r="U164" s="190"/>
      <c r="V164" s="194"/>
      <c r="W164" s="195"/>
      <c r="X164" s="339"/>
      <c r="Y164" s="346"/>
      <c r="Z164" s="422"/>
      <c r="AD164" s="276"/>
      <c r="CG164" s="60"/>
      <c r="CH164" s="60"/>
      <c r="CI164" s="60"/>
      <c r="CJ164" s="60"/>
      <c r="CK164" s="60"/>
      <c r="CL164" s="60"/>
      <c r="CM164" s="60"/>
    </row>
    <row r="165" spans="1:91" s="41" customFormat="1" ht="30" customHeight="1" x14ac:dyDescent="0.25">
      <c r="A165" s="512"/>
      <c r="B165" s="256"/>
      <c r="C165" s="584" t="s">
        <v>1073</v>
      </c>
      <c r="D165" s="679"/>
      <c r="E165" s="679"/>
      <c r="F165" s="679"/>
      <c r="G165" s="679"/>
      <c r="H165" s="679"/>
      <c r="I165" s="679"/>
      <c r="J165" s="679"/>
      <c r="K165" s="679"/>
      <c r="L165" s="679"/>
      <c r="M165" s="679"/>
      <c r="N165" s="679"/>
      <c r="O165" s="679"/>
      <c r="P165" s="679"/>
      <c r="Q165" s="679"/>
      <c r="R165" s="679"/>
      <c r="S165" s="679"/>
      <c r="T165" s="679"/>
      <c r="U165" s="679"/>
      <c r="V165" s="679"/>
      <c r="W165" s="679"/>
      <c r="X165" s="679"/>
      <c r="Y165" s="679"/>
      <c r="Z165" s="680"/>
      <c r="AA165" s="57"/>
      <c r="AB165" s="60"/>
      <c r="AC165" s="19"/>
      <c r="AD165" s="19"/>
      <c r="AE165" s="19"/>
      <c r="AF165" s="19"/>
      <c r="AG165" s="19"/>
      <c r="AH165" s="19"/>
      <c r="AI165" s="19"/>
      <c r="AJ165" s="19"/>
      <c r="AK165" s="19"/>
      <c r="AL165" s="277"/>
      <c r="AM165" s="277"/>
      <c r="AN165" s="277"/>
      <c r="AO165" s="277"/>
      <c r="AP165" s="277"/>
      <c r="AQ165" s="277"/>
      <c r="AR165" s="277"/>
      <c r="AS165" s="277"/>
      <c r="AT165" s="277"/>
      <c r="AU165" s="277"/>
      <c r="AV165" s="277"/>
      <c r="AW165" s="277"/>
      <c r="AX165" s="277"/>
      <c r="AY165" s="277"/>
      <c r="AZ165" s="277"/>
      <c r="BA165" s="277"/>
      <c r="BB165" s="277"/>
      <c r="BC165" s="277"/>
      <c r="BD165" s="277"/>
      <c r="BE165" s="277"/>
      <c r="BF165" s="277"/>
      <c r="BG165" s="277"/>
      <c r="BH165" s="277"/>
      <c r="BI165" s="277"/>
      <c r="BJ165" s="277"/>
      <c r="BK165" s="277"/>
      <c r="BL165" s="277"/>
      <c r="BM165" s="277"/>
      <c r="BN165" s="277"/>
      <c r="BO165" s="277"/>
      <c r="BP165" s="277"/>
      <c r="BQ165" s="277"/>
      <c r="BR165" s="277"/>
      <c r="BS165" s="277"/>
      <c r="BT165" s="277"/>
      <c r="BU165" s="277"/>
      <c r="BV165" s="277"/>
      <c r="BW165" s="277"/>
      <c r="BX165" s="277"/>
      <c r="BY165" s="277"/>
      <c r="BZ165" s="277"/>
      <c r="CA165" s="277"/>
      <c r="CB165" s="277"/>
      <c r="CC165" s="277"/>
      <c r="CD165" s="277"/>
      <c r="CE165" s="277"/>
    </row>
    <row r="166" spans="1:91" ht="67.75" customHeight="1" x14ac:dyDescent="0.25">
      <c r="A166" s="512"/>
      <c r="B166" s="243" t="s">
        <v>1054</v>
      </c>
      <c r="C166" s="154" t="s">
        <v>1056</v>
      </c>
      <c r="D166" s="661"/>
      <c r="E166" s="662"/>
      <c r="F166" s="661"/>
      <c r="G166" s="662"/>
      <c r="H166" s="661"/>
      <c r="I166" s="662"/>
      <c r="J166" s="661"/>
      <c r="K166" s="662"/>
      <c r="L166" s="661"/>
      <c r="M166" s="662"/>
      <c r="N166" s="661"/>
      <c r="O166" s="662"/>
      <c r="P166" s="661"/>
      <c r="Q166" s="662"/>
      <c r="R166" s="661"/>
      <c r="S166" s="662"/>
      <c r="T166" s="661"/>
      <c r="U166" s="662"/>
      <c r="V166" s="661"/>
      <c r="W166" s="662"/>
      <c r="X166" s="87"/>
      <c r="Y166" s="104">
        <f t="shared" ref="Y166:Y181" si="32">IF(OR(D166="s",F166="s",H166="s",J166="s",L166="s",N166="s",P166="s",R166="s",T166="s",V166="s"), 0, IF(OR(D166="a",F166="a",H166="a",J166="a",L166="a",N166="a",P166="a",R166="a",T166="a",V166="a"),Z166,0))</f>
        <v>0</v>
      </c>
      <c r="Z166" s="423">
        <f>IF(X166="na",0,10)</f>
        <v>10</v>
      </c>
      <c r="AA166" s="45">
        <f>COUNTIF(D166:W166,"a")+COUNTIF(D166:W166,"s")+COUNTIF(X166,"na")</f>
        <v>0</v>
      </c>
      <c r="AB166" s="274"/>
      <c r="AD166" s="276" t="s">
        <v>286</v>
      </c>
      <c r="CG166" s="60"/>
      <c r="CH166" s="60"/>
      <c r="CI166" s="60"/>
      <c r="CJ166" s="60"/>
      <c r="CK166" s="60"/>
      <c r="CL166" s="60"/>
      <c r="CM166" s="60"/>
    </row>
    <row r="167" spans="1:91" ht="88.5" customHeight="1" x14ac:dyDescent="0.25">
      <c r="A167" s="512"/>
      <c r="B167" s="238" t="s">
        <v>1038</v>
      </c>
      <c r="C167" s="155" t="s">
        <v>1057</v>
      </c>
      <c r="D167" s="661"/>
      <c r="E167" s="662"/>
      <c r="F167" s="661"/>
      <c r="G167" s="662"/>
      <c r="H167" s="661"/>
      <c r="I167" s="662"/>
      <c r="J167" s="661"/>
      <c r="K167" s="662"/>
      <c r="L167" s="661"/>
      <c r="M167" s="662"/>
      <c r="N167" s="661"/>
      <c r="O167" s="662"/>
      <c r="P167" s="661"/>
      <c r="Q167" s="662"/>
      <c r="R167" s="661"/>
      <c r="S167" s="662"/>
      <c r="T167" s="661"/>
      <c r="U167" s="662"/>
      <c r="V167" s="661"/>
      <c r="W167" s="662"/>
      <c r="X167" s="87"/>
      <c r="Y167" s="104">
        <f t="shared" ref="Y167" si="33">IF(OR(D167="s",F167="s",H167="s",J167="s",L167="s",N167="s",P167="s",R167="s",T167="s",V167="s"), 0, IF(OR(D167="a",F167="a",H167="a",J167="a",L167="a",N167="a",P167="a",R167="a",T167="a",V167="a"),Z167,0))</f>
        <v>0</v>
      </c>
      <c r="Z167" s="423">
        <f>IF(X167="na",0,10)</f>
        <v>10</v>
      </c>
      <c r="AA167" s="45">
        <f>COUNTIF(D167:W167,"a")+COUNTIF(D167:W167,"s")+COUNTIF(X167,"na")</f>
        <v>0</v>
      </c>
      <c r="AB167" s="274"/>
      <c r="AD167" s="276" t="s">
        <v>286</v>
      </c>
      <c r="CG167" s="60"/>
      <c r="CH167" s="60"/>
      <c r="CI167" s="60"/>
      <c r="CJ167" s="60"/>
      <c r="CK167" s="60"/>
      <c r="CL167" s="60"/>
      <c r="CM167" s="60"/>
    </row>
    <row r="168" spans="1:91" ht="67.75" customHeight="1" x14ac:dyDescent="0.25">
      <c r="A168" s="512"/>
      <c r="B168" s="238" t="s">
        <v>96</v>
      </c>
      <c r="C168" s="155" t="s">
        <v>1055</v>
      </c>
      <c r="D168" s="661"/>
      <c r="E168" s="662"/>
      <c r="F168" s="661"/>
      <c r="G168" s="662"/>
      <c r="H168" s="661"/>
      <c r="I168" s="662"/>
      <c r="J168" s="661"/>
      <c r="K168" s="662"/>
      <c r="L168" s="661"/>
      <c r="M168" s="662"/>
      <c r="N168" s="661"/>
      <c r="O168" s="662"/>
      <c r="P168" s="661"/>
      <c r="Q168" s="662"/>
      <c r="R168" s="661"/>
      <c r="S168" s="662"/>
      <c r="T168" s="661"/>
      <c r="U168" s="662"/>
      <c r="V168" s="661"/>
      <c r="W168" s="662"/>
      <c r="X168" s="93"/>
      <c r="Y168" s="104">
        <f t="shared" si="32"/>
        <v>0</v>
      </c>
      <c r="Z168" s="423">
        <v>10</v>
      </c>
      <c r="AA168" s="45">
        <f t="shared" ref="AA168:AA181" si="34">COUNTIF(D168:W168,"a")+COUNTIF(D168:W168,"s")</f>
        <v>0</v>
      </c>
      <c r="AB168" s="274"/>
      <c r="AD168" s="276"/>
      <c r="CG168" s="60"/>
      <c r="CH168" s="60"/>
      <c r="CI168" s="60"/>
      <c r="CJ168" s="60"/>
      <c r="CK168" s="60"/>
      <c r="CL168" s="60"/>
      <c r="CM168" s="60"/>
    </row>
    <row r="169" spans="1:91" s="41" customFormat="1" ht="30" customHeight="1" x14ac:dyDescent="0.25">
      <c r="A169" s="512"/>
      <c r="B169" s="256"/>
      <c r="C169" s="584" t="s">
        <v>1052</v>
      </c>
      <c r="D169" s="679"/>
      <c r="E169" s="679"/>
      <c r="F169" s="679"/>
      <c r="G169" s="679"/>
      <c r="H169" s="679"/>
      <c r="I169" s="679"/>
      <c r="J169" s="679"/>
      <c r="K169" s="679"/>
      <c r="L169" s="679"/>
      <c r="M169" s="679"/>
      <c r="N169" s="679"/>
      <c r="O169" s="679"/>
      <c r="P169" s="679"/>
      <c r="Q169" s="679"/>
      <c r="R169" s="679"/>
      <c r="S169" s="679"/>
      <c r="T169" s="679"/>
      <c r="U169" s="679"/>
      <c r="V169" s="679"/>
      <c r="W169" s="679"/>
      <c r="X169" s="679"/>
      <c r="Y169" s="679"/>
      <c r="Z169" s="680"/>
      <c r="AA169" s="57"/>
      <c r="AB169" s="60"/>
      <c r="AC169" s="19"/>
      <c r="AD169" s="19"/>
      <c r="AE169" s="19"/>
      <c r="AF169" s="19"/>
      <c r="AG169" s="19"/>
      <c r="AH169" s="19"/>
      <c r="AI169" s="19"/>
      <c r="AJ169" s="19"/>
      <c r="AK169" s="19"/>
      <c r="AL169" s="277"/>
      <c r="AM169" s="277"/>
      <c r="AN169" s="277"/>
      <c r="AO169" s="277"/>
      <c r="AP169" s="277"/>
      <c r="AQ169" s="277"/>
      <c r="AR169" s="277"/>
      <c r="AS169" s="277"/>
      <c r="AT169" s="277"/>
      <c r="AU169" s="277"/>
      <c r="AV169" s="277"/>
      <c r="AW169" s="277"/>
      <c r="AX169" s="277"/>
      <c r="AY169" s="277"/>
      <c r="AZ169" s="277"/>
      <c r="BA169" s="277"/>
      <c r="BB169" s="277"/>
      <c r="BC169" s="277"/>
      <c r="BD169" s="277"/>
      <c r="BE169" s="277"/>
      <c r="BF169" s="277"/>
      <c r="BG169" s="277"/>
      <c r="BH169" s="277"/>
      <c r="BI169" s="277"/>
      <c r="BJ169" s="277"/>
      <c r="BK169" s="277"/>
      <c r="BL169" s="277"/>
      <c r="BM169" s="277"/>
      <c r="BN169" s="277"/>
      <c r="BO169" s="277"/>
      <c r="BP169" s="277"/>
      <c r="BQ169" s="277"/>
      <c r="BR169" s="277"/>
      <c r="BS169" s="277"/>
      <c r="BT169" s="277"/>
      <c r="BU169" s="277"/>
      <c r="BV169" s="277"/>
      <c r="BW169" s="277"/>
      <c r="BX169" s="277"/>
      <c r="BY169" s="277"/>
      <c r="BZ169" s="277"/>
      <c r="CA169" s="277"/>
      <c r="CB169" s="277"/>
      <c r="CC169" s="277"/>
      <c r="CD169" s="277"/>
      <c r="CE169" s="277"/>
    </row>
    <row r="170" spans="1:91" s="41" customFormat="1" ht="30" customHeight="1" x14ac:dyDescent="0.25">
      <c r="A170" s="512"/>
      <c r="B170" s="256"/>
      <c r="C170" s="584" t="s">
        <v>1053</v>
      </c>
      <c r="D170" s="679"/>
      <c r="E170" s="679"/>
      <c r="F170" s="679"/>
      <c r="G170" s="679"/>
      <c r="H170" s="679"/>
      <c r="I170" s="679"/>
      <c r="J170" s="679"/>
      <c r="K170" s="679"/>
      <c r="L170" s="679"/>
      <c r="M170" s="679"/>
      <c r="N170" s="679"/>
      <c r="O170" s="679"/>
      <c r="P170" s="679"/>
      <c r="Q170" s="679"/>
      <c r="R170" s="679"/>
      <c r="S170" s="679"/>
      <c r="T170" s="679"/>
      <c r="U170" s="679"/>
      <c r="V170" s="679"/>
      <c r="W170" s="679"/>
      <c r="X170" s="679"/>
      <c r="Y170" s="679"/>
      <c r="Z170" s="680"/>
      <c r="AA170" s="57"/>
      <c r="AB170" s="60"/>
      <c r="AC170" s="19"/>
      <c r="AD170" s="19"/>
      <c r="AE170" s="19"/>
      <c r="AF170" s="19"/>
      <c r="AG170" s="19"/>
      <c r="AH170" s="19"/>
      <c r="AI170" s="19"/>
      <c r="AJ170" s="19"/>
      <c r="AK170" s="19"/>
      <c r="AL170" s="277"/>
      <c r="AM170" s="277"/>
      <c r="AN170" s="277"/>
      <c r="AO170" s="277"/>
      <c r="AP170" s="277"/>
      <c r="AQ170" s="277"/>
      <c r="AR170" s="277"/>
      <c r="AS170" s="277"/>
      <c r="AT170" s="277"/>
      <c r="AU170" s="277"/>
      <c r="AV170" s="277"/>
      <c r="AW170" s="277"/>
      <c r="AX170" s="277"/>
      <c r="AY170" s="277"/>
      <c r="AZ170" s="277"/>
      <c r="BA170" s="277"/>
      <c r="BB170" s="277"/>
      <c r="BC170" s="277"/>
      <c r="BD170" s="277"/>
      <c r="BE170" s="277"/>
      <c r="BF170" s="277"/>
      <c r="BG170" s="277"/>
      <c r="BH170" s="277"/>
      <c r="BI170" s="277"/>
      <c r="BJ170" s="277"/>
      <c r="BK170" s="277"/>
      <c r="BL170" s="277"/>
      <c r="BM170" s="277"/>
      <c r="BN170" s="277"/>
      <c r="BO170" s="277"/>
      <c r="BP170" s="277"/>
      <c r="BQ170" s="277"/>
      <c r="BR170" s="277"/>
      <c r="BS170" s="277"/>
      <c r="BT170" s="277"/>
      <c r="BU170" s="277"/>
      <c r="BV170" s="277"/>
      <c r="BW170" s="277"/>
      <c r="BX170" s="277"/>
      <c r="BY170" s="277"/>
      <c r="BZ170" s="277"/>
      <c r="CA170" s="277"/>
      <c r="CB170" s="277"/>
      <c r="CC170" s="277"/>
      <c r="CD170" s="277"/>
      <c r="CE170" s="277"/>
    </row>
    <row r="171" spans="1:91" ht="45" customHeight="1" x14ac:dyDescent="0.25">
      <c r="A171" s="512"/>
      <c r="B171" s="238" t="s">
        <v>139</v>
      </c>
      <c r="C171" s="155" t="s">
        <v>1051</v>
      </c>
      <c r="D171" s="661"/>
      <c r="E171" s="662"/>
      <c r="F171" s="661"/>
      <c r="G171" s="662"/>
      <c r="H171" s="661"/>
      <c r="I171" s="662"/>
      <c r="J171" s="661"/>
      <c r="K171" s="662"/>
      <c r="L171" s="661"/>
      <c r="M171" s="662"/>
      <c r="N171" s="661"/>
      <c r="O171" s="662"/>
      <c r="P171" s="661"/>
      <c r="Q171" s="662"/>
      <c r="R171" s="661"/>
      <c r="S171" s="662"/>
      <c r="T171" s="661"/>
      <c r="U171" s="662"/>
      <c r="V171" s="661"/>
      <c r="W171" s="662"/>
      <c r="X171" s="93"/>
      <c r="Y171" s="104">
        <f t="shared" si="32"/>
        <v>0</v>
      </c>
      <c r="Z171" s="423">
        <v>10</v>
      </c>
      <c r="AA171" s="45">
        <f t="shared" si="34"/>
        <v>0</v>
      </c>
      <c r="AB171" s="274"/>
      <c r="AD171" s="276"/>
      <c r="CG171" s="60"/>
      <c r="CH171" s="60"/>
      <c r="CI171" s="60"/>
      <c r="CJ171" s="60"/>
      <c r="CK171" s="60"/>
      <c r="CL171" s="60"/>
      <c r="CM171" s="60"/>
    </row>
    <row r="172" spans="1:91" s="41" customFormat="1" ht="30" customHeight="1" x14ac:dyDescent="0.25">
      <c r="A172" s="512"/>
      <c r="B172" s="256"/>
      <c r="C172" s="584" t="s">
        <v>1050</v>
      </c>
      <c r="D172" s="679"/>
      <c r="E172" s="679"/>
      <c r="F172" s="679"/>
      <c r="G172" s="679"/>
      <c r="H172" s="679"/>
      <c r="I172" s="679"/>
      <c r="J172" s="679"/>
      <c r="K172" s="679"/>
      <c r="L172" s="679"/>
      <c r="M172" s="679"/>
      <c r="N172" s="679"/>
      <c r="O172" s="679"/>
      <c r="P172" s="679"/>
      <c r="Q172" s="679"/>
      <c r="R172" s="679"/>
      <c r="S172" s="679"/>
      <c r="T172" s="679"/>
      <c r="U172" s="679"/>
      <c r="V172" s="679"/>
      <c r="W172" s="679"/>
      <c r="X172" s="679"/>
      <c r="Y172" s="679"/>
      <c r="Z172" s="680"/>
      <c r="AA172" s="57"/>
      <c r="AB172" s="60"/>
      <c r="AC172" s="19"/>
      <c r="AD172" s="19"/>
      <c r="AE172" s="19"/>
      <c r="AF172" s="19"/>
      <c r="AG172" s="19"/>
      <c r="AH172" s="19"/>
      <c r="AI172" s="19"/>
      <c r="AJ172" s="19"/>
      <c r="AK172" s="19"/>
      <c r="AL172" s="277"/>
      <c r="AM172" s="277"/>
      <c r="AN172" s="277"/>
      <c r="AO172" s="277"/>
      <c r="AP172" s="277"/>
      <c r="AQ172" s="277"/>
      <c r="AR172" s="277"/>
      <c r="AS172" s="277"/>
      <c r="AT172" s="277"/>
      <c r="AU172" s="277"/>
      <c r="AV172" s="277"/>
      <c r="AW172" s="277"/>
      <c r="AX172" s="277"/>
      <c r="AY172" s="277"/>
      <c r="AZ172" s="277"/>
      <c r="BA172" s="277"/>
      <c r="BB172" s="277"/>
      <c r="BC172" s="277"/>
      <c r="BD172" s="277"/>
      <c r="BE172" s="277"/>
      <c r="BF172" s="277"/>
      <c r="BG172" s="277"/>
      <c r="BH172" s="277"/>
      <c r="BI172" s="277"/>
      <c r="BJ172" s="277"/>
      <c r="BK172" s="277"/>
      <c r="BL172" s="277"/>
      <c r="BM172" s="277"/>
      <c r="BN172" s="277"/>
      <c r="BO172" s="277"/>
      <c r="BP172" s="277"/>
      <c r="BQ172" s="277"/>
      <c r="BR172" s="277"/>
      <c r="BS172" s="277"/>
      <c r="BT172" s="277"/>
      <c r="BU172" s="277"/>
      <c r="BV172" s="277"/>
      <c r="BW172" s="277"/>
      <c r="BX172" s="277"/>
      <c r="BY172" s="277"/>
      <c r="BZ172" s="277"/>
      <c r="CA172" s="277"/>
      <c r="CB172" s="277"/>
      <c r="CC172" s="277"/>
      <c r="CD172" s="277"/>
      <c r="CE172" s="277"/>
    </row>
    <row r="173" spans="1:91" ht="126" customHeight="1" x14ac:dyDescent="0.25">
      <c r="A173" s="512"/>
      <c r="B173" s="238" t="s">
        <v>1049</v>
      </c>
      <c r="C173" s="155" t="s">
        <v>1109</v>
      </c>
      <c r="D173" s="661"/>
      <c r="E173" s="662"/>
      <c r="F173" s="661"/>
      <c r="G173" s="662"/>
      <c r="H173" s="661"/>
      <c r="I173" s="662"/>
      <c r="J173" s="661"/>
      <c r="K173" s="662"/>
      <c r="L173" s="661"/>
      <c r="M173" s="662"/>
      <c r="N173" s="661"/>
      <c r="O173" s="662"/>
      <c r="P173" s="661"/>
      <c r="Q173" s="662"/>
      <c r="R173" s="661"/>
      <c r="S173" s="662"/>
      <c r="T173" s="661"/>
      <c r="U173" s="662"/>
      <c r="V173" s="661"/>
      <c r="W173" s="662"/>
      <c r="X173" s="93"/>
      <c r="Y173" s="104">
        <f t="shared" si="32"/>
        <v>0</v>
      </c>
      <c r="Z173" s="423">
        <v>10</v>
      </c>
      <c r="AA173" s="45">
        <f t="shared" si="34"/>
        <v>0</v>
      </c>
      <c r="AB173" s="274"/>
      <c r="AD173" s="276"/>
      <c r="CG173" s="60"/>
      <c r="CH173" s="60"/>
      <c r="CI173" s="60"/>
      <c r="CJ173" s="60"/>
      <c r="CK173" s="60"/>
      <c r="CL173" s="60"/>
      <c r="CM173" s="60"/>
    </row>
    <row r="174" spans="1:91" s="41" customFormat="1" ht="30" customHeight="1" x14ac:dyDescent="0.25">
      <c r="A174" s="512"/>
      <c r="B174" s="256"/>
      <c r="C174" s="584" t="s">
        <v>1048</v>
      </c>
      <c r="D174" s="679"/>
      <c r="E174" s="679"/>
      <c r="F174" s="679"/>
      <c r="G174" s="679"/>
      <c r="H174" s="679"/>
      <c r="I174" s="679"/>
      <c r="J174" s="679"/>
      <c r="K174" s="679"/>
      <c r="L174" s="679"/>
      <c r="M174" s="679"/>
      <c r="N174" s="679"/>
      <c r="O174" s="679"/>
      <c r="P174" s="679"/>
      <c r="Q174" s="679"/>
      <c r="R174" s="679"/>
      <c r="S174" s="679"/>
      <c r="T174" s="679"/>
      <c r="U174" s="679"/>
      <c r="V174" s="679"/>
      <c r="W174" s="679"/>
      <c r="X174" s="679"/>
      <c r="Y174" s="679"/>
      <c r="Z174" s="680"/>
      <c r="AA174" s="57"/>
      <c r="AB174" s="60"/>
      <c r="AC174" s="19"/>
      <c r="AD174" s="19"/>
      <c r="AE174" s="19"/>
      <c r="AF174" s="19"/>
      <c r="AG174" s="19"/>
      <c r="AH174" s="19"/>
      <c r="AI174" s="19"/>
      <c r="AJ174" s="19"/>
      <c r="AK174" s="19"/>
      <c r="AL174" s="277"/>
      <c r="AM174" s="277"/>
      <c r="AN174" s="277"/>
      <c r="AO174" s="277"/>
      <c r="AP174" s="277"/>
      <c r="AQ174" s="277"/>
      <c r="AR174" s="277"/>
      <c r="AS174" s="277"/>
      <c r="AT174" s="277"/>
      <c r="AU174" s="277"/>
      <c r="AV174" s="277"/>
      <c r="AW174" s="277"/>
      <c r="AX174" s="277"/>
      <c r="AY174" s="277"/>
      <c r="AZ174" s="277"/>
      <c r="BA174" s="277"/>
      <c r="BB174" s="277"/>
      <c r="BC174" s="277"/>
      <c r="BD174" s="277"/>
      <c r="BE174" s="277"/>
      <c r="BF174" s="277"/>
      <c r="BG174" s="277"/>
      <c r="BH174" s="277"/>
      <c r="BI174" s="277"/>
      <c r="BJ174" s="277"/>
      <c r="BK174" s="277"/>
      <c r="BL174" s="277"/>
      <c r="BM174" s="277"/>
      <c r="BN174" s="277"/>
      <c r="BO174" s="277"/>
      <c r="BP174" s="277"/>
      <c r="BQ174" s="277"/>
      <c r="BR174" s="277"/>
      <c r="BS174" s="277"/>
      <c r="BT174" s="277"/>
      <c r="BU174" s="277"/>
      <c r="BV174" s="277"/>
      <c r="BW174" s="277"/>
      <c r="BX174" s="277"/>
      <c r="BY174" s="277"/>
      <c r="BZ174" s="277"/>
      <c r="CA174" s="277"/>
      <c r="CB174" s="277"/>
      <c r="CC174" s="277"/>
      <c r="CD174" s="277"/>
      <c r="CE174" s="277"/>
    </row>
    <row r="175" spans="1:91" ht="67.75" customHeight="1" x14ac:dyDescent="0.25">
      <c r="A175" s="512"/>
      <c r="B175" s="238" t="s">
        <v>359</v>
      </c>
      <c r="C175" s="155" t="s">
        <v>1047</v>
      </c>
      <c r="D175" s="661"/>
      <c r="E175" s="662"/>
      <c r="F175" s="661"/>
      <c r="G175" s="662"/>
      <c r="H175" s="661"/>
      <c r="I175" s="662"/>
      <c r="J175" s="661"/>
      <c r="K175" s="662"/>
      <c r="L175" s="661"/>
      <c r="M175" s="662"/>
      <c r="N175" s="661"/>
      <c r="O175" s="662"/>
      <c r="P175" s="661"/>
      <c r="Q175" s="662"/>
      <c r="R175" s="661"/>
      <c r="S175" s="662"/>
      <c r="T175" s="661"/>
      <c r="U175" s="662"/>
      <c r="V175" s="661"/>
      <c r="W175" s="662"/>
      <c r="X175" s="93"/>
      <c r="Y175" s="104">
        <f t="shared" si="32"/>
        <v>0</v>
      </c>
      <c r="Z175" s="423">
        <v>40</v>
      </c>
      <c r="AA175" s="45">
        <f t="shared" si="34"/>
        <v>0</v>
      </c>
      <c r="AB175" s="274"/>
      <c r="AD175" s="276" t="s">
        <v>286</v>
      </c>
      <c r="CG175" s="60"/>
      <c r="CH175" s="60"/>
      <c r="CI175" s="60"/>
      <c r="CJ175" s="60"/>
      <c r="CK175" s="60"/>
      <c r="CL175" s="60"/>
      <c r="CM175" s="60"/>
    </row>
    <row r="176" spans="1:91" s="41" customFormat="1" ht="30" customHeight="1" x14ac:dyDescent="0.25">
      <c r="A176" s="512"/>
      <c r="B176" s="256"/>
      <c r="C176" s="584" t="s">
        <v>1045</v>
      </c>
      <c r="D176" s="679"/>
      <c r="E176" s="679"/>
      <c r="F176" s="679"/>
      <c r="G176" s="679"/>
      <c r="H176" s="679"/>
      <c r="I176" s="679"/>
      <c r="J176" s="679"/>
      <c r="K176" s="679"/>
      <c r="L176" s="679"/>
      <c r="M176" s="679"/>
      <c r="N176" s="679"/>
      <c r="O176" s="679"/>
      <c r="P176" s="679"/>
      <c r="Q176" s="679"/>
      <c r="R176" s="679"/>
      <c r="S176" s="679"/>
      <c r="T176" s="679"/>
      <c r="U176" s="679"/>
      <c r="V176" s="679"/>
      <c r="W176" s="679"/>
      <c r="X176" s="679"/>
      <c r="Y176" s="679"/>
      <c r="Z176" s="680"/>
      <c r="AA176" s="57"/>
      <c r="AB176" s="60"/>
      <c r="AC176" s="19"/>
      <c r="AD176" s="19"/>
      <c r="AE176" s="19"/>
      <c r="AF176" s="19"/>
      <c r="AG176" s="19"/>
      <c r="AH176" s="19"/>
      <c r="AI176" s="19"/>
      <c r="AJ176" s="19"/>
      <c r="AK176" s="19"/>
      <c r="AL176" s="277"/>
      <c r="AM176" s="277"/>
      <c r="AN176" s="277"/>
      <c r="AO176" s="277"/>
      <c r="AP176" s="277"/>
      <c r="AQ176" s="277"/>
      <c r="AR176" s="277"/>
      <c r="AS176" s="277"/>
      <c r="AT176" s="277"/>
      <c r="AU176" s="277"/>
      <c r="AV176" s="277"/>
      <c r="AW176" s="277"/>
      <c r="AX176" s="277"/>
      <c r="AY176" s="277"/>
      <c r="AZ176" s="277"/>
      <c r="BA176" s="277"/>
      <c r="BB176" s="277"/>
      <c r="BC176" s="277"/>
      <c r="BD176" s="277"/>
      <c r="BE176" s="277"/>
      <c r="BF176" s="277"/>
      <c r="BG176" s="277"/>
      <c r="BH176" s="277"/>
      <c r="BI176" s="277"/>
      <c r="BJ176" s="277"/>
      <c r="BK176" s="277"/>
      <c r="BL176" s="277"/>
      <c r="BM176" s="277"/>
      <c r="BN176" s="277"/>
      <c r="BO176" s="277"/>
      <c r="BP176" s="277"/>
      <c r="BQ176" s="277"/>
      <c r="BR176" s="277"/>
      <c r="BS176" s="277"/>
      <c r="BT176" s="277"/>
      <c r="BU176" s="277"/>
      <c r="BV176" s="277"/>
      <c r="BW176" s="277"/>
      <c r="BX176" s="277"/>
      <c r="BY176" s="277"/>
      <c r="BZ176" s="277"/>
      <c r="CA176" s="277"/>
      <c r="CB176" s="277"/>
      <c r="CC176" s="277"/>
      <c r="CD176" s="277"/>
      <c r="CE176" s="277"/>
    </row>
    <row r="177" spans="1:120" ht="45" customHeight="1" x14ac:dyDescent="0.25">
      <c r="A177" s="512"/>
      <c r="B177" s="238" t="s">
        <v>1044</v>
      </c>
      <c r="C177" s="155" t="s">
        <v>1110</v>
      </c>
      <c r="D177" s="661"/>
      <c r="E177" s="662"/>
      <c r="F177" s="661"/>
      <c r="G177" s="662"/>
      <c r="H177" s="661"/>
      <c r="I177" s="662"/>
      <c r="J177" s="661"/>
      <c r="K177" s="662"/>
      <c r="L177" s="661"/>
      <c r="M177" s="662"/>
      <c r="N177" s="661"/>
      <c r="O177" s="662"/>
      <c r="P177" s="661"/>
      <c r="Q177" s="662"/>
      <c r="R177" s="661"/>
      <c r="S177" s="662"/>
      <c r="T177" s="661"/>
      <c r="U177" s="662"/>
      <c r="V177" s="661"/>
      <c r="W177" s="662"/>
      <c r="X177" s="93"/>
      <c r="Y177" s="104">
        <f t="shared" ref="Y177" si="35">IF(OR(D177="s",F177="s",H177="s",J177="s",L177="s",N177="s",P177="s",R177="s",T177="s",V177="s"), 0, IF(OR(D177="a",F177="a",H177="a",J177="a",L177="a",N177="a",P177="a",R177="a",T177="a",V177="a"),Z177,0))</f>
        <v>0</v>
      </c>
      <c r="Z177" s="423">
        <v>10</v>
      </c>
      <c r="AA177" s="45">
        <f t="shared" ref="AA177" si="36">COUNTIF(D177:W177,"a")+COUNTIF(D177:W177,"s")</f>
        <v>0</v>
      </c>
      <c r="AB177" s="274"/>
      <c r="AD177" s="276"/>
      <c r="CG177" s="60"/>
      <c r="CH177" s="60"/>
      <c r="CI177" s="60"/>
      <c r="CJ177" s="60"/>
      <c r="CK177" s="60"/>
      <c r="CL177" s="60"/>
      <c r="CM177" s="60"/>
    </row>
    <row r="178" spans="1:120" ht="67.75" customHeight="1" x14ac:dyDescent="0.25">
      <c r="A178" s="512"/>
      <c r="B178" s="238" t="s">
        <v>1043</v>
      </c>
      <c r="C178" s="155" t="s">
        <v>1046</v>
      </c>
      <c r="D178" s="661"/>
      <c r="E178" s="662"/>
      <c r="F178" s="661"/>
      <c r="G178" s="662"/>
      <c r="H178" s="661"/>
      <c r="I178" s="662"/>
      <c r="J178" s="661"/>
      <c r="K178" s="662"/>
      <c r="L178" s="661"/>
      <c r="M178" s="662"/>
      <c r="N178" s="661"/>
      <c r="O178" s="662"/>
      <c r="P178" s="661"/>
      <c r="Q178" s="662"/>
      <c r="R178" s="661"/>
      <c r="S178" s="662"/>
      <c r="T178" s="661"/>
      <c r="U178" s="662"/>
      <c r="V178" s="661"/>
      <c r="W178" s="662"/>
      <c r="X178" s="93"/>
      <c r="Y178" s="104">
        <f t="shared" ref="Y178" si="37">IF(OR(D178="s",F178="s",H178="s",J178="s",L178="s",N178="s",P178="s",R178="s",T178="s",V178="s"), 0, IF(OR(D178="a",F178="a",H178="a",J178="a",L178="a",N178="a",P178="a",R178="a",T178="a",V178="a"),Z178,0))</f>
        <v>0</v>
      </c>
      <c r="Z178" s="423">
        <v>5</v>
      </c>
      <c r="AA178" s="45">
        <f t="shared" ref="AA178" si="38">COUNTIF(D178:W178,"a")+COUNTIF(D178:W178,"s")</f>
        <v>0</v>
      </c>
      <c r="AB178" s="274"/>
      <c r="AD178" s="276"/>
      <c r="CG178" s="60"/>
      <c r="CH178" s="60"/>
      <c r="CI178" s="60"/>
      <c r="CJ178" s="60"/>
      <c r="CK178" s="60"/>
      <c r="CL178" s="60"/>
      <c r="CM178" s="60"/>
    </row>
    <row r="179" spans="1:120" s="41" customFormat="1" ht="30" customHeight="1" x14ac:dyDescent="0.25">
      <c r="A179" s="512"/>
      <c r="B179" s="256"/>
      <c r="C179" s="584" t="s">
        <v>1040</v>
      </c>
      <c r="D179" s="679"/>
      <c r="E179" s="679"/>
      <c r="F179" s="679"/>
      <c r="G179" s="679"/>
      <c r="H179" s="679"/>
      <c r="I179" s="679"/>
      <c r="J179" s="679"/>
      <c r="K179" s="679"/>
      <c r="L179" s="679"/>
      <c r="M179" s="679"/>
      <c r="N179" s="679"/>
      <c r="O179" s="679"/>
      <c r="P179" s="679"/>
      <c r="Q179" s="679"/>
      <c r="R179" s="679"/>
      <c r="S179" s="679"/>
      <c r="T179" s="679"/>
      <c r="U179" s="679"/>
      <c r="V179" s="679"/>
      <c r="W179" s="679"/>
      <c r="X179" s="679"/>
      <c r="Y179" s="679"/>
      <c r="Z179" s="680"/>
      <c r="AA179" s="57"/>
      <c r="AB179" s="60"/>
      <c r="AC179" s="19"/>
      <c r="AD179" s="19"/>
      <c r="AE179" s="19"/>
      <c r="AF179" s="19"/>
      <c r="AG179" s="19"/>
      <c r="AH179" s="19"/>
      <c r="AI179" s="19"/>
      <c r="AJ179" s="19"/>
      <c r="AK179" s="19"/>
      <c r="AL179" s="277"/>
      <c r="AM179" s="277"/>
      <c r="AN179" s="277"/>
      <c r="AO179" s="277"/>
      <c r="AP179" s="277"/>
      <c r="AQ179" s="277"/>
      <c r="AR179" s="277"/>
      <c r="AS179" s="277"/>
      <c r="AT179" s="277"/>
      <c r="AU179" s="277"/>
      <c r="AV179" s="277"/>
      <c r="AW179" s="277"/>
      <c r="AX179" s="277"/>
      <c r="AY179" s="277"/>
      <c r="AZ179" s="277"/>
      <c r="BA179" s="277"/>
      <c r="BB179" s="277"/>
      <c r="BC179" s="277"/>
      <c r="BD179" s="277"/>
      <c r="BE179" s="277"/>
      <c r="BF179" s="277"/>
      <c r="BG179" s="277"/>
      <c r="BH179" s="277"/>
      <c r="BI179" s="277"/>
      <c r="BJ179" s="277"/>
      <c r="BK179" s="277"/>
      <c r="BL179" s="277"/>
      <c r="BM179" s="277"/>
      <c r="BN179" s="277"/>
      <c r="BO179" s="277"/>
      <c r="BP179" s="277"/>
      <c r="BQ179" s="277"/>
      <c r="BR179" s="277"/>
      <c r="BS179" s="277"/>
      <c r="BT179" s="277"/>
      <c r="BU179" s="277"/>
      <c r="BV179" s="277"/>
      <c r="BW179" s="277"/>
      <c r="BX179" s="277"/>
      <c r="BY179" s="277"/>
      <c r="BZ179" s="277"/>
      <c r="CA179" s="277"/>
      <c r="CB179" s="277"/>
      <c r="CC179" s="277"/>
      <c r="CD179" s="277"/>
      <c r="CE179" s="277"/>
    </row>
    <row r="180" spans="1:120" ht="45" customHeight="1" x14ac:dyDescent="0.25">
      <c r="A180" s="512"/>
      <c r="B180" s="238" t="s">
        <v>205</v>
      </c>
      <c r="C180" s="155" t="s">
        <v>1041</v>
      </c>
      <c r="D180" s="661"/>
      <c r="E180" s="662"/>
      <c r="F180" s="661"/>
      <c r="G180" s="662"/>
      <c r="H180" s="661"/>
      <c r="I180" s="662"/>
      <c r="J180" s="661"/>
      <c r="K180" s="662"/>
      <c r="L180" s="661"/>
      <c r="M180" s="662"/>
      <c r="N180" s="661"/>
      <c r="O180" s="662"/>
      <c r="P180" s="661"/>
      <c r="Q180" s="662"/>
      <c r="R180" s="661"/>
      <c r="S180" s="662"/>
      <c r="T180" s="661"/>
      <c r="U180" s="662"/>
      <c r="V180" s="661"/>
      <c r="W180" s="662"/>
      <c r="X180" s="93"/>
      <c r="Y180" s="104">
        <f t="shared" ref="Y180" si="39">IF(OR(D180="s",F180="s",H180="s",J180="s",L180="s",N180="s",P180="s",R180="s",T180="s",V180="s"), 0, IF(OR(D180="a",F180="a",H180="a",J180="a",L180="a",N180="a",P180="a",R180="a",T180="a",V180="a"),Z180,0))</f>
        <v>0</v>
      </c>
      <c r="Z180" s="423">
        <v>10</v>
      </c>
      <c r="AA180" s="45">
        <f t="shared" ref="AA180" si="40">COUNTIF(D180:W180,"a")+COUNTIF(D180:W180,"s")</f>
        <v>0</v>
      </c>
      <c r="AB180" s="274"/>
      <c r="AD180" s="276" t="s">
        <v>286</v>
      </c>
      <c r="CG180" s="60"/>
      <c r="CH180" s="60"/>
      <c r="CI180" s="60"/>
      <c r="CJ180" s="60"/>
      <c r="CK180" s="60"/>
      <c r="CL180" s="60"/>
      <c r="CM180" s="60"/>
    </row>
    <row r="181" spans="1:120" ht="67.75" customHeight="1" thickBot="1" x14ac:dyDescent="0.3">
      <c r="A181" s="512"/>
      <c r="B181" s="238" t="s">
        <v>1039</v>
      </c>
      <c r="C181" s="155" t="s">
        <v>1042</v>
      </c>
      <c r="D181" s="661"/>
      <c r="E181" s="662"/>
      <c r="F181" s="661"/>
      <c r="G181" s="662"/>
      <c r="H181" s="661"/>
      <c r="I181" s="662"/>
      <c r="J181" s="661"/>
      <c r="K181" s="662"/>
      <c r="L181" s="661"/>
      <c r="M181" s="662"/>
      <c r="N181" s="661"/>
      <c r="O181" s="662"/>
      <c r="P181" s="661"/>
      <c r="Q181" s="662"/>
      <c r="R181" s="661"/>
      <c r="S181" s="662"/>
      <c r="T181" s="661"/>
      <c r="U181" s="662"/>
      <c r="V181" s="661"/>
      <c r="W181" s="662"/>
      <c r="X181" s="93"/>
      <c r="Y181" s="104">
        <f t="shared" si="32"/>
        <v>0</v>
      </c>
      <c r="Z181" s="423">
        <v>5</v>
      </c>
      <c r="AA181" s="45">
        <f t="shared" si="34"/>
        <v>0</v>
      </c>
      <c r="AB181" s="274"/>
      <c r="AD181" s="276"/>
      <c r="AE181" s="287"/>
      <c r="CG181" s="60"/>
      <c r="CH181" s="60"/>
      <c r="CI181" s="60"/>
      <c r="CJ181" s="60"/>
      <c r="CK181" s="60"/>
      <c r="CL181" s="60"/>
      <c r="CM181" s="60"/>
    </row>
    <row r="182" spans="1:120" ht="21" customHeight="1" thickTop="1" thickBot="1" x14ac:dyDescent="0.3">
      <c r="A182" s="512"/>
      <c r="B182" s="90"/>
      <c r="C182" s="166"/>
      <c r="D182" s="667" t="s">
        <v>289</v>
      </c>
      <c r="E182" s="668"/>
      <c r="F182" s="668"/>
      <c r="G182" s="668"/>
      <c r="H182" s="668"/>
      <c r="I182" s="668"/>
      <c r="J182" s="668"/>
      <c r="K182" s="668"/>
      <c r="L182" s="668"/>
      <c r="M182" s="668"/>
      <c r="N182" s="668"/>
      <c r="O182" s="668"/>
      <c r="P182" s="668"/>
      <c r="Q182" s="668"/>
      <c r="R182" s="668"/>
      <c r="S182" s="668"/>
      <c r="T182" s="668"/>
      <c r="U182" s="668"/>
      <c r="V182" s="668"/>
      <c r="W182" s="668"/>
      <c r="X182" s="669"/>
      <c r="Y182" s="9">
        <f>SUM(Y166:Y181)</f>
        <v>0</v>
      </c>
      <c r="Z182" s="410">
        <f>SUM(Z166:Z181)</f>
        <v>120</v>
      </c>
      <c r="AD182" s="276"/>
      <c r="CG182" s="60"/>
      <c r="CH182" s="60"/>
      <c r="CI182" s="60"/>
      <c r="CJ182" s="60"/>
      <c r="CK182" s="60"/>
      <c r="CL182" s="60"/>
      <c r="CM182" s="60"/>
    </row>
    <row r="183" spans="1:120" ht="21" customHeight="1" thickBot="1" x14ac:dyDescent="0.3">
      <c r="A183" s="399"/>
      <c r="B183" s="197"/>
      <c r="C183" s="484"/>
      <c r="D183" s="693"/>
      <c r="E183" s="694"/>
      <c r="F183" s="714">
        <v>60</v>
      </c>
      <c r="G183" s="715"/>
      <c r="H183" s="715"/>
      <c r="I183" s="715"/>
      <c r="J183" s="715"/>
      <c r="K183" s="715"/>
      <c r="L183" s="715"/>
      <c r="M183" s="715"/>
      <c r="N183" s="715"/>
      <c r="O183" s="715"/>
      <c r="P183" s="715"/>
      <c r="Q183" s="715"/>
      <c r="R183" s="715"/>
      <c r="S183" s="715"/>
      <c r="T183" s="715"/>
      <c r="U183" s="715"/>
      <c r="V183" s="715"/>
      <c r="W183" s="715"/>
      <c r="X183" s="715"/>
      <c r="Y183" s="715"/>
      <c r="Z183" s="716"/>
      <c r="AD183" s="276"/>
      <c r="CG183" s="60"/>
      <c r="CH183" s="60"/>
      <c r="CI183" s="60"/>
      <c r="CJ183" s="60"/>
      <c r="CK183" s="60"/>
      <c r="CL183" s="60"/>
      <c r="CM183" s="60"/>
    </row>
    <row r="184" spans="1:120" ht="28.5" customHeight="1" thickBot="1" x14ac:dyDescent="0.3">
      <c r="A184" s="391"/>
      <c r="B184" s="269">
        <v>4000</v>
      </c>
      <c r="C184" s="708" t="s">
        <v>360</v>
      </c>
      <c r="D184" s="709"/>
      <c r="E184" s="709"/>
      <c r="F184" s="709"/>
      <c r="G184" s="709"/>
      <c r="H184" s="709"/>
      <c r="I184" s="709"/>
      <c r="J184" s="709"/>
      <c r="K184" s="709"/>
      <c r="L184" s="709"/>
      <c r="M184" s="709"/>
      <c r="N184" s="709"/>
      <c r="O184" s="709"/>
      <c r="P184" s="709"/>
      <c r="Q184" s="709"/>
      <c r="R184" s="709"/>
      <c r="S184" s="709"/>
      <c r="T184" s="709"/>
      <c r="U184" s="709"/>
      <c r="V184" s="709"/>
      <c r="W184" s="709"/>
      <c r="X184" s="709"/>
      <c r="Y184" s="709"/>
      <c r="Z184" s="710"/>
      <c r="AD184" s="276"/>
      <c r="CG184" s="60"/>
      <c r="CH184" s="60"/>
      <c r="CI184" s="60"/>
      <c r="CJ184" s="60"/>
      <c r="CK184" s="60"/>
      <c r="CL184" s="60"/>
      <c r="CM184" s="60"/>
    </row>
    <row r="185" spans="1:120" ht="30.75" customHeight="1" thickBot="1" x14ac:dyDescent="0.3">
      <c r="A185" s="512"/>
      <c r="B185" s="239">
        <v>4100</v>
      </c>
      <c r="C185" s="473" t="s">
        <v>342</v>
      </c>
      <c r="D185" s="10"/>
      <c r="E185" s="11"/>
      <c r="F185" s="12"/>
      <c r="G185" s="11"/>
      <c r="H185" s="22"/>
      <c r="I185" s="11"/>
      <c r="J185" s="14" t="s">
        <v>288</v>
      </c>
      <c r="K185" s="109"/>
      <c r="L185" s="110"/>
      <c r="M185" s="108"/>
      <c r="N185" s="22" t="s">
        <v>288</v>
      </c>
      <c r="O185" s="13"/>
      <c r="P185" s="10"/>
      <c r="Q185" s="11"/>
      <c r="R185" s="12"/>
      <c r="S185" s="13"/>
      <c r="T185" s="10"/>
      <c r="U185" s="11"/>
      <c r="V185" s="12"/>
      <c r="W185" s="13"/>
      <c r="X185" s="17"/>
      <c r="Y185" s="17"/>
      <c r="Z185" s="411"/>
      <c r="AD185" s="276"/>
      <c r="CG185" s="60"/>
      <c r="CH185" s="60"/>
      <c r="CI185" s="60"/>
      <c r="CJ185" s="60"/>
      <c r="CK185" s="60"/>
      <c r="CL185" s="60"/>
      <c r="CM185" s="60"/>
    </row>
    <row r="186" spans="1:120" ht="45" customHeight="1" x14ac:dyDescent="0.25">
      <c r="A186" s="512"/>
      <c r="B186" s="237" t="s">
        <v>361</v>
      </c>
      <c r="C186" s="174" t="s">
        <v>59</v>
      </c>
      <c r="D186" s="663"/>
      <c r="E186" s="664"/>
      <c r="F186" s="663"/>
      <c r="G186" s="664"/>
      <c r="H186" s="663"/>
      <c r="I186" s="664"/>
      <c r="J186" s="663"/>
      <c r="K186" s="664"/>
      <c r="L186" s="663"/>
      <c r="M186" s="664"/>
      <c r="N186" s="663"/>
      <c r="O186" s="664"/>
      <c r="P186" s="663"/>
      <c r="Q186" s="664"/>
      <c r="R186" s="663"/>
      <c r="S186" s="664"/>
      <c r="T186" s="663"/>
      <c r="U186" s="664"/>
      <c r="V186" s="663"/>
      <c r="W186" s="664"/>
      <c r="X186" s="93"/>
      <c r="Y186" s="89">
        <f>IF(OR(D186="s",F186="s",H186="s",J186="s",L186="s",N186="s",P186="s",R186="s",T186="s",V186="s"), 0, IF(OR(D186="a",F186="a",H186="a",J186="a",L186="a",N186="a",P186="a",R186="a",T186="a",V186="a"),Z186,0))</f>
        <v>0</v>
      </c>
      <c r="Z186" s="412">
        <v>10</v>
      </c>
      <c r="AA186" s="45">
        <f t="shared" ref="AA186:AA191" si="41">COUNTIF(D186:W186,"a")+COUNTIF(D186:W186,"s")</f>
        <v>0</v>
      </c>
      <c r="AB186" s="274"/>
      <c r="AD186" s="276" t="s">
        <v>286</v>
      </c>
      <c r="CG186" s="60"/>
      <c r="CH186" s="60"/>
      <c r="CI186" s="60"/>
      <c r="CJ186" s="60"/>
      <c r="CK186" s="60"/>
      <c r="CL186" s="60"/>
      <c r="CM186" s="60"/>
    </row>
    <row r="187" spans="1:120" ht="28" customHeight="1" x14ac:dyDescent="0.25">
      <c r="A187" s="512"/>
      <c r="B187" s="250" t="s">
        <v>309</v>
      </c>
      <c r="C187" s="175" t="s">
        <v>243</v>
      </c>
      <c r="D187" s="661"/>
      <c r="E187" s="662"/>
      <c r="F187" s="661"/>
      <c r="G187" s="662"/>
      <c r="H187" s="661"/>
      <c r="I187" s="662"/>
      <c r="J187" s="661"/>
      <c r="K187" s="662"/>
      <c r="L187" s="661"/>
      <c r="M187" s="662"/>
      <c r="N187" s="661"/>
      <c r="O187" s="662"/>
      <c r="P187" s="661"/>
      <c r="Q187" s="662"/>
      <c r="R187" s="661"/>
      <c r="S187" s="662"/>
      <c r="T187" s="661"/>
      <c r="U187" s="662"/>
      <c r="V187" s="661"/>
      <c r="W187" s="662"/>
      <c r="X187" s="93"/>
      <c r="Y187" s="104">
        <f t="shared" ref="Y187:Y191" si="42">IF(OR(D187="s",F187="s",H187="s",J187="s",L187="s",N187="s",P187="s",R187="s",T187="s",V187="s"), 0, IF(OR(D187="a",F187="a",H187="a",J187="a",L187="a",N187="a",P187="a",R187="a",T187="a",V187="a"),Z187,0))</f>
        <v>0</v>
      </c>
      <c r="Z187" s="409">
        <v>10</v>
      </c>
      <c r="AA187" s="45">
        <f t="shared" si="41"/>
        <v>0</v>
      </c>
      <c r="AB187" s="274"/>
      <c r="AD187" s="276" t="s">
        <v>286</v>
      </c>
      <c r="CG187" s="60"/>
      <c r="CH187" s="60"/>
      <c r="CI187" s="60"/>
      <c r="CJ187" s="60"/>
      <c r="CK187" s="60"/>
      <c r="CL187" s="60"/>
      <c r="CM187" s="60"/>
    </row>
    <row r="188" spans="1:120" ht="28" customHeight="1" x14ac:dyDescent="0.25">
      <c r="A188" s="512"/>
      <c r="B188" s="250" t="s">
        <v>310</v>
      </c>
      <c r="C188" s="175" t="s">
        <v>244</v>
      </c>
      <c r="D188" s="661"/>
      <c r="E188" s="662"/>
      <c r="F188" s="661"/>
      <c r="G188" s="662"/>
      <c r="H188" s="661"/>
      <c r="I188" s="662"/>
      <c r="J188" s="661"/>
      <c r="K188" s="662"/>
      <c r="L188" s="661"/>
      <c r="M188" s="662"/>
      <c r="N188" s="661"/>
      <c r="O188" s="662"/>
      <c r="P188" s="661"/>
      <c r="Q188" s="662"/>
      <c r="R188" s="661"/>
      <c r="S188" s="662"/>
      <c r="T188" s="661"/>
      <c r="U188" s="662"/>
      <c r="V188" s="661"/>
      <c r="W188" s="662"/>
      <c r="X188" s="93"/>
      <c r="Y188" s="104">
        <f t="shared" si="42"/>
        <v>0</v>
      </c>
      <c r="Z188" s="409">
        <v>10</v>
      </c>
      <c r="AA188" s="45">
        <f t="shared" si="41"/>
        <v>0</v>
      </c>
      <c r="AB188" s="274"/>
      <c r="AD188" s="276" t="s">
        <v>286</v>
      </c>
      <c r="CG188" s="60"/>
      <c r="CH188" s="60"/>
      <c r="CI188" s="60"/>
      <c r="CJ188" s="60"/>
      <c r="CK188" s="60"/>
      <c r="CL188" s="60"/>
      <c r="CM188" s="60"/>
    </row>
    <row r="189" spans="1:120" ht="28" customHeight="1" x14ac:dyDescent="0.25">
      <c r="A189" s="512"/>
      <c r="B189" s="250" t="s">
        <v>311</v>
      </c>
      <c r="C189" s="175" t="s">
        <v>207</v>
      </c>
      <c r="D189" s="661"/>
      <c r="E189" s="662"/>
      <c r="F189" s="661"/>
      <c r="G189" s="662"/>
      <c r="H189" s="661"/>
      <c r="I189" s="662"/>
      <c r="J189" s="661"/>
      <c r="K189" s="662"/>
      <c r="L189" s="661"/>
      <c r="M189" s="662"/>
      <c r="N189" s="661"/>
      <c r="O189" s="662"/>
      <c r="P189" s="661"/>
      <c r="Q189" s="662"/>
      <c r="R189" s="661"/>
      <c r="S189" s="662"/>
      <c r="T189" s="661"/>
      <c r="U189" s="662"/>
      <c r="V189" s="661"/>
      <c r="W189" s="662"/>
      <c r="X189" s="93"/>
      <c r="Y189" s="104">
        <f t="shared" si="42"/>
        <v>0</v>
      </c>
      <c r="Z189" s="409">
        <v>10</v>
      </c>
      <c r="AA189" s="45">
        <f t="shared" si="41"/>
        <v>0</v>
      </c>
      <c r="AB189" s="274"/>
      <c r="AD189" s="276" t="s">
        <v>286</v>
      </c>
      <c r="CG189" s="60"/>
      <c r="CH189" s="60"/>
      <c r="CI189" s="60"/>
      <c r="CJ189" s="60"/>
      <c r="CK189" s="60"/>
      <c r="CL189" s="60"/>
      <c r="CM189" s="60"/>
    </row>
    <row r="190" spans="1:120" ht="45" customHeight="1" x14ac:dyDescent="0.25">
      <c r="A190" s="512"/>
      <c r="B190" s="250" t="s">
        <v>208</v>
      </c>
      <c r="C190" s="175" t="s">
        <v>232</v>
      </c>
      <c r="D190" s="661"/>
      <c r="E190" s="662"/>
      <c r="F190" s="661"/>
      <c r="G190" s="662"/>
      <c r="H190" s="661"/>
      <c r="I190" s="662"/>
      <c r="J190" s="661"/>
      <c r="K190" s="662"/>
      <c r="L190" s="661"/>
      <c r="M190" s="662"/>
      <c r="N190" s="661"/>
      <c r="O190" s="662"/>
      <c r="P190" s="661"/>
      <c r="Q190" s="662"/>
      <c r="R190" s="661"/>
      <c r="S190" s="662"/>
      <c r="T190" s="661"/>
      <c r="U190" s="662"/>
      <c r="V190" s="661"/>
      <c r="W190" s="662"/>
      <c r="X190" s="93"/>
      <c r="Y190" s="104">
        <f t="shared" si="42"/>
        <v>0</v>
      </c>
      <c r="Z190" s="409">
        <v>20</v>
      </c>
      <c r="AA190" s="45">
        <f t="shared" si="41"/>
        <v>0</v>
      </c>
      <c r="AB190" s="274"/>
      <c r="AD190" s="276" t="s">
        <v>286</v>
      </c>
      <c r="AS190" s="277"/>
      <c r="AT190" s="277"/>
      <c r="AU190" s="277"/>
      <c r="AV190" s="277"/>
      <c r="AW190" s="277"/>
      <c r="AX190" s="277"/>
      <c r="AY190" s="277"/>
      <c r="AZ190" s="277"/>
      <c r="BA190" s="277"/>
      <c r="BB190" s="277"/>
      <c r="BC190" s="277"/>
      <c r="BD190" s="277"/>
      <c r="BE190" s="277"/>
      <c r="BF190" s="277"/>
      <c r="BG190" s="277"/>
      <c r="BH190" s="277"/>
      <c r="BI190" s="277"/>
      <c r="BJ190" s="277"/>
      <c r="BK190" s="277"/>
      <c r="BL190" s="277"/>
      <c r="BM190" s="277"/>
      <c r="BN190" s="277"/>
      <c r="BO190" s="277"/>
      <c r="BP190" s="277"/>
      <c r="BQ190" s="277"/>
      <c r="BR190" s="277"/>
      <c r="BS190" s="277"/>
      <c r="BT190" s="277"/>
      <c r="BU190" s="277"/>
      <c r="BV190" s="277"/>
      <c r="BW190" s="277"/>
      <c r="BX190" s="277"/>
      <c r="BY190" s="277"/>
      <c r="BZ190" s="277"/>
      <c r="CA190" s="277"/>
      <c r="CB190" s="277"/>
      <c r="CC190" s="277"/>
      <c r="CD190" s="277"/>
      <c r="CE190" s="277"/>
      <c r="CF190" s="277"/>
      <c r="CG190" s="51"/>
      <c r="CH190" s="51"/>
      <c r="CI190" s="51"/>
      <c r="CJ190" s="51"/>
      <c r="CK190" s="51"/>
      <c r="CL190" s="51"/>
      <c r="CM190" s="51"/>
      <c r="CN190" s="41"/>
      <c r="CO190" s="41"/>
      <c r="CP190" s="41"/>
      <c r="CQ190" s="41"/>
      <c r="CR190" s="41"/>
      <c r="CS190" s="41"/>
      <c r="CT190" s="41"/>
      <c r="CU190" s="41"/>
      <c r="CV190" s="41"/>
      <c r="CW190" s="41"/>
      <c r="CX190" s="41"/>
      <c r="CY190" s="41"/>
      <c r="CZ190" s="41"/>
      <c r="DA190" s="41"/>
      <c r="DB190" s="41"/>
      <c r="DC190" s="41"/>
      <c r="DD190" s="41"/>
      <c r="DE190" s="41"/>
      <c r="DF190" s="41"/>
      <c r="DG190" s="41"/>
      <c r="DH190" s="41"/>
      <c r="DI190" s="41"/>
      <c r="DJ190" s="41"/>
      <c r="DK190" s="41"/>
      <c r="DL190" s="41"/>
      <c r="DM190" s="41"/>
      <c r="DN190" s="41"/>
      <c r="DO190" s="41"/>
      <c r="DP190" s="41"/>
    </row>
    <row r="191" spans="1:120" ht="45" customHeight="1" thickBot="1" x14ac:dyDescent="0.2">
      <c r="A191" s="512"/>
      <c r="B191" s="250" t="s">
        <v>363</v>
      </c>
      <c r="C191" s="175" t="s">
        <v>331</v>
      </c>
      <c r="D191" s="626"/>
      <c r="E191" s="627"/>
      <c r="F191" s="626"/>
      <c r="G191" s="627"/>
      <c r="H191" s="626"/>
      <c r="I191" s="627"/>
      <c r="J191" s="626"/>
      <c r="K191" s="627"/>
      <c r="L191" s="626"/>
      <c r="M191" s="627"/>
      <c r="N191" s="626"/>
      <c r="O191" s="627"/>
      <c r="P191" s="626"/>
      <c r="Q191" s="627"/>
      <c r="R191" s="626"/>
      <c r="S191" s="627"/>
      <c r="T191" s="626"/>
      <c r="U191" s="627"/>
      <c r="V191" s="626"/>
      <c r="W191" s="627"/>
      <c r="X191" s="93"/>
      <c r="Y191" s="104">
        <f t="shared" si="42"/>
        <v>0</v>
      </c>
      <c r="Z191" s="409">
        <v>10</v>
      </c>
      <c r="AA191" s="45">
        <f t="shared" si="41"/>
        <v>0</v>
      </c>
      <c r="AB191" s="274"/>
      <c r="AD191" s="276" t="s">
        <v>286</v>
      </c>
      <c r="AS191" s="277"/>
      <c r="AT191" s="277"/>
      <c r="AU191" s="277"/>
      <c r="AV191" s="277"/>
      <c r="AW191" s="277"/>
      <c r="AX191" s="277"/>
      <c r="AY191" s="277"/>
      <c r="AZ191" s="277"/>
      <c r="BA191" s="277"/>
      <c r="BB191" s="277"/>
      <c r="BC191" s="277"/>
      <c r="BD191" s="277"/>
      <c r="BE191" s="277"/>
      <c r="BF191" s="277"/>
      <c r="BG191" s="277"/>
      <c r="BH191" s="277"/>
      <c r="BI191" s="277"/>
      <c r="BJ191" s="277"/>
      <c r="BK191" s="277"/>
      <c r="BL191" s="277"/>
      <c r="BM191" s="277"/>
      <c r="BN191" s="277"/>
      <c r="BO191" s="277"/>
      <c r="BP191" s="277"/>
      <c r="BQ191" s="277"/>
      <c r="BR191" s="277"/>
      <c r="BS191" s="277"/>
      <c r="BT191" s="277"/>
      <c r="BU191" s="277"/>
      <c r="BV191" s="277"/>
      <c r="BW191" s="277"/>
      <c r="BX191" s="277"/>
      <c r="BY191" s="277"/>
      <c r="BZ191" s="277"/>
      <c r="CA191" s="277"/>
      <c r="CB191" s="277"/>
      <c r="CC191" s="277"/>
      <c r="CD191" s="277"/>
      <c r="CE191" s="277"/>
      <c r="CF191" s="277"/>
      <c r="CG191" s="51"/>
      <c r="CH191" s="51"/>
      <c r="CI191" s="51"/>
      <c r="CJ191" s="51"/>
      <c r="CK191" s="51"/>
      <c r="CL191" s="51"/>
      <c r="CM191" s="51"/>
      <c r="CN191" s="41"/>
      <c r="CO191" s="41"/>
      <c r="CP191" s="41"/>
      <c r="CQ191" s="41"/>
      <c r="CR191" s="41"/>
      <c r="CS191" s="41"/>
      <c r="CT191" s="41"/>
      <c r="CU191" s="41"/>
      <c r="CV191" s="41"/>
      <c r="CW191" s="41"/>
      <c r="CX191" s="41"/>
      <c r="CY191" s="41"/>
      <c r="CZ191" s="41"/>
      <c r="DA191" s="41"/>
      <c r="DB191" s="41"/>
      <c r="DC191" s="41"/>
      <c r="DD191" s="41"/>
      <c r="DE191" s="41"/>
      <c r="DF191" s="41"/>
      <c r="DG191" s="41"/>
      <c r="DH191" s="41"/>
      <c r="DI191" s="41"/>
      <c r="DJ191" s="41"/>
      <c r="DK191" s="41"/>
      <c r="DL191" s="41"/>
      <c r="DM191" s="41"/>
      <c r="DN191" s="41"/>
      <c r="DO191" s="41"/>
      <c r="DP191" s="41"/>
    </row>
    <row r="192" spans="1:120" s="44" customFormat="1" ht="21" customHeight="1" thickTop="1" thickBot="1" x14ac:dyDescent="0.3">
      <c r="A192" s="512"/>
      <c r="B192" s="100"/>
      <c r="C192" s="79"/>
      <c r="D192" s="667" t="s">
        <v>289</v>
      </c>
      <c r="E192" s="668"/>
      <c r="F192" s="668"/>
      <c r="G192" s="668"/>
      <c r="H192" s="668"/>
      <c r="I192" s="668"/>
      <c r="J192" s="668"/>
      <c r="K192" s="668"/>
      <c r="L192" s="668"/>
      <c r="M192" s="668"/>
      <c r="N192" s="668"/>
      <c r="O192" s="668"/>
      <c r="P192" s="668"/>
      <c r="Q192" s="668"/>
      <c r="R192" s="668"/>
      <c r="S192" s="668"/>
      <c r="T192" s="668"/>
      <c r="U192" s="668"/>
      <c r="V192" s="668"/>
      <c r="W192" s="668"/>
      <c r="X192" s="669"/>
      <c r="Y192" s="92">
        <f>SUM(Y186:Y191)</f>
        <v>0</v>
      </c>
      <c r="Z192" s="410">
        <f>SUM(Z186:Z191)</f>
        <v>70</v>
      </c>
      <c r="AA192" s="57"/>
      <c r="AB192" s="51"/>
      <c r="AC192" s="277"/>
      <c r="AD192" s="276"/>
      <c r="AE192" s="277"/>
      <c r="AF192" s="277"/>
      <c r="AG192" s="277"/>
      <c r="AH192" s="277"/>
      <c r="AI192" s="277"/>
      <c r="AJ192" s="277"/>
      <c r="AK192" s="277"/>
      <c r="AL192" s="277"/>
      <c r="AM192" s="277"/>
      <c r="AN192" s="277"/>
      <c r="AO192" s="277"/>
      <c r="AP192" s="277"/>
      <c r="AQ192" s="277"/>
      <c r="AR192" s="277"/>
      <c r="AS192" s="277"/>
      <c r="AT192" s="277"/>
      <c r="AU192" s="277"/>
      <c r="AV192" s="277"/>
      <c r="AW192" s="277"/>
      <c r="AX192" s="277"/>
      <c r="AY192" s="277"/>
      <c r="AZ192" s="277"/>
      <c r="BA192" s="277"/>
      <c r="BB192" s="277"/>
      <c r="BC192" s="277"/>
      <c r="BD192" s="277"/>
      <c r="BE192" s="277"/>
      <c r="BF192" s="277"/>
      <c r="BG192" s="277"/>
      <c r="BH192" s="277"/>
      <c r="BI192" s="277"/>
      <c r="BJ192" s="277"/>
      <c r="BK192" s="277"/>
      <c r="BL192" s="277"/>
      <c r="BM192" s="277"/>
      <c r="BN192" s="277"/>
      <c r="BO192" s="277"/>
      <c r="BP192" s="277"/>
      <c r="BQ192" s="277"/>
      <c r="BR192" s="277"/>
      <c r="BS192" s="277"/>
      <c r="BT192" s="277"/>
      <c r="BU192" s="277"/>
      <c r="BV192" s="277"/>
      <c r="BW192" s="277"/>
      <c r="BX192" s="277"/>
      <c r="BY192" s="277"/>
      <c r="BZ192" s="277"/>
      <c r="CA192" s="277"/>
      <c r="CB192" s="277"/>
      <c r="CC192" s="277"/>
      <c r="CD192" s="277"/>
      <c r="CE192" s="277"/>
      <c r="CF192" s="277"/>
      <c r="CG192" s="51"/>
      <c r="CH192" s="51"/>
      <c r="CI192" s="51"/>
      <c r="CJ192" s="51"/>
      <c r="CK192" s="51"/>
      <c r="CL192" s="51"/>
      <c r="CM192" s="51"/>
      <c r="CN192" s="41"/>
      <c r="CO192" s="41"/>
      <c r="CP192" s="41"/>
      <c r="CQ192" s="41"/>
      <c r="CR192" s="41"/>
      <c r="CS192" s="41"/>
      <c r="CT192" s="41"/>
      <c r="CU192" s="41"/>
      <c r="CV192" s="41"/>
      <c r="CW192" s="41"/>
      <c r="CX192" s="41"/>
      <c r="CY192" s="41"/>
      <c r="CZ192" s="41"/>
      <c r="DA192" s="41"/>
      <c r="DB192" s="41"/>
      <c r="DC192" s="41"/>
      <c r="DD192" s="41"/>
      <c r="DE192" s="41"/>
      <c r="DF192" s="41"/>
      <c r="DG192" s="41"/>
      <c r="DH192" s="41"/>
      <c r="DI192" s="41"/>
      <c r="DJ192" s="41"/>
      <c r="DK192" s="41"/>
      <c r="DL192" s="41"/>
      <c r="DM192" s="41"/>
      <c r="DN192" s="41"/>
      <c r="DO192" s="41"/>
      <c r="DP192" s="41"/>
    </row>
    <row r="193" spans="1:120" s="44" customFormat="1" ht="21" customHeight="1" thickBot="1" x14ac:dyDescent="0.3">
      <c r="A193" s="399"/>
      <c r="B193" s="102"/>
      <c r="C193" s="349"/>
      <c r="D193" s="693"/>
      <c r="E193" s="694"/>
      <c r="F193" s="720">
        <v>70</v>
      </c>
      <c r="G193" s="715"/>
      <c r="H193" s="715"/>
      <c r="I193" s="715"/>
      <c r="J193" s="715"/>
      <c r="K193" s="715"/>
      <c r="L193" s="715"/>
      <c r="M193" s="715"/>
      <c r="N193" s="715"/>
      <c r="O193" s="715"/>
      <c r="P193" s="715"/>
      <c r="Q193" s="715"/>
      <c r="R193" s="715"/>
      <c r="S193" s="715"/>
      <c r="T193" s="715"/>
      <c r="U193" s="715"/>
      <c r="V193" s="715"/>
      <c r="W193" s="715"/>
      <c r="X193" s="715"/>
      <c r="Y193" s="715"/>
      <c r="Z193" s="716"/>
      <c r="AA193" s="57"/>
      <c r="AB193" s="51"/>
      <c r="AC193" s="277"/>
      <c r="AD193" s="276"/>
      <c r="AE193" s="277"/>
      <c r="AF193" s="277"/>
      <c r="AG193" s="277"/>
      <c r="AH193" s="277"/>
      <c r="AI193" s="277"/>
      <c r="AJ193" s="277"/>
      <c r="AK193" s="277"/>
      <c r="AL193" s="277"/>
      <c r="AM193" s="277"/>
      <c r="AN193" s="277"/>
      <c r="AO193" s="277"/>
      <c r="AP193" s="277"/>
      <c r="AQ193" s="277"/>
      <c r="AR193" s="277"/>
      <c r="AS193" s="277"/>
      <c r="AT193" s="277"/>
      <c r="AU193" s="277"/>
      <c r="AV193" s="277"/>
      <c r="AW193" s="277"/>
      <c r="AX193" s="277"/>
      <c r="AY193" s="277"/>
      <c r="AZ193" s="277"/>
      <c r="BA193" s="277"/>
      <c r="BB193" s="277"/>
      <c r="BC193" s="277"/>
      <c r="BD193" s="277"/>
      <c r="BE193" s="277"/>
      <c r="BF193" s="277"/>
      <c r="BG193" s="277"/>
      <c r="BH193" s="277"/>
      <c r="BI193" s="277"/>
      <c r="BJ193" s="277"/>
      <c r="BK193" s="277"/>
      <c r="BL193" s="277"/>
      <c r="BM193" s="277"/>
      <c r="BN193" s="277"/>
      <c r="BO193" s="277"/>
      <c r="BP193" s="277"/>
      <c r="BQ193" s="277"/>
      <c r="BR193" s="277"/>
      <c r="BS193" s="277"/>
      <c r="BT193" s="277"/>
      <c r="BU193" s="277"/>
      <c r="BV193" s="277"/>
      <c r="BW193" s="277"/>
      <c r="BX193" s="277"/>
      <c r="BY193" s="277"/>
      <c r="BZ193" s="277"/>
      <c r="CA193" s="277"/>
      <c r="CB193" s="277"/>
      <c r="CC193" s="277"/>
      <c r="CD193" s="277"/>
      <c r="CE193" s="277"/>
      <c r="CF193" s="277"/>
      <c r="CG193" s="51"/>
      <c r="CH193" s="51"/>
      <c r="CI193" s="51"/>
      <c r="CJ193" s="51"/>
      <c r="CK193" s="51"/>
      <c r="CL193" s="51"/>
      <c r="CM193" s="51"/>
      <c r="CN193" s="41"/>
      <c r="CO193" s="41"/>
      <c r="CP193" s="41"/>
      <c r="CQ193" s="41"/>
      <c r="CR193" s="41"/>
      <c r="CS193" s="41"/>
      <c r="CT193" s="41"/>
      <c r="CU193" s="41"/>
      <c r="CV193" s="41"/>
      <c r="CW193" s="41"/>
      <c r="CX193" s="41"/>
      <c r="CY193" s="41"/>
      <c r="CZ193" s="41"/>
      <c r="DA193" s="41"/>
      <c r="DB193" s="41"/>
      <c r="DC193" s="41"/>
      <c r="DD193" s="41"/>
      <c r="DE193" s="41"/>
      <c r="DF193" s="41"/>
      <c r="DG193" s="41"/>
      <c r="DH193" s="41"/>
      <c r="DI193" s="41"/>
      <c r="DJ193" s="41"/>
      <c r="DK193" s="41"/>
      <c r="DL193" s="41"/>
      <c r="DM193" s="41"/>
      <c r="DN193" s="41"/>
      <c r="DO193" s="41"/>
      <c r="DP193" s="41"/>
    </row>
    <row r="194" spans="1:120" s="45" customFormat="1" ht="33" customHeight="1" thickBot="1" x14ac:dyDescent="0.3">
      <c r="A194" s="391"/>
      <c r="B194" s="264">
        <v>5000</v>
      </c>
      <c r="C194" s="717" t="s">
        <v>364</v>
      </c>
      <c r="D194" s="718"/>
      <c r="E194" s="718"/>
      <c r="F194" s="718"/>
      <c r="G194" s="718"/>
      <c r="H194" s="718"/>
      <c r="I194" s="718"/>
      <c r="J194" s="718"/>
      <c r="K194" s="718"/>
      <c r="L194" s="718"/>
      <c r="M194" s="718"/>
      <c r="N194" s="718"/>
      <c r="O194" s="718"/>
      <c r="P194" s="718"/>
      <c r="Q194" s="718"/>
      <c r="R194" s="718"/>
      <c r="S194" s="718"/>
      <c r="T194" s="718"/>
      <c r="U194" s="718"/>
      <c r="V194" s="718"/>
      <c r="W194" s="718"/>
      <c r="X194" s="718"/>
      <c r="Y194" s="718"/>
      <c r="Z194" s="719"/>
      <c r="AA194" s="57"/>
      <c r="AB194" s="222"/>
      <c r="AC194" s="279"/>
      <c r="AD194" s="276"/>
      <c r="AE194" s="279"/>
      <c r="AF194" s="279"/>
      <c r="AG194" s="279"/>
      <c r="AH194" s="279"/>
      <c r="AI194" s="279"/>
      <c r="AJ194" s="279"/>
      <c r="AK194" s="279"/>
      <c r="AL194" s="279"/>
      <c r="AM194" s="279"/>
      <c r="AN194" s="279"/>
      <c r="AO194" s="279"/>
      <c r="AP194" s="279"/>
      <c r="AQ194" s="279"/>
      <c r="AR194" s="279"/>
      <c r="AS194" s="279"/>
      <c r="AT194" s="279"/>
      <c r="AU194" s="279"/>
      <c r="AV194" s="279"/>
      <c r="AW194" s="279"/>
      <c r="AX194" s="279"/>
      <c r="AY194" s="279"/>
      <c r="AZ194" s="279"/>
      <c r="BA194" s="279"/>
      <c r="BB194" s="279"/>
      <c r="BC194" s="279"/>
      <c r="BD194" s="279"/>
      <c r="BE194" s="279"/>
      <c r="BF194" s="279"/>
      <c r="BG194" s="279"/>
      <c r="BH194" s="279"/>
      <c r="BI194" s="279"/>
      <c r="BJ194" s="279"/>
      <c r="BK194" s="279"/>
      <c r="BL194" s="279"/>
      <c r="BM194" s="279"/>
      <c r="BN194" s="279"/>
      <c r="BO194" s="279"/>
      <c r="BP194" s="279"/>
      <c r="BQ194" s="279"/>
      <c r="BR194" s="279"/>
      <c r="BS194" s="279"/>
      <c r="BT194" s="279"/>
      <c r="BU194" s="279"/>
      <c r="BV194" s="279"/>
      <c r="BW194" s="279"/>
      <c r="BX194" s="279"/>
      <c r="BY194" s="279"/>
      <c r="BZ194" s="279"/>
      <c r="CA194" s="279"/>
      <c r="CB194" s="279"/>
      <c r="CC194" s="279"/>
      <c r="CD194" s="279"/>
      <c r="CE194" s="279"/>
      <c r="CF194" s="279"/>
      <c r="CG194" s="222"/>
      <c r="CH194" s="222"/>
      <c r="CI194" s="222"/>
      <c r="CJ194" s="222"/>
      <c r="CK194" s="222"/>
      <c r="CL194" s="222"/>
      <c r="CM194" s="222"/>
      <c r="CN194" s="57"/>
      <c r="CO194" s="57"/>
      <c r="CP194" s="57"/>
      <c r="CQ194" s="57"/>
      <c r="CR194" s="57"/>
      <c r="CS194" s="57"/>
      <c r="CT194" s="57"/>
      <c r="CU194" s="57"/>
      <c r="CV194" s="57"/>
      <c r="CW194" s="57"/>
      <c r="CX194" s="57"/>
      <c r="CY194" s="57"/>
      <c r="CZ194" s="57"/>
      <c r="DA194" s="57"/>
      <c r="DB194" s="57"/>
      <c r="DC194" s="57"/>
      <c r="DD194" s="57"/>
      <c r="DE194" s="57"/>
      <c r="DF194" s="57"/>
      <c r="DG194" s="57"/>
      <c r="DH194" s="57"/>
      <c r="DI194" s="57"/>
      <c r="DJ194" s="57"/>
      <c r="DK194" s="57"/>
      <c r="DL194" s="57"/>
      <c r="DM194" s="57"/>
      <c r="DN194" s="57"/>
      <c r="DO194" s="57"/>
      <c r="DP194" s="57"/>
    </row>
    <row r="195" spans="1:120" s="296" customFormat="1" ht="30" customHeight="1" thickBot="1" x14ac:dyDescent="0.3">
      <c r="A195" s="512"/>
      <c r="B195" s="265" t="s">
        <v>1133</v>
      </c>
      <c r="C195" s="171" t="s">
        <v>1136</v>
      </c>
      <c r="D195" s="297"/>
      <c r="E195" s="298"/>
      <c r="F195" s="299"/>
      <c r="G195" s="300"/>
      <c r="H195" s="16"/>
      <c r="I195" s="298"/>
      <c r="J195" s="301"/>
      <c r="K195" s="300"/>
      <c r="L195" s="297"/>
      <c r="M195" s="298"/>
      <c r="N195" s="299"/>
      <c r="O195" s="300"/>
      <c r="P195" s="16"/>
      <c r="Q195" s="298"/>
      <c r="R195" s="299"/>
      <c r="S195" s="300"/>
      <c r="T195" s="297"/>
      <c r="U195" s="298"/>
      <c r="V195" s="299"/>
      <c r="W195" s="300"/>
      <c r="X195" s="302"/>
      <c r="Y195" s="302"/>
      <c r="Z195" s="411"/>
      <c r="AA195" s="221"/>
      <c r="AB195" s="294"/>
      <c r="AC195" s="295"/>
      <c r="AD195" s="276"/>
      <c r="AE195" s="295"/>
      <c r="AF195" s="295"/>
      <c r="AG195" s="295"/>
      <c r="AH195" s="295"/>
      <c r="AI195" s="295"/>
      <c r="AJ195" s="295"/>
      <c r="AK195" s="295"/>
      <c r="AL195" s="295"/>
      <c r="AM195" s="295"/>
      <c r="AN195" s="295"/>
      <c r="AO195" s="295"/>
      <c r="AP195" s="295"/>
      <c r="AQ195" s="295"/>
      <c r="AR195" s="295"/>
      <c r="AS195" s="295"/>
      <c r="AT195" s="295"/>
      <c r="AU195" s="295"/>
      <c r="AV195" s="295"/>
      <c r="AW195" s="295"/>
      <c r="AX195" s="295"/>
      <c r="AY195" s="295"/>
      <c r="AZ195" s="295"/>
      <c r="BA195" s="295"/>
      <c r="BB195" s="295"/>
      <c r="BC195" s="295"/>
      <c r="BD195" s="295"/>
      <c r="BE195" s="295"/>
      <c r="BF195" s="295"/>
      <c r="BG195" s="295"/>
      <c r="BH195" s="295"/>
      <c r="BI195" s="295"/>
      <c r="BJ195" s="295"/>
      <c r="BK195" s="295"/>
      <c r="BL195" s="295"/>
      <c r="BM195" s="295"/>
      <c r="BN195" s="295"/>
      <c r="BO195" s="295"/>
      <c r="BP195" s="295"/>
      <c r="BQ195" s="295"/>
      <c r="BR195" s="295"/>
      <c r="BS195" s="295"/>
      <c r="BT195" s="295"/>
      <c r="BU195" s="295"/>
      <c r="BV195" s="295"/>
      <c r="BW195" s="295"/>
      <c r="BX195" s="295"/>
      <c r="BY195" s="295"/>
      <c r="BZ195" s="295"/>
      <c r="CA195" s="295"/>
      <c r="CB195" s="295"/>
      <c r="CC195" s="295"/>
      <c r="CD195" s="295"/>
      <c r="CE195" s="294"/>
      <c r="CF195" s="294"/>
      <c r="CG195" s="294"/>
      <c r="CH195" s="294"/>
      <c r="CI195" s="294"/>
      <c r="CJ195" s="294"/>
      <c r="CK195" s="294"/>
      <c r="CL195" s="294"/>
      <c r="CM195" s="294"/>
      <c r="CN195" s="294"/>
      <c r="CO195" s="294"/>
      <c r="CP195" s="294"/>
      <c r="CQ195" s="294"/>
    </row>
    <row r="196" spans="1:120" s="296" customFormat="1" ht="45" customHeight="1" x14ac:dyDescent="0.25">
      <c r="A196" s="512"/>
      <c r="B196" s="250" t="s">
        <v>1135</v>
      </c>
      <c r="C196" s="172" t="s">
        <v>1134</v>
      </c>
      <c r="D196" s="661"/>
      <c r="E196" s="662"/>
      <c r="F196" s="661"/>
      <c r="G196" s="662"/>
      <c r="H196" s="661"/>
      <c r="I196" s="662"/>
      <c r="J196" s="661"/>
      <c r="K196" s="662"/>
      <c r="L196" s="661"/>
      <c r="M196" s="662"/>
      <c r="N196" s="661"/>
      <c r="O196" s="662"/>
      <c r="P196" s="661"/>
      <c r="Q196" s="662"/>
      <c r="R196" s="661"/>
      <c r="S196" s="662"/>
      <c r="T196" s="661"/>
      <c r="U196" s="662"/>
      <c r="V196" s="661"/>
      <c r="W196" s="662"/>
      <c r="X196" s="470"/>
      <c r="Y196" s="104">
        <f>IF(OR(D196="s",F196="s",H196="s",J196="s",L196="s",N196="s",P196="s",R196="s",T196="s",V196="s"), 0, IF(OR(D196="a",F196="a",H196="a",J196="a",L196="a",N196="a",P196="a",R196="a",T196="a",V196="a"),Z196,0))</f>
        <v>0</v>
      </c>
      <c r="Z196" s="409">
        <v>10</v>
      </c>
      <c r="AA196" s="221">
        <f>COUNTIF(D196:W196,"a")+COUNTIF(D196:W196,"s")</f>
        <v>0</v>
      </c>
      <c r="AB196" s="274"/>
      <c r="AC196" s="295"/>
      <c r="AD196" s="276"/>
      <c r="AE196" s="295"/>
      <c r="AF196" s="295"/>
      <c r="AG196" s="295"/>
      <c r="AH196" s="295"/>
      <c r="AI196" s="295"/>
      <c r="AJ196" s="295"/>
      <c r="AK196" s="295"/>
      <c r="AL196" s="295"/>
      <c r="AM196" s="295"/>
      <c r="AN196" s="295"/>
      <c r="AO196" s="295"/>
      <c r="AP196" s="295"/>
      <c r="AQ196" s="295"/>
      <c r="AR196" s="295"/>
      <c r="AS196" s="295"/>
      <c r="AT196" s="295"/>
      <c r="AU196" s="295"/>
      <c r="AV196" s="295"/>
      <c r="AW196" s="295"/>
      <c r="AX196" s="295"/>
      <c r="AY196" s="295"/>
      <c r="AZ196" s="295"/>
      <c r="BA196" s="295"/>
      <c r="BB196" s="295"/>
      <c r="BC196" s="295"/>
      <c r="BD196" s="295"/>
      <c r="BE196" s="295"/>
      <c r="BF196" s="295"/>
      <c r="BG196" s="295"/>
      <c r="BH196" s="295"/>
      <c r="BI196" s="295"/>
      <c r="BJ196" s="295"/>
      <c r="BK196" s="295"/>
      <c r="BL196" s="295"/>
      <c r="BM196" s="295"/>
      <c r="BN196" s="295"/>
      <c r="BO196" s="295"/>
      <c r="BP196" s="295"/>
      <c r="BQ196" s="295"/>
      <c r="BR196" s="295"/>
      <c r="BS196" s="295"/>
      <c r="BT196" s="295"/>
      <c r="BU196" s="295"/>
      <c r="BV196" s="295"/>
      <c r="BW196" s="295"/>
      <c r="BX196" s="295"/>
      <c r="BY196" s="295"/>
      <c r="BZ196" s="295"/>
      <c r="CA196" s="295"/>
      <c r="CB196" s="295"/>
      <c r="CC196" s="295"/>
      <c r="CD196" s="295"/>
      <c r="CE196" s="294"/>
      <c r="CF196" s="294"/>
      <c r="CG196" s="294"/>
      <c r="CH196" s="294"/>
      <c r="CI196" s="294"/>
      <c r="CJ196" s="294"/>
      <c r="CK196" s="294"/>
      <c r="CL196" s="294"/>
      <c r="CM196" s="294"/>
      <c r="CN196" s="294"/>
      <c r="CO196" s="294"/>
      <c r="CP196" s="294"/>
      <c r="CQ196" s="294"/>
    </row>
    <row r="197" spans="1:120" s="296" customFormat="1" ht="67.5" customHeight="1" x14ac:dyDescent="0.25">
      <c r="A197" s="512"/>
      <c r="B197" s="250" t="s">
        <v>1137</v>
      </c>
      <c r="C197" s="172" t="s">
        <v>1140</v>
      </c>
      <c r="D197" s="661"/>
      <c r="E197" s="662"/>
      <c r="F197" s="661"/>
      <c r="G197" s="662"/>
      <c r="H197" s="661"/>
      <c r="I197" s="662"/>
      <c r="J197" s="661"/>
      <c r="K197" s="662"/>
      <c r="L197" s="661"/>
      <c r="M197" s="662"/>
      <c r="N197" s="661"/>
      <c r="O197" s="662"/>
      <c r="P197" s="661"/>
      <c r="Q197" s="662"/>
      <c r="R197" s="661"/>
      <c r="S197" s="662"/>
      <c r="T197" s="661"/>
      <c r="U197" s="662"/>
      <c r="V197" s="661"/>
      <c r="W197" s="662"/>
      <c r="X197" s="470"/>
      <c r="Y197" s="104">
        <f>IF(OR(D197="s",F197="s",H197="s",J197="s",L197="s",N197="s",P197="s",R197="s",T197="s",V197="s"), 0, IF(OR(D197="a",F197="a",H197="a",J197="a",L197="a",N197="a",P197="a",R197="a",T197="a",V197="a"),Z197,0))</f>
        <v>0</v>
      </c>
      <c r="Z197" s="409">
        <v>5</v>
      </c>
      <c r="AA197" s="221">
        <f>COUNTIF(D197:W197,"a")+COUNTIF(D197:W197,"s")</f>
        <v>0</v>
      </c>
      <c r="AB197" s="274"/>
      <c r="AC197" s="295"/>
      <c r="AD197" s="276"/>
      <c r="AE197" s="295"/>
      <c r="AF197" s="295"/>
      <c r="AG197" s="295"/>
      <c r="AH197" s="295"/>
      <c r="AI197" s="295"/>
      <c r="AJ197" s="295"/>
      <c r="AK197" s="295"/>
      <c r="AL197" s="295"/>
      <c r="AM197" s="295"/>
      <c r="AN197" s="295"/>
      <c r="AO197" s="295"/>
      <c r="AP197" s="295"/>
      <c r="AQ197" s="295"/>
      <c r="AR197" s="295"/>
      <c r="AS197" s="295"/>
      <c r="AT197" s="295"/>
      <c r="AU197" s="295"/>
      <c r="AV197" s="295"/>
      <c r="AW197" s="295"/>
      <c r="AX197" s="295"/>
      <c r="AY197" s="295"/>
      <c r="AZ197" s="295"/>
      <c r="BA197" s="295"/>
      <c r="BB197" s="295"/>
      <c r="BC197" s="295"/>
      <c r="BD197" s="295"/>
      <c r="BE197" s="295"/>
      <c r="BF197" s="295"/>
      <c r="BG197" s="295"/>
      <c r="BH197" s="295"/>
      <c r="BI197" s="295"/>
      <c r="BJ197" s="295"/>
      <c r="BK197" s="295"/>
      <c r="BL197" s="295"/>
      <c r="BM197" s="295"/>
      <c r="BN197" s="295"/>
      <c r="BO197" s="295"/>
      <c r="BP197" s="295"/>
      <c r="BQ197" s="295"/>
      <c r="BR197" s="295"/>
      <c r="BS197" s="295"/>
      <c r="BT197" s="295"/>
      <c r="BU197" s="295"/>
      <c r="BV197" s="295"/>
      <c r="BW197" s="295"/>
      <c r="BX197" s="295"/>
      <c r="BY197" s="295"/>
      <c r="BZ197" s="295"/>
      <c r="CA197" s="295"/>
      <c r="CB197" s="295"/>
      <c r="CC197" s="295"/>
      <c r="CD197" s="295"/>
      <c r="CE197" s="294"/>
      <c r="CF197" s="294"/>
      <c r="CG197" s="294"/>
      <c r="CH197" s="294"/>
      <c r="CI197" s="294"/>
      <c r="CJ197" s="294"/>
      <c r="CK197" s="294"/>
      <c r="CL197" s="294"/>
      <c r="CM197" s="294"/>
      <c r="CN197" s="294"/>
      <c r="CO197" s="294"/>
      <c r="CP197" s="294"/>
      <c r="CQ197" s="294"/>
    </row>
    <row r="198" spans="1:120" s="296" customFormat="1" ht="45" customHeight="1" x14ac:dyDescent="0.25">
      <c r="A198" s="512"/>
      <c r="B198" s="250" t="s">
        <v>1138</v>
      </c>
      <c r="C198" s="172" t="s">
        <v>1141</v>
      </c>
      <c r="D198" s="661"/>
      <c r="E198" s="662"/>
      <c r="F198" s="661"/>
      <c r="G198" s="662"/>
      <c r="H198" s="661"/>
      <c r="I198" s="662"/>
      <c r="J198" s="661"/>
      <c r="K198" s="662"/>
      <c r="L198" s="661"/>
      <c r="M198" s="662"/>
      <c r="N198" s="661"/>
      <c r="O198" s="662"/>
      <c r="P198" s="661"/>
      <c r="Q198" s="662"/>
      <c r="R198" s="661"/>
      <c r="S198" s="662"/>
      <c r="T198" s="661"/>
      <c r="U198" s="662"/>
      <c r="V198" s="661"/>
      <c r="W198" s="662"/>
      <c r="X198" s="470"/>
      <c r="Y198" s="104">
        <f>IF(OR(D198="s",F198="s",H198="s",J198="s",L198="s",N198="s",P198="s",R198="s",T198="s",V198="s"), 0, IF(OR(D198="a",F198="a",H198="a",J198="a",L198="a",N198="a",P198="a",R198="a",T198="a",V198="a"),Z198,0))</f>
        <v>0</v>
      </c>
      <c r="Z198" s="409">
        <v>5</v>
      </c>
      <c r="AA198" s="221">
        <f>COUNTIF(D198:W198,"a")+COUNTIF(D198:W198,"s")</f>
        <v>0</v>
      </c>
      <c r="AB198" s="274"/>
      <c r="AC198" s="295"/>
      <c r="AD198" s="276" t="s">
        <v>286</v>
      </c>
      <c r="AE198" s="295"/>
      <c r="AF198" s="295"/>
      <c r="AG198" s="295"/>
      <c r="AH198" s="295"/>
      <c r="AI198" s="295"/>
      <c r="AJ198" s="295"/>
      <c r="AK198" s="295"/>
      <c r="AL198" s="295"/>
      <c r="AM198" s="295"/>
      <c r="AN198" s="295"/>
      <c r="AO198" s="295"/>
      <c r="AP198" s="295"/>
      <c r="AQ198" s="295"/>
      <c r="AR198" s="295"/>
      <c r="AS198" s="295"/>
      <c r="AT198" s="295"/>
      <c r="AU198" s="295"/>
      <c r="AV198" s="295"/>
      <c r="AW198" s="295"/>
      <c r="AX198" s="295"/>
      <c r="AY198" s="295"/>
      <c r="AZ198" s="295"/>
      <c r="BA198" s="295"/>
      <c r="BB198" s="295"/>
      <c r="BC198" s="295"/>
      <c r="BD198" s="295"/>
      <c r="BE198" s="295"/>
      <c r="BF198" s="295"/>
      <c r="BG198" s="295"/>
      <c r="BH198" s="295"/>
      <c r="BI198" s="295"/>
      <c r="BJ198" s="295"/>
      <c r="BK198" s="295"/>
      <c r="BL198" s="295"/>
      <c r="BM198" s="295"/>
      <c r="BN198" s="295"/>
      <c r="BO198" s="295"/>
      <c r="BP198" s="295"/>
      <c r="BQ198" s="295"/>
      <c r="BR198" s="295"/>
      <c r="BS198" s="295"/>
      <c r="BT198" s="295"/>
      <c r="BU198" s="295"/>
      <c r="BV198" s="295"/>
      <c r="BW198" s="295"/>
      <c r="BX198" s="295"/>
      <c r="BY198" s="295"/>
      <c r="BZ198" s="295"/>
      <c r="CA198" s="295"/>
      <c r="CB198" s="295"/>
      <c r="CC198" s="295"/>
      <c r="CD198" s="295"/>
      <c r="CE198" s="294"/>
      <c r="CF198" s="294"/>
      <c r="CG198" s="294"/>
      <c r="CH198" s="294"/>
      <c r="CI198" s="294"/>
      <c r="CJ198" s="294"/>
      <c r="CK198" s="294"/>
      <c r="CL198" s="294"/>
      <c r="CM198" s="294"/>
      <c r="CN198" s="294"/>
      <c r="CO198" s="294"/>
      <c r="CP198" s="294"/>
      <c r="CQ198" s="294"/>
    </row>
    <row r="199" spans="1:120" s="296" customFormat="1" ht="45" customHeight="1" thickBot="1" x14ac:dyDescent="0.3">
      <c r="A199" s="512"/>
      <c r="B199" s="250" t="s">
        <v>1139</v>
      </c>
      <c r="C199" s="172" t="s">
        <v>1142</v>
      </c>
      <c r="D199" s="661"/>
      <c r="E199" s="662"/>
      <c r="F199" s="661"/>
      <c r="G199" s="662"/>
      <c r="H199" s="661"/>
      <c r="I199" s="662"/>
      <c r="J199" s="661"/>
      <c r="K199" s="662"/>
      <c r="L199" s="661"/>
      <c r="M199" s="662"/>
      <c r="N199" s="661"/>
      <c r="O199" s="662"/>
      <c r="P199" s="661"/>
      <c r="Q199" s="662"/>
      <c r="R199" s="661"/>
      <c r="S199" s="662"/>
      <c r="T199" s="661"/>
      <c r="U199" s="662"/>
      <c r="V199" s="661"/>
      <c r="W199" s="662"/>
      <c r="X199" s="470"/>
      <c r="Y199" s="104">
        <f>IF(OR(D199="s",F199="s",H199="s",J199="s",L199="s",N199="s",P199="s",R199="s",T199="s",V199="s"), 0, IF(OR(D199="a",F199="a",H199="a",J199="a",L199="a",N199="a",P199="a",R199="a",T199="a",V199="a"),Z199,0))</f>
        <v>0</v>
      </c>
      <c r="Z199" s="409">
        <v>10</v>
      </c>
      <c r="AA199" s="221">
        <f>COUNTIF(D199:W199,"a")+COUNTIF(D199:W199,"s")</f>
        <v>0</v>
      </c>
      <c r="AB199" s="274"/>
      <c r="AC199" s="295"/>
      <c r="AD199" s="276"/>
      <c r="AE199" s="295"/>
      <c r="AF199" s="295"/>
      <c r="AG199" s="295"/>
      <c r="AH199" s="295"/>
      <c r="AI199" s="295"/>
      <c r="AJ199" s="295"/>
      <c r="AK199" s="295"/>
      <c r="AL199" s="295"/>
      <c r="AM199" s="295"/>
      <c r="AN199" s="295"/>
      <c r="AO199" s="295"/>
      <c r="AP199" s="295"/>
      <c r="AQ199" s="295"/>
      <c r="AR199" s="295"/>
      <c r="AS199" s="295"/>
      <c r="AT199" s="295"/>
      <c r="AU199" s="295"/>
      <c r="AV199" s="295"/>
      <c r="AW199" s="295"/>
      <c r="AX199" s="295"/>
      <c r="AY199" s="295"/>
      <c r="AZ199" s="295"/>
      <c r="BA199" s="295"/>
      <c r="BB199" s="295"/>
      <c r="BC199" s="295"/>
      <c r="BD199" s="295"/>
      <c r="BE199" s="295"/>
      <c r="BF199" s="295"/>
      <c r="BG199" s="295"/>
      <c r="BH199" s="295"/>
      <c r="BI199" s="295"/>
      <c r="BJ199" s="295"/>
      <c r="BK199" s="295"/>
      <c r="BL199" s="295"/>
      <c r="BM199" s="295"/>
      <c r="BN199" s="295"/>
      <c r="BO199" s="295"/>
      <c r="BP199" s="295"/>
      <c r="BQ199" s="295"/>
      <c r="BR199" s="295"/>
      <c r="BS199" s="295"/>
      <c r="BT199" s="295"/>
      <c r="BU199" s="295"/>
      <c r="BV199" s="295"/>
      <c r="BW199" s="295"/>
      <c r="BX199" s="295"/>
      <c r="BY199" s="295"/>
      <c r="BZ199" s="295"/>
      <c r="CA199" s="295"/>
      <c r="CB199" s="295"/>
      <c r="CC199" s="295"/>
      <c r="CD199" s="295"/>
      <c r="CE199" s="294"/>
      <c r="CF199" s="294"/>
      <c r="CG199" s="294"/>
      <c r="CH199" s="294"/>
      <c r="CI199" s="294"/>
      <c r="CJ199" s="294"/>
      <c r="CK199" s="294"/>
      <c r="CL199" s="294"/>
      <c r="CM199" s="294"/>
      <c r="CN199" s="294"/>
      <c r="CO199" s="294"/>
      <c r="CP199" s="294"/>
      <c r="CQ199" s="294"/>
    </row>
    <row r="200" spans="1:120" s="296" customFormat="1" ht="17.5" customHeight="1" thickTop="1" thickBot="1" x14ac:dyDescent="0.3">
      <c r="A200" s="512"/>
      <c r="B200" s="248"/>
      <c r="C200" s="143"/>
      <c r="D200" s="667" t="s">
        <v>289</v>
      </c>
      <c r="E200" s="668"/>
      <c r="F200" s="668"/>
      <c r="G200" s="668"/>
      <c r="H200" s="668"/>
      <c r="I200" s="668"/>
      <c r="J200" s="668"/>
      <c r="K200" s="668"/>
      <c r="L200" s="668"/>
      <c r="M200" s="668"/>
      <c r="N200" s="668"/>
      <c r="O200" s="668"/>
      <c r="P200" s="668"/>
      <c r="Q200" s="668"/>
      <c r="R200" s="668"/>
      <c r="S200" s="668"/>
      <c r="T200" s="668"/>
      <c r="U200" s="668"/>
      <c r="V200" s="668"/>
      <c r="W200" s="668"/>
      <c r="X200" s="672"/>
      <c r="Y200" s="9">
        <f>SUM(Y196:Y199)</f>
        <v>0</v>
      </c>
      <c r="Z200" s="410">
        <f>SUM(Z196:Z199)</f>
        <v>30</v>
      </c>
      <c r="AA200" s="221"/>
      <c r="AB200" s="294"/>
      <c r="AC200" s="295"/>
      <c r="AD200" s="276"/>
      <c r="AE200" s="295"/>
      <c r="AF200" s="295"/>
      <c r="AG200" s="295"/>
      <c r="AH200" s="295"/>
      <c r="AI200" s="295"/>
      <c r="AJ200" s="295"/>
      <c r="AK200" s="295"/>
      <c r="AL200" s="295"/>
      <c r="AM200" s="295"/>
      <c r="AN200" s="295"/>
      <c r="AO200" s="295"/>
      <c r="AP200" s="295"/>
      <c r="AQ200" s="295"/>
      <c r="AR200" s="295"/>
      <c r="AS200" s="295"/>
      <c r="AT200" s="295"/>
      <c r="AU200" s="295"/>
      <c r="AV200" s="295"/>
      <c r="AW200" s="295"/>
      <c r="AX200" s="295"/>
      <c r="AY200" s="295"/>
      <c r="AZ200" s="295"/>
      <c r="BA200" s="295"/>
      <c r="BB200" s="295"/>
      <c r="BC200" s="295"/>
      <c r="BD200" s="295"/>
      <c r="BE200" s="295"/>
      <c r="BF200" s="295"/>
      <c r="BG200" s="295"/>
      <c r="BH200" s="295"/>
      <c r="BI200" s="295"/>
      <c r="BJ200" s="295"/>
      <c r="BK200" s="295"/>
      <c r="BL200" s="295"/>
      <c r="BM200" s="295"/>
      <c r="BN200" s="295"/>
      <c r="BO200" s="295"/>
      <c r="BP200" s="295"/>
      <c r="BQ200" s="295"/>
      <c r="BR200" s="295"/>
      <c r="BS200" s="295"/>
      <c r="BT200" s="295"/>
      <c r="BU200" s="295"/>
      <c r="BV200" s="295"/>
      <c r="BW200" s="295"/>
      <c r="BX200" s="295"/>
      <c r="BY200" s="295"/>
      <c r="BZ200" s="295"/>
      <c r="CA200" s="295"/>
      <c r="CB200" s="295"/>
      <c r="CC200" s="295"/>
      <c r="CD200" s="295"/>
      <c r="CE200" s="294"/>
      <c r="CF200" s="294"/>
      <c r="CG200" s="294"/>
      <c r="CH200" s="294"/>
      <c r="CI200" s="294"/>
      <c r="CJ200" s="294"/>
      <c r="CK200" s="294"/>
      <c r="CL200" s="294"/>
      <c r="CM200" s="294"/>
      <c r="CN200" s="294"/>
      <c r="CO200" s="294"/>
      <c r="CP200" s="294"/>
      <c r="CQ200" s="294"/>
    </row>
    <row r="201" spans="1:120" s="296" customFormat="1" ht="21.65" customHeight="1" thickBot="1" x14ac:dyDescent="0.3">
      <c r="A201" s="399"/>
      <c r="B201" s="304"/>
      <c r="C201" s="173"/>
      <c r="D201" s="693"/>
      <c r="E201" s="694"/>
      <c r="F201" s="891">
        <v>5</v>
      </c>
      <c r="G201" s="892"/>
      <c r="H201" s="892"/>
      <c r="I201" s="892"/>
      <c r="J201" s="892"/>
      <c r="K201" s="892"/>
      <c r="L201" s="892"/>
      <c r="M201" s="892"/>
      <c r="N201" s="892"/>
      <c r="O201" s="892"/>
      <c r="P201" s="892"/>
      <c r="Q201" s="892"/>
      <c r="R201" s="892"/>
      <c r="S201" s="892"/>
      <c r="T201" s="892"/>
      <c r="U201" s="892"/>
      <c r="V201" s="892"/>
      <c r="W201" s="892"/>
      <c r="X201" s="892"/>
      <c r="Y201" s="892"/>
      <c r="Z201" s="893"/>
      <c r="AA201" s="221"/>
      <c r="AB201" s="294"/>
      <c r="AC201" s="295"/>
      <c r="AD201" s="276"/>
      <c r="AE201" s="295"/>
      <c r="AF201" s="295"/>
      <c r="AG201" s="295"/>
      <c r="AH201" s="295"/>
      <c r="AI201" s="295"/>
      <c r="AJ201" s="295"/>
      <c r="AK201" s="295"/>
      <c r="AL201" s="295"/>
      <c r="AM201" s="295"/>
      <c r="AN201" s="295"/>
      <c r="AO201" s="295"/>
      <c r="AP201" s="295"/>
      <c r="AQ201" s="295"/>
      <c r="AR201" s="295"/>
      <c r="AS201" s="295"/>
      <c r="AT201" s="295"/>
      <c r="AU201" s="295"/>
      <c r="AV201" s="295"/>
      <c r="AW201" s="295"/>
      <c r="AX201" s="295"/>
      <c r="AY201" s="295"/>
      <c r="AZ201" s="295"/>
      <c r="BA201" s="295"/>
      <c r="BB201" s="295"/>
      <c r="BC201" s="295"/>
      <c r="BD201" s="295"/>
      <c r="BE201" s="295"/>
      <c r="BF201" s="295"/>
      <c r="BG201" s="295"/>
      <c r="BH201" s="295"/>
      <c r="BI201" s="295"/>
      <c r="BJ201" s="295"/>
      <c r="BK201" s="295"/>
      <c r="BL201" s="295"/>
      <c r="BM201" s="295"/>
      <c r="BN201" s="295"/>
      <c r="BO201" s="295"/>
      <c r="BP201" s="295"/>
      <c r="BQ201" s="295"/>
      <c r="BR201" s="295"/>
      <c r="BS201" s="295"/>
      <c r="BT201" s="295"/>
      <c r="BU201" s="295"/>
      <c r="BV201" s="295"/>
      <c r="BW201" s="295"/>
      <c r="BX201" s="295"/>
      <c r="BY201" s="295"/>
      <c r="BZ201" s="295"/>
      <c r="CA201" s="295"/>
      <c r="CB201" s="295"/>
      <c r="CC201" s="295"/>
      <c r="CD201" s="295"/>
      <c r="CE201" s="294"/>
      <c r="CF201" s="294"/>
      <c r="CG201" s="294"/>
      <c r="CH201" s="294"/>
      <c r="CI201" s="294"/>
      <c r="CJ201" s="294"/>
      <c r="CK201" s="294"/>
      <c r="CL201" s="294"/>
      <c r="CM201" s="294"/>
      <c r="CN201" s="294"/>
      <c r="CO201" s="294"/>
      <c r="CP201" s="294"/>
      <c r="CQ201" s="294"/>
    </row>
    <row r="202" spans="1:120" ht="30" customHeight="1" thickBot="1" x14ac:dyDescent="0.3">
      <c r="A202" s="391"/>
      <c r="B202" s="244" t="s">
        <v>215</v>
      </c>
      <c r="C202" s="338" t="s">
        <v>566</v>
      </c>
      <c r="D202" s="194"/>
      <c r="E202" s="190"/>
      <c r="F202" s="510" t="s">
        <v>288</v>
      </c>
      <c r="G202" s="195"/>
      <c r="H202" s="510" t="s">
        <v>288</v>
      </c>
      <c r="I202" s="190"/>
      <c r="J202" s="510" t="s">
        <v>288</v>
      </c>
      <c r="K202" s="195"/>
      <c r="L202" s="191"/>
      <c r="M202" s="190"/>
      <c r="N202" s="194"/>
      <c r="O202" s="195"/>
      <c r="P202" s="191"/>
      <c r="Q202" s="190"/>
      <c r="R202" s="194"/>
      <c r="S202" s="195"/>
      <c r="T202" s="191"/>
      <c r="U202" s="190"/>
      <c r="V202" s="194"/>
      <c r="W202" s="195"/>
      <c r="X202" s="196"/>
      <c r="Y202" s="196"/>
      <c r="Z202" s="406"/>
      <c r="AA202" s="57"/>
      <c r="AB202" s="51"/>
      <c r="AC202" s="277"/>
      <c r="AD202" s="276"/>
      <c r="AE202" s="277"/>
      <c r="AF202" s="277"/>
      <c r="AG202" s="277"/>
      <c r="AH202" s="277"/>
      <c r="AI202" s="277"/>
      <c r="AJ202" s="277"/>
      <c r="AK202" s="277"/>
      <c r="AL202" s="277"/>
      <c r="AM202" s="277"/>
      <c r="AN202" s="277"/>
      <c r="AO202" s="277"/>
      <c r="AP202" s="277"/>
      <c r="AQ202" s="277"/>
      <c r="AR202" s="277"/>
      <c r="AS202" s="277"/>
      <c r="AT202" s="277"/>
      <c r="AU202" s="277"/>
      <c r="AV202" s="277"/>
      <c r="AW202" s="277"/>
      <c r="AX202" s="277"/>
      <c r="AY202" s="277"/>
      <c r="AZ202" s="277"/>
      <c r="BA202" s="277"/>
      <c r="BB202" s="277"/>
      <c r="BC202" s="277"/>
      <c r="BD202" s="277"/>
      <c r="BE202" s="277"/>
      <c r="BF202" s="277"/>
      <c r="BG202" s="277"/>
      <c r="BH202" s="277"/>
      <c r="BI202" s="277"/>
      <c r="BJ202" s="277"/>
      <c r="BK202" s="277"/>
      <c r="BL202" s="277"/>
      <c r="BM202" s="277"/>
      <c r="BN202" s="277"/>
      <c r="BO202" s="277"/>
      <c r="BP202" s="277"/>
      <c r="BQ202" s="277"/>
      <c r="BR202" s="277"/>
      <c r="BS202" s="277"/>
      <c r="BT202" s="277"/>
      <c r="BU202" s="277"/>
      <c r="BV202" s="277"/>
      <c r="BW202" s="277"/>
      <c r="BX202" s="277"/>
      <c r="BY202" s="277"/>
      <c r="BZ202" s="277"/>
      <c r="CA202" s="277"/>
      <c r="CB202" s="277"/>
      <c r="CC202" s="277"/>
      <c r="CD202" s="277"/>
      <c r="CE202" s="277"/>
      <c r="CF202" s="277"/>
      <c r="CG202" s="51"/>
      <c r="CH202" s="51"/>
      <c r="CI202" s="51"/>
      <c r="CJ202" s="51"/>
      <c r="CK202" s="51"/>
      <c r="CL202" s="51"/>
      <c r="CM202" s="51"/>
      <c r="CN202" s="41"/>
      <c r="CO202" s="41"/>
      <c r="CP202" s="41"/>
      <c r="CQ202" s="41"/>
      <c r="CR202" s="41"/>
      <c r="CS202" s="41"/>
      <c r="CT202" s="41"/>
      <c r="CU202" s="41"/>
      <c r="CV202" s="41"/>
      <c r="CW202" s="41"/>
      <c r="CX202" s="41"/>
      <c r="CY202" s="41"/>
      <c r="CZ202" s="41"/>
      <c r="DA202" s="41"/>
      <c r="DB202" s="41"/>
      <c r="DC202" s="41"/>
      <c r="DD202" s="41"/>
      <c r="DE202" s="41"/>
      <c r="DF202" s="41"/>
      <c r="DG202" s="41"/>
      <c r="DH202" s="41"/>
      <c r="DI202" s="41"/>
      <c r="DJ202" s="41"/>
      <c r="DK202" s="41"/>
      <c r="DL202" s="41"/>
      <c r="DM202" s="41"/>
      <c r="DN202" s="41"/>
      <c r="DO202" s="41"/>
      <c r="DP202" s="41"/>
    </row>
    <row r="203" spans="1:120" s="41" customFormat="1" ht="30" customHeight="1" x14ac:dyDescent="0.25">
      <c r="A203" s="512"/>
      <c r="B203" s="256"/>
      <c r="C203" s="584" t="s">
        <v>1094</v>
      </c>
      <c r="D203" s="679"/>
      <c r="E203" s="679"/>
      <c r="F203" s="679"/>
      <c r="G203" s="679"/>
      <c r="H203" s="679"/>
      <c r="I203" s="679"/>
      <c r="J203" s="679"/>
      <c r="K203" s="679"/>
      <c r="L203" s="679"/>
      <c r="M203" s="679"/>
      <c r="N203" s="679"/>
      <c r="O203" s="679"/>
      <c r="P203" s="679"/>
      <c r="Q203" s="679"/>
      <c r="R203" s="679"/>
      <c r="S203" s="679"/>
      <c r="T203" s="679"/>
      <c r="U203" s="679"/>
      <c r="V203" s="679"/>
      <c r="W203" s="679"/>
      <c r="X203" s="679"/>
      <c r="Y203" s="679"/>
      <c r="Z203" s="680"/>
      <c r="AA203" s="57"/>
      <c r="AB203" s="60"/>
      <c r="AC203" s="19"/>
      <c r="AD203" s="19"/>
      <c r="AE203" s="19"/>
      <c r="AF203" s="19"/>
      <c r="AG203" s="19"/>
      <c r="AH203" s="19"/>
      <c r="AI203" s="19"/>
      <c r="AJ203" s="19"/>
      <c r="AK203" s="19"/>
      <c r="AL203" s="277"/>
      <c r="AM203" s="277"/>
      <c r="AN203" s="277"/>
      <c r="AO203" s="277"/>
      <c r="AP203" s="277"/>
      <c r="AQ203" s="277"/>
      <c r="AR203" s="277"/>
      <c r="AS203" s="277"/>
      <c r="AT203" s="277"/>
      <c r="AU203" s="277"/>
      <c r="AV203" s="277"/>
      <c r="AW203" s="277"/>
      <c r="AX203" s="277"/>
      <c r="AY203" s="277"/>
      <c r="AZ203" s="277"/>
      <c r="BA203" s="277"/>
      <c r="BB203" s="277"/>
      <c r="BC203" s="277"/>
      <c r="BD203" s="277"/>
      <c r="BE203" s="277"/>
      <c r="BF203" s="277"/>
      <c r="BG203" s="277"/>
      <c r="BH203" s="277"/>
      <c r="BI203" s="277"/>
      <c r="BJ203" s="277"/>
      <c r="BK203" s="277"/>
      <c r="BL203" s="277"/>
      <c r="BM203" s="277"/>
      <c r="BN203" s="277"/>
      <c r="BO203" s="277"/>
      <c r="BP203" s="277"/>
      <c r="BQ203" s="277"/>
      <c r="BR203" s="277"/>
      <c r="BS203" s="277"/>
      <c r="BT203" s="277"/>
      <c r="BU203" s="277"/>
      <c r="BV203" s="277"/>
      <c r="BW203" s="277"/>
      <c r="BX203" s="277"/>
      <c r="BY203" s="277"/>
      <c r="BZ203" s="277"/>
      <c r="CA203" s="277"/>
      <c r="CB203" s="277"/>
      <c r="CC203" s="277"/>
      <c r="CD203" s="277"/>
      <c r="CE203" s="277"/>
    </row>
    <row r="204" spans="1:120" ht="45" customHeight="1" x14ac:dyDescent="0.25">
      <c r="A204" s="512"/>
      <c r="B204" s="238" t="s">
        <v>556</v>
      </c>
      <c r="C204" s="167" t="s">
        <v>1083</v>
      </c>
      <c r="D204" s="661"/>
      <c r="E204" s="662"/>
      <c r="F204" s="661"/>
      <c r="G204" s="662"/>
      <c r="H204" s="661"/>
      <c r="I204" s="662"/>
      <c r="J204" s="661"/>
      <c r="K204" s="662"/>
      <c r="L204" s="661"/>
      <c r="M204" s="662"/>
      <c r="N204" s="661"/>
      <c r="O204" s="662"/>
      <c r="P204" s="661"/>
      <c r="Q204" s="662"/>
      <c r="R204" s="661"/>
      <c r="S204" s="662"/>
      <c r="T204" s="661"/>
      <c r="U204" s="662"/>
      <c r="V204" s="661"/>
      <c r="W204" s="662"/>
      <c r="X204" s="93"/>
      <c r="Y204" s="106">
        <f>IF(OR(D204="s",F204="s",H204="s",J204="s",L204="s",N204="s",P204="s",R204="s",T204="s",V204="s"), 0, IF(OR(D204="a",F204="a",H204="a",J204="a",L204="a",N204="a",P204="a",R204="a",T204="a",V204="a"),Z204,0))</f>
        <v>0</v>
      </c>
      <c r="Z204" s="409">
        <v>5</v>
      </c>
      <c r="AA204" s="45">
        <f>COUNTIF(D204:W204,"a")+COUNTIF(D204:W204,"s")</f>
        <v>0</v>
      </c>
      <c r="AB204" s="274"/>
      <c r="AC204" s="277"/>
      <c r="AD204" s="276"/>
      <c r="AE204" s="277"/>
      <c r="AF204" s="277"/>
      <c r="AG204" s="277"/>
      <c r="AH204" s="277"/>
      <c r="AI204" s="277"/>
      <c r="AJ204" s="277"/>
      <c r="AK204" s="277"/>
      <c r="AL204" s="277"/>
      <c r="AM204" s="277"/>
      <c r="AN204" s="277"/>
      <c r="AO204" s="277"/>
      <c r="AP204" s="277"/>
      <c r="AQ204" s="277"/>
      <c r="AR204" s="277"/>
      <c r="CG204" s="60"/>
      <c r="CH204" s="60"/>
      <c r="CI204" s="60"/>
      <c r="CJ204" s="60"/>
      <c r="CK204" s="60"/>
      <c r="CL204" s="60"/>
      <c r="CM204" s="60"/>
    </row>
    <row r="205" spans="1:120" ht="67.5" customHeight="1" x14ac:dyDescent="0.25">
      <c r="A205" s="512" t="s">
        <v>308</v>
      </c>
      <c r="B205" s="238" t="s">
        <v>562</v>
      </c>
      <c r="C205" s="167" t="s">
        <v>1146</v>
      </c>
      <c r="D205" s="661"/>
      <c r="E205" s="662"/>
      <c r="F205" s="661"/>
      <c r="G205" s="662"/>
      <c r="H205" s="661"/>
      <c r="I205" s="662"/>
      <c r="J205" s="661"/>
      <c r="K205" s="662"/>
      <c r="L205" s="661"/>
      <c r="M205" s="662"/>
      <c r="N205" s="661"/>
      <c r="O205" s="662"/>
      <c r="P205" s="661"/>
      <c r="Q205" s="662"/>
      <c r="R205" s="661"/>
      <c r="S205" s="662"/>
      <c r="T205" s="661"/>
      <c r="U205" s="662"/>
      <c r="V205" s="661"/>
      <c r="W205" s="662"/>
      <c r="X205" s="93"/>
      <c r="Y205" s="106">
        <f>IF(OR(D205="s",F205="s",H205="s",J205="s",L205="s",N205="s",P205="s",R205="s",T205="s",V205="s"), 0, IF(OR(D205="a",F205="a",H205="a",J205="a",L205="a",N205="a",P205="a",R205="a",T205="a",V205="a"),Z205,0))</f>
        <v>0</v>
      </c>
      <c r="Z205" s="409">
        <v>5</v>
      </c>
      <c r="AA205" s="45">
        <f>COUNTIF(D205:W205,"a")+COUNTIF(D205:W205,"s")</f>
        <v>0</v>
      </c>
      <c r="AB205" s="274"/>
      <c r="AC205" s="277"/>
      <c r="AD205" s="276"/>
      <c r="AE205" s="277"/>
      <c r="AF205" s="277"/>
      <c r="AG205" s="277"/>
      <c r="AH205" s="277"/>
      <c r="AI205" s="277"/>
      <c r="AJ205" s="277"/>
      <c r="AK205" s="277"/>
      <c r="AL205" s="277"/>
      <c r="AM205" s="277"/>
      <c r="AN205" s="277"/>
      <c r="AO205" s="277"/>
      <c r="AP205" s="277"/>
      <c r="AQ205" s="277"/>
      <c r="AR205" s="277"/>
      <c r="CG205" s="60"/>
      <c r="CH205" s="60"/>
      <c r="CI205" s="60"/>
      <c r="CJ205" s="60"/>
      <c r="CK205" s="60"/>
      <c r="CL205" s="60"/>
      <c r="CM205" s="60"/>
    </row>
    <row r="206" spans="1:120" s="41" customFormat="1" ht="30" customHeight="1" x14ac:dyDescent="0.25">
      <c r="A206" s="512"/>
      <c r="B206" s="256"/>
      <c r="C206" s="584" t="s">
        <v>1084</v>
      </c>
      <c r="D206" s="679"/>
      <c r="E206" s="679"/>
      <c r="F206" s="679"/>
      <c r="G206" s="679"/>
      <c r="H206" s="679"/>
      <c r="I206" s="679"/>
      <c r="J206" s="679"/>
      <c r="K206" s="679"/>
      <c r="L206" s="679"/>
      <c r="M206" s="679"/>
      <c r="N206" s="679"/>
      <c r="O206" s="679"/>
      <c r="P206" s="679"/>
      <c r="Q206" s="679"/>
      <c r="R206" s="679"/>
      <c r="S206" s="679"/>
      <c r="T206" s="679"/>
      <c r="U206" s="679"/>
      <c r="V206" s="679"/>
      <c r="W206" s="679"/>
      <c r="X206" s="679"/>
      <c r="Y206" s="679"/>
      <c r="Z206" s="680"/>
      <c r="AA206" s="57"/>
      <c r="AB206" s="60"/>
      <c r="AC206" s="19"/>
      <c r="AD206" s="19"/>
      <c r="AE206" s="19"/>
      <c r="AF206" s="19"/>
      <c r="AG206" s="19"/>
      <c r="AH206" s="19"/>
      <c r="AI206" s="19"/>
      <c r="AJ206" s="19"/>
      <c r="AK206" s="19"/>
      <c r="AL206" s="277"/>
      <c r="AM206" s="277"/>
      <c r="AN206" s="277"/>
      <c r="AO206" s="277"/>
      <c r="AP206" s="277"/>
      <c r="AQ206" s="277"/>
      <c r="AR206" s="277"/>
      <c r="AS206" s="277"/>
      <c r="AT206" s="277"/>
      <c r="AU206" s="277"/>
      <c r="AV206" s="277"/>
      <c r="AW206" s="277"/>
      <c r="AX206" s="277"/>
      <c r="AY206" s="277"/>
      <c r="AZ206" s="277"/>
      <c r="BA206" s="277"/>
      <c r="BB206" s="277"/>
      <c r="BC206" s="277"/>
      <c r="BD206" s="277"/>
      <c r="BE206" s="277"/>
      <c r="BF206" s="277"/>
      <c r="BG206" s="277"/>
      <c r="BH206" s="277"/>
      <c r="BI206" s="277"/>
      <c r="BJ206" s="277"/>
      <c r="BK206" s="277"/>
      <c r="BL206" s="277"/>
      <c r="BM206" s="277"/>
      <c r="BN206" s="277"/>
      <c r="BO206" s="277"/>
      <c r="BP206" s="277"/>
      <c r="BQ206" s="277"/>
      <c r="BR206" s="277"/>
      <c r="BS206" s="277"/>
      <c r="BT206" s="277"/>
      <c r="BU206" s="277"/>
      <c r="BV206" s="277"/>
      <c r="BW206" s="277"/>
      <c r="BX206" s="277"/>
      <c r="BY206" s="277"/>
      <c r="BZ206" s="277"/>
      <c r="CA206" s="277"/>
      <c r="CB206" s="277"/>
      <c r="CC206" s="277"/>
      <c r="CD206" s="277"/>
      <c r="CE206" s="277"/>
    </row>
    <row r="207" spans="1:120" s="41" customFormat="1" ht="30" customHeight="1" x14ac:dyDescent="0.25">
      <c r="A207" s="512"/>
      <c r="B207" s="256"/>
      <c r="C207" s="584" t="s">
        <v>1095</v>
      </c>
      <c r="D207" s="679"/>
      <c r="E207" s="679"/>
      <c r="F207" s="679"/>
      <c r="G207" s="679"/>
      <c r="H207" s="679"/>
      <c r="I207" s="679"/>
      <c r="J207" s="679"/>
      <c r="K207" s="679"/>
      <c r="L207" s="679"/>
      <c r="M207" s="679"/>
      <c r="N207" s="679"/>
      <c r="O207" s="679"/>
      <c r="P207" s="679"/>
      <c r="Q207" s="679"/>
      <c r="R207" s="679"/>
      <c r="S207" s="679"/>
      <c r="T207" s="679"/>
      <c r="U207" s="679"/>
      <c r="V207" s="679"/>
      <c r="W207" s="679"/>
      <c r="X207" s="679"/>
      <c r="Y207" s="679"/>
      <c r="Z207" s="680"/>
      <c r="AA207" s="57"/>
      <c r="AB207" s="60"/>
      <c r="AC207" s="19"/>
      <c r="AD207" s="19"/>
      <c r="AE207" s="19"/>
      <c r="AF207" s="19"/>
      <c r="AG207" s="19"/>
      <c r="AH207" s="19"/>
      <c r="AI207" s="19"/>
      <c r="AJ207" s="19"/>
      <c r="AK207" s="19"/>
      <c r="AL207" s="277"/>
      <c r="AM207" s="277"/>
      <c r="AN207" s="277"/>
      <c r="AO207" s="277"/>
      <c r="AP207" s="277"/>
      <c r="AQ207" s="277"/>
      <c r="AR207" s="277"/>
      <c r="AS207" s="277"/>
      <c r="AT207" s="277"/>
      <c r="AU207" s="277"/>
      <c r="AV207" s="277"/>
      <c r="AW207" s="277"/>
      <c r="AX207" s="277"/>
      <c r="AY207" s="277"/>
      <c r="AZ207" s="277"/>
      <c r="BA207" s="277"/>
      <c r="BB207" s="277"/>
      <c r="BC207" s="277"/>
      <c r="BD207" s="277"/>
      <c r="BE207" s="277"/>
      <c r="BF207" s="277"/>
      <c r="BG207" s="277"/>
      <c r="BH207" s="277"/>
      <c r="BI207" s="277"/>
      <c r="BJ207" s="277"/>
      <c r="BK207" s="277"/>
      <c r="BL207" s="277"/>
      <c r="BM207" s="277"/>
      <c r="BN207" s="277"/>
      <c r="BO207" s="277"/>
      <c r="BP207" s="277"/>
      <c r="BQ207" s="277"/>
      <c r="BR207" s="277"/>
      <c r="BS207" s="277"/>
      <c r="BT207" s="277"/>
      <c r="BU207" s="277"/>
      <c r="BV207" s="277"/>
      <c r="BW207" s="277"/>
      <c r="BX207" s="277"/>
      <c r="BY207" s="277"/>
      <c r="BZ207" s="277"/>
      <c r="CA207" s="277"/>
      <c r="CB207" s="277"/>
      <c r="CC207" s="277"/>
      <c r="CD207" s="277"/>
      <c r="CE207" s="277"/>
    </row>
    <row r="208" spans="1:120" ht="45" customHeight="1" x14ac:dyDescent="0.25">
      <c r="A208" s="512"/>
      <c r="B208" s="238" t="s">
        <v>563</v>
      </c>
      <c r="C208" s="167" t="s">
        <v>564</v>
      </c>
      <c r="D208" s="661"/>
      <c r="E208" s="662"/>
      <c r="F208" s="661"/>
      <c r="G208" s="662"/>
      <c r="H208" s="661"/>
      <c r="I208" s="662"/>
      <c r="J208" s="661"/>
      <c r="K208" s="662"/>
      <c r="L208" s="661"/>
      <c r="M208" s="662"/>
      <c r="N208" s="661"/>
      <c r="O208" s="662"/>
      <c r="P208" s="661"/>
      <c r="Q208" s="662"/>
      <c r="R208" s="661"/>
      <c r="S208" s="662"/>
      <c r="T208" s="661"/>
      <c r="U208" s="662"/>
      <c r="V208" s="661"/>
      <c r="W208" s="662"/>
      <c r="X208" s="93"/>
      <c r="Y208" s="106">
        <f>IF(OR(D208="s",F208="s",H208="s",J208="s",L208="s",N208="s",P208="s",R208="s",T208="s",V208="s"), 0, IF(OR(D208="a",F208="a",H208="a",J208="a",L208="a",N208="a",P208="a",R208="a",T208="a",V208="a"),Z208,0))</f>
        <v>0</v>
      </c>
      <c r="Z208" s="409">
        <v>10</v>
      </c>
      <c r="AA208" s="45">
        <f>COUNTIF(D208:W208,"a")+COUNTIF(D208:W208,"s")</f>
        <v>0</v>
      </c>
      <c r="AB208" s="274"/>
      <c r="AC208" s="277"/>
      <c r="AD208" s="276" t="s">
        <v>286</v>
      </c>
      <c r="AE208" s="277"/>
      <c r="AF208" s="277"/>
      <c r="AG208" s="277"/>
      <c r="AH208" s="277"/>
      <c r="AI208" s="277"/>
      <c r="AJ208" s="277"/>
      <c r="AK208" s="277"/>
      <c r="AL208" s="277"/>
      <c r="AM208" s="277"/>
      <c r="AN208" s="277"/>
      <c r="AO208" s="277"/>
      <c r="AP208" s="277"/>
      <c r="AQ208" s="277"/>
      <c r="AR208" s="277"/>
      <c r="CG208" s="60"/>
      <c r="CH208" s="60"/>
      <c r="CI208" s="60"/>
      <c r="CJ208" s="60"/>
      <c r="CK208" s="60"/>
      <c r="CL208" s="60"/>
      <c r="CM208" s="60"/>
    </row>
    <row r="209" spans="1:95" s="41" customFormat="1" ht="30" customHeight="1" x14ac:dyDescent="0.25">
      <c r="A209" s="512"/>
      <c r="B209" s="256"/>
      <c r="C209" s="584" t="s">
        <v>1085</v>
      </c>
      <c r="D209" s="679"/>
      <c r="E209" s="679"/>
      <c r="F209" s="679"/>
      <c r="G209" s="679"/>
      <c r="H209" s="679"/>
      <c r="I209" s="679"/>
      <c r="J209" s="679"/>
      <c r="K209" s="679"/>
      <c r="L209" s="679"/>
      <c r="M209" s="679"/>
      <c r="N209" s="679"/>
      <c r="O209" s="679"/>
      <c r="P209" s="679"/>
      <c r="Q209" s="679"/>
      <c r="R209" s="679"/>
      <c r="S209" s="679"/>
      <c r="T209" s="679"/>
      <c r="U209" s="679"/>
      <c r="V209" s="679"/>
      <c r="W209" s="679"/>
      <c r="X209" s="679"/>
      <c r="Y209" s="679"/>
      <c r="Z209" s="680"/>
      <c r="AA209" s="57"/>
      <c r="AB209" s="60"/>
      <c r="AC209" s="19"/>
      <c r="AD209" s="19"/>
      <c r="AE209" s="19"/>
      <c r="AF209" s="19"/>
      <c r="AG209" s="19"/>
      <c r="AH209" s="19"/>
      <c r="AI209" s="19"/>
      <c r="AJ209" s="19"/>
      <c r="AK209" s="19"/>
      <c r="AL209" s="277"/>
      <c r="AM209" s="277"/>
      <c r="AN209" s="277"/>
      <c r="AO209" s="277"/>
      <c r="AP209" s="277"/>
      <c r="AQ209" s="277"/>
      <c r="AR209" s="277"/>
      <c r="AS209" s="277"/>
      <c r="AT209" s="277"/>
      <c r="AU209" s="277"/>
      <c r="AV209" s="277"/>
      <c r="AW209" s="277"/>
      <c r="AX209" s="277"/>
      <c r="AY209" s="277"/>
      <c r="AZ209" s="277"/>
      <c r="BA209" s="277"/>
      <c r="BB209" s="277"/>
      <c r="BC209" s="277"/>
      <c r="BD209" s="277"/>
      <c r="BE209" s="277"/>
      <c r="BF209" s="277"/>
      <c r="BG209" s="277"/>
      <c r="BH209" s="277"/>
      <c r="BI209" s="277"/>
      <c r="BJ209" s="277"/>
      <c r="BK209" s="277"/>
      <c r="BL209" s="277"/>
      <c r="BM209" s="277"/>
      <c r="BN209" s="277"/>
      <c r="BO209" s="277"/>
      <c r="BP209" s="277"/>
      <c r="BQ209" s="277"/>
      <c r="BR209" s="277"/>
      <c r="BS209" s="277"/>
      <c r="BT209" s="277"/>
      <c r="BU209" s="277"/>
      <c r="BV209" s="277"/>
      <c r="BW209" s="277"/>
      <c r="BX209" s="277"/>
      <c r="BY209" s="277"/>
      <c r="BZ209" s="277"/>
      <c r="CA209" s="277"/>
      <c r="CB209" s="277"/>
      <c r="CC209" s="277"/>
      <c r="CD209" s="277"/>
      <c r="CE209" s="277"/>
    </row>
    <row r="210" spans="1:95" ht="45" customHeight="1" x14ac:dyDescent="0.15">
      <c r="A210" s="512"/>
      <c r="B210" s="238" t="s">
        <v>565</v>
      </c>
      <c r="C210" s="167" t="s">
        <v>1086</v>
      </c>
      <c r="D210" s="622"/>
      <c r="E210" s="623"/>
      <c r="F210" s="622"/>
      <c r="G210" s="623"/>
      <c r="H210" s="622"/>
      <c r="I210" s="623"/>
      <c r="J210" s="622"/>
      <c r="K210" s="623"/>
      <c r="L210" s="622"/>
      <c r="M210" s="623"/>
      <c r="N210" s="622"/>
      <c r="O210" s="623"/>
      <c r="P210" s="622"/>
      <c r="Q210" s="623"/>
      <c r="R210" s="622"/>
      <c r="S210" s="623"/>
      <c r="T210" s="622"/>
      <c r="U210" s="623"/>
      <c r="V210" s="622"/>
      <c r="W210" s="623"/>
      <c r="X210" s="93"/>
      <c r="Y210" s="106">
        <f>IF(OR(D210="s",F210="s",H210="s",J210="s",L210="s",N210="s",P210="s",R210="s",T210="s",V210="s"), 0, IF(OR(D210="a",F210="a",H210="a",J210="a",L210="a",N210="a",P210="a",R210="a",T210="a",V210="a"),Z210,0))</f>
        <v>0</v>
      </c>
      <c r="Z210" s="421">
        <v>10</v>
      </c>
      <c r="AA210" s="45">
        <f>COUNTIF(D210:W210,"a")+COUNTIF(D210:W210,"s")</f>
        <v>0</v>
      </c>
      <c r="AB210" s="274"/>
      <c r="AC210" s="277"/>
      <c r="AD210" s="276" t="s">
        <v>286</v>
      </c>
      <c r="AE210" s="277"/>
      <c r="AF210" s="277"/>
      <c r="AG210" s="277"/>
      <c r="AH210" s="277"/>
      <c r="AI210" s="277"/>
      <c r="AJ210" s="277"/>
      <c r="AK210" s="277"/>
      <c r="AL210" s="277"/>
      <c r="AM210" s="277"/>
      <c r="AN210" s="277"/>
      <c r="AO210" s="277"/>
      <c r="AP210" s="277"/>
      <c r="AQ210" s="277"/>
      <c r="AR210" s="277"/>
      <c r="CG210" s="60"/>
      <c r="CH210" s="60"/>
      <c r="CI210" s="60"/>
      <c r="CJ210" s="60"/>
      <c r="CK210" s="60"/>
      <c r="CL210" s="60"/>
      <c r="CM210" s="60"/>
    </row>
    <row r="211" spans="1:95" s="41" customFormat="1" ht="30" customHeight="1" x14ac:dyDescent="0.25">
      <c r="A211" s="512"/>
      <c r="B211" s="256"/>
      <c r="C211" s="584" t="s">
        <v>1087</v>
      </c>
      <c r="D211" s="679"/>
      <c r="E211" s="679"/>
      <c r="F211" s="679"/>
      <c r="G211" s="679"/>
      <c r="H211" s="679"/>
      <c r="I211" s="679"/>
      <c r="J211" s="679"/>
      <c r="K211" s="679"/>
      <c r="L211" s="679"/>
      <c r="M211" s="679"/>
      <c r="N211" s="679"/>
      <c r="O211" s="679"/>
      <c r="P211" s="679"/>
      <c r="Q211" s="679"/>
      <c r="R211" s="679"/>
      <c r="S211" s="679"/>
      <c r="T211" s="679"/>
      <c r="U211" s="679"/>
      <c r="V211" s="679"/>
      <c r="W211" s="679"/>
      <c r="X211" s="679"/>
      <c r="Y211" s="679"/>
      <c r="Z211" s="680"/>
      <c r="AA211" s="57"/>
      <c r="AB211" s="60"/>
      <c r="AC211" s="19"/>
      <c r="AD211" s="19"/>
      <c r="AE211" s="19"/>
      <c r="AF211" s="19"/>
      <c r="AG211" s="19"/>
      <c r="AH211" s="19"/>
      <c r="AI211" s="19"/>
      <c r="AJ211" s="19"/>
      <c r="AK211" s="19"/>
      <c r="AL211" s="277"/>
      <c r="AM211" s="277"/>
      <c r="AN211" s="277"/>
      <c r="AO211" s="277"/>
      <c r="AP211" s="277"/>
      <c r="AQ211" s="277"/>
      <c r="AR211" s="277"/>
      <c r="AS211" s="277"/>
      <c r="AT211" s="277"/>
      <c r="AU211" s="277"/>
      <c r="AV211" s="277"/>
      <c r="AW211" s="277"/>
      <c r="AX211" s="277"/>
      <c r="AY211" s="277"/>
      <c r="AZ211" s="277"/>
      <c r="BA211" s="277"/>
      <c r="BB211" s="277"/>
      <c r="BC211" s="277"/>
      <c r="BD211" s="277"/>
      <c r="BE211" s="277"/>
      <c r="BF211" s="277"/>
      <c r="BG211" s="277"/>
      <c r="BH211" s="277"/>
      <c r="BI211" s="277"/>
      <c r="BJ211" s="277"/>
      <c r="BK211" s="277"/>
      <c r="BL211" s="277"/>
      <c r="BM211" s="277"/>
      <c r="BN211" s="277"/>
      <c r="BO211" s="277"/>
      <c r="BP211" s="277"/>
      <c r="BQ211" s="277"/>
      <c r="BR211" s="277"/>
      <c r="BS211" s="277"/>
      <c r="BT211" s="277"/>
      <c r="BU211" s="277"/>
      <c r="BV211" s="277"/>
      <c r="BW211" s="277"/>
      <c r="BX211" s="277"/>
      <c r="BY211" s="277"/>
      <c r="BZ211" s="277"/>
      <c r="CA211" s="277"/>
      <c r="CB211" s="277"/>
      <c r="CC211" s="277"/>
      <c r="CD211" s="277"/>
      <c r="CE211" s="277"/>
    </row>
    <row r="212" spans="1:95" ht="28" customHeight="1" x14ac:dyDescent="0.25">
      <c r="A212" s="512"/>
      <c r="B212" s="238" t="s">
        <v>560</v>
      </c>
      <c r="C212" s="167" t="s">
        <v>561</v>
      </c>
      <c r="D212" s="661"/>
      <c r="E212" s="662"/>
      <c r="F212" s="661"/>
      <c r="G212" s="662"/>
      <c r="H212" s="661"/>
      <c r="I212" s="662"/>
      <c r="J212" s="661"/>
      <c r="K212" s="662"/>
      <c r="L212" s="661"/>
      <c r="M212" s="662"/>
      <c r="N212" s="661"/>
      <c r="O212" s="662"/>
      <c r="P212" s="661"/>
      <c r="Q212" s="662"/>
      <c r="R212" s="661"/>
      <c r="S212" s="662"/>
      <c r="T212" s="661"/>
      <c r="U212" s="662"/>
      <c r="V212" s="661"/>
      <c r="W212" s="662"/>
      <c r="X212" s="93"/>
      <c r="Y212" s="106">
        <f>IF(OR(D212="s",F212="s",H212="s",J212="s",L212="s",N212="s",P212="s",R212="s",T212="s",V212="s"), 0, IF(OR(D212="a",F212="a",H212="a",J212="a",L212="a",N212="a",P212="a",R212="a",T212="a",V212="a"),Z212,0))</f>
        <v>0</v>
      </c>
      <c r="Z212" s="409">
        <v>10</v>
      </c>
      <c r="AA212" s="45">
        <f>COUNTIF(D212:W212,"a")+COUNTIF(D212:W212,"s")</f>
        <v>0</v>
      </c>
      <c r="AB212" s="274"/>
      <c r="AC212" s="277"/>
      <c r="AD212" s="276"/>
      <c r="AE212" s="277"/>
      <c r="AF212" s="277"/>
      <c r="AG212" s="277"/>
      <c r="AH212" s="277"/>
      <c r="AI212" s="277"/>
      <c r="AJ212" s="277"/>
      <c r="AK212" s="277"/>
      <c r="AL212" s="277"/>
      <c r="AM212" s="277"/>
      <c r="AN212" s="277"/>
      <c r="AO212" s="277"/>
      <c r="AP212" s="277"/>
      <c r="AQ212" s="277"/>
      <c r="AR212" s="277"/>
      <c r="CG212" s="60"/>
      <c r="CH212" s="60"/>
      <c r="CI212" s="60"/>
      <c r="CJ212" s="60"/>
      <c r="CK212" s="60"/>
      <c r="CL212" s="60"/>
      <c r="CM212" s="60"/>
    </row>
    <row r="213" spans="1:95" ht="67.75" customHeight="1" x14ac:dyDescent="0.25">
      <c r="A213" s="512"/>
      <c r="B213" s="238" t="s">
        <v>1089</v>
      </c>
      <c r="C213" s="167" t="s">
        <v>1093</v>
      </c>
      <c r="D213" s="661"/>
      <c r="E213" s="662"/>
      <c r="F213" s="661"/>
      <c r="G213" s="662"/>
      <c r="H213" s="661"/>
      <c r="I213" s="662"/>
      <c r="J213" s="661"/>
      <c r="K213" s="662"/>
      <c r="L213" s="661"/>
      <c r="M213" s="662"/>
      <c r="N213" s="661"/>
      <c r="O213" s="662"/>
      <c r="P213" s="661"/>
      <c r="Q213" s="662"/>
      <c r="R213" s="661"/>
      <c r="S213" s="662"/>
      <c r="T213" s="661"/>
      <c r="U213" s="662"/>
      <c r="V213" s="661"/>
      <c r="W213" s="662"/>
      <c r="X213" s="93"/>
      <c r="Y213" s="106">
        <f>IF(OR(D213="s",F213="s",H213="s",J213="s",L213="s",N213="s",P213="s",R213="s",T213="s",V213="s"), 0, IF(OR(D213="a",F213="a",H213="a",J213="a",L213="a",N213="a",P213="a",R213="a",T213="a",V213="a"),Z213,0))</f>
        <v>0</v>
      </c>
      <c r="Z213" s="409">
        <v>10</v>
      </c>
      <c r="AA213" s="45">
        <f>COUNTIF(D213:W213,"a")+COUNTIF(D213:W213,"s")</f>
        <v>0</v>
      </c>
      <c r="AB213" s="274"/>
      <c r="AC213" s="277"/>
      <c r="AD213" s="276"/>
      <c r="AE213" s="277"/>
      <c r="AF213" s="277"/>
      <c r="AG213" s="277"/>
      <c r="AH213" s="277"/>
      <c r="AI213" s="277"/>
      <c r="AJ213" s="277"/>
      <c r="AK213" s="277"/>
      <c r="AL213" s="277"/>
      <c r="AM213" s="277"/>
      <c r="AN213" s="277"/>
      <c r="AO213" s="277"/>
      <c r="AP213" s="277"/>
      <c r="AQ213" s="277"/>
      <c r="AR213" s="277"/>
      <c r="CG213" s="60"/>
      <c r="CH213" s="60"/>
      <c r="CI213" s="60"/>
      <c r="CJ213" s="60"/>
      <c r="CK213" s="60"/>
      <c r="CL213" s="60"/>
      <c r="CM213" s="60"/>
    </row>
    <row r="214" spans="1:95" ht="67.75" customHeight="1" x14ac:dyDescent="0.25">
      <c r="A214" s="512"/>
      <c r="B214" s="238" t="s">
        <v>1090</v>
      </c>
      <c r="C214" s="167" t="s">
        <v>1096</v>
      </c>
      <c r="D214" s="661"/>
      <c r="E214" s="662"/>
      <c r="F214" s="661"/>
      <c r="G214" s="662"/>
      <c r="H214" s="661"/>
      <c r="I214" s="662"/>
      <c r="J214" s="661"/>
      <c r="K214" s="662"/>
      <c r="L214" s="661"/>
      <c r="M214" s="662"/>
      <c r="N214" s="661"/>
      <c r="O214" s="662"/>
      <c r="P214" s="661"/>
      <c r="Q214" s="662"/>
      <c r="R214" s="661"/>
      <c r="S214" s="662"/>
      <c r="T214" s="661"/>
      <c r="U214" s="662"/>
      <c r="V214" s="661"/>
      <c r="W214" s="662"/>
      <c r="X214" s="93"/>
      <c r="Y214" s="106">
        <f>IF(OR(D214="s",F214="s",H214="s",J214="s",L214="s",N214="s",P214="s",R214="s",T214="s",V214="s"), 0, IF(OR(D214="a",F214="a",H214="a",J214="a",L214="a",N214="a",P214="a",R214="a",T214="a",V214="a"),Z214,0))</f>
        <v>0</v>
      </c>
      <c r="Z214" s="409">
        <v>5</v>
      </c>
      <c r="AA214" s="45">
        <f>COUNTIF(D214:W214,"a")+COUNTIF(D214:W214,"s")</f>
        <v>0</v>
      </c>
      <c r="AB214" s="274"/>
      <c r="AC214" s="277"/>
      <c r="AD214" s="276"/>
      <c r="AE214" s="277"/>
      <c r="AF214" s="277"/>
      <c r="AG214" s="277"/>
      <c r="AH214" s="277"/>
      <c r="AI214" s="277"/>
      <c r="AJ214" s="277"/>
      <c r="AK214" s="277"/>
      <c r="AL214" s="277"/>
      <c r="AM214" s="277"/>
      <c r="AN214" s="277"/>
      <c r="AO214" s="277"/>
      <c r="AP214" s="277"/>
      <c r="AQ214" s="277"/>
      <c r="AR214" s="277"/>
      <c r="CG214" s="60"/>
      <c r="CH214" s="60"/>
      <c r="CI214" s="60"/>
      <c r="CJ214" s="60"/>
      <c r="CK214" s="60"/>
      <c r="CL214" s="60"/>
      <c r="CM214" s="60"/>
    </row>
    <row r="215" spans="1:95" ht="45" customHeight="1" x14ac:dyDescent="0.25">
      <c r="A215" s="512"/>
      <c r="B215" s="238" t="s">
        <v>1091</v>
      </c>
      <c r="C215" s="167" t="s">
        <v>1105</v>
      </c>
      <c r="D215" s="661"/>
      <c r="E215" s="662"/>
      <c r="F215" s="661"/>
      <c r="G215" s="662"/>
      <c r="H215" s="661"/>
      <c r="I215" s="662"/>
      <c r="J215" s="661"/>
      <c r="K215" s="662"/>
      <c r="L215" s="661"/>
      <c r="M215" s="662"/>
      <c r="N215" s="661"/>
      <c r="O215" s="662"/>
      <c r="P215" s="661"/>
      <c r="Q215" s="662"/>
      <c r="R215" s="661"/>
      <c r="S215" s="662"/>
      <c r="T215" s="661"/>
      <c r="U215" s="662"/>
      <c r="V215" s="661"/>
      <c r="W215" s="662"/>
      <c r="X215" s="93"/>
      <c r="Y215" s="106">
        <f>IF(OR(D215="s",F215="s",H215="s",J215="s",L215="s",N215="s",P215="s",R215="s",T215="s",V215="s"), 0, IF(OR(D215="a",F215="a",H215="a",J215="a",L215="a",N215="a",P215="a",R215="a",T215="a",V215="a"),Z215,0))</f>
        <v>0</v>
      </c>
      <c r="Z215" s="409">
        <v>5</v>
      </c>
      <c r="AA215" s="45">
        <f>COUNTIF(D215:W215,"a")+COUNTIF(D215:W215,"s")</f>
        <v>0</v>
      </c>
      <c r="AB215" s="274"/>
      <c r="AC215" s="277"/>
      <c r="AD215" s="276"/>
      <c r="AE215" s="277"/>
      <c r="AF215" s="277"/>
      <c r="AG215" s="277"/>
      <c r="AH215" s="277"/>
      <c r="AI215" s="277"/>
      <c r="AJ215" s="277"/>
      <c r="AK215" s="277"/>
      <c r="AL215" s="277"/>
      <c r="AM215" s="277"/>
      <c r="AN215" s="277"/>
      <c r="AO215" s="277"/>
      <c r="AP215" s="277"/>
      <c r="AQ215" s="277"/>
      <c r="AR215" s="277"/>
      <c r="CG215" s="60"/>
      <c r="CH215" s="60"/>
      <c r="CI215" s="60"/>
      <c r="CJ215" s="60"/>
      <c r="CK215" s="60"/>
      <c r="CL215" s="60"/>
      <c r="CM215" s="60"/>
    </row>
    <row r="216" spans="1:95" ht="67.5" customHeight="1" x14ac:dyDescent="0.25">
      <c r="A216" s="512" t="s">
        <v>308</v>
      </c>
      <c r="B216" s="238" t="s">
        <v>1092</v>
      </c>
      <c r="C216" s="167" t="s">
        <v>1145</v>
      </c>
      <c r="D216" s="661"/>
      <c r="E216" s="662"/>
      <c r="F216" s="661"/>
      <c r="G216" s="662"/>
      <c r="H216" s="661"/>
      <c r="I216" s="662"/>
      <c r="J216" s="661"/>
      <c r="K216" s="662"/>
      <c r="L216" s="661"/>
      <c r="M216" s="662"/>
      <c r="N216" s="661"/>
      <c r="O216" s="662"/>
      <c r="P216" s="661"/>
      <c r="Q216" s="662"/>
      <c r="R216" s="661"/>
      <c r="S216" s="662"/>
      <c r="T216" s="661"/>
      <c r="U216" s="662"/>
      <c r="V216" s="661"/>
      <c r="W216" s="662"/>
      <c r="X216" s="93"/>
      <c r="Y216" s="106">
        <f>IF(OR(D216="s",F216="s",H216="s",J216="s",L216="s",N216="s",P216="s",R216="s",T216="s",V216="s"), 0, IF(OR(D216="a",F216="a",H216="a",J216="a",L216="a",N216="a",P216="a",R216="a",T216="a",V216="a"),Z216,0))</f>
        <v>0</v>
      </c>
      <c r="Z216" s="409">
        <v>5</v>
      </c>
      <c r="AA216" s="45">
        <f>COUNTIF(D216:W216,"a")+COUNTIF(D216:W216,"s")</f>
        <v>0</v>
      </c>
      <c r="AB216" s="274"/>
      <c r="AC216" s="277"/>
      <c r="AD216" s="276"/>
      <c r="AE216" s="277"/>
      <c r="AF216" s="277"/>
      <c r="AG216" s="277"/>
      <c r="AH216" s="277"/>
      <c r="AI216" s="277"/>
      <c r="AJ216" s="277"/>
      <c r="AK216" s="277"/>
      <c r="AL216" s="277"/>
      <c r="AM216" s="277"/>
      <c r="AN216" s="277"/>
      <c r="AO216" s="277"/>
      <c r="AP216" s="277"/>
      <c r="AQ216" s="277"/>
      <c r="AR216" s="277"/>
      <c r="CG216" s="60"/>
      <c r="CH216" s="60"/>
      <c r="CI216" s="60"/>
      <c r="CJ216" s="60"/>
      <c r="CK216" s="60"/>
      <c r="CL216" s="60"/>
      <c r="CM216" s="60"/>
    </row>
    <row r="217" spans="1:95" s="41" customFormat="1" ht="30" customHeight="1" x14ac:dyDescent="0.25">
      <c r="A217" s="512"/>
      <c r="B217" s="256"/>
      <c r="C217" s="584" t="s">
        <v>1080</v>
      </c>
      <c r="D217" s="679"/>
      <c r="E217" s="679"/>
      <c r="F217" s="679"/>
      <c r="G217" s="679"/>
      <c r="H217" s="679"/>
      <c r="I217" s="679"/>
      <c r="J217" s="679"/>
      <c r="K217" s="679"/>
      <c r="L217" s="679"/>
      <c r="M217" s="679"/>
      <c r="N217" s="679"/>
      <c r="O217" s="679"/>
      <c r="P217" s="679"/>
      <c r="Q217" s="679"/>
      <c r="R217" s="679"/>
      <c r="S217" s="679"/>
      <c r="T217" s="679"/>
      <c r="U217" s="679"/>
      <c r="V217" s="679"/>
      <c r="W217" s="679"/>
      <c r="X217" s="679"/>
      <c r="Y217" s="679"/>
      <c r="Z217" s="680"/>
      <c r="AA217" s="57"/>
      <c r="AB217" s="60"/>
      <c r="AC217" s="19"/>
      <c r="AD217" s="19"/>
      <c r="AE217" s="19"/>
      <c r="AF217" s="19"/>
      <c r="AG217" s="19"/>
      <c r="AH217" s="19"/>
      <c r="AI217" s="19"/>
      <c r="AJ217" s="19"/>
      <c r="AK217" s="19"/>
      <c r="AL217" s="277"/>
      <c r="AM217" s="277"/>
      <c r="AN217" s="277"/>
      <c r="AO217" s="277"/>
      <c r="AP217" s="277"/>
      <c r="AQ217" s="277"/>
      <c r="AR217" s="277"/>
      <c r="AS217" s="277"/>
      <c r="AT217" s="277"/>
      <c r="AU217" s="277"/>
      <c r="AV217" s="277"/>
      <c r="AW217" s="277"/>
      <c r="AX217" s="277"/>
      <c r="AY217" s="277"/>
      <c r="AZ217" s="277"/>
      <c r="BA217" s="277"/>
      <c r="BB217" s="277"/>
      <c r="BC217" s="277"/>
      <c r="BD217" s="277"/>
      <c r="BE217" s="277"/>
      <c r="BF217" s="277"/>
      <c r="BG217" s="277"/>
      <c r="BH217" s="277"/>
      <c r="BI217" s="277"/>
      <c r="BJ217" s="277"/>
      <c r="BK217" s="277"/>
      <c r="BL217" s="277"/>
      <c r="BM217" s="277"/>
      <c r="BN217" s="277"/>
      <c r="BO217" s="277"/>
      <c r="BP217" s="277"/>
      <c r="BQ217" s="277"/>
      <c r="BR217" s="277"/>
      <c r="BS217" s="277"/>
      <c r="BT217" s="277"/>
      <c r="BU217" s="277"/>
      <c r="BV217" s="277"/>
      <c r="BW217" s="277"/>
      <c r="BX217" s="277"/>
      <c r="BY217" s="277"/>
      <c r="BZ217" s="277"/>
      <c r="CA217" s="277"/>
      <c r="CB217" s="277"/>
      <c r="CC217" s="277"/>
      <c r="CD217" s="277"/>
      <c r="CE217" s="277"/>
    </row>
    <row r="218" spans="1:95" ht="45" customHeight="1" x14ac:dyDescent="0.25">
      <c r="A218" s="512"/>
      <c r="B218" s="238" t="s">
        <v>555</v>
      </c>
      <c r="C218" s="167" t="s">
        <v>1097</v>
      </c>
      <c r="D218" s="673"/>
      <c r="E218" s="674"/>
      <c r="F218" s="673"/>
      <c r="G218" s="674"/>
      <c r="H218" s="673"/>
      <c r="I218" s="674"/>
      <c r="J218" s="673"/>
      <c r="K218" s="674"/>
      <c r="L218" s="673"/>
      <c r="M218" s="674"/>
      <c r="N218" s="673"/>
      <c r="O218" s="674"/>
      <c r="P218" s="673"/>
      <c r="Q218" s="674"/>
      <c r="R218" s="673"/>
      <c r="S218" s="674"/>
      <c r="T218" s="673"/>
      <c r="U218" s="674"/>
      <c r="V218" s="673"/>
      <c r="W218" s="674"/>
      <c r="X218" s="93"/>
      <c r="Y218" s="106">
        <f t="shared" ref="Y218:Y220" si="43">IF(OR(D218="s",F218="s",H218="s",J218="s",L218="s",N218="s",P218="s",R218="s",T218="s",V218="s"), 0, IF(OR(D218="a",F218="a",H218="a",J218="a",L218="a",N218="a",P218="a",R218="a",T218="a",V218="a"),Z218,0))</f>
        <v>0</v>
      </c>
      <c r="Z218" s="409">
        <v>5</v>
      </c>
      <c r="AA218" s="45">
        <f t="shared" ref="AA218:AA220" si="44">COUNTIF(D218:W218,"a")+COUNTIF(D218:W218,"s")</f>
        <v>0</v>
      </c>
      <c r="AB218" s="274"/>
      <c r="AC218" s="277"/>
      <c r="AD218" s="276" t="s">
        <v>286</v>
      </c>
      <c r="AE218" s="277"/>
      <c r="AF218" s="277"/>
      <c r="AG218" s="277"/>
      <c r="AH218" s="277"/>
      <c r="AI218" s="277"/>
      <c r="AJ218" s="277"/>
      <c r="AK218" s="277"/>
      <c r="AL218" s="277"/>
      <c r="AM218" s="277"/>
      <c r="AN218" s="277"/>
      <c r="AO218" s="277"/>
      <c r="AP218" s="277"/>
      <c r="AQ218" s="277"/>
      <c r="AR218" s="277"/>
      <c r="CG218" s="60"/>
      <c r="CH218" s="60"/>
      <c r="CI218" s="60"/>
      <c r="CJ218" s="60"/>
      <c r="CK218" s="60"/>
      <c r="CL218" s="60"/>
      <c r="CM218" s="60"/>
    </row>
    <row r="219" spans="1:95" ht="45" customHeight="1" x14ac:dyDescent="0.25">
      <c r="A219" s="512"/>
      <c r="B219" s="238" t="s">
        <v>557</v>
      </c>
      <c r="C219" s="167" t="s">
        <v>1088</v>
      </c>
      <c r="D219" s="661"/>
      <c r="E219" s="662"/>
      <c r="F219" s="661"/>
      <c r="G219" s="662"/>
      <c r="H219" s="661"/>
      <c r="I219" s="662"/>
      <c r="J219" s="661"/>
      <c r="K219" s="662"/>
      <c r="L219" s="661"/>
      <c r="M219" s="662"/>
      <c r="N219" s="661"/>
      <c r="O219" s="662"/>
      <c r="P219" s="661"/>
      <c r="Q219" s="662"/>
      <c r="R219" s="661"/>
      <c r="S219" s="662"/>
      <c r="T219" s="661"/>
      <c r="U219" s="662"/>
      <c r="V219" s="661"/>
      <c r="W219" s="662"/>
      <c r="X219" s="93"/>
      <c r="Y219" s="106">
        <f t="shared" si="43"/>
        <v>0</v>
      </c>
      <c r="Z219" s="409">
        <v>5</v>
      </c>
      <c r="AA219" s="45">
        <f t="shared" si="44"/>
        <v>0</v>
      </c>
      <c r="AB219" s="274"/>
      <c r="AC219" s="277"/>
      <c r="AD219" s="276"/>
      <c r="AE219" s="277"/>
      <c r="AF219" s="277"/>
      <c r="AG219" s="277"/>
      <c r="AH219" s="277"/>
      <c r="AI219" s="277"/>
      <c r="AJ219" s="277"/>
      <c r="AK219" s="277"/>
      <c r="AL219" s="277"/>
      <c r="AM219" s="277"/>
      <c r="AN219" s="277"/>
      <c r="AO219" s="277"/>
      <c r="AP219" s="277"/>
      <c r="AQ219" s="277"/>
      <c r="AR219" s="277"/>
      <c r="CG219" s="60"/>
      <c r="CH219" s="60"/>
      <c r="CI219" s="60"/>
      <c r="CJ219" s="60"/>
      <c r="CK219" s="60"/>
      <c r="CL219" s="60"/>
      <c r="CM219" s="60"/>
    </row>
    <row r="220" spans="1:95" ht="45" customHeight="1" thickBot="1" x14ac:dyDescent="0.3">
      <c r="A220" s="512"/>
      <c r="B220" s="238" t="s">
        <v>558</v>
      </c>
      <c r="C220" s="167" t="s">
        <v>559</v>
      </c>
      <c r="D220" s="661"/>
      <c r="E220" s="662"/>
      <c r="F220" s="661"/>
      <c r="G220" s="662"/>
      <c r="H220" s="661"/>
      <c r="I220" s="662"/>
      <c r="J220" s="661"/>
      <c r="K220" s="662"/>
      <c r="L220" s="661"/>
      <c r="M220" s="662"/>
      <c r="N220" s="661"/>
      <c r="O220" s="662"/>
      <c r="P220" s="661"/>
      <c r="Q220" s="662"/>
      <c r="R220" s="661"/>
      <c r="S220" s="662"/>
      <c r="T220" s="661"/>
      <c r="U220" s="662"/>
      <c r="V220" s="661"/>
      <c r="W220" s="662"/>
      <c r="X220" s="93"/>
      <c r="Y220" s="106">
        <f t="shared" si="43"/>
        <v>0</v>
      </c>
      <c r="Z220" s="409">
        <v>5</v>
      </c>
      <c r="AA220" s="45">
        <f t="shared" si="44"/>
        <v>0</v>
      </c>
      <c r="AB220" s="274"/>
      <c r="AC220" s="277"/>
      <c r="AD220" s="276" t="s">
        <v>286</v>
      </c>
      <c r="AE220" s="277"/>
      <c r="AF220" s="277"/>
      <c r="AG220" s="277"/>
      <c r="AH220" s="277"/>
      <c r="AI220" s="277"/>
      <c r="AJ220" s="277"/>
      <c r="AK220" s="277"/>
      <c r="AL220" s="277"/>
      <c r="AM220" s="277"/>
      <c r="AN220" s="277"/>
      <c r="AO220" s="277"/>
      <c r="AP220" s="277"/>
      <c r="AQ220" s="277"/>
      <c r="AR220" s="277"/>
      <c r="CG220" s="60"/>
      <c r="CH220" s="60"/>
      <c r="CI220" s="60"/>
      <c r="CJ220" s="60"/>
      <c r="CK220" s="60"/>
      <c r="CL220" s="60"/>
      <c r="CM220" s="60"/>
    </row>
    <row r="221" spans="1:95" ht="21" customHeight="1" thickTop="1" thickBot="1" x14ac:dyDescent="0.3">
      <c r="A221" s="512"/>
      <c r="B221" s="90"/>
      <c r="C221" s="142"/>
      <c r="D221" s="667" t="s">
        <v>289</v>
      </c>
      <c r="E221" s="668"/>
      <c r="F221" s="668"/>
      <c r="G221" s="668"/>
      <c r="H221" s="668"/>
      <c r="I221" s="668"/>
      <c r="J221" s="668"/>
      <c r="K221" s="668"/>
      <c r="L221" s="668"/>
      <c r="M221" s="668"/>
      <c r="N221" s="668"/>
      <c r="O221" s="668"/>
      <c r="P221" s="668"/>
      <c r="Q221" s="668"/>
      <c r="R221" s="668"/>
      <c r="S221" s="668"/>
      <c r="T221" s="668"/>
      <c r="U221" s="668"/>
      <c r="V221" s="668"/>
      <c r="W221" s="668"/>
      <c r="X221" s="669"/>
      <c r="Y221" s="92">
        <f>SUM(Y204:Y220)</f>
        <v>0</v>
      </c>
      <c r="Z221" s="410">
        <f>SUM(Z204:Z220)</f>
        <v>80</v>
      </c>
      <c r="AA221" s="57"/>
      <c r="AB221" s="51"/>
      <c r="AC221" s="277"/>
      <c r="AD221" s="276"/>
      <c r="AE221" s="277"/>
      <c r="AF221" s="277"/>
      <c r="AG221" s="277"/>
      <c r="AH221" s="277"/>
      <c r="AI221" s="277"/>
      <c r="AJ221" s="277"/>
      <c r="AK221" s="277"/>
      <c r="AL221" s="277"/>
      <c r="AM221" s="277"/>
      <c r="AN221" s="277"/>
      <c r="AO221" s="277"/>
      <c r="AP221" s="277"/>
      <c r="AQ221" s="277"/>
      <c r="AR221" s="277"/>
      <c r="CG221" s="60"/>
      <c r="CH221" s="60"/>
      <c r="CI221" s="60"/>
      <c r="CJ221" s="60"/>
      <c r="CK221" s="60"/>
      <c r="CL221" s="60"/>
      <c r="CM221" s="60"/>
    </row>
    <row r="222" spans="1:95" ht="21" customHeight="1" thickBot="1" x14ac:dyDescent="0.3">
      <c r="A222" s="399"/>
      <c r="B222" s="197"/>
      <c r="C222" s="348"/>
      <c r="D222" s="693"/>
      <c r="E222" s="694"/>
      <c r="F222" s="779">
        <v>30</v>
      </c>
      <c r="G222" s="780"/>
      <c r="H222" s="780"/>
      <c r="I222" s="780"/>
      <c r="J222" s="780"/>
      <c r="K222" s="780"/>
      <c r="L222" s="780"/>
      <c r="M222" s="780"/>
      <c r="N222" s="780"/>
      <c r="O222" s="780"/>
      <c r="P222" s="780"/>
      <c r="Q222" s="780"/>
      <c r="R222" s="780"/>
      <c r="S222" s="780"/>
      <c r="T222" s="780"/>
      <c r="U222" s="780"/>
      <c r="V222" s="780"/>
      <c r="W222" s="780"/>
      <c r="X222" s="780"/>
      <c r="Y222" s="780"/>
      <c r="Z222" s="781"/>
      <c r="AA222" s="57"/>
      <c r="AB222" s="51"/>
      <c r="AC222" s="277"/>
      <c r="AD222" s="276"/>
      <c r="AE222" s="277"/>
      <c r="AF222" s="277"/>
      <c r="AG222" s="277"/>
      <c r="AH222" s="277"/>
      <c r="AI222" s="277"/>
      <c r="AJ222" s="277"/>
      <c r="AK222" s="277"/>
      <c r="AL222" s="277"/>
      <c r="AM222" s="277"/>
      <c r="AN222" s="277"/>
      <c r="AO222" s="277"/>
      <c r="AP222" s="277"/>
      <c r="AQ222" s="277"/>
      <c r="AR222" s="277"/>
      <c r="CG222" s="60"/>
      <c r="CH222" s="60"/>
      <c r="CI222" s="60"/>
      <c r="CJ222" s="60"/>
      <c r="CK222" s="60"/>
      <c r="CL222" s="60"/>
      <c r="CM222" s="60"/>
    </row>
    <row r="223" spans="1:95" ht="30" customHeight="1" thickBot="1" x14ac:dyDescent="0.3">
      <c r="A223" s="391"/>
      <c r="B223" s="247">
        <v>5410</v>
      </c>
      <c r="C223" s="192" t="s">
        <v>411</v>
      </c>
      <c r="D223" s="315"/>
      <c r="E223" s="316"/>
      <c r="F223" s="315" t="s">
        <v>288</v>
      </c>
      <c r="G223" s="316"/>
      <c r="H223" s="315" t="s">
        <v>288</v>
      </c>
      <c r="I223" s="316"/>
      <c r="J223" s="315"/>
      <c r="K223" s="316"/>
      <c r="L223" s="315"/>
      <c r="M223" s="316"/>
      <c r="N223" s="315"/>
      <c r="O223" s="316"/>
      <c r="P223" s="315"/>
      <c r="Q223" s="316"/>
      <c r="R223" s="315"/>
      <c r="S223" s="316"/>
      <c r="T223" s="315"/>
      <c r="U223" s="316"/>
      <c r="V223" s="315"/>
      <c r="W223" s="316"/>
      <c r="X223" s="314"/>
      <c r="Y223" s="314"/>
      <c r="Z223" s="406"/>
      <c r="AA223" s="222"/>
      <c r="AB223" s="51"/>
      <c r="AC223" s="277"/>
      <c r="AD223" s="276"/>
      <c r="AE223" s="277"/>
      <c r="AF223" s="277"/>
      <c r="AG223" s="277"/>
      <c r="AH223" s="277"/>
      <c r="AI223" s="277"/>
      <c r="AJ223" s="277"/>
      <c r="AK223" s="277"/>
      <c r="AL223" s="277"/>
      <c r="AM223" s="277"/>
      <c r="AN223" s="277"/>
      <c r="AO223" s="277"/>
      <c r="AP223" s="277"/>
      <c r="AQ223" s="277"/>
      <c r="AR223" s="277"/>
      <c r="CE223" s="60"/>
      <c r="CF223" s="60"/>
      <c r="CG223" s="60"/>
      <c r="CH223" s="60"/>
      <c r="CI223" s="60"/>
      <c r="CJ223" s="60"/>
      <c r="CK223" s="60"/>
      <c r="CL223" s="60"/>
      <c r="CM223" s="60"/>
      <c r="CN223" s="60"/>
      <c r="CO223" s="60"/>
      <c r="CP223" s="60"/>
      <c r="CQ223" s="60"/>
    </row>
    <row r="224" spans="1:95" ht="30" customHeight="1" x14ac:dyDescent="0.25">
      <c r="A224" s="391"/>
      <c r="B224" s="105"/>
      <c r="C224" s="585" t="s">
        <v>786</v>
      </c>
      <c r="D224" s="723"/>
      <c r="E224" s="723"/>
      <c r="F224" s="723"/>
      <c r="G224" s="723"/>
      <c r="H224" s="723"/>
      <c r="I224" s="723"/>
      <c r="J224" s="723"/>
      <c r="K224" s="723"/>
      <c r="L224" s="723"/>
      <c r="M224" s="723"/>
      <c r="N224" s="723"/>
      <c r="O224" s="723"/>
      <c r="P224" s="723"/>
      <c r="Q224" s="723"/>
      <c r="R224" s="723"/>
      <c r="S224" s="723"/>
      <c r="T224" s="723"/>
      <c r="U224" s="723"/>
      <c r="V224" s="723"/>
      <c r="W224" s="723"/>
      <c r="X224" s="723"/>
      <c r="Y224" s="723"/>
      <c r="Z224" s="724"/>
      <c r="AA224" s="222"/>
      <c r="AB224" s="51"/>
      <c r="AC224" s="277"/>
      <c r="AD224" s="276"/>
      <c r="AE224" s="277"/>
      <c r="AF224" s="277"/>
      <c r="AG224" s="277"/>
      <c r="AH224" s="277"/>
      <c r="AI224" s="277"/>
      <c r="AJ224" s="277"/>
      <c r="AK224" s="277"/>
      <c r="AL224" s="277"/>
      <c r="AM224" s="277"/>
      <c r="AN224" s="277"/>
      <c r="AO224" s="277"/>
      <c r="AP224" s="277"/>
      <c r="AQ224" s="277"/>
      <c r="AR224" s="277"/>
      <c r="CE224" s="60"/>
      <c r="CF224" s="60"/>
      <c r="CG224" s="60"/>
      <c r="CH224" s="60"/>
      <c r="CI224" s="60"/>
      <c r="CJ224" s="60"/>
      <c r="CK224" s="60"/>
      <c r="CL224" s="60"/>
      <c r="CM224" s="60"/>
      <c r="CN224" s="60"/>
      <c r="CO224" s="60"/>
      <c r="CP224" s="60"/>
      <c r="CQ224" s="60"/>
    </row>
    <row r="225" spans="1:95" ht="45" customHeight="1" x14ac:dyDescent="0.25">
      <c r="A225" s="424"/>
      <c r="B225" s="256" t="s">
        <v>779</v>
      </c>
      <c r="C225" s="519" t="s">
        <v>780</v>
      </c>
      <c r="D225" s="681"/>
      <c r="E225" s="682"/>
      <c r="F225" s="681"/>
      <c r="G225" s="682"/>
      <c r="H225" s="681"/>
      <c r="I225" s="682"/>
      <c r="J225" s="681"/>
      <c r="K225" s="682"/>
      <c r="L225" s="681"/>
      <c r="M225" s="682"/>
      <c r="N225" s="681"/>
      <c r="O225" s="682"/>
      <c r="P225" s="681"/>
      <c r="Q225" s="682"/>
      <c r="R225" s="681"/>
      <c r="S225" s="682"/>
      <c r="T225" s="681"/>
      <c r="U225" s="682"/>
      <c r="V225" s="681"/>
      <c r="W225" s="682"/>
      <c r="X225" s="537"/>
      <c r="Y225" s="111">
        <f>IF(OR(D225="s",F225="s",H225="s",J225="s",L225="s",N225="s",P225="s",R225="s",T225="s",V225="s"), 0, IF(OR(D225="a",F225="a",H225="a",J225="a",L225="a",N225="a",P225="a",R225="a",T225="a",V225="a"),Z225,0))</f>
        <v>0</v>
      </c>
      <c r="Z225" s="517">
        <f>IF(X225="na",0,10)</f>
        <v>10</v>
      </c>
      <c r="AA225" s="221">
        <f>COUNTIF(D225:W225,"a")+COUNTIF(D225:W225,"s")+COUNTIF(X225,"na")</f>
        <v>0</v>
      </c>
      <c r="AB225" s="274"/>
      <c r="AC225" s="277"/>
      <c r="AD225" s="276"/>
      <c r="AE225" s="277"/>
      <c r="AF225" s="277"/>
      <c r="AG225" s="277"/>
      <c r="AH225" s="277"/>
      <c r="AI225" s="277"/>
      <c r="AJ225" s="277"/>
      <c r="AK225" s="277"/>
      <c r="AL225" s="277"/>
      <c r="AM225" s="277"/>
      <c r="AN225" s="277"/>
      <c r="AO225" s="277"/>
      <c r="AP225" s="277"/>
      <c r="AQ225" s="277"/>
      <c r="AR225" s="277"/>
      <c r="CE225" s="60"/>
      <c r="CF225" s="60"/>
      <c r="CG225" s="60"/>
      <c r="CH225" s="60"/>
      <c r="CI225" s="60"/>
      <c r="CJ225" s="60"/>
      <c r="CK225" s="60"/>
      <c r="CL225" s="60"/>
      <c r="CM225" s="60"/>
      <c r="CN225" s="60"/>
      <c r="CO225" s="60"/>
      <c r="CP225" s="60"/>
      <c r="CQ225" s="60"/>
    </row>
    <row r="226" spans="1:95" ht="30" customHeight="1" x14ac:dyDescent="0.25">
      <c r="A226" s="391"/>
      <c r="B226" s="100"/>
      <c r="C226" s="529" t="s">
        <v>787</v>
      </c>
      <c r="D226" s="677"/>
      <c r="E226" s="677"/>
      <c r="F226" s="677"/>
      <c r="G226" s="677"/>
      <c r="H226" s="677"/>
      <c r="I226" s="677"/>
      <c r="J226" s="677"/>
      <c r="K226" s="677"/>
      <c r="L226" s="677"/>
      <c r="M226" s="677"/>
      <c r="N226" s="677"/>
      <c r="O226" s="677"/>
      <c r="P226" s="677"/>
      <c r="Q226" s="677"/>
      <c r="R226" s="677"/>
      <c r="S226" s="677"/>
      <c r="T226" s="677"/>
      <c r="U226" s="677"/>
      <c r="V226" s="677"/>
      <c r="W226" s="677"/>
      <c r="X226" s="677"/>
      <c r="Y226" s="677"/>
      <c r="Z226" s="678"/>
      <c r="AA226" s="222"/>
      <c r="AB226" s="511"/>
      <c r="AC226" s="277"/>
      <c r="AD226" s="276"/>
      <c r="AE226" s="277"/>
      <c r="AF226" s="277"/>
      <c r="AG226" s="277"/>
      <c r="AH226" s="277"/>
      <c r="AI226" s="277"/>
      <c r="AJ226" s="277"/>
      <c r="AK226" s="277"/>
      <c r="AL226" s="277"/>
      <c r="AM226" s="277"/>
      <c r="AN226" s="277"/>
      <c r="AO226" s="277"/>
      <c r="AP226" s="277"/>
      <c r="AQ226" s="277"/>
      <c r="AR226" s="277"/>
      <c r="CE226" s="60"/>
      <c r="CF226" s="60"/>
      <c r="CG226" s="60"/>
      <c r="CH226" s="60"/>
      <c r="CI226" s="60"/>
      <c r="CJ226" s="60"/>
      <c r="CK226" s="60"/>
      <c r="CL226" s="60"/>
      <c r="CM226" s="60"/>
      <c r="CN226" s="60"/>
      <c r="CO226" s="60"/>
      <c r="CP226" s="60"/>
      <c r="CQ226" s="60"/>
    </row>
    <row r="227" spans="1:95" ht="45" customHeight="1" x14ac:dyDescent="0.25">
      <c r="A227" s="424"/>
      <c r="B227" s="518" t="s">
        <v>781</v>
      </c>
      <c r="C227" s="519" t="s">
        <v>782</v>
      </c>
      <c r="D227" s="681"/>
      <c r="E227" s="682"/>
      <c r="F227" s="681"/>
      <c r="G227" s="682"/>
      <c r="H227" s="681"/>
      <c r="I227" s="682"/>
      <c r="J227" s="681"/>
      <c r="K227" s="682"/>
      <c r="L227" s="681"/>
      <c r="M227" s="682"/>
      <c r="N227" s="681"/>
      <c r="O227" s="682"/>
      <c r="P227" s="681"/>
      <c r="Q227" s="682"/>
      <c r="R227" s="681"/>
      <c r="S227" s="682"/>
      <c r="T227" s="681"/>
      <c r="U227" s="682"/>
      <c r="V227" s="681"/>
      <c r="W227" s="682"/>
      <c r="X227" s="530" t="str">
        <f>IF(X225="na","na","")</f>
        <v/>
      </c>
      <c r="Y227" s="111">
        <f>IF(OR(D227="s",F227="s",H227="s",J227="s",L227="s",N227="s",P227="s",R227="s",T227="s",V227="s"), 0, IF(OR(D227="a",F227="a",H227="a",J227="a",L227="a",N227="a",P227="a",R227="a",T227="a",V227="a"),Z227,0))</f>
        <v>0</v>
      </c>
      <c r="Z227" s="517">
        <f>IF(X227="na",0,30)</f>
        <v>30</v>
      </c>
      <c r="AA227" s="221">
        <f>COUNTIF(D227:W227,"a")+COUNTIF(D227:W227,"s")+COUNTIF(X227,"na")</f>
        <v>0</v>
      </c>
      <c r="AB227" s="274"/>
      <c r="AC227" s="277"/>
      <c r="AD227" s="276"/>
      <c r="AE227" s="277"/>
      <c r="AF227" s="277"/>
      <c r="AG227" s="277"/>
      <c r="AH227" s="277"/>
      <c r="AI227" s="277"/>
      <c r="AJ227" s="277"/>
      <c r="AK227" s="277"/>
      <c r="AL227" s="277"/>
      <c r="AM227" s="277"/>
      <c r="AN227" s="277"/>
      <c r="AO227" s="277"/>
      <c r="AP227" s="277"/>
      <c r="AQ227" s="277"/>
      <c r="AR227" s="277"/>
      <c r="CE227" s="60"/>
      <c r="CF227" s="60"/>
      <c r="CG227" s="60"/>
      <c r="CH227" s="60"/>
      <c r="CI227" s="60"/>
      <c r="CJ227" s="60"/>
      <c r="CK227" s="60"/>
      <c r="CL227" s="60"/>
      <c r="CM227" s="60"/>
      <c r="CN227" s="60"/>
      <c r="CO227" s="60"/>
      <c r="CP227" s="60"/>
      <c r="CQ227" s="60"/>
    </row>
    <row r="228" spans="1:95" ht="30" customHeight="1" x14ac:dyDescent="0.25">
      <c r="A228" s="512"/>
      <c r="B228" s="522"/>
      <c r="C228" s="529" t="s">
        <v>483</v>
      </c>
      <c r="D228" s="690" t="s">
        <v>987</v>
      </c>
      <c r="E228" s="691"/>
      <c r="F228" s="691"/>
      <c r="G228" s="691"/>
      <c r="H228" s="691"/>
      <c r="I228" s="691"/>
      <c r="J228" s="691"/>
      <c r="K228" s="691"/>
      <c r="L228" s="691"/>
      <c r="M228" s="691"/>
      <c r="N228" s="691"/>
      <c r="O228" s="691"/>
      <c r="P228" s="691"/>
      <c r="Q228" s="691"/>
      <c r="R228" s="691"/>
      <c r="S228" s="691"/>
      <c r="T228" s="691"/>
      <c r="U228" s="691"/>
      <c r="V228" s="691"/>
      <c r="W228" s="691"/>
      <c r="X228" s="691"/>
      <c r="Y228" s="691"/>
      <c r="Z228" s="692"/>
      <c r="AA228" s="221"/>
      <c r="AB228" s="51"/>
      <c r="AC228" s="277"/>
      <c r="AD228" s="276"/>
      <c r="AE228" s="277"/>
      <c r="AF228" s="277"/>
      <c r="AG228" s="277"/>
      <c r="AH228" s="277"/>
      <c r="AI228" s="277"/>
      <c r="AJ228" s="277"/>
      <c r="AK228" s="277"/>
      <c r="AL228" s="277"/>
      <c r="AM228" s="277"/>
      <c r="AN228" s="277"/>
      <c r="AO228" s="277"/>
      <c r="AP228" s="277"/>
      <c r="AQ228" s="277"/>
      <c r="AR228" s="277"/>
      <c r="CE228" s="60"/>
      <c r="CF228" s="60"/>
      <c r="CG228" s="60"/>
      <c r="CH228" s="60"/>
      <c r="CI228" s="60"/>
      <c r="CJ228" s="60"/>
      <c r="CK228" s="60"/>
      <c r="CL228" s="60"/>
      <c r="CM228" s="60"/>
      <c r="CN228" s="60"/>
      <c r="CO228" s="60"/>
      <c r="CP228" s="60"/>
      <c r="CQ228" s="60"/>
    </row>
    <row r="229" spans="1:95" ht="28" customHeight="1" x14ac:dyDescent="0.25">
      <c r="A229" s="512"/>
      <c r="B229" s="112"/>
      <c r="C229" s="193" t="s">
        <v>783</v>
      </c>
      <c r="D229" s="673"/>
      <c r="E229" s="674"/>
      <c r="F229" s="673"/>
      <c r="G229" s="674"/>
      <c r="H229" s="673"/>
      <c r="I229" s="674"/>
      <c r="J229" s="673"/>
      <c r="K229" s="674"/>
      <c r="L229" s="673"/>
      <c r="M229" s="674"/>
      <c r="N229" s="673"/>
      <c r="O229" s="674"/>
      <c r="P229" s="673"/>
      <c r="Q229" s="674"/>
      <c r="R229" s="673"/>
      <c r="S229" s="674"/>
      <c r="T229" s="673"/>
      <c r="U229" s="674"/>
      <c r="V229" s="673"/>
      <c r="W229" s="674"/>
      <c r="X229" s="785"/>
      <c r="Y229" s="786"/>
      <c r="Z229" s="787"/>
      <c r="AA229" s="221">
        <f>IF(OR(COUNTIF($D$227:$W$227,"s"),COUNTIF($X$227,"na")),1,COUNTIF(D229:W229, "a"))</f>
        <v>0</v>
      </c>
      <c r="AB229" s="274"/>
      <c r="AC229" s="277"/>
      <c r="AD229" s="276"/>
      <c r="AE229" s="277"/>
      <c r="AF229" s="277"/>
      <c r="AG229" s="277"/>
      <c r="AH229" s="277"/>
      <c r="AI229" s="277"/>
      <c r="AJ229" s="277"/>
      <c r="AK229" s="277"/>
      <c r="AL229" s="277"/>
      <c r="AM229" s="277"/>
      <c r="AN229" s="277"/>
      <c r="AO229" s="277"/>
      <c r="AP229" s="277"/>
      <c r="AQ229" s="277"/>
      <c r="AR229" s="277"/>
      <c r="CE229" s="60"/>
      <c r="CF229" s="60"/>
      <c r="CG229" s="60"/>
      <c r="CH229" s="60"/>
      <c r="CI229" s="60"/>
      <c r="CJ229" s="60"/>
      <c r="CK229" s="60"/>
      <c r="CL229" s="60"/>
      <c r="CM229" s="60"/>
      <c r="CN229" s="60"/>
      <c r="CO229" s="60"/>
      <c r="CP229" s="60"/>
      <c r="CQ229" s="60"/>
    </row>
    <row r="230" spans="1:95" ht="28" customHeight="1" x14ac:dyDescent="0.25">
      <c r="A230" s="512"/>
      <c r="B230" s="96"/>
      <c r="C230" s="193" t="s">
        <v>784</v>
      </c>
      <c r="D230" s="661"/>
      <c r="E230" s="662"/>
      <c r="F230" s="661"/>
      <c r="G230" s="662"/>
      <c r="H230" s="661"/>
      <c r="I230" s="662"/>
      <c r="J230" s="661"/>
      <c r="K230" s="662"/>
      <c r="L230" s="661"/>
      <c r="M230" s="662"/>
      <c r="N230" s="661"/>
      <c r="O230" s="662"/>
      <c r="P230" s="661"/>
      <c r="Q230" s="662"/>
      <c r="R230" s="661"/>
      <c r="S230" s="662"/>
      <c r="T230" s="661"/>
      <c r="U230" s="662"/>
      <c r="V230" s="661"/>
      <c r="W230" s="662"/>
      <c r="X230" s="788"/>
      <c r="Y230" s="786"/>
      <c r="Z230" s="787"/>
      <c r="AA230" s="221">
        <f t="shared" ref="AA230:AA231" si="45">IF(OR(COUNTIF($D$227:$W$227,"s"),COUNTIF($X$227,"na")),1,COUNTIF(D230:W230, "a"))</f>
        <v>0</v>
      </c>
      <c r="AB230" s="274"/>
      <c r="AC230" s="277"/>
      <c r="AD230" s="276"/>
      <c r="AE230" s="277"/>
      <c r="AF230" s="277"/>
      <c r="AG230" s="277"/>
      <c r="AH230" s="277"/>
      <c r="AI230" s="277"/>
      <c r="AJ230" s="277"/>
      <c r="AK230" s="277"/>
      <c r="AL230" s="277"/>
      <c r="AM230" s="277"/>
      <c r="AN230" s="277"/>
      <c r="AO230" s="277"/>
      <c r="AP230" s="277"/>
      <c r="AQ230" s="277"/>
      <c r="AR230" s="277"/>
      <c r="CE230" s="60"/>
      <c r="CF230" s="60"/>
      <c r="CG230" s="60"/>
      <c r="CH230" s="60"/>
      <c r="CI230" s="60"/>
      <c r="CJ230" s="60"/>
      <c r="CK230" s="60"/>
      <c r="CL230" s="60"/>
      <c r="CM230" s="60"/>
      <c r="CN230" s="60"/>
      <c r="CO230" s="60"/>
      <c r="CP230" s="60"/>
      <c r="CQ230" s="60"/>
    </row>
    <row r="231" spans="1:95" ht="28" customHeight="1" x14ac:dyDescent="0.25">
      <c r="A231" s="617"/>
      <c r="B231" s="91"/>
      <c r="C231" s="198" t="s">
        <v>785</v>
      </c>
      <c r="D231" s="665"/>
      <c r="E231" s="666"/>
      <c r="F231" s="665"/>
      <c r="G231" s="666"/>
      <c r="H231" s="665"/>
      <c r="I231" s="666"/>
      <c r="J231" s="665"/>
      <c r="K231" s="666"/>
      <c r="L231" s="665"/>
      <c r="M231" s="666"/>
      <c r="N231" s="665"/>
      <c r="O231" s="666"/>
      <c r="P231" s="665"/>
      <c r="Q231" s="666"/>
      <c r="R231" s="665"/>
      <c r="S231" s="666"/>
      <c r="T231" s="665"/>
      <c r="U231" s="666"/>
      <c r="V231" s="665"/>
      <c r="W231" s="666"/>
      <c r="X231" s="788"/>
      <c r="Y231" s="786"/>
      <c r="Z231" s="787"/>
      <c r="AA231" s="221">
        <f t="shared" si="45"/>
        <v>0</v>
      </c>
      <c r="AB231" s="274"/>
      <c r="AC231" s="277"/>
      <c r="AD231" s="276"/>
      <c r="AE231" s="277"/>
      <c r="AF231" s="277"/>
      <c r="AG231" s="277"/>
      <c r="AH231" s="277"/>
      <c r="AI231" s="277"/>
      <c r="AJ231" s="277"/>
      <c r="AK231" s="277"/>
      <c r="AL231" s="277"/>
      <c r="AM231" s="277"/>
      <c r="AN231" s="277"/>
      <c r="AO231" s="277"/>
      <c r="AP231" s="277"/>
      <c r="AQ231" s="277"/>
      <c r="AR231" s="277"/>
      <c r="CE231" s="60"/>
      <c r="CF231" s="60"/>
      <c r="CG231" s="60"/>
      <c r="CH231" s="60"/>
      <c r="CI231" s="60"/>
      <c r="CJ231" s="60"/>
      <c r="CK231" s="60"/>
      <c r="CL231" s="60"/>
      <c r="CM231" s="60"/>
      <c r="CN231" s="60"/>
      <c r="CO231" s="60"/>
      <c r="CP231" s="60"/>
      <c r="CQ231" s="60"/>
    </row>
    <row r="232" spans="1:95" ht="30" customHeight="1" x14ac:dyDescent="0.25">
      <c r="A232" s="512"/>
      <c r="B232" s="100"/>
      <c r="C232" s="382" t="s">
        <v>792</v>
      </c>
      <c r="D232" s="677"/>
      <c r="E232" s="677"/>
      <c r="F232" s="677"/>
      <c r="G232" s="677"/>
      <c r="H232" s="677"/>
      <c r="I232" s="677"/>
      <c r="J232" s="677"/>
      <c r="K232" s="677"/>
      <c r="L232" s="677"/>
      <c r="M232" s="677"/>
      <c r="N232" s="677"/>
      <c r="O232" s="677"/>
      <c r="P232" s="677"/>
      <c r="Q232" s="677"/>
      <c r="R232" s="677"/>
      <c r="S232" s="677"/>
      <c r="T232" s="677"/>
      <c r="U232" s="677"/>
      <c r="V232" s="677"/>
      <c r="W232" s="677"/>
      <c r="X232" s="677"/>
      <c r="Y232" s="677"/>
      <c r="Z232" s="678"/>
      <c r="AA232" s="222"/>
      <c r="AB232" s="511"/>
      <c r="AC232" s="277"/>
      <c r="AD232" s="276"/>
      <c r="AE232" s="277"/>
      <c r="AF232" s="277"/>
      <c r="AG232" s="277"/>
      <c r="AH232" s="277"/>
      <c r="AI232" s="277"/>
      <c r="AJ232" s="277"/>
      <c r="AK232" s="277"/>
      <c r="AL232" s="277"/>
      <c r="AM232" s="277"/>
      <c r="AN232" s="277"/>
      <c r="AO232" s="277"/>
      <c r="AP232" s="277"/>
      <c r="AQ232" s="277"/>
      <c r="AR232" s="277"/>
      <c r="CE232" s="60"/>
      <c r="CF232" s="60"/>
      <c r="CG232" s="60"/>
      <c r="CH232" s="60"/>
      <c r="CI232" s="60"/>
      <c r="CJ232" s="60"/>
      <c r="CK232" s="60"/>
      <c r="CL232" s="60"/>
      <c r="CM232" s="60"/>
      <c r="CN232" s="60"/>
      <c r="CO232" s="60"/>
      <c r="CP232" s="60"/>
      <c r="CQ232" s="60"/>
    </row>
    <row r="233" spans="1:95" ht="45" customHeight="1" x14ac:dyDescent="0.25">
      <c r="A233" s="424"/>
      <c r="B233" s="518" t="s">
        <v>793</v>
      </c>
      <c r="C233" s="519" t="s">
        <v>794</v>
      </c>
      <c r="D233" s="681"/>
      <c r="E233" s="682"/>
      <c r="F233" s="681"/>
      <c r="G233" s="682"/>
      <c r="H233" s="681"/>
      <c r="I233" s="682"/>
      <c r="J233" s="681"/>
      <c r="K233" s="682"/>
      <c r="L233" s="681"/>
      <c r="M233" s="682"/>
      <c r="N233" s="681"/>
      <c r="O233" s="682"/>
      <c r="P233" s="681"/>
      <c r="Q233" s="682"/>
      <c r="R233" s="681"/>
      <c r="S233" s="682"/>
      <c r="T233" s="681"/>
      <c r="U233" s="682"/>
      <c r="V233" s="681"/>
      <c r="W233" s="682"/>
      <c r="X233" s="530" t="str">
        <f>IF(X225="na","na","")</f>
        <v/>
      </c>
      <c r="Y233" s="111">
        <f>IF(OR(D233="s",F233="s",H233="s",J233="s",L233="s",N233="s",P233="s",R233="s",T233="s",V233="s"), 0, IF(OR(D233="a",F233="a",H233="a",J233="a",L233="a",N233="a",P233="a",R233="a",T233="a",V233="a"),Z233,0))</f>
        <v>0</v>
      </c>
      <c r="Z233" s="517">
        <f>IF(X227="na",0,10)</f>
        <v>10</v>
      </c>
      <c r="AA233" s="221">
        <f>COUNTIF(D233:W233,"a")+COUNTIF(D233:W233,"s")+COUNTIF(X233,"na")</f>
        <v>0</v>
      </c>
      <c r="AB233" s="274"/>
      <c r="AC233" s="277"/>
      <c r="AD233" s="276"/>
      <c r="AE233" s="277"/>
      <c r="AF233" s="277"/>
      <c r="AG233" s="277"/>
      <c r="AH233" s="277"/>
      <c r="AI233" s="277"/>
      <c r="AJ233" s="277"/>
      <c r="AK233" s="277"/>
      <c r="AL233" s="277"/>
      <c r="AM233" s="277"/>
      <c r="AN233" s="277"/>
      <c r="AO233" s="277"/>
      <c r="AP233" s="277"/>
      <c r="AQ233" s="277"/>
      <c r="AR233" s="277"/>
      <c r="CE233" s="60"/>
      <c r="CF233" s="60"/>
      <c r="CG233" s="60"/>
      <c r="CH233" s="60"/>
      <c r="CI233" s="60"/>
      <c r="CJ233" s="60"/>
      <c r="CK233" s="60"/>
      <c r="CL233" s="60"/>
      <c r="CM233" s="60"/>
      <c r="CN233" s="60"/>
      <c r="CO233" s="60"/>
      <c r="CP233" s="60"/>
      <c r="CQ233" s="60"/>
    </row>
    <row r="234" spans="1:95" ht="30" customHeight="1" x14ac:dyDescent="0.25">
      <c r="A234" s="512"/>
      <c r="B234" s="100"/>
      <c r="C234" s="616" t="s">
        <v>795</v>
      </c>
      <c r="D234" s="782"/>
      <c r="E234" s="677"/>
      <c r="F234" s="677"/>
      <c r="G234" s="677"/>
      <c r="H234" s="677"/>
      <c r="I234" s="677"/>
      <c r="J234" s="677"/>
      <c r="K234" s="677"/>
      <c r="L234" s="677"/>
      <c r="M234" s="677"/>
      <c r="N234" s="677"/>
      <c r="O234" s="677"/>
      <c r="P234" s="677"/>
      <c r="Q234" s="677"/>
      <c r="R234" s="677"/>
      <c r="S234" s="677"/>
      <c r="T234" s="677"/>
      <c r="U234" s="677"/>
      <c r="V234" s="677"/>
      <c r="W234" s="677"/>
      <c r="X234" s="677"/>
      <c r="Y234" s="677"/>
      <c r="Z234" s="678"/>
      <c r="AA234" s="222"/>
      <c r="AB234" s="511"/>
      <c r="AC234" s="277"/>
      <c r="AD234" s="276"/>
      <c r="AE234" s="277"/>
      <c r="AF234" s="277"/>
      <c r="AG234" s="277"/>
      <c r="AH234" s="277"/>
      <c r="AI234" s="277"/>
      <c r="AJ234" s="277"/>
      <c r="AK234" s="277"/>
      <c r="AL234" s="277"/>
      <c r="AM234" s="277"/>
      <c r="AN234" s="277"/>
      <c r="AO234" s="277"/>
      <c r="AP234" s="277"/>
      <c r="AQ234" s="277"/>
      <c r="AR234" s="277"/>
      <c r="CE234" s="60"/>
      <c r="CF234" s="60"/>
      <c r="CG234" s="60"/>
      <c r="CH234" s="60"/>
      <c r="CI234" s="60"/>
      <c r="CJ234" s="60"/>
      <c r="CK234" s="60"/>
      <c r="CL234" s="60"/>
      <c r="CM234" s="60"/>
      <c r="CN234" s="60"/>
      <c r="CO234" s="60"/>
      <c r="CP234" s="60"/>
      <c r="CQ234" s="60"/>
    </row>
    <row r="235" spans="1:95" ht="30" customHeight="1" x14ac:dyDescent="0.25">
      <c r="A235" s="512"/>
      <c r="B235" s="100"/>
      <c r="C235" s="382" t="s">
        <v>796</v>
      </c>
      <c r="D235" s="677"/>
      <c r="E235" s="677"/>
      <c r="F235" s="677"/>
      <c r="G235" s="677"/>
      <c r="H235" s="677"/>
      <c r="I235" s="677"/>
      <c r="J235" s="677"/>
      <c r="K235" s="677"/>
      <c r="L235" s="677"/>
      <c r="M235" s="677"/>
      <c r="N235" s="677"/>
      <c r="O235" s="677"/>
      <c r="P235" s="677"/>
      <c r="Q235" s="677"/>
      <c r="R235" s="677"/>
      <c r="S235" s="677"/>
      <c r="T235" s="677"/>
      <c r="U235" s="677"/>
      <c r="V235" s="677"/>
      <c r="W235" s="677"/>
      <c r="X235" s="677"/>
      <c r="Y235" s="677"/>
      <c r="Z235" s="678"/>
      <c r="AA235" s="222"/>
      <c r="AB235" s="511"/>
      <c r="AC235" s="277"/>
      <c r="AD235" s="276"/>
      <c r="AE235" s="277"/>
      <c r="AF235" s="277"/>
      <c r="AG235" s="277"/>
      <c r="AH235" s="277"/>
      <c r="AI235" s="277"/>
      <c r="AJ235" s="277"/>
      <c r="AK235" s="277"/>
      <c r="AL235" s="277"/>
      <c r="AM235" s="277"/>
      <c r="AN235" s="277"/>
      <c r="AO235" s="277"/>
      <c r="AP235" s="277"/>
      <c r="AQ235" s="277"/>
      <c r="AR235" s="277"/>
      <c r="CE235" s="60"/>
      <c r="CF235" s="60"/>
      <c r="CG235" s="60"/>
      <c r="CH235" s="60"/>
      <c r="CI235" s="60"/>
      <c r="CJ235" s="60"/>
      <c r="CK235" s="60"/>
      <c r="CL235" s="60"/>
      <c r="CM235" s="60"/>
      <c r="CN235" s="60"/>
      <c r="CO235" s="60"/>
      <c r="CP235" s="60"/>
      <c r="CQ235" s="60"/>
    </row>
    <row r="236" spans="1:95" ht="88.5" customHeight="1" x14ac:dyDescent="0.25">
      <c r="A236" s="424"/>
      <c r="B236" s="242" t="s">
        <v>797</v>
      </c>
      <c r="C236" s="183" t="s">
        <v>817</v>
      </c>
      <c r="D236" s="673"/>
      <c r="E236" s="674"/>
      <c r="F236" s="673"/>
      <c r="G236" s="674"/>
      <c r="H236" s="673"/>
      <c r="I236" s="674"/>
      <c r="J236" s="673"/>
      <c r="K236" s="674"/>
      <c r="L236" s="673"/>
      <c r="M236" s="674"/>
      <c r="N236" s="673"/>
      <c r="O236" s="674"/>
      <c r="P236" s="673"/>
      <c r="Q236" s="674"/>
      <c r="R236" s="673"/>
      <c r="S236" s="674"/>
      <c r="T236" s="673"/>
      <c r="U236" s="674"/>
      <c r="V236" s="673"/>
      <c r="W236" s="674"/>
      <c r="X236" s="521"/>
      <c r="Y236" s="106">
        <f>IF(OR(D236="s",F236="s",H236="s",J236="s",L236="s",N236="s",P236="s",R236="s",T236="s",V236="s"), 0, IF(OR(D236="a",F236="a",H236="a",J236="a",L236="a",N236="a",P236="a",R236="a",T236="a",V236="a"),Z236,0))</f>
        <v>0</v>
      </c>
      <c r="Z236" s="407">
        <f>IF(X236="na",0,10)</f>
        <v>10</v>
      </c>
      <c r="AA236" s="221">
        <f>COUNTIF(D236:W236,"a")+COUNTIF(D236:W236,"s")+COUNTIF(X236,"na")</f>
        <v>0</v>
      </c>
      <c r="AB236" s="274"/>
      <c r="AC236" s="277"/>
      <c r="AD236" s="276" t="s">
        <v>286</v>
      </c>
      <c r="AE236" s="277"/>
      <c r="AF236" s="277"/>
      <c r="AG236" s="277"/>
      <c r="AH236" s="277"/>
      <c r="AI236" s="277"/>
      <c r="AJ236" s="277"/>
      <c r="AK236" s="277"/>
      <c r="AL236" s="277"/>
      <c r="AM236" s="277"/>
      <c r="AN236" s="277"/>
      <c r="AO236" s="277"/>
      <c r="AP236" s="277"/>
      <c r="AQ236" s="277"/>
      <c r="AR236" s="277"/>
      <c r="CE236" s="60"/>
      <c r="CF236" s="60"/>
      <c r="CG236" s="60"/>
      <c r="CH236" s="60"/>
      <c r="CI236" s="60"/>
      <c r="CJ236" s="60"/>
      <c r="CK236" s="60"/>
      <c r="CL236" s="60"/>
      <c r="CM236" s="60"/>
      <c r="CN236" s="60"/>
      <c r="CO236" s="60"/>
      <c r="CP236" s="60"/>
      <c r="CQ236" s="60"/>
    </row>
    <row r="237" spans="1:95" ht="28" customHeight="1" x14ac:dyDescent="0.25">
      <c r="A237" s="424"/>
      <c r="B237" s="240" t="s">
        <v>798</v>
      </c>
      <c r="C237" s="183" t="s">
        <v>799</v>
      </c>
      <c r="D237" s="661"/>
      <c r="E237" s="662"/>
      <c r="F237" s="661"/>
      <c r="G237" s="662"/>
      <c r="H237" s="661"/>
      <c r="I237" s="662"/>
      <c r="J237" s="661"/>
      <c r="K237" s="662"/>
      <c r="L237" s="661"/>
      <c r="M237" s="662"/>
      <c r="N237" s="661"/>
      <c r="O237" s="662"/>
      <c r="P237" s="661"/>
      <c r="Q237" s="662"/>
      <c r="R237" s="661"/>
      <c r="S237" s="662"/>
      <c r="T237" s="661"/>
      <c r="U237" s="662"/>
      <c r="V237" s="661"/>
      <c r="W237" s="662"/>
      <c r="X237" s="520" t="str">
        <f>IF(X236="na", "na"," ")</f>
        <v xml:space="preserve"> </v>
      </c>
      <c r="Y237" s="104">
        <f>IF(OR(D237="s",F237="s",H237="s",J237="s",L237="s",N237="s",P237="s",R237="s",T237="s",V237="s"), 0, IF(OR(D237="a",F237="a",H237="a",J237="a",L237="a",N237="a",P237="a",R237="a",T237="a",V237="a"),Z237,0))</f>
        <v>0</v>
      </c>
      <c r="Z237" s="407">
        <f>IF(X237="na",0,5)</f>
        <v>5</v>
      </c>
      <c r="AA237" s="221">
        <f>COUNTIF(D237:W237,"a")+COUNTIF(D237:W237,"s")+COUNTIF(X237,"na")</f>
        <v>0</v>
      </c>
      <c r="AB237" s="274"/>
      <c r="AC237" s="277"/>
      <c r="AD237" s="276" t="s">
        <v>286</v>
      </c>
      <c r="AE237" s="277"/>
      <c r="AF237" s="277"/>
      <c r="AG237" s="277"/>
      <c r="AH237" s="277"/>
      <c r="AI237" s="277"/>
      <c r="AJ237" s="277"/>
      <c r="AK237" s="277"/>
      <c r="AL237" s="277"/>
      <c r="AM237" s="277"/>
      <c r="AN237" s="277"/>
      <c r="AO237" s="277"/>
      <c r="AP237" s="277"/>
      <c r="AQ237" s="277"/>
      <c r="AR237" s="277"/>
      <c r="CE237" s="60"/>
      <c r="CF237" s="60"/>
      <c r="CG237" s="60"/>
      <c r="CH237" s="60"/>
      <c r="CI237" s="60"/>
      <c r="CJ237" s="60"/>
      <c r="CK237" s="60"/>
      <c r="CL237" s="60"/>
      <c r="CM237" s="60"/>
      <c r="CN237" s="60"/>
      <c r="CO237" s="60"/>
      <c r="CP237" s="60"/>
      <c r="CQ237" s="60"/>
    </row>
    <row r="238" spans="1:95" ht="88.5" customHeight="1" x14ac:dyDescent="0.25">
      <c r="A238" s="424"/>
      <c r="B238" s="245" t="s">
        <v>800</v>
      </c>
      <c r="C238" s="519" t="s">
        <v>816</v>
      </c>
      <c r="D238" s="665"/>
      <c r="E238" s="666"/>
      <c r="F238" s="665"/>
      <c r="G238" s="666"/>
      <c r="H238" s="665"/>
      <c r="I238" s="666"/>
      <c r="J238" s="665"/>
      <c r="K238" s="666"/>
      <c r="L238" s="665"/>
      <c r="M238" s="666"/>
      <c r="N238" s="665"/>
      <c r="O238" s="666"/>
      <c r="P238" s="665"/>
      <c r="Q238" s="666"/>
      <c r="R238" s="665"/>
      <c r="S238" s="666"/>
      <c r="T238" s="665"/>
      <c r="U238" s="666"/>
      <c r="V238" s="665"/>
      <c r="W238" s="666"/>
      <c r="X238" s="531" t="str">
        <f>IF(X236="na", "na"," ")</f>
        <v xml:space="preserve"> </v>
      </c>
      <c r="Y238" s="107">
        <f>IF(OR(D238="s",F238="s",H238="s",J238="s",L238="s",N238="s",P238="s",R238="s",T238="s",V238="s"), 0, IF(OR(D238="a",F238="a",H238="a",J238="a",L238="a",N238="a",P238="a",R238="a",T238="a",V238="a"),Z238,0))</f>
        <v>0</v>
      </c>
      <c r="Z238" s="517">
        <f>IF(X238="na",0,5)</f>
        <v>5</v>
      </c>
      <c r="AA238" s="221">
        <f>COUNTIF(D238:W238,"a")+COUNTIF(D238:W238,"s")+COUNTIF(X238,"na")</f>
        <v>0</v>
      </c>
      <c r="AB238" s="274"/>
      <c r="AC238" s="277"/>
      <c r="AD238" s="276" t="s">
        <v>286</v>
      </c>
      <c r="AE238" s="277"/>
      <c r="AF238" s="277"/>
      <c r="AG238" s="277"/>
      <c r="AH238" s="277"/>
      <c r="AI238" s="277"/>
      <c r="AJ238" s="277"/>
      <c r="AK238" s="277"/>
      <c r="AL238" s="277"/>
      <c r="AM238" s="277"/>
      <c r="AN238" s="277"/>
      <c r="AO238" s="277"/>
      <c r="AP238" s="277"/>
      <c r="AQ238" s="277"/>
      <c r="AR238" s="277"/>
      <c r="CE238" s="60"/>
      <c r="CF238" s="60"/>
      <c r="CG238" s="60"/>
      <c r="CH238" s="60"/>
      <c r="CI238" s="60"/>
      <c r="CJ238" s="60"/>
      <c r="CK238" s="60"/>
      <c r="CL238" s="60"/>
      <c r="CM238" s="60"/>
      <c r="CN238" s="60"/>
      <c r="CO238" s="60"/>
      <c r="CP238" s="60"/>
      <c r="CQ238" s="60"/>
    </row>
    <row r="239" spans="1:95" ht="30" customHeight="1" x14ac:dyDescent="0.25">
      <c r="A239" s="512"/>
      <c r="B239" s="100"/>
      <c r="C239" s="382" t="s">
        <v>804</v>
      </c>
      <c r="D239" s="677"/>
      <c r="E239" s="677"/>
      <c r="F239" s="677"/>
      <c r="G239" s="677"/>
      <c r="H239" s="677"/>
      <c r="I239" s="677"/>
      <c r="J239" s="677"/>
      <c r="K239" s="677"/>
      <c r="L239" s="677"/>
      <c r="M239" s="677"/>
      <c r="N239" s="677"/>
      <c r="O239" s="677"/>
      <c r="P239" s="677"/>
      <c r="Q239" s="677"/>
      <c r="R239" s="677"/>
      <c r="S239" s="677"/>
      <c r="T239" s="677"/>
      <c r="U239" s="677"/>
      <c r="V239" s="677"/>
      <c r="W239" s="677"/>
      <c r="X239" s="677"/>
      <c r="Y239" s="677"/>
      <c r="Z239" s="678"/>
      <c r="AA239" s="222"/>
      <c r="AB239" s="511"/>
      <c r="AC239" s="277"/>
      <c r="AD239" s="276"/>
      <c r="AE239" s="277"/>
      <c r="AF239" s="277"/>
      <c r="AG239" s="277"/>
      <c r="AH239" s="277"/>
      <c r="AI239" s="277"/>
      <c r="AJ239" s="277"/>
      <c r="AK239" s="277"/>
      <c r="AL239" s="277"/>
      <c r="AM239" s="277"/>
      <c r="AN239" s="277"/>
      <c r="AO239" s="277"/>
      <c r="AP239" s="277"/>
      <c r="AQ239" s="277"/>
      <c r="AR239" s="277"/>
      <c r="CE239" s="60"/>
      <c r="CF239" s="60"/>
      <c r="CG239" s="60"/>
      <c r="CH239" s="60"/>
      <c r="CI239" s="60"/>
      <c r="CJ239" s="60"/>
      <c r="CK239" s="60"/>
      <c r="CL239" s="60"/>
      <c r="CM239" s="60"/>
      <c r="CN239" s="60"/>
      <c r="CO239" s="60"/>
      <c r="CP239" s="60"/>
      <c r="CQ239" s="60"/>
    </row>
    <row r="240" spans="1:95" ht="67.75" customHeight="1" x14ac:dyDescent="0.25">
      <c r="A240" s="424"/>
      <c r="B240" s="242" t="s">
        <v>801</v>
      </c>
      <c r="C240" s="183" t="s">
        <v>815</v>
      </c>
      <c r="D240" s="673"/>
      <c r="E240" s="674"/>
      <c r="F240" s="673"/>
      <c r="G240" s="674"/>
      <c r="H240" s="673"/>
      <c r="I240" s="674"/>
      <c r="J240" s="673"/>
      <c r="K240" s="674"/>
      <c r="L240" s="673"/>
      <c r="M240" s="674"/>
      <c r="N240" s="673"/>
      <c r="O240" s="674"/>
      <c r="P240" s="673"/>
      <c r="Q240" s="674"/>
      <c r="R240" s="673"/>
      <c r="S240" s="674"/>
      <c r="T240" s="673"/>
      <c r="U240" s="674"/>
      <c r="V240" s="673"/>
      <c r="W240" s="674"/>
      <c r="X240" s="521"/>
      <c r="Y240" s="106">
        <f>IF(OR(D240="s",F240="s",H240="s",J240="s",L240="s",N240="s",P240="s",R240="s",T240="s",V240="s"), 0, IF(OR(D240="a",F240="a",H240="a",J240="a",L240="a",N240="a",P240="a",R240="a",T240="a",V240="a"),Z240,0))</f>
        <v>0</v>
      </c>
      <c r="Z240" s="407">
        <f>IF(X240="na",0,10)</f>
        <v>10</v>
      </c>
      <c r="AA240" s="221">
        <f>COUNTIF(D240:W240,"a")+COUNTIF(D240:W240,"s")+COUNTIF(X240,"na")</f>
        <v>0</v>
      </c>
      <c r="AB240" s="274"/>
      <c r="AC240" s="277"/>
      <c r="AD240" s="276" t="s">
        <v>286</v>
      </c>
      <c r="AE240" s="277"/>
      <c r="AF240" s="277"/>
      <c r="AG240" s="277"/>
      <c r="AH240" s="277"/>
      <c r="AI240" s="277"/>
      <c r="AJ240" s="277"/>
      <c r="AK240" s="277"/>
      <c r="AL240" s="277"/>
      <c r="AM240" s="277"/>
      <c r="AN240" s="277"/>
      <c r="AO240" s="277"/>
      <c r="AP240" s="277"/>
      <c r="AQ240" s="277"/>
      <c r="AR240" s="277"/>
      <c r="CE240" s="60"/>
      <c r="CF240" s="60"/>
      <c r="CG240" s="60"/>
      <c r="CH240" s="60"/>
      <c r="CI240" s="60"/>
      <c r="CJ240" s="60"/>
      <c r="CK240" s="60"/>
      <c r="CL240" s="60"/>
      <c r="CM240" s="60"/>
      <c r="CN240" s="60"/>
      <c r="CO240" s="60"/>
      <c r="CP240" s="60"/>
      <c r="CQ240" s="60"/>
    </row>
    <row r="241" spans="1:95" ht="150" customHeight="1" x14ac:dyDescent="0.25">
      <c r="A241" s="424"/>
      <c r="B241" s="240" t="s">
        <v>802</v>
      </c>
      <c r="C241" s="183" t="s">
        <v>805</v>
      </c>
      <c r="D241" s="661"/>
      <c r="E241" s="662"/>
      <c r="F241" s="661"/>
      <c r="G241" s="662"/>
      <c r="H241" s="661"/>
      <c r="I241" s="662"/>
      <c r="J241" s="661"/>
      <c r="K241" s="662"/>
      <c r="L241" s="661"/>
      <c r="M241" s="662"/>
      <c r="N241" s="661"/>
      <c r="O241" s="662"/>
      <c r="P241" s="661"/>
      <c r="Q241" s="662"/>
      <c r="R241" s="661"/>
      <c r="S241" s="662"/>
      <c r="T241" s="661"/>
      <c r="U241" s="662"/>
      <c r="V241" s="661"/>
      <c r="W241" s="662"/>
      <c r="X241" s="520" t="str">
        <f>IF(X240="na", "na"," ")</f>
        <v xml:space="preserve"> </v>
      </c>
      <c r="Y241" s="104">
        <f>IF(OR(D241="s",F241="s",H241="s",J241="s",L241="s",N241="s",P241="s",R241="s",T241="s",V241="s"), 0, IF(OR(D241="a",F241="a",H241="a",J241="a",L241="a",N241="a",P241="a",R241="a",T241="a",V241="a"),Z241,0))</f>
        <v>0</v>
      </c>
      <c r="Z241" s="407">
        <f>IF(X241="na",0,10)</f>
        <v>10</v>
      </c>
      <c r="AA241" s="221">
        <f>COUNTIF(D241:W241,"a")+COUNTIF(D241:W241,"s")+COUNTIF(X241,"na")</f>
        <v>0</v>
      </c>
      <c r="AB241" s="274"/>
      <c r="AC241" s="277"/>
      <c r="AD241" s="276"/>
      <c r="AE241" s="277"/>
      <c r="AF241" s="277"/>
      <c r="AG241" s="277"/>
      <c r="AH241" s="277"/>
      <c r="AI241" s="277"/>
      <c r="AJ241" s="277"/>
      <c r="AK241" s="277"/>
      <c r="AL241" s="277"/>
      <c r="AM241" s="277"/>
      <c r="AN241" s="277"/>
      <c r="AO241" s="277"/>
      <c r="AP241" s="277"/>
      <c r="AQ241" s="277"/>
      <c r="AR241" s="277"/>
      <c r="CE241" s="60"/>
      <c r="CF241" s="60"/>
      <c r="CG241" s="60"/>
      <c r="CH241" s="60"/>
      <c r="CI241" s="60"/>
      <c r="CJ241" s="60"/>
      <c r="CK241" s="60"/>
      <c r="CL241" s="60"/>
      <c r="CM241" s="60"/>
      <c r="CN241" s="60"/>
      <c r="CO241" s="60"/>
      <c r="CP241" s="60"/>
      <c r="CQ241" s="60"/>
    </row>
    <row r="242" spans="1:95" ht="88.5" customHeight="1" thickBot="1" x14ac:dyDescent="0.3">
      <c r="A242" s="424"/>
      <c r="B242" s="240" t="s">
        <v>803</v>
      </c>
      <c r="C242" s="183" t="s">
        <v>814</v>
      </c>
      <c r="D242" s="661"/>
      <c r="E242" s="662"/>
      <c r="F242" s="661"/>
      <c r="G242" s="662"/>
      <c r="H242" s="661"/>
      <c r="I242" s="662"/>
      <c r="J242" s="661"/>
      <c r="K242" s="662"/>
      <c r="L242" s="661"/>
      <c r="M242" s="662"/>
      <c r="N242" s="661"/>
      <c r="O242" s="662"/>
      <c r="P242" s="661"/>
      <c r="Q242" s="662"/>
      <c r="R242" s="661"/>
      <c r="S242" s="662"/>
      <c r="T242" s="661"/>
      <c r="U242" s="662"/>
      <c r="V242" s="661"/>
      <c r="W242" s="662"/>
      <c r="X242" s="520" t="str">
        <f>IF(X240="na", "na"," ")</f>
        <v xml:space="preserve"> </v>
      </c>
      <c r="Y242" s="104">
        <f>IF(OR(D242="s",F242="s",H242="s",J242="s",L242="s",N242="s",P242="s",R242="s",T242="s",V242="s"), 0, IF(OR(D242="a",F242="a",H242="a",J242="a",L242="a",N242="a",P242="a",R242="a",T242="a",V242="a"),Z242,0))</f>
        <v>0</v>
      </c>
      <c r="Z242" s="407">
        <f>IF(X242="na",0,5)</f>
        <v>5</v>
      </c>
      <c r="AA242" s="221">
        <f>COUNTIF(D242:W242,"a")+COUNTIF(D242:W242,"s")+COUNTIF(X242,"na")</f>
        <v>0</v>
      </c>
      <c r="AB242" s="274"/>
      <c r="AC242" s="277"/>
      <c r="AD242" s="276" t="s">
        <v>286</v>
      </c>
      <c r="AE242" s="277"/>
      <c r="AF242" s="277"/>
      <c r="AG242" s="277"/>
      <c r="AH242" s="277"/>
      <c r="AI242" s="277"/>
      <c r="AJ242" s="277"/>
      <c r="AK242" s="277"/>
      <c r="AL242" s="277"/>
      <c r="AM242" s="277"/>
      <c r="AN242" s="277"/>
      <c r="AO242" s="277"/>
      <c r="AP242" s="277"/>
      <c r="AQ242" s="277"/>
      <c r="AR242" s="277"/>
      <c r="CE242" s="60"/>
      <c r="CF242" s="60"/>
      <c r="CG242" s="60"/>
      <c r="CH242" s="60"/>
      <c r="CI242" s="60"/>
      <c r="CJ242" s="60"/>
      <c r="CK242" s="60"/>
      <c r="CL242" s="60"/>
      <c r="CM242" s="60"/>
      <c r="CN242" s="60"/>
      <c r="CO242" s="60"/>
      <c r="CP242" s="60"/>
      <c r="CQ242" s="60"/>
    </row>
    <row r="243" spans="1:95" ht="21" customHeight="1" thickTop="1" thickBot="1" x14ac:dyDescent="0.3">
      <c r="A243" s="512"/>
      <c r="B243" s="90"/>
      <c r="C243" s="142"/>
      <c r="D243" s="667" t="s">
        <v>289</v>
      </c>
      <c r="E243" s="668"/>
      <c r="F243" s="668"/>
      <c r="G243" s="668"/>
      <c r="H243" s="668"/>
      <c r="I243" s="668"/>
      <c r="J243" s="668"/>
      <c r="K243" s="668"/>
      <c r="L243" s="668"/>
      <c r="M243" s="668"/>
      <c r="N243" s="668"/>
      <c r="O243" s="668"/>
      <c r="P243" s="668"/>
      <c r="Q243" s="668"/>
      <c r="R243" s="668"/>
      <c r="S243" s="668"/>
      <c r="T243" s="668"/>
      <c r="U243" s="668"/>
      <c r="V243" s="668"/>
      <c r="W243" s="668"/>
      <c r="X243" s="669"/>
      <c r="Y243" s="92">
        <f>SUM(Y225:Y242)</f>
        <v>0</v>
      </c>
      <c r="Z243" s="410">
        <f>SUM(Z225:Z227)+Z233+SUM(Z236:Z242)</f>
        <v>95</v>
      </c>
      <c r="AA243" s="222"/>
      <c r="AB243" s="51"/>
      <c r="AC243" s="277"/>
      <c r="AD243" s="276"/>
      <c r="AE243" s="277"/>
      <c r="AF243" s="277"/>
      <c r="AG243" s="277"/>
      <c r="AH243" s="277"/>
      <c r="AI243" s="277"/>
      <c r="AJ243" s="277"/>
      <c r="AK243" s="277"/>
      <c r="AL243" s="277"/>
      <c r="AM243" s="277"/>
      <c r="AN243" s="277"/>
      <c r="AO243" s="277"/>
      <c r="AP243" s="277"/>
      <c r="AQ243" s="277"/>
      <c r="AR243" s="277"/>
      <c r="CE243" s="60"/>
      <c r="CF243" s="60"/>
      <c r="CG243" s="60"/>
      <c r="CH243" s="60"/>
      <c r="CI243" s="60"/>
      <c r="CJ243" s="60"/>
      <c r="CK243" s="60"/>
      <c r="CL243" s="60"/>
      <c r="CM243" s="60"/>
      <c r="CN243" s="60"/>
      <c r="CO243" s="60"/>
      <c r="CP243" s="60"/>
      <c r="CQ243" s="60"/>
    </row>
    <row r="244" spans="1:95" ht="21" customHeight="1" thickBot="1" x14ac:dyDescent="0.3">
      <c r="A244" s="399"/>
      <c r="B244" s="197"/>
      <c r="C244" s="184"/>
      <c r="D244" s="693"/>
      <c r="E244" s="694"/>
      <c r="F244" s="798">
        <f>IF(AND(X236="na",X240="na"),0,IF(X236="na",15,IF(X240="na",20,35)))</f>
        <v>35</v>
      </c>
      <c r="G244" s="715"/>
      <c r="H244" s="715"/>
      <c r="I244" s="715"/>
      <c r="J244" s="715"/>
      <c r="K244" s="715"/>
      <c r="L244" s="715"/>
      <c r="M244" s="715"/>
      <c r="N244" s="715"/>
      <c r="O244" s="715"/>
      <c r="P244" s="715"/>
      <c r="Q244" s="715"/>
      <c r="R244" s="715"/>
      <c r="S244" s="715"/>
      <c r="T244" s="715"/>
      <c r="U244" s="715"/>
      <c r="V244" s="715"/>
      <c r="W244" s="715"/>
      <c r="X244" s="715"/>
      <c r="Y244" s="715"/>
      <c r="Z244" s="716"/>
      <c r="AA244" s="222"/>
      <c r="AB244" s="51"/>
      <c r="AC244" s="277"/>
      <c r="AD244" s="276"/>
      <c r="AE244" s="277"/>
      <c r="AF244" s="277"/>
      <c r="AG244" s="277"/>
      <c r="AH244" s="277"/>
      <c r="AI244" s="277"/>
      <c r="AJ244" s="277"/>
      <c r="AK244" s="277"/>
      <c r="AL244" s="277"/>
      <c r="AM244" s="277"/>
      <c r="AN244" s="277"/>
      <c r="AO244" s="277"/>
      <c r="AP244" s="277"/>
      <c r="AQ244" s="277"/>
      <c r="AR244" s="277"/>
      <c r="CE244" s="60"/>
      <c r="CF244" s="60"/>
      <c r="CG244" s="60"/>
      <c r="CH244" s="60"/>
      <c r="CI244" s="60"/>
      <c r="CJ244" s="60"/>
      <c r="CK244" s="60"/>
      <c r="CL244" s="60"/>
      <c r="CM244" s="60"/>
      <c r="CN244" s="60"/>
      <c r="CO244" s="60"/>
      <c r="CP244" s="60"/>
      <c r="CQ244" s="60"/>
    </row>
    <row r="245" spans="1:95" ht="30" customHeight="1" thickBot="1" x14ac:dyDescent="0.3">
      <c r="A245" s="391"/>
      <c r="B245" s="246">
        <v>5420</v>
      </c>
      <c r="C245" s="192" t="s">
        <v>806</v>
      </c>
      <c r="D245" s="315"/>
      <c r="E245" s="316"/>
      <c r="F245" s="315" t="s">
        <v>288</v>
      </c>
      <c r="G245" s="316"/>
      <c r="H245" s="315" t="s">
        <v>288</v>
      </c>
      <c r="I245" s="316"/>
      <c r="J245" s="315"/>
      <c r="K245" s="316"/>
      <c r="L245" s="315"/>
      <c r="M245" s="316"/>
      <c r="N245" s="315"/>
      <c r="O245" s="316"/>
      <c r="P245" s="315" t="s">
        <v>288</v>
      </c>
      <c r="Q245" s="316"/>
      <c r="R245" s="315"/>
      <c r="S245" s="316"/>
      <c r="T245" s="315"/>
      <c r="U245" s="316"/>
      <c r="V245" s="315"/>
      <c r="W245" s="316"/>
      <c r="X245" s="314"/>
      <c r="Y245" s="314"/>
      <c r="Z245" s="406"/>
      <c r="AA245" s="222"/>
      <c r="AB245" s="51"/>
      <c r="AC245" s="277"/>
      <c r="AD245" s="276"/>
      <c r="AE245" s="277"/>
      <c r="AF245" s="277"/>
      <c r="AG245" s="277"/>
      <c r="AH245" s="277"/>
      <c r="AI245" s="277"/>
      <c r="AJ245" s="277"/>
      <c r="AK245" s="277"/>
      <c r="AL245" s="277"/>
      <c r="AM245" s="277"/>
      <c r="AN245" s="277"/>
      <c r="AO245" s="277"/>
      <c r="AP245" s="277"/>
      <c r="AQ245" s="277"/>
      <c r="AR245" s="277"/>
      <c r="CE245" s="60"/>
      <c r="CF245" s="60"/>
      <c r="CG245" s="60"/>
      <c r="CH245" s="60"/>
      <c r="CI245" s="60"/>
      <c r="CJ245" s="60"/>
      <c r="CK245" s="60"/>
      <c r="CL245" s="60"/>
      <c r="CM245" s="60"/>
      <c r="CN245" s="60"/>
      <c r="CO245" s="60"/>
      <c r="CP245" s="60"/>
      <c r="CQ245" s="60"/>
    </row>
    <row r="246" spans="1:95" ht="30" customHeight="1" x14ac:dyDescent="0.25">
      <c r="A246" s="391"/>
      <c r="B246" s="100"/>
      <c r="C246" s="585" t="s">
        <v>786</v>
      </c>
      <c r="D246" s="723"/>
      <c r="E246" s="723"/>
      <c r="F246" s="723"/>
      <c r="G246" s="723"/>
      <c r="H246" s="723"/>
      <c r="I246" s="723"/>
      <c r="J246" s="723"/>
      <c r="K246" s="723"/>
      <c r="L246" s="723"/>
      <c r="M246" s="723"/>
      <c r="N246" s="723"/>
      <c r="O246" s="723"/>
      <c r="P246" s="723"/>
      <c r="Q246" s="723"/>
      <c r="R246" s="723"/>
      <c r="S246" s="723"/>
      <c r="T246" s="723"/>
      <c r="U246" s="723"/>
      <c r="V246" s="723"/>
      <c r="W246" s="723"/>
      <c r="X246" s="723"/>
      <c r="Y246" s="723"/>
      <c r="Z246" s="724"/>
      <c r="AA246" s="222"/>
      <c r="AB246" s="511"/>
      <c r="AC246" s="277"/>
      <c r="AD246" s="276"/>
      <c r="AE246" s="277"/>
      <c r="AF246" s="277"/>
      <c r="AG246" s="277"/>
      <c r="AH246" s="277"/>
      <c r="AI246" s="277"/>
      <c r="AJ246" s="277"/>
      <c r="AK246" s="277"/>
      <c r="AL246" s="277"/>
      <c r="AM246" s="277"/>
      <c r="AN246" s="277"/>
      <c r="AO246" s="277"/>
      <c r="AP246" s="277"/>
      <c r="AQ246" s="277"/>
      <c r="AR246" s="277"/>
      <c r="CE246" s="60"/>
      <c r="CF246" s="60"/>
      <c r="CG246" s="60"/>
      <c r="CH246" s="60"/>
      <c r="CI246" s="60"/>
      <c r="CJ246" s="60"/>
      <c r="CK246" s="60"/>
      <c r="CL246" s="60"/>
      <c r="CM246" s="60"/>
      <c r="CN246" s="60"/>
      <c r="CO246" s="60"/>
      <c r="CP246" s="60"/>
      <c r="CQ246" s="60"/>
    </row>
    <row r="247" spans="1:95" ht="45" customHeight="1" x14ac:dyDescent="0.25">
      <c r="A247" s="425"/>
      <c r="B247" s="518" t="s">
        <v>807</v>
      </c>
      <c r="C247" s="519" t="s">
        <v>808</v>
      </c>
      <c r="D247" s="681"/>
      <c r="E247" s="682"/>
      <c r="F247" s="681"/>
      <c r="G247" s="682"/>
      <c r="H247" s="681"/>
      <c r="I247" s="682"/>
      <c r="J247" s="681"/>
      <c r="K247" s="682"/>
      <c r="L247" s="681"/>
      <c r="M247" s="682"/>
      <c r="N247" s="681"/>
      <c r="O247" s="682"/>
      <c r="P247" s="681"/>
      <c r="Q247" s="682"/>
      <c r="R247" s="681"/>
      <c r="S247" s="682"/>
      <c r="T247" s="681"/>
      <c r="U247" s="682"/>
      <c r="V247" s="681"/>
      <c r="W247" s="682"/>
      <c r="X247" s="532"/>
      <c r="Y247" s="111">
        <f t="shared" ref="Y247:Y249" si="46">IF(OR(D247="s",F247="s",H247="s",J247="s",L247="s",N247="s",P247="s",R247="s",T247="s",V247="s"), 0, IF(OR(D247="a",F247="a",H247="a",J247="a",L247="a",N247="a",P247="a",R247="a",T247="a",V247="a"),Z247,0))</f>
        <v>0</v>
      </c>
      <c r="Z247" s="517">
        <f>IF(X247="na",0,10)</f>
        <v>10</v>
      </c>
      <c r="AA247" s="221">
        <f>COUNTIF(D247:W247,"a")+COUNTIF(D247:W247,"s")+COUNTIF(X247,"na")</f>
        <v>0</v>
      </c>
      <c r="AB247" s="274"/>
      <c r="AC247" s="277"/>
      <c r="AD247" s="276"/>
      <c r="AE247" s="277"/>
      <c r="AF247" s="277"/>
      <c r="AG247" s="277"/>
      <c r="AH247" s="277"/>
      <c r="AI247" s="277"/>
      <c r="AJ247" s="277"/>
      <c r="AK247" s="277"/>
      <c r="AL247" s="277"/>
      <c r="AM247" s="277"/>
      <c r="AN247" s="277"/>
      <c r="AO247" s="277"/>
      <c r="AP247" s="277"/>
      <c r="AQ247" s="277"/>
      <c r="AR247" s="277"/>
      <c r="CE247" s="60"/>
      <c r="CF247" s="60"/>
      <c r="CG247" s="60"/>
      <c r="CH247" s="60"/>
      <c r="CI247" s="60"/>
      <c r="CJ247" s="60"/>
      <c r="CK247" s="60"/>
      <c r="CL247" s="60"/>
      <c r="CM247" s="60"/>
      <c r="CN247" s="60"/>
      <c r="CO247" s="60"/>
      <c r="CP247" s="60"/>
      <c r="CQ247" s="60"/>
    </row>
    <row r="248" spans="1:95" ht="30" customHeight="1" x14ac:dyDescent="0.25">
      <c r="A248" s="391"/>
      <c r="B248" s="100"/>
      <c r="C248" s="382" t="s">
        <v>787</v>
      </c>
      <c r="D248" s="721"/>
      <c r="E248" s="721"/>
      <c r="F248" s="721"/>
      <c r="G248" s="721"/>
      <c r="H248" s="721"/>
      <c r="I248" s="721"/>
      <c r="J248" s="721"/>
      <c r="K248" s="721"/>
      <c r="L248" s="721"/>
      <c r="M248" s="721"/>
      <c r="N248" s="721"/>
      <c r="O248" s="721"/>
      <c r="P248" s="721"/>
      <c r="Q248" s="721"/>
      <c r="R248" s="721"/>
      <c r="S248" s="721"/>
      <c r="T248" s="721"/>
      <c r="U248" s="721"/>
      <c r="V248" s="721"/>
      <c r="W248" s="721"/>
      <c r="X248" s="721"/>
      <c r="Y248" s="721"/>
      <c r="Z248" s="722"/>
      <c r="AA248" s="222"/>
      <c r="AB248" s="511"/>
      <c r="AC248" s="277"/>
      <c r="AD248" s="276"/>
      <c r="AE248" s="277"/>
      <c r="AF248" s="277"/>
      <c r="AG248" s="277"/>
      <c r="AH248" s="277"/>
      <c r="AI248" s="277"/>
      <c r="AJ248" s="277"/>
      <c r="AK248" s="277"/>
      <c r="AL248" s="277"/>
      <c r="AM248" s="277"/>
      <c r="AN248" s="277"/>
      <c r="AO248" s="277"/>
      <c r="AP248" s="277"/>
      <c r="AQ248" s="277"/>
      <c r="AR248" s="277"/>
      <c r="CE248" s="60"/>
      <c r="CF248" s="60"/>
      <c r="CG248" s="60"/>
      <c r="CH248" s="60"/>
      <c r="CI248" s="60"/>
      <c r="CJ248" s="60"/>
      <c r="CK248" s="60"/>
      <c r="CL248" s="60"/>
      <c r="CM248" s="60"/>
      <c r="CN248" s="60"/>
      <c r="CO248" s="60"/>
      <c r="CP248" s="60"/>
      <c r="CQ248" s="60"/>
    </row>
    <row r="249" spans="1:95" ht="106.5" customHeight="1" x14ac:dyDescent="0.25">
      <c r="A249" s="425"/>
      <c r="B249" s="518" t="s">
        <v>809</v>
      </c>
      <c r="C249" s="534" t="s">
        <v>810</v>
      </c>
      <c r="D249" s="681"/>
      <c r="E249" s="682"/>
      <c r="F249" s="681"/>
      <c r="G249" s="682"/>
      <c r="H249" s="681"/>
      <c r="I249" s="682"/>
      <c r="J249" s="681"/>
      <c r="K249" s="682"/>
      <c r="L249" s="681"/>
      <c r="M249" s="682"/>
      <c r="N249" s="681"/>
      <c r="O249" s="682"/>
      <c r="P249" s="681"/>
      <c r="Q249" s="682"/>
      <c r="R249" s="681"/>
      <c r="S249" s="682"/>
      <c r="T249" s="681"/>
      <c r="U249" s="682"/>
      <c r="V249" s="681"/>
      <c r="W249" s="682"/>
      <c r="X249" s="586" t="str">
        <f>IF(X247="na","na","")</f>
        <v/>
      </c>
      <c r="Y249" s="111">
        <f t="shared" si="46"/>
        <v>0</v>
      </c>
      <c r="Z249" s="517">
        <f>IF(X249="na",0,50)</f>
        <v>50</v>
      </c>
      <c r="AA249" s="221">
        <f>COUNTIF(D249:W249,"a")+COUNTIF(D249:W249,"s")+COUNTIF(X249,"na")</f>
        <v>0</v>
      </c>
      <c r="AB249" s="274"/>
      <c r="AC249" s="277"/>
      <c r="AD249" s="276"/>
      <c r="AE249" s="277"/>
      <c r="AF249" s="277"/>
      <c r="AG249" s="277"/>
      <c r="AH249" s="277"/>
      <c r="AI249" s="277"/>
      <c r="AJ249" s="277"/>
      <c r="AK249" s="277"/>
      <c r="AL249" s="277"/>
      <c r="AM249" s="277"/>
      <c r="AN249" s="277"/>
      <c r="AO249" s="277"/>
      <c r="AP249" s="277"/>
      <c r="AQ249" s="277"/>
      <c r="AR249" s="277"/>
      <c r="CE249" s="60"/>
      <c r="CF249" s="60"/>
      <c r="CG249" s="60"/>
      <c r="CH249" s="60"/>
      <c r="CI249" s="60"/>
      <c r="CJ249" s="60"/>
      <c r="CK249" s="60"/>
      <c r="CL249" s="60"/>
      <c r="CM249" s="60"/>
      <c r="CN249" s="60"/>
      <c r="CO249" s="60"/>
      <c r="CP249" s="60"/>
      <c r="CQ249" s="60"/>
    </row>
    <row r="250" spans="1:95" ht="30" customHeight="1" x14ac:dyDescent="0.25">
      <c r="A250" s="512"/>
      <c r="B250" s="100"/>
      <c r="C250" s="382" t="s">
        <v>795</v>
      </c>
      <c r="D250" s="677"/>
      <c r="E250" s="677"/>
      <c r="F250" s="677"/>
      <c r="G250" s="677"/>
      <c r="H250" s="677"/>
      <c r="I250" s="677"/>
      <c r="J250" s="677"/>
      <c r="K250" s="677"/>
      <c r="L250" s="677"/>
      <c r="M250" s="677"/>
      <c r="N250" s="677"/>
      <c r="O250" s="677"/>
      <c r="P250" s="677"/>
      <c r="Q250" s="677"/>
      <c r="R250" s="677"/>
      <c r="S250" s="677"/>
      <c r="T250" s="677"/>
      <c r="U250" s="677"/>
      <c r="V250" s="677"/>
      <c r="W250" s="677"/>
      <c r="X250" s="677"/>
      <c r="Y250" s="677"/>
      <c r="Z250" s="678"/>
      <c r="AA250" s="222"/>
      <c r="AB250" s="511"/>
      <c r="AC250" s="277"/>
      <c r="AD250" s="276"/>
      <c r="AE250" s="277"/>
      <c r="AF250" s="277"/>
      <c r="AG250" s="277"/>
      <c r="AH250" s="277"/>
      <c r="AI250" s="277"/>
      <c r="AJ250" s="277"/>
      <c r="AK250" s="277"/>
      <c r="AL250" s="277"/>
      <c r="AM250" s="277"/>
      <c r="AN250" s="277"/>
      <c r="AO250" s="277"/>
      <c r="AP250" s="277"/>
      <c r="AQ250" s="277"/>
      <c r="AR250" s="277"/>
      <c r="CE250" s="60"/>
      <c r="CF250" s="60"/>
      <c r="CG250" s="60"/>
      <c r="CH250" s="60"/>
      <c r="CI250" s="60"/>
      <c r="CJ250" s="60"/>
      <c r="CK250" s="60"/>
      <c r="CL250" s="60"/>
      <c r="CM250" s="60"/>
      <c r="CN250" s="60"/>
      <c r="CO250" s="60"/>
      <c r="CP250" s="60"/>
      <c r="CQ250" s="60"/>
    </row>
    <row r="251" spans="1:95" ht="30" customHeight="1" x14ac:dyDescent="0.25">
      <c r="A251" s="512"/>
      <c r="B251" s="100"/>
      <c r="C251" s="382" t="s">
        <v>811</v>
      </c>
      <c r="D251" s="677"/>
      <c r="E251" s="677"/>
      <c r="F251" s="677"/>
      <c r="G251" s="677"/>
      <c r="H251" s="677"/>
      <c r="I251" s="677"/>
      <c r="J251" s="677"/>
      <c r="K251" s="677"/>
      <c r="L251" s="677"/>
      <c r="M251" s="677"/>
      <c r="N251" s="677"/>
      <c r="O251" s="677"/>
      <c r="P251" s="677"/>
      <c r="Q251" s="677"/>
      <c r="R251" s="677"/>
      <c r="S251" s="677"/>
      <c r="T251" s="677"/>
      <c r="U251" s="677"/>
      <c r="V251" s="677"/>
      <c r="W251" s="677"/>
      <c r="X251" s="677"/>
      <c r="Y251" s="677"/>
      <c r="Z251" s="678"/>
      <c r="AA251" s="222"/>
      <c r="AB251" s="511"/>
      <c r="AC251" s="277"/>
      <c r="AD251" s="276"/>
      <c r="AE251" s="277"/>
      <c r="AF251" s="277"/>
      <c r="AG251" s="277"/>
      <c r="AH251" s="277"/>
      <c r="AI251" s="277"/>
      <c r="AJ251" s="277"/>
      <c r="AK251" s="277"/>
      <c r="AL251" s="277"/>
      <c r="AM251" s="277"/>
      <c r="AN251" s="277"/>
      <c r="AO251" s="277"/>
      <c r="AP251" s="277"/>
      <c r="AQ251" s="277"/>
      <c r="AR251" s="277"/>
      <c r="CE251" s="60"/>
      <c r="CF251" s="60"/>
      <c r="CG251" s="60"/>
      <c r="CH251" s="60"/>
      <c r="CI251" s="60"/>
      <c r="CJ251" s="60"/>
      <c r="CK251" s="60"/>
      <c r="CL251" s="60"/>
      <c r="CM251" s="60"/>
      <c r="CN251" s="60"/>
      <c r="CO251" s="60"/>
      <c r="CP251" s="60"/>
      <c r="CQ251" s="60"/>
    </row>
    <row r="252" spans="1:95" ht="180" customHeight="1" x14ac:dyDescent="0.25">
      <c r="A252" s="425"/>
      <c r="B252" s="242" t="s">
        <v>812</v>
      </c>
      <c r="C252" s="533" t="s">
        <v>813</v>
      </c>
      <c r="D252" s="673"/>
      <c r="E252" s="674"/>
      <c r="F252" s="673"/>
      <c r="G252" s="674"/>
      <c r="H252" s="673"/>
      <c r="I252" s="674"/>
      <c r="J252" s="673"/>
      <c r="K252" s="674"/>
      <c r="L252" s="673"/>
      <c r="M252" s="674"/>
      <c r="N252" s="673"/>
      <c r="O252" s="674"/>
      <c r="P252" s="673"/>
      <c r="Q252" s="674"/>
      <c r="R252" s="673"/>
      <c r="S252" s="674"/>
      <c r="T252" s="673"/>
      <c r="U252" s="674"/>
      <c r="V252" s="673"/>
      <c r="W252" s="674"/>
      <c r="X252" s="87"/>
      <c r="Y252" s="106">
        <f t="shared" ref="Y252" si="47">IF(OR(D252="s",F252="s",H252="s",J252="s",L252="s",N252="s",P252="s",R252="s",T252="s",V252="s"), 0, IF(OR(D252="a",F252="a",H252="a",J252="a",L252="a",N252="a",P252="a",R252="a",T252="a",V252="a"),Z252,0))</f>
        <v>0</v>
      </c>
      <c r="Z252" s="407">
        <f>IF(X252="na",0,20)</f>
        <v>20</v>
      </c>
      <c r="AA252" s="221">
        <f>COUNTIF(D252:W252,"a")+COUNTIF(D252:W252,"s")+COUNTIF(X252,"na")</f>
        <v>0</v>
      </c>
      <c r="AB252" s="274"/>
      <c r="AC252" s="277"/>
      <c r="AD252" s="276"/>
      <c r="AE252" s="277"/>
      <c r="AF252" s="277"/>
      <c r="AG252" s="277"/>
      <c r="AH252" s="277"/>
      <c r="AI252" s="277"/>
      <c r="AJ252" s="277"/>
      <c r="AK252" s="277"/>
      <c r="AL252" s="277"/>
      <c r="AM252" s="277"/>
      <c r="AN252" s="277"/>
      <c r="AO252" s="277"/>
      <c r="AP252" s="277"/>
      <c r="AQ252" s="277"/>
      <c r="AR252" s="277"/>
      <c r="CE252" s="60"/>
      <c r="CF252" s="60"/>
      <c r="CG252" s="60"/>
      <c r="CH252" s="60"/>
      <c r="CI252" s="60"/>
      <c r="CJ252" s="60"/>
      <c r="CK252" s="60"/>
      <c r="CL252" s="60"/>
      <c r="CM252" s="60"/>
      <c r="CN252" s="60"/>
      <c r="CO252" s="60"/>
      <c r="CP252" s="60"/>
      <c r="CQ252" s="60"/>
    </row>
    <row r="253" spans="1:95" ht="67.75" customHeight="1" x14ac:dyDescent="0.25">
      <c r="A253" s="425"/>
      <c r="B253" s="242" t="s">
        <v>818</v>
      </c>
      <c r="C253" s="453" t="s">
        <v>819</v>
      </c>
      <c r="D253" s="661"/>
      <c r="E253" s="662"/>
      <c r="F253" s="661"/>
      <c r="G253" s="662"/>
      <c r="H253" s="661"/>
      <c r="I253" s="662"/>
      <c r="J253" s="661"/>
      <c r="K253" s="662"/>
      <c r="L253" s="661"/>
      <c r="M253" s="662"/>
      <c r="N253" s="661"/>
      <c r="O253" s="662"/>
      <c r="P253" s="661"/>
      <c r="Q253" s="662"/>
      <c r="R253" s="661"/>
      <c r="S253" s="662"/>
      <c r="T253" s="661"/>
      <c r="U253" s="662"/>
      <c r="V253" s="661"/>
      <c r="W253" s="662"/>
      <c r="X253" s="88" t="str">
        <f>IF(X252="na", "na"," ")</f>
        <v xml:space="preserve"> </v>
      </c>
      <c r="Y253" s="104">
        <f t="shared" ref="Y253:Y255" si="48">IF(OR(D253="s",F253="s",H253="s",J253="s",L253="s",N253="s",P253="s",R253="s",T253="s",V253="s"), 0, IF(OR(D253="a",F253="a",H253="a",J253="a",L253="a",N253="a",P253="a",R253="a",T253="a",V253="a"),Z253,0))</f>
        <v>0</v>
      </c>
      <c r="Z253" s="408">
        <f>IF(X253="na",0,10)</f>
        <v>10</v>
      </c>
      <c r="AA253" s="221">
        <f>COUNTIF(D253:W253,"a")+COUNTIF(D253:W253,"s")+COUNTIF(X253,"na")</f>
        <v>0</v>
      </c>
      <c r="AB253" s="274"/>
      <c r="AC253" s="277"/>
      <c r="AD253" s="276" t="s">
        <v>286</v>
      </c>
      <c r="AE253" s="277"/>
      <c r="AF253" s="277"/>
      <c r="AG253" s="277"/>
      <c r="AH253" s="277"/>
      <c r="AI253" s="277"/>
      <c r="AJ253" s="277"/>
      <c r="AK253" s="277"/>
      <c r="AL253" s="277"/>
      <c r="AM253" s="277"/>
      <c r="AN253" s="277"/>
      <c r="AO253" s="277"/>
      <c r="AP253" s="277"/>
      <c r="AQ253" s="277"/>
      <c r="AR253" s="277"/>
      <c r="CE253" s="60"/>
      <c r="CF253" s="60"/>
      <c r="CG253" s="60"/>
      <c r="CH253" s="60"/>
      <c r="CI253" s="60"/>
      <c r="CJ253" s="60"/>
      <c r="CK253" s="60"/>
      <c r="CL253" s="60"/>
      <c r="CM253" s="60"/>
      <c r="CN253" s="60"/>
      <c r="CO253" s="60"/>
      <c r="CP253" s="60"/>
      <c r="CQ253" s="60"/>
    </row>
    <row r="254" spans="1:95" ht="210" customHeight="1" x14ac:dyDescent="0.25">
      <c r="A254" s="425"/>
      <c r="B254" s="242" t="s">
        <v>820</v>
      </c>
      <c r="C254" s="453" t="s">
        <v>823</v>
      </c>
      <c r="D254" s="661"/>
      <c r="E254" s="662"/>
      <c r="F254" s="661"/>
      <c r="G254" s="662"/>
      <c r="H254" s="661"/>
      <c r="I254" s="662"/>
      <c r="J254" s="661"/>
      <c r="K254" s="662"/>
      <c r="L254" s="661"/>
      <c r="M254" s="662"/>
      <c r="N254" s="661"/>
      <c r="O254" s="662"/>
      <c r="P254" s="661"/>
      <c r="Q254" s="662"/>
      <c r="R254" s="661"/>
      <c r="S254" s="662"/>
      <c r="T254" s="661"/>
      <c r="U254" s="662"/>
      <c r="V254" s="661"/>
      <c r="W254" s="662"/>
      <c r="X254" s="88" t="str">
        <f>IF(X252="na", "na"," ")</f>
        <v xml:space="preserve"> </v>
      </c>
      <c r="Y254" s="104">
        <f t="shared" si="48"/>
        <v>0</v>
      </c>
      <c r="Z254" s="408">
        <f>IF(X254="na",0,20)</f>
        <v>20</v>
      </c>
      <c r="AA254" s="221">
        <f>COUNTIF(D254:W254,"a")+COUNTIF(D254:W254,"s")+COUNTIF(X254,"na")</f>
        <v>0</v>
      </c>
      <c r="AB254" s="274"/>
      <c r="AC254" s="277"/>
      <c r="AD254" s="276"/>
      <c r="AE254" s="277"/>
      <c r="AF254" s="277"/>
      <c r="AG254" s="277"/>
      <c r="AH254" s="277"/>
      <c r="AI254" s="277"/>
      <c r="AJ254" s="277"/>
      <c r="AK254" s="277"/>
      <c r="AL254" s="277"/>
      <c r="AM254" s="277"/>
      <c r="AN254" s="277"/>
      <c r="AO254" s="277"/>
      <c r="AP254" s="277"/>
      <c r="AQ254" s="277"/>
      <c r="AR254" s="277"/>
      <c r="CE254" s="60"/>
      <c r="CF254" s="60"/>
      <c r="CG254" s="60"/>
      <c r="CH254" s="60"/>
      <c r="CI254" s="60"/>
      <c r="CJ254" s="60"/>
      <c r="CK254" s="60"/>
      <c r="CL254" s="60"/>
      <c r="CM254" s="60"/>
      <c r="CN254" s="60"/>
      <c r="CO254" s="60"/>
      <c r="CP254" s="60"/>
      <c r="CQ254" s="60"/>
    </row>
    <row r="255" spans="1:95" ht="28" customHeight="1" x14ac:dyDescent="0.25">
      <c r="A255" s="425"/>
      <c r="B255" s="242" t="s">
        <v>821</v>
      </c>
      <c r="C255" s="453" t="s">
        <v>824</v>
      </c>
      <c r="D255" s="661"/>
      <c r="E255" s="662"/>
      <c r="F255" s="661"/>
      <c r="G255" s="662"/>
      <c r="H255" s="661"/>
      <c r="I255" s="662"/>
      <c r="J255" s="661"/>
      <c r="K255" s="662"/>
      <c r="L255" s="661"/>
      <c r="M255" s="662"/>
      <c r="N255" s="661"/>
      <c r="O255" s="662"/>
      <c r="P255" s="661"/>
      <c r="Q255" s="662"/>
      <c r="R255" s="661"/>
      <c r="S255" s="662"/>
      <c r="T255" s="661"/>
      <c r="U255" s="662"/>
      <c r="V255" s="661"/>
      <c r="W255" s="662"/>
      <c r="X255" s="87"/>
      <c r="Y255" s="104">
        <f t="shared" si="48"/>
        <v>0</v>
      </c>
      <c r="Z255" s="408">
        <f>IF(X255="na",0,5)</f>
        <v>5</v>
      </c>
      <c r="AA255" s="221">
        <f>COUNTIF(D255:W255,"a")+COUNTIF(D255:W255,"s")+COUNTIF(X255,"na")</f>
        <v>0</v>
      </c>
      <c r="AB255" s="274"/>
      <c r="AC255" s="277"/>
      <c r="AD255" s="276" t="s">
        <v>286</v>
      </c>
      <c r="AE255" s="277"/>
      <c r="AF255" s="277"/>
      <c r="AG255" s="277"/>
      <c r="AH255" s="277"/>
      <c r="AI255" s="277"/>
      <c r="AJ255" s="277"/>
      <c r="AK255" s="277"/>
      <c r="AL255" s="277"/>
      <c r="AM255" s="277"/>
      <c r="AN255" s="277"/>
      <c r="AO255" s="277"/>
      <c r="AP255" s="277"/>
      <c r="AQ255" s="277"/>
      <c r="AR255" s="277"/>
      <c r="CE255" s="60"/>
      <c r="CF255" s="60"/>
      <c r="CG255" s="60"/>
      <c r="CH255" s="60"/>
      <c r="CI255" s="60"/>
      <c r="CJ255" s="60"/>
      <c r="CK255" s="60"/>
      <c r="CL255" s="60"/>
      <c r="CM255" s="60"/>
      <c r="CN255" s="60"/>
      <c r="CO255" s="60"/>
      <c r="CP255" s="60"/>
      <c r="CQ255" s="60"/>
    </row>
    <row r="256" spans="1:95" ht="28" customHeight="1" thickBot="1" x14ac:dyDescent="0.3">
      <c r="A256" s="425"/>
      <c r="B256" s="242" t="s">
        <v>822</v>
      </c>
      <c r="C256" s="453" t="s">
        <v>825</v>
      </c>
      <c r="D256" s="661"/>
      <c r="E256" s="662"/>
      <c r="F256" s="661"/>
      <c r="G256" s="662"/>
      <c r="H256" s="661"/>
      <c r="I256" s="662"/>
      <c r="J256" s="661"/>
      <c r="K256" s="662"/>
      <c r="L256" s="661"/>
      <c r="M256" s="662"/>
      <c r="N256" s="661"/>
      <c r="O256" s="662"/>
      <c r="P256" s="661"/>
      <c r="Q256" s="662"/>
      <c r="R256" s="661"/>
      <c r="S256" s="662"/>
      <c r="T256" s="661"/>
      <c r="U256" s="662"/>
      <c r="V256" s="661"/>
      <c r="W256" s="662"/>
      <c r="X256" s="88" t="str">
        <f>IF(X252="na", "na"," ")</f>
        <v xml:space="preserve"> </v>
      </c>
      <c r="Y256" s="104">
        <f t="shared" ref="Y256" si="49">IF(OR(D256="s",F256="s",H256="s",J256="s",L256="s",N256="s",P256="s",R256="s",T256="s",V256="s"), 0, IF(OR(D256="a",F256="a",H256="a",J256="a",L256="a",N256="a",P256="a",R256="a",T256="a",V256="a"),Z256,0))</f>
        <v>0</v>
      </c>
      <c r="Z256" s="408">
        <f>IF(X256="na",0,5)</f>
        <v>5</v>
      </c>
      <c r="AA256" s="221">
        <f>COUNTIF(D256:W256,"a")+COUNTIF(D256:W256,"s")+COUNTIF(X256,"na")</f>
        <v>0</v>
      </c>
      <c r="AB256" s="274"/>
      <c r="AC256" s="277"/>
      <c r="AD256" s="276" t="s">
        <v>286</v>
      </c>
      <c r="AE256" s="277"/>
      <c r="AF256" s="277"/>
      <c r="AG256" s="277"/>
      <c r="AH256" s="277"/>
      <c r="AI256" s="277"/>
      <c r="AJ256" s="277"/>
      <c r="AK256" s="277"/>
      <c r="AL256" s="277"/>
      <c r="AM256" s="277"/>
      <c r="AN256" s="277"/>
      <c r="AO256" s="277"/>
      <c r="AP256" s="277"/>
      <c r="AQ256" s="277"/>
      <c r="AR256" s="277"/>
      <c r="CE256" s="60"/>
      <c r="CF256" s="60"/>
      <c r="CG256" s="60"/>
      <c r="CH256" s="60"/>
      <c r="CI256" s="60"/>
      <c r="CJ256" s="60"/>
      <c r="CK256" s="60"/>
      <c r="CL256" s="60"/>
      <c r="CM256" s="60"/>
      <c r="CN256" s="60"/>
      <c r="CO256" s="60"/>
      <c r="CP256" s="60"/>
      <c r="CQ256" s="60"/>
    </row>
    <row r="257" spans="1:95" ht="21" customHeight="1" thickTop="1" thickBot="1" x14ac:dyDescent="0.3">
      <c r="A257" s="512"/>
      <c r="B257" s="90"/>
      <c r="C257" s="142"/>
      <c r="D257" s="667" t="s">
        <v>289</v>
      </c>
      <c r="E257" s="726"/>
      <c r="F257" s="726"/>
      <c r="G257" s="726"/>
      <c r="H257" s="726"/>
      <c r="I257" s="726"/>
      <c r="J257" s="726"/>
      <c r="K257" s="726"/>
      <c r="L257" s="726"/>
      <c r="M257" s="726"/>
      <c r="N257" s="726"/>
      <c r="O257" s="726"/>
      <c r="P257" s="726"/>
      <c r="Q257" s="726"/>
      <c r="R257" s="726"/>
      <c r="S257" s="726"/>
      <c r="T257" s="726"/>
      <c r="U257" s="726"/>
      <c r="V257" s="726"/>
      <c r="W257" s="726"/>
      <c r="X257" s="727"/>
      <c r="Y257" s="92">
        <f>SUM(Y247:Y256)</f>
        <v>0</v>
      </c>
      <c r="Z257" s="410">
        <f>SUM(Z247:Z256)</f>
        <v>120</v>
      </c>
      <c r="AA257" s="222"/>
      <c r="AB257" s="51"/>
      <c r="AC257" s="277"/>
      <c r="AD257" s="276"/>
      <c r="AE257" s="277"/>
      <c r="AF257" s="277"/>
      <c r="AG257" s="277"/>
      <c r="AH257" s="277"/>
      <c r="AI257" s="277"/>
      <c r="AJ257" s="277"/>
      <c r="AK257" s="277"/>
      <c r="AL257" s="277"/>
      <c r="AM257" s="277"/>
      <c r="AN257" s="277"/>
      <c r="AO257" s="277"/>
      <c r="AP257" s="277"/>
      <c r="AQ257" s="277"/>
      <c r="AR257" s="277"/>
      <c r="CE257" s="60"/>
      <c r="CF257" s="60"/>
      <c r="CG257" s="60"/>
      <c r="CH257" s="60"/>
      <c r="CI257" s="60"/>
      <c r="CJ257" s="60"/>
      <c r="CK257" s="60"/>
      <c r="CL257" s="60"/>
      <c r="CM257" s="60"/>
      <c r="CN257" s="60"/>
      <c r="CO257" s="60"/>
      <c r="CP257" s="60"/>
      <c r="CQ257" s="60"/>
    </row>
    <row r="258" spans="1:95" ht="21" customHeight="1" thickBot="1" x14ac:dyDescent="0.3">
      <c r="A258" s="399"/>
      <c r="B258" s="102"/>
      <c r="C258" s="173"/>
      <c r="D258" s="693"/>
      <c r="E258" s="694"/>
      <c r="F258" s="725">
        <f>IF(X252="na",0,IF(X255="na", 15, 20))</f>
        <v>20</v>
      </c>
      <c r="G258" s="715"/>
      <c r="H258" s="715"/>
      <c r="I258" s="715"/>
      <c r="J258" s="715"/>
      <c r="K258" s="715"/>
      <c r="L258" s="715"/>
      <c r="M258" s="715"/>
      <c r="N258" s="715"/>
      <c r="O258" s="715"/>
      <c r="P258" s="715"/>
      <c r="Q258" s="715"/>
      <c r="R258" s="715"/>
      <c r="S258" s="715"/>
      <c r="T258" s="715"/>
      <c r="U258" s="715"/>
      <c r="V258" s="715"/>
      <c r="W258" s="715"/>
      <c r="X258" s="715"/>
      <c r="Y258" s="715"/>
      <c r="Z258" s="716"/>
      <c r="AA258" s="222"/>
      <c r="AB258" s="51"/>
      <c r="AC258" s="277"/>
      <c r="AD258" s="276"/>
      <c r="AE258" s="277"/>
      <c r="AF258" s="277"/>
      <c r="AG258" s="277"/>
      <c r="AH258" s="277"/>
      <c r="AI258" s="277"/>
      <c r="AJ258" s="277"/>
      <c r="AK258" s="277"/>
      <c r="AL258" s="277"/>
      <c r="AM258" s="277"/>
      <c r="AN258" s="277"/>
      <c r="AO258" s="277"/>
      <c r="AP258" s="277"/>
      <c r="AQ258" s="277"/>
      <c r="AR258" s="277"/>
      <c r="CE258" s="60"/>
      <c r="CF258" s="60"/>
      <c r="CG258" s="60"/>
      <c r="CH258" s="60"/>
      <c r="CI258" s="60"/>
      <c r="CJ258" s="60"/>
      <c r="CK258" s="60"/>
      <c r="CL258" s="60"/>
      <c r="CM258" s="60"/>
      <c r="CN258" s="60"/>
      <c r="CO258" s="60"/>
      <c r="CP258" s="60"/>
      <c r="CQ258" s="60"/>
    </row>
    <row r="259" spans="1:95" ht="40.5" thickBot="1" x14ac:dyDescent="0.3">
      <c r="A259" s="391"/>
      <c r="B259" s="341">
        <v>5421</v>
      </c>
      <c r="C259" s="192" t="s">
        <v>272</v>
      </c>
      <c r="D259" s="315"/>
      <c r="E259" s="316"/>
      <c r="F259" s="315"/>
      <c r="G259" s="316"/>
      <c r="H259" s="315" t="s">
        <v>288</v>
      </c>
      <c r="I259" s="316"/>
      <c r="J259" s="315"/>
      <c r="K259" s="316"/>
      <c r="L259" s="315"/>
      <c r="M259" s="316"/>
      <c r="N259" s="315"/>
      <c r="O259" s="316"/>
      <c r="P259" s="315"/>
      <c r="Q259" s="316"/>
      <c r="R259" s="315"/>
      <c r="S259" s="316"/>
      <c r="T259" s="315"/>
      <c r="U259" s="316"/>
      <c r="V259" s="315"/>
      <c r="W259" s="316"/>
      <c r="X259" s="314"/>
      <c r="Y259" s="314"/>
      <c r="Z259" s="406"/>
      <c r="AA259" s="222"/>
      <c r="AB259" s="51"/>
      <c r="AC259" s="277"/>
      <c r="AD259" s="276"/>
      <c r="AE259" s="277"/>
      <c r="AF259" s="277"/>
      <c r="AG259" s="277"/>
      <c r="AH259" s="277"/>
      <c r="AI259" s="277"/>
      <c r="AJ259" s="277"/>
      <c r="AK259" s="277"/>
      <c r="AL259" s="277"/>
      <c r="AM259" s="277"/>
      <c r="AN259" s="277"/>
      <c r="AO259" s="277"/>
      <c r="AP259" s="277"/>
      <c r="AQ259" s="277"/>
      <c r="AR259" s="277"/>
      <c r="CE259" s="60"/>
      <c r="CF259" s="60"/>
      <c r="CG259" s="60"/>
      <c r="CH259" s="60"/>
      <c r="CI259" s="60"/>
      <c r="CJ259" s="60"/>
      <c r="CK259" s="60"/>
      <c r="CL259" s="60"/>
      <c r="CM259" s="60"/>
      <c r="CN259" s="60"/>
      <c r="CO259" s="60"/>
      <c r="CP259" s="60"/>
      <c r="CQ259" s="60"/>
    </row>
    <row r="260" spans="1:95" ht="67.75" customHeight="1" x14ac:dyDescent="0.25">
      <c r="A260" s="512"/>
      <c r="B260" s="242" t="s">
        <v>183</v>
      </c>
      <c r="C260" s="201" t="s">
        <v>185</v>
      </c>
      <c r="D260" s="673"/>
      <c r="E260" s="674"/>
      <c r="F260" s="673"/>
      <c r="G260" s="674"/>
      <c r="H260" s="673"/>
      <c r="I260" s="674"/>
      <c r="J260" s="673"/>
      <c r="K260" s="674"/>
      <c r="L260" s="673"/>
      <c r="M260" s="674"/>
      <c r="N260" s="673"/>
      <c r="O260" s="674"/>
      <c r="P260" s="673"/>
      <c r="Q260" s="674"/>
      <c r="R260" s="673"/>
      <c r="S260" s="674"/>
      <c r="T260" s="673"/>
      <c r="U260" s="674"/>
      <c r="V260" s="673"/>
      <c r="W260" s="674"/>
      <c r="X260" s="87"/>
      <c r="Y260" s="106">
        <f>IF(OR(D260="s",F260="s",H260="s",J260="s",L260="s",N260="s",P260="s",R260="s",T260="s",V260="s"), 0, IF(OR(D260="a",F260="a",H260="a",J260="a",L260="a",N260="a",P260="a",R260="a",T260="a",V260="a",X260="na"),Z260,0))</f>
        <v>0</v>
      </c>
      <c r="Z260" s="407">
        <v>30</v>
      </c>
      <c r="AA260" s="221">
        <f>COUNTIF(D260:W260,"a")+COUNTIF(D260:W260,"s")+COUNTIF(X260,"na")</f>
        <v>0</v>
      </c>
      <c r="AB260" s="274"/>
      <c r="AC260" s="277"/>
      <c r="AD260" s="276" t="s">
        <v>286</v>
      </c>
      <c r="AE260" s="277"/>
      <c r="AF260" s="277"/>
      <c r="AG260" s="277"/>
      <c r="AH260" s="277"/>
      <c r="AI260" s="277"/>
      <c r="AJ260" s="277"/>
      <c r="AK260" s="277"/>
      <c r="AL260" s="277"/>
      <c r="AM260" s="277"/>
      <c r="AN260" s="277"/>
      <c r="AO260" s="277"/>
      <c r="AP260" s="277"/>
      <c r="AQ260" s="277"/>
      <c r="AR260" s="277"/>
      <c r="CE260" s="60"/>
      <c r="CF260" s="60"/>
      <c r="CG260" s="60"/>
      <c r="CH260" s="60"/>
      <c r="CI260" s="60"/>
      <c r="CJ260" s="60"/>
      <c r="CK260" s="60"/>
      <c r="CL260" s="60"/>
      <c r="CM260" s="60"/>
      <c r="CN260" s="60"/>
      <c r="CO260" s="60"/>
      <c r="CP260" s="60"/>
      <c r="CQ260" s="60"/>
    </row>
    <row r="261" spans="1:95" ht="67.75" customHeight="1" thickBot="1" x14ac:dyDescent="0.3">
      <c r="A261" s="512"/>
      <c r="B261" s="240" t="s">
        <v>184</v>
      </c>
      <c r="C261" s="201" t="s">
        <v>45</v>
      </c>
      <c r="D261" s="661"/>
      <c r="E261" s="662"/>
      <c r="F261" s="661"/>
      <c r="G261" s="662"/>
      <c r="H261" s="661"/>
      <c r="I261" s="662"/>
      <c r="J261" s="661"/>
      <c r="K261" s="662"/>
      <c r="L261" s="661"/>
      <c r="M261" s="662"/>
      <c r="N261" s="661"/>
      <c r="O261" s="662"/>
      <c r="P261" s="661"/>
      <c r="Q261" s="662"/>
      <c r="R261" s="661"/>
      <c r="S261" s="662"/>
      <c r="T261" s="661"/>
      <c r="U261" s="662"/>
      <c r="V261" s="661"/>
      <c r="W261" s="662"/>
      <c r="X261" s="87"/>
      <c r="Y261" s="104">
        <f>IF(OR(D261="s",F261="s",H261="s",J261="s",L261="s",N261="s",P261="s",R261="s",T261="s",V261="s"), 0, IF(OR(D261="a",F261="a",H261="a",J261="a",L261="a",N261="a",P261="a",R261="a",T261="a",V261="a",X261="na"),Z261,0))</f>
        <v>0</v>
      </c>
      <c r="Z261" s="408">
        <v>10</v>
      </c>
      <c r="AA261" s="221">
        <f>COUNTIF(D261:W261,"a")+COUNTIF(D261:W261,"s")+COUNTIF(X261,"na")</f>
        <v>0</v>
      </c>
      <c r="AB261" s="274"/>
      <c r="AC261" s="277"/>
      <c r="AD261" s="276" t="s">
        <v>286</v>
      </c>
      <c r="AE261" s="277"/>
      <c r="AF261" s="277"/>
      <c r="AG261" s="277"/>
      <c r="AH261" s="277"/>
      <c r="AI261" s="277"/>
      <c r="AJ261" s="277"/>
      <c r="AK261" s="277"/>
      <c r="AL261" s="277"/>
      <c r="AM261" s="277"/>
      <c r="AN261" s="277"/>
      <c r="AO261" s="277"/>
      <c r="AP261" s="277"/>
      <c r="AQ261" s="277"/>
      <c r="AR261" s="277"/>
      <c r="CE261" s="60"/>
      <c r="CF261" s="60"/>
      <c r="CG261" s="60"/>
      <c r="CH261" s="60"/>
      <c r="CI261" s="60"/>
      <c r="CJ261" s="60"/>
      <c r="CK261" s="60"/>
      <c r="CL261" s="60"/>
      <c r="CM261" s="60"/>
      <c r="CN261" s="60"/>
      <c r="CO261" s="60"/>
      <c r="CP261" s="60"/>
      <c r="CQ261" s="60"/>
    </row>
    <row r="262" spans="1:95" ht="21" customHeight="1" thickTop="1" thickBot="1" x14ac:dyDescent="0.3">
      <c r="A262" s="512"/>
      <c r="B262" s="90"/>
      <c r="C262" s="142"/>
      <c r="D262" s="667" t="s">
        <v>289</v>
      </c>
      <c r="E262" s="668"/>
      <c r="F262" s="668"/>
      <c r="G262" s="668"/>
      <c r="H262" s="668"/>
      <c r="I262" s="668"/>
      <c r="J262" s="668"/>
      <c r="K262" s="668"/>
      <c r="L262" s="668"/>
      <c r="M262" s="668"/>
      <c r="N262" s="668"/>
      <c r="O262" s="668"/>
      <c r="P262" s="668"/>
      <c r="Q262" s="668"/>
      <c r="R262" s="668"/>
      <c r="S262" s="668"/>
      <c r="T262" s="668"/>
      <c r="U262" s="668"/>
      <c r="V262" s="668"/>
      <c r="W262" s="668"/>
      <c r="X262" s="669"/>
      <c r="Y262" s="92">
        <f>SUM(Y260:Y261)</f>
        <v>0</v>
      </c>
      <c r="Z262" s="410">
        <f>SUM(Z260:Z261)</f>
        <v>40</v>
      </c>
      <c r="AA262" s="222"/>
      <c r="AB262" s="51"/>
      <c r="AC262" s="277"/>
      <c r="AD262" s="276"/>
      <c r="AE262" s="277"/>
      <c r="AF262" s="277"/>
      <c r="AG262" s="277"/>
      <c r="AH262" s="277"/>
      <c r="AI262" s="277"/>
      <c r="AJ262" s="277"/>
      <c r="AK262" s="277"/>
      <c r="AL262" s="277"/>
      <c r="AM262" s="277"/>
      <c r="AN262" s="277"/>
      <c r="AO262" s="277"/>
      <c r="AP262" s="277"/>
      <c r="AQ262" s="277"/>
      <c r="AR262" s="277"/>
      <c r="CE262" s="60"/>
      <c r="CF262" s="60"/>
      <c r="CG262" s="60"/>
      <c r="CH262" s="60"/>
      <c r="CI262" s="60"/>
      <c r="CJ262" s="60"/>
      <c r="CK262" s="60"/>
      <c r="CL262" s="60"/>
      <c r="CM262" s="60"/>
      <c r="CN262" s="60"/>
      <c r="CO262" s="60"/>
      <c r="CP262" s="60"/>
      <c r="CQ262" s="60"/>
    </row>
    <row r="263" spans="1:95" ht="21" customHeight="1" thickBot="1" x14ac:dyDescent="0.3">
      <c r="A263" s="399"/>
      <c r="B263" s="197"/>
      <c r="C263" s="184"/>
      <c r="D263" s="693"/>
      <c r="E263" s="694"/>
      <c r="F263" s="797">
        <v>40</v>
      </c>
      <c r="G263" s="715"/>
      <c r="H263" s="715"/>
      <c r="I263" s="715"/>
      <c r="J263" s="715"/>
      <c r="K263" s="715"/>
      <c r="L263" s="715"/>
      <c r="M263" s="715"/>
      <c r="N263" s="715"/>
      <c r="O263" s="715"/>
      <c r="P263" s="715"/>
      <c r="Q263" s="715"/>
      <c r="R263" s="715"/>
      <c r="S263" s="715"/>
      <c r="T263" s="715"/>
      <c r="U263" s="715"/>
      <c r="V263" s="715"/>
      <c r="W263" s="715"/>
      <c r="X263" s="715"/>
      <c r="Y263" s="715"/>
      <c r="Z263" s="716"/>
      <c r="AA263" s="222"/>
      <c r="AB263" s="51"/>
      <c r="AC263" s="277"/>
      <c r="AD263" s="276"/>
      <c r="AE263" s="277"/>
      <c r="AF263" s="277"/>
      <c r="AG263" s="277"/>
      <c r="AH263" s="277"/>
      <c r="AI263" s="277"/>
      <c r="AJ263" s="277"/>
      <c r="AK263" s="277"/>
      <c r="AL263" s="277"/>
      <c r="AM263" s="277"/>
      <c r="AN263" s="277"/>
      <c r="AO263" s="277"/>
      <c r="AP263" s="277"/>
      <c r="AQ263" s="277"/>
      <c r="AR263" s="277"/>
      <c r="CE263" s="60"/>
      <c r="CF263" s="60"/>
      <c r="CG263" s="60"/>
      <c r="CH263" s="60"/>
      <c r="CI263" s="60"/>
      <c r="CJ263" s="60"/>
      <c r="CK263" s="60"/>
      <c r="CL263" s="60"/>
      <c r="CM263" s="60"/>
      <c r="CN263" s="60"/>
      <c r="CO263" s="60"/>
      <c r="CP263" s="60"/>
      <c r="CQ263" s="60"/>
    </row>
    <row r="264" spans="1:95" ht="30" customHeight="1" thickBot="1" x14ac:dyDescent="0.3">
      <c r="A264" s="391"/>
      <c r="B264" s="341">
        <v>5430</v>
      </c>
      <c r="C264" s="192" t="s">
        <v>440</v>
      </c>
      <c r="D264" s="315"/>
      <c r="E264" s="316"/>
      <c r="F264" s="315"/>
      <c r="G264" s="316"/>
      <c r="H264" s="315" t="s">
        <v>288</v>
      </c>
      <c r="I264" s="316"/>
      <c r="J264" s="315"/>
      <c r="K264" s="316"/>
      <c r="L264" s="315"/>
      <c r="M264" s="316"/>
      <c r="N264" s="315"/>
      <c r="O264" s="316"/>
      <c r="P264" s="315"/>
      <c r="Q264" s="316"/>
      <c r="R264" s="315"/>
      <c r="S264" s="316"/>
      <c r="T264" s="315"/>
      <c r="U264" s="316"/>
      <c r="V264" s="315"/>
      <c r="W264" s="316"/>
      <c r="X264" s="314"/>
      <c r="Y264" s="314"/>
      <c r="Z264" s="406"/>
      <c r="AA264" s="222"/>
      <c r="AB264" s="51"/>
      <c r="AC264" s="277"/>
      <c r="AD264" s="276"/>
      <c r="AE264" s="277"/>
      <c r="AF264" s="277"/>
      <c r="AG264" s="277"/>
      <c r="AH264" s="277"/>
      <c r="AI264" s="277"/>
      <c r="AJ264" s="277"/>
      <c r="AK264" s="277"/>
      <c r="AL264" s="277"/>
      <c r="AM264" s="277"/>
      <c r="AN264" s="277"/>
      <c r="AO264" s="277"/>
      <c r="AP264" s="277"/>
      <c r="AQ264" s="277"/>
      <c r="AR264" s="277"/>
      <c r="CE264" s="60"/>
      <c r="CF264" s="60"/>
      <c r="CG264" s="60"/>
      <c r="CH264" s="60"/>
      <c r="CI264" s="60"/>
      <c r="CJ264" s="60"/>
      <c r="CK264" s="60"/>
      <c r="CL264" s="60"/>
      <c r="CM264" s="60"/>
      <c r="CN264" s="60"/>
      <c r="CO264" s="60"/>
      <c r="CP264" s="60"/>
      <c r="CQ264" s="60"/>
    </row>
    <row r="265" spans="1:95" ht="45" customHeight="1" x14ac:dyDescent="0.25">
      <c r="A265" s="424"/>
      <c r="B265" s="317" t="s">
        <v>774</v>
      </c>
      <c r="C265" s="167" t="s">
        <v>778</v>
      </c>
      <c r="D265" s="689"/>
      <c r="E265" s="689"/>
      <c r="F265" s="689"/>
      <c r="G265" s="689"/>
      <c r="H265" s="689"/>
      <c r="I265" s="689"/>
      <c r="J265" s="689"/>
      <c r="K265" s="689"/>
      <c r="L265" s="689"/>
      <c r="M265" s="689"/>
      <c r="N265" s="689"/>
      <c r="O265" s="689"/>
      <c r="P265" s="689"/>
      <c r="Q265" s="689"/>
      <c r="R265" s="689"/>
      <c r="S265" s="689"/>
      <c r="T265" s="689"/>
      <c r="U265" s="689"/>
      <c r="V265" s="689"/>
      <c r="W265" s="689"/>
      <c r="X265" s="600"/>
      <c r="Y265" s="599">
        <f>IF(COUNTIF(D265:W265,"s"),0,IF(COUNTIF(D265:W265,"a"),Z265,0))</f>
        <v>0</v>
      </c>
      <c r="Z265" s="419">
        <v>30</v>
      </c>
      <c r="AA265" s="221">
        <f>COUNTIF(D265:W265,"a")+COUNTIF(D265:W265,"s")</f>
        <v>0</v>
      </c>
      <c r="AB265" s="274"/>
      <c r="AC265" s="277"/>
      <c r="AD265" s="276"/>
      <c r="AE265" s="277"/>
      <c r="AF265" s="277"/>
      <c r="AG265" s="277"/>
      <c r="AH265" s="277"/>
      <c r="AI265" s="277"/>
      <c r="AJ265" s="277"/>
      <c r="AK265" s="277"/>
      <c r="AL265" s="277"/>
      <c r="AM265" s="277"/>
      <c r="AN265" s="277"/>
      <c r="AO265" s="277"/>
      <c r="AP265" s="277"/>
      <c r="AQ265" s="277"/>
      <c r="AR265" s="277"/>
      <c r="CE265" s="60"/>
      <c r="CF265" s="60"/>
      <c r="CG265" s="60"/>
      <c r="CH265" s="60"/>
      <c r="CI265" s="60"/>
      <c r="CJ265" s="60"/>
      <c r="CK265" s="60"/>
      <c r="CL265" s="60"/>
      <c r="CM265" s="60"/>
      <c r="CN265" s="60"/>
      <c r="CO265" s="60"/>
      <c r="CP265" s="60"/>
      <c r="CQ265" s="60"/>
    </row>
    <row r="266" spans="1:95" ht="30" customHeight="1" x14ac:dyDescent="0.25">
      <c r="A266" s="512"/>
      <c r="B266" s="522"/>
      <c r="C266" s="529" t="s">
        <v>393</v>
      </c>
      <c r="D266" s="690" t="s">
        <v>987</v>
      </c>
      <c r="E266" s="691"/>
      <c r="F266" s="691"/>
      <c r="G266" s="691"/>
      <c r="H266" s="691"/>
      <c r="I266" s="691"/>
      <c r="J266" s="691"/>
      <c r="K266" s="691"/>
      <c r="L266" s="691"/>
      <c r="M266" s="691"/>
      <c r="N266" s="691"/>
      <c r="O266" s="691"/>
      <c r="P266" s="691"/>
      <c r="Q266" s="691"/>
      <c r="R266" s="691"/>
      <c r="S266" s="691"/>
      <c r="T266" s="691"/>
      <c r="U266" s="691"/>
      <c r="V266" s="691"/>
      <c r="W266" s="691"/>
      <c r="X266" s="691"/>
      <c r="Y266" s="691"/>
      <c r="Z266" s="692"/>
      <c r="AA266" s="221"/>
      <c r="AB266" s="274"/>
      <c r="AC266" s="277"/>
      <c r="AD266" s="276"/>
      <c r="AE266" s="277"/>
      <c r="AF266" s="277"/>
      <c r="AG266" s="277"/>
      <c r="AH266" s="277"/>
      <c r="AI266" s="277"/>
      <c r="AJ266" s="277"/>
      <c r="AK266" s="277"/>
      <c r="AL266" s="277"/>
      <c r="AM266" s="277"/>
      <c r="AN266" s="277"/>
      <c r="AO266" s="277"/>
      <c r="AP266" s="277"/>
      <c r="AQ266" s="277"/>
      <c r="AR266" s="277"/>
      <c r="CE266" s="60"/>
      <c r="CF266" s="60"/>
      <c r="CG266" s="60"/>
      <c r="CH266" s="60"/>
      <c r="CI266" s="60"/>
      <c r="CJ266" s="60"/>
      <c r="CK266" s="60"/>
      <c r="CL266" s="60"/>
      <c r="CM266" s="60"/>
      <c r="CN266" s="60"/>
      <c r="CO266" s="60"/>
      <c r="CP266" s="60"/>
      <c r="CQ266" s="60"/>
    </row>
    <row r="267" spans="1:95" ht="28" customHeight="1" x14ac:dyDescent="0.25">
      <c r="A267" s="512"/>
      <c r="B267" s="242"/>
      <c r="C267" s="193" t="s">
        <v>775</v>
      </c>
      <c r="D267" s="673"/>
      <c r="E267" s="674"/>
      <c r="F267" s="673"/>
      <c r="G267" s="674"/>
      <c r="H267" s="673"/>
      <c r="I267" s="674"/>
      <c r="J267" s="673"/>
      <c r="K267" s="674"/>
      <c r="L267" s="673"/>
      <c r="M267" s="674"/>
      <c r="N267" s="673"/>
      <c r="O267" s="674"/>
      <c r="P267" s="673"/>
      <c r="Q267" s="674"/>
      <c r="R267" s="673"/>
      <c r="S267" s="674"/>
      <c r="T267" s="673"/>
      <c r="U267" s="674"/>
      <c r="V267" s="673"/>
      <c r="W267" s="674"/>
      <c r="X267" s="785"/>
      <c r="Y267" s="786"/>
      <c r="Z267" s="787"/>
      <c r="AA267" s="221">
        <f>IF(COUNTIF($D$265:$W$265,"s"),1,COUNTIF(D267:W267, "a"))</f>
        <v>0</v>
      </c>
      <c r="AB267" s="274"/>
      <c r="AC267" s="277"/>
      <c r="AD267" s="276"/>
      <c r="AE267" s="277"/>
      <c r="AF267" s="277"/>
      <c r="AG267" s="277"/>
      <c r="AH267" s="277"/>
      <c r="AI267" s="277"/>
      <c r="AJ267" s="277"/>
      <c r="AK267" s="277"/>
      <c r="AL267" s="277"/>
      <c r="AM267" s="277"/>
      <c r="AN267" s="277"/>
      <c r="AO267" s="277"/>
      <c r="AP267" s="277"/>
      <c r="AQ267" s="277"/>
      <c r="AR267" s="277"/>
      <c r="CE267" s="60"/>
      <c r="CF267" s="60"/>
      <c r="CG267" s="60"/>
      <c r="CH267" s="60"/>
      <c r="CI267" s="60"/>
      <c r="CJ267" s="60"/>
      <c r="CK267" s="60"/>
      <c r="CL267" s="60"/>
      <c r="CM267" s="60"/>
      <c r="CN267" s="60"/>
      <c r="CO267" s="60"/>
      <c r="CP267" s="60"/>
      <c r="CQ267" s="60"/>
    </row>
    <row r="268" spans="1:95" ht="28" customHeight="1" x14ac:dyDescent="0.25">
      <c r="A268" s="512"/>
      <c r="B268" s="240"/>
      <c r="C268" s="193" t="s">
        <v>776</v>
      </c>
      <c r="D268" s="661"/>
      <c r="E268" s="662"/>
      <c r="F268" s="661"/>
      <c r="G268" s="662"/>
      <c r="H268" s="661"/>
      <c r="I268" s="662"/>
      <c r="J268" s="661"/>
      <c r="K268" s="662"/>
      <c r="L268" s="661"/>
      <c r="M268" s="662"/>
      <c r="N268" s="661"/>
      <c r="O268" s="662"/>
      <c r="P268" s="661"/>
      <c r="Q268" s="662"/>
      <c r="R268" s="661"/>
      <c r="S268" s="662"/>
      <c r="T268" s="661"/>
      <c r="U268" s="662"/>
      <c r="V268" s="661"/>
      <c r="W268" s="662"/>
      <c r="X268" s="788"/>
      <c r="Y268" s="786"/>
      <c r="Z268" s="787"/>
      <c r="AA268" s="221">
        <f t="shared" ref="AA268:AA269" si="50">IF(COUNTIF($D$265:$W$265,"s"),1,COUNTIF(D268:W268, "a"))</f>
        <v>0</v>
      </c>
      <c r="AB268" s="274"/>
      <c r="AC268" s="277"/>
      <c r="AD268" s="276"/>
      <c r="AE268" s="277"/>
      <c r="AF268" s="277"/>
      <c r="AG268" s="277"/>
      <c r="AH268" s="277"/>
      <c r="AI268" s="277"/>
      <c r="AJ268" s="277"/>
      <c r="AK268" s="277"/>
      <c r="AL268" s="277"/>
      <c r="AM268" s="277"/>
      <c r="AN268" s="277"/>
      <c r="AO268" s="277"/>
      <c r="AP268" s="277"/>
      <c r="AQ268" s="277"/>
      <c r="AR268" s="277"/>
      <c r="CE268" s="60"/>
      <c r="CF268" s="60"/>
      <c r="CG268" s="60"/>
      <c r="CH268" s="60"/>
      <c r="CI268" s="60"/>
      <c r="CJ268" s="60"/>
      <c r="CK268" s="60"/>
      <c r="CL268" s="60"/>
      <c r="CM268" s="60"/>
      <c r="CN268" s="60"/>
      <c r="CO268" s="60"/>
      <c r="CP268" s="60"/>
      <c r="CQ268" s="60"/>
    </row>
    <row r="269" spans="1:95" ht="28" customHeight="1" thickBot="1" x14ac:dyDescent="0.3">
      <c r="A269" s="617"/>
      <c r="B269" s="245"/>
      <c r="C269" s="198" t="s">
        <v>777</v>
      </c>
      <c r="D269" s="665"/>
      <c r="E269" s="666"/>
      <c r="F269" s="665"/>
      <c r="G269" s="666"/>
      <c r="H269" s="665"/>
      <c r="I269" s="666"/>
      <c r="J269" s="665"/>
      <c r="K269" s="666"/>
      <c r="L269" s="665"/>
      <c r="M269" s="666"/>
      <c r="N269" s="665"/>
      <c r="O269" s="666"/>
      <c r="P269" s="665"/>
      <c r="Q269" s="666"/>
      <c r="R269" s="665"/>
      <c r="S269" s="666"/>
      <c r="T269" s="665"/>
      <c r="U269" s="666"/>
      <c r="V269" s="665"/>
      <c r="W269" s="666"/>
      <c r="X269" s="788"/>
      <c r="Y269" s="786"/>
      <c r="Z269" s="787"/>
      <c r="AA269" s="221">
        <f t="shared" si="50"/>
        <v>0</v>
      </c>
      <c r="AB269" s="274"/>
      <c r="AC269" s="277"/>
      <c r="AD269" s="276"/>
      <c r="AE269" s="277"/>
      <c r="AF269" s="277"/>
      <c r="AG269" s="277"/>
      <c r="AH269" s="277"/>
      <c r="AI269" s="277"/>
      <c r="AJ269" s="277"/>
      <c r="AK269" s="277"/>
      <c r="AL269" s="277"/>
      <c r="AM269" s="277"/>
      <c r="AN269" s="277"/>
      <c r="AO269" s="277"/>
      <c r="AP269" s="277"/>
      <c r="AQ269" s="277"/>
      <c r="AR269" s="277"/>
      <c r="CE269" s="60"/>
      <c r="CF269" s="60"/>
      <c r="CG269" s="60"/>
      <c r="CH269" s="60"/>
      <c r="CI269" s="60"/>
      <c r="CJ269" s="60"/>
      <c r="CK269" s="60"/>
      <c r="CL269" s="60"/>
      <c r="CM269" s="60"/>
      <c r="CN269" s="60"/>
      <c r="CO269" s="60"/>
      <c r="CP269" s="60"/>
      <c r="CQ269" s="60"/>
    </row>
    <row r="270" spans="1:95" ht="21" customHeight="1" thickTop="1" thickBot="1" x14ac:dyDescent="0.3">
      <c r="A270" s="512"/>
      <c r="B270" s="90"/>
      <c r="C270" s="142"/>
      <c r="D270" s="667" t="s">
        <v>289</v>
      </c>
      <c r="E270" s="668"/>
      <c r="F270" s="668"/>
      <c r="G270" s="668"/>
      <c r="H270" s="668"/>
      <c r="I270" s="668"/>
      <c r="J270" s="668"/>
      <c r="K270" s="668"/>
      <c r="L270" s="668"/>
      <c r="M270" s="668"/>
      <c r="N270" s="668"/>
      <c r="O270" s="668"/>
      <c r="P270" s="668"/>
      <c r="Q270" s="668"/>
      <c r="R270" s="668"/>
      <c r="S270" s="668"/>
      <c r="T270" s="668"/>
      <c r="U270" s="668"/>
      <c r="V270" s="668"/>
      <c r="W270" s="668"/>
      <c r="X270" s="669"/>
      <c r="Y270" s="92">
        <f>SUM(Y265:Y265)</f>
        <v>0</v>
      </c>
      <c r="Z270" s="410">
        <f>SUM(Z265:Z265)</f>
        <v>30</v>
      </c>
      <c r="AA270" s="222"/>
      <c r="AB270" s="51"/>
      <c r="AC270" s="277"/>
      <c r="AD270" s="276"/>
      <c r="AE270" s="277"/>
      <c r="AF270" s="277"/>
      <c r="AG270" s="277"/>
      <c r="AH270" s="277"/>
      <c r="AI270" s="277"/>
      <c r="AJ270" s="277"/>
      <c r="AK270" s="277"/>
      <c r="AL270" s="277"/>
      <c r="AM270" s="277"/>
      <c r="AN270" s="277"/>
      <c r="AO270" s="277"/>
      <c r="AP270" s="277"/>
      <c r="AQ270" s="277"/>
      <c r="AR270" s="277"/>
      <c r="CE270" s="60"/>
      <c r="CF270" s="60"/>
      <c r="CG270" s="60"/>
      <c r="CH270" s="60"/>
      <c r="CI270" s="60"/>
      <c r="CJ270" s="60"/>
      <c r="CK270" s="60"/>
      <c r="CL270" s="60"/>
      <c r="CM270" s="60"/>
      <c r="CN270" s="60"/>
      <c r="CO270" s="60"/>
      <c r="CP270" s="60"/>
      <c r="CQ270" s="60"/>
    </row>
    <row r="271" spans="1:95" ht="21" customHeight="1" thickBot="1" x14ac:dyDescent="0.3">
      <c r="A271" s="399"/>
      <c r="B271" s="197"/>
      <c r="C271" s="173"/>
      <c r="D271" s="693"/>
      <c r="E271" s="694"/>
      <c r="F271" s="878">
        <v>0</v>
      </c>
      <c r="G271" s="715"/>
      <c r="H271" s="715"/>
      <c r="I271" s="715"/>
      <c r="J271" s="715"/>
      <c r="K271" s="715"/>
      <c r="L271" s="715"/>
      <c r="M271" s="715"/>
      <c r="N271" s="715"/>
      <c r="O271" s="715"/>
      <c r="P271" s="715"/>
      <c r="Q271" s="715"/>
      <c r="R271" s="715"/>
      <c r="S271" s="715"/>
      <c r="T271" s="715"/>
      <c r="U271" s="715"/>
      <c r="V271" s="715"/>
      <c r="W271" s="715"/>
      <c r="X271" s="715"/>
      <c r="Y271" s="715"/>
      <c r="Z271" s="716"/>
      <c r="AA271" s="222"/>
      <c r="AB271" s="51"/>
      <c r="AC271" s="277"/>
      <c r="AD271" s="276"/>
      <c r="AE271" s="277"/>
      <c r="AF271" s="277"/>
      <c r="AG271" s="277"/>
      <c r="AH271" s="277"/>
      <c r="AI271" s="277"/>
      <c r="AJ271" s="277"/>
      <c r="AK271" s="277"/>
      <c r="AL271" s="277"/>
      <c r="AM271" s="277"/>
      <c r="AN271" s="277"/>
      <c r="AO271" s="277"/>
      <c r="AP271" s="277"/>
      <c r="AQ271" s="277"/>
      <c r="AR271" s="277"/>
      <c r="CE271" s="60"/>
      <c r="CF271" s="60"/>
      <c r="CG271" s="60"/>
      <c r="CH271" s="60"/>
      <c r="CI271" s="60"/>
      <c r="CJ271" s="60"/>
      <c r="CK271" s="60"/>
      <c r="CL271" s="60"/>
      <c r="CM271" s="60"/>
      <c r="CN271" s="60"/>
      <c r="CO271" s="60"/>
      <c r="CP271" s="60"/>
      <c r="CQ271" s="60"/>
    </row>
    <row r="272" spans="1:95" ht="30" customHeight="1" x14ac:dyDescent="0.25">
      <c r="A272" s="391"/>
      <c r="B272" s="115">
        <v>5440</v>
      </c>
      <c r="C272" s="589" t="s">
        <v>993</v>
      </c>
      <c r="D272" s="590"/>
      <c r="E272" s="591"/>
      <c r="F272" s="590"/>
      <c r="G272" s="591"/>
      <c r="H272" s="590"/>
      <c r="I272" s="591"/>
      <c r="J272" s="590"/>
      <c r="K272" s="591"/>
      <c r="L272" s="590"/>
      <c r="M272" s="591"/>
      <c r="N272" s="590"/>
      <c r="O272" s="591"/>
      <c r="P272" s="590"/>
      <c r="Q272" s="591"/>
      <c r="R272" s="590"/>
      <c r="S272" s="591"/>
      <c r="T272" s="590"/>
      <c r="U272" s="591"/>
      <c r="V272" s="590"/>
      <c r="W272" s="591"/>
      <c r="X272" s="592"/>
      <c r="Y272" s="592"/>
      <c r="Z272" s="593"/>
      <c r="AA272" s="222"/>
      <c r="AB272" s="51"/>
      <c r="AC272" s="277"/>
      <c r="AD272" s="276"/>
      <c r="AE272" s="277"/>
      <c r="AF272" s="277"/>
      <c r="AG272" s="277"/>
      <c r="AH272" s="277"/>
      <c r="AI272" s="277"/>
      <c r="AJ272" s="277"/>
      <c r="AK272" s="277"/>
      <c r="AL272" s="277"/>
      <c r="AM272" s="277"/>
      <c r="AN272" s="277"/>
      <c r="AO272" s="277"/>
      <c r="AP272" s="277"/>
      <c r="AQ272" s="277"/>
      <c r="AR272" s="277"/>
      <c r="CE272" s="60"/>
      <c r="CF272" s="60"/>
      <c r="CG272" s="60"/>
      <c r="CH272" s="60"/>
      <c r="CI272" s="60"/>
      <c r="CJ272" s="60"/>
      <c r="CK272" s="60"/>
      <c r="CL272" s="60"/>
      <c r="CM272" s="60"/>
      <c r="CN272" s="60"/>
      <c r="CO272" s="60"/>
      <c r="CP272" s="60"/>
      <c r="CQ272" s="60"/>
    </row>
    <row r="273" spans="1:95" ht="30" customHeight="1" x14ac:dyDescent="0.25">
      <c r="A273" s="391"/>
      <c r="B273" s="100"/>
      <c r="C273" s="382" t="s">
        <v>786</v>
      </c>
      <c r="D273" s="677"/>
      <c r="E273" s="677"/>
      <c r="F273" s="677"/>
      <c r="G273" s="677"/>
      <c r="H273" s="677"/>
      <c r="I273" s="677"/>
      <c r="J273" s="677"/>
      <c r="K273" s="677"/>
      <c r="L273" s="677"/>
      <c r="M273" s="677"/>
      <c r="N273" s="677"/>
      <c r="O273" s="677"/>
      <c r="P273" s="677"/>
      <c r="Q273" s="677"/>
      <c r="R273" s="677"/>
      <c r="S273" s="677"/>
      <c r="T273" s="677"/>
      <c r="U273" s="677"/>
      <c r="V273" s="677"/>
      <c r="W273" s="677"/>
      <c r="X273" s="677"/>
      <c r="Y273" s="677"/>
      <c r="Z273" s="678"/>
      <c r="AA273" s="222"/>
      <c r="AB273" s="523"/>
      <c r="AC273" s="277"/>
      <c r="AD273" s="276"/>
      <c r="AE273" s="277"/>
      <c r="AF273" s="277"/>
      <c r="AG273" s="277"/>
      <c r="AH273" s="277"/>
      <c r="AI273" s="277"/>
      <c r="AJ273" s="277"/>
      <c r="AK273" s="277"/>
      <c r="AL273" s="277"/>
      <c r="AM273" s="277"/>
      <c r="AN273" s="277"/>
      <c r="AO273" s="277"/>
      <c r="AP273" s="277"/>
      <c r="AQ273" s="277"/>
      <c r="AR273" s="277"/>
      <c r="CE273" s="60"/>
      <c r="CF273" s="60"/>
      <c r="CG273" s="60"/>
      <c r="CH273" s="60"/>
      <c r="CI273" s="60"/>
      <c r="CJ273" s="60"/>
      <c r="CK273" s="60"/>
      <c r="CL273" s="60"/>
      <c r="CM273" s="60"/>
      <c r="CN273" s="60"/>
      <c r="CO273" s="60"/>
      <c r="CP273" s="60"/>
      <c r="CQ273" s="60"/>
    </row>
    <row r="274" spans="1:95" ht="45" customHeight="1" x14ac:dyDescent="0.25">
      <c r="A274" s="512"/>
      <c r="B274" s="525" t="s">
        <v>826</v>
      </c>
      <c r="C274" s="193" t="s">
        <v>827</v>
      </c>
      <c r="D274" s="673"/>
      <c r="E274" s="674"/>
      <c r="F274" s="673"/>
      <c r="G274" s="674"/>
      <c r="H274" s="673"/>
      <c r="I274" s="674"/>
      <c r="J274" s="673"/>
      <c r="K274" s="674"/>
      <c r="L274" s="673"/>
      <c r="M274" s="674"/>
      <c r="N274" s="673"/>
      <c r="O274" s="674"/>
      <c r="P274" s="673"/>
      <c r="Q274" s="674"/>
      <c r="R274" s="673"/>
      <c r="S274" s="674"/>
      <c r="T274" s="673"/>
      <c r="U274" s="674"/>
      <c r="V274" s="673"/>
      <c r="W274" s="674"/>
      <c r="X274" s="540"/>
      <c r="Y274" s="106">
        <f t="shared" ref="Y274:Y279" si="51">IF(OR(D274="s",F274="s",H274="s",J274="s",L274="s",N274="s",P274="s",R274="s",T274="s",V274="s"), 0, IF(OR(D274="a",F274="a",H274="a",J274="a",L274="a",N274="a",P274="a",R274="a",T274="a",V274="a"),Z274,0))</f>
        <v>0</v>
      </c>
      <c r="Z274" s="407">
        <f>IF(X274="na",0,10)</f>
        <v>10</v>
      </c>
      <c r="AA274" s="221">
        <f>COUNTIF(D274:W274,"a")+COUNTIF(D274:W274,"s")+COUNTIF(X274,"na")</f>
        <v>0</v>
      </c>
      <c r="AB274" s="274"/>
      <c r="AC274" s="277"/>
      <c r="AD274" s="276"/>
      <c r="AE274" s="277"/>
      <c r="AF274" s="277"/>
      <c r="AG274" s="277"/>
      <c r="AH274" s="277"/>
      <c r="AI274" s="277"/>
      <c r="AJ274" s="277"/>
      <c r="AK274" s="277"/>
      <c r="AL274" s="277"/>
      <c r="AM274" s="277"/>
      <c r="AN274" s="277"/>
      <c r="AO274" s="277"/>
      <c r="AP274" s="277"/>
      <c r="AQ274" s="277"/>
      <c r="AR274" s="277"/>
      <c r="CE274" s="60"/>
      <c r="CF274" s="60"/>
      <c r="CG274" s="60"/>
      <c r="CH274" s="60"/>
      <c r="CI274" s="60"/>
      <c r="CJ274" s="60"/>
      <c r="CK274" s="60"/>
      <c r="CL274" s="60"/>
      <c r="CM274" s="60"/>
      <c r="CN274" s="60"/>
      <c r="CO274" s="60"/>
      <c r="CP274" s="60"/>
      <c r="CQ274" s="60"/>
    </row>
    <row r="275" spans="1:95" ht="200.15" customHeight="1" x14ac:dyDescent="0.25">
      <c r="A275" s="512"/>
      <c r="B275" s="325" t="s">
        <v>280</v>
      </c>
      <c r="C275" s="199" t="s">
        <v>874</v>
      </c>
      <c r="D275" s="661"/>
      <c r="E275" s="662"/>
      <c r="F275" s="661"/>
      <c r="G275" s="662"/>
      <c r="H275" s="661"/>
      <c r="I275" s="662"/>
      <c r="J275" s="661"/>
      <c r="K275" s="662"/>
      <c r="L275" s="661"/>
      <c r="M275" s="662"/>
      <c r="N275" s="661"/>
      <c r="O275" s="662"/>
      <c r="P275" s="661"/>
      <c r="Q275" s="662"/>
      <c r="R275" s="661"/>
      <c r="S275" s="662"/>
      <c r="T275" s="661"/>
      <c r="U275" s="662"/>
      <c r="V275" s="661"/>
      <c r="W275" s="662"/>
      <c r="X275" s="540"/>
      <c r="Y275" s="104">
        <f t="shared" si="51"/>
        <v>0</v>
      </c>
      <c r="Z275" s="408">
        <f>IF(X275="na",0,5)</f>
        <v>5</v>
      </c>
      <c r="AA275" s="221">
        <f>COUNTIF(D275:W275,"a")+COUNTIF(D275:W275,"s")+COUNTIF(X275,"na")</f>
        <v>0</v>
      </c>
      <c r="AB275" s="223"/>
      <c r="AC275" s="277"/>
      <c r="AD275" s="276"/>
      <c r="AE275" s="277"/>
      <c r="AF275" s="277"/>
      <c r="AG275" s="277"/>
      <c r="AH275" s="277"/>
      <c r="AI275" s="277"/>
      <c r="AJ275" s="277"/>
      <c r="AK275" s="277"/>
      <c r="AL275" s="277"/>
      <c r="AM275" s="277"/>
      <c r="AN275" s="277"/>
      <c r="AO275" s="277"/>
      <c r="AP275" s="277"/>
      <c r="AQ275" s="277"/>
      <c r="AR275" s="277"/>
      <c r="CE275" s="60"/>
      <c r="CF275" s="60"/>
      <c r="CG275" s="60"/>
      <c r="CH275" s="60"/>
      <c r="CI275" s="60"/>
      <c r="CJ275" s="60"/>
      <c r="CK275" s="60"/>
      <c r="CL275" s="60"/>
      <c r="CM275" s="60"/>
      <c r="CN275" s="60"/>
      <c r="CO275" s="60"/>
      <c r="CP275" s="60"/>
      <c r="CQ275" s="60"/>
    </row>
    <row r="276" spans="1:95" ht="45" customHeight="1" x14ac:dyDescent="0.25">
      <c r="A276" s="512"/>
      <c r="B276" s="524" t="s">
        <v>830</v>
      </c>
      <c r="C276" s="198" t="s">
        <v>831</v>
      </c>
      <c r="D276" s="665"/>
      <c r="E276" s="666"/>
      <c r="F276" s="665"/>
      <c r="G276" s="666"/>
      <c r="H276" s="665"/>
      <c r="I276" s="666"/>
      <c r="J276" s="665"/>
      <c r="K276" s="666"/>
      <c r="L276" s="665"/>
      <c r="M276" s="666"/>
      <c r="N276" s="665"/>
      <c r="O276" s="666"/>
      <c r="P276" s="665"/>
      <c r="Q276" s="666"/>
      <c r="R276" s="665"/>
      <c r="S276" s="666"/>
      <c r="T276" s="665"/>
      <c r="U276" s="666"/>
      <c r="V276" s="665"/>
      <c r="W276" s="666"/>
      <c r="X276" s="532"/>
      <c r="Y276" s="107">
        <f t="shared" si="51"/>
        <v>0</v>
      </c>
      <c r="Z276" s="408">
        <f>IF(X276="na",0,20)</f>
        <v>20</v>
      </c>
      <c r="AA276" s="221">
        <f>COUNTIF(D276:W276,"a")+COUNTIF(D276:W276,"s")+COUNTIF(X276,"na")</f>
        <v>0</v>
      </c>
      <c r="AB276" s="274"/>
      <c r="AC276" s="277"/>
      <c r="AD276" s="276"/>
      <c r="AE276" s="277"/>
      <c r="AF276" s="277"/>
      <c r="AG276" s="277"/>
      <c r="AH276" s="277"/>
      <c r="AI276" s="277"/>
      <c r="AJ276" s="277"/>
      <c r="AK276" s="277"/>
      <c r="AL276" s="277"/>
      <c r="AM276" s="277"/>
      <c r="AN276" s="277"/>
      <c r="AO276" s="277"/>
      <c r="AP276" s="277"/>
      <c r="AQ276" s="277"/>
      <c r="AR276" s="277"/>
      <c r="CE276" s="60"/>
      <c r="CF276" s="60"/>
      <c r="CG276" s="60"/>
      <c r="CH276" s="60"/>
      <c r="CI276" s="60"/>
      <c r="CJ276" s="60"/>
      <c r="CK276" s="60"/>
      <c r="CL276" s="60"/>
      <c r="CM276" s="60"/>
      <c r="CN276" s="60"/>
      <c r="CO276" s="60"/>
      <c r="CP276" s="60"/>
      <c r="CQ276" s="60"/>
    </row>
    <row r="277" spans="1:95" ht="30" customHeight="1" x14ac:dyDescent="0.25">
      <c r="A277" s="391"/>
      <c r="B277" s="100"/>
      <c r="C277" s="382" t="s">
        <v>787</v>
      </c>
      <c r="D277" s="677"/>
      <c r="E277" s="677"/>
      <c r="F277" s="677"/>
      <c r="G277" s="677"/>
      <c r="H277" s="677"/>
      <c r="I277" s="677"/>
      <c r="J277" s="677"/>
      <c r="K277" s="677"/>
      <c r="L277" s="677"/>
      <c r="M277" s="677"/>
      <c r="N277" s="677"/>
      <c r="O277" s="677"/>
      <c r="P277" s="677"/>
      <c r="Q277" s="677"/>
      <c r="R277" s="677"/>
      <c r="S277" s="677"/>
      <c r="T277" s="677"/>
      <c r="U277" s="677"/>
      <c r="V277" s="677"/>
      <c r="W277" s="677"/>
      <c r="X277" s="677"/>
      <c r="Y277" s="677"/>
      <c r="Z277" s="678"/>
      <c r="AA277" s="222"/>
      <c r="AB277" s="523"/>
      <c r="AC277" s="277"/>
      <c r="AD277" s="276"/>
      <c r="AE277" s="277"/>
      <c r="AF277" s="277"/>
      <c r="AG277" s="277"/>
      <c r="AH277" s="277"/>
      <c r="AI277" s="277"/>
      <c r="AJ277" s="277"/>
      <c r="AK277" s="277"/>
      <c r="AL277" s="277"/>
      <c r="AM277" s="277"/>
      <c r="AN277" s="277"/>
      <c r="AO277" s="277"/>
      <c r="AP277" s="277"/>
      <c r="AQ277" s="277"/>
      <c r="AR277" s="277"/>
      <c r="CE277" s="60"/>
      <c r="CF277" s="60"/>
      <c r="CG277" s="60"/>
      <c r="CH277" s="60"/>
      <c r="CI277" s="60"/>
      <c r="CJ277" s="60"/>
      <c r="CK277" s="60"/>
      <c r="CL277" s="60"/>
      <c r="CM277" s="60"/>
      <c r="CN277" s="60"/>
      <c r="CO277" s="60"/>
      <c r="CP277" s="60"/>
      <c r="CQ277" s="60"/>
    </row>
    <row r="278" spans="1:95" ht="30" customHeight="1" x14ac:dyDescent="0.25">
      <c r="A278" s="391"/>
      <c r="B278" s="105"/>
      <c r="C278" s="382" t="s">
        <v>989</v>
      </c>
      <c r="D278" s="677"/>
      <c r="E278" s="677"/>
      <c r="F278" s="677"/>
      <c r="G278" s="677"/>
      <c r="H278" s="677"/>
      <c r="I278" s="677"/>
      <c r="J278" s="677"/>
      <c r="K278" s="677"/>
      <c r="L278" s="677"/>
      <c r="M278" s="677"/>
      <c r="N278" s="677"/>
      <c r="O278" s="677"/>
      <c r="P278" s="677"/>
      <c r="Q278" s="677"/>
      <c r="R278" s="677"/>
      <c r="S278" s="677"/>
      <c r="T278" s="677"/>
      <c r="U278" s="677"/>
      <c r="V278" s="677"/>
      <c r="W278" s="677"/>
      <c r="X278" s="677"/>
      <c r="Y278" s="677"/>
      <c r="Z278" s="678"/>
      <c r="AA278" s="222"/>
      <c r="AB278" s="523"/>
      <c r="AC278" s="277"/>
      <c r="AD278" s="276"/>
      <c r="AE278" s="277"/>
      <c r="AF278" s="277"/>
      <c r="AG278" s="277"/>
      <c r="AH278" s="277"/>
      <c r="AI278" s="277"/>
      <c r="AJ278" s="277"/>
      <c r="AK278" s="277"/>
      <c r="AL278" s="277"/>
      <c r="AM278" s="277"/>
      <c r="AN278" s="277"/>
      <c r="AO278" s="277"/>
      <c r="AP278" s="277"/>
      <c r="AQ278" s="277"/>
      <c r="AR278" s="277"/>
      <c r="CE278" s="60"/>
      <c r="CF278" s="60"/>
      <c r="CG278" s="60"/>
      <c r="CH278" s="60"/>
      <c r="CI278" s="60"/>
      <c r="CJ278" s="60"/>
      <c r="CK278" s="60"/>
      <c r="CL278" s="60"/>
      <c r="CM278" s="60"/>
      <c r="CN278" s="60"/>
      <c r="CO278" s="60"/>
      <c r="CP278" s="60"/>
      <c r="CQ278" s="60"/>
    </row>
    <row r="279" spans="1:95" ht="45" customHeight="1" x14ac:dyDescent="0.25">
      <c r="A279" s="512"/>
      <c r="B279" s="241" t="s">
        <v>832</v>
      </c>
      <c r="C279" s="198" t="s">
        <v>837</v>
      </c>
      <c r="D279" s="681"/>
      <c r="E279" s="682"/>
      <c r="F279" s="681"/>
      <c r="G279" s="682"/>
      <c r="H279" s="681"/>
      <c r="I279" s="682"/>
      <c r="J279" s="681"/>
      <c r="K279" s="682"/>
      <c r="L279" s="681"/>
      <c r="M279" s="682"/>
      <c r="N279" s="681"/>
      <c r="O279" s="682"/>
      <c r="P279" s="681"/>
      <c r="Q279" s="682"/>
      <c r="R279" s="681"/>
      <c r="S279" s="682"/>
      <c r="T279" s="681"/>
      <c r="U279" s="682"/>
      <c r="V279" s="681"/>
      <c r="W279" s="682"/>
      <c r="X279" s="532"/>
      <c r="Y279" s="496">
        <f t="shared" si="51"/>
        <v>0</v>
      </c>
      <c r="Z279" s="517">
        <f>IF(X279="na",0,20)</f>
        <v>20</v>
      </c>
      <c r="AA279" s="221">
        <f>COUNTIF(D279:W279,"a")+COUNTIF(D279:W279,"s")+COUNTIF(X279,"na")</f>
        <v>0</v>
      </c>
      <c r="AB279" s="274"/>
      <c r="AC279" s="277"/>
      <c r="AD279" s="276"/>
      <c r="AE279" s="277"/>
      <c r="AF279" s="277"/>
      <c r="AG279" s="277"/>
      <c r="AH279" s="277"/>
      <c r="AI279" s="277"/>
      <c r="AJ279" s="277"/>
      <c r="AK279" s="277"/>
      <c r="AL279" s="277"/>
      <c r="AM279" s="277"/>
      <c r="AN279" s="277"/>
      <c r="AO279" s="277"/>
      <c r="AP279" s="277"/>
      <c r="AQ279" s="277"/>
      <c r="AR279" s="277"/>
      <c r="CE279" s="60"/>
      <c r="CF279" s="60"/>
      <c r="CG279" s="60"/>
      <c r="CH279" s="60"/>
      <c r="CI279" s="60"/>
      <c r="CJ279" s="60"/>
      <c r="CK279" s="60"/>
      <c r="CL279" s="60"/>
      <c r="CM279" s="60"/>
      <c r="CN279" s="60"/>
      <c r="CO279" s="60"/>
      <c r="CP279" s="60"/>
      <c r="CQ279" s="60"/>
    </row>
    <row r="280" spans="1:95" ht="48" customHeight="1" x14ac:dyDescent="0.25">
      <c r="A280" s="391"/>
      <c r="B280" s="522"/>
      <c r="C280" s="382" t="s">
        <v>992</v>
      </c>
      <c r="D280" s="815" t="s">
        <v>988</v>
      </c>
      <c r="E280" s="721"/>
      <c r="F280" s="721"/>
      <c r="G280" s="721"/>
      <c r="H280" s="721"/>
      <c r="I280" s="721"/>
      <c r="J280" s="721"/>
      <c r="K280" s="721"/>
      <c r="L280" s="721"/>
      <c r="M280" s="721"/>
      <c r="N280" s="721"/>
      <c r="O280" s="721"/>
      <c r="P280" s="721"/>
      <c r="Q280" s="721"/>
      <c r="R280" s="721"/>
      <c r="S280" s="721"/>
      <c r="T280" s="721"/>
      <c r="U280" s="721"/>
      <c r="V280" s="721"/>
      <c r="W280" s="721"/>
      <c r="X280" s="721"/>
      <c r="Y280" s="721"/>
      <c r="Z280" s="722"/>
      <c r="AA280" s="221"/>
      <c r="AB280" s="51"/>
      <c r="AC280" s="277"/>
      <c r="AD280" s="276"/>
      <c r="AE280" s="277"/>
      <c r="AF280" s="277"/>
      <c r="AG280" s="277"/>
      <c r="AH280" s="277"/>
      <c r="AI280" s="277"/>
      <c r="AJ280" s="277"/>
      <c r="AK280" s="277"/>
      <c r="AL280" s="277"/>
      <c r="AM280" s="277"/>
      <c r="AN280" s="277"/>
      <c r="AO280" s="277"/>
      <c r="AP280" s="277"/>
      <c r="AQ280" s="277"/>
      <c r="AR280" s="277"/>
      <c r="CE280" s="60"/>
      <c r="CF280" s="60"/>
      <c r="CG280" s="60"/>
      <c r="CH280" s="60"/>
      <c r="CI280" s="60"/>
      <c r="CJ280" s="60"/>
      <c r="CK280" s="60"/>
      <c r="CL280" s="60"/>
      <c r="CM280" s="60"/>
      <c r="CN280" s="60"/>
      <c r="CO280" s="60"/>
      <c r="CP280" s="60"/>
      <c r="CQ280" s="60"/>
    </row>
    <row r="281" spans="1:95" ht="28" customHeight="1" x14ac:dyDescent="0.25">
      <c r="A281" s="512"/>
      <c r="B281" s="240"/>
      <c r="C281" s="193" t="s">
        <v>833</v>
      </c>
      <c r="D281" s="673"/>
      <c r="E281" s="674"/>
      <c r="F281" s="673"/>
      <c r="G281" s="674"/>
      <c r="H281" s="673"/>
      <c r="I281" s="674"/>
      <c r="J281" s="673"/>
      <c r="K281" s="674"/>
      <c r="L281" s="673"/>
      <c r="M281" s="674"/>
      <c r="N281" s="673"/>
      <c r="O281" s="674"/>
      <c r="P281" s="673"/>
      <c r="Q281" s="674"/>
      <c r="R281" s="673"/>
      <c r="S281" s="674"/>
      <c r="T281" s="673"/>
      <c r="U281" s="674"/>
      <c r="V281" s="673"/>
      <c r="W281" s="674"/>
      <c r="X281" s="785"/>
      <c r="Y281" s="786"/>
      <c r="Z281" s="787"/>
      <c r="AA281" s="221">
        <f>IF(OR(COUNTIF($D$279:$W$279,"s"),COUNTIF($X$279,"na")),1,COUNTIF(D281:W281, "a"))</f>
        <v>0</v>
      </c>
      <c r="AB281" s="274"/>
      <c r="AC281" s="277"/>
      <c r="AD281" s="276"/>
      <c r="AE281" s="277"/>
      <c r="AF281" s="277"/>
      <c r="AG281" s="277"/>
      <c r="AH281" s="277"/>
      <c r="AI281" s="277"/>
      <c r="AJ281" s="277"/>
      <c r="AK281" s="277"/>
      <c r="AL281" s="277"/>
      <c r="AM281" s="277"/>
      <c r="AN281" s="277"/>
      <c r="AO281" s="277"/>
      <c r="AP281" s="277"/>
      <c r="AQ281" s="277"/>
      <c r="AR281" s="277"/>
      <c r="CE281" s="60"/>
      <c r="CF281" s="60"/>
      <c r="CG281" s="60"/>
      <c r="CH281" s="60"/>
      <c r="CI281" s="60"/>
      <c r="CJ281" s="60"/>
      <c r="CK281" s="60"/>
      <c r="CL281" s="60"/>
      <c r="CM281" s="60"/>
      <c r="CN281" s="60"/>
      <c r="CO281" s="60"/>
      <c r="CP281" s="60"/>
      <c r="CQ281" s="60"/>
    </row>
    <row r="282" spans="1:95" ht="28" customHeight="1" x14ac:dyDescent="0.25">
      <c r="A282" s="512"/>
      <c r="B282" s="240"/>
      <c r="C282" s="193" t="s">
        <v>834</v>
      </c>
      <c r="D282" s="661"/>
      <c r="E282" s="662"/>
      <c r="F282" s="661"/>
      <c r="G282" s="662"/>
      <c r="H282" s="661"/>
      <c r="I282" s="662"/>
      <c r="J282" s="661"/>
      <c r="K282" s="662"/>
      <c r="L282" s="661"/>
      <c r="M282" s="662"/>
      <c r="N282" s="661"/>
      <c r="O282" s="662"/>
      <c r="P282" s="661"/>
      <c r="Q282" s="662"/>
      <c r="R282" s="661"/>
      <c r="S282" s="662"/>
      <c r="T282" s="661"/>
      <c r="U282" s="662"/>
      <c r="V282" s="661"/>
      <c r="W282" s="662"/>
      <c r="X282" s="788"/>
      <c r="Y282" s="786"/>
      <c r="Z282" s="787"/>
      <c r="AA282" s="221">
        <f t="shared" ref="AA282:AA285" si="52">IF(OR(COUNTIF($D$279:$W$279,"s"),COUNTIF($X$279,"na")),1,COUNTIF(D282:W282, "a"))</f>
        <v>0</v>
      </c>
      <c r="AB282" s="274"/>
      <c r="AC282" s="277"/>
      <c r="AD282" s="276"/>
      <c r="AE282" s="277"/>
      <c r="AF282" s="277"/>
      <c r="AG282" s="277"/>
      <c r="AH282" s="277"/>
      <c r="AI282" s="277"/>
      <c r="AJ282" s="277"/>
      <c r="AK282" s="277"/>
      <c r="AL282" s="277"/>
      <c r="AM282" s="277"/>
      <c r="AN282" s="277"/>
      <c r="AO282" s="277"/>
      <c r="AP282" s="277"/>
      <c r="AQ282" s="277"/>
      <c r="AR282" s="277"/>
      <c r="CE282" s="60"/>
      <c r="CF282" s="60"/>
      <c r="CG282" s="60"/>
      <c r="CH282" s="60"/>
      <c r="CI282" s="60"/>
      <c r="CJ282" s="60"/>
      <c r="CK282" s="60"/>
      <c r="CL282" s="60"/>
      <c r="CM282" s="60"/>
      <c r="CN282" s="60"/>
      <c r="CO282" s="60"/>
      <c r="CP282" s="60"/>
      <c r="CQ282" s="60"/>
    </row>
    <row r="283" spans="1:95" ht="28" customHeight="1" x14ac:dyDescent="0.25">
      <c r="A283" s="512"/>
      <c r="B283" s="240"/>
      <c r="C283" s="193" t="s">
        <v>835</v>
      </c>
      <c r="D283" s="661"/>
      <c r="E283" s="662"/>
      <c r="F283" s="661"/>
      <c r="G283" s="662"/>
      <c r="H283" s="661"/>
      <c r="I283" s="662"/>
      <c r="J283" s="661"/>
      <c r="K283" s="662"/>
      <c r="L283" s="661"/>
      <c r="M283" s="662"/>
      <c r="N283" s="661"/>
      <c r="O283" s="662"/>
      <c r="P283" s="661"/>
      <c r="Q283" s="662"/>
      <c r="R283" s="661"/>
      <c r="S283" s="662"/>
      <c r="T283" s="661"/>
      <c r="U283" s="662"/>
      <c r="V283" s="661"/>
      <c r="W283" s="662"/>
      <c r="X283" s="788"/>
      <c r="Y283" s="786"/>
      <c r="Z283" s="787"/>
      <c r="AA283" s="221">
        <f t="shared" si="52"/>
        <v>0</v>
      </c>
      <c r="AB283" s="274"/>
      <c r="AC283" s="277"/>
      <c r="AD283" s="276"/>
      <c r="AE283" s="277"/>
      <c r="AF283" s="277"/>
      <c r="AG283" s="277"/>
      <c r="AH283" s="277"/>
      <c r="AI283" s="277"/>
      <c r="AJ283" s="277"/>
      <c r="AK283" s="277"/>
      <c r="AL283" s="277"/>
      <c r="AM283" s="277"/>
      <c r="AN283" s="277"/>
      <c r="AO283" s="277"/>
      <c r="AP283" s="277"/>
      <c r="AQ283" s="277"/>
      <c r="AR283" s="277"/>
      <c r="CE283" s="60"/>
      <c r="CF283" s="60"/>
      <c r="CG283" s="60"/>
      <c r="CH283" s="60"/>
      <c r="CI283" s="60"/>
      <c r="CJ283" s="60"/>
      <c r="CK283" s="60"/>
      <c r="CL283" s="60"/>
      <c r="CM283" s="60"/>
      <c r="CN283" s="60"/>
      <c r="CO283" s="60"/>
      <c r="CP283" s="60"/>
      <c r="CQ283" s="60"/>
    </row>
    <row r="284" spans="1:95" ht="28" customHeight="1" x14ac:dyDescent="0.25">
      <c r="A284" s="512"/>
      <c r="B284" s="240"/>
      <c r="C284" s="193" t="s">
        <v>836</v>
      </c>
      <c r="D284" s="661"/>
      <c r="E284" s="662"/>
      <c r="F284" s="661"/>
      <c r="G284" s="662"/>
      <c r="H284" s="661"/>
      <c r="I284" s="662"/>
      <c r="J284" s="661"/>
      <c r="K284" s="662"/>
      <c r="L284" s="661"/>
      <c r="M284" s="662"/>
      <c r="N284" s="661"/>
      <c r="O284" s="662"/>
      <c r="P284" s="661"/>
      <c r="Q284" s="662"/>
      <c r="R284" s="661"/>
      <c r="S284" s="662"/>
      <c r="T284" s="661"/>
      <c r="U284" s="662"/>
      <c r="V284" s="661"/>
      <c r="W284" s="662"/>
      <c r="X284" s="788"/>
      <c r="Y284" s="786"/>
      <c r="Z284" s="787"/>
      <c r="AA284" s="221">
        <f t="shared" si="52"/>
        <v>0</v>
      </c>
      <c r="AB284" s="274"/>
      <c r="AC284" s="277"/>
      <c r="AD284" s="276"/>
      <c r="AE284" s="277"/>
      <c r="AF284" s="277"/>
      <c r="AG284" s="277"/>
      <c r="AH284" s="277"/>
      <c r="AI284" s="277"/>
      <c r="AJ284" s="277"/>
      <c r="AK284" s="277"/>
      <c r="AL284" s="277"/>
      <c r="AM284" s="277"/>
      <c r="AN284" s="277"/>
      <c r="AO284" s="277"/>
      <c r="AP284" s="277"/>
      <c r="AQ284" s="277"/>
      <c r="AR284" s="277"/>
      <c r="CE284" s="60"/>
      <c r="CF284" s="60"/>
      <c r="CG284" s="60"/>
      <c r="CH284" s="60"/>
      <c r="CI284" s="60"/>
      <c r="CJ284" s="60"/>
      <c r="CK284" s="60"/>
      <c r="CL284" s="60"/>
      <c r="CM284" s="60"/>
      <c r="CN284" s="60"/>
      <c r="CO284" s="60"/>
      <c r="CP284" s="60"/>
      <c r="CQ284" s="60"/>
    </row>
    <row r="285" spans="1:95" ht="28" customHeight="1" x14ac:dyDescent="0.25">
      <c r="A285" s="512"/>
      <c r="B285" s="256"/>
      <c r="C285" s="199" t="s">
        <v>868</v>
      </c>
      <c r="D285" s="661"/>
      <c r="E285" s="662"/>
      <c r="F285" s="661"/>
      <c r="G285" s="662"/>
      <c r="H285" s="661"/>
      <c r="I285" s="662"/>
      <c r="J285" s="661"/>
      <c r="K285" s="662"/>
      <c r="L285" s="661"/>
      <c r="M285" s="662"/>
      <c r="N285" s="661"/>
      <c r="O285" s="662"/>
      <c r="P285" s="661"/>
      <c r="Q285" s="662"/>
      <c r="R285" s="661"/>
      <c r="S285" s="662"/>
      <c r="T285" s="661"/>
      <c r="U285" s="662"/>
      <c r="V285" s="661"/>
      <c r="W285" s="662"/>
      <c r="X285" s="879"/>
      <c r="Y285" s="880"/>
      <c r="Z285" s="881"/>
      <c r="AA285" s="221">
        <f t="shared" si="52"/>
        <v>0</v>
      </c>
      <c r="AB285" s="274"/>
      <c r="AC285" s="277"/>
      <c r="AD285" s="276"/>
      <c r="AE285" s="277"/>
      <c r="AF285" s="277"/>
      <c r="AG285" s="277"/>
      <c r="AH285" s="277"/>
      <c r="AI285" s="277"/>
      <c r="AJ285" s="277"/>
      <c r="AK285" s="277"/>
      <c r="AL285" s="277"/>
      <c r="AM285" s="277"/>
      <c r="AN285" s="277"/>
      <c r="AO285" s="277"/>
      <c r="AP285" s="277"/>
      <c r="AQ285" s="277"/>
      <c r="AR285" s="277"/>
      <c r="CE285" s="60"/>
      <c r="CF285" s="60"/>
      <c r="CG285" s="60"/>
      <c r="CH285" s="60"/>
      <c r="CI285" s="60"/>
      <c r="CJ285" s="60"/>
      <c r="CK285" s="60"/>
      <c r="CL285" s="60"/>
      <c r="CM285" s="60"/>
      <c r="CN285" s="60"/>
      <c r="CO285" s="60"/>
      <c r="CP285" s="60"/>
      <c r="CQ285" s="60"/>
    </row>
    <row r="286" spans="1:95" ht="45" customHeight="1" x14ac:dyDescent="0.25">
      <c r="A286" s="512"/>
      <c r="B286" s="237" t="s">
        <v>838</v>
      </c>
      <c r="C286" s="167" t="s">
        <v>839</v>
      </c>
      <c r="D286" s="673"/>
      <c r="E286" s="674"/>
      <c r="F286" s="673"/>
      <c r="G286" s="674"/>
      <c r="H286" s="673"/>
      <c r="I286" s="674"/>
      <c r="J286" s="673"/>
      <c r="K286" s="674"/>
      <c r="L286" s="673"/>
      <c r="M286" s="674"/>
      <c r="N286" s="673"/>
      <c r="O286" s="674"/>
      <c r="P286" s="673"/>
      <c r="Q286" s="674"/>
      <c r="R286" s="673"/>
      <c r="S286" s="674"/>
      <c r="T286" s="673"/>
      <c r="U286" s="674"/>
      <c r="V286" s="673"/>
      <c r="W286" s="674"/>
      <c r="X286" s="540"/>
      <c r="Y286" s="38">
        <f t="shared" ref="Y286:Y287" si="53">IF(OR(D286="s",F286="s",H286="s",J286="s",L286="s",N286="s",P286="s",R286="s",T286="s",V286="s"), 0, IF(OR(D286="a",F286="a",H286="a",J286="a",L286="a",N286="a",P286="a",R286="a",T286="a",V286="a"),Z286,0))</f>
        <v>0</v>
      </c>
      <c r="Z286" s="412">
        <f>IF(X286="na",0,30)</f>
        <v>30</v>
      </c>
      <c r="AA286" s="45">
        <f>IF(OR(COUNTIF(D287:W287,"a")+COUNTIF(D287:W287,"s")+COUNTIF(X287:X287,"na")&gt;0),0,(COUNTIF(D286:W286,"a")+COUNTIF(D286:W286,"s")+COUNTIF(X286,"na")))</f>
        <v>0</v>
      </c>
      <c r="AB286" s="223"/>
      <c r="AC286" s="277"/>
      <c r="AD286" s="276"/>
      <c r="AE286" s="277"/>
      <c r="AF286" s="277"/>
      <c r="AG286" s="277"/>
      <c r="AH286" s="277"/>
      <c r="AI286" s="277"/>
      <c r="AJ286" s="277"/>
      <c r="AK286" s="277"/>
      <c r="AL286" s="277"/>
      <c r="AM286" s="277"/>
      <c r="AN286" s="277"/>
      <c r="AO286" s="277"/>
      <c r="AP286" s="277"/>
      <c r="AQ286" s="277"/>
      <c r="AR286" s="277"/>
      <c r="AS286" s="277"/>
      <c r="CG286" s="60"/>
      <c r="CH286" s="60"/>
      <c r="CI286" s="60"/>
      <c r="CJ286" s="60"/>
      <c r="CK286" s="60"/>
      <c r="CL286" s="60"/>
      <c r="CM286" s="60"/>
    </row>
    <row r="287" spans="1:95" ht="45" customHeight="1" thickBot="1" x14ac:dyDescent="0.3">
      <c r="A287" s="399"/>
      <c r="B287" s="259" t="s">
        <v>840</v>
      </c>
      <c r="C287" s="594" t="s">
        <v>841</v>
      </c>
      <c r="D287" s="687"/>
      <c r="E287" s="688"/>
      <c r="F287" s="687"/>
      <c r="G287" s="688"/>
      <c r="H287" s="687"/>
      <c r="I287" s="688"/>
      <c r="J287" s="687"/>
      <c r="K287" s="688"/>
      <c r="L287" s="687"/>
      <c r="M287" s="688"/>
      <c r="N287" s="687"/>
      <c r="O287" s="688"/>
      <c r="P287" s="687"/>
      <c r="Q287" s="688"/>
      <c r="R287" s="687"/>
      <c r="S287" s="688"/>
      <c r="T287" s="687"/>
      <c r="U287" s="688"/>
      <c r="V287" s="687"/>
      <c r="W287" s="688"/>
      <c r="X287" s="595"/>
      <c r="Y287" s="596">
        <f t="shared" si="53"/>
        <v>0</v>
      </c>
      <c r="Z287" s="597">
        <f>IF(X286="na",0,15)</f>
        <v>15</v>
      </c>
      <c r="AA287" s="45">
        <f>IF(OR(COUNTIF(D286:W286,"a")+COUNTIF(D286:W286,"s")+COUNTIF(X286:X286,"na")&gt;0),0,(COUNTIF(D287:W287,"a")+COUNTIF(D287:W287,"s")+COUNTIF(X287,"na")))</f>
        <v>0</v>
      </c>
      <c r="AB287" s="223"/>
      <c r="AC287" s="277"/>
      <c r="AD287" s="276"/>
      <c r="AE287" s="277"/>
      <c r="AF287" s="277"/>
      <c r="AG287" s="277"/>
      <c r="AH287" s="277"/>
      <c r="AI287" s="277"/>
      <c r="AJ287" s="277"/>
      <c r="AK287" s="277"/>
      <c r="AL287" s="277"/>
      <c r="AM287" s="277"/>
      <c r="AN287" s="277"/>
      <c r="AO287" s="277"/>
      <c r="AP287" s="277"/>
      <c r="AQ287" s="277"/>
      <c r="AR287" s="277"/>
      <c r="AS287" s="277"/>
      <c r="CG287" s="60"/>
      <c r="CH287" s="60"/>
      <c r="CI287" s="60"/>
      <c r="CJ287" s="60"/>
      <c r="CK287" s="60"/>
      <c r="CL287" s="60"/>
      <c r="CM287" s="60"/>
    </row>
    <row r="288" spans="1:95" ht="30" customHeight="1" x14ac:dyDescent="0.25">
      <c r="A288" s="391"/>
      <c r="B288" s="105"/>
      <c r="C288" s="587" t="s">
        <v>990</v>
      </c>
      <c r="D288" s="676"/>
      <c r="E288" s="676"/>
      <c r="F288" s="676"/>
      <c r="G288" s="676"/>
      <c r="H288" s="676"/>
      <c r="I288" s="676"/>
      <c r="J288" s="676"/>
      <c r="K288" s="676"/>
      <c r="L288" s="676"/>
      <c r="M288" s="676"/>
      <c r="N288" s="676"/>
      <c r="O288" s="676"/>
      <c r="P288" s="676"/>
      <c r="Q288" s="676"/>
      <c r="R288" s="676"/>
      <c r="S288" s="676"/>
      <c r="T288" s="676"/>
      <c r="U288" s="676"/>
      <c r="V288" s="676"/>
      <c r="W288" s="676"/>
      <c r="X288" s="676"/>
      <c r="Y288" s="676"/>
      <c r="Z288" s="802"/>
      <c r="AA288" s="222"/>
      <c r="AB288" s="523"/>
      <c r="AC288" s="277"/>
      <c r="AD288" s="276"/>
      <c r="AE288" s="277"/>
      <c r="AF288" s="277"/>
      <c r="AG288" s="277"/>
      <c r="AH288" s="277"/>
      <c r="AI288" s="277"/>
      <c r="AJ288" s="277"/>
      <c r="AK288" s="277"/>
      <c r="AL288" s="277"/>
      <c r="AM288" s="277"/>
      <c r="AN288" s="277"/>
      <c r="AO288" s="277"/>
      <c r="AP288" s="277"/>
      <c r="AQ288" s="277"/>
      <c r="AR288" s="277"/>
      <c r="CE288" s="60"/>
      <c r="CF288" s="60"/>
      <c r="CG288" s="60"/>
      <c r="CH288" s="60"/>
      <c r="CI288" s="60"/>
      <c r="CJ288" s="60"/>
      <c r="CK288" s="60"/>
      <c r="CL288" s="60"/>
      <c r="CM288" s="60"/>
      <c r="CN288" s="60"/>
      <c r="CO288" s="60"/>
      <c r="CP288" s="60"/>
      <c r="CQ288" s="60"/>
    </row>
    <row r="289" spans="1:95" ht="45" customHeight="1" x14ac:dyDescent="0.25">
      <c r="A289" s="512"/>
      <c r="B289" s="241" t="s">
        <v>843</v>
      </c>
      <c r="C289" s="193" t="s">
        <v>856</v>
      </c>
      <c r="D289" s="681"/>
      <c r="E289" s="682"/>
      <c r="F289" s="681"/>
      <c r="G289" s="682"/>
      <c r="H289" s="681"/>
      <c r="I289" s="682"/>
      <c r="J289" s="681"/>
      <c r="K289" s="682"/>
      <c r="L289" s="681"/>
      <c r="M289" s="682"/>
      <c r="N289" s="681"/>
      <c r="O289" s="682"/>
      <c r="P289" s="681"/>
      <c r="Q289" s="682"/>
      <c r="R289" s="681"/>
      <c r="S289" s="682"/>
      <c r="T289" s="681"/>
      <c r="U289" s="682"/>
      <c r="V289" s="681"/>
      <c r="W289" s="682"/>
      <c r="X289" s="495"/>
      <c r="Y289" s="496">
        <f t="shared" ref="Y289" si="54">IF(OR(D289="s",F289="s",H289="s",J289="s",L289="s",N289="s",P289="s",R289="s",T289="s",V289="s"), 0, IF(OR(D289="a",F289="a",H289="a",J289="a",L289="a",N289="a",P289="a",R289="a",T289="a",V289="a"),Z289,0))</f>
        <v>0</v>
      </c>
      <c r="Z289" s="517">
        <v>15</v>
      </c>
      <c r="AA289" s="221">
        <f>COUNTIF(D289:W289,"a")+COUNTIF(D289:W289,"s")</f>
        <v>0</v>
      </c>
      <c r="AB289" s="274"/>
      <c r="AC289" s="277"/>
      <c r="AD289" s="276"/>
      <c r="AE289" s="277"/>
      <c r="AF289" s="277"/>
      <c r="AG289" s="277"/>
      <c r="AH289" s="277"/>
      <c r="AI289" s="277"/>
      <c r="AJ289" s="277"/>
      <c r="AK289" s="277"/>
      <c r="AL289" s="277"/>
      <c r="AM289" s="277"/>
      <c r="AN289" s="277"/>
      <c r="AO289" s="277"/>
      <c r="AP289" s="277"/>
      <c r="AQ289" s="277"/>
      <c r="AR289" s="277"/>
      <c r="CE289" s="60"/>
      <c r="CF289" s="60"/>
      <c r="CG289" s="60"/>
      <c r="CH289" s="60"/>
      <c r="CI289" s="60"/>
      <c r="CJ289" s="60"/>
      <c r="CK289" s="60"/>
      <c r="CL289" s="60"/>
      <c r="CM289" s="60"/>
      <c r="CN289" s="60"/>
      <c r="CO289" s="60"/>
      <c r="CP289" s="60"/>
      <c r="CQ289" s="60"/>
    </row>
    <row r="290" spans="1:95" ht="30" customHeight="1" x14ac:dyDescent="0.25">
      <c r="A290" s="512"/>
      <c r="B290" s="522"/>
      <c r="C290" s="529" t="s">
        <v>842</v>
      </c>
      <c r="D290" s="690" t="s">
        <v>987</v>
      </c>
      <c r="E290" s="691"/>
      <c r="F290" s="691"/>
      <c r="G290" s="691"/>
      <c r="H290" s="691"/>
      <c r="I290" s="691"/>
      <c r="J290" s="691"/>
      <c r="K290" s="691"/>
      <c r="L290" s="691"/>
      <c r="M290" s="691"/>
      <c r="N290" s="691"/>
      <c r="O290" s="691"/>
      <c r="P290" s="691"/>
      <c r="Q290" s="691"/>
      <c r="R290" s="691"/>
      <c r="S290" s="691"/>
      <c r="T290" s="691"/>
      <c r="U290" s="691"/>
      <c r="V290" s="691"/>
      <c r="W290" s="691"/>
      <c r="X290" s="691"/>
      <c r="Y290" s="691"/>
      <c r="Z290" s="692"/>
      <c r="AA290" s="221"/>
      <c r="AB290" s="538"/>
      <c r="AC290" s="277"/>
      <c r="AD290" s="276"/>
      <c r="AE290" s="277"/>
      <c r="AF290" s="277"/>
      <c r="AG290" s="277"/>
      <c r="AH290" s="277"/>
      <c r="AI290" s="277"/>
      <c r="AJ290" s="277"/>
      <c r="AK290" s="277"/>
      <c r="AL290" s="277"/>
      <c r="AM290" s="277"/>
      <c r="AN290" s="277"/>
      <c r="AO290" s="277"/>
      <c r="AP290" s="277"/>
      <c r="AQ290" s="277"/>
      <c r="AR290" s="277"/>
      <c r="CE290" s="60"/>
      <c r="CF290" s="60"/>
      <c r="CG290" s="60"/>
      <c r="CH290" s="60"/>
      <c r="CI290" s="60"/>
      <c r="CJ290" s="60"/>
      <c r="CK290" s="60"/>
      <c r="CL290" s="60"/>
      <c r="CM290" s="60"/>
      <c r="CN290" s="60"/>
      <c r="CO290" s="60"/>
      <c r="CP290" s="60"/>
      <c r="CQ290" s="60"/>
    </row>
    <row r="291" spans="1:95" ht="28" customHeight="1" x14ac:dyDescent="0.25">
      <c r="A291" s="512"/>
      <c r="B291" s="112"/>
      <c r="C291" s="193" t="s">
        <v>866</v>
      </c>
      <c r="D291" s="673"/>
      <c r="E291" s="674"/>
      <c r="F291" s="661"/>
      <c r="G291" s="662"/>
      <c r="H291" s="661"/>
      <c r="I291" s="662"/>
      <c r="J291" s="661"/>
      <c r="K291" s="662"/>
      <c r="L291" s="661"/>
      <c r="M291" s="662"/>
      <c r="N291" s="661"/>
      <c r="O291" s="662"/>
      <c r="P291" s="661"/>
      <c r="Q291" s="662"/>
      <c r="R291" s="661"/>
      <c r="S291" s="662"/>
      <c r="T291" s="661"/>
      <c r="U291" s="662"/>
      <c r="V291" s="661"/>
      <c r="W291" s="662"/>
      <c r="X291" s="789"/>
      <c r="Y291" s="790"/>
      <c r="Z291" s="791"/>
      <c r="AA291" s="221">
        <f>IF(COUNTIF($D$289:$W$289,"s"),1,COUNTIF(D291:W291, "a"))</f>
        <v>0</v>
      </c>
      <c r="AB291" s="274"/>
      <c r="AC291" s="277"/>
      <c r="AD291" s="276"/>
      <c r="AE291" s="277"/>
      <c r="AF291" s="277"/>
      <c r="AG291" s="277"/>
      <c r="AH291" s="277"/>
      <c r="AI291" s="277"/>
      <c r="AJ291" s="277"/>
      <c r="AK291" s="277"/>
      <c r="AL291" s="277"/>
      <c r="AM291" s="277"/>
      <c r="AN291" s="277"/>
      <c r="AO291" s="277"/>
      <c r="AP291" s="277"/>
      <c r="AQ291" s="277"/>
      <c r="AR291" s="277"/>
      <c r="CE291" s="60"/>
      <c r="CF291" s="60"/>
      <c r="CG291" s="60"/>
      <c r="CH291" s="60"/>
      <c r="CI291" s="60"/>
      <c r="CJ291" s="60"/>
      <c r="CK291" s="60"/>
      <c r="CL291" s="60"/>
      <c r="CM291" s="60"/>
      <c r="CN291" s="60"/>
      <c r="CO291" s="60"/>
      <c r="CP291" s="60"/>
      <c r="CQ291" s="60"/>
    </row>
    <row r="292" spans="1:95" ht="28" customHeight="1" x14ac:dyDescent="0.25">
      <c r="A292" s="512"/>
      <c r="B292" s="96"/>
      <c r="C292" s="193" t="s">
        <v>867</v>
      </c>
      <c r="D292" s="661"/>
      <c r="E292" s="662"/>
      <c r="F292" s="661"/>
      <c r="G292" s="662"/>
      <c r="H292" s="661"/>
      <c r="I292" s="662"/>
      <c r="J292" s="661"/>
      <c r="K292" s="662"/>
      <c r="L292" s="661"/>
      <c r="M292" s="662"/>
      <c r="N292" s="661"/>
      <c r="O292" s="662"/>
      <c r="P292" s="661"/>
      <c r="Q292" s="662"/>
      <c r="R292" s="661"/>
      <c r="S292" s="662"/>
      <c r="T292" s="661"/>
      <c r="U292" s="662"/>
      <c r="V292" s="661"/>
      <c r="W292" s="662"/>
      <c r="X292" s="785"/>
      <c r="Y292" s="792"/>
      <c r="Z292" s="793"/>
      <c r="AA292" s="221">
        <f t="shared" ref="AA292:AA299" si="55">IF(COUNTIF($D$289:$W$289,"s"),1,COUNTIF(D292:W292, "a"))</f>
        <v>0</v>
      </c>
      <c r="AB292" s="274"/>
      <c r="AC292" s="277"/>
      <c r="AD292" s="276"/>
      <c r="AE292" s="277"/>
      <c r="AF292" s="277"/>
      <c r="AG292" s="277"/>
      <c r="AH292" s="277"/>
      <c r="AI292" s="277"/>
      <c r="AJ292" s="277"/>
      <c r="AK292" s="277"/>
      <c r="AL292" s="277"/>
      <c r="AM292" s="277"/>
      <c r="AN292" s="277"/>
      <c r="AO292" s="277"/>
      <c r="AP292" s="277"/>
      <c r="AQ292" s="277"/>
      <c r="AR292" s="277"/>
      <c r="CE292" s="60"/>
      <c r="CF292" s="60"/>
      <c r="CG292" s="60"/>
      <c r="CH292" s="60"/>
      <c r="CI292" s="60"/>
      <c r="CJ292" s="60"/>
      <c r="CK292" s="60"/>
      <c r="CL292" s="60"/>
      <c r="CM292" s="60"/>
      <c r="CN292" s="60"/>
      <c r="CO292" s="60"/>
      <c r="CP292" s="60"/>
      <c r="CQ292" s="60"/>
    </row>
    <row r="293" spans="1:95" ht="28" customHeight="1" x14ac:dyDescent="0.25">
      <c r="A293" s="617"/>
      <c r="B293" s="100"/>
      <c r="C293" s="199" t="s">
        <v>844</v>
      </c>
      <c r="D293" s="661"/>
      <c r="E293" s="662"/>
      <c r="F293" s="661"/>
      <c r="G293" s="662"/>
      <c r="H293" s="661"/>
      <c r="I293" s="662"/>
      <c r="J293" s="661"/>
      <c r="K293" s="662"/>
      <c r="L293" s="661"/>
      <c r="M293" s="662"/>
      <c r="N293" s="661"/>
      <c r="O293" s="662"/>
      <c r="P293" s="661"/>
      <c r="Q293" s="662"/>
      <c r="R293" s="661"/>
      <c r="S293" s="662"/>
      <c r="T293" s="661"/>
      <c r="U293" s="662"/>
      <c r="V293" s="661"/>
      <c r="W293" s="662"/>
      <c r="X293" s="785"/>
      <c r="Y293" s="792"/>
      <c r="Z293" s="793"/>
      <c r="AA293" s="221">
        <f t="shared" si="55"/>
        <v>0</v>
      </c>
      <c r="AB293" s="274"/>
      <c r="AC293" s="277"/>
      <c r="AD293" s="276"/>
      <c r="AE293" s="277"/>
      <c r="AF293" s="277"/>
      <c r="AG293" s="277"/>
      <c r="AH293" s="277"/>
      <c r="AI293" s="277"/>
      <c r="AJ293" s="277"/>
      <c r="AK293" s="277"/>
      <c r="AL293" s="277"/>
      <c r="AM293" s="277"/>
      <c r="AN293" s="277"/>
      <c r="AO293" s="277"/>
      <c r="AP293" s="277"/>
      <c r="AQ293" s="277"/>
      <c r="AR293" s="277"/>
      <c r="CE293" s="60"/>
      <c r="CF293" s="60"/>
      <c r="CG293" s="60"/>
      <c r="CH293" s="60"/>
      <c r="CI293" s="60"/>
      <c r="CJ293" s="60"/>
      <c r="CK293" s="60"/>
      <c r="CL293" s="60"/>
      <c r="CM293" s="60"/>
      <c r="CN293" s="60"/>
      <c r="CO293" s="60"/>
      <c r="CP293" s="60"/>
      <c r="CQ293" s="60"/>
    </row>
    <row r="294" spans="1:95" ht="28" customHeight="1" x14ac:dyDescent="0.25">
      <c r="A294" s="512"/>
      <c r="B294" s="112"/>
      <c r="C294" s="199" t="s">
        <v>845</v>
      </c>
      <c r="D294" s="661"/>
      <c r="E294" s="662"/>
      <c r="F294" s="661"/>
      <c r="G294" s="662"/>
      <c r="H294" s="661"/>
      <c r="I294" s="662"/>
      <c r="J294" s="661"/>
      <c r="K294" s="662"/>
      <c r="L294" s="661"/>
      <c r="M294" s="662"/>
      <c r="N294" s="661"/>
      <c r="O294" s="662"/>
      <c r="P294" s="661"/>
      <c r="Q294" s="662"/>
      <c r="R294" s="661"/>
      <c r="S294" s="662"/>
      <c r="T294" s="661"/>
      <c r="U294" s="662"/>
      <c r="V294" s="661"/>
      <c r="W294" s="662"/>
      <c r="X294" s="785"/>
      <c r="Y294" s="792"/>
      <c r="Z294" s="793"/>
      <c r="AA294" s="221">
        <f t="shared" si="55"/>
        <v>0</v>
      </c>
      <c r="AB294" s="274"/>
      <c r="AC294" s="277"/>
      <c r="AD294" s="276"/>
      <c r="AE294" s="277"/>
      <c r="AF294" s="277"/>
      <c r="AG294" s="277"/>
      <c r="AH294" s="277"/>
      <c r="AI294" s="277"/>
      <c r="AJ294" s="277"/>
      <c r="AK294" s="277"/>
      <c r="AL294" s="277"/>
      <c r="AM294" s="277"/>
      <c r="AN294" s="277"/>
      <c r="AO294" s="277"/>
      <c r="AP294" s="277"/>
      <c r="AQ294" s="277"/>
      <c r="AR294" s="277"/>
      <c r="CE294" s="60"/>
      <c r="CF294" s="60"/>
      <c r="CG294" s="60"/>
      <c r="CH294" s="60"/>
      <c r="CI294" s="60"/>
      <c r="CJ294" s="60"/>
      <c r="CK294" s="60"/>
      <c r="CL294" s="60"/>
      <c r="CM294" s="60"/>
      <c r="CN294" s="60"/>
      <c r="CO294" s="60"/>
      <c r="CP294" s="60"/>
      <c r="CQ294" s="60"/>
    </row>
    <row r="295" spans="1:95" ht="28" customHeight="1" x14ac:dyDescent="0.25">
      <c r="A295" s="512"/>
      <c r="B295" s="96"/>
      <c r="C295" s="193" t="s">
        <v>846</v>
      </c>
      <c r="D295" s="661"/>
      <c r="E295" s="662"/>
      <c r="F295" s="661"/>
      <c r="G295" s="662"/>
      <c r="H295" s="661"/>
      <c r="I295" s="662"/>
      <c r="J295" s="661"/>
      <c r="K295" s="662"/>
      <c r="L295" s="661"/>
      <c r="M295" s="662"/>
      <c r="N295" s="661"/>
      <c r="O295" s="662"/>
      <c r="P295" s="661"/>
      <c r="Q295" s="662"/>
      <c r="R295" s="661"/>
      <c r="S295" s="662"/>
      <c r="T295" s="661"/>
      <c r="U295" s="662"/>
      <c r="V295" s="661"/>
      <c r="W295" s="662"/>
      <c r="X295" s="785"/>
      <c r="Y295" s="792"/>
      <c r="Z295" s="793"/>
      <c r="AA295" s="221">
        <f t="shared" si="55"/>
        <v>0</v>
      </c>
      <c r="AB295" s="274"/>
      <c r="AC295" s="277"/>
      <c r="AD295" s="276"/>
      <c r="AE295" s="277"/>
      <c r="AF295" s="277"/>
      <c r="AG295" s="277"/>
      <c r="AH295" s="277"/>
      <c r="AI295" s="277"/>
      <c r="AJ295" s="277"/>
      <c r="AK295" s="277"/>
      <c r="AL295" s="277"/>
      <c r="AM295" s="277"/>
      <c r="AN295" s="277"/>
      <c r="AO295" s="277"/>
      <c r="AP295" s="277"/>
      <c r="AQ295" s="277"/>
      <c r="AR295" s="277"/>
      <c r="CE295" s="60"/>
      <c r="CF295" s="60"/>
      <c r="CG295" s="60"/>
      <c r="CH295" s="60"/>
      <c r="CI295" s="60"/>
      <c r="CJ295" s="60"/>
      <c r="CK295" s="60"/>
      <c r="CL295" s="60"/>
      <c r="CM295" s="60"/>
      <c r="CN295" s="60"/>
      <c r="CO295" s="60"/>
      <c r="CP295" s="60"/>
      <c r="CQ295" s="60"/>
    </row>
    <row r="296" spans="1:95" ht="28" customHeight="1" x14ac:dyDescent="0.25">
      <c r="A296" s="617"/>
      <c r="B296" s="100"/>
      <c r="C296" s="193" t="s">
        <v>847</v>
      </c>
      <c r="D296" s="661"/>
      <c r="E296" s="662"/>
      <c r="F296" s="661"/>
      <c r="G296" s="662"/>
      <c r="H296" s="661"/>
      <c r="I296" s="662"/>
      <c r="J296" s="661"/>
      <c r="K296" s="662"/>
      <c r="L296" s="661"/>
      <c r="M296" s="662"/>
      <c r="N296" s="661"/>
      <c r="O296" s="662"/>
      <c r="P296" s="661"/>
      <c r="Q296" s="662"/>
      <c r="R296" s="661"/>
      <c r="S296" s="662"/>
      <c r="T296" s="661"/>
      <c r="U296" s="662"/>
      <c r="V296" s="661"/>
      <c r="W296" s="662"/>
      <c r="X296" s="785"/>
      <c r="Y296" s="792"/>
      <c r="Z296" s="793"/>
      <c r="AA296" s="221">
        <f t="shared" si="55"/>
        <v>0</v>
      </c>
      <c r="AB296" s="274"/>
      <c r="AC296" s="277"/>
      <c r="AD296" s="276"/>
      <c r="AE296" s="277"/>
      <c r="AF296" s="277"/>
      <c r="AG296" s="277"/>
      <c r="AH296" s="277"/>
      <c r="AI296" s="277"/>
      <c r="AJ296" s="277"/>
      <c r="AK296" s="277"/>
      <c r="AL296" s="277"/>
      <c r="AM296" s="277"/>
      <c r="AN296" s="277"/>
      <c r="AO296" s="277"/>
      <c r="AP296" s="277"/>
      <c r="AQ296" s="277"/>
      <c r="AR296" s="277"/>
      <c r="CE296" s="60"/>
      <c r="CF296" s="60"/>
      <c r="CG296" s="60"/>
      <c r="CH296" s="60"/>
      <c r="CI296" s="60"/>
      <c r="CJ296" s="60"/>
      <c r="CK296" s="60"/>
      <c r="CL296" s="60"/>
      <c r="CM296" s="60"/>
      <c r="CN296" s="60"/>
      <c r="CO296" s="60"/>
      <c r="CP296" s="60"/>
      <c r="CQ296" s="60"/>
    </row>
    <row r="297" spans="1:95" ht="28" customHeight="1" x14ac:dyDescent="0.25">
      <c r="A297" s="512"/>
      <c r="B297" s="112"/>
      <c r="C297" s="193" t="s">
        <v>848</v>
      </c>
      <c r="D297" s="673"/>
      <c r="E297" s="674"/>
      <c r="F297" s="661"/>
      <c r="G297" s="662"/>
      <c r="H297" s="661"/>
      <c r="I297" s="662"/>
      <c r="J297" s="661"/>
      <c r="K297" s="662"/>
      <c r="L297" s="661"/>
      <c r="M297" s="662"/>
      <c r="N297" s="661"/>
      <c r="O297" s="662"/>
      <c r="P297" s="661"/>
      <c r="Q297" s="662"/>
      <c r="R297" s="661"/>
      <c r="S297" s="662"/>
      <c r="T297" s="661"/>
      <c r="U297" s="662"/>
      <c r="V297" s="661"/>
      <c r="W297" s="662"/>
      <c r="X297" s="785"/>
      <c r="Y297" s="792"/>
      <c r="Z297" s="793"/>
      <c r="AA297" s="221">
        <f t="shared" si="55"/>
        <v>0</v>
      </c>
      <c r="AB297" s="274"/>
      <c r="AC297" s="277"/>
      <c r="AD297" s="276"/>
      <c r="AE297" s="277"/>
      <c r="AF297" s="277"/>
      <c r="AG297" s="277"/>
      <c r="AH297" s="277"/>
      <c r="AI297" s="277"/>
      <c r="AJ297" s="277"/>
      <c r="AK297" s="277"/>
      <c r="AL297" s="277"/>
      <c r="AM297" s="277"/>
      <c r="AN297" s="277"/>
      <c r="AO297" s="277"/>
      <c r="AP297" s="277"/>
      <c r="AQ297" s="277"/>
      <c r="AR297" s="277"/>
      <c r="CE297" s="60"/>
      <c r="CF297" s="60"/>
      <c r="CG297" s="60"/>
      <c r="CH297" s="60"/>
      <c r="CI297" s="60"/>
      <c r="CJ297" s="60"/>
      <c r="CK297" s="60"/>
      <c r="CL297" s="60"/>
      <c r="CM297" s="60"/>
      <c r="CN297" s="60"/>
      <c r="CO297" s="60"/>
      <c r="CP297" s="60"/>
      <c r="CQ297" s="60"/>
    </row>
    <row r="298" spans="1:95" ht="28" customHeight="1" x14ac:dyDescent="0.25">
      <c r="A298" s="512"/>
      <c r="B298" s="96"/>
      <c r="C298" s="193" t="s">
        <v>849</v>
      </c>
      <c r="D298" s="661"/>
      <c r="E298" s="662"/>
      <c r="F298" s="661"/>
      <c r="G298" s="662"/>
      <c r="H298" s="661"/>
      <c r="I298" s="662"/>
      <c r="J298" s="661"/>
      <c r="K298" s="662"/>
      <c r="L298" s="661"/>
      <c r="M298" s="662"/>
      <c r="N298" s="661"/>
      <c r="O298" s="662"/>
      <c r="P298" s="661"/>
      <c r="Q298" s="662"/>
      <c r="R298" s="661"/>
      <c r="S298" s="662"/>
      <c r="T298" s="661"/>
      <c r="U298" s="662"/>
      <c r="V298" s="661"/>
      <c r="W298" s="662"/>
      <c r="X298" s="785"/>
      <c r="Y298" s="792"/>
      <c r="Z298" s="793"/>
      <c r="AA298" s="221">
        <f t="shared" si="55"/>
        <v>0</v>
      </c>
      <c r="AB298" s="274"/>
      <c r="AC298" s="277"/>
      <c r="AD298" s="276"/>
      <c r="AE298" s="277"/>
      <c r="AF298" s="277"/>
      <c r="AG298" s="277"/>
      <c r="AH298" s="277"/>
      <c r="AI298" s="277"/>
      <c r="AJ298" s="277"/>
      <c r="AK298" s="277"/>
      <c r="AL298" s="277"/>
      <c r="AM298" s="277"/>
      <c r="AN298" s="277"/>
      <c r="AO298" s="277"/>
      <c r="AP298" s="277"/>
      <c r="AQ298" s="277"/>
      <c r="AR298" s="277"/>
      <c r="CE298" s="60"/>
      <c r="CF298" s="60"/>
      <c r="CG298" s="60"/>
      <c r="CH298" s="60"/>
      <c r="CI298" s="60"/>
      <c r="CJ298" s="60"/>
      <c r="CK298" s="60"/>
      <c r="CL298" s="60"/>
      <c r="CM298" s="60"/>
      <c r="CN298" s="60"/>
      <c r="CO298" s="60"/>
      <c r="CP298" s="60"/>
      <c r="CQ298" s="60"/>
    </row>
    <row r="299" spans="1:95" ht="28" customHeight="1" x14ac:dyDescent="0.25">
      <c r="A299" s="512"/>
      <c r="B299" s="100"/>
      <c r="C299" s="193" t="s">
        <v>986</v>
      </c>
      <c r="D299" s="661"/>
      <c r="E299" s="662"/>
      <c r="F299" s="661"/>
      <c r="G299" s="662"/>
      <c r="H299" s="661"/>
      <c r="I299" s="662"/>
      <c r="J299" s="661"/>
      <c r="K299" s="662"/>
      <c r="L299" s="661"/>
      <c r="M299" s="662"/>
      <c r="N299" s="661"/>
      <c r="O299" s="662"/>
      <c r="P299" s="661"/>
      <c r="Q299" s="662"/>
      <c r="R299" s="661"/>
      <c r="S299" s="662"/>
      <c r="T299" s="661"/>
      <c r="U299" s="662"/>
      <c r="V299" s="661"/>
      <c r="W299" s="662"/>
      <c r="X299" s="785"/>
      <c r="Y299" s="792"/>
      <c r="Z299" s="793"/>
      <c r="AA299" s="221">
        <f t="shared" si="55"/>
        <v>0</v>
      </c>
      <c r="AB299" s="274"/>
      <c r="AC299" s="277"/>
      <c r="AD299" s="276"/>
      <c r="AE299" s="277"/>
      <c r="AF299" s="277"/>
      <c r="AG299" s="277"/>
      <c r="AH299" s="277"/>
      <c r="AI299" s="277"/>
      <c r="AJ299" s="277"/>
      <c r="AK299" s="277"/>
      <c r="AL299" s="277"/>
      <c r="AM299" s="277"/>
      <c r="AN299" s="277"/>
      <c r="AO299" s="277"/>
      <c r="AP299" s="277"/>
      <c r="AQ299" s="277"/>
      <c r="AR299" s="277"/>
      <c r="CE299" s="60"/>
      <c r="CF299" s="60"/>
      <c r="CG299" s="60"/>
      <c r="CH299" s="60"/>
      <c r="CI299" s="60"/>
      <c r="CJ299" s="60"/>
      <c r="CK299" s="60"/>
      <c r="CL299" s="60"/>
      <c r="CM299" s="60"/>
      <c r="CN299" s="60"/>
      <c r="CO299" s="60"/>
      <c r="CP299" s="60"/>
      <c r="CQ299" s="60"/>
    </row>
    <row r="300" spans="1:95" ht="28" customHeight="1" x14ac:dyDescent="0.25">
      <c r="A300" s="512"/>
      <c r="B300" s="100"/>
      <c r="C300" s="505" t="s">
        <v>705</v>
      </c>
      <c r="D300" s="684"/>
      <c r="E300" s="685"/>
      <c r="F300" s="685"/>
      <c r="G300" s="685"/>
      <c r="H300" s="685"/>
      <c r="I300" s="685"/>
      <c r="J300" s="685"/>
      <c r="K300" s="685"/>
      <c r="L300" s="685"/>
      <c r="M300" s="685"/>
      <c r="N300" s="685"/>
      <c r="O300" s="685"/>
      <c r="P300" s="685"/>
      <c r="Q300" s="685"/>
      <c r="R300" s="685"/>
      <c r="S300" s="685"/>
      <c r="T300" s="685"/>
      <c r="U300" s="685"/>
      <c r="V300" s="685"/>
      <c r="W300" s="686"/>
      <c r="X300" s="794"/>
      <c r="Y300" s="795"/>
      <c r="Z300" s="796"/>
      <c r="AA300" s="45" t="str">
        <f>IF(AND(ISTEXT(D300),COUNTIF(D299:W299,"a")),1,IF(COUNTIF(D299:W299,"a"),0,""))</f>
        <v/>
      </c>
      <c r="AB300" s="274"/>
      <c r="AD300" s="276"/>
      <c r="CG300" s="60"/>
      <c r="CH300" s="60"/>
      <c r="CI300" s="60"/>
      <c r="CJ300" s="60"/>
      <c r="CK300" s="60"/>
      <c r="CL300" s="60"/>
      <c r="CM300" s="60"/>
    </row>
    <row r="301" spans="1:95" ht="45" customHeight="1" x14ac:dyDescent="0.25">
      <c r="A301" s="512"/>
      <c r="B301" s="241" t="s">
        <v>850</v>
      </c>
      <c r="C301" s="193" t="s">
        <v>854</v>
      </c>
      <c r="D301" s="681"/>
      <c r="E301" s="682"/>
      <c r="F301" s="681"/>
      <c r="G301" s="682"/>
      <c r="H301" s="681"/>
      <c r="I301" s="682"/>
      <c r="J301" s="681"/>
      <c r="K301" s="682"/>
      <c r="L301" s="681"/>
      <c r="M301" s="682"/>
      <c r="N301" s="681"/>
      <c r="O301" s="682"/>
      <c r="P301" s="681"/>
      <c r="Q301" s="682"/>
      <c r="R301" s="681"/>
      <c r="S301" s="682"/>
      <c r="T301" s="681"/>
      <c r="U301" s="682"/>
      <c r="V301" s="681"/>
      <c r="W301" s="682"/>
      <c r="X301" s="495"/>
      <c r="Y301" s="496">
        <f t="shared" ref="Y301" si="56">IF(OR(D301="s",F301="s",H301="s",J301="s",L301="s",N301="s",P301="s",R301="s",T301="s",V301="s"), 0, IF(OR(D301="a",F301="a",H301="a",J301="a",L301="a",N301="a",P301="a",R301="a",T301="a",V301="a"),Z301,0))</f>
        <v>0</v>
      </c>
      <c r="Z301" s="517">
        <v>15</v>
      </c>
      <c r="AA301" s="221">
        <f>COUNTIF(D301:W301,"a")+COUNTIF(D301:W301,"s")</f>
        <v>0</v>
      </c>
      <c r="AB301" s="274"/>
      <c r="AC301" s="277"/>
      <c r="AD301" s="276"/>
      <c r="AE301" s="277"/>
      <c r="AF301" s="277"/>
      <c r="AG301" s="277"/>
      <c r="AH301" s="277"/>
      <c r="AI301" s="277"/>
      <c r="AJ301" s="277"/>
      <c r="AK301" s="277"/>
      <c r="AL301" s="277"/>
      <c r="AM301" s="277"/>
      <c r="AN301" s="277"/>
      <c r="AO301" s="277"/>
      <c r="AP301" s="277"/>
      <c r="AQ301" s="277"/>
      <c r="AR301" s="277"/>
      <c r="CE301" s="60"/>
      <c r="CF301" s="60"/>
      <c r="CG301" s="60"/>
      <c r="CH301" s="60"/>
      <c r="CI301" s="60"/>
      <c r="CJ301" s="60"/>
      <c r="CK301" s="60"/>
      <c r="CL301" s="60"/>
      <c r="CM301" s="60"/>
      <c r="CN301" s="60"/>
      <c r="CO301" s="60"/>
      <c r="CP301" s="60"/>
      <c r="CQ301" s="60"/>
    </row>
    <row r="302" spans="1:95" ht="30" customHeight="1" x14ac:dyDescent="0.25">
      <c r="A302" s="512"/>
      <c r="B302" s="522"/>
      <c r="C302" s="529" t="s">
        <v>842</v>
      </c>
      <c r="D302" s="690" t="s">
        <v>987</v>
      </c>
      <c r="E302" s="691"/>
      <c r="F302" s="691"/>
      <c r="G302" s="691"/>
      <c r="H302" s="691"/>
      <c r="I302" s="691"/>
      <c r="J302" s="691"/>
      <c r="K302" s="691"/>
      <c r="L302" s="691"/>
      <c r="M302" s="691"/>
      <c r="N302" s="691"/>
      <c r="O302" s="691"/>
      <c r="P302" s="691"/>
      <c r="Q302" s="691"/>
      <c r="R302" s="691"/>
      <c r="S302" s="691"/>
      <c r="T302" s="691"/>
      <c r="U302" s="691"/>
      <c r="V302" s="691"/>
      <c r="W302" s="691"/>
      <c r="X302" s="691"/>
      <c r="Y302" s="691"/>
      <c r="Z302" s="692"/>
      <c r="AA302" s="221"/>
      <c r="AB302" s="523"/>
      <c r="AC302" s="277"/>
      <c r="AD302" s="276"/>
      <c r="AE302" s="277"/>
      <c r="AF302" s="277"/>
      <c r="AG302" s="277"/>
      <c r="AH302" s="277"/>
      <c r="AI302" s="277"/>
      <c r="AJ302" s="277"/>
      <c r="AK302" s="277"/>
      <c r="AL302" s="277"/>
      <c r="AM302" s="277"/>
      <c r="AN302" s="277"/>
      <c r="AO302" s="277"/>
      <c r="AP302" s="277"/>
      <c r="AQ302" s="277"/>
      <c r="AR302" s="277"/>
      <c r="CE302" s="60"/>
      <c r="CF302" s="60"/>
      <c r="CG302" s="60"/>
      <c r="CH302" s="60"/>
      <c r="CI302" s="60"/>
      <c r="CJ302" s="60"/>
      <c r="CK302" s="60"/>
      <c r="CL302" s="60"/>
      <c r="CM302" s="60"/>
      <c r="CN302" s="60"/>
      <c r="CO302" s="60"/>
      <c r="CP302" s="60"/>
      <c r="CQ302" s="60"/>
    </row>
    <row r="303" spans="1:95" ht="28" customHeight="1" x14ac:dyDescent="0.25">
      <c r="A303" s="512"/>
      <c r="B303" s="112"/>
      <c r="C303" s="193" t="s">
        <v>866</v>
      </c>
      <c r="D303" s="673"/>
      <c r="E303" s="674"/>
      <c r="F303" s="673"/>
      <c r="G303" s="674"/>
      <c r="H303" s="673"/>
      <c r="I303" s="674"/>
      <c r="J303" s="673"/>
      <c r="K303" s="674"/>
      <c r="L303" s="673"/>
      <c r="M303" s="674"/>
      <c r="N303" s="673"/>
      <c r="O303" s="674"/>
      <c r="P303" s="673"/>
      <c r="Q303" s="674"/>
      <c r="R303" s="673"/>
      <c r="S303" s="674"/>
      <c r="T303" s="673"/>
      <c r="U303" s="674"/>
      <c r="V303" s="673"/>
      <c r="W303" s="784"/>
      <c r="X303" s="789"/>
      <c r="Y303" s="790"/>
      <c r="Z303" s="791"/>
      <c r="AA303" s="221">
        <f>IF(COUNTIF($D$301:$W$301,"s"),1,COUNTIF(D303:W303, "a"))</f>
        <v>0</v>
      </c>
      <c r="AB303" s="274"/>
      <c r="AC303" s="277"/>
      <c r="AD303" s="276"/>
      <c r="AE303" s="277"/>
      <c r="AF303" s="277"/>
      <c r="AG303" s="277"/>
      <c r="AH303" s="277"/>
      <c r="AI303" s="277"/>
      <c r="AJ303" s="277"/>
      <c r="AK303" s="277"/>
      <c r="AL303" s="277"/>
      <c r="AM303" s="277"/>
      <c r="AN303" s="277"/>
      <c r="AO303" s="277"/>
      <c r="AP303" s="277"/>
      <c r="AQ303" s="277"/>
      <c r="AR303" s="277"/>
      <c r="CE303" s="60"/>
      <c r="CF303" s="60"/>
      <c r="CG303" s="60"/>
      <c r="CH303" s="60"/>
      <c r="CI303" s="60"/>
      <c r="CJ303" s="60"/>
      <c r="CK303" s="60"/>
      <c r="CL303" s="60"/>
      <c r="CM303" s="60"/>
      <c r="CN303" s="60"/>
      <c r="CO303" s="60"/>
      <c r="CP303" s="60"/>
      <c r="CQ303" s="60"/>
    </row>
    <row r="304" spans="1:95" ht="28" customHeight="1" x14ac:dyDescent="0.25">
      <c r="A304" s="512"/>
      <c r="B304" s="96"/>
      <c r="C304" s="193" t="s">
        <v>867</v>
      </c>
      <c r="D304" s="661"/>
      <c r="E304" s="662"/>
      <c r="F304" s="661"/>
      <c r="G304" s="662"/>
      <c r="H304" s="661"/>
      <c r="I304" s="662"/>
      <c r="J304" s="661"/>
      <c r="K304" s="662"/>
      <c r="L304" s="661"/>
      <c r="M304" s="662"/>
      <c r="N304" s="661"/>
      <c r="O304" s="662"/>
      <c r="P304" s="661"/>
      <c r="Q304" s="662"/>
      <c r="R304" s="661"/>
      <c r="S304" s="662"/>
      <c r="T304" s="661"/>
      <c r="U304" s="662"/>
      <c r="V304" s="661"/>
      <c r="W304" s="683"/>
      <c r="X304" s="785"/>
      <c r="Y304" s="792"/>
      <c r="Z304" s="793"/>
      <c r="AA304" s="221">
        <f t="shared" ref="AA304:AA311" si="57">IF(COUNTIF($D$301:$W$301,"s"),1,COUNTIF(D304:W304, "a"))</f>
        <v>0</v>
      </c>
      <c r="AB304" s="274"/>
      <c r="AC304" s="277"/>
      <c r="AD304" s="276"/>
      <c r="AE304" s="277"/>
      <c r="AF304" s="277"/>
      <c r="AG304" s="277"/>
      <c r="AH304" s="277"/>
      <c r="AI304" s="277"/>
      <c r="AJ304" s="277"/>
      <c r="AK304" s="277"/>
      <c r="AL304" s="277"/>
      <c r="AM304" s="277"/>
      <c r="AN304" s="277"/>
      <c r="AO304" s="277"/>
      <c r="AP304" s="277"/>
      <c r="AQ304" s="277"/>
      <c r="AR304" s="277"/>
      <c r="CE304" s="60"/>
      <c r="CF304" s="60"/>
      <c r="CG304" s="60"/>
      <c r="CH304" s="60"/>
      <c r="CI304" s="60"/>
      <c r="CJ304" s="60"/>
      <c r="CK304" s="60"/>
      <c r="CL304" s="60"/>
      <c r="CM304" s="60"/>
      <c r="CN304" s="60"/>
      <c r="CO304" s="60"/>
      <c r="CP304" s="60"/>
      <c r="CQ304" s="60"/>
    </row>
    <row r="305" spans="1:95" ht="28" customHeight="1" x14ac:dyDescent="0.25">
      <c r="A305" s="617"/>
      <c r="B305" s="100"/>
      <c r="C305" s="199" t="s">
        <v>844</v>
      </c>
      <c r="D305" s="661"/>
      <c r="E305" s="662"/>
      <c r="F305" s="661"/>
      <c r="G305" s="662"/>
      <c r="H305" s="661"/>
      <c r="I305" s="662"/>
      <c r="J305" s="661"/>
      <c r="K305" s="662"/>
      <c r="L305" s="661"/>
      <c r="M305" s="662"/>
      <c r="N305" s="661"/>
      <c r="O305" s="662"/>
      <c r="P305" s="661"/>
      <c r="Q305" s="662"/>
      <c r="R305" s="661"/>
      <c r="S305" s="662"/>
      <c r="T305" s="661"/>
      <c r="U305" s="662"/>
      <c r="V305" s="661"/>
      <c r="W305" s="683"/>
      <c r="X305" s="785"/>
      <c r="Y305" s="792"/>
      <c r="Z305" s="793"/>
      <c r="AA305" s="221">
        <f t="shared" si="57"/>
        <v>0</v>
      </c>
      <c r="AB305" s="274"/>
      <c r="AC305" s="277"/>
      <c r="AD305" s="276"/>
      <c r="AE305" s="277"/>
      <c r="AF305" s="277"/>
      <c r="AG305" s="277"/>
      <c r="AH305" s="277"/>
      <c r="AI305" s="277"/>
      <c r="AJ305" s="277"/>
      <c r="AK305" s="277"/>
      <c r="AL305" s="277"/>
      <c r="AM305" s="277"/>
      <c r="AN305" s="277"/>
      <c r="AO305" s="277"/>
      <c r="AP305" s="277"/>
      <c r="AQ305" s="277"/>
      <c r="AR305" s="277"/>
      <c r="CE305" s="60"/>
      <c r="CF305" s="60"/>
      <c r="CG305" s="60"/>
      <c r="CH305" s="60"/>
      <c r="CI305" s="60"/>
      <c r="CJ305" s="60"/>
      <c r="CK305" s="60"/>
      <c r="CL305" s="60"/>
      <c r="CM305" s="60"/>
      <c r="CN305" s="60"/>
      <c r="CO305" s="60"/>
      <c r="CP305" s="60"/>
      <c r="CQ305" s="60"/>
    </row>
    <row r="306" spans="1:95" ht="28" customHeight="1" x14ac:dyDescent="0.25">
      <c r="A306" s="512"/>
      <c r="B306" s="112"/>
      <c r="C306" s="199" t="s">
        <v>845</v>
      </c>
      <c r="D306" s="661"/>
      <c r="E306" s="662"/>
      <c r="F306" s="661"/>
      <c r="G306" s="662"/>
      <c r="H306" s="661"/>
      <c r="I306" s="662"/>
      <c r="J306" s="661"/>
      <c r="K306" s="662"/>
      <c r="L306" s="661"/>
      <c r="M306" s="662"/>
      <c r="N306" s="661"/>
      <c r="O306" s="662"/>
      <c r="P306" s="661"/>
      <c r="Q306" s="662"/>
      <c r="R306" s="661"/>
      <c r="S306" s="662"/>
      <c r="T306" s="661"/>
      <c r="U306" s="662"/>
      <c r="V306" s="661"/>
      <c r="W306" s="683"/>
      <c r="X306" s="785"/>
      <c r="Y306" s="792"/>
      <c r="Z306" s="793"/>
      <c r="AA306" s="221">
        <f t="shared" si="57"/>
        <v>0</v>
      </c>
      <c r="AB306" s="274"/>
      <c r="AC306" s="277"/>
      <c r="AD306" s="276"/>
      <c r="AE306" s="277"/>
      <c r="AF306" s="277"/>
      <c r="AG306" s="277"/>
      <c r="AH306" s="277"/>
      <c r="AI306" s="277"/>
      <c r="AJ306" s="277"/>
      <c r="AK306" s="277"/>
      <c r="AL306" s="277"/>
      <c r="AM306" s="277"/>
      <c r="AN306" s="277"/>
      <c r="AO306" s="277"/>
      <c r="AP306" s="277"/>
      <c r="AQ306" s="277"/>
      <c r="AR306" s="277"/>
      <c r="CE306" s="60"/>
      <c r="CF306" s="60"/>
      <c r="CG306" s="60"/>
      <c r="CH306" s="60"/>
      <c r="CI306" s="60"/>
      <c r="CJ306" s="60"/>
      <c r="CK306" s="60"/>
      <c r="CL306" s="60"/>
      <c r="CM306" s="60"/>
      <c r="CN306" s="60"/>
      <c r="CO306" s="60"/>
      <c r="CP306" s="60"/>
      <c r="CQ306" s="60"/>
    </row>
    <row r="307" spans="1:95" ht="28" customHeight="1" x14ac:dyDescent="0.25">
      <c r="A307" s="512"/>
      <c r="B307" s="96"/>
      <c r="C307" s="193" t="s">
        <v>846</v>
      </c>
      <c r="D307" s="661"/>
      <c r="E307" s="662"/>
      <c r="F307" s="661"/>
      <c r="G307" s="662"/>
      <c r="H307" s="661"/>
      <c r="I307" s="662"/>
      <c r="J307" s="661"/>
      <c r="K307" s="662"/>
      <c r="L307" s="661"/>
      <c r="M307" s="662"/>
      <c r="N307" s="661"/>
      <c r="O307" s="662"/>
      <c r="P307" s="661"/>
      <c r="Q307" s="662"/>
      <c r="R307" s="661"/>
      <c r="S307" s="662"/>
      <c r="T307" s="661"/>
      <c r="U307" s="662"/>
      <c r="V307" s="661"/>
      <c r="W307" s="683"/>
      <c r="X307" s="785"/>
      <c r="Y307" s="792"/>
      <c r="Z307" s="793"/>
      <c r="AA307" s="221">
        <f t="shared" si="57"/>
        <v>0</v>
      </c>
      <c r="AB307" s="274"/>
      <c r="AC307" s="277"/>
      <c r="AD307" s="276"/>
      <c r="AE307" s="277"/>
      <c r="AF307" s="277"/>
      <c r="AG307" s="277"/>
      <c r="AH307" s="277"/>
      <c r="AI307" s="277"/>
      <c r="AJ307" s="277"/>
      <c r="AK307" s="277"/>
      <c r="AL307" s="277"/>
      <c r="AM307" s="277"/>
      <c r="AN307" s="277"/>
      <c r="AO307" s="277"/>
      <c r="AP307" s="277"/>
      <c r="AQ307" s="277"/>
      <c r="AR307" s="277"/>
      <c r="CE307" s="60"/>
      <c r="CF307" s="60"/>
      <c r="CG307" s="60"/>
      <c r="CH307" s="60"/>
      <c r="CI307" s="60"/>
      <c r="CJ307" s="60"/>
      <c r="CK307" s="60"/>
      <c r="CL307" s="60"/>
      <c r="CM307" s="60"/>
      <c r="CN307" s="60"/>
      <c r="CO307" s="60"/>
      <c r="CP307" s="60"/>
      <c r="CQ307" s="60"/>
    </row>
    <row r="308" spans="1:95" ht="28" customHeight="1" x14ac:dyDescent="0.25">
      <c r="A308" s="617"/>
      <c r="B308" s="100"/>
      <c r="C308" s="193" t="s">
        <v>847</v>
      </c>
      <c r="D308" s="661"/>
      <c r="E308" s="662"/>
      <c r="F308" s="661"/>
      <c r="G308" s="662"/>
      <c r="H308" s="661"/>
      <c r="I308" s="662"/>
      <c r="J308" s="661"/>
      <c r="K308" s="662"/>
      <c r="L308" s="661"/>
      <c r="M308" s="662"/>
      <c r="N308" s="661"/>
      <c r="O308" s="662"/>
      <c r="P308" s="661"/>
      <c r="Q308" s="662"/>
      <c r="R308" s="661"/>
      <c r="S308" s="662"/>
      <c r="T308" s="661"/>
      <c r="U308" s="662"/>
      <c r="V308" s="661"/>
      <c r="W308" s="683"/>
      <c r="X308" s="785"/>
      <c r="Y308" s="792"/>
      <c r="Z308" s="793"/>
      <c r="AA308" s="221">
        <f t="shared" si="57"/>
        <v>0</v>
      </c>
      <c r="AB308" s="274"/>
      <c r="AC308" s="277"/>
      <c r="AD308" s="276"/>
      <c r="AE308" s="277"/>
      <c r="AF308" s="277"/>
      <c r="AG308" s="277"/>
      <c r="AH308" s="277"/>
      <c r="AI308" s="277"/>
      <c r="AJ308" s="277"/>
      <c r="AK308" s="277"/>
      <c r="AL308" s="277"/>
      <c r="AM308" s="277"/>
      <c r="AN308" s="277"/>
      <c r="AO308" s="277"/>
      <c r="AP308" s="277"/>
      <c r="AQ308" s="277"/>
      <c r="AR308" s="277"/>
      <c r="CE308" s="60"/>
      <c r="CF308" s="60"/>
      <c r="CG308" s="60"/>
      <c r="CH308" s="60"/>
      <c r="CI308" s="60"/>
      <c r="CJ308" s="60"/>
      <c r="CK308" s="60"/>
      <c r="CL308" s="60"/>
      <c r="CM308" s="60"/>
      <c r="CN308" s="60"/>
      <c r="CO308" s="60"/>
      <c r="CP308" s="60"/>
      <c r="CQ308" s="60"/>
    </row>
    <row r="309" spans="1:95" ht="28" customHeight="1" x14ac:dyDescent="0.25">
      <c r="A309" s="512"/>
      <c r="B309" s="112"/>
      <c r="C309" s="193" t="s">
        <v>848</v>
      </c>
      <c r="D309" s="673"/>
      <c r="E309" s="674"/>
      <c r="F309" s="673"/>
      <c r="G309" s="674"/>
      <c r="H309" s="673"/>
      <c r="I309" s="674"/>
      <c r="J309" s="673"/>
      <c r="K309" s="674"/>
      <c r="L309" s="673"/>
      <c r="M309" s="674"/>
      <c r="N309" s="673"/>
      <c r="O309" s="674"/>
      <c r="P309" s="673"/>
      <c r="Q309" s="674"/>
      <c r="R309" s="673"/>
      <c r="S309" s="674"/>
      <c r="T309" s="673"/>
      <c r="U309" s="674"/>
      <c r="V309" s="673"/>
      <c r="W309" s="784"/>
      <c r="X309" s="785"/>
      <c r="Y309" s="792"/>
      <c r="Z309" s="793"/>
      <c r="AA309" s="221">
        <f t="shared" si="57"/>
        <v>0</v>
      </c>
      <c r="AB309" s="274"/>
      <c r="AC309" s="277"/>
      <c r="AD309" s="276"/>
      <c r="AE309" s="277"/>
      <c r="AF309" s="277"/>
      <c r="AG309" s="277"/>
      <c r="AH309" s="277"/>
      <c r="AI309" s="277"/>
      <c r="AJ309" s="277"/>
      <c r="AK309" s="277"/>
      <c r="AL309" s="277"/>
      <c r="AM309" s="277"/>
      <c r="AN309" s="277"/>
      <c r="AO309" s="277"/>
      <c r="AP309" s="277"/>
      <c r="AQ309" s="277"/>
      <c r="AR309" s="277"/>
      <c r="CE309" s="60"/>
      <c r="CF309" s="60"/>
      <c r="CG309" s="60"/>
      <c r="CH309" s="60"/>
      <c r="CI309" s="60"/>
      <c r="CJ309" s="60"/>
      <c r="CK309" s="60"/>
      <c r="CL309" s="60"/>
      <c r="CM309" s="60"/>
      <c r="CN309" s="60"/>
      <c r="CO309" s="60"/>
      <c r="CP309" s="60"/>
      <c r="CQ309" s="60"/>
    </row>
    <row r="310" spans="1:95" ht="28" customHeight="1" x14ac:dyDescent="0.25">
      <c r="A310" s="512"/>
      <c r="B310" s="96"/>
      <c r="C310" s="193" t="s">
        <v>849</v>
      </c>
      <c r="D310" s="661"/>
      <c r="E310" s="662"/>
      <c r="F310" s="661"/>
      <c r="G310" s="662"/>
      <c r="H310" s="661"/>
      <c r="I310" s="662"/>
      <c r="J310" s="661"/>
      <c r="K310" s="662"/>
      <c r="L310" s="661"/>
      <c r="M310" s="662"/>
      <c r="N310" s="661"/>
      <c r="O310" s="662"/>
      <c r="P310" s="661"/>
      <c r="Q310" s="662"/>
      <c r="R310" s="661"/>
      <c r="S310" s="662"/>
      <c r="T310" s="661"/>
      <c r="U310" s="662"/>
      <c r="V310" s="661"/>
      <c r="W310" s="683"/>
      <c r="X310" s="785"/>
      <c r="Y310" s="792"/>
      <c r="Z310" s="793"/>
      <c r="AA310" s="221">
        <f t="shared" si="57"/>
        <v>0</v>
      </c>
      <c r="AB310" s="274"/>
      <c r="AC310" s="277"/>
      <c r="AD310" s="276"/>
      <c r="AE310" s="277"/>
      <c r="AF310" s="277"/>
      <c r="AG310" s="277"/>
      <c r="AH310" s="277"/>
      <c r="AI310" s="277"/>
      <c r="AJ310" s="277"/>
      <c r="AK310" s="277"/>
      <c r="AL310" s="277"/>
      <c r="AM310" s="277"/>
      <c r="AN310" s="277"/>
      <c r="AO310" s="277"/>
      <c r="AP310" s="277"/>
      <c r="AQ310" s="277"/>
      <c r="AR310" s="277"/>
      <c r="CE310" s="60"/>
      <c r="CF310" s="60"/>
      <c r="CG310" s="60"/>
      <c r="CH310" s="60"/>
      <c r="CI310" s="60"/>
      <c r="CJ310" s="60"/>
      <c r="CK310" s="60"/>
      <c r="CL310" s="60"/>
      <c r="CM310" s="60"/>
      <c r="CN310" s="60"/>
      <c r="CO310" s="60"/>
      <c r="CP310" s="60"/>
      <c r="CQ310" s="60"/>
    </row>
    <row r="311" spans="1:95" ht="28" customHeight="1" x14ac:dyDescent="0.25">
      <c r="A311" s="512"/>
      <c r="B311" s="100"/>
      <c r="C311" s="198" t="s">
        <v>986</v>
      </c>
      <c r="D311" s="665"/>
      <c r="E311" s="666"/>
      <c r="F311" s="665"/>
      <c r="G311" s="666"/>
      <c r="H311" s="665"/>
      <c r="I311" s="666"/>
      <c r="J311" s="665"/>
      <c r="K311" s="666"/>
      <c r="L311" s="665"/>
      <c r="M311" s="666"/>
      <c r="N311" s="665"/>
      <c r="O311" s="666"/>
      <c r="P311" s="665"/>
      <c r="Q311" s="666"/>
      <c r="R311" s="665"/>
      <c r="S311" s="666"/>
      <c r="T311" s="665"/>
      <c r="U311" s="666"/>
      <c r="V311" s="665"/>
      <c r="W311" s="783"/>
      <c r="X311" s="785"/>
      <c r="Y311" s="792"/>
      <c r="Z311" s="793"/>
      <c r="AA311" s="221">
        <f t="shared" si="57"/>
        <v>0</v>
      </c>
      <c r="AB311" s="274"/>
      <c r="AC311" s="277"/>
      <c r="AD311" s="276"/>
      <c r="AE311" s="277"/>
      <c r="AF311" s="277"/>
      <c r="AG311" s="277"/>
      <c r="AH311" s="277"/>
      <c r="AI311" s="277"/>
      <c r="AJ311" s="277"/>
      <c r="AK311" s="277"/>
      <c r="AL311" s="277"/>
      <c r="AM311" s="277"/>
      <c r="AN311" s="277"/>
      <c r="AO311" s="277"/>
      <c r="AP311" s="277"/>
      <c r="AQ311" s="277"/>
      <c r="AR311" s="277"/>
      <c r="CE311" s="60"/>
      <c r="CF311" s="60"/>
      <c r="CG311" s="60"/>
      <c r="CH311" s="60"/>
      <c r="CI311" s="60"/>
      <c r="CJ311" s="60"/>
      <c r="CK311" s="60"/>
      <c r="CL311" s="60"/>
      <c r="CM311" s="60"/>
      <c r="CN311" s="60"/>
      <c r="CO311" s="60"/>
      <c r="CP311" s="60"/>
      <c r="CQ311" s="60"/>
    </row>
    <row r="312" spans="1:95" ht="28" customHeight="1" thickBot="1" x14ac:dyDescent="0.3">
      <c r="A312" s="399"/>
      <c r="B312" s="102"/>
      <c r="C312" s="588" t="s">
        <v>705</v>
      </c>
      <c r="D312" s="819"/>
      <c r="E312" s="820"/>
      <c r="F312" s="820"/>
      <c r="G312" s="820"/>
      <c r="H312" s="820"/>
      <c r="I312" s="820"/>
      <c r="J312" s="820"/>
      <c r="K312" s="820"/>
      <c r="L312" s="820"/>
      <c r="M312" s="820"/>
      <c r="N312" s="820"/>
      <c r="O312" s="820"/>
      <c r="P312" s="820"/>
      <c r="Q312" s="820"/>
      <c r="R312" s="820"/>
      <c r="S312" s="820"/>
      <c r="T312" s="820"/>
      <c r="U312" s="820"/>
      <c r="V312" s="820"/>
      <c r="W312" s="820"/>
      <c r="X312" s="799"/>
      <c r="Y312" s="800"/>
      <c r="Z312" s="801"/>
      <c r="AA312" s="45" t="str">
        <f>IF(AND(ISTEXT(D312),COUNTIF(D311:W311,"a")),1,IF(COUNTIF(D311:W311,"a"),0,""))</f>
        <v/>
      </c>
      <c r="AB312" s="274"/>
      <c r="AD312" s="276"/>
      <c r="CG312" s="60"/>
      <c r="CH312" s="60"/>
      <c r="CI312" s="60"/>
      <c r="CJ312" s="60"/>
      <c r="CK312" s="60"/>
      <c r="CL312" s="60"/>
      <c r="CM312" s="60"/>
    </row>
    <row r="313" spans="1:95" ht="30" customHeight="1" x14ac:dyDescent="0.25">
      <c r="A313" s="391"/>
      <c r="B313" s="105"/>
      <c r="C313" s="587" t="s">
        <v>991</v>
      </c>
      <c r="D313" s="676"/>
      <c r="E313" s="676"/>
      <c r="F313" s="676"/>
      <c r="G313" s="676"/>
      <c r="H313" s="676"/>
      <c r="I313" s="676"/>
      <c r="J313" s="676"/>
      <c r="K313" s="676"/>
      <c r="L313" s="676"/>
      <c r="M313" s="676"/>
      <c r="N313" s="676"/>
      <c r="O313" s="676"/>
      <c r="P313" s="676"/>
      <c r="Q313" s="676"/>
      <c r="R313" s="676"/>
      <c r="S313" s="676"/>
      <c r="T313" s="676"/>
      <c r="U313" s="676"/>
      <c r="V313" s="676"/>
      <c r="W313" s="676"/>
      <c r="X313" s="676"/>
      <c r="Y313" s="676"/>
      <c r="Z313" s="802"/>
      <c r="AA313" s="222"/>
      <c r="AB313" s="523"/>
      <c r="AC313" s="277"/>
      <c r="AD313" s="276"/>
      <c r="AE313" s="277"/>
      <c r="AF313" s="277"/>
      <c r="AG313" s="277"/>
      <c r="AH313" s="277"/>
      <c r="AI313" s="277"/>
      <c r="AJ313" s="277"/>
      <c r="AK313" s="277"/>
      <c r="AL313" s="277"/>
      <c r="AM313" s="277"/>
      <c r="AN313" s="277"/>
      <c r="AO313" s="277"/>
      <c r="AP313" s="277"/>
      <c r="AQ313" s="277"/>
      <c r="AR313" s="277"/>
      <c r="CE313" s="60"/>
      <c r="CF313" s="60"/>
      <c r="CG313" s="60"/>
      <c r="CH313" s="60"/>
      <c r="CI313" s="60"/>
      <c r="CJ313" s="60"/>
      <c r="CK313" s="60"/>
      <c r="CL313" s="60"/>
      <c r="CM313" s="60"/>
      <c r="CN313" s="60"/>
      <c r="CO313" s="60"/>
      <c r="CP313" s="60"/>
      <c r="CQ313" s="60"/>
    </row>
    <row r="314" spans="1:95" ht="45" customHeight="1" x14ac:dyDescent="0.25">
      <c r="A314" s="512"/>
      <c r="B314" s="241" t="s">
        <v>851</v>
      </c>
      <c r="C314" s="193" t="s">
        <v>853</v>
      </c>
      <c r="D314" s="681"/>
      <c r="E314" s="682"/>
      <c r="F314" s="681"/>
      <c r="G314" s="682"/>
      <c r="H314" s="681"/>
      <c r="I314" s="682"/>
      <c r="J314" s="681"/>
      <c r="K314" s="682"/>
      <c r="L314" s="681"/>
      <c r="M314" s="682"/>
      <c r="N314" s="681"/>
      <c r="O314" s="682"/>
      <c r="P314" s="681"/>
      <c r="Q314" s="682"/>
      <c r="R314" s="681"/>
      <c r="S314" s="682"/>
      <c r="T314" s="681"/>
      <c r="U314" s="682"/>
      <c r="V314" s="681"/>
      <c r="W314" s="682"/>
      <c r="X314" s="495"/>
      <c r="Y314" s="496">
        <f t="shared" ref="Y314:Y323" si="58">IF(OR(D314="s",F314="s",H314="s",J314="s",L314="s",N314="s",P314="s",R314="s",T314="s",V314="s"), 0, IF(OR(D314="a",F314="a",H314="a",J314="a",L314="a",N314="a",P314="a",R314="a",T314="a",V314="a"),Z314,0))</f>
        <v>0</v>
      </c>
      <c r="Z314" s="517">
        <v>25</v>
      </c>
      <c r="AA314" s="221">
        <f>COUNTIF(D314:W314,"a")+COUNTIF(D314:W314,"s")</f>
        <v>0</v>
      </c>
      <c r="AB314" s="274"/>
      <c r="AC314" s="277"/>
      <c r="AD314" s="276"/>
      <c r="AE314" s="277"/>
      <c r="AF314" s="277"/>
      <c r="AG314" s="277"/>
      <c r="AH314" s="277"/>
      <c r="AI314" s="277"/>
      <c r="AJ314" s="277"/>
      <c r="AK314" s="277"/>
      <c r="AL314" s="277"/>
      <c r="AM314" s="277"/>
      <c r="AN314" s="277"/>
      <c r="AO314" s="277"/>
      <c r="AP314" s="277"/>
      <c r="AQ314" s="277"/>
      <c r="AR314" s="277"/>
      <c r="CE314" s="60"/>
      <c r="CF314" s="60"/>
      <c r="CG314" s="60"/>
      <c r="CH314" s="60"/>
      <c r="CI314" s="60"/>
      <c r="CJ314" s="60"/>
      <c r="CK314" s="60"/>
      <c r="CL314" s="60"/>
      <c r="CM314" s="60"/>
      <c r="CN314" s="60"/>
      <c r="CO314" s="60"/>
      <c r="CP314" s="60"/>
      <c r="CQ314" s="60"/>
    </row>
    <row r="315" spans="1:95" ht="30" customHeight="1" x14ac:dyDescent="0.25">
      <c r="A315" s="512"/>
      <c r="B315" s="522"/>
      <c r="C315" s="529" t="s">
        <v>855</v>
      </c>
      <c r="D315" s="690" t="s">
        <v>987</v>
      </c>
      <c r="E315" s="691"/>
      <c r="F315" s="691"/>
      <c r="G315" s="691"/>
      <c r="H315" s="691"/>
      <c r="I315" s="691"/>
      <c r="J315" s="691"/>
      <c r="K315" s="691"/>
      <c r="L315" s="691"/>
      <c r="M315" s="691"/>
      <c r="N315" s="691"/>
      <c r="O315" s="691"/>
      <c r="P315" s="691"/>
      <c r="Q315" s="691"/>
      <c r="R315" s="691"/>
      <c r="S315" s="691"/>
      <c r="T315" s="691"/>
      <c r="U315" s="691"/>
      <c r="V315" s="691"/>
      <c r="W315" s="691"/>
      <c r="X315" s="691"/>
      <c r="Y315" s="691"/>
      <c r="Z315" s="692"/>
      <c r="AA315" s="221"/>
      <c r="AB315" s="538"/>
      <c r="AC315" s="277"/>
      <c r="AD315" s="276"/>
      <c r="AE315" s="277"/>
      <c r="AF315" s="277"/>
      <c r="AG315" s="277"/>
      <c r="AH315" s="277"/>
      <c r="AI315" s="277"/>
      <c r="AJ315" s="277"/>
      <c r="AK315" s="277"/>
      <c r="AL315" s="277"/>
      <c r="AM315" s="277"/>
      <c r="AN315" s="277"/>
      <c r="AO315" s="277"/>
      <c r="AP315" s="277"/>
      <c r="AQ315" s="277"/>
      <c r="AR315" s="277"/>
      <c r="CE315" s="60"/>
      <c r="CF315" s="60"/>
      <c r="CG315" s="60"/>
      <c r="CH315" s="60"/>
      <c r="CI315" s="60"/>
      <c r="CJ315" s="60"/>
      <c r="CK315" s="60"/>
      <c r="CL315" s="60"/>
      <c r="CM315" s="60"/>
      <c r="CN315" s="60"/>
      <c r="CO315" s="60"/>
      <c r="CP315" s="60"/>
      <c r="CQ315" s="60"/>
    </row>
    <row r="316" spans="1:95" ht="28" customHeight="1" x14ac:dyDescent="0.25">
      <c r="A316" s="512"/>
      <c r="B316" s="112"/>
      <c r="C316" s="193" t="s">
        <v>857</v>
      </c>
      <c r="D316" s="673"/>
      <c r="E316" s="674"/>
      <c r="F316" s="673"/>
      <c r="G316" s="674"/>
      <c r="H316" s="673"/>
      <c r="I316" s="674"/>
      <c r="J316" s="673"/>
      <c r="K316" s="674"/>
      <c r="L316" s="673"/>
      <c r="M316" s="674"/>
      <c r="N316" s="673"/>
      <c r="O316" s="674"/>
      <c r="P316" s="673"/>
      <c r="Q316" s="674"/>
      <c r="R316" s="673"/>
      <c r="S316" s="674"/>
      <c r="T316" s="673"/>
      <c r="U316" s="674"/>
      <c r="V316" s="673"/>
      <c r="W316" s="784"/>
      <c r="X316" s="789"/>
      <c r="Y316" s="790"/>
      <c r="Z316" s="791"/>
      <c r="AA316" s="221">
        <f>IF(COUNTIF($D$314:$W$314,"s"),1,COUNTIF(D316:W316, "a"))</f>
        <v>0</v>
      </c>
      <c r="AB316" s="274"/>
      <c r="AC316" s="277"/>
      <c r="AD316" s="276"/>
      <c r="AE316" s="277"/>
      <c r="AF316" s="277"/>
      <c r="AG316" s="277"/>
      <c r="AH316" s="277"/>
      <c r="AI316" s="277"/>
      <c r="AJ316" s="277"/>
      <c r="AK316" s="277"/>
      <c r="AL316" s="277"/>
      <c r="AM316" s="277"/>
      <c r="AN316" s="277"/>
      <c r="AO316" s="277"/>
      <c r="AP316" s="277"/>
      <c r="AQ316" s="277"/>
      <c r="AR316" s="277"/>
      <c r="CE316" s="60"/>
      <c r="CF316" s="60"/>
      <c r="CG316" s="60"/>
      <c r="CH316" s="60"/>
      <c r="CI316" s="60"/>
      <c r="CJ316" s="60"/>
      <c r="CK316" s="60"/>
      <c r="CL316" s="60"/>
      <c r="CM316" s="60"/>
      <c r="CN316" s="60"/>
      <c r="CO316" s="60"/>
      <c r="CP316" s="60"/>
      <c r="CQ316" s="60"/>
    </row>
    <row r="317" spans="1:95" ht="28" customHeight="1" x14ac:dyDescent="0.25">
      <c r="A317" s="512"/>
      <c r="B317" s="96"/>
      <c r="C317" s="193" t="s">
        <v>858</v>
      </c>
      <c r="D317" s="661"/>
      <c r="E317" s="662"/>
      <c r="F317" s="661"/>
      <c r="G317" s="662"/>
      <c r="H317" s="661"/>
      <c r="I317" s="662"/>
      <c r="J317" s="661"/>
      <c r="K317" s="662"/>
      <c r="L317" s="661"/>
      <c r="M317" s="662"/>
      <c r="N317" s="661"/>
      <c r="O317" s="662"/>
      <c r="P317" s="661"/>
      <c r="Q317" s="662"/>
      <c r="R317" s="661"/>
      <c r="S317" s="662"/>
      <c r="T317" s="661"/>
      <c r="U317" s="662"/>
      <c r="V317" s="661"/>
      <c r="W317" s="683"/>
      <c r="X317" s="785"/>
      <c r="Y317" s="792"/>
      <c r="Z317" s="793"/>
      <c r="AA317" s="221">
        <f t="shared" ref="AA317:AA321" si="59">IF(COUNTIF($D$314:$W$314,"s"),1,COUNTIF(D317:W317, "a"))</f>
        <v>0</v>
      </c>
      <c r="AB317" s="274"/>
      <c r="AC317" s="277"/>
      <c r="AD317" s="276"/>
      <c r="AE317" s="277"/>
      <c r="AF317" s="277"/>
      <c r="AG317" s="277"/>
      <c r="AH317" s="277"/>
      <c r="AI317" s="277"/>
      <c r="AJ317" s="277"/>
      <c r="AK317" s="277"/>
      <c r="AL317" s="277"/>
      <c r="AM317" s="277"/>
      <c r="AN317" s="277"/>
      <c r="AO317" s="277"/>
      <c r="AP317" s="277"/>
      <c r="AQ317" s="277"/>
      <c r="AR317" s="277"/>
      <c r="CE317" s="60"/>
      <c r="CF317" s="60"/>
      <c r="CG317" s="60"/>
      <c r="CH317" s="60"/>
      <c r="CI317" s="60"/>
      <c r="CJ317" s="60"/>
      <c r="CK317" s="60"/>
      <c r="CL317" s="60"/>
      <c r="CM317" s="60"/>
      <c r="CN317" s="60"/>
      <c r="CO317" s="60"/>
      <c r="CP317" s="60"/>
      <c r="CQ317" s="60"/>
    </row>
    <row r="318" spans="1:95" ht="28" customHeight="1" x14ac:dyDescent="0.25">
      <c r="A318" s="617"/>
      <c r="B318" s="100"/>
      <c r="C318" s="199" t="s">
        <v>859</v>
      </c>
      <c r="D318" s="661"/>
      <c r="E318" s="662"/>
      <c r="F318" s="661"/>
      <c r="G318" s="662"/>
      <c r="H318" s="661"/>
      <c r="I318" s="662"/>
      <c r="J318" s="661"/>
      <c r="K318" s="662"/>
      <c r="L318" s="661"/>
      <c r="M318" s="662"/>
      <c r="N318" s="661"/>
      <c r="O318" s="662"/>
      <c r="P318" s="661"/>
      <c r="Q318" s="662"/>
      <c r="R318" s="661"/>
      <c r="S318" s="662"/>
      <c r="T318" s="661"/>
      <c r="U318" s="662"/>
      <c r="V318" s="661"/>
      <c r="W318" s="683"/>
      <c r="X318" s="785"/>
      <c r="Y318" s="792"/>
      <c r="Z318" s="793"/>
      <c r="AA318" s="221">
        <f t="shared" si="59"/>
        <v>0</v>
      </c>
      <c r="AB318" s="274"/>
      <c r="AC318" s="277"/>
      <c r="AD318" s="276"/>
      <c r="AE318" s="277"/>
      <c r="AF318" s="277"/>
      <c r="AG318" s="277"/>
      <c r="AH318" s="277"/>
      <c r="AI318" s="277"/>
      <c r="AJ318" s="277"/>
      <c r="AK318" s="277"/>
      <c r="AL318" s="277"/>
      <c r="AM318" s="277"/>
      <c r="AN318" s="277"/>
      <c r="AO318" s="277"/>
      <c r="AP318" s="277"/>
      <c r="AQ318" s="277"/>
      <c r="AR318" s="277"/>
      <c r="CE318" s="60"/>
      <c r="CF318" s="60"/>
      <c r="CG318" s="60"/>
      <c r="CH318" s="60"/>
      <c r="CI318" s="60"/>
      <c r="CJ318" s="60"/>
      <c r="CK318" s="60"/>
      <c r="CL318" s="60"/>
      <c r="CM318" s="60"/>
      <c r="CN318" s="60"/>
      <c r="CO318" s="60"/>
      <c r="CP318" s="60"/>
      <c r="CQ318" s="60"/>
    </row>
    <row r="319" spans="1:95" ht="28" customHeight="1" x14ac:dyDescent="0.25">
      <c r="A319" s="512"/>
      <c r="B319" s="112"/>
      <c r="C319" s="199" t="s">
        <v>860</v>
      </c>
      <c r="D319" s="661"/>
      <c r="E319" s="662"/>
      <c r="F319" s="661"/>
      <c r="G319" s="662"/>
      <c r="H319" s="661"/>
      <c r="I319" s="662"/>
      <c r="J319" s="661"/>
      <c r="K319" s="662"/>
      <c r="L319" s="661"/>
      <c r="M319" s="662"/>
      <c r="N319" s="661"/>
      <c r="O319" s="662"/>
      <c r="P319" s="661"/>
      <c r="Q319" s="662"/>
      <c r="R319" s="661"/>
      <c r="S319" s="662"/>
      <c r="T319" s="661"/>
      <c r="U319" s="662"/>
      <c r="V319" s="661"/>
      <c r="W319" s="683"/>
      <c r="X319" s="785"/>
      <c r="Y319" s="792"/>
      <c r="Z319" s="793"/>
      <c r="AA319" s="221">
        <f t="shared" si="59"/>
        <v>0</v>
      </c>
      <c r="AB319" s="274"/>
      <c r="AC319" s="277"/>
      <c r="AD319" s="276"/>
      <c r="AE319" s="277"/>
      <c r="AF319" s="277"/>
      <c r="AG319" s="277"/>
      <c r="AH319" s="277"/>
      <c r="AI319" s="277"/>
      <c r="AJ319" s="277"/>
      <c r="AK319" s="277"/>
      <c r="AL319" s="277"/>
      <c r="AM319" s="277"/>
      <c r="AN319" s="277"/>
      <c r="AO319" s="277"/>
      <c r="AP319" s="277"/>
      <c r="AQ319" s="277"/>
      <c r="AR319" s="277"/>
      <c r="CE319" s="60"/>
      <c r="CF319" s="60"/>
      <c r="CG319" s="60"/>
      <c r="CH319" s="60"/>
      <c r="CI319" s="60"/>
      <c r="CJ319" s="60"/>
      <c r="CK319" s="60"/>
      <c r="CL319" s="60"/>
      <c r="CM319" s="60"/>
      <c r="CN319" s="60"/>
      <c r="CO319" s="60"/>
      <c r="CP319" s="60"/>
      <c r="CQ319" s="60"/>
    </row>
    <row r="320" spans="1:95" ht="28" customHeight="1" x14ac:dyDescent="0.25">
      <c r="A320" s="512"/>
      <c r="B320" s="96"/>
      <c r="C320" s="193" t="s">
        <v>861</v>
      </c>
      <c r="D320" s="661"/>
      <c r="E320" s="662"/>
      <c r="F320" s="661"/>
      <c r="G320" s="662"/>
      <c r="H320" s="661"/>
      <c r="I320" s="662"/>
      <c r="J320" s="661"/>
      <c r="K320" s="662"/>
      <c r="L320" s="661"/>
      <c r="M320" s="662"/>
      <c r="N320" s="661"/>
      <c r="O320" s="662"/>
      <c r="P320" s="661"/>
      <c r="Q320" s="662"/>
      <c r="R320" s="661"/>
      <c r="S320" s="662"/>
      <c r="T320" s="661"/>
      <c r="U320" s="662"/>
      <c r="V320" s="661"/>
      <c r="W320" s="683"/>
      <c r="X320" s="785"/>
      <c r="Y320" s="792"/>
      <c r="Z320" s="793"/>
      <c r="AA320" s="221">
        <f t="shared" si="59"/>
        <v>0</v>
      </c>
      <c r="AB320" s="274"/>
      <c r="AC320" s="277"/>
      <c r="AD320" s="276"/>
      <c r="AE320" s="277"/>
      <c r="AF320" s="277"/>
      <c r="AG320" s="277"/>
      <c r="AH320" s="277"/>
      <c r="AI320" s="277"/>
      <c r="AJ320" s="277"/>
      <c r="AK320" s="277"/>
      <c r="AL320" s="277"/>
      <c r="AM320" s="277"/>
      <c r="AN320" s="277"/>
      <c r="AO320" s="277"/>
      <c r="AP320" s="277"/>
      <c r="AQ320" s="277"/>
      <c r="AR320" s="277"/>
      <c r="CE320" s="60"/>
      <c r="CF320" s="60"/>
      <c r="CG320" s="60"/>
      <c r="CH320" s="60"/>
      <c r="CI320" s="60"/>
      <c r="CJ320" s="60"/>
      <c r="CK320" s="60"/>
      <c r="CL320" s="60"/>
      <c r="CM320" s="60"/>
      <c r="CN320" s="60"/>
      <c r="CO320" s="60"/>
      <c r="CP320" s="60"/>
      <c r="CQ320" s="60"/>
    </row>
    <row r="321" spans="1:95" ht="28" customHeight="1" x14ac:dyDescent="0.25">
      <c r="A321" s="617"/>
      <c r="B321" s="91"/>
      <c r="C321" s="199" t="s">
        <v>986</v>
      </c>
      <c r="D321" s="661"/>
      <c r="E321" s="662"/>
      <c r="F321" s="661"/>
      <c r="G321" s="662"/>
      <c r="H321" s="661"/>
      <c r="I321" s="662"/>
      <c r="J321" s="661"/>
      <c r="K321" s="662"/>
      <c r="L321" s="661"/>
      <c r="M321" s="662"/>
      <c r="N321" s="661"/>
      <c r="O321" s="662"/>
      <c r="P321" s="661"/>
      <c r="Q321" s="662"/>
      <c r="R321" s="661"/>
      <c r="S321" s="662"/>
      <c r="T321" s="661"/>
      <c r="U321" s="662"/>
      <c r="V321" s="661"/>
      <c r="W321" s="683"/>
      <c r="X321" s="785"/>
      <c r="Y321" s="792"/>
      <c r="Z321" s="793"/>
      <c r="AA321" s="221">
        <f t="shared" si="59"/>
        <v>0</v>
      </c>
      <c r="AB321" s="274"/>
      <c r="AC321" s="277"/>
      <c r="AD321" s="276"/>
      <c r="AE321" s="277"/>
      <c r="AF321" s="277"/>
      <c r="AG321" s="277"/>
      <c r="AH321" s="277"/>
      <c r="AI321" s="277"/>
      <c r="AJ321" s="277"/>
      <c r="AK321" s="277"/>
      <c r="AL321" s="277"/>
      <c r="AM321" s="277"/>
      <c r="AN321" s="277"/>
      <c r="AO321" s="277"/>
      <c r="AP321" s="277"/>
      <c r="AQ321" s="277"/>
      <c r="AR321" s="277"/>
      <c r="CE321" s="60"/>
      <c r="CF321" s="60"/>
      <c r="CG321" s="60"/>
      <c r="CH321" s="60"/>
      <c r="CI321" s="60"/>
      <c r="CJ321" s="60"/>
      <c r="CK321" s="60"/>
      <c r="CL321" s="60"/>
      <c r="CM321" s="60"/>
      <c r="CN321" s="60"/>
      <c r="CO321" s="60"/>
      <c r="CP321" s="60"/>
      <c r="CQ321" s="60"/>
    </row>
    <row r="322" spans="1:95" ht="28" customHeight="1" x14ac:dyDescent="0.25">
      <c r="A322" s="512"/>
      <c r="B322" s="100"/>
      <c r="C322" s="505" t="s">
        <v>705</v>
      </c>
      <c r="D322" s="684"/>
      <c r="E322" s="685"/>
      <c r="F322" s="685"/>
      <c r="G322" s="685"/>
      <c r="H322" s="685"/>
      <c r="I322" s="685"/>
      <c r="J322" s="685"/>
      <c r="K322" s="685"/>
      <c r="L322" s="685"/>
      <c r="M322" s="685"/>
      <c r="N322" s="685"/>
      <c r="O322" s="685"/>
      <c r="P322" s="685"/>
      <c r="Q322" s="685"/>
      <c r="R322" s="685"/>
      <c r="S322" s="685"/>
      <c r="T322" s="685"/>
      <c r="U322" s="685"/>
      <c r="V322" s="685"/>
      <c r="W322" s="685"/>
      <c r="X322" s="794"/>
      <c r="Y322" s="795"/>
      <c r="Z322" s="796"/>
      <c r="AA322" s="45" t="str">
        <f>IF(AND(ISTEXT(D322),COUNTIF(D321:W321,"a")),1,IF(COUNTIF(D321:W321,"a"),0,""))</f>
        <v/>
      </c>
      <c r="AB322" s="274"/>
      <c r="AD322" s="276"/>
      <c r="CG322" s="60"/>
      <c r="CH322" s="60"/>
      <c r="CI322" s="60"/>
      <c r="CJ322" s="60"/>
      <c r="CK322" s="60"/>
      <c r="CL322" s="60"/>
      <c r="CM322" s="60"/>
    </row>
    <row r="323" spans="1:95" ht="45" customHeight="1" x14ac:dyDescent="0.25">
      <c r="A323" s="512"/>
      <c r="B323" s="241" t="s">
        <v>852</v>
      </c>
      <c r="C323" s="193" t="s">
        <v>873</v>
      </c>
      <c r="D323" s="681"/>
      <c r="E323" s="682"/>
      <c r="F323" s="681"/>
      <c r="G323" s="682"/>
      <c r="H323" s="681"/>
      <c r="I323" s="682"/>
      <c r="J323" s="681"/>
      <c r="K323" s="682"/>
      <c r="L323" s="681"/>
      <c r="M323" s="682"/>
      <c r="N323" s="681"/>
      <c r="O323" s="682"/>
      <c r="P323" s="681"/>
      <c r="Q323" s="682"/>
      <c r="R323" s="681"/>
      <c r="S323" s="682"/>
      <c r="T323" s="681"/>
      <c r="U323" s="682"/>
      <c r="V323" s="681"/>
      <c r="W323" s="682"/>
      <c r="X323" s="495"/>
      <c r="Y323" s="496">
        <f t="shared" si="58"/>
        <v>0</v>
      </c>
      <c r="Z323" s="517">
        <v>25</v>
      </c>
      <c r="AA323" s="221">
        <f>COUNTIF(D323:W323,"a")+COUNTIF(D323:W323,"s")</f>
        <v>0</v>
      </c>
      <c r="AB323" s="274"/>
      <c r="AC323" s="277"/>
      <c r="AD323" s="276"/>
      <c r="AE323" s="277"/>
      <c r="AF323" s="277"/>
      <c r="AG323" s="277"/>
      <c r="AH323" s="277"/>
      <c r="AI323" s="277"/>
      <c r="AJ323" s="277"/>
      <c r="AK323" s="277"/>
      <c r="AL323" s="277"/>
      <c r="AM323" s="277"/>
      <c r="AN323" s="277"/>
      <c r="AO323" s="277"/>
      <c r="AP323" s="277"/>
      <c r="AQ323" s="277"/>
      <c r="AR323" s="277"/>
      <c r="CE323" s="60"/>
      <c r="CF323" s="60"/>
      <c r="CG323" s="60"/>
      <c r="CH323" s="60"/>
      <c r="CI323" s="60"/>
      <c r="CJ323" s="60"/>
      <c r="CK323" s="60"/>
      <c r="CL323" s="60"/>
      <c r="CM323" s="60"/>
      <c r="CN323" s="60"/>
      <c r="CO323" s="60"/>
      <c r="CP323" s="60"/>
      <c r="CQ323" s="60"/>
    </row>
    <row r="324" spans="1:95" ht="30" customHeight="1" x14ac:dyDescent="0.25">
      <c r="A324" s="512"/>
      <c r="B324" s="522"/>
      <c r="C324" s="529" t="s">
        <v>855</v>
      </c>
      <c r="D324" s="690" t="s">
        <v>987</v>
      </c>
      <c r="E324" s="691"/>
      <c r="F324" s="691"/>
      <c r="G324" s="691"/>
      <c r="H324" s="691"/>
      <c r="I324" s="691"/>
      <c r="J324" s="691"/>
      <c r="K324" s="691"/>
      <c r="L324" s="691"/>
      <c r="M324" s="691"/>
      <c r="N324" s="691"/>
      <c r="O324" s="691"/>
      <c r="P324" s="691"/>
      <c r="Q324" s="691"/>
      <c r="R324" s="691"/>
      <c r="S324" s="691"/>
      <c r="T324" s="691"/>
      <c r="U324" s="691"/>
      <c r="V324" s="691"/>
      <c r="W324" s="691"/>
      <c r="X324" s="691"/>
      <c r="Y324" s="691"/>
      <c r="Z324" s="692"/>
      <c r="AA324" s="221"/>
      <c r="AB324" s="523"/>
      <c r="AC324" s="277"/>
      <c r="AD324" s="276"/>
      <c r="AE324" s="277"/>
      <c r="AF324" s="277"/>
      <c r="AG324" s="277"/>
      <c r="AH324" s="277"/>
      <c r="AI324" s="277"/>
      <c r="AJ324" s="277"/>
      <c r="AK324" s="277"/>
      <c r="AL324" s="277"/>
      <c r="AM324" s="277"/>
      <c r="AN324" s="277"/>
      <c r="AO324" s="277"/>
      <c r="AP324" s="277"/>
      <c r="AQ324" s="277"/>
      <c r="AR324" s="277"/>
      <c r="CE324" s="60"/>
      <c r="CF324" s="60"/>
      <c r="CG324" s="60"/>
      <c r="CH324" s="60"/>
      <c r="CI324" s="60"/>
      <c r="CJ324" s="60"/>
      <c r="CK324" s="60"/>
      <c r="CL324" s="60"/>
      <c r="CM324" s="60"/>
      <c r="CN324" s="60"/>
      <c r="CO324" s="60"/>
      <c r="CP324" s="60"/>
      <c r="CQ324" s="60"/>
    </row>
    <row r="325" spans="1:95" ht="28" customHeight="1" x14ac:dyDescent="0.25">
      <c r="A325" s="512"/>
      <c r="B325" s="112"/>
      <c r="C325" s="193" t="s">
        <v>857</v>
      </c>
      <c r="D325" s="673"/>
      <c r="E325" s="674"/>
      <c r="F325" s="673"/>
      <c r="G325" s="674"/>
      <c r="H325" s="673"/>
      <c r="I325" s="674"/>
      <c r="J325" s="673"/>
      <c r="K325" s="674"/>
      <c r="L325" s="673"/>
      <c r="M325" s="674"/>
      <c r="N325" s="673"/>
      <c r="O325" s="674"/>
      <c r="P325" s="673"/>
      <c r="Q325" s="674"/>
      <c r="R325" s="673"/>
      <c r="S325" s="674"/>
      <c r="T325" s="673"/>
      <c r="U325" s="674"/>
      <c r="V325" s="673"/>
      <c r="W325" s="784"/>
      <c r="X325" s="789"/>
      <c r="Y325" s="790"/>
      <c r="Z325" s="791"/>
      <c r="AA325" s="221">
        <f>IF(COUNTIF($D$323:$W$323,"s"),1,COUNTIF(D325:W325, "a"))</f>
        <v>0</v>
      </c>
      <c r="AB325" s="274"/>
      <c r="AC325" s="277"/>
      <c r="AD325" s="276"/>
      <c r="AE325" s="277"/>
      <c r="AF325" s="277"/>
      <c r="AG325" s="277"/>
      <c r="AH325" s="277"/>
      <c r="AI325" s="277"/>
      <c r="AJ325" s="277"/>
      <c r="AK325" s="277"/>
      <c r="AL325" s="277"/>
      <c r="AM325" s="277"/>
      <c r="AN325" s="277"/>
      <c r="AO325" s="277"/>
      <c r="AP325" s="277"/>
      <c r="AQ325" s="277"/>
      <c r="AR325" s="277"/>
      <c r="CE325" s="60"/>
      <c r="CF325" s="60"/>
      <c r="CG325" s="60"/>
      <c r="CH325" s="60"/>
      <c r="CI325" s="60"/>
      <c r="CJ325" s="60"/>
      <c r="CK325" s="60"/>
      <c r="CL325" s="60"/>
      <c r="CM325" s="60"/>
      <c r="CN325" s="60"/>
      <c r="CO325" s="60"/>
      <c r="CP325" s="60"/>
      <c r="CQ325" s="60"/>
    </row>
    <row r="326" spans="1:95" ht="28" customHeight="1" x14ac:dyDescent="0.25">
      <c r="A326" s="512"/>
      <c r="B326" s="96"/>
      <c r="C326" s="193" t="s">
        <v>858</v>
      </c>
      <c r="D326" s="661"/>
      <c r="E326" s="662"/>
      <c r="F326" s="661"/>
      <c r="G326" s="662"/>
      <c r="H326" s="661"/>
      <c r="I326" s="662"/>
      <c r="J326" s="661"/>
      <c r="K326" s="662"/>
      <c r="L326" s="661"/>
      <c r="M326" s="662"/>
      <c r="N326" s="661"/>
      <c r="O326" s="662"/>
      <c r="P326" s="661"/>
      <c r="Q326" s="662"/>
      <c r="R326" s="661"/>
      <c r="S326" s="662"/>
      <c r="T326" s="661"/>
      <c r="U326" s="662"/>
      <c r="V326" s="661"/>
      <c r="W326" s="683"/>
      <c r="X326" s="785"/>
      <c r="Y326" s="792"/>
      <c r="Z326" s="793"/>
      <c r="AA326" s="221">
        <f t="shared" ref="AA326:AA330" si="60">IF(COUNTIF($D$323:$W$323,"s"),1,COUNTIF(D326:W326, "a"))</f>
        <v>0</v>
      </c>
      <c r="AB326" s="274"/>
      <c r="AC326" s="277"/>
      <c r="AD326" s="276"/>
      <c r="AE326" s="277"/>
      <c r="AF326" s="277"/>
      <c r="AG326" s="277"/>
      <c r="AH326" s="277"/>
      <c r="AI326" s="277"/>
      <c r="AJ326" s="277"/>
      <c r="AK326" s="277"/>
      <c r="AL326" s="277"/>
      <c r="AM326" s="277"/>
      <c r="AN326" s="277"/>
      <c r="AO326" s="277"/>
      <c r="AP326" s="277"/>
      <c r="AQ326" s="277"/>
      <c r="AR326" s="277"/>
      <c r="CE326" s="60"/>
      <c r="CF326" s="60"/>
      <c r="CG326" s="60"/>
      <c r="CH326" s="60"/>
      <c r="CI326" s="60"/>
      <c r="CJ326" s="60"/>
      <c r="CK326" s="60"/>
      <c r="CL326" s="60"/>
      <c r="CM326" s="60"/>
      <c r="CN326" s="60"/>
      <c r="CO326" s="60"/>
      <c r="CP326" s="60"/>
      <c r="CQ326" s="60"/>
    </row>
    <row r="327" spans="1:95" ht="28" customHeight="1" x14ac:dyDescent="0.25">
      <c r="A327" s="617"/>
      <c r="B327" s="100"/>
      <c r="C327" s="199" t="s">
        <v>859</v>
      </c>
      <c r="D327" s="661"/>
      <c r="E327" s="662"/>
      <c r="F327" s="661"/>
      <c r="G327" s="662"/>
      <c r="H327" s="661"/>
      <c r="I327" s="662"/>
      <c r="J327" s="661"/>
      <c r="K327" s="662"/>
      <c r="L327" s="661"/>
      <c r="M327" s="662"/>
      <c r="N327" s="661"/>
      <c r="O327" s="662"/>
      <c r="P327" s="661"/>
      <c r="Q327" s="662"/>
      <c r="R327" s="661"/>
      <c r="S327" s="662"/>
      <c r="T327" s="661"/>
      <c r="U327" s="662"/>
      <c r="V327" s="661"/>
      <c r="W327" s="683"/>
      <c r="X327" s="785"/>
      <c r="Y327" s="792"/>
      <c r="Z327" s="793"/>
      <c r="AA327" s="221">
        <f t="shared" si="60"/>
        <v>0</v>
      </c>
      <c r="AB327" s="274"/>
      <c r="AC327" s="277"/>
      <c r="AD327" s="276"/>
      <c r="AE327" s="277"/>
      <c r="AF327" s="277"/>
      <c r="AG327" s="277"/>
      <c r="AH327" s="277"/>
      <c r="AI327" s="277"/>
      <c r="AJ327" s="277"/>
      <c r="AK327" s="277"/>
      <c r="AL327" s="277"/>
      <c r="AM327" s="277"/>
      <c r="AN327" s="277"/>
      <c r="AO327" s="277"/>
      <c r="AP327" s="277"/>
      <c r="AQ327" s="277"/>
      <c r="AR327" s="277"/>
      <c r="CE327" s="60"/>
      <c r="CF327" s="60"/>
      <c r="CG327" s="60"/>
      <c r="CH327" s="60"/>
      <c r="CI327" s="60"/>
      <c r="CJ327" s="60"/>
      <c r="CK327" s="60"/>
      <c r="CL327" s="60"/>
      <c r="CM327" s="60"/>
      <c r="CN327" s="60"/>
      <c r="CO327" s="60"/>
      <c r="CP327" s="60"/>
      <c r="CQ327" s="60"/>
    </row>
    <row r="328" spans="1:95" ht="28" customHeight="1" x14ac:dyDescent="0.25">
      <c r="A328" s="512"/>
      <c r="B328" s="112"/>
      <c r="C328" s="199" t="s">
        <v>860</v>
      </c>
      <c r="D328" s="661"/>
      <c r="E328" s="662"/>
      <c r="F328" s="661"/>
      <c r="G328" s="662"/>
      <c r="H328" s="661"/>
      <c r="I328" s="662"/>
      <c r="J328" s="661"/>
      <c r="K328" s="662"/>
      <c r="L328" s="661"/>
      <c r="M328" s="662"/>
      <c r="N328" s="661"/>
      <c r="O328" s="662"/>
      <c r="P328" s="661"/>
      <c r="Q328" s="662"/>
      <c r="R328" s="661"/>
      <c r="S328" s="662"/>
      <c r="T328" s="661"/>
      <c r="U328" s="662"/>
      <c r="V328" s="661"/>
      <c r="W328" s="683"/>
      <c r="X328" s="785"/>
      <c r="Y328" s="792"/>
      <c r="Z328" s="793"/>
      <c r="AA328" s="221">
        <f t="shared" si="60"/>
        <v>0</v>
      </c>
      <c r="AB328" s="274"/>
      <c r="AC328" s="277"/>
      <c r="AD328" s="276"/>
      <c r="AE328" s="277"/>
      <c r="AF328" s="277"/>
      <c r="AG328" s="277"/>
      <c r="AH328" s="277"/>
      <c r="AI328" s="277"/>
      <c r="AJ328" s="277"/>
      <c r="AK328" s="277"/>
      <c r="AL328" s="277"/>
      <c r="AM328" s="277"/>
      <c r="AN328" s="277"/>
      <c r="AO328" s="277"/>
      <c r="AP328" s="277"/>
      <c r="AQ328" s="277"/>
      <c r="AR328" s="277"/>
      <c r="CE328" s="60"/>
      <c r="CF328" s="60"/>
      <c r="CG328" s="60"/>
      <c r="CH328" s="60"/>
      <c r="CI328" s="60"/>
      <c r="CJ328" s="60"/>
      <c r="CK328" s="60"/>
      <c r="CL328" s="60"/>
      <c r="CM328" s="60"/>
      <c r="CN328" s="60"/>
      <c r="CO328" s="60"/>
      <c r="CP328" s="60"/>
      <c r="CQ328" s="60"/>
    </row>
    <row r="329" spans="1:95" ht="28" customHeight="1" x14ac:dyDescent="0.25">
      <c r="A329" s="512"/>
      <c r="B329" s="96"/>
      <c r="C329" s="193" t="s">
        <v>861</v>
      </c>
      <c r="D329" s="661"/>
      <c r="E329" s="662"/>
      <c r="F329" s="661"/>
      <c r="G329" s="662"/>
      <c r="H329" s="661"/>
      <c r="I329" s="662"/>
      <c r="J329" s="661"/>
      <c r="K329" s="662"/>
      <c r="L329" s="661"/>
      <c r="M329" s="662"/>
      <c r="N329" s="661"/>
      <c r="O329" s="662"/>
      <c r="P329" s="661"/>
      <c r="Q329" s="662"/>
      <c r="R329" s="661"/>
      <c r="S329" s="662"/>
      <c r="T329" s="661"/>
      <c r="U329" s="662"/>
      <c r="V329" s="661"/>
      <c r="W329" s="683"/>
      <c r="X329" s="785"/>
      <c r="Y329" s="792"/>
      <c r="Z329" s="793"/>
      <c r="AA329" s="221">
        <f t="shared" si="60"/>
        <v>0</v>
      </c>
      <c r="AB329" s="274"/>
      <c r="AC329" s="277"/>
      <c r="AD329" s="276"/>
      <c r="AE329" s="277"/>
      <c r="AF329" s="277"/>
      <c r="AG329" s="277"/>
      <c r="AH329" s="277"/>
      <c r="AI329" s="277"/>
      <c r="AJ329" s="277"/>
      <c r="AK329" s="277"/>
      <c r="AL329" s="277"/>
      <c r="AM329" s="277"/>
      <c r="AN329" s="277"/>
      <c r="AO329" s="277"/>
      <c r="AP329" s="277"/>
      <c r="AQ329" s="277"/>
      <c r="AR329" s="277"/>
      <c r="CE329" s="60"/>
      <c r="CF329" s="60"/>
      <c r="CG329" s="60"/>
      <c r="CH329" s="60"/>
      <c r="CI329" s="60"/>
      <c r="CJ329" s="60"/>
      <c r="CK329" s="60"/>
      <c r="CL329" s="60"/>
      <c r="CM329" s="60"/>
      <c r="CN329" s="60"/>
      <c r="CO329" s="60"/>
      <c r="CP329" s="60"/>
      <c r="CQ329" s="60"/>
    </row>
    <row r="330" spans="1:95" ht="28" customHeight="1" x14ac:dyDescent="0.25">
      <c r="A330" s="617"/>
      <c r="B330" s="91"/>
      <c r="C330" s="199" t="s">
        <v>986</v>
      </c>
      <c r="D330" s="665"/>
      <c r="E330" s="666"/>
      <c r="F330" s="665"/>
      <c r="G330" s="666"/>
      <c r="H330" s="665"/>
      <c r="I330" s="666"/>
      <c r="J330" s="665"/>
      <c r="K330" s="666"/>
      <c r="L330" s="665"/>
      <c r="M330" s="666"/>
      <c r="N330" s="665"/>
      <c r="O330" s="666"/>
      <c r="P330" s="665"/>
      <c r="Q330" s="666"/>
      <c r="R330" s="665"/>
      <c r="S330" s="666"/>
      <c r="T330" s="665"/>
      <c r="U330" s="666"/>
      <c r="V330" s="665"/>
      <c r="W330" s="783"/>
      <c r="X330" s="785"/>
      <c r="Y330" s="792"/>
      <c r="Z330" s="793"/>
      <c r="AA330" s="221">
        <f t="shared" si="60"/>
        <v>0</v>
      </c>
      <c r="AB330" s="274"/>
      <c r="AC330" s="277"/>
      <c r="AD330" s="276"/>
      <c r="AE330" s="277"/>
      <c r="AF330" s="277"/>
      <c r="AG330" s="277"/>
      <c r="AH330" s="277"/>
      <c r="AI330" s="277"/>
      <c r="AJ330" s="277"/>
      <c r="AK330" s="277"/>
      <c r="AL330" s="277"/>
      <c r="AM330" s="277"/>
      <c r="AN330" s="277"/>
      <c r="AO330" s="277"/>
      <c r="AP330" s="277"/>
      <c r="AQ330" s="277"/>
      <c r="AR330" s="277"/>
      <c r="CE330" s="60"/>
      <c r="CF330" s="60"/>
      <c r="CG330" s="60"/>
      <c r="CH330" s="60"/>
      <c r="CI330" s="60"/>
      <c r="CJ330" s="60"/>
      <c r="CK330" s="60"/>
      <c r="CL330" s="60"/>
      <c r="CM330" s="60"/>
      <c r="CN330" s="60"/>
      <c r="CO330" s="60"/>
      <c r="CP330" s="60"/>
      <c r="CQ330" s="60"/>
    </row>
    <row r="331" spans="1:95" ht="28" customHeight="1" x14ac:dyDescent="0.25">
      <c r="A331" s="512"/>
      <c r="B331" s="100"/>
      <c r="C331" s="505" t="s">
        <v>705</v>
      </c>
      <c r="D331" s="684"/>
      <c r="E331" s="685"/>
      <c r="F331" s="685"/>
      <c r="G331" s="685"/>
      <c r="H331" s="685"/>
      <c r="I331" s="685"/>
      <c r="J331" s="685"/>
      <c r="K331" s="685"/>
      <c r="L331" s="685"/>
      <c r="M331" s="685"/>
      <c r="N331" s="685"/>
      <c r="O331" s="685"/>
      <c r="P331" s="685"/>
      <c r="Q331" s="685"/>
      <c r="R331" s="685"/>
      <c r="S331" s="685"/>
      <c r="T331" s="685"/>
      <c r="U331" s="685"/>
      <c r="V331" s="685"/>
      <c r="W331" s="685"/>
      <c r="X331" s="794"/>
      <c r="Y331" s="795"/>
      <c r="Z331" s="796"/>
      <c r="AA331" s="45" t="str">
        <f>IF(AND(ISTEXT(D331),COUNTIF(D330:W330,"a")),1,IF(COUNTIF(D330:W330,"a"),0,""))</f>
        <v/>
      </c>
      <c r="AB331" s="274"/>
      <c r="AD331" s="276"/>
      <c r="CG331" s="60"/>
      <c r="CH331" s="60"/>
      <c r="CI331" s="60"/>
      <c r="CJ331" s="60"/>
      <c r="CK331" s="60"/>
      <c r="CL331" s="60"/>
      <c r="CM331" s="60"/>
    </row>
    <row r="332" spans="1:95" ht="45" customHeight="1" x14ac:dyDescent="0.25">
      <c r="A332" s="512"/>
      <c r="B332" s="241" t="s">
        <v>862</v>
      </c>
      <c r="C332" s="193" t="s">
        <v>863</v>
      </c>
      <c r="D332" s="661"/>
      <c r="E332" s="662"/>
      <c r="F332" s="661"/>
      <c r="G332" s="662"/>
      <c r="H332" s="661"/>
      <c r="I332" s="662"/>
      <c r="J332" s="661"/>
      <c r="K332" s="662"/>
      <c r="L332" s="661"/>
      <c r="M332" s="662"/>
      <c r="N332" s="661"/>
      <c r="O332" s="662"/>
      <c r="P332" s="661"/>
      <c r="Q332" s="662"/>
      <c r="R332" s="661"/>
      <c r="S332" s="662"/>
      <c r="T332" s="661"/>
      <c r="U332" s="662"/>
      <c r="V332" s="661"/>
      <c r="W332" s="662"/>
      <c r="X332" s="539"/>
      <c r="Y332" s="34">
        <f t="shared" ref="Y332" si="61">IF(OR(D332="s",F332="s",H332="s",J332="s",L332="s",N332="s",P332="s",R332="s",T332="s",V332="s"), 0, IF(OR(D332="a",F332="a",H332="a",J332="a",L332="a",N332="a",P332="a",R332="a",T332="a",V332="a"),Z332,0))</f>
        <v>0</v>
      </c>
      <c r="Z332" s="408">
        <v>25</v>
      </c>
      <c r="AA332" s="221">
        <f>COUNTIF(D332:W332,"a")+COUNTIF(D332:W332,"s")</f>
        <v>0</v>
      </c>
      <c r="AB332" s="274"/>
      <c r="AC332" s="277"/>
      <c r="AD332" s="276"/>
      <c r="AE332" s="277"/>
      <c r="AF332" s="277"/>
      <c r="AG332" s="277"/>
      <c r="AH332" s="277"/>
      <c r="AI332" s="277"/>
      <c r="AJ332" s="277"/>
      <c r="AK332" s="277"/>
      <c r="AL332" s="277"/>
      <c r="AM332" s="277"/>
      <c r="AN332" s="277"/>
      <c r="AO332" s="277"/>
      <c r="AP332" s="277"/>
      <c r="AQ332" s="277"/>
      <c r="AR332" s="277"/>
      <c r="CE332" s="60"/>
      <c r="CF332" s="60"/>
      <c r="CG332" s="60"/>
      <c r="CH332" s="60"/>
      <c r="CI332" s="60"/>
      <c r="CJ332" s="60"/>
      <c r="CK332" s="60"/>
      <c r="CL332" s="60"/>
      <c r="CM332" s="60"/>
      <c r="CN332" s="60"/>
      <c r="CO332" s="60"/>
      <c r="CP332" s="60"/>
      <c r="CQ332" s="60"/>
    </row>
    <row r="333" spans="1:95" ht="30" customHeight="1" x14ac:dyDescent="0.25">
      <c r="A333" s="512"/>
      <c r="B333" s="522"/>
      <c r="C333" s="529" t="s">
        <v>864</v>
      </c>
      <c r="D333" s="690" t="s">
        <v>987</v>
      </c>
      <c r="E333" s="691"/>
      <c r="F333" s="691"/>
      <c r="G333" s="691"/>
      <c r="H333" s="691"/>
      <c r="I333" s="691"/>
      <c r="J333" s="691"/>
      <c r="K333" s="691"/>
      <c r="L333" s="691"/>
      <c r="M333" s="691"/>
      <c r="N333" s="691"/>
      <c r="O333" s="691"/>
      <c r="P333" s="691"/>
      <c r="Q333" s="691"/>
      <c r="R333" s="691"/>
      <c r="S333" s="691"/>
      <c r="T333" s="691"/>
      <c r="U333" s="691"/>
      <c r="V333" s="691"/>
      <c r="W333" s="691"/>
      <c r="X333" s="691"/>
      <c r="Y333" s="691"/>
      <c r="Z333" s="692"/>
      <c r="AA333" s="221"/>
      <c r="AB333" s="523"/>
      <c r="AC333" s="277"/>
      <c r="AD333" s="276"/>
      <c r="AE333" s="277"/>
      <c r="AF333" s="277"/>
      <c r="AG333" s="277"/>
      <c r="AH333" s="277"/>
      <c r="AI333" s="277"/>
      <c r="AJ333" s="277"/>
      <c r="AK333" s="277"/>
      <c r="AL333" s="277"/>
      <c r="AM333" s="277"/>
      <c r="AN333" s="277"/>
      <c r="AO333" s="277"/>
      <c r="AP333" s="277"/>
      <c r="AQ333" s="277"/>
      <c r="AR333" s="277"/>
      <c r="CE333" s="60"/>
      <c r="CF333" s="60"/>
      <c r="CG333" s="60"/>
      <c r="CH333" s="60"/>
      <c r="CI333" s="60"/>
      <c r="CJ333" s="60"/>
      <c r="CK333" s="60"/>
      <c r="CL333" s="60"/>
      <c r="CM333" s="60"/>
      <c r="CN333" s="60"/>
      <c r="CO333" s="60"/>
      <c r="CP333" s="60"/>
      <c r="CQ333" s="60"/>
    </row>
    <row r="334" spans="1:95" ht="28" customHeight="1" x14ac:dyDescent="0.25">
      <c r="A334" s="512"/>
      <c r="B334" s="112"/>
      <c r="C334" s="193" t="s">
        <v>985</v>
      </c>
      <c r="D334" s="673"/>
      <c r="E334" s="674"/>
      <c r="F334" s="673"/>
      <c r="G334" s="674"/>
      <c r="H334" s="673"/>
      <c r="I334" s="674"/>
      <c r="J334" s="673"/>
      <c r="K334" s="674"/>
      <c r="L334" s="673"/>
      <c r="M334" s="674"/>
      <c r="N334" s="673"/>
      <c r="O334" s="674"/>
      <c r="P334" s="673"/>
      <c r="Q334" s="674"/>
      <c r="R334" s="673"/>
      <c r="S334" s="674"/>
      <c r="T334" s="673"/>
      <c r="U334" s="674"/>
      <c r="V334" s="673"/>
      <c r="W334" s="784"/>
      <c r="X334" s="789"/>
      <c r="Y334" s="790"/>
      <c r="Z334" s="791"/>
      <c r="AA334" s="221">
        <f>IF(COUNTIF($D$332:$W$332,"s"),1,COUNTIF(D334:W334, "a"))</f>
        <v>0</v>
      </c>
      <c r="AB334" s="274"/>
      <c r="AC334" s="277"/>
      <c r="AD334" s="276"/>
      <c r="AE334" s="277"/>
      <c r="AF334" s="277"/>
      <c r="AG334" s="277"/>
      <c r="AH334" s="277"/>
      <c r="AI334" s="277"/>
      <c r="AJ334" s="277"/>
      <c r="AK334" s="277"/>
      <c r="AL334" s="277"/>
      <c r="AM334" s="277"/>
      <c r="AN334" s="277"/>
      <c r="AO334" s="277"/>
      <c r="AP334" s="277"/>
      <c r="AQ334" s="277"/>
      <c r="AR334" s="277"/>
      <c r="CE334" s="60"/>
      <c r="CF334" s="60"/>
      <c r="CG334" s="60"/>
      <c r="CH334" s="60"/>
      <c r="CI334" s="60"/>
      <c r="CJ334" s="60"/>
      <c r="CK334" s="60"/>
      <c r="CL334" s="60"/>
      <c r="CM334" s="60"/>
      <c r="CN334" s="60"/>
      <c r="CO334" s="60"/>
      <c r="CP334" s="60"/>
      <c r="CQ334" s="60"/>
    </row>
    <row r="335" spans="1:95" ht="28" customHeight="1" x14ac:dyDescent="0.25">
      <c r="A335" s="512"/>
      <c r="B335" s="96"/>
      <c r="C335" s="193" t="s">
        <v>865</v>
      </c>
      <c r="D335" s="661"/>
      <c r="E335" s="662"/>
      <c r="F335" s="661"/>
      <c r="G335" s="662"/>
      <c r="H335" s="661"/>
      <c r="I335" s="662"/>
      <c r="J335" s="661"/>
      <c r="K335" s="662"/>
      <c r="L335" s="661"/>
      <c r="M335" s="662"/>
      <c r="N335" s="661"/>
      <c r="O335" s="662"/>
      <c r="P335" s="661"/>
      <c r="Q335" s="662"/>
      <c r="R335" s="661"/>
      <c r="S335" s="662"/>
      <c r="T335" s="661"/>
      <c r="U335" s="662"/>
      <c r="V335" s="661"/>
      <c r="W335" s="683"/>
      <c r="X335" s="785"/>
      <c r="Y335" s="792"/>
      <c r="Z335" s="793"/>
      <c r="AA335" s="221">
        <f t="shared" ref="AA335:AA336" si="62">IF(COUNTIF($D$332:$W$332,"s"),1,COUNTIF(D335:W335, "a"))</f>
        <v>0</v>
      </c>
      <c r="AB335" s="274"/>
      <c r="AC335" s="277"/>
      <c r="AD335" s="276"/>
      <c r="AE335" s="277"/>
      <c r="AF335" s="277"/>
      <c r="AG335" s="277"/>
      <c r="AH335" s="277"/>
      <c r="AI335" s="277"/>
      <c r="AJ335" s="277"/>
      <c r="AK335" s="277"/>
      <c r="AL335" s="277"/>
      <c r="AM335" s="277"/>
      <c r="AN335" s="277"/>
      <c r="AO335" s="277"/>
      <c r="AP335" s="277"/>
      <c r="AQ335" s="277"/>
      <c r="AR335" s="277"/>
      <c r="CE335" s="60"/>
      <c r="CF335" s="60"/>
      <c r="CG335" s="60"/>
      <c r="CH335" s="60"/>
      <c r="CI335" s="60"/>
      <c r="CJ335" s="60"/>
      <c r="CK335" s="60"/>
      <c r="CL335" s="60"/>
      <c r="CM335" s="60"/>
      <c r="CN335" s="60"/>
      <c r="CO335" s="60"/>
      <c r="CP335" s="60"/>
      <c r="CQ335" s="60"/>
    </row>
    <row r="336" spans="1:95" ht="28" customHeight="1" x14ac:dyDescent="0.25">
      <c r="A336" s="617"/>
      <c r="B336" s="91"/>
      <c r="C336" s="199" t="s">
        <v>986</v>
      </c>
      <c r="D336" s="661"/>
      <c r="E336" s="662"/>
      <c r="F336" s="661"/>
      <c r="G336" s="662"/>
      <c r="H336" s="661"/>
      <c r="I336" s="662"/>
      <c r="J336" s="661"/>
      <c r="K336" s="662"/>
      <c r="L336" s="661"/>
      <c r="M336" s="662"/>
      <c r="N336" s="661"/>
      <c r="O336" s="662"/>
      <c r="P336" s="661"/>
      <c r="Q336" s="662"/>
      <c r="R336" s="661"/>
      <c r="S336" s="662"/>
      <c r="T336" s="661"/>
      <c r="U336" s="662"/>
      <c r="V336" s="661"/>
      <c r="W336" s="683"/>
      <c r="X336" s="785"/>
      <c r="Y336" s="792"/>
      <c r="Z336" s="793"/>
      <c r="AA336" s="221">
        <f t="shared" si="62"/>
        <v>0</v>
      </c>
      <c r="AB336" s="274"/>
      <c r="AC336" s="277"/>
      <c r="AD336" s="276"/>
      <c r="AE336" s="277"/>
      <c r="AF336" s="277"/>
      <c r="AG336" s="277"/>
      <c r="AH336" s="277"/>
      <c r="AI336" s="277"/>
      <c r="AJ336" s="277"/>
      <c r="AK336" s="277"/>
      <c r="AL336" s="277"/>
      <c r="AM336" s="277"/>
      <c r="AN336" s="277"/>
      <c r="AO336" s="277"/>
      <c r="AP336" s="277"/>
      <c r="AQ336" s="277"/>
      <c r="AR336" s="277"/>
      <c r="CE336" s="60"/>
      <c r="CF336" s="60"/>
      <c r="CG336" s="60"/>
      <c r="CH336" s="60"/>
      <c r="CI336" s="60"/>
      <c r="CJ336" s="60"/>
      <c r="CK336" s="60"/>
      <c r="CL336" s="60"/>
      <c r="CM336" s="60"/>
      <c r="CN336" s="60"/>
      <c r="CO336" s="60"/>
      <c r="CP336" s="60"/>
      <c r="CQ336" s="60"/>
    </row>
    <row r="337" spans="1:95" ht="28" customHeight="1" x14ac:dyDescent="0.25">
      <c r="A337" s="512"/>
      <c r="B337" s="100"/>
      <c r="C337" s="505" t="s">
        <v>984</v>
      </c>
      <c r="D337" s="684"/>
      <c r="E337" s="685"/>
      <c r="F337" s="685"/>
      <c r="G337" s="685"/>
      <c r="H337" s="685"/>
      <c r="I337" s="685"/>
      <c r="J337" s="685"/>
      <c r="K337" s="685"/>
      <c r="L337" s="685"/>
      <c r="M337" s="685"/>
      <c r="N337" s="685"/>
      <c r="O337" s="685"/>
      <c r="P337" s="685"/>
      <c r="Q337" s="685"/>
      <c r="R337" s="685"/>
      <c r="S337" s="685"/>
      <c r="T337" s="685"/>
      <c r="U337" s="685"/>
      <c r="V337" s="685"/>
      <c r="W337" s="685"/>
      <c r="X337" s="785"/>
      <c r="Y337" s="792"/>
      <c r="Z337" s="793"/>
      <c r="AA337" s="45" t="str">
        <f>IF(AND(ISTEXT(D337),COUNTIF(D334:W334,"a")),1,IF(COUNTIF(D334:W334,"a"),0,""))</f>
        <v/>
      </c>
      <c r="AB337" s="274"/>
      <c r="AD337" s="276"/>
      <c r="CG337" s="60"/>
      <c r="CH337" s="60"/>
      <c r="CI337" s="60"/>
      <c r="CJ337" s="60"/>
      <c r="CK337" s="60"/>
      <c r="CL337" s="60"/>
      <c r="CM337" s="60"/>
    </row>
    <row r="338" spans="1:95" ht="28" customHeight="1" x14ac:dyDescent="0.25">
      <c r="A338" s="512"/>
      <c r="B338" s="100"/>
      <c r="C338" s="505" t="s">
        <v>705</v>
      </c>
      <c r="D338" s="684"/>
      <c r="E338" s="685"/>
      <c r="F338" s="685"/>
      <c r="G338" s="685"/>
      <c r="H338" s="685"/>
      <c r="I338" s="685"/>
      <c r="J338" s="685"/>
      <c r="K338" s="685"/>
      <c r="L338" s="685"/>
      <c r="M338" s="685"/>
      <c r="N338" s="685"/>
      <c r="O338" s="685"/>
      <c r="P338" s="685"/>
      <c r="Q338" s="685"/>
      <c r="R338" s="685"/>
      <c r="S338" s="685"/>
      <c r="T338" s="685"/>
      <c r="U338" s="685"/>
      <c r="V338" s="685"/>
      <c r="W338" s="686"/>
      <c r="X338" s="785"/>
      <c r="Y338" s="792"/>
      <c r="Z338" s="793"/>
      <c r="AA338" s="45" t="str">
        <f>IF(AND(ISTEXT(D338),COUNTIF(D336:W336,"a")),1,IF(COUNTIF(D336:W336,"a"),0,""))</f>
        <v/>
      </c>
      <c r="AB338" s="274"/>
      <c r="AD338" s="276"/>
      <c r="CG338" s="60"/>
      <c r="CH338" s="60"/>
      <c r="CI338" s="60"/>
      <c r="CJ338" s="60"/>
      <c r="CK338" s="60"/>
      <c r="CL338" s="60"/>
      <c r="CM338" s="60"/>
    </row>
    <row r="339" spans="1:95" ht="88.5" customHeight="1" thickBot="1" x14ac:dyDescent="0.3">
      <c r="A339" s="512"/>
      <c r="B339" s="241" t="s">
        <v>1117</v>
      </c>
      <c r="C339" s="193" t="s">
        <v>1118</v>
      </c>
      <c r="D339" s="673"/>
      <c r="E339" s="674"/>
      <c r="F339" s="673"/>
      <c r="G339" s="674"/>
      <c r="H339" s="673"/>
      <c r="I339" s="674"/>
      <c r="J339" s="673"/>
      <c r="K339" s="674"/>
      <c r="L339" s="673"/>
      <c r="M339" s="674"/>
      <c r="N339" s="673"/>
      <c r="O339" s="674"/>
      <c r="P339" s="673"/>
      <c r="Q339" s="674"/>
      <c r="R339" s="673"/>
      <c r="S339" s="674"/>
      <c r="T339" s="673"/>
      <c r="U339" s="674"/>
      <c r="V339" s="673"/>
      <c r="W339" s="674"/>
      <c r="X339" s="539"/>
      <c r="Y339" s="34">
        <f t="shared" ref="Y339" si="63">IF(OR(D339="s",F339="s",H339="s",J339="s",L339="s",N339="s",P339="s",R339="s",T339="s",V339="s"), 0, IF(OR(D339="a",F339="a",H339="a",J339="a",L339="a",N339="a",P339="a",R339="a",T339="a",V339="a"),Z339,0))</f>
        <v>0</v>
      </c>
      <c r="Z339" s="408">
        <v>10</v>
      </c>
      <c r="AA339" s="221">
        <f>COUNTIF(D339:W339,"a")+COUNTIF(D339:W339,"s")</f>
        <v>0</v>
      </c>
      <c r="AB339" s="274"/>
      <c r="AC339" s="277"/>
      <c r="AD339" s="276"/>
      <c r="AE339" s="277"/>
      <c r="AF339" s="277"/>
      <c r="AG339" s="277"/>
      <c r="AH339" s="277"/>
      <c r="AI339" s="277"/>
      <c r="AJ339" s="277"/>
      <c r="AK339" s="277"/>
      <c r="AL339" s="277"/>
      <c r="AM339" s="277"/>
      <c r="AN339" s="277"/>
      <c r="AO339" s="277"/>
      <c r="AP339" s="277"/>
      <c r="AQ339" s="277"/>
      <c r="AR339" s="277"/>
      <c r="CE339" s="60"/>
      <c r="CF339" s="60"/>
      <c r="CG339" s="60"/>
      <c r="CH339" s="60"/>
      <c r="CI339" s="60"/>
      <c r="CJ339" s="60"/>
      <c r="CK339" s="60"/>
      <c r="CL339" s="60"/>
      <c r="CM339" s="60"/>
      <c r="CN339" s="60"/>
      <c r="CO339" s="60"/>
      <c r="CP339" s="60"/>
      <c r="CQ339" s="60"/>
    </row>
    <row r="340" spans="1:95" ht="21" customHeight="1" thickTop="1" thickBot="1" x14ac:dyDescent="0.3">
      <c r="A340" s="512"/>
      <c r="B340" s="90"/>
      <c r="C340" s="167"/>
      <c r="D340" s="667" t="s">
        <v>289</v>
      </c>
      <c r="E340" s="668"/>
      <c r="F340" s="668"/>
      <c r="G340" s="668"/>
      <c r="H340" s="668"/>
      <c r="I340" s="668"/>
      <c r="J340" s="668"/>
      <c r="K340" s="668"/>
      <c r="L340" s="668"/>
      <c r="M340" s="668"/>
      <c r="N340" s="668"/>
      <c r="O340" s="668"/>
      <c r="P340" s="668"/>
      <c r="Q340" s="668"/>
      <c r="R340" s="668"/>
      <c r="S340" s="668"/>
      <c r="T340" s="668"/>
      <c r="U340" s="668"/>
      <c r="V340" s="668"/>
      <c r="W340" s="668"/>
      <c r="X340" s="669"/>
      <c r="Y340" s="92">
        <f>SUM(Y274:Y339)</f>
        <v>0</v>
      </c>
      <c r="Z340" s="410">
        <f>SUM(Z274:Z279)+Z286+SUM(Z289:Z339)</f>
        <v>200</v>
      </c>
      <c r="AA340" s="222"/>
      <c r="AB340" s="51"/>
      <c r="AC340" s="277"/>
      <c r="AD340" s="276"/>
      <c r="AE340" s="277"/>
      <c r="AF340" s="277"/>
      <c r="AG340" s="277"/>
      <c r="AH340" s="277"/>
      <c r="AI340" s="277"/>
      <c r="AJ340" s="277"/>
      <c r="AK340" s="277"/>
      <c r="AL340" s="277"/>
      <c r="AM340" s="277"/>
      <c r="AN340" s="277"/>
      <c r="AO340" s="277"/>
      <c r="AP340" s="277"/>
      <c r="AQ340" s="277"/>
      <c r="AR340" s="277"/>
      <c r="CE340" s="60"/>
      <c r="CF340" s="60"/>
      <c r="CG340" s="60"/>
      <c r="CH340" s="60"/>
      <c r="CI340" s="60"/>
      <c r="CJ340" s="60"/>
      <c r="CK340" s="60"/>
      <c r="CL340" s="60"/>
      <c r="CM340" s="60"/>
      <c r="CN340" s="60"/>
      <c r="CO340" s="60"/>
      <c r="CP340" s="60"/>
      <c r="CQ340" s="60"/>
    </row>
    <row r="341" spans="1:95" ht="21" customHeight="1" thickBot="1" x14ac:dyDescent="0.3">
      <c r="A341" s="399"/>
      <c r="B341" s="197"/>
      <c r="C341" s="173"/>
      <c r="D341" s="693"/>
      <c r="E341" s="694"/>
      <c r="F341" s="821">
        <v>0</v>
      </c>
      <c r="G341" s="715"/>
      <c r="H341" s="715"/>
      <c r="I341" s="715"/>
      <c r="J341" s="715"/>
      <c r="K341" s="715"/>
      <c r="L341" s="715"/>
      <c r="M341" s="715"/>
      <c r="N341" s="715"/>
      <c r="O341" s="715"/>
      <c r="P341" s="715"/>
      <c r="Q341" s="715"/>
      <c r="R341" s="715"/>
      <c r="S341" s="715"/>
      <c r="T341" s="715"/>
      <c r="U341" s="715"/>
      <c r="V341" s="715"/>
      <c r="W341" s="715"/>
      <c r="X341" s="715"/>
      <c r="Y341" s="715"/>
      <c r="Z341" s="716"/>
      <c r="AA341" s="222"/>
      <c r="AB341" s="51"/>
      <c r="AC341" s="277"/>
      <c r="AD341" s="276"/>
      <c r="AE341" s="277"/>
      <c r="AF341" s="277"/>
      <c r="AG341" s="277"/>
      <c r="AH341" s="277"/>
      <c r="AI341" s="277"/>
      <c r="AJ341" s="277"/>
      <c r="AK341" s="277"/>
      <c r="AL341" s="277"/>
      <c r="AM341" s="277"/>
      <c r="AN341" s="277"/>
      <c r="AO341" s="277"/>
      <c r="AP341" s="277"/>
      <c r="AQ341" s="277"/>
      <c r="AR341" s="277"/>
      <c r="CE341" s="60"/>
      <c r="CF341" s="60"/>
      <c r="CG341" s="60"/>
      <c r="CH341" s="60"/>
      <c r="CI341" s="60"/>
      <c r="CJ341" s="60"/>
      <c r="CK341" s="60"/>
      <c r="CL341" s="60"/>
      <c r="CM341" s="60"/>
      <c r="CN341" s="60"/>
      <c r="CO341" s="60"/>
      <c r="CP341" s="60"/>
      <c r="CQ341" s="60"/>
    </row>
    <row r="342" spans="1:95" ht="30" customHeight="1" thickBot="1" x14ac:dyDescent="0.3">
      <c r="A342" s="391"/>
      <c r="B342" s="244" t="s">
        <v>1074</v>
      </c>
      <c r="C342" s="181" t="s">
        <v>1098</v>
      </c>
      <c r="D342" s="191"/>
      <c r="E342" s="190"/>
      <c r="F342" s="194"/>
      <c r="G342" s="195"/>
      <c r="H342" s="510"/>
      <c r="I342" s="190"/>
      <c r="J342" s="203"/>
      <c r="K342" s="195"/>
      <c r="L342" s="191"/>
      <c r="M342" s="190"/>
      <c r="N342" s="194"/>
      <c r="O342" s="195"/>
      <c r="P342" s="191"/>
      <c r="Q342" s="190"/>
      <c r="R342" s="194"/>
      <c r="S342" s="195"/>
      <c r="T342" s="191"/>
      <c r="U342" s="190"/>
      <c r="V342" s="194"/>
      <c r="W342" s="190"/>
      <c r="X342" s="339"/>
      <c r="Y342" s="491"/>
      <c r="Z342" s="422"/>
      <c r="AD342" s="276"/>
      <c r="CG342" s="60"/>
      <c r="CH342" s="60"/>
      <c r="CI342" s="60"/>
      <c r="CJ342" s="60"/>
      <c r="CK342" s="60"/>
      <c r="CL342" s="60"/>
      <c r="CM342" s="60"/>
    </row>
    <row r="343" spans="1:95" ht="30" customHeight="1" x14ac:dyDescent="0.25">
      <c r="A343" s="391"/>
      <c r="B343" s="46"/>
      <c r="C343" s="382" t="s">
        <v>787</v>
      </c>
      <c r="D343" s="782"/>
      <c r="E343" s="677"/>
      <c r="F343" s="677"/>
      <c r="G343" s="677"/>
      <c r="H343" s="677"/>
      <c r="I343" s="677"/>
      <c r="J343" s="677"/>
      <c r="K343" s="677"/>
      <c r="L343" s="677"/>
      <c r="M343" s="677"/>
      <c r="N343" s="677"/>
      <c r="O343" s="677"/>
      <c r="P343" s="677"/>
      <c r="Q343" s="677"/>
      <c r="R343" s="677"/>
      <c r="S343" s="677"/>
      <c r="T343" s="677"/>
      <c r="U343" s="677"/>
      <c r="V343" s="677"/>
      <c r="W343" s="677"/>
      <c r="X343" s="677"/>
      <c r="Y343" s="677"/>
      <c r="Z343" s="678"/>
      <c r="AA343" s="222"/>
      <c r="AB343" s="606"/>
      <c r="AC343" s="277"/>
      <c r="AD343" s="276"/>
      <c r="AE343" s="277"/>
      <c r="AF343" s="277"/>
      <c r="AG343" s="277"/>
      <c r="AH343" s="277"/>
      <c r="AI343" s="277"/>
      <c r="AJ343" s="277"/>
      <c r="AK343" s="277"/>
      <c r="AL343" s="277"/>
      <c r="AM343" s="277"/>
      <c r="AN343" s="277"/>
      <c r="AO343" s="277"/>
      <c r="AP343" s="277"/>
      <c r="AQ343" s="277"/>
      <c r="AR343" s="277"/>
      <c r="CE343" s="60"/>
      <c r="CF343" s="60"/>
      <c r="CG343" s="60"/>
      <c r="CH343" s="60"/>
      <c r="CI343" s="60"/>
      <c r="CJ343" s="60"/>
      <c r="CK343" s="60"/>
      <c r="CL343" s="60"/>
      <c r="CM343" s="60"/>
      <c r="CN343" s="60"/>
      <c r="CO343" s="60"/>
      <c r="CP343" s="60"/>
      <c r="CQ343" s="60"/>
    </row>
    <row r="344" spans="1:95" ht="30" customHeight="1" x14ac:dyDescent="0.25">
      <c r="A344" s="391"/>
      <c r="B344" s="46"/>
      <c r="C344" s="382" t="s">
        <v>1099</v>
      </c>
      <c r="D344" s="782"/>
      <c r="E344" s="677"/>
      <c r="F344" s="677"/>
      <c r="G344" s="677"/>
      <c r="H344" s="677"/>
      <c r="I344" s="677"/>
      <c r="J344" s="677"/>
      <c r="K344" s="677"/>
      <c r="L344" s="677"/>
      <c r="M344" s="677"/>
      <c r="N344" s="677"/>
      <c r="O344" s="677"/>
      <c r="P344" s="677"/>
      <c r="Q344" s="677"/>
      <c r="R344" s="677"/>
      <c r="S344" s="677"/>
      <c r="T344" s="677"/>
      <c r="U344" s="677"/>
      <c r="V344" s="677"/>
      <c r="W344" s="677"/>
      <c r="X344" s="677"/>
      <c r="Y344" s="677"/>
      <c r="Z344" s="678"/>
      <c r="AA344" s="222"/>
      <c r="AB344" s="606"/>
      <c r="AC344" s="277"/>
      <c r="AD344" s="276"/>
      <c r="AE344" s="277"/>
      <c r="AF344" s="277"/>
      <c r="AG344" s="277"/>
      <c r="AH344" s="277"/>
      <c r="AI344" s="277"/>
      <c r="AJ344" s="277"/>
      <c r="AK344" s="277"/>
      <c r="AL344" s="277"/>
      <c r="AM344" s="277"/>
      <c r="AN344" s="277"/>
      <c r="AO344" s="277"/>
      <c r="AP344" s="277"/>
      <c r="AQ344" s="277"/>
      <c r="AR344" s="277"/>
      <c r="CE344" s="60"/>
      <c r="CF344" s="60"/>
      <c r="CG344" s="60"/>
      <c r="CH344" s="60"/>
      <c r="CI344" s="60"/>
      <c r="CJ344" s="60"/>
      <c r="CK344" s="60"/>
      <c r="CL344" s="60"/>
      <c r="CM344" s="60"/>
      <c r="CN344" s="60"/>
      <c r="CO344" s="60"/>
      <c r="CP344" s="60"/>
      <c r="CQ344" s="60"/>
    </row>
    <row r="345" spans="1:95" s="296" customFormat="1" ht="67.75" customHeight="1" x14ac:dyDescent="0.25">
      <c r="A345" s="512"/>
      <c r="B345" s="237" t="s">
        <v>1078</v>
      </c>
      <c r="C345" s="172" t="s">
        <v>1077</v>
      </c>
      <c r="D345" s="665"/>
      <c r="E345" s="666"/>
      <c r="F345" s="665"/>
      <c r="G345" s="666"/>
      <c r="H345" s="665"/>
      <c r="I345" s="666"/>
      <c r="J345" s="665"/>
      <c r="K345" s="666"/>
      <c r="L345" s="665"/>
      <c r="M345" s="666"/>
      <c r="N345" s="665"/>
      <c r="O345" s="666"/>
      <c r="P345" s="665"/>
      <c r="Q345" s="666"/>
      <c r="R345" s="665"/>
      <c r="S345" s="666"/>
      <c r="T345" s="665"/>
      <c r="U345" s="666"/>
      <c r="V345" s="665"/>
      <c r="W345" s="666"/>
      <c r="X345" s="379"/>
      <c r="Y345" s="107">
        <f>IF(OR(D345="s",F345="s",H345="s",J345="s",L345="s",N345="s",P345="s",R345="s",T345="s",V345="s"), 0, IF(OR(D345="a",F345="a",H345="a",J345="a",L345="a",N345="a",P345="a",R345="a",T345="a",V345="a"),Z345,0))</f>
        <v>0</v>
      </c>
      <c r="Z345" s="414">
        <f>IF(X345="na",0,20)</f>
        <v>20</v>
      </c>
      <c r="AA345" s="221">
        <f>IF(AND(COUNTIF(D345:W345,"s"),X347="na"),0,COUNTIF(D345:W345,"a")+COUNTIF(D345:W345,"s")+COUNTIF(X345,"na"))</f>
        <v>0</v>
      </c>
      <c r="AB345" s="274"/>
      <c r="AC345" s="295"/>
      <c r="AD345" s="276"/>
      <c r="AE345" s="295"/>
      <c r="AF345" s="295"/>
      <c r="AG345" s="295"/>
      <c r="AH345" s="295"/>
      <c r="AI345" s="295"/>
      <c r="AJ345" s="295"/>
      <c r="AK345" s="295"/>
      <c r="AL345" s="295"/>
      <c r="AM345" s="295"/>
      <c r="AN345" s="295"/>
      <c r="AO345" s="295"/>
      <c r="AP345" s="295"/>
      <c r="AQ345" s="295"/>
      <c r="AR345" s="295"/>
      <c r="AS345" s="295"/>
      <c r="AT345" s="295"/>
      <c r="AU345" s="295"/>
      <c r="AV345" s="295"/>
      <c r="AW345" s="295"/>
      <c r="AX345" s="295"/>
      <c r="AY345" s="295"/>
      <c r="AZ345" s="295"/>
      <c r="BA345" s="295"/>
      <c r="BB345" s="295"/>
      <c r="BC345" s="295"/>
      <c r="BD345" s="295"/>
      <c r="BE345" s="295"/>
      <c r="BF345" s="295"/>
      <c r="BG345" s="295"/>
      <c r="BH345" s="295"/>
      <c r="BI345" s="295"/>
      <c r="BJ345" s="295"/>
      <c r="BK345" s="295"/>
      <c r="BL345" s="295"/>
      <c r="BM345" s="295"/>
      <c r="BN345" s="295"/>
      <c r="BO345" s="295"/>
      <c r="BP345" s="295"/>
      <c r="BQ345" s="295"/>
      <c r="BR345" s="295"/>
      <c r="BS345" s="295"/>
      <c r="BT345" s="295"/>
      <c r="BU345" s="295"/>
      <c r="BV345" s="295"/>
      <c r="BW345" s="295"/>
      <c r="BX345" s="295"/>
      <c r="BY345" s="295"/>
      <c r="BZ345" s="295"/>
      <c r="CA345" s="295"/>
      <c r="CB345" s="295"/>
      <c r="CC345" s="295"/>
      <c r="CD345" s="295"/>
      <c r="CE345" s="294"/>
      <c r="CF345" s="294"/>
      <c r="CG345" s="294"/>
      <c r="CH345" s="294"/>
      <c r="CI345" s="294"/>
      <c r="CJ345" s="294"/>
      <c r="CK345" s="294"/>
      <c r="CL345" s="294"/>
      <c r="CM345" s="294"/>
      <c r="CN345" s="294"/>
      <c r="CO345" s="294"/>
      <c r="CP345" s="294"/>
      <c r="CQ345" s="294"/>
    </row>
    <row r="346" spans="1:95" ht="30" customHeight="1" x14ac:dyDescent="0.25">
      <c r="A346" s="391"/>
      <c r="B346" s="46"/>
      <c r="C346" s="382" t="s">
        <v>1100</v>
      </c>
      <c r="D346" s="782"/>
      <c r="E346" s="677"/>
      <c r="F346" s="677"/>
      <c r="G346" s="677"/>
      <c r="H346" s="677"/>
      <c r="I346" s="677"/>
      <c r="J346" s="677"/>
      <c r="K346" s="677"/>
      <c r="L346" s="677"/>
      <c r="M346" s="677"/>
      <c r="N346" s="677"/>
      <c r="O346" s="677"/>
      <c r="P346" s="677"/>
      <c r="Q346" s="677"/>
      <c r="R346" s="677"/>
      <c r="S346" s="677"/>
      <c r="T346" s="677"/>
      <c r="U346" s="677"/>
      <c r="V346" s="677"/>
      <c r="W346" s="677"/>
      <c r="X346" s="677"/>
      <c r="Y346" s="677"/>
      <c r="Z346" s="678"/>
      <c r="AA346" s="222"/>
      <c r="AB346" s="606"/>
      <c r="AC346" s="277"/>
      <c r="AD346" s="276"/>
      <c r="AE346" s="277"/>
      <c r="AF346" s="277"/>
      <c r="AG346" s="277"/>
      <c r="AH346" s="277"/>
      <c r="AI346" s="277"/>
      <c r="AJ346" s="277"/>
      <c r="AK346" s="277"/>
      <c r="AL346" s="277"/>
      <c r="AM346" s="277"/>
      <c r="AN346" s="277"/>
      <c r="AO346" s="277"/>
      <c r="AP346" s="277"/>
      <c r="AQ346" s="277"/>
      <c r="AR346" s="277"/>
      <c r="CE346" s="60"/>
      <c r="CF346" s="60"/>
      <c r="CG346" s="60"/>
      <c r="CH346" s="60"/>
      <c r="CI346" s="60"/>
      <c r="CJ346" s="60"/>
      <c r="CK346" s="60"/>
      <c r="CL346" s="60"/>
      <c r="CM346" s="60"/>
      <c r="CN346" s="60"/>
      <c r="CO346" s="60"/>
      <c r="CP346" s="60"/>
      <c r="CQ346" s="60"/>
    </row>
    <row r="347" spans="1:95" s="296" customFormat="1" ht="45" customHeight="1" x14ac:dyDescent="0.25">
      <c r="A347" s="512"/>
      <c r="B347" s="250" t="s">
        <v>1079</v>
      </c>
      <c r="C347" s="172" t="s">
        <v>1106</v>
      </c>
      <c r="D347" s="661"/>
      <c r="E347" s="662"/>
      <c r="F347" s="661"/>
      <c r="G347" s="662"/>
      <c r="H347" s="661"/>
      <c r="I347" s="662"/>
      <c r="J347" s="661"/>
      <c r="K347" s="662"/>
      <c r="L347" s="661"/>
      <c r="M347" s="662"/>
      <c r="N347" s="661"/>
      <c r="O347" s="662"/>
      <c r="P347" s="661"/>
      <c r="Q347" s="662"/>
      <c r="R347" s="661"/>
      <c r="S347" s="662"/>
      <c r="T347" s="661"/>
      <c r="U347" s="662"/>
      <c r="V347" s="661"/>
      <c r="W347" s="662"/>
      <c r="X347" s="379"/>
      <c r="Y347" s="107">
        <f>IF(OR(D347="s",F347="s",H347="s",J347="s",L347="s",N347="s",P347="s",R347="s",T347="s",V347="s"), 0, IF(OR(D347="a",F347="a",H347="a",J347="a",L347="a",N347="a",P347="a",R347="a",T347="a",V347="a"),Z347,0))</f>
        <v>0</v>
      </c>
      <c r="Z347" s="414">
        <f>IF(X347="na",0,10)</f>
        <v>10</v>
      </c>
      <c r="AA347" s="221">
        <f>IF(AND(COUNTIF(D345:W345,"s"),X347="na"),0,COUNTIF(D347:W347,"a")+COUNTIF(D347:W347,"s")+COUNTIF(X347,"na"))</f>
        <v>0</v>
      </c>
      <c r="AB347" s="274"/>
      <c r="AC347" s="295"/>
      <c r="AD347" s="276"/>
      <c r="AE347" s="295"/>
      <c r="AF347" s="295"/>
      <c r="AG347" s="295"/>
      <c r="AH347" s="295"/>
      <c r="AI347" s="295"/>
      <c r="AJ347" s="295"/>
      <c r="AK347" s="295"/>
      <c r="AL347" s="295"/>
      <c r="AM347" s="295"/>
      <c r="AN347" s="295"/>
      <c r="AO347" s="295"/>
      <c r="AP347" s="295"/>
      <c r="AQ347" s="295"/>
      <c r="AR347" s="295"/>
      <c r="AS347" s="295"/>
      <c r="AT347" s="295"/>
      <c r="AU347" s="295"/>
      <c r="AV347" s="295"/>
      <c r="AW347" s="295"/>
      <c r="AX347" s="295"/>
      <c r="AY347" s="295"/>
      <c r="AZ347" s="295"/>
      <c r="BA347" s="295"/>
      <c r="BB347" s="295"/>
      <c r="BC347" s="295"/>
      <c r="BD347" s="295"/>
      <c r="BE347" s="295"/>
      <c r="BF347" s="295"/>
      <c r="BG347" s="295"/>
      <c r="BH347" s="295"/>
      <c r="BI347" s="295"/>
      <c r="BJ347" s="295"/>
      <c r="BK347" s="295"/>
      <c r="BL347" s="295"/>
      <c r="BM347" s="295"/>
      <c r="BN347" s="295"/>
      <c r="BO347" s="295"/>
      <c r="BP347" s="295"/>
      <c r="BQ347" s="295"/>
      <c r="BR347" s="295"/>
      <c r="BS347" s="295"/>
      <c r="BT347" s="295"/>
      <c r="BU347" s="295"/>
      <c r="BV347" s="295"/>
      <c r="BW347" s="295"/>
      <c r="BX347" s="295"/>
      <c r="BY347" s="295"/>
      <c r="BZ347" s="295"/>
      <c r="CA347" s="295"/>
      <c r="CB347" s="295"/>
      <c r="CC347" s="295"/>
      <c r="CD347" s="295"/>
      <c r="CE347" s="294"/>
      <c r="CF347" s="294"/>
      <c r="CG347" s="294"/>
      <c r="CH347" s="294"/>
      <c r="CI347" s="294"/>
      <c r="CJ347" s="294"/>
      <c r="CK347" s="294"/>
      <c r="CL347" s="294"/>
      <c r="CM347" s="294"/>
      <c r="CN347" s="294"/>
      <c r="CO347" s="294"/>
      <c r="CP347" s="294"/>
      <c r="CQ347" s="294"/>
    </row>
    <row r="348" spans="1:95" ht="30" customHeight="1" x14ac:dyDescent="0.25">
      <c r="A348" s="391"/>
      <c r="B348" s="46"/>
      <c r="C348" s="382" t="s">
        <v>786</v>
      </c>
      <c r="D348" s="782"/>
      <c r="E348" s="677"/>
      <c r="F348" s="677"/>
      <c r="G348" s="677"/>
      <c r="H348" s="677"/>
      <c r="I348" s="677"/>
      <c r="J348" s="677"/>
      <c r="K348" s="677"/>
      <c r="L348" s="677"/>
      <c r="M348" s="677"/>
      <c r="N348" s="677"/>
      <c r="O348" s="677"/>
      <c r="P348" s="677"/>
      <c r="Q348" s="677"/>
      <c r="R348" s="677"/>
      <c r="S348" s="677"/>
      <c r="T348" s="677"/>
      <c r="U348" s="677"/>
      <c r="V348" s="677"/>
      <c r="W348" s="677"/>
      <c r="X348" s="677"/>
      <c r="Y348" s="677"/>
      <c r="Z348" s="678"/>
      <c r="AA348" s="222"/>
      <c r="AB348" s="606"/>
      <c r="AC348" s="277"/>
      <c r="AD348" s="276"/>
      <c r="AE348" s="277"/>
      <c r="AF348" s="277"/>
      <c r="AG348" s="277"/>
      <c r="AH348" s="277"/>
      <c r="AI348" s="277"/>
      <c r="AJ348" s="277"/>
      <c r="AK348" s="277"/>
      <c r="AL348" s="277"/>
      <c r="AM348" s="277"/>
      <c r="AN348" s="277"/>
      <c r="AO348" s="277"/>
      <c r="AP348" s="277"/>
      <c r="AQ348" s="277"/>
      <c r="AR348" s="277"/>
      <c r="CE348" s="60"/>
      <c r="CF348" s="60"/>
      <c r="CG348" s="60"/>
      <c r="CH348" s="60"/>
      <c r="CI348" s="60"/>
      <c r="CJ348" s="60"/>
      <c r="CK348" s="60"/>
      <c r="CL348" s="60"/>
      <c r="CM348" s="60"/>
      <c r="CN348" s="60"/>
      <c r="CO348" s="60"/>
      <c r="CP348" s="60"/>
      <c r="CQ348" s="60"/>
    </row>
    <row r="349" spans="1:95" s="296" customFormat="1" ht="45" customHeight="1" x14ac:dyDescent="0.25">
      <c r="A349" s="512"/>
      <c r="B349" s="237" t="s">
        <v>1075</v>
      </c>
      <c r="C349" s="172" t="s">
        <v>1076</v>
      </c>
      <c r="D349" s="661"/>
      <c r="E349" s="662"/>
      <c r="F349" s="661"/>
      <c r="G349" s="662"/>
      <c r="H349" s="661"/>
      <c r="I349" s="662"/>
      <c r="J349" s="661"/>
      <c r="K349" s="662"/>
      <c r="L349" s="661"/>
      <c r="M349" s="662"/>
      <c r="N349" s="661"/>
      <c r="O349" s="662"/>
      <c r="P349" s="661"/>
      <c r="Q349" s="662"/>
      <c r="R349" s="661"/>
      <c r="S349" s="662"/>
      <c r="T349" s="661"/>
      <c r="U349" s="662"/>
      <c r="V349" s="661"/>
      <c r="W349" s="662"/>
      <c r="X349" s="610" t="str">
        <f>IF(OR(AND(X347="na",COUNTIF(D345:W345,"a")),AND(X345="na",X347="na")),"na","")</f>
        <v/>
      </c>
      <c r="Y349" s="107">
        <f>IF(OR(D349="s",F349="s",H349="s",J349="s",L349="s",N349="s",P349="s",R349="s",T349="s",V349="s"), 0, IF(OR(D349="a",F349="a",H349="a",J349="a",L349="a",N349="a",P349="a",R349="a",T349="a",V349="a"),Z349,0))</f>
        <v>0</v>
      </c>
      <c r="Z349" s="414">
        <f>IF(X349="na",0,10)</f>
        <v>10</v>
      </c>
      <c r="AA349" s="221">
        <f>COUNTIF(D349:W349,"a")+COUNTIF(D349:W349,"s")+COUNTIF(X349,"na")</f>
        <v>0</v>
      </c>
      <c r="AB349" s="274"/>
      <c r="AC349" s="295"/>
      <c r="AD349" s="276"/>
      <c r="AE349" s="295"/>
      <c r="AF349" s="295"/>
      <c r="AG349" s="295"/>
      <c r="AH349" s="295"/>
      <c r="AI349" s="295"/>
      <c r="AJ349" s="295"/>
      <c r="AK349" s="295"/>
      <c r="AL349" s="295"/>
      <c r="AM349" s="295"/>
      <c r="AN349" s="295"/>
      <c r="AO349" s="295"/>
      <c r="AP349" s="295"/>
      <c r="AQ349" s="295"/>
      <c r="AR349" s="295"/>
      <c r="AS349" s="295"/>
      <c r="AT349" s="295"/>
      <c r="AU349" s="295"/>
      <c r="AV349" s="295"/>
      <c r="AW349" s="295"/>
      <c r="AX349" s="295"/>
      <c r="AY349" s="295"/>
      <c r="AZ349" s="295"/>
      <c r="BA349" s="295"/>
      <c r="BB349" s="295"/>
      <c r="BC349" s="295"/>
      <c r="BD349" s="295"/>
      <c r="BE349" s="295"/>
      <c r="BF349" s="295"/>
      <c r="BG349" s="295"/>
      <c r="BH349" s="295"/>
      <c r="BI349" s="295"/>
      <c r="BJ349" s="295"/>
      <c r="BK349" s="295"/>
      <c r="BL349" s="295"/>
      <c r="BM349" s="295"/>
      <c r="BN349" s="295"/>
      <c r="BO349" s="295"/>
      <c r="BP349" s="295"/>
      <c r="BQ349" s="295"/>
      <c r="BR349" s="295"/>
      <c r="BS349" s="295"/>
      <c r="BT349" s="295"/>
      <c r="BU349" s="295"/>
      <c r="BV349" s="295"/>
      <c r="BW349" s="295"/>
      <c r="BX349" s="295"/>
      <c r="BY349" s="295"/>
      <c r="BZ349" s="295"/>
      <c r="CA349" s="295"/>
      <c r="CB349" s="295"/>
      <c r="CC349" s="295"/>
      <c r="CD349" s="295"/>
      <c r="CE349" s="294"/>
      <c r="CF349" s="294"/>
      <c r="CG349" s="294"/>
      <c r="CH349" s="294"/>
      <c r="CI349" s="294"/>
      <c r="CJ349" s="294"/>
      <c r="CK349" s="294"/>
      <c r="CL349" s="294"/>
      <c r="CM349" s="294"/>
      <c r="CN349" s="294"/>
      <c r="CO349" s="294"/>
      <c r="CP349" s="294"/>
      <c r="CQ349" s="294"/>
    </row>
    <row r="350" spans="1:95" ht="30" customHeight="1" x14ac:dyDescent="0.25">
      <c r="A350" s="391"/>
      <c r="B350" s="46"/>
      <c r="C350" s="382" t="s">
        <v>1080</v>
      </c>
      <c r="D350" s="675"/>
      <c r="E350" s="676"/>
      <c r="F350" s="676"/>
      <c r="G350" s="676"/>
      <c r="H350" s="676"/>
      <c r="I350" s="676"/>
      <c r="J350" s="676"/>
      <c r="K350" s="676"/>
      <c r="L350" s="676"/>
      <c r="M350" s="676"/>
      <c r="N350" s="676"/>
      <c r="O350" s="676"/>
      <c r="P350" s="676"/>
      <c r="Q350" s="676"/>
      <c r="R350" s="676"/>
      <c r="S350" s="676"/>
      <c r="T350" s="676"/>
      <c r="U350" s="676"/>
      <c r="V350" s="676"/>
      <c r="W350" s="676"/>
      <c r="X350" s="677"/>
      <c r="Y350" s="677"/>
      <c r="Z350" s="678"/>
      <c r="AA350" s="222"/>
      <c r="AB350" s="606"/>
      <c r="AC350" s="277"/>
      <c r="AD350" s="276"/>
      <c r="AE350" s="277"/>
      <c r="AF350" s="277"/>
      <c r="AG350" s="277"/>
      <c r="AH350" s="277"/>
      <c r="AI350" s="277"/>
      <c r="AJ350" s="277"/>
      <c r="AK350" s="277"/>
      <c r="AL350" s="277"/>
      <c r="AM350" s="277"/>
      <c r="AN350" s="277"/>
      <c r="AO350" s="277"/>
      <c r="AP350" s="277"/>
      <c r="AQ350" s="277"/>
      <c r="AR350" s="277"/>
      <c r="CE350" s="60"/>
      <c r="CF350" s="60"/>
      <c r="CG350" s="60"/>
      <c r="CH350" s="60"/>
      <c r="CI350" s="60"/>
      <c r="CJ350" s="60"/>
      <c r="CK350" s="60"/>
      <c r="CL350" s="60"/>
      <c r="CM350" s="60"/>
      <c r="CN350" s="60"/>
      <c r="CO350" s="60"/>
      <c r="CP350" s="60"/>
      <c r="CQ350" s="60"/>
    </row>
    <row r="351" spans="1:95" s="296" customFormat="1" ht="45" customHeight="1" x14ac:dyDescent="0.25">
      <c r="A351" s="512"/>
      <c r="B351" s="237" t="s">
        <v>1081</v>
      </c>
      <c r="C351" s="172" t="s">
        <v>1107</v>
      </c>
      <c r="D351" s="665"/>
      <c r="E351" s="666"/>
      <c r="F351" s="665"/>
      <c r="G351" s="666"/>
      <c r="H351" s="665"/>
      <c r="I351" s="666"/>
      <c r="J351" s="665"/>
      <c r="K351" s="666"/>
      <c r="L351" s="665"/>
      <c r="M351" s="666"/>
      <c r="N351" s="665"/>
      <c r="O351" s="666"/>
      <c r="P351" s="665"/>
      <c r="Q351" s="666"/>
      <c r="R351" s="665"/>
      <c r="S351" s="666"/>
      <c r="T351" s="665"/>
      <c r="U351" s="666"/>
      <c r="V351" s="665"/>
      <c r="W351" s="666"/>
      <c r="X351" s="396" t="str">
        <f>IF(AND(X345="na",X347="na"),"na","")</f>
        <v/>
      </c>
      <c r="Y351" s="107">
        <f>IF(OR(D351="s",F351="s",H351="s",J351="s",L351="s",N351="s",P351="s",R351="s",T351="s",V351="s"), 0, IF(OR(D351="a",F351="a",H351="a",J351="a",L351="a",N351="a",P351="a",R351="a",T351="a",V351="a"),Z351,0))</f>
        <v>0</v>
      </c>
      <c r="Z351" s="414">
        <f>IF(X351="na",0,5)</f>
        <v>5</v>
      </c>
      <c r="AA351" s="221">
        <f>COUNTIF(D351:W351,"a")+COUNTIF(D351:W351,"s")+COUNTIF(X351,"na")</f>
        <v>0</v>
      </c>
      <c r="AB351" s="274"/>
      <c r="AC351" s="295"/>
      <c r="AD351" s="276"/>
      <c r="AE351" s="295"/>
      <c r="AF351" s="295"/>
      <c r="AG351" s="295"/>
      <c r="AH351" s="295"/>
      <c r="AI351" s="295"/>
      <c r="AJ351" s="295"/>
      <c r="AK351" s="295"/>
      <c r="AL351" s="295"/>
      <c r="AM351" s="295"/>
      <c r="AN351" s="295"/>
      <c r="AO351" s="295"/>
      <c r="AP351" s="295"/>
      <c r="AQ351" s="295"/>
      <c r="AR351" s="295"/>
      <c r="AS351" s="295"/>
      <c r="AT351" s="295"/>
      <c r="AU351" s="295"/>
      <c r="AV351" s="295"/>
      <c r="AW351" s="295"/>
      <c r="AX351" s="295"/>
      <c r="AY351" s="295"/>
      <c r="AZ351" s="295"/>
      <c r="BA351" s="295"/>
      <c r="BB351" s="295"/>
      <c r="BC351" s="295"/>
      <c r="BD351" s="295"/>
      <c r="BE351" s="295"/>
      <c r="BF351" s="295"/>
      <c r="BG351" s="295"/>
      <c r="BH351" s="295"/>
      <c r="BI351" s="295"/>
      <c r="BJ351" s="295"/>
      <c r="BK351" s="295"/>
      <c r="BL351" s="295"/>
      <c r="BM351" s="295"/>
      <c r="BN351" s="295"/>
      <c r="BO351" s="295"/>
      <c r="BP351" s="295"/>
      <c r="BQ351" s="295"/>
      <c r="BR351" s="295"/>
      <c r="BS351" s="295"/>
      <c r="BT351" s="295"/>
      <c r="BU351" s="295"/>
      <c r="BV351" s="295"/>
      <c r="BW351" s="295"/>
      <c r="BX351" s="295"/>
      <c r="BY351" s="295"/>
      <c r="BZ351" s="295"/>
      <c r="CA351" s="295"/>
      <c r="CB351" s="295"/>
      <c r="CC351" s="295"/>
      <c r="CD351" s="295"/>
      <c r="CE351" s="294"/>
      <c r="CF351" s="294"/>
      <c r="CG351" s="294"/>
      <c r="CH351" s="294"/>
      <c r="CI351" s="294"/>
      <c r="CJ351" s="294"/>
      <c r="CK351" s="294"/>
      <c r="CL351" s="294"/>
      <c r="CM351" s="294"/>
      <c r="CN351" s="294"/>
      <c r="CO351" s="294"/>
      <c r="CP351" s="294"/>
      <c r="CQ351" s="294"/>
    </row>
    <row r="352" spans="1:95" s="296" customFormat="1" ht="45" customHeight="1" thickBot="1" x14ac:dyDescent="0.3">
      <c r="A352" s="512"/>
      <c r="B352" s="237" t="s">
        <v>1082</v>
      </c>
      <c r="C352" s="172" t="s">
        <v>1108</v>
      </c>
      <c r="D352" s="665"/>
      <c r="E352" s="666"/>
      <c r="F352" s="665"/>
      <c r="G352" s="666"/>
      <c r="H352" s="665"/>
      <c r="I352" s="666"/>
      <c r="J352" s="665"/>
      <c r="K352" s="666"/>
      <c r="L352" s="665"/>
      <c r="M352" s="666"/>
      <c r="N352" s="665"/>
      <c r="O352" s="666"/>
      <c r="P352" s="665"/>
      <c r="Q352" s="666"/>
      <c r="R352" s="665"/>
      <c r="S352" s="666"/>
      <c r="T352" s="665"/>
      <c r="U352" s="666"/>
      <c r="V352" s="665"/>
      <c r="W352" s="666"/>
      <c r="X352" s="610" t="str">
        <f>IF(OR(AND(X347="na",COUNTIF(D345:W345,"a")),AND(X345="na",X347="na")),"na","")</f>
        <v/>
      </c>
      <c r="Y352" s="107">
        <f>IF(OR(D352="s",F352="s",H352="s",J352="s",L352="s",N352="s",P352="s",R352="s",T352="s",V352="s"), 0, IF(OR(D352="a",F352="a",H352="a",J352="a",L352="a",N352="a",P352="a",R352="a",T352="a",V352="a"),Z352,0))</f>
        <v>0</v>
      </c>
      <c r="Z352" s="414">
        <f>IF(X352="na",0,10)</f>
        <v>10</v>
      </c>
      <c r="AA352" s="221">
        <f>COUNTIF(D352:W352,"a")+COUNTIF(D352:W352,"s")+COUNTIF(X352,"na")</f>
        <v>0</v>
      </c>
      <c r="AB352" s="274"/>
      <c r="AC352" s="295"/>
      <c r="AD352" s="276"/>
      <c r="AE352" s="295"/>
      <c r="AF352" s="295"/>
      <c r="AG352" s="295"/>
      <c r="AH352" s="295"/>
      <c r="AI352" s="295"/>
      <c r="AJ352" s="295"/>
      <c r="AK352" s="295"/>
      <c r="AL352" s="295"/>
      <c r="AM352" s="295"/>
      <c r="AN352" s="295"/>
      <c r="AO352" s="295"/>
      <c r="AP352" s="295"/>
      <c r="AQ352" s="295"/>
      <c r="AR352" s="295"/>
      <c r="AS352" s="295"/>
      <c r="AT352" s="295"/>
      <c r="AU352" s="295"/>
      <c r="AV352" s="295"/>
      <c r="AW352" s="295"/>
      <c r="AX352" s="295"/>
      <c r="AY352" s="295"/>
      <c r="AZ352" s="295"/>
      <c r="BA352" s="295"/>
      <c r="BB352" s="295"/>
      <c r="BC352" s="295"/>
      <c r="BD352" s="295"/>
      <c r="BE352" s="295"/>
      <c r="BF352" s="295"/>
      <c r="BG352" s="295"/>
      <c r="BH352" s="295"/>
      <c r="BI352" s="295"/>
      <c r="BJ352" s="295"/>
      <c r="BK352" s="295"/>
      <c r="BL352" s="295"/>
      <c r="BM352" s="295"/>
      <c r="BN352" s="295"/>
      <c r="BO352" s="295"/>
      <c r="BP352" s="295"/>
      <c r="BQ352" s="295"/>
      <c r="BR352" s="295"/>
      <c r="BS352" s="295"/>
      <c r="BT352" s="295"/>
      <c r="BU352" s="295"/>
      <c r="BV352" s="295"/>
      <c r="BW352" s="295"/>
      <c r="BX352" s="295"/>
      <c r="BY352" s="295"/>
      <c r="BZ352" s="295"/>
      <c r="CA352" s="295"/>
      <c r="CB352" s="295"/>
      <c r="CC352" s="295"/>
      <c r="CD352" s="295"/>
      <c r="CE352" s="294"/>
      <c r="CF352" s="294"/>
      <c r="CG352" s="294"/>
      <c r="CH352" s="294"/>
      <c r="CI352" s="294"/>
      <c r="CJ352" s="294"/>
      <c r="CK352" s="294"/>
      <c r="CL352" s="294"/>
      <c r="CM352" s="294"/>
      <c r="CN352" s="294"/>
      <c r="CO352" s="294"/>
      <c r="CP352" s="294"/>
      <c r="CQ352" s="294"/>
    </row>
    <row r="353" spans="1:95" ht="21" customHeight="1" thickTop="1" thickBot="1" x14ac:dyDescent="0.3">
      <c r="A353" s="512"/>
      <c r="B353" s="46"/>
      <c r="C353" s="148"/>
      <c r="D353" s="667" t="s">
        <v>289</v>
      </c>
      <c r="E353" s="668"/>
      <c r="F353" s="668"/>
      <c r="G353" s="668"/>
      <c r="H353" s="668"/>
      <c r="I353" s="668"/>
      <c r="J353" s="668"/>
      <c r="K353" s="668"/>
      <c r="L353" s="668"/>
      <c r="M353" s="668"/>
      <c r="N353" s="668"/>
      <c r="O353" s="668"/>
      <c r="P353" s="668"/>
      <c r="Q353" s="668"/>
      <c r="R353" s="668"/>
      <c r="S353" s="668"/>
      <c r="T353" s="668"/>
      <c r="U353" s="668"/>
      <c r="V353" s="668"/>
      <c r="W353" s="668"/>
      <c r="X353" s="669"/>
      <c r="Y353" s="92">
        <f>SUM(Y345:Y352)</f>
        <v>0</v>
      </c>
      <c r="Z353" s="410">
        <f>SUM(Z345:Z352)</f>
        <v>55</v>
      </c>
      <c r="AD353" s="276"/>
      <c r="CG353" s="60"/>
      <c r="CH353" s="60"/>
      <c r="CI353" s="60"/>
      <c r="CJ353" s="60"/>
      <c r="CK353" s="60"/>
      <c r="CL353" s="60"/>
      <c r="CM353" s="60"/>
    </row>
    <row r="354" spans="1:95" ht="21" customHeight="1" thickBot="1" x14ac:dyDescent="0.3">
      <c r="A354" s="512"/>
      <c r="B354" s="102"/>
      <c r="C354" s="173"/>
      <c r="D354" s="693"/>
      <c r="E354" s="694"/>
      <c r="F354" s="824">
        <v>0</v>
      </c>
      <c r="G354" s="825"/>
      <c r="H354" s="825"/>
      <c r="I354" s="825"/>
      <c r="J354" s="825"/>
      <c r="K354" s="825"/>
      <c r="L354" s="825"/>
      <c r="M354" s="825"/>
      <c r="N354" s="825"/>
      <c r="O354" s="825"/>
      <c r="P354" s="825"/>
      <c r="Q354" s="825"/>
      <c r="R354" s="825"/>
      <c r="S354" s="825"/>
      <c r="T354" s="825"/>
      <c r="U354" s="825"/>
      <c r="V354" s="825"/>
      <c r="W354" s="825"/>
      <c r="X354" s="825"/>
      <c r="Y354" s="825"/>
      <c r="Z354" s="826"/>
      <c r="AD354" s="276"/>
      <c r="CG354" s="60"/>
      <c r="CH354" s="60"/>
      <c r="CI354" s="60"/>
      <c r="CJ354" s="60"/>
      <c r="CK354" s="60"/>
      <c r="CL354" s="60"/>
      <c r="CM354" s="60"/>
    </row>
    <row r="355" spans="1:95" ht="30" customHeight="1" thickBot="1" x14ac:dyDescent="0.3">
      <c r="A355" s="391"/>
      <c r="B355" s="247">
        <v>5450</v>
      </c>
      <c r="C355" s="205" t="s">
        <v>212</v>
      </c>
      <c r="D355" s="315"/>
      <c r="E355" s="316"/>
      <c r="F355" s="315" t="s">
        <v>288</v>
      </c>
      <c r="G355" s="316"/>
      <c r="H355" s="315" t="s">
        <v>288</v>
      </c>
      <c r="I355" s="316"/>
      <c r="J355" s="315"/>
      <c r="K355" s="316"/>
      <c r="L355" s="315"/>
      <c r="M355" s="316"/>
      <c r="N355" s="315"/>
      <c r="O355" s="316"/>
      <c r="P355" s="315"/>
      <c r="Q355" s="316"/>
      <c r="R355" s="315"/>
      <c r="S355" s="316"/>
      <c r="T355" s="315"/>
      <c r="U355" s="316"/>
      <c r="V355" s="315"/>
      <c r="W355" s="316"/>
      <c r="X355" s="314"/>
      <c r="Y355" s="314"/>
      <c r="Z355" s="406"/>
      <c r="AA355" s="222"/>
      <c r="AB355" s="51"/>
      <c r="AC355" s="277"/>
      <c r="AD355" s="276"/>
      <c r="AE355" s="277"/>
      <c r="AF355" s="277"/>
      <c r="AG355" s="277"/>
      <c r="AH355" s="277"/>
      <c r="AI355" s="277"/>
      <c r="AJ355" s="277"/>
      <c r="AK355" s="277"/>
      <c r="AL355" s="277"/>
      <c r="AM355" s="277"/>
      <c r="AN355" s="277"/>
      <c r="AO355" s="277"/>
      <c r="AP355" s="277"/>
      <c r="AQ355" s="277"/>
      <c r="AR355" s="277"/>
      <c r="CE355" s="60"/>
      <c r="CF355" s="60"/>
      <c r="CG355" s="60"/>
      <c r="CH355" s="60"/>
      <c r="CI355" s="60"/>
      <c r="CJ355" s="60"/>
      <c r="CK355" s="60"/>
      <c r="CL355" s="60"/>
      <c r="CM355" s="60"/>
      <c r="CN355" s="60"/>
      <c r="CO355" s="60"/>
      <c r="CP355" s="60"/>
      <c r="CQ355" s="60"/>
    </row>
    <row r="356" spans="1:95" ht="45" customHeight="1" thickBot="1" x14ac:dyDescent="0.3">
      <c r="A356" s="512"/>
      <c r="B356" s="238" t="s">
        <v>213</v>
      </c>
      <c r="C356" s="193" t="s">
        <v>107</v>
      </c>
      <c r="D356" s="673"/>
      <c r="E356" s="674"/>
      <c r="F356" s="673"/>
      <c r="G356" s="674"/>
      <c r="H356" s="673"/>
      <c r="I356" s="674"/>
      <c r="J356" s="673"/>
      <c r="K356" s="674"/>
      <c r="L356" s="673"/>
      <c r="M356" s="674"/>
      <c r="N356" s="673"/>
      <c r="O356" s="674"/>
      <c r="P356" s="673"/>
      <c r="Q356" s="674"/>
      <c r="R356" s="673"/>
      <c r="S356" s="674"/>
      <c r="T356" s="673"/>
      <c r="U356" s="674"/>
      <c r="V356" s="673"/>
      <c r="W356" s="674"/>
      <c r="X356" s="93"/>
      <c r="Y356" s="106">
        <f>IF(OR(D356="s",F356="s",H356="s",J356="s",L356="s",N356="s",P356="s",R356="s",T356="s",V356="s"), 0, IF(OR(D356="a",F356="a",H356="a",J356="a",L356="a",N356="a",P356="a",R356="a",T356="a",V356="a"),Z356,0))</f>
        <v>0</v>
      </c>
      <c r="Z356" s="412">
        <v>40</v>
      </c>
      <c r="AA356" s="221">
        <f>COUNTIF(D356:W356,"a")+COUNTIF(D356:W356,"s")</f>
        <v>0</v>
      </c>
      <c r="AB356" s="274"/>
      <c r="AC356" s="277"/>
      <c r="AD356" s="276"/>
      <c r="AE356" s="277"/>
      <c r="AF356" s="277"/>
      <c r="AG356" s="277"/>
      <c r="AH356" s="277"/>
      <c r="AI356" s="277"/>
      <c r="AJ356" s="277"/>
      <c r="AK356" s="277"/>
      <c r="AL356" s="277"/>
      <c r="AM356" s="277"/>
      <c r="AN356" s="277"/>
      <c r="AO356" s="277"/>
      <c r="AP356" s="277"/>
      <c r="AQ356" s="277"/>
      <c r="AR356" s="277"/>
      <c r="CE356" s="60"/>
      <c r="CF356" s="60"/>
      <c r="CG356" s="60"/>
      <c r="CH356" s="60"/>
      <c r="CI356" s="60"/>
      <c r="CJ356" s="60"/>
      <c r="CK356" s="60"/>
      <c r="CL356" s="60"/>
      <c r="CM356" s="60"/>
      <c r="CN356" s="60"/>
      <c r="CO356" s="60"/>
      <c r="CP356" s="60"/>
      <c r="CQ356" s="60"/>
    </row>
    <row r="357" spans="1:95" ht="21.65" customHeight="1" thickTop="1" thickBot="1" x14ac:dyDescent="0.3">
      <c r="A357" s="512"/>
      <c r="B357" s="90"/>
      <c r="C357" s="142"/>
      <c r="D357" s="667" t="s">
        <v>289</v>
      </c>
      <c r="E357" s="668"/>
      <c r="F357" s="668"/>
      <c r="G357" s="668"/>
      <c r="H357" s="668"/>
      <c r="I357" s="668"/>
      <c r="J357" s="668"/>
      <c r="K357" s="668"/>
      <c r="L357" s="668"/>
      <c r="M357" s="668"/>
      <c r="N357" s="668"/>
      <c r="O357" s="668"/>
      <c r="P357" s="668"/>
      <c r="Q357" s="668"/>
      <c r="R357" s="668"/>
      <c r="S357" s="668"/>
      <c r="T357" s="668"/>
      <c r="U357" s="668"/>
      <c r="V357" s="668"/>
      <c r="W357" s="668"/>
      <c r="X357" s="669"/>
      <c r="Y357" s="92">
        <f>SUM(Y356:Y356)</f>
        <v>0</v>
      </c>
      <c r="Z357" s="410">
        <f>SUM(Z356:Z356)</f>
        <v>40</v>
      </c>
      <c r="AA357" s="222"/>
      <c r="AB357" s="51"/>
      <c r="AC357" s="277"/>
      <c r="AD357" s="276"/>
      <c r="AE357" s="277"/>
      <c r="AF357" s="277"/>
      <c r="AG357" s="277"/>
      <c r="AH357" s="277"/>
      <c r="AI357" s="277"/>
      <c r="AJ357" s="277"/>
      <c r="AK357" s="277"/>
      <c r="AL357" s="277"/>
      <c r="AM357" s="277"/>
      <c r="AN357" s="277"/>
      <c r="AO357" s="277"/>
      <c r="AP357" s="277"/>
      <c r="AQ357" s="277"/>
      <c r="AR357" s="277"/>
      <c r="CE357" s="60"/>
      <c r="CF357" s="60"/>
      <c r="CG357" s="60"/>
      <c r="CH357" s="60"/>
      <c r="CI357" s="60"/>
      <c r="CJ357" s="60"/>
      <c r="CK357" s="60"/>
      <c r="CL357" s="60"/>
      <c r="CM357" s="60"/>
      <c r="CN357" s="60"/>
      <c r="CO357" s="60"/>
      <c r="CP357" s="60"/>
      <c r="CQ357" s="60"/>
    </row>
    <row r="358" spans="1:95" ht="21.65" customHeight="1" thickBot="1" x14ac:dyDescent="0.3">
      <c r="A358" s="512"/>
      <c r="B358" s="197"/>
      <c r="C358" s="173"/>
      <c r="D358" s="693"/>
      <c r="E358" s="694"/>
      <c r="F358" s="823">
        <v>0</v>
      </c>
      <c r="G358" s="715"/>
      <c r="H358" s="715"/>
      <c r="I358" s="715"/>
      <c r="J358" s="715"/>
      <c r="K358" s="715"/>
      <c r="L358" s="715"/>
      <c r="M358" s="715"/>
      <c r="N358" s="715"/>
      <c r="O358" s="715"/>
      <c r="P358" s="715"/>
      <c r="Q358" s="715"/>
      <c r="R358" s="715"/>
      <c r="S358" s="715"/>
      <c r="T358" s="715"/>
      <c r="U358" s="715"/>
      <c r="V358" s="715"/>
      <c r="W358" s="715"/>
      <c r="X358" s="715"/>
      <c r="Y358" s="715"/>
      <c r="Z358" s="716"/>
      <c r="AA358" s="222"/>
      <c r="AB358" s="51"/>
      <c r="AC358" s="277"/>
      <c r="AD358" s="276"/>
      <c r="AE358" s="277"/>
      <c r="AF358" s="277"/>
      <c r="AG358" s="277"/>
      <c r="AH358" s="277"/>
      <c r="AI358" s="277"/>
      <c r="AJ358" s="277"/>
      <c r="AK358" s="277"/>
      <c r="AL358" s="277"/>
      <c r="AM358" s="277"/>
      <c r="AN358" s="277"/>
      <c r="AO358" s="277"/>
      <c r="AP358" s="277"/>
      <c r="AQ358" s="277"/>
      <c r="AR358" s="277"/>
      <c r="CE358" s="60"/>
      <c r="CF358" s="60"/>
      <c r="CG358" s="60"/>
      <c r="CH358" s="60"/>
      <c r="CI358" s="60"/>
      <c r="CJ358" s="60"/>
      <c r="CK358" s="60"/>
      <c r="CL358" s="60"/>
      <c r="CM358" s="60"/>
      <c r="CN358" s="60"/>
      <c r="CO358" s="60"/>
      <c r="CP358" s="60"/>
      <c r="CQ358" s="60"/>
    </row>
    <row r="359" spans="1:95" ht="30" customHeight="1" thickBot="1" x14ac:dyDescent="0.3">
      <c r="A359" s="512"/>
      <c r="B359" s="247" t="s">
        <v>34</v>
      </c>
      <c r="C359" s="217" t="s">
        <v>509</v>
      </c>
      <c r="D359" s="315"/>
      <c r="E359" s="316"/>
      <c r="F359" s="315" t="s">
        <v>288</v>
      </c>
      <c r="G359" s="316"/>
      <c r="H359" s="315" t="s">
        <v>288</v>
      </c>
      <c r="I359" s="316"/>
      <c r="J359" s="315"/>
      <c r="K359" s="316"/>
      <c r="L359" s="315"/>
      <c r="M359" s="316"/>
      <c r="N359" s="315"/>
      <c r="O359" s="316"/>
      <c r="P359" s="315"/>
      <c r="Q359" s="316"/>
      <c r="R359" s="315"/>
      <c r="S359" s="316"/>
      <c r="T359" s="315"/>
      <c r="U359" s="316"/>
      <c r="V359" s="315"/>
      <c r="W359" s="316"/>
      <c r="X359" s="314"/>
      <c r="Y359" s="314"/>
      <c r="Z359" s="406"/>
      <c r="AA359" s="222"/>
      <c r="AB359" s="51"/>
      <c r="AC359" s="277"/>
      <c r="AD359" s="276"/>
      <c r="AE359" s="277"/>
      <c r="AF359" s="277"/>
      <c r="AG359" s="277"/>
      <c r="AH359" s="277"/>
      <c r="AI359" s="277"/>
      <c r="AJ359" s="277"/>
      <c r="AK359" s="277"/>
      <c r="AL359" s="277"/>
      <c r="AM359" s="277"/>
      <c r="AN359" s="277"/>
      <c r="AO359" s="277"/>
      <c r="AP359" s="277"/>
      <c r="AQ359" s="277"/>
      <c r="AR359" s="277"/>
      <c r="CE359" s="60"/>
      <c r="CF359" s="60"/>
      <c r="CG359" s="60"/>
      <c r="CH359" s="60"/>
      <c r="CI359" s="60"/>
      <c r="CJ359" s="60"/>
      <c r="CK359" s="60"/>
      <c r="CL359" s="60"/>
      <c r="CM359" s="60"/>
      <c r="CN359" s="60"/>
      <c r="CO359" s="60"/>
      <c r="CP359" s="60"/>
      <c r="CQ359" s="60"/>
    </row>
    <row r="360" spans="1:95" ht="88.5" customHeight="1" thickBot="1" x14ac:dyDescent="0.3">
      <c r="A360" s="512"/>
      <c r="B360" s="242" t="s">
        <v>97</v>
      </c>
      <c r="C360" s="193" t="s">
        <v>104</v>
      </c>
      <c r="D360" s="673"/>
      <c r="E360" s="674"/>
      <c r="F360" s="673"/>
      <c r="G360" s="674"/>
      <c r="H360" s="673"/>
      <c r="I360" s="674"/>
      <c r="J360" s="673"/>
      <c r="K360" s="674"/>
      <c r="L360" s="673"/>
      <c r="M360" s="674"/>
      <c r="N360" s="673"/>
      <c r="O360" s="674"/>
      <c r="P360" s="673"/>
      <c r="Q360" s="674"/>
      <c r="R360" s="673"/>
      <c r="S360" s="674"/>
      <c r="T360" s="673"/>
      <c r="U360" s="674"/>
      <c r="V360" s="673"/>
      <c r="W360" s="674"/>
      <c r="X360" s="93"/>
      <c r="Y360" s="106">
        <f>IF(OR(D360="s",F360="s",H360="s",J360="s",L360="s",N360="s",P360="s",R360="s",T360="s",V360="s"), 0, IF(OR(D360="a",F360="a",H360="a",J360="a",L360="a",N360="a",P360="a",R360="a",T360="a",V360="a"),Z360,0))</f>
        <v>0</v>
      </c>
      <c r="Z360" s="412">
        <v>50</v>
      </c>
      <c r="AA360" s="221">
        <f>COUNTIF(D360:W360,"a")+COUNTIF(D360:W360,"s")</f>
        <v>0</v>
      </c>
      <c r="AB360" s="274"/>
      <c r="AC360" s="277"/>
      <c r="AD360" s="276"/>
      <c r="AE360" s="277"/>
      <c r="AF360" s="277"/>
      <c r="AG360" s="277"/>
      <c r="AH360" s="277"/>
      <c r="AI360" s="277"/>
      <c r="AJ360" s="277"/>
      <c r="AK360" s="277"/>
      <c r="AL360" s="277"/>
      <c r="AM360" s="277"/>
      <c r="AN360" s="277"/>
      <c r="AO360" s="277"/>
      <c r="AP360" s="277"/>
      <c r="AQ360" s="277"/>
      <c r="AR360" s="277"/>
      <c r="CE360" s="60"/>
      <c r="CF360" s="60"/>
      <c r="CG360" s="60"/>
      <c r="CH360" s="60"/>
      <c r="CI360" s="60"/>
      <c r="CJ360" s="60"/>
      <c r="CK360" s="60"/>
      <c r="CL360" s="60"/>
      <c r="CM360" s="60"/>
      <c r="CN360" s="60"/>
      <c r="CO360" s="60"/>
      <c r="CP360" s="60"/>
      <c r="CQ360" s="60"/>
    </row>
    <row r="361" spans="1:95" ht="21" customHeight="1" thickTop="1" thickBot="1" x14ac:dyDescent="0.3">
      <c r="A361" s="512"/>
      <c r="B361" s="90"/>
      <c r="C361" s="142"/>
      <c r="D361" s="667" t="s">
        <v>289</v>
      </c>
      <c r="E361" s="668"/>
      <c r="F361" s="668"/>
      <c r="G361" s="668"/>
      <c r="H361" s="668"/>
      <c r="I361" s="668"/>
      <c r="J361" s="668"/>
      <c r="K361" s="668"/>
      <c r="L361" s="668"/>
      <c r="M361" s="668"/>
      <c r="N361" s="668"/>
      <c r="O361" s="668"/>
      <c r="P361" s="668"/>
      <c r="Q361" s="668"/>
      <c r="R361" s="668"/>
      <c r="S361" s="668"/>
      <c r="T361" s="668"/>
      <c r="U361" s="668"/>
      <c r="V361" s="668"/>
      <c r="W361" s="668"/>
      <c r="X361" s="669"/>
      <c r="Y361" s="92">
        <f>SUM(Y360:Y360)</f>
        <v>0</v>
      </c>
      <c r="Z361" s="410">
        <f>SUM(Z360:Z360)</f>
        <v>50</v>
      </c>
      <c r="AA361" s="222"/>
      <c r="AB361" s="51"/>
      <c r="AC361" s="277"/>
      <c r="AD361" s="276"/>
      <c r="AE361" s="277"/>
      <c r="AF361" s="277"/>
      <c r="AG361" s="277"/>
      <c r="AH361" s="277"/>
      <c r="AI361" s="277"/>
      <c r="AJ361" s="277"/>
      <c r="AK361" s="277"/>
      <c r="AL361" s="277"/>
      <c r="AM361" s="277"/>
      <c r="AN361" s="277"/>
      <c r="AO361" s="277"/>
      <c r="AP361" s="277"/>
      <c r="AQ361" s="277"/>
      <c r="AR361" s="277"/>
      <c r="CE361" s="60"/>
      <c r="CF361" s="60"/>
      <c r="CG361" s="60"/>
      <c r="CH361" s="60"/>
      <c r="CI361" s="60"/>
      <c r="CJ361" s="60"/>
      <c r="CK361" s="60"/>
      <c r="CL361" s="60"/>
      <c r="CM361" s="60"/>
      <c r="CN361" s="60"/>
      <c r="CO361" s="60"/>
      <c r="CP361" s="60"/>
      <c r="CQ361" s="60"/>
    </row>
    <row r="362" spans="1:95" ht="21" customHeight="1" thickBot="1" x14ac:dyDescent="0.3">
      <c r="A362" s="399"/>
      <c r="B362" s="197"/>
      <c r="C362" s="184"/>
      <c r="D362" s="693"/>
      <c r="E362" s="694"/>
      <c r="F362" s="830">
        <v>0</v>
      </c>
      <c r="G362" s="715"/>
      <c r="H362" s="715"/>
      <c r="I362" s="715"/>
      <c r="J362" s="715"/>
      <c r="K362" s="715"/>
      <c r="L362" s="715"/>
      <c r="M362" s="715"/>
      <c r="N362" s="715"/>
      <c r="O362" s="715"/>
      <c r="P362" s="715"/>
      <c r="Q362" s="715"/>
      <c r="R362" s="715"/>
      <c r="S362" s="715"/>
      <c r="T362" s="715"/>
      <c r="U362" s="715"/>
      <c r="V362" s="715"/>
      <c r="W362" s="715"/>
      <c r="X362" s="715"/>
      <c r="Y362" s="715"/>
      <c r="Z362" s="716"/>
      <c r="AA362" s="222"/>
      <c r="AB362" s="51"/>
      <c r="AC362" s="277"/>
      <c r="AD362" s="276"/>
      <c r="AE362" s="277"/>
      <c r="AF362" s="277"/>
      <c r="AG362" s="277"/>
      <c r="AH362" s="277"/>
      <c r="AI362" s="277"/>
      <c r="AJ362" s="277"/>
      <c r="AK362" s="277"/>
      <c r="AL362" s="277"/>
      <c r="AM362" s="277"/>
      <c r="AN362" s="277"/>
      <c r="AO362" s="277"/>
      <c r="AP362" s="277"/>
      <c r="AQ362" s="277"/>
      <c r="AR362" s="277"/>
      <c r="CE362" s="60"/>
      <c r="CF362" s="60"/>
      <c r="CG362" s="60"/>
      <c r="CH362" s="60"/>
      <c r="CI362" s="60"/>
      <c r="CJ362" s="60"/>
      <c r="CK362" s="60"/>
      <c r="CL362" s="60"/>
      <c r="CM362" s="60"/>
      <c r="CN362" s="60"/>
      <c r="CO362" s="60"/>
      <c r="CP362" s="60"/>
      <c r="CQ362" s="60"/>
    </row>
    <row r="363" spans="1:95" s="296" customFormat="1" ht="30" customHeight="1" thickBot="1" x14ac:dyDescent="0.3">
      <c r="A363" s="391"/>
      <c r="B363" s="267" t="s">
        <v>655</v>
      </c>
      <c r="C363" s="338" t="s">
        <v>656</v>
      </c>
      <c r="D363" s="358"/>
      <c r="E363" s="359"/>
      <c r="F363" s="360"/>
      <c r="G363" s="361"/>
      <c r="H363" s="510"/>
      <c r="I363" s="359"/>
      <c r="J363" s="362"/>
      <c r="K363" s="361"/>
      <c r="L363" s="358"/>
      <c r="M363" s="359"/>
      <c r="N363" s="360"/>
      <c r="O363" s="361"/>
      <c r="P363" s="510"/>
      <c r="Q363" s="359"/>
      <c r="R363" s="360"/>
      <c r="S363" s="361"/>
      <c r="T363" s="358"/>
      <c r="U363" s="359"/>
      <c r="V363" s="360"/>
      <c r="W363" s="361"/>
      <c r="X363" s="363"/>
      <c r="Y363" s="363"/>
      <c r="Z363" s="406"/>
      <c r="AA363" s="221"/>
      <c r="AB363" s="294"/>
      <c r="AC363" s="295"/>
      <c r="AD363" s="276"/>
      <c r="AE363" s="295"/>
      <c r="AF363" s="295"/>
      <c r="AG363" s="295"/>
      <c r="AH363" s="295"/>
      <c r="AI363" s="295"/>
      <c r="AJ363" s="295"/>
      <c r="AK363" s="295"/>
      <c r="AL363" s="295"/>
      <c r="AM363" s="295"/>
      <c r="AN363" s="295"/>
      <c r="AO363" s="295"/>
      <c r="AP363" s="295"/>
      <c r="AQ363" s="295"/>
      <c r="AR363" s="295"/>
      <c r="AS363" s="295"/>
      <c r="AT363" s="295"/>
      <c r="AU363" s="295"/>
      <c r="AV363" s="295"/>
      <c r="AW363" s="295"/>
      <c r="AX363" s="295"/>
      <c r="AY363" s="295"/>
      <c r="AZ363" s="295"/>
      <c r="BA363" s="295"/>
      <c r="BB363" s="295"/>
      <c r="BC363" s="295"/>
      <c r="BD363" s="295"/>
      <c r="BE363" s="295"/>
      <c r="BF363" s="295"/>
      <c r="BG363" s="295"/>
      <c r="BH363" s="295"/>
      <c r="BI363" s="295"/>
      <c r="BJ363" s="295"/>
      <c r="BK363" s="295"/>
      <c r="BL363" s="295"/>
      <c r="BM363" s="295"/>
      <c r="BN363" s="295"/>
      <c r="BO363" s="295"/>
      <c r="BP363" s="295"/>
      <c r="BQ363" s="295"/>
      <c r="BR363" s="295"/>
      <c r="BS363" s="295"/>
      <c r="BT363" s="295"/>
      <c r="BU363" s="295"/>
      <c r="BV363" s="295"/>
      <c r="BW363" s="295"/>
      <c r="BX363" s="295"/>
      <c r="BY363" s="295"/>
      <c r="BZ363" s="295"/>
      <c r="CA363" s="295"/>
      <c r="CB363" s="295"/>
      <c r="CC363" s="295"/>
      <c r="CD363" s="295"/>
      <c r="CE363" s="294"/>
      <c r="CF363" s="294"/>
      <c r="CG363" s="294"/>
      <c r="CH363" s="294"/>
      <c r="CI363" s="294"/>
      <c r="CJ363" s="294"/>
      <c r="CK363" s="294"/>
      <c r="CL363" s="294"/>
      <c r="CM363" s="294"/>
      <c r="CN363" s="294"/>
      <c r="CO363" s="294"/>
      <c r="CP363" s="294"/>
      <c r="CQ363" s="294"/>
    </row>
    <row r="364" spans="1:95" ht="28" customHeight="1" x14ac:dyDescent="0.25">
      <c r="A364" s="512"/>
      <c r="B364" s="350"/>
      <c r="C364" s="526" t="s">
        <v>742</v>
      </c>
      <c r="D364" s="831"/>
      <c r="E364" s="832"/>
      <c r="F364" s="833"/>
      <c r="G364" s="833"/>
      <c r="H364" s="833"/>
      <c r="I364" s="833"/>
      <c r="J364" s="833"/>
      <c r="K364" s="833"/>
      <c r="L364" s="833"/>
      <c r="M364" s="833"/>
      <c r="N364" s="833"/>
      <c r="O364" s="833"/>
      <c r="P364" s="833"/>
      <c r="Q364" s="833"/>
      <c r="R364" s="833"/>
      <c r="S364" s="833"/>
      <c r="T364" s="833"/>
      <c r="U364" s="833"/>
      <c r="V364" s="833"/>
      <c r="W364" s="833"/>
      <c r="X364" s="833"/>
      <c r="Y364" s="833"/>
      <c r="Z364" s="834"/>
      <c r="AD364" s="276"/>
      <c r="CG364" s="60"/>
      <c r="CH364" s="60"/>
      <c r="CI364" s="60"/>
      <c r="CJ364" s="60"/>
      <c r="CK364" s="60"/>
      <c r="CL364" s="60"/>
      <c r="CM364" s="60"/>
    </row>
    <row r="365" spans="1:95" s="296" customFormat="1" ht="45" customHeight="1" x14ac:dyDescent="0.25">
      <c r="A365" s="512"/>
      <c r="B365" s="237" t="s">
        <v>658</v>
      </c>
      <c r="C365" s="132" t="s">
        <v>743</v>
      </c>
      <c r="D365" s="673"/>
      <c r="E365" s="674"/>
      <c r="F365" s="673"/>
      <c r="G365" s="674"/>
      <c r="H365" s="673"/>
      <c r="I365" s="674"/>
      <c r="J365" s="673"/>
      <c r="K365" s="674"/>
      <c r="L365" s="673"/>
      <c r="M365" s="674"/>
      <c r="N365" s="673"/>
      <c r="O365" s="674"/>
      <c r="P365" s="673"/>
      <c r="Q365" s="674"/>
      <c r="R365" s="673"/>
      <c r="S365" s="674"/>
      <c r="T365" s="673"/>
      <c r="U365" s="674"/>
      <c r="V365" s="673"/>
      <c r="W365" s="674"/>
      <c r="X365" s="379"/>
      <c r="Y365" s="104">
        <f>IF(OR(D365="s",F365="s",H365="s",J365="s",L365="s",N365="s",P365="s",R365="s",T365="s",V365="s"), 0, IF(OR(D365="a",F365="a",H365="a",J365="a",L365="a",N365="a",P365="a",R365="a",T365="a",V365="a"),Z365,0))</f>
        <v>0</v>
      </c>
      <c r="Z365" s="412">
        <f>IF(X365="na",0,10)</f>
        <v>10</v>
      </c>
      <c r="AA365" s="221">
        <f>IF((COUNTIF(D365:W365,"a")+COUNTIF(D365:W365,"s")+COUNTIF(X365,"na"))&gt;0,IF((COUNTIF(D368:W368,"a")+COUNTIF(D368:W368,"s")),0,COUNTIF(D365:W365,"a")+COUNTIF(D365:W365,"s")+COUNTIF(X365,"na")),COUNTIF(D365:W365,"a")+COUNTIF(D365:W365,"s"))</f>
        <v>0</v>
      </c>
      <c r="AB365" s="223"/>
      <c r="AC365" s="295"/>
      <c r="AD365" s="276" t="s">
        <v>286</v>
      </c>
      <c r="AE365" s="295"/>
      <c r="AF365" s="295"/>
      <c r="AG365" s="295"/>
      <c r="AH365" s="295"/>
      <c r="AI365" s="295"/>
      <c r="AJ365" s="295"/>
      <c r="AK365" s="295"/>
      <c r="AL365" s="295"/>
      <c r="AM365" s="295"/>
      <c r="AN365" s="295"/>
      <c r="AO365" s="295"/>
      <c r="AP365" s="295"/>
      <c r="AQ365" s="295"/>
      <c r="AR365" s="295"/>
      <c r="AS365" s="295"/>
      <c r="AT365" s="295"/>
      <c r="AU365" s="295"/>
      <c r="AV365" s="295"/>
      <c r="AW365" s="295"/>
      <c r="AX365" s="295"/>
      <c r="AY365" s="295"/>
      <c r="AZ365" s="295"/>
      <c r="BA365" s="295"/>
      <c r="BB365" s="295"/>
      <c r="BC365" s="295"/>
      <c r="BD365" s="295"/>
      <c r="BE365" s="295"/>
      <c r="BF365" s="295"/>
      <c r="BG365" s="295"/>
      <c r="BH365" s="295"/>
      <c r="BI365" s="295"/>
      <c r="BJ365" s="295"/>
      <c r="BK365" s="295"/>
      <c r="BL365" s="295"/>
      <c r="BM365" s="295"/>
      <c r="BN365" s="295"/>
      <c r="BO365" s="295"/>
      <c r="BP365" s="295"/>
      <c r="BQ365" s="295"/>
      <c r="BR365" s="295"/>
      <c r="BS365" s="295"/>
      <c r="BT365" s="295"/>
      <c r="BU365" s="295"/>
      <c r="BV365" s="295"/>
      <c r="BW365" s="295"/>
      <c r="BX365" s="295"/>
      <c r="BY365" s="295"/>
      <c r="BZ365" s="295"/>
      <c r="CA365" s="295"/>
      <c r="CB365" s="295"/>
      <c r="CC365" s="295"/>
      <c r="CD365" s="295"/>
      <c r="CE365" s="294"/>
      <c r="CF365" s="294"/>
      <c r="CG365" s="294"/>
      <c r="CH365" s="294"/>
      <c r="CI365" s="294"/>
      <c r="CJ365" s="294"/>
      <c r="CK365" s="294"/>
      <c r="CL365" s="294"/>
      <c r="CM365" s="294"/>
      <c r="CN365" s="294"/>
      <c r="CO365" s="294"/>
      <c r="CP365" s="294"/>
      <c r="CQ365" s="294"/>
    </row>
    <row r="366" spans="1:95" s="296" customFormat="1" ht="88.5" customHeight="1" x14ac:dyDescent="0.25">
      <c r="A366" s="512"/>
      <c r="B366" s="250" t="s">
        <v>659</v>
      </c>
      <c r="C366" s="172" t="s">
        <v>744</v>
      </c>
      <c r="D366" s="661"/>
      <c r="E366" s="662"/>
      <c r="F366" s="661"/>
      <c r="G366" s="662"/>
      <c r="H366" s="661"/>
      <c r="I366" s="662"/>
      <c r="J366" s="661"/>
      <c r="K366" s="662"/>
      <c r="L366" s="661"/>
      <c r="M366" s="662"/>
      <c r="N366" s="661"/>
      <c r="O366" s="662"/>
      <c r="P366" s="661"/>
      <c r="Q366" s="662"/>
      <c r="R366" s="661"/>
      <c r="S366" s="662"/>
      <c r="T366" s="661"/>
      <c r="U366" s="662"/>
      <c r="V366" s="661"/>
      <c r="W366" s="662"/>
      <c r="X366" s="383"/>
      <c r="Y366" s="104">
        <f>IF(OR(D366="s",F366="s",H366="s",J366="s",L366="s",N366="s",P366="s",R366="s",T366="s",V366="s"), 0, IF(OR(D366="a",F366="a",H366="a",J366="a",L366="a",N366="a",P366="a",R366="a",T366="a",V366="a"),Z366,0))</f>
        <v>0</v>
      </c>
      <c r="Z366" s="412">
        <f>IF(X365="na",0,10)</f>
        <v>10</v>
      </c>
      <c r="AA366" s="221">
        <f>IF((COUNTIF(D366:W366,"a")+COUNTIF(D366:W366,"s")+COUNTIF(X365,"na"))&gt;0,IF((COUNTIF(D368:W368,"a")+COUNTIF(D368:W368,"s")),0,COUNTIF(D366:W366,"a")+COUNTIF(D366:W366,"s")+COUNTIF(X365,"na")),COUNTIF(D366:W366,"a")+COUNTIF(D366:W366,"s"))</f>
        <v>0</v>
      </c>
      <c r="AB366" s="223"/>
      <c r="AC366" s="295"/>
      <c r="AD366" s="276" t="s">
        <v>286</v>
      </c>
      <c r="AE366" s="295"/>
      <c r="AF366" s="295"/>
      <c r="AG366" s="295"/>
      <c r="AH366" s="295"/>
      <c r="AI366" s="295"/>
      <c r="AJ366" s="295"/>
      <c r="AK366" s="295"/>
      <c r="AL366" s="295"/>
      <c r="AM366" s="295"/>
      <c r="AN366" s="295"/>
      <c r="AO366" s="295"/>
      <c r="AP366" s="295"/>
      <c r="AQ366" s="295"/>
      <c r="AR366" s="295"/>
      <c r="AS366" s="295"/>
      <c r="AT366" s="295"/>
      <c r="AU366" s="295"/>
      <c r="AV366" s="295"/>
      <c r="AW366" s="295"/>
      <c r="AX366" s="295"/>
      <c r="AY366" s="295"/>
      <c r="AZ366" s="295"/>
      <c r="BA366" s="295"/>
      <c r="BB366" s="295"/>
      <c r="BC366" s="295"/>
      <c r="BD366" s="295"/>
      <c r="BE366" s="295"/>
      <c r="BF366" s="295"/>
      <c r="BG366" s="295"/>
      <c r="BH366" s="295"/>
      <c r="BI366" s="295"/>
      <c r="BJ366" s="295"/>
      <c r="BK366" s="295"/>
      <c r="BL366" s="295"/>
      <c r="BM366" s="295"/>
      <c r="BN366" s="295"/>
      <c r="BO366" s="295"/>
      <c r="BP366" s="295"/>
      <c r="BQ366" s="295"/>
      <c r="BR366" s="295"/>
      <c r="BS366" s="295"/>
      <c r="BT366" s="295"/>
      <c r="BU366" s="295"/>
      <c r="BV366" s="295"/>
      <c r="BW366" s="295"/>
      <c r="BX366" s="295"/>
      <c r="BY366" s="295"/>
      <c r="BZ366" s="295"/>
      <c r="CA366" s="295"/>
      <c r="CB366" s="295"/>
      <c r="CC366" s="295"/>
      <c r="CD366" s="295"/>
      <c r="CE366" s="294"/>
      <c r="CF366" s="294"/>
      <c r="CG366" s="294"/>
      <c r="CH366" s="294"/>
      <c r="CI366" s="294"/>
      <c r="CJ366" s="294"/>
      <c r="CK366" s="294"/>
      <c r="CL366" s="294"/>
      <c r="CM366" s="294"/>
      <c r="CN366" s="294"/>
      <c r="CO366" s="294"/>
      <c r="CP366" s="294"/>
      <c r="CQ366" s="294"/>
    </row>
    <row r="367" spans="1:95" s="296" customFormat="1" ht="45" customHeight="1" x14ac:dyDescent="0.15">
      <c r="A367" s="512"/>
      <c r="B367" s="250" t="s">
        <v>660</v>
      </c>
      <c r="C367" s="172" t="s">
        <v>661</v>
      </c>
      <c r="D367" s="622"/>
      <c r="E367" s="623"/>
      <c r="F367" s="622"/>
      <c r="G367" s="623"/>
      <c r="H367" s="622"/>
      <c r="I367" s="623"/>
      <c r="J367" s="622"/>
      <c r="K367" s="623"/>
      <c r="L367" s="622"/>
      <c r="M367" s="623"/>
      <c r="N367" s="622"/>
      <c r="O367" s="623"/>
      <c r="P367" s="622"/>
      <c r="Q367" s="623"/>
      <c r="R367" s="622"/>
      <c r="S367" s="623"/>
      <c r="T367" s="622"/>
      <c r="U367" s="623"/>
      <c r="V367" s="622"/>
      <c r="W367" s="623"/>
      <c r="X367" s="383"/>
      <c r="Y367" s="104">
        <f>IF(OR(D367="s",F367="s",H367="s",J367="s",L367="s",N367="s",P367="s",R367="s",T367="s",V367="s"), 0, IF(OR(D367="a",F367="a",H367="a",J367="a",L367="a",N367="a",P367="a",R367="a",T367="a",V367="a"),Z367,0))</f>
        <v>0</v>
      </c>
      <c r="Z367" s="412">
        <f>IF(X365="na",0,10)</f>
        <v>10</v>
      </c>
      <c r="AA367" s="221">
        <f>IF((COUNTIF(D367:W367,"a")+COUNTIF(D367:W367,"s")+COUNTIF(X365,"na"))&gt;0,IF((COUNTIF(D368:W368,"a")+COUNTIF(D368:W368,"s")),0,COUNTIF(D367:W367,"a")+COUNTIF(D367:W367,"s")+COUNTIF(X365,"na")),COUNTIF(D367:W367,"a")+COUNTIF(D367:W367,"s"))</f>
        <v>0</v>
      </c>
      <c r="AB367" s="223"/>
      <c r="AC367" s="295"/>
      <c r="AD367" s="276"/>
      <c r="AE367" s="295"/>
      <c r="AF367" s="295"/>
      <c r="AG367" s="295"/>
      <c r="AH367" s="295"/>
      <c r="AI367" s="295"/>
      <c r="AJ367" s="295"/>
      <c r="AK367" s="295"/>
      <c r="AL367" s="295"/>
      <c r="AM367" s="295"/>
      <c r="AN367" s="295"/>
      <c r="AO367" s="295"/>
      <c r="AP367" s="295"/>
      <c r="AQ367" s="295"/>
      <c r="AR367" s="295"/>
      <c r="AS367" s="295"/>
      <c r="AT367" s="295"/>
      <c r="AU367" s="295"/>
      <c r="AV367" s="295"/>
      <c r="AW367" s="295"/>
      <c r="AX367" s="295"/>
      <c r="AY367" s="295"/>
      <c r="AZ367" s="295"/>
      <c r="BA367" s="295"/>
      <c r="BB367" s="295"/>
      <c r="BC367" s="295"/>
      <c r="BD367" s="295"/>
      <c r="BE367" s="295"/>
      <c r="BF367" s="295"/>
      <c r="BG367" s="295"/>
      <c r="BH367" s="295"/>
      <c r="BI367" s="295"/>
      <c r="BJ367" s="295"/>
      <c r="BK367" s="295"/>
      <c r="BL367" s="295"/>
      <c r="BM367" s="295"/>
      <c r="BN367" s="295"/>
      <c r="BO367" s="295"/>
      <c r="BP367" s="295"/>
      <c r="BQ367" s="295"/>
      <c r="BR367" s="295"/>
      <c r="BS367" s="295"/>
      <c r="BT367" s="295"/>
      <c r="BU367" s="295"/>
      <c r="BV367" s="295"/>
      <c r="BW367" s="295"/>
      <c r="BX367" s="295"/>
      <c r="BY367" s="295"/>
      <c r="BZ367" s="295"/>
      <c r="CA367" s="295"/>
      <c r="CB367" s="295"/>
      <c r="CC367" s="295"/>
      <c r="CD367" s="295"/>
      <c r="CE367" s="294"/>
      <c r="CF367" s="294"/>
      <c r="CG367" s="294"/>
      <c r="CH367" s="294"/>
      <c r="CI367" s="294"/>
      <c r="CJ367" s="294"/>
      <c r="CK367" s="294"/>
      <c r="CL367" s="294"/>
      <c r="CM367" s="294"/>
      <c r="CN367" s="294"/>
      <c r="CO367" s="294"/>
      <c r="CP367" s="294"/>
      <c r="CQ367" s="294"/>
    </row>
    <row r="368" spans="1:95" s="296" customFormat="1" ht="67.5" customHeight="1" x14ac:dyDescent="0.15">
      <c r="A368" s="512" t="s">
        <v>229</v>
      </c>
      <c r="B368" s="500" t="s">
        <v>1147</v>
      </c>
      <c r="C368" s="501" t="s">
        <v>1148</v>
      </c>
      <c r="D368" s="622"/>
      <c r="E368" s="623"/>
      <c r="F368" s="622"/>
      <c r="G368" s="623"/>
      <c r="H368" s="622"/>
      <c r="I368" s="623"/>
      <c r="J368" s="622"/>
      <c r="K368" s="623"/>
      <c r="L368" s="622"/>
      <c r="M368" s="623"/>
      <c r="N368" s="622"/>
      <c r="O368" s="623"/>
      <c r="P368" s="622"/>
      <c r="Q368" s="623"/>
      <c r="R368" s="622"/>
      <c r="S368" s="623"/>
      <c r="T368" s="622"/>
      <c r="U368" s="623"/>
      <c r="V368" s="622"/>
      <c r="W368" s="623"/>
      <c r="X368" s="383"/>
      <c r="Y368" s="535">
        <f>IF(OR(D368="s",F368="s",H368="s",J368="s",L368="s",N368="s",P368="s",R368="s",T368="s",V368="s"), 0, IF(OR(D368="a",F368="a",H368="a",J368="a",L368="a",N368="a",P368="a",R368="a",T368="a",V368="a"),Z368,0))</f>
        <v>0</v>
      </c>
      <c r="Z368" s="412">
        <f>IF(X365="na",0,30)</f>
        <v>30</v>
      </c>
      <c r="AA368" s="221">
        <f>IF((COUNTIF(D368:W368,"a")+COUNTIF(D368:W368,"s"))&gt;0,IF((COUNTIF(D365:W367,"a")+COUNTIF(D365:W367,"s")+COUNTIF(X365,"na")),0,COUNTIF(D368:W368,"a")+COUNTIF(D368:W368,"s")),COUNTIF(D368:W368,"a")+COUNTIF(D368:W368,"s"))</f>
        <v>0</v>
      </c>
      <c r="AB368" s="223"/>
      <c r="AC368" s="295"/>
      <c r="AD368" s="276"/>
      <c r="AE368" s="295"/>
      <c r="AF368" s="295"/>
      <c r="AG368" s="295"/>
      <c r="AH368" s="295"/>
      <c r="AI368" s="295"/>
      <c r="AJ368" s="295"/>
      <c r="AK368" s="295"/>
      <c r="AL368" s="295"/>
      <c r="AM368" s="295"/>
      <c r="AN368" s="295"/>
      <c r="AO368" s="295"/>
      <c r="AP368" s="295"/>
      <c r="AQ368" s="295"/>
      <c r="AR368" s="295"/>
      <c r="AS368" s="295"/>
      <c r="AT368" s="295"/>
      <c r="AU368" s="295"/>
      <c r="AV368" s="295"/>
      <c r="AW368" s="295"/>
      <c r="AX368" s="295"/>
      <c r="AY368" s="295"/>
      <c r="AZ368" s="295"/>
      <c r="BA368" s="295"/>
      <c r="BB368" s="295"/>
      <c r="BC368" s="295"/>
      <c r="BD368" s="295"/>
      <c r="BE368" s="295"/>
      <c r="BF368" s="295"/>
      <c r="BG368" s="295"/>
      <c r="BH368" s="295"/>
      <c r="BI368" s="295"/>
      <c r="BJ368" s="295"/>
      <c r="BK368" s="295"/>
      <c r="BL368" s="295"/>
      <c r="BM368" s="295"/>
      <c r="BN368" s="295"/>
      <c r="BO368" s="295"/>
      <c r="BP368" s="295"/>
      <c r="BQ368" s="295"/>
      <c r="BR368" s="295"/>
      <c r="BS368" s="295"/>
      <c r="BT368" s="295"/>
      <c r="BU368" s="295"/>
      <c r="BV368" s="295"/>
      <c r="BW368" s="295"/>
      <c r="BX368" s="295"/>
      <c r="BY368" s="295"/>
      <c r="BZ368" s="295"/>
      <c r="CA368" s="295"/>
      <c r="CB368" s="295"/>
      <c r="CC368" s="295"/>
      <c r="CD368" s="295"/>
      <c r="CE368" s="294"/>
      <c r="CF368" s="294"/>
      <c r="CG368" s="294"/>
      <c r="CH368" s="294"/>
      <c r="CI368" s="294"/>
      <c r="CJ368" s="294"/>
      <c r="CK368" s="294"/>
      <c r="CL368" s="294"/>
      <c r="CM368" s="294"/>
      <c r="CN368" s="294"/>
      <c r="CO368" s="294"/>
      <c r="CP368" s="294"/>
      <c r="CQ368" s="294"/>
    </row>
    <row r="369" spans="1:95" ht="27.75" customHeight="1" x14ac:dyDescent="0.25">
      <c r="A369" s="512"/>
      <c r="B369" s="242"/>
      <c r="C369" s="618" t="s">
        <v>657</v>
      </c>
      <c r="D369" s="838"/>
      <c r="E369" s="839"/>
      <c r="F369" s="840"/>
      <c r="G369" s="840"/>
      <c r="H369" s="840"/>
      <c r="I369" s="840"/>
      <c r="J369" s="840"/>
      <c r="K369" s="840"/>
      <c r="L369" s="840"/>
      <c r="M369" s="840"/>
      <c r="N369" s="840"/>
      <c r="O369" s="840"/>
      <c r="P369" s="840"/>
      <c r="Q369" s="840"/>
      <c r="R369" s="840"/>
      <c r="S369" s="840"/>
      <c r="T369" s="840"/>
      <c r="U369" s="840"/>
      <c r="V369" s="840"/>
      <c r="W369" s="840"/>
      <c r="X369" s="840"/>
      <c r="Y369" s="840"/>
      <c r="Z369" s="841"/>
      <c r="AD369" s="276"/>
      <c r="CG369" s="60"/>
      <c r="CH369" s="60"/>
      <c r="CI369" s="60"/>
      <c r="CJ369" s="60"/>
      <c r="CK369" s="60"/>
      <c r="CL369" s="60"/>
      <c r="CM369" s="60"/>
    </row>
    <row r="370" spans="1:95" s="296" customFormat="1" ht="28" customHeight="1" thickBot="1" x14ac:dyDescent="0.3">
      <c r="A370" s="512"/>
      <c r="B370" s="250" t="s">
        <v>662</v>
      </c>
      <c r="C370" s="172" t="s">
        <v>663</v>
      </c>
      <c r="D370" s="661"/>
      <c r="E370" s="662"/>
      <c r="F370" s="661"/>
      <c r="G370" s="662"/>
      <c r="H370" s="661"/>
      <c r="I370" s="662"/>
      <c r="J370" s="661"/>
      <c r="K370" s="662"/>
      <c r="L370" s="661"/>
      <c r="M370" s="662"/>
      <c r="N370" s="661"/>
      <c r="O370" s="662"/>
      <c r="P370" s="661"/>
      <c r="Q370" s="662"/>
      <c r="R370" s="661"/>
      <c r="S370" s="662"/>
      <c r="T370" s="661"/>
      <c r="U370" s="662"/>
      <c r="V370" s="661"/>
      <c r="W370" s="662"/>
      <c r="X370" s="470"/>
      <c r="Y370" s="104">
        <f>IF(OR(D370="s",F370="s",H370="s",J370="s",L370="s",N370="s",P370="s",R370="s",T370="s",V370="s"), 0, IF(OR(D370="a",F370="a",H370="a",J370="a",L370="a",N370="a",P370="a",R370="a",T370="a",V370="a"),Z370,0))</f>
        <v>0</v>
      </c>
      <c r="Z370" s="409">
        <v>20</v>
      </c>
      <c r="AA370" s="221">
        <f>COUNTIF(D370:W370,"a")+COUNTIF(D370:W370,"s")</f>
        <v>0</v>
      </c>
      <c r="AB370" s="274"/>
      <c r="AC370" s="295"/>
      <c r="AD370" s="276" t="s">
        <v>286</v>
      </c>
      <c r="AE370" s="295"/>
      <c r="AF370" s="295"/>
      <c r="AG370" s="295"/>
      <c r="AH370" s="295"/>
      <c r="AI370" s="295"/>
      <c r="AJ370" s="295"/>
      <c r="AK370" s="295"/>
      <c r="AL370" s="295"/>
      <c r="AM370" s="295"/>
      <c r="AN370" s="295"/>
      <c r="AO370" s="295"/>
      <c r="AP370" s="295"/>
      <c r="AQ370" s="295"/>
      <c r="AR370" s="295"/>
      <c r="AS370" s="295"/>
      <c r="AT370" s="295"/>
      <c r="AU370" s="295"/>
      <c r="AV370" s="295"/>
      <c r="AW370" s="295"/>
      <c r="AX370" s="295"/>
      <c r="AY370" s="295"/>
      <c r="AZ370" s="295"/>
      <c r="BA370" s="295"/>
      <c r="BB370" s="295"/>
      <c r="BC370" s="295"/>
      <c r="BD370" s="295"/>
      <c r="BE370" s="295"/>
      <c r="BF370" s="295"/>
      <c r="BG370" s="295"/>
      <c r="BH370" s="295"/>
      <c r="BI370" s="295"/>
      <c r="BJ370" s="295"/>
      <c r="BK370" s="295"/>
      <c r="BL370" s="295"/>
      <c r="BM370" s="295"/>
      <c r="BN370" s="295"/>
      <c r="BO370" s="295"/>
      <c r="BP370" s="295"/>
      <c r="BQ370" s="295"/>
      <c r="BR370" s="295"/>
      <c r="BS370" s="295"/>
      <c r="BT370" s="295"/>
      <c r="BU370" s="295"/>
      <c r="BV370" s="295"/>
      <c r="BW370" s="295"/>
      <c r="BX370" s="295"/>
      <c r="BY370" s="295"/>
      <c r="BZ370" s="295"/>
      <c r="CA370" s="295"/>
      <c r="CB370" s="295"/>
      <c r="CC370" s="295"/>
      <c r="CD370" s="295"/>
      <c r="CE370" s="294"/>
      <c r="CF370" s="294"/>
      <c r="CG370" s="294"/>
      <c r="CH370" s="294"/>
      <c r="CI370" s="294"/>
      <c r="CJ370" s="294"/>
      <c r="CK370" s="294"/>
      <c r="CL370" s="294"/>
      <c r="CM370" s="294"/>
      <c r="CN370" s="294"/>
      <c r="CO370" s="294"/>
      <c r="CP370" s="294"/>
      <c r="CQ370" s="294"/>
    </row>
    <row r="371" spans="1:95" s="296" customFormat="1" ht="17.5" customHeight="1" thickTop="1" thickBot="1" x14ac:dyDescent="0.3">
      <c r="A371" s="512"/>
      <c r="B371" s="248"/>
      <c r="C371" s="143"/>
      <c r="D371" s="667" t="s">
        <v>289</v>
      </c>
      <c r="E371" s="668"/>
      <c r="F371" s="668"/>
      <c r="G371" s="668"/>
      <c r="H371" s="668"/>
      <c r="I371" s="668"/>
      <c r="J371" s="668"/>
      <c r="K371" s="668"/>
      <c r="L371" s="668"/>
      <c r="M371" s="668"/>
      <c r="N371" s="668"/>
      <c r="O371" s="668"/>
      <c r="P371" s="668"/>
      <c r="Q371" s="668"/>
      <c r="R371" s="668"/>
      <c r="S371" s="668"/>
      <c r="T371" s="668"/>
      <c r="U371" s="668"/>
      <c r="V371" s="668"/>
      <c r="W371" s="668"/>
      <c r="X371" s="672"/>
      <c r="Y371" s="9">
        <f>SUM(Y365:Y370)</f>
        <v>0</v>
      </c>
      <c r="Z371" s="410">
        <f>SUM(Z365:Z367, Z370)</f>
        <v>50</v>
      </c>
      <c r="AA371" s="221"/>
      <c r="AB371" s="294"/>
      <c r="AC371" s="295"/>
      <c r="AD371" s="276"/>
      <c r="AE371" s="295"/>
      <c r="AF371" s="295"/>
      <c r="AG371" s="295"/>
      <c r="AH371" s="295"/>
      <c r="AI371" s="295"/>
      <c r="AJ371" s="295"/>
      <c r="AK371" s="295"/>
      <c r="AL371" s="295"/>
      <c r="AM371" s="295"/>
      <c r="AN371" s="295"/>
      <c r="AO371" s="295"/>
      <c r="AP371" s="295"/>
      <c r="AQ371" s="295"/>
      <c r="AR371" s="295"/>
      <c r="AS371" s="295"/>
      <c r="AT371" s="295"/>
      <c r="AU371" s="295"/>
      <c r="AV371" s="295"/>
      <c r="AW371" s="295"/>
      <c r="AX371" s="295"/>
      <c r="AY371" s="295"/>
      <c r="AZ371" s="295"/>
      <c r="BA371" s="295"/>
      <c r="BB371" s="295"/>
      <c r="BC371" s="295"/>
      <c r="BD371" s="295"/>
      <c r="BE371" s="295"/>
      <c r="BF371" s="295"/>
      <c r="BG371" s="295"/>
      <c r="BH371" s="295"/>
      <c r="BI371" s="295"/>
      <c r="BJ371" s="295"/>
      <c r="BK371" s="295"/>
      <c r="BL371" s="295"/>
      <c r="BM371" s="295"/>
      <c r="BN371" s="295"/>
      <c r="BO371" s="295"/>
      <c r="BP371" s="295"/>
      <c r="BQ371" s="295"/>
      <c r="BR371" s="295"/>
      <c r="BS371" s="295"/>
      <c r="BT371" s="295"/>
      <c r="BU371" s="295"/>
      <c r="BV371" s="295"/>
      <c r="BW371" s="295"/>
      <c r="BX371" s="295"/>
      <c r="BY371" s="295"/>
      <c r="BZ371" s="295"/>
      <c r="CA371" s="295"/>
      <c r="CB371" s="295"/>
      <c r="CC371" s="295"/>
      <c r="CD371" s="295"/>
      <c r="CE371" s="294"/>
      <c r="CF371" s="294"/>
      <c r="CG371" s="294"/>
      <c r="CH371" s="294"/>
      <c r="CI371" s="294"/>
      <c r="CJ371" s="294"/>
      <c r="CK371" s="294"/>
      <c r="CL371" s="294"/>
      <c r="CM371" s="294"/>
      <c r="CN371" s="294"/>
      <c r="CO371" s="294"/>
      <c r="CP371" s="294"/>
      <c r="CQ371" s="294"/>
    </row>
    <row r="372" spans="1:95" s="296" customFormat="1" ht="21.65" customHeight="1" thickBot="1" x14ac:dyDescent="0.3">
      <c r="A372" s="512"/>
      <c r="B372" s="248"/>
      <c r="C372" s="143"/>
      <c r="D372" s="842"/>
      <c r="E372" s="843"/>
      <c r="F372" s="835">
        <v>20</v>
      </c>
      <c r="G372" s="836"/>
      <c r="H372" s="836"/>
      <c r="I372" s="836"/>
      <c r="J372" s="836"/>
      <c r="K372" s="836"/>
      <c r="L372" s="836"/>
      <c r="M372" s="836"/>
      <c r="N372" s="836"/>
      <c r="O372" s="836"/>
      <c r="P372" s="836"/>
      <c r="Q372" s="836"/>
      <c r="R372" s="836"/>
      <c r="S372" s="836"/>
      <c r="T372" s="836"/>
      <c r="U372" s="836"/>
      <c r="V372" s="836"/>
      <c r="W372" s="836"/>
      <c r="X372" s="836"/>
      <c r="Y372" s="836"/>
      <c r="Z372" s="837"/>
      <c r="AA372" s="221"/>
      <c r="AB372" s="294"/>
      <c r="AC372" s="295"/>
      <c r="AD372" s="276"/>
      <c r="AE372" s="295"/>
      <c r="AF372" s="295"/>
      <c r="AG372" s="295"/>
      <c r="AH372" s="295"/>
      <c r="AI372" s="295"/>
      <c r="AJ372" s="295"/>
      <c r="AK372" s="295"/>
      <c r="AL372" s="295"/>
      <c r="AM372" s="295"/>
      <c r="AN372" s="295"/>
      <c r="AO372" s="295"/>
      <c r="AP372" s="295"/>
      <c r="AQ372" s="295"/>
      <c r="AR372" s="295"/>
      <c r="AS372" s="295"/>
      <c r="AT372" s="295"/>
      <c r="AU372" s="295"/>
      <c r="AV372" s="295"/>
      <c r="AW372" s="295"/>
      <c r="AX372" s="295"/>
      <c r="AY372" s="295"/>
      <c r="AZ372" s="295"/>
      <c r="BA372" s="295"/>
      <c r="BB372" s="295"/>
      <c r="BC372" s="295"/>
      <c r="BD372" s="295"/>
      <c r="BE372" s="295"/>
      <c r="BF372" s="295"/>
      <c r="BG372" s="295"/>
      <c r="BH372" s="295"/>
      <c r="BI372" s="295"/>
      <c r="BJ372" s="295"/>
      <c r="BK372" s="295"/>
      <c r="BL372" s="295"/>
      <c r="BM372" s="295"/>
      <c r="BN372" s="295"/>
      <c r="BO372" s="295"/>
      <c r="BP372" s="295"/>
      <c r="BQ372" s="295"/>
      <c r="BR372" s="295"/>
      <c r="BS372" s="295"/>
      <c r="BT372" s="295"/>
      <c r="BU372" s="295"/>
      <c r="BV372" s="295"/>
      <c r="BW372" s="295"/>
      <c r="BX372" s="295"/>
      <c r="BY372" s="295"/>
      <c r="BZ372" s="295"/>
      <c r="CA372" s="295"/>
      <c r="CB372" s="295"/>
      <c r="CC372" s="295"/>
      <c r="CD372" s="295"/>
      <c r="CE372" s="294"/>
      <c r="CF372" s="294"/>
      <c r="CG372" s="294"/>
      <c r="CH372" s="294"/>
      <c r="CI372" s="294"/>
      <c r="CJ372" s="294"/>
      <c r="CK372" s="294"/>
      <c r="CL372" s="294"/>
      <c r="CM372" s="294"/>
      <c r="CN372" s="294"/>
      <c r="CO372" s="294"/>
      <c r="CP372" s="294"/>
      <c r="CQ372" s="294"/>
    </row>
    <row r="373" spans="1:95" s="296" customFormat="1" ht="30" customHeight="1" thickBot="1" x14ac:dyDescent="0.3">
      <c r="A373" s="512"/>
      <c r="B373" s="265" t="s">
        <v>664</v>
      </c>
      <c r="C373" s="171" t="s">
        <v>665</v>
      </c>
      <c r="D373" s="297"/>
      <c r="E373" s="298"/>
      <c r="F373" s="299"/>
      <c r="G373" s="300"/>
      <c r="H373" s="16"/>
      <c r="I373" s="298"/>
      <c r="J373" s="301"/>
      <c r="K373" s="300"/>
      <c r="L373" s="297"/>
      <c r="M373" s="298"/>
      <c r="N373" s="299"/>
      <c r="O373" s="300"/>
      <c r="P373" s="16"/>
      <c r="Q373" s="298"/>
      <c r="R373" s="299"/>
      <c r="S373" s="300"/>
      <c r="T373" s="297"/>
      <c r="U373" s="298"/>
      <c r="V373" s="299"/>
      <c r="W373" s="300"/>
      <c r="X373" s="302"/>
      <c r="Y373" s="302"/>
      <c r="Z373" s="411"/>
      <c r="AA373" s="221"/>
      <c r="AB373" s="294"/>
      <c r="AC373" s="295"/>
      <c r="AD373" s="276"/>
      <c r="AE373" s="295"/>
      <c r="AF373" s="295"/>
      <c r="AG373" s="295"/>
      <c r="AH373" s="295"/>
      <c r="AI373" s="295"/>
      <c r="AJ373" s="295"/>
      <c r="AK373" s="295"/>
      <c r="AL373" s="295"/>
      <c r="AM373" s="295"/>
      <c r="AN373" s="295"/>
      <c r="AO373" s="295"/>
      <c r="AP373" s="295"/>
      <c r="AQ373" s="295"/>
      <c r="AR373" s="295"/>
      <c r="AS373" s="295"/>
      <c r="AT373" s="295"/>
      <c r="AU373" s="295"/>
      <c r="AV373" s="295"/>
      <c r="AW373" s="295"/>
      <c r="AX373" s="295"/>
      <c r="AY373" s="295"/>
      <c r="AZ373" s="295"/>
      <c r="BA373" s="295"/>
      <c r="BB373" s="295"/>
      <c r="BC373" s="295"/>
      <c r="BD373" s="295"/>
      <c r="BE373" s="295"/>
      <c r="BF373" s="295"/>
      <c r="BG373" s="295"/>
      <c r="BH373" s="295"/>
      <c r="BI373" s="295"/>
      <c r="BJ373" s="295"/>
      <c r="BK373" s="295"/>
      <c r="BL373" s="295"/>
      <c r="BM373" s="295"/>
      <c r="BN373" s="295"/>
      <c r="BO373" s="295"/>
      <c r="BP373" s="295"/>
      <c r="BQ373" s="295"/>
      <c r="BR373" s="295"/>
      <c r="BS373" s="295"/>
      <c r="BT373" s="295"/>
      <c r="BU373" s="295"/>
      <c r="BV373" s="295"/>
      <c r="BW373" s="295"/>
      <c r="BX373" s="295"/>
      <c r="BY373" s="295"/>
      <c r="BZ373" s="295"/>
      <c r="CA373" s="295"/>
      <c r="CB373" s="295"/>
      <c r="CC373" s="295"/>
      <c r="CD373" s="295"/>
      <c r="CE373" s="294"/>
      <c r="CF373" s="294"/>
      <c r="CG373" s="294"/>
      <c r="CH373" s="294"/>
      <c r="CI373" s="294"/>
      <c r="CJ373" s="294"/>
      <c r="CK373" s="294"/>
      <c r="CL373" s="294"/>
      <c r="CM373" s="294"/>
      <c r="CN373" s="294"/>
      <c r="CO373" s="294"/>
      <c r="CP373" s="294"/>
      <c r="CQ373" s="294"/>
    </row>
    <row r="374" spans="1:95" s="296" customFormat="1" ht="28" customHeight="1" x14ac:dyDescent="0.25">
      <c r="A374" s="512"/>
      <c r="B374" s="250" t="s">
        <v>666</v>
      </c>
      <c r="C374" s="172" t="s">
        <v>667</v>
      </c>
      <c r="D374" s="661"/>
      <c r="E374" s="662"/>
      <c r="F374" s="661"/>
      <c r="G374" s="662"/>
      <c r="H374" s="661"/>
      <c r="I374" s="662"/>
      <c r="J374" s="661"/>
      <c r="K374" s="662"/>
      <c r="L374" s="661"/>
      <c r="M374" s="662"/>
      <c r="N374" s="661"/>
      <c r="O374" s="662"/>
      <c r="P374" s="661"/>
      <c r="Q374" s="662"/>
      <c r="R374" s="661"/>
      <c r="S374" s="662"/>
      <c r="T374" s="661"/>
      <c r="U374" s="662"/>
      <c r="V374" s="661"/>
      <c r="W374" s="662"/>
      <c r="X374" s="470"/>
      <c r="Y374" s="104">
        <f>IF(OR(D374="s",F374="s",H374="s",J374="s",L374="s",N374="s",P374="s",R374="s",T374="s",V374="s"), 0, IF(OR(D374="a",F374="a",H374="a",J374="a",L374="a",N374="a",P374="a",R374="a",T374="a",V374="a"),Z374,0))</f>
        <v>0</v>
      </c>
      <c r="Z374" s="409">
        <v>15</v>
      </c>
      <c r="AA374" s="221">
        <f>COUNTIF(D374:W374,"a")+COUNTIF(D374:W374,"s")</f>
        <v>0</v>
      </c>
      <c r="AB374" s="274"/>
      <c r="AC374" s="295"/>
      <c r="AD374" s="276"/>
      <c r="AE374" s="295"/>
      <c r="AF374" s="295"/>
      <c r="AG374" s="295"/>
      <c r="AH374" s="295"/>
      <c r="AI374" s="295"/>
      <c r="AJ374" s="295"/>
      <c r="AK374" s="295"/>
      <c r="AL374" s="295"/>
      <c r="AM374" s="295"/>
      <c r="AN374" s="295"/>
      <c r="AO374" s="295"/>
      <c r="AP374" s="295"/>
      <c r="AQ374" s="295"/>
      <c r="AR374" s="295"/>
      <c r="AS374" s="295"/>
      <c r="AT374" s="295"/>
      <c r="AU374" s="295"/>
      <c r="AV374" s="295"/>
      <c r="AW374" s="295"/>
      <c r="AX374" s="295"/>
      <c r="AY374" s="295"/>
      <c r="AZ374" s="295"/>
      <c r="BA374" s="295"/>
      <c r="BB374" s="295"/>
      <c r="BC374" s="295"/>
      <c r="BD374" s="295"/>
      <c r="BE374" s="295"/>
      <c r="BF374" s="295"/>
      <c r="BG374" s="295"/>
      <c r="BH374" s="295"/>
      <c r="BI374" s="295"/>
      <c r="BJ374" s="295"/>
      <c r="BK374" s="295"/>
      <c r="BL374" s="295"/>
      <c r="BM374" s="295"/>
      <c r="BN374" s="295"/>
      <c r="BO374" s="295"/>
      <c r="BP374" s="295"/>
      <c r="BQ374" s="295"/>
      <c r="BR374" s="295"/>
      <c r="BS374" s="295"/>
      <c r="BT374" s="295"/>
      <c r="BU374" s="295"/>
      <c r="BV374" s="295"/>
      <c r="BW374" s="295"/>
      <c r="BX374" s="295"/>
      <c r="BY374" s="295"/>
      <c r="BZ374" s="295"/>
      <c r="CA374" s="295"/>
      <c r="CB374" s="295"/>
      <c r="CC374" s="295"/>
      <c r="CD374" s="295"/>
      <c r="CE374" s="294"/>
      <c r="CF374" s="294"/>
      <c r="CG374" s="294"/>
      <c r="CH374" s="294"/>
      <c r="CI374" s="294"/>
      <c r="CJ374" s="294"/>
      <c r="CK374" s="294"/>
      <c r="CL374" s="294"/>
      <c r="CM374" s="294"/>
      <c r="CN374" s="294"/>
      <c r="CO374" s="294"/>
      <c r="CP374" s="294"/>
      <c r="CQ374" s="294"/>
    </row>
    <row r="375" spans="1:95" s="296" customFormat="1" ht="28" customHeight="1" thickBot="1" x14ac:dyDescent="0.3">
      <c r="A375" s="512"/>
      <c r="B375" s="250" t="s">
        <v>668</v>
      </c>
      <c r="C375" s="172" t="s">
        <v>669</v>
      </c>
      <c r="D375" s="661"/>
      <c r="E375" s="662"/>
      <c r="F375" s="661"/>
      <c r="G375" s="662"/>
      <c r="H375" s="661"/>
      <c r="I375" s="662"/>
      <c r="J375" s="661"/>
      <c r="K375" s="662"/>
      <c r="L375" s="661"/>
      <c r="M375" s="662"/>
      <c r="N375" s="661"/>
      <c r="O375" s="662"/>
      <c r="P375" s="661"/>
      <c r="Q375" s="662"/>
      <c r="R375" s="661"/>
      <c r="S375" s="662"/>
      <c r="T375" s="661"/>
      <c r="U375" s="662"/>
      <c r="V375" s="661"/>
      <c r="W375" s="662"/>
      <c r="X375" s="470"/>
      <c r="Y375" s="104">
        <f>IF(OR(D375="s",F375="s",H375="s",J375="s",L375="s",N375="s",P375="s",R375="s",T375="s",V375="s"), 0, IF(OR(D375="a",F375="a",H375="a",J375="a",L375="a",N375="a",P375="a",R375="a",T375="a",V375="a"),Z375,0))</f>
        <v>0</v>
      </c>
      <c r="Z375" s="409">
        <v>10</v>
      </c>
      <c r="AA375" s="221">
        <f>COUNTIF(D375:W375,"a")+COUNTIF(D375:W375,"s")</f>
        <v>0</v>
      </c>
      <c r="AB375" s="274"/>
      <c r="AC375" s="295"/>
      <c r="AD375" s="276"/>
      <c r="AE375" s="295"/>
      <c r="AF375" s="295"/>
      <c r="AG375" s="295"/>
      <c r="AH375" s="295"/>
      <c r="AI375" s="295"/>
      <c r="AJ375" s="295"/>
      <c r="AK375" s="295"/>
      <c r="AL375" s="295"/>
      <c r="AM375" s="295"/>
      <c r="AN375" s="295"/>
      <c r="AO375" s="295"/>
      <c r="AP375" s="295"/>
      <c r="AQ375" s="295"/>
      <c r="AR375" s="295"/>
      <c r="AS375" s="295"/>
      <c r="AT375" s="295"/>
      <c r="AU375" s="295"/>
      <c r="AV375" s="295"/>
      <c r="AW375" s="295"/>
      <c r="AX375" s="295"/>
      <c r="AY375" s="295"/>
      <c r="AZ375" s="295"/>
      <c r="BA375" s="295"/>
      <c r="BB375" s="295"/>
      <c r="BC375" s="295"/>
      <c r="BD375" s="295"/>
      <c r="BE375" s="295"/>
      <c r="BF375" s="295"/>
      <c r="BG375" s="295"/>
      <c r="BH375" s="295"/>
      <c r="BI375" s="295"/>
      <c r="BJ375" s="295"/>
      <c r="BK375" s="295"/>
      <c r="BL375" s="295"/>
      <c r="BM375" s="295"/>
      <c r="BN375" s="295"/>
      <c r="BO375" s="295"/>
      <c r="BP375" s="295"/>
      <c r="BQ375" s="295"/>
      <c r="BR375" s="295"/>
      <c r="BS375" s="295"/>
      <c r="BT375" s="295"/>
      <c r="BU375" s="295"/>
      <c r="BV375" s="295"/>
      <c r="BW375" s="295"/>
      <c r="BX375" s="295"/>
      <c r="BY375" s="295"/>
      <c r="BZ375" s="295"/>
      <c r="CA375" s="295"/>
      <c r="CB375" s="295"/>
      <c r="CC375" s="295"/>
      <c r="CD375" s="295"/>
      <c r="CE375" s="294"/>
      <c r="CF375" s="294"/>
      <c r="CG375" s="294"/>
      <c r="CH375" s="294"/>
      <c r="CI375" s="294"/>
      <c r="CJ375" s="294"/>
      <c r="CK375" s="294"/>
      <c r="CL375" s="294"/>
      <c r="CM375" s="294"/>
      <c r="CN375" s="294"/>
      <c r="CO375" s="294"/>
      <c r="CP375" s="294"/>
      <c r="CQ375" s="294"/>
    </row>
    <row r="376" spans="1:95" s="296" customFormat="1" ht="17.5" customHeight="1" thickTop="1" thickBot="1" x14ac:dyDescent="0.3">
      <c r="A376" s="512"/>
      <c r="B376" s="248"/>
      <c r="C376" s="143"/>
      <c r="D376" s="667" t="s">
        <v>289</v>
      </c>
      <c r="E376" s="668"/>
      <c r="F376" s="668"/>
      <c r="G376" s="668"/>
      <c r="H376" s="668"/>
      <c r="I376" s="668"/>
      <c r="J376" s="668"/>
      <c r="K376" s="668"/>
      <c r="L376" s="668"/>
      <c r="M376" s="668"/>
      <c r="N376" s="668"/>
      <c r="O376" s="668"/>
      <c r="P376" s="668"/>
      <c r="Q376" s="668"/>
      <c r="R376" s="668"/>
      <c r="S376" s="668"/>
      <c r="T376" s="668"/>
      <c r="U376" s="668"/>
      <c r="V376" s="668"/>
      <c r="W376" s="668"/>
      <c r="X376" s="672"/>
      <c r="Y376" s="9">
        <f>SUM(Y374:Y375)</f>
        <v>0</v>
      </c>
      <c r="Z376" s="410">
        <f>SUM(Z374:Z375)</f>
        <v>25</v>
      </c>
      <c r="AA376" s="221"/>
      <c r="AB376" s="294"/>
      <c r="AC376" s="295"/>
      <c r="AD376" s="276"/>
      <c r="AE376" s="295"/>
      <c r="AF376" s="295"/>
      <c r="AG376" s="295"/>
      <c r="AH376" s="295"/>
      <c r="AI376" s="295"/>
      <c r="AJ376" s="295"/>
      <c r="AK376" s="295"/>
      <c r="AL376" s="295"/>
      <c r="AM376" s="295"/>
      <c r="AN376" s="295"/>
      <c r="AO376" s="295"/>
      <c r="AP376" s="295"/>
      <c r="AQ376" s="295"/>
      <c r="AR376" s="295"/>
      <c r="AS376" s="295"/>
      <c r="AT376" s="295"/>
      <c r="AU376" s="295"/>
      <c r="AV376" s="295"/>
      <c r="AW376" s="295"/>
      <c r="AX376" s="295"/>
      <c r="AY376" s="295"/>
      <c r="AZ376" s="295"/>
      <c r="BA376" s="295"/>
      <c r="BB376" s="295"/>
      <c r="BC376" s="295"/>
      <c r="BD376" s="295"/>
      <c r="BE376" s="295"/>
      <c r="BF376" s="295"/>
      <c r="BG376" s="295"/>
      <c r="BH376" s="295"/>
      <c r="BI376" s="295"/>
      <c r="BJ376" s="295"/>
      <c r="BK376" s="295"/>
      <c r="BL376" s="295"/>
      <c r="BM376" s="295"/>
      <c r="BN376" s="295"/>
      <c r="BO376" s="295"/>
      <c r="BP376" s="295"/>
      <c r="BQ376" s="295"/>
      <c r="BR376" s="295"/>
      <c r="BS376" s="295"/>
      <c r="BT376" s="295"/>
      <c r="BU376" s="295"/>
      <c r="BV376" s="295"/>
      <c r="BW376" s="295"/>
      <c r="BX376" s="295"/>
      <c r="BY376" s="295"/>
      <c r="BZ376" s="295"/>
      <c r="CA376" s="295"/>
      <c r="CB376" s="295"/>
      <c r="CC376" s="295"/>
      <c r="CD376" s="295"/>
      <c r="CE376" s="294"/>
      <c r="CF376" s="294"/>
      <c r="CG376" s="294"/>
      <c r="CH376" s="294"/>
      <c r="CI376" s="294"/>
      <c r="CJ376" s="294"/>
      <c r="CK376" s="294"/>
      <c r="CL376" s="294"/>
      <c r="CM376" s="294"/>
      <c r="CN376" s="294"/>
      <c r="CO376" s="294"/>
      <c r="CP376" s="294"/>
      <c r="CQ376" s="294"/>
    </row>
    <row r="377" spans="1:95" s="296" customFormat="1" ht="21.65" customHeight="1" thickBot="1" x14ac:dyDescent="0.3">
      <c r="A377" s="399"/>
      <c r="B377" s="304"/>
      <c r="C377" s="173"/>
      <c r="D377" s="693"/>
      <c r="E377" s="694"/>
      <c r="F377" s="827">
        <v>0</v>
      </c>
      <c r="G377" s="828"/>
      <c r="H377" s="828"/>
      <c r="I377" s="828"/>
      <c r="J377" s="828"/>
      <c r="K377" s="828"/>
      <c r="L377" s="828"/>
      <c r="M377" s="828"/>
      <c r="N377" s="828"/>
      <c r="O377" s="828"/>
      <c r="P377" s="828"/>
      <c r="Q377" s="828"/>
      <c r="R377" s="828"/>
      <c r="S377" s="828"/>
      <c r="T377" s="828"/>
      <c r="U377" s="828"/>
      <c r="V377" s="828"/>
      <c r="W377" s="828"/>
      <c r="X377" s="828"/>
      <c r="Y377" s="828"/>
      <c r="Z377" s="829"/>
      <c r="AA377" s="221"/>
      <c r="AB377" s="294"/>
      <c r="AC377" s="295"/>
      <c r="AD377" s="276"/>
      <c r="AE377" s="295"/>
      <c r="AF377" s="295"/>
      <c r="AG377" s="295"/>
      <c r="AH377" s="295"/>
      <c r="AI377" s="295"/>
      <c r="AJ377" s="295"/>
      <c r="AK377" s="295"/>
      <c r="AL377" s="295"/>
      <c r="AM377" s="295"/>
      <c r="AN377" s="295"/>
      <c r="AO377" s="295"/>
      <c r="AP377" s="295"/>
      <c r="AQ377" s="295"/>
      <c r="AR377" s="295"/>
      <c r="AS377" s="295"/>
      <c r="AT377" s="295"/>
      <c r="AU377" s="295"/>
      <c r="AV377" s="295"/>
      <c r="AW377" s="295"/>
      <c r="AX377" s="295"/>
      <c r="AY377" s="295"/>
      <c r="AZ377" s="295"/>
      <c r="BA377" s="295"/>
      <c r="BB377" s="295"/>
      <c r="BC377" s="295"/>
      <c r="BD377" s="295"/>
      <c r="BE377" s="295"/>
      <c r="BF377" s="295"/>
      <c r="BG377" s="295"/>
      <c r="BH377" s="295"/>
      <c r="BI377" s="295"/>
      <c r="BJ377" s="295"/>
      <c r="BK377" s="295"/>
      <c r="BL377" s="295"/>
      <c r="BM377" s="295"/>
      <c r="BN377" s="295"/>
      <c r="BO377" s="295"/>
      <c r="BP377" s="295"/>
      <c r="BQ377" s="295"/>
      <c r="BR377" s="295"/>
      <c r="BS377" s="295"/>
      <c r="BT377" s="295"/>
      <c r="BU377" s="295"/>
      <c r="BV377" s="295"/>
      <c r="BW377" s="295"/>
      <c r="BX377" s="295"/>
      <c r="BY377" s="295"/>
      <c r="BZ377" s="295"/>
      <c r="CA377" s="295"/>
      <c r="CB377" s="295"/>
      <c r="CC377" s="295"/>
      <c r="CD377" s="295"/>
      <c r="CE377" s="294"/>
      <c r="CF377" s="294"/>
      <c r="CG377" s="294"/>
      <c r="CH377" s="294"/>
      <c r="CI377" s="294"/>
      <c r="CJ377" s="294"/>
      <c r="CK377" s="294"/>
      <c r="CL377" s="294"/>
      <c r="CM377" s="294"/>
      <c r="CN377" s="294"/>
      <c r="CO377" s="294"/>
      <c r="CP377" s="294"/>
      <c r="CQ377" s="294"/>
    </row>
    <row r="378" spans="1:95" ht="30" customHeight="1" thickBot="1" x14ac:dyDescent="0.3">
      <c r="A378" s="391"/>
      <c r="B378" s="244">
        <v>5700</v>
      </c>
      <c r="C378" s="181" t="s">
        <v>186</v>
      </c>
      <c r="D378" s="194"/>
      <c r="E378" s="190"/>
      <c r="F378" s="194"/>
      <c r="G378" s="195"/>
      <c r="H378" s="510" t="s">
        <v>288</v>
      </c>
      <c r="I378" s="202"/>
      <c r="J378" s="203" t="s">
        <v>288</v>
      </c>
      <c r="K378" s="204"/>
      <c r="L378" s="191"/>
      <c r="M378" s="190"/>
      <c r="N378" s="194"/>
      <c r="O378" s="195"/>
      <c r="P378" s="191"/>
      <c r="Q378" s="190"/>
      <c r="R378" s="194"/>
      <c r="S378" s="195"/>
      <c r="T378" s="191"/>
      <c r="U378" s="190"/>
      <c r="V378" s="194"/>
      <c r="W378" s="195"/>
      <c r="X378" s="196"/>
      <c r="Y378" s="196"/>
      <c r="Z378" s="406"/>
      <c r="AA378" s="57"/>
      <c r="AB378" s="51"/>
      <c r="AC378" s="277"/>
      <c r="AD378" s="276"/>
      <c r="AE378" s="277"/>
      <c r="AF378" s="277"/>
      <c r="AG378" s="277"/>
      <c r="AH378" s="277"/>
      <c r="AI378" s="277"/>
      <c r="AJ378" s="277"/>
      <c r="AK378" s="277"/>
      <c r="AL378" s="277"/>
      <c r="AM378" s="277"/>
      <c r="AN378" s="277"/>
      <c r="AO378" s="277"/>
      <c r="AP378" s="277"/>
      <c r="AQ378" s="277"/>
      <c r="AR378" s="277"/>
      <c r="CG378" s="60"/>
      <c r="CH378" s="60"/>
      <c r="CI378" s="60"/>
      <c r="CJ378" s="60"/>
      <c r="CK378" s="60"/>
      <c r="CL378" s="60"/>
      <c r="CM378" s="60"/>
    </row>
    <row r="379" spans="1:95" ht="48" customHeight="1" thickBot="1" x14ac:dyDescent="0.3">
      <c r="A379" s="391"/>
      <c r="B379" s="239"/>
      <c r="C379" s="156" t="s">
        <v>1119</v>
      </c>
      <c r="D379" s="894"/>
      <c r="E379" s="895"/>
      <c r="F379" s="895"/>
      <c r="G379" s="895"/>
      <c r="H379" s="895"/>
      <c r="I379" s="895"/>
      <c r="J379" s="895"/>
      <c r="K379" s="895"/>
      <c r="L379" s="895"/>
      <c r="M379" s="895"/>
      <c r="N379" s="895"/>
      <c r="O379" s="895"/>
      <c r="P379" s="895"/>
      <c r="Q379" s="895"/>
      <c r="R379" s="895"/>
      <c r="S379" s="895"/>
      <c r="T379" s="895"/>
      <c r="U379" s="895"/>
      <c r="V379" s="895"/>
      <c r="W379" s="895"/>
      <c r="X379" s="895"/>
      <c r="Y379" s="895"/>
      <c r="Z379" s="896"/>
      <c r="AA379" s="57"/>
      <c r="AB379" s="611"/>
      <c r="AC379" s="277"/>
      <c r="AD379" s="276"/>
      <c r="AE379" s="277"/>
      <c r="AF379" s="277"/>
      <c r="AG379" s="277"/>
      <c r="AH379" s="277"/>
      <c r="AI379" s="277"/>
      <c r="AJ379" s="277"/>
      <c r="AK379" s="277"/>
      <c r="AL379" s="277"/>
      <c r="AM379" s="277"/>
      <c r="AN379" s="277"/>
      <c r="AO379" s="277"/>
      <c r="AP379" s="277"/>
      <c r="AQ379" s="277"/>
      <c r="AR379" s="277"/>
      <c r="CG379" s="60"/>
      <c r="CH379" s="60"/>
      <c r="CI379" s="60"/>
      <c r="CJ379" s="60"/>
      <c r="CK379" s="60"/>
      <c r="CL379" s="60"/>
      <c r="CM379" s="60"/>
    </row>
    <row r="380" spans="1:95" ht="45" customHeight="1" x14ac:dyDescent="0.25">
      <c r="A380" s="512"/>
      <c r="B380" s="238" t="s">
        <v>98</v>
      </c>
      <c r="C380" s="167" t="s">
        <v>24</v>
      </c>
      <c r="D380" s="673"/>
      <c r="E380" s="674"/>
      <c r="F380" s="673"/>
      <c r="G380" s="674"/>
      <c r="H380" s="673"/>
      <c r="I380" s="674"/>
      <c r="J380" s="673"/>
      <c r="K380" s="674"/>
      <c r="L380" s="673"/>
      <c r="M380" s="674"/>
      <c r="N380" s="673"/>
      <c r="O380" s="674"/>
      <c r="P380" s="673"/>
      <c r="Q380" s="674"/>
      <c r="R380" s="673"/>
      <c r="S380" s="674"/>
      <c r="T380" s="673"/>
      <c r="U380" s="674"/>
      <c r="V380" s="673"/>
      <c r="W380" s="674"/>
      <c r="X380" s="613"/>
      <c r="Y380" s="106">
        <f t="shared" ref="Y380:Y388" si="64">IF(OR(D380="s",F380="s",H380="s",J380="s",L380="s",N380="s",P380="s",R380="s",T380="s",V380="s"), 0, IF(OR(D380="a",F380="a",H380="a",J380="a",L380="a",N380="a",P380="a",R380="a",T380="a",V380="a"),Z380,0))</f>
        <v>0</v>
      </c>
      <c r="Z380" s="412">
        <f>IF(X380="na",0,5)</f>
        <v>5</v>
      </c>
      <c r="AA380" s="45">
        <f>COUNTIF(D380:W380,"a")+COUNTIF(D380:W380,"s")+COUNTIF(X380,"na")</f>
        <v>0</v>
      </c>
      <c r="AB380" s="274"/>
      <c r="AC380" s="277"/>
      <c r="AD380" s="276" t="s">
        <v>286</v>
      </c>
      <c r="AE380" s="277"/>
      <c r="AF380" s="277"/>
      <c r="AG380" s="277"/>
      <c r="AH380" s="277"/>
      <c r="AI380" s="277"/>
      <c r="AJ380" s="277"/>
      <c r="AK380" s="277"/>
      <c r="AL380" s="277"/>
      <c r="AM380" s="277"/>
      <c r="AN380" s="277"/>
      <c r="AO380" s="277"/>
      <c r="AP380" s="277"/>
      <c r="AQ380" s="277"/>
      <c r="AR380" s="277"/>
      <c r="CG380" s="60"/>
      <c r="CH380" s="60"/>
      <c r="CI380" s="60"/>
      <c r="CJ380" s="60"/>
      <c r="CK380" s="60"/>
      <c r="CL380" s="60"/>
      <c r="CM380" s="60"/>
    </row>
    <row r="381" spans="1:95" ht="45" customHeight="1" x14ac:dyDescent="0.25">
      <c r="A381" s="512"/>
      <c r="B381" s="248" t="s">
        <v>99</v>
      </c>
      <c r="C381" s="142" t="s">
        <v>206</v>
      </c>
      <c r="D381" s="661"/>
      <c r="E381" s="662"/>
      <c r="F381" s="661"/>
      <c r="G381" s="662"/>
      <c r="H381" s="661"/>
      <c r="I381" s="662"/>
      <c r="J381" s="661"/>
      <c r="K381" s="662"/>
      <c r="L381" s="661"/>
      <c r="M381" s="662"/>
      <c r="N381" s="661"/>
      <c r="O381" s="662"/>
      <c r="P381" s="661"/>
      <c r="Q381" s="662"/>
      <c r="R381" s="661"/>
      <c r="S381" s="662"/>
      <c r="T381" s="661"/>
      <c r="U381" s="662"/>
      <c r="V381" s="661"/>
      <c r="W381" s="662"/>
      <c r="X381" s="396" t="str">
        <f>IF(X380="na", "na", "")</f>
        <v/>
      </c>
      <c r="Y381" s="104">
        <f t="shared" si="64"/>
        <v>0</v>
      </c>
      <c r="Z381" s="409">
        <f>IF(X381="na",0,5)</f>
        <v>5</v>
      </c>
      <c r="AA381" s="45">
        <f>COUNTIF(D381:W381,"a")+COUNTIF(D381:W381,"s")+COUNTIF(X381,"na")</f>
        <v>0</v>
      </c>
      <c r="AB381" s="274"/>
      <c r="AC381" s="277"/>
      <c r="AD381" s="276" t="s">
        <v>286</v>
      </c>
      <c r="AE381" s="277"/>
      <c r="AF381" s="277"/>
      <c r="AG381" s="277"/>
      <c r="AH381" s="277"/>
      <c r="AI381" s="277"/>
      <c r="AJ381" s="277"/>
      <c r="AK381" s="277"/>
      <c r="AL381" s="277"/>
      <c r="AM381" s="277"/>
      <c r="AN381" s="277"/>
      <c r="AO381" s="277"/>
      <c r="AP381" s="277"/>
      <c r="AQ381" s="277"/>
      <c r="AR381" s="277"/>
      <c r="CG381" s="60"/>
      <c r="CH381" s="60"/>
      <c r="CI381" s="60"/>
      <c r="CJ381" s="60"/>
      <c r="CK381" s="60"/>
      <c r="CL381" s="60"/>
      <c r="CM381" s="60"/>
    </row>
    <row r="382" spans="1:95" ht="45" customHeight="1" x14ac:dyDescent="0.25">
      <c r="A382" s="512"/>
      <c r="B382" s="243" t="s">
        <v>1120</v>
      </c>
      <c r="C382" s="142" t="s">
        <v>1121</v>
      </c>
      <c r="D382" s="661"/>
      <c r="E382" s="662"/>
      <c r="F382" s="661"/>
      <c r="G382" s="662"/>
      <c r="H382" s="661"/>
      <c r="I382" s="662"/>
      <c r="J382" s="661"/>
      <c r="K382" s="662"/>
      <c r="L382" s="661"/>
      <c r="M382" s="662"/>
      <c r="N382" s="661"/>
      <c r="O382" s="662"/>
      <c r="P382" s="661"/>
      <c r="Q382" s="662"/>
      <c r="R382" s="661"/>
      <c r="S382" s="662"/>
      <c r="T382" s="661"/>
      <c r="U382" s="662"/>
      <c r="V382" s="661"/>
      <c r="W382" s="662"/>
      <c r="X382" s="396" t="str">
        <f>IF(X381="na", "na", "")</f>
        <v/>
      </c>
      <c r="Y382" s="104">
        <f t="shared" si="64"/>
        <v>0</v>
      </c>
      <c r="Z382" s="409">
        <f>IF(X382="na",0,10)</f>
        <v>10</v>
      </c>
      <c r="AA382" s="45">
        <f>COUNTIF(D382:W382,"a")+COUNTIF(D382:W382,"s")+COUNTIF(X382,"na")</f>
        <v>0</v>
      </c>
      <c r="AB382" s="274"/>
      <c r="AC382" s="277"/>
      <c r="AD382" s="276"/>
      <c r="AE382" s="277"/>
      <c r="AF382" s="277"/>
      <c r="AG382" s="277"/>
      <c r="AH382" s="277"/>
      <c r="AI382" s="277"/>
      <c r="AJ382" s="277"/>
      <c r="AK382" s="277"/>
      <c r="AL382" s="277"/>
      <c r="AM382" s="277"/>
      <c r="AN382" s="277"/>
      <c r="AO382" s="277"/>
      <c r="AP382" s="277"/>
      <c r="AQ382" s="277"/>
      <c r="AR382" s="277"/>
      <c r="CG382" s="60"/>
      <c r="CH382" s="60"/>
      <c r="CI382" s="60"/>
      <c r="CJ382" s="60"/>
      <c r="CK382" s="60"/>
      <c r="CL382" s="60"/>
      <c r="CM382" s="60"/>
    </row>
    <row r="383" spans="1:95" ht="48" customHeight="1" x14ac:dyDescent="0.25">
      <c r="A383" s="391"/>
      <c r="B383" s="238"/>
      <c r="C383" s="612" t="s">
        <v>1122</v>
      </c>
      <c r="D383" s="897"/>
      <c r="E383" s="898"/>
      <c r="F383" s="898"/>
      <c r="G383" s="898"/>
      <c r="H383" s="898"/>
      <c r="I383" s="898"/>
      <c r="J383" s="898"/>
      <c r="K383" s="898"/>
      <c r="L383" s="898"/>
      <c r="M383" s="898"/>
      <c r="N383" s="898"/>
      <c r="O383" s="898"/>
      <c r="P383" s="898"/>
      <c r="Q383" s="898"/>
      <c r="R383" s="898"/>
      <c r="S383" s="898"/>
      <c r="T383" s="898"/>
      <c r="U383" s="898"/>
      <c r="V383" s="898"/>
      <c r="W383" s="898"/>
      <c r="X383" s="898"/>
      <c r="Y383" s="898"/>
      <c r="Z383" s="899"/>
      <c r="AA383" s="57"/>
      <c r="AB383" s="611"/>
      <c r="AC383" s="277"/>
      <c r="AD383" s="276"/>
      <c r="AE383" s="277"/>
      <c r="AF383" s="277"/>
      <c r="AG383" s="277"/>
      <c r="AH383" s="277"/>
      <c r="AI383" s="277"/>
      <c r="AJ383" s="277"/>
      <c r="AK383" s="277"/>
      <c r="AL383" s="277"/>
      <c r="AM383" s="277"/>
      <c r="AN383" s="277"/>
      <c r="AO383" s="277"/>
      <c r="AP383" s="277"/>
      <c r="AQ383" s="277"/>
      <c r="AR383" s="277"/>
      <c r="CG383" s="60"/>
      <c r="CH383" s="60"/>
      <c r="CI383" s="60"/>
      <c r="CJ383" s="60"/>
      <c r="CK383" s="60"/>
      <c r="CL383" s="60"/>
      <c r="CM383" s="60"/>
    </row>
    <row r="384" spans="1:95" ht="106.5" customHeight="1" x14ac:dyDescent="0.25">
      <c r="A384" s="512"/>
      <c r="B384" s="262" t="s">
        <v>1123</v>
      </c>
      <c r="C384" s="167" t="s">
        <v>1129</v>
      </c>
      <c r="D384" s="673"/>
      <c r="E384" s="674"/>
      <c r="F384" s="673"/>
      <c r="G384" s="674"/>
      <c r="H384" s="673"/>
      <c r="I384" s="674"/>
      <c r="J384" s="673"/>
      <c r="K384" s="674"/>
      <c r="L384" s="673"/>
      <c r="M384" s="674"/>
      <c r="N384" s="673"/>
      <c r="O384" s="674"/>
      <c r="P384" s="673"/>
      <c r="Q384" s="674"/>
      <c r="R384" s="673"/>
      <c r="S384" s="674"/>
      <c r="T384" s="673"/>
      <c r="U384" s="674"/>
      <c r="V384" s="673"/>
      <c r="W384" s="674"/>
      <c r="X384" s="39"/>
      <c r="Y384" s="106">
        <f t="shared" si="64"/>
        <v>0</v>
      </c>
      <c r="Z384" s="412">
        <f>IF(X384="na",0,10)</f>
        <v>10</v>
      </c>
      <c r="AA384" s="45">
        <f>COUNTIF(D384:W384,"a")+COUNTIF(D384:W384,"s")+COUNTIF(X384,"na")</f>
        <v>0</v>
      </c>
      <c r="AB384" s="274"/>
      <c r="AC384" s="277"/>
      <c r="AD384" s="276"/>
      <c r="AE384" s="277"/>
      <c r="AF384" s="277"/>
      <c r="AG384" s="277"/>
      <c r="AH384" s="277"/>
      <c r="AI384" s="277"/>
      <c r="AJ384" s="277"/>
      <c r="AK384" s="277"/>
      <c r="AL384" s="277"/>
      <c r="AM384" s="277"/>
      <c r="AN384" s="277"/>
      <c r="AO384" s="277"/>
      <c r="AP384" s="277"/>
      <c r="AQ384" s="277"/>
      <c r="AR384" s="277"/>
      <c r="CG384" s="60"/>
      <c r="CH384" s="60"/>
      <c r="CI384" s="60"/>
      <c r="CJ384" s="60"/>
      <c r="CK384" s="60"/>
      <c r="CL384" s="60"/>
      <c r="CM384" s="60"/>
    </row>
    <row r="385" spans="1:95" ht="106.5" customHeight="1" x14ac:dyDescent="0.15">
      <c r="A385" s="512"/>
      <c r="B385" s="248" t="s">
        <v>1124</v>
      </c>
      <c r="C385" s="142" t="s">
        <v>1128</v>
      </c>
      <c r="D385" s="645"/>
      <c r="E385" s="647"/>
      <c r="F385" s="645"/>
      <c r="G385" s="647"/>
      <c r="H385" s="645"/>
      <c r="I385" s="647"/>
      <c r="J385" s="645"/>
      <c r="K385" s="647"/>
      <c r="L385" s="645"/>
      <c r="M385" s="647"/>
      <c r="N385" s="645"/>
      <c r="O385" s="647"/>
      <c r="P385" s="645"/>
      <c r="Q385" s="647"/>
      <c r="R385" s="645"/>
      <c r="S385" s="647"/>
      <c r="T385" s="645"/>
      <c r="U385" s="647"/>
      <c r="V385" s="645"/>
      <c r="W385" s="647"/>
      <c r="X385" s="396" t="str">
        <f>IF(X384="na", "na", "")</f>
        <v/>
      </c>
      <c r="Y385" s="104">
        <f t="shared" si="64"/>
        <v>0</v>
      </c>
      <c r="Z385" s="412">
        <f>IF(X385="na",0,5)</f>
        <v>5</v>
      </c>
      <c r="AA385" s="45">
        <f>COUNTIF(D385:W385,"a")+COUNTIF(D385:W385,"s")+COUNTIF(X385,"na")</f>
        <v>0</v>
      </c>
      <c r="AB385" s="274"/>
      <c r="AC385" s="277"/>
      <c r="AD385" s="276"/>
      <c r="AE385" s="277"/>
      <c r="AF385" s="277"/>
      <c r="AG385" s="277"/>
      <c r="AH385" s="277"/>
      <c r="AI385" s="277"/>
      <c r="AJ385" s="277"/>
      <c r="AK385" s="277"/>
      <c r="AL385" s="277"/>
      <c r="AM385" s="277"/>
      <c r="AN385" s="277"/>
      <c r="AO385" s="277"/>
      <c r="AP385" s="277"/>
      <c r="AQ385" s="277"/>
      <c r="AR385" s="277"/>
      <c r="CG385" s="60"/>
      <c r="CH385" s="60"/>
      <c r="CI385" s="60"/>
      <c r="CJ385" s="60"/>
      <c r="CK385" s="60"/>
      <c r="CL385" s="60"/>
      <c r="CM385" s="60"/>
    </row>
    <row r="386" spans="1:95" ht="67.5" customHeight="1" x14ac:dyDescent="0.15">
      <c r="A386" s="512"/>
      <c r="B386" s="248" t="s">
        <v>1125</v>
      </c>
      <c r="C386" s="142" t="s">
        <v>1130</v>
      </c>
      <c r="D386" s="645"/>
      <c r="E386" s="647"/>
      <c r="F386" s="645"/>
      <c r="G386" s="647"/>
      <c r="H386" s="645"/>
      <c r="I386" s="647"/>
      <c r="J386" s="645"/>
      <c r="K386" s="647"/>
      <c r="L386" s="645"/>
      <c r="M386" s="647"/>
      <c r="N386" s="645"/>
      <c r="O386" s="647"/>
      <c r="P386" s="645"/>
      <c r="Q386" s="647"/>
      <c r="R386" s="645"/>
      <c r="S386" s="647"/>
      <c r="T386" s="645"/>
      <c r="U386" s="647"/>
      <c r="V386" s="645"/>
      <c r="W386" s="647"/>
      <c r="X386" s="396" t="str">
        <f>IF(X385="na", "na", "")</f>
        <v/>
      </c>
      <c r="Y386" s="104">
        <f t="shared" ref="Y386" si="65">IF(OR(D386="s",F386="s",H386="s",J386="s",L386="s",N386="s",P386="s",R386="s",T386="s",V386="s"), 0, IF(OR(D386="a",F386="a",H386="a",J386="a",L386="a",N386="a",P386="a",R386="a",T386="a",V386="a"),Z386,0))</f>
        <v>0</v>
      </c>
      <c r="Z386" s="412">
        <f>IF(X386="na",0,10)</f>
        <v>10</v>
      </c>
      <c r="AA386" s="45">
        <f>COUNTIF(D386:W386,"a")+COUNTIF(D386:W386,"s")+COUNTIF(X386,"na")</f>
        <v>0</v>
      </c>
      <c r="AB386" s="274"/>
      <c r="AC386" s="277"/>
      <c r="AD386" s="276" t="s">
        <v>286</v>
      </c>
      <c r="AE386" s="277"/>
      <c r="AF386" s="277"/>
      <c r="AG386" s="277"/>
      <c r="AH386" s="277"/>
      <c r="AI386" s="277"/>
      <c r="AJ386" s="277"/>
      <c r="AK386" s="277"/>
      <c r="AL386" s="277"/>
      <c r="AM386" s="277"/>
      <c r="AN386" s="277"/>
      <c r="AO386" s="277"/>
      <c r="AP386" s="277"/>
      <c r="AQ386" s="277"/>
      <c r="AR386" s="277"/>
      <c r="CG386" s="60"/>
      <c r="CH386" s="60"/>
      <c r="CI386" s="60"/>
      <c r="CJ386" s="60"/>
      <c r="CK386" s="60"/>
      <c r="CL386" s="60"/>
      <c r="CM386" s="60"/>
    </row>
    <row r="387" spans="1:95" ht="45" customHeight="1" x14ac:dyDescent="0.15">
      <c r="A387" s="512"/>
      <c r="B387" s="248" t="s">
        <v>1126</v>
      </c>
      <c r="C387" s="142" t="s">
        <v>1132</v>
      </c>
      <c r="D387" s="645"/>
      <c r="E387" s="647"/>
      <c r="F387" s="645"/>
      <c r="G387" s="647"/>
      <c r="H387" s="645"/>
      <c r="I387" s="647"/>
      <c r="J387" s="645"/>
      <c r="K387" s="647"/>
      <c r="L387" s="645"/>
      <c r="M387" s="647"/>
      <c r="N387" s="645"/>
      <c r="O387" s="647"/>
      <c r="P387" s="645"/>
      <c r="Q387" s="647"/>
      <c r="R387" s="645"/>
      <c r="S387" s="647"/>
      <c r="T387" s="645"/>
      <c r="U387" s="647"/>
      <c r="V387" s="645"/>
      <c r="W387" s="647"/>
      <c r="X387" s="396" t="str">
        <f>IF(X386="na", "na", "")</f>
        <v/>
      </c>
      <c r="Y387" s="104">
        <f t="shared" ref="Y387" si="66">IF(OR(D387="s",F387="s",H387="s",J387="s",L387="s",N387="s",P387="s",R387="s",T387="s",V387="s"), 0, IF(OR(D387="a",F387="a",H387="a",J387="a",L387="a",N387="a",P387="a",R387="a",T387="a",V387="a"),Z387,0))</f>
        <v>0</v>
      </c>
      <c r="Z387" s="412">
        <f>IF(X387="na",0,10)</f>
        <v>10</v>
      </c>
      <c r="AA387" s="45">
        <f>COUNTIF(D387:W387,"a")+COUNTIF(D387:W387,"s")+COUNTIF(X387,"na")</f>
        <v>0</v>
      </c>
      <c r="AB387" s="274"/>
      <c r="AC387" s="277"/>
      <c r="AD387" s="276" t="s">
        <v>286</v>
      </c>
      <c r="AE387" s="277"/>
      <c r="AF387" s="277"/>
      <c r="AG387" s="277"/>
      <c r="AH387" s="277"/>
      <c r="AI387" s="277"/>
      <c r="AJ387" s="277"/>
      <c r="AK387" s="277"/>
      <c r="AL387" s="277"/>
      <c r="AM387" s="277"/>
      <c r="AN387" s="277"/>
      <c r="AO387" s="277"/>
      <c r="AP387" s="277"/>
      <c r="AQ387" s="277"/>
      <c r="AR387" s="277"/>
      <c r="CG387" s="60"/>
      <c r="CH387" s="60"/>
      <c r="CI387" s="60"/>
      <c r="CJ387" s="60"/>
      <c r="CK387" s="60"/>
      <c r="CL387" s="60"/>
      <c r="CM387" s="60"/>
    </row>
    <row r="388" spans="1:95" ht="45" customHeight="1" thickBot="1" x14ac:dyDescent="0.3">
      <c r="A388" s="512"/>
      <c r="B388" s="248" t="s">
        <v>1127</v>
      </c>
      <c r="C388" s="142" t="s">
        <v>1131</v>
      </c>
      <c r="D388" s="687"/>
      <c r="E388" s="688"/>
      <c r="F388" s="687"/>
      <c r="G388" s="688"/>
      <c r="H388" s="687"/>
      <c r="I388" s="688"/>
      <c r="J388" s="687"/>
      <c r="K388" s="688"/>
      <c r="L388" s="687"/>
      <c r="M388" s="688"/>
      <c r="N388" s="687"/>
      <c r="O388" s="688"/>
      <c r="P388" s="687"/>
      <c r="Q388" s="688"/>
      <c r="R388" s="687"/>
      <c r="S388" s="688"/>
      <c r="T388" s="687"/>
      <c r="U388" s="688"/>
      <c r="V388" s="687"/>
      <c r="W388" s="688"/>
      <c r="X388" s="396" t="str">
        <f>IF(X384="na", "na", "")</f>
        <v/>
      </c>
      <c r="Y388" s="104">
        <f t="shared" si="64"/>
        <v>0</v>
      </c>
      <c r="Z388" s="409">
        <f>IF(X388="na",0,5)</f>
        <v>5</v>
      </c>
      <c r="AA388" s="45">
        <f>COUNTIF(D388:W388,"a")+COUNTIF(D388:W388,"s")+COUNTIF(X388,"na")</f>
        <v>0</v>
      </c>
      <c r="AB388" s="274"/>
      <c r="AC388" s="277"/>
      <c r="AD388" s="276"/>
      <c r="AE388" s="277"/>
      <c r="AF388" s="277"/>
      <c r="AG388" s="277"/>
      <c r="AH388" s="277"/>
      <c r="AI388" s="277"/>
      <c r="AJ388" s="277"/>
      <c r="AK388" s="277"/>
      <c r="AL388" s="277"/>
      <c r="AM388" s="277"/>
      <c r="AN388" s="277"/>
      <c r="AO388" s="277"/>
      <c r="AP388" s="277"/>
      <c r="AQ388" s="277"/>
      <c r="AR388" s="277"/>
      <c r="CG388" s="60"/>
      <c r="CH388" s="60"/>
      <c r="CI388" s="60"/>
      <c r="CJ388" s="60"/>
      <c r="CK388" s="60"/>
      <c r="CL388" s="60"/>
      <c r="CM388" s="60"/>
    </row>
    <row r="389" spans="1:95" ht="21" customHeight="1" thickTop="1" thickBot="1" x14ac:dyDescent="0.3">
      <c r="A389" s="512"/>
      <c r="B389" s="42"/>
      <c r="C389" s="143"/>
      <c r="D389" s="667" t="s">
        <v>289</v>
      </c>
      <c r="E389" s="668"/>
      <c r="F389" s="668"/>
      <c r="G389" s="668"/>
      <c r="H389" s="668"/>
      <c r="I389" s="668"/>
      <c r="J389" s="668"/>
      <c r="K389" s="668"/>
      <c r="L389" s="668"/>
      <c r="M389" s="668"/>
      <c r="N389" s="668"/>
      <c r="O389" s="668"/>
      <c r="P389" s="668"/>
      <c r="Q389" s="668"/>
      <c r="R389" s="668"/>
      <c r="S389" s="668"/>
      <c r="T389" s="668"/>
      <c r="U389" s="668"/>
      <c r="V389" s="668"/>
      <c r="W389" s="668"/>
      <c r="X389" s="669"/>
      <c r="Y389" s="9">
        <f>SUM(Y380:Y388)</f>
        <v>0</v>
      </c>
      <c r="Z389" s="410">
        <f>SUM(Z380:Z387,Z388)</f>
        <v>60</v>
      </c>
      <c r="AA389" s="57"/>
      <c r="AB389" s="51"/>
      <c r="AC389" s="277"/>
      <c r="AD389" s="276"/>
      <c r="AE389" s="277"/>
      <c r="AF389" s="277"/>
      <c r="AG389" s="277"/>
      <c r="AH389" s="277"/>
      <c r="AI389" s="277"/>
      <c r="AJ389" s="277"/>
      <c r="AK389" s="277"/>
      <c r="AL389" s="277"/>
      <c r="AM389" s="277"/>
      <c r="AN389" s="277"/>
      <c r="AO389" s="277"/>
      <c r="AP389" s="277"/>
      <c r="AQ389" s="277"/>
      <c r="AR389" s="277"/>
      <c r="CG389" s="60"/>
      <c r="CH389" s="60"/>
      <c r="CI389" s="60"/>
      <c r="CJ389" s="60"/>
      <c r="CK389" s="60"/>
      <c r="CL389" s="60"/>
      <c r="CM389" s="60"/>
    </row>
    <row r="390" spans="1:95" s="44" customFormat="1" ht="21" customHeight="1" thickBot="1" x14ac:dyDescent="0.3">
      <c r="A390" s="399"/>
      <c r="B390" s="352"/>
      <c r="C390" s="437"/>
      <c r="D390" s="693"/>
      <c r="E390" s="694"/>
      <c r="F390" s="822">
        <f xml:space="preserve"> IF(AND(X380="na",X384="na"), 0, IF(X380="na",10, IF( X384="na", 10,20)))</f>
        <v>20</v>
      </c>
      <c r="G390" s="715"/>
      <c r="H390" s="715"/>
      <c r="I390" s="715"/>
      <c r="J390" s="715"/>
      <c r="K390" s="715"/>
      <c r="L390" s="715"/>
      <c r="M390" s="715"/>
      <c r="N390" s="715"/>
      <c r="O390" s="715"/>
      <c r="P390" s="715"/>
      <c r="Q390" s="715"/>
      <c r="R390" s="715"/>
      <c r="S390" s="715"/>
      <c r="T390" s="715"/>
      <c r="U390" s="715"/>
      <c r="V390" s="715"/>
      <c r="W390" s="715"/>
      <c r="X390" s="715"/>
      <c r="Y390" s="715"/>
      <c r="Z390" s="716"/>
      <c r="AA390" s="57"/>
      <c r="AB390" s="51"/>
      <c r="AC390" s="277"/>
      <c r="AD390" s="276"/>
      <c r="AE390" s="277"/>
      <c r="AF390" s="277"/>
      <c r="AG390" s="277"/>
      <c r="AH390" s="277"/>
      <c r="AI390" s="277"/>
      <c r="AJ390" s="277"/>
      <c r="AK390" s="277"/>
      <c r="AL390" s="277"/>
      <c r="AM390" s="277"/>
      <c r="AN390" s="277"/>
      <c r="AO390" s="277"/>
      <c r="AP390" s="277"/>
      <c r="AQ390" s="277"/>
      <c r="AR390" s="277"/>
      <c r="AS390" s="278"/>
      <c r="AT390" s="278"/>
      <c r="AU390" s="278"/>
      <c r="AV390" s="278"/>
      <c r="AW390" s="278"/>
      <c r="AX390" s="278"/>
      <c r="AY390" s="278"/>
      <c r="AZ390" s="278"/>
      <c r="BA390" s="278"/>
      <c r="BB390" s="278"/>
      <c r="BC390" s="278"/>
      <c r="BD390" s="278"/>
      <c r="BE390" s="278"/>
      <c r="BF390" s="278"/>
      <c r="BG390" s="278"/>
      <c r="BH390" s="278"/>
      <c r="BI390" s="278"/>
      <c r="BJ390" s="278"/>
      <c r="BK390" s="278"/>
      <c r="BL390" s="278"/>
      <c r="BM390" s="278"/>
      <c r="BN390" s="278"/>
      <c r="BO390" s="278"/>
      <c r="BP390" s="278"/>
      <c r="BQ390" s="278"/>
      <c r="BR390" s="278"/>
      <c r="BS390" s="278"/>
      <c r="BT390" s="278"/>
      <c r="BU390" s="278"/>
      <c r="BV390" s="278"/>
      <c r="BW390" s="278"/>
      <c r="BX390" s="278"/>
      <c r="BY390" s="278"/>
      <c r="BZ390" s="278"/>
      <c r="CA390" s="278"/>
      <c r="CB390" s="278"/>
      <c r="CC390" s="278"/>
      <c r="CD390" s="278"/>
      <c r="CE390" s="278"/>
      <c r="CF390" s="278"/>
      <c r="CG390" s="236"/>
      <c r="CH390" s="236"/>
      <c r="CI390" s="236"/>
      <c r="CJ390" s="236"/>
      <c r="CK390" s="236"/>
      <c r="CL390" s="236"/>
      <c r="CM390" s="236"/>
    </row>
    <row r="391" spans="1:95" s="296" customFormat="1" ht="30" customHeight="1" thickBot="1" x14ac:dyDescent="0.3">
      <c r="A391" s="391"/>
      <c r="B391" s="267" t="s">
        <v>40</v>
      </c>
      <c r="C391" s="338" t="s">
        <v>1059</v>
      </c>
      <c r="D391" s="358"/>
      <c r="E391" s="359"/>
      <c r="F391" s="360"/>
      <c r="G391" s="361"/>
      <c r="H391" s="510"/>
      <c r="I391" s="359"/>
      <c r="J391" s="362"/>
      <c r="K391" s="361"/>
      <c r="L391" s="358"/>
      <c r="M391" s="359"/>
      <c r="N391" s="360"/>
      <c r="O391" s="361"/>
      <c r="P391" s="510"/>
      <c r="Q391" s="359"/>
      <c r="R391" s="360"/>
      <c r="S391" s="361"/>
      <c r="T391" s="358"/>
      <c r="U391" s="359"/>
      <c r="V391" s="360"/>
      <c r="W391" s="361"/>
      <c r="X391" s="363"/>
      <c r="Y391" s="363"/>
      <c r="Z391" s="406"/>
      <c r="AA391" s="221"/>
      <c r="AB391" s="294"/>
      <c r="AC391" s="295"/>
      <c r="AD391" s="276"/>
      <c r="AE391" s="295"/>
      <c r="AF391" s="295"/>
      <c r="AG391" s="295"/>
      <c r="AH391" s="295"/>
      <c r="AI391" s="295"/>
      <c r="AJ391" s="295"/>
      <c r="AK391" s="295"/>
      <c r="AL391" s="295"/>
      <c r="AM391" s="295"/>
      <c r="AN391" s="295"/>
      <c r="AO391" s="295"/>
      <c r="AP391" s="295"/>
      <c r="AQ391" s="295"/>
      <c r="AR391" s="295"/>
      <c r="AS391" s="295"/>
      <c r="AT391" s="295"/>
      <c r="AU391" s="295"/>
      <c r="AV391" s="295"/>
      <c r="AW391" s="295"/>
      <c r="AX391" s="295"/>
      <c r="AY391" s="295"/>
      <c r="AZ391" s="295"/>
      <c r="BA391" s="295"/>
      <c r="BB391" s="295"/>
      <c r="BC391" s="295"/>
      <c r="BD391" s="295"/>
      <c r="BE391" s="295"/>
      <c r="BF391" s="295"/>
      <c r="BG391" s="295"/>
      <c r="BH391" s="295"/>
      <c r="BI391" s="295"/>
      <c r="BJ391" s="295"/>
      <c r="BK391" s="295"/>
      <c r="BL391" s="295"/>
      <c r="BM391" s="295"/>
      <c r="BN391" s="295"/>
      <c r="BO391" s="295"/>
      <c r="BP391" s="295"/>
      <c r="BQ391" s="295"/>
      <c r="BR391" s="295"/>
      <c r="BS391" s="295"/>
      <c r="BT391" s="295"/>
      <c r="BU391" s="295"/>
      <c r="BV391" s="295"/>
      <c r="BW391" s="295"/>
      <c r="BX391" s="295"/>
      <c r="BY391" s="295"/>
      <c r="BZ391" s="295"/>
      <c r="CA391" s="295"/>
      <c r="CB391" s="295"/>
      <c r="CC391" s="295"/>
      <c r="CD391" s="295"/>
      <c r="CE391" s="294"/>
      <c r="CF391" s="294"/>
      <c r="CG391" s="294"/>
      <c r="CH391" s="294"/>
      <c r="CI391" s="294"/>
      <c r="CJ391" s="294"/>
      <c r="CK391" s="294"/>
      <c r="CL391" s="294"/>
      <c r="CM391" s="294"/>
      <c r="CN391" s="294"/>
      <c r="CO391" s="294"/>
      <c r="CP391" s="294"/>
      <c r="CQ391" s="294"/>
    </row>
    <row r="392" spans="1:95" s="41" customFormat="1" ht="30" customHeight="1" thickBot="1" x14ac:dyDescent="0.3">
      <c r="A392" s="512"/>
      <c r="B392" s="252"/>
      <c r="C392" s="171" t="s">
        <v>446</v>
      </c>
      <c r="D392" s="770"/>
      <c r="E392" s="756"/>
      <c r="F392" s="756"/>
      <c r="G392" s="756"/>
      <c r="H392" s="756"/>
      <c r="I392" s="756"/>
      <c r="J392" s="756"/>
      <c r="K392" s="756"/>
      <c r="L392" s="756"/>
      <c r="M392" s="756"/>
      <c r="N392" s="756"/>
      <c r="O392" s="756"/>
      <c r="P392" s="756"/>
      <c r="Q392" s="756"/>
      <c r="R392" s="756"/>
      <c r="S392" s="756"/>
      <c r="T392" s="756"/>
      <c r="U392" s="756"/>
      <c r="V392" s="756"/>
      <c r="W392" s="756"/>
      <c r="X392" s="756"/>
      <c r="Y392" s="756"/>
      <c r="Z392" s="757"/>
      <c r="AA392" s="222"/>
      <c r="AB392" s="606"/>
      <c r="AC392" s="277"/>
      <c r="AD392" s="276"/>
      <c r="AE392" s="277"/>
      <c r="AF392" s="277"/>
      <c r="AG392" s="277"/>
      <c r="AH392" s="277"/>
      <c r="AI392" s="277"/>
      <c r="AJ392" s="277"/>
      <c r="AK392" s="277"/>
      <c r="AL392" s="277"/>
      <c r="AM392" s="277"/>
      <c r="AN392" s="277"/>
      <c r="AO392" s="277"/>
      <c r="AP392" s="277"/>
      <c r="AQ392" s="277"/>
      <c r="AR392" s="277"/>
      <c r="AS392" s="277"/>
      <c r="AT392" s="277"/>
      <c r="AU392" s="277"/>
      <c r="AV392" s="277"/>
      <c r="AW392" s="277"/>
      <c r="AX392" s="277"/>
      <c r="AY392" s="277"/>
      <c r="AZ392" s="277"/>
      <c r="BA392" s="277"/>
      <c r="BB392" s="277"/>
      <c r="BC392" s="277"/>
      <c r="BD392" s="277"/>
      <c r="BE392" s="277"/>
      <c r="BF392" s="277"/>
      <c r="BG392" s="277"/>
      <c r="BH392" s="277"/>
      <c r="BI392" s="277"/>
      <c r="BJ392" s="277"/>
      <c r="BK392" s="277"/>
      <c r="BL392" s="277"/>
      <c r="BM392" s="277"/>
      <c r="BN392" s="277"/>
      <c r="BO392" s="277"/>
      <c r="BP392" s="277"/>
      <c r="BQ392" s="277"/>
      <c r="BR392" s="277"/>
      <c r="BS392" s="277"/>
      <c r="BT392" s="277"/>
      <c r="BU392" s="277"/>
      <c r="BV392" s="277"/>
      <c r="BW392" s="277"/>
      <c r="BX392" s="277"/>
      <c r="BY392" s="277"/>
      <c r="BZ392" s="277"/>
      <c r="CA392" s="277"/>
      <c r="CB392" s="277"/>
      <c r="CC392" s="277"/>
      <c r="CD392" s="277"/>
      <c r="CE392" s="606"/>
      <c r="CF392" s="606"/>
      <c r="CG392" s="606"/>
      <c r="CH392" s="606"/>
      <c r="CI392" s="606"/>
      <c r="CJ392" s="606"/>
      <c r="CK392" s="606"/>
      <c r="CL392" s="606"/>
      <c r="CM392" s="606"/>
      <c r="CN392" s="606"/>
      <c r="CO392" s="606"/>
      <c r="CP392" s="606"/>
      <c r="CQ392" s="606"/>
    </row>
    <row r="393" spans="1:95" s="296" customFormat="1" ht="67.75" customHeight="1" thickBot="1" x14ac:dyDescent="0.3">
      <c r="A393" s="512"/>
      <c r="B393" s="237" t="s">
        <v>1058</v>
      </c>
      <c r="C393" s="132" t="s">
        <v>1060</v>
      </c>
      <c r="D393" s="663"/>
      <c r="E393" s="664"/>
      <c r="F393" s="663"/>
      <c r="G393" s="664"/>
      <c r="H393" s="663"/>
      <c r="I393" s="664"/>
      <c r="J393" s="663"/>
      <c r="K393" s="664"/>
      <c r="L393" s="663"/>
      <c r="M393" s="664"/>
      <c r="N393" s="663"/>
      <c r="O393" s="664"/>
      <c r="P393" s="663"/>
      <c r="Q393" s="664"/>
      <c r="R393" s="663"/>
      <c r="S393" s="664"/>
      <c r="T393" s="663"/>
      <c r="U393" s="664"/>
      <c r="V393" s="663"/>
      <c r="W393" s="664"/>
      <c r="X393" s="215"/>
      <c r="Y393" s="104">
        <f>IF(OR(D393="s",F393="s",H393="s",J393="s",L393="s",N393="s",P393="s",R393="s",T393="s",V393="s"), 0, IF(OR(D393="a",F393="a",H393="a",J393="a",L393="a",N393="a",P393="a",R393="a",T393="a",V393="a",X393="na"),Z393,0))</f>
        <v>0</v>
      </c>
      <c r="Z393" s="421">
        <v>30</v>
      </c>
      <c r="AA393" s="221">
        <f>COUNTIF(D393:W393,"a")+COUNTIF(D393:W393,"s")+COUNTIF(X393,"na")</f>
        <v>0</v>
      </c>
      <c r="AB393" s="274"/>
      <c r="AC393" s="295"/>
      <c r="AD393" s="276"/>
      <c r="AE393" s="295"/>
      <c r="AF393" s="295"/>
      <c r="AG393" s="295"/>
      <c r="AH393" s="295"/>
      <c r="AI393" s="295"/>
      <c r="AJ393" s="295"/>
      <c r="AK393" s="295"/>
      <c r="AL393" s="295"/>
      <c r="AM393" s="295"/>
      <c r="AN393" s="295"/>
      <c r="AO393" s="295"/>
      <c r="AP393" s="295"/>
      <c r="AQ393" s="295"/>
      <c r="AR393" s="295"/>
      <c r="AS393" s="295"/>
      <c r="AT393" s="295"/>
      <c r="AU393" s="295"/>
      <c r="AV393" s="295"/>
      <c r="AW393" s="295"/>
      <c r="AX393" s="295"/>
      <c r="AY393" s="295"/>
      <c r="AZ393" s="295"/>
      <c r="BA393" s="295"/>
      <c r="BB393" s="295"/>
      <c r="BC393" s="295"/>
      <c r="BD393" s="295"/>
      <c r="BE393" s="295"/>
      <c r="BF393" s="295"/>
      <c r="BG393" s="295"/>
      <c r="BH393" s="295"/>
      <c r="BI393" s="295"/>
      <c r="BJ393" s="295"/>
      <c r="BK393" s="295"/>
      <c r="BL393" s="295"/>
      <c r="BM393" s="295"/>
      <c r="BN393" s="295"/>
      <c r="BO393" s="295"/>
      <c r="BP393" s="295"/>
      <c r="BQ393" s="295"/>
      <c r="BR393" s="295"/>
      <c r="BS393" s="295"/>
      <c r="BT393" s="295"/>
      <c r="BU393" s="295"/>
      <c r="BV393" s="295"/>
      <c r="BW393" s="295"/>
      <c r="BX393" s="295"/>
      <c r="BY393" s="295"/>
      <c r="BZ393" s="295"/>
      <c r="CA393" s="295"/>
      <c r="CB393" s="295"/>
      <c r="CC393" s="295"/>
      <c r="CD393" s="295"/>
      <c r="CE393" s="294"/>
      <c r="CF393" s="294"/>
      <c r="CG393" s="294"/>
      <c r="CH393" s="294"/>
      <c r="CI393" s="294"/>
      <c r="CJ393" s="294"/>
      <c r="CK393" s="294"/>
      <c r="CL393" s="294"/>
      <c r="CM393" s="294"/>
      <c r="CN393" s="294"/>
      <c r="CO393" s="294"/>
      <c r="CP393" s="294"/>
      <c r="CQ393" s="294"/>
    </row>
    <row r="394" spans="1:95" s="296" customFormat="1" ht="21" customHeight="1" thickTop="1" thickBot="1" x14ac:dyDescent="0.3">
      <c r="A394" s="512"/>
      <c r="B394" s="248"/>
      <c r="C394" s="143"/>
      <c r="D394" s="667" t="s">
        <v>289</v>
      </c>
      <c r="E394" s="668"/>
      <c r="F394" s="668"/>
      <c r="G394" s="668"/>
      <c r="H394" s="668"/>
      <c r="I394" s="668"/>
      <c r="J394" s="668"/>
      <c r="K394" s="668"/>
      <c r="L394" s="668"/>
      <c r="M394" s="668"/>
      <c r="N394" s="668"/>
      <c r="O394" s="668"/>
      <c r="P394" s="668"/>
      <c r="Q394" s="668"/>
      <c r="R394" s="668"/>
      <c r="S394" s="668"/>
      <c r="T394" s="668"/>
      <c r="U394" s="668"/>
      <c r="V394" s="668"/>
      <c r="W394" s="668"/>
      <c r="X394" s="672"/>
      <c r="Y394" s="9">
        <f>SUM(Y393:Y393)</f>
        <v>0</v>
      </c>
      <c r="Z394" s="410">
        <f>SUM(Z393:Z393)</f>
        <v>30</v>
      </c>
      <c r="AA394" s="221"/>
      <c r="AB394" s="294"/>
      <c r="AC394" s="295"/>
      <c r="AD394" s="276"/>
      <c r="AE394" s="295"/>
      <c r="AF394" s="295"/>
      <c r="AG394" s="295"/>
      <c r="AH394" s="295"/>
      <c r="AI394" s="295"/>
      <c r="AJ394" s="295"/>
      <c r="AK394" s="295"/>
      <c r="AL394" s="295"/>
      <c r="AM394" s="295"/>
      <c r="AN394" s="295"/>
      <c r="AO394" s="295"/>
      <c r="AP394" s="295"/>
      <c r="AQ394" s="295"/>
      <c r="AR394" s="295"/>
      <c r="AS394" s="295"/>
      <c r="AT394" s="295"/>
      <c r="AU394" s="295"/>
      <c r="AV394" s="295"/>
      <c r="AW394" s="295"/>
      <c r="AX394" s="295"/>
      <c r="AY394" s="295"/>
      <c r="AZ394" s="295"/>
      <c r="BA394" s="295"/>
      <c r="BB394" s="295"/>
      <c r="BC394" s="295"/>
      <c r="BD394" s="295"/>
      <c r="BE394" s="295"/>
      <c r="BF394" s="295"/>
      <c r="BG394" s="295"/>
      <c r="BH394" s="295"/>
      <c r="BI394" s="295"/>
      <c r="BJ394" s="295"/>
      <c r="BK394" s="295"/>
      <c r="BL394" s="295"/>
      <c r="BM394" s="295"/>
      <c r="BN394" s="295"/>
      <c r="BO394" s="295"/>
      <c r="BP394" s="295"/>
      <c r="BQ394" s="295"/>
      <c r="BR394" s="295"/>
      <c r="BS394" s="295"/>
      <c r="BT394" s="295"/>
      <c r="BU394" s="295"/>
      <c r="BV394" s="295"/>
      <c r="BW394" s="295"/>
      <c r="BX394" s="295"/>
      <c r="BY394" s="295"/>
      <c r="BZ394" s="295"/>
      <c r="CA394" s="295"/>
      <c r="CB394" s="295"/>
      <c r="CC394" s="295"/>
      <c r="CD394" s="295"/>
      <c r="CE394" s="294"/>
      <c r="CF394" s="294"/>
      <c r="CG394" s="294"/>
      <c r="CH394" s="294"/>
      <c r="CI394" s="294"/>
      <c r="CJ394" s="294"/>
      <c r="CK394" s="294"/>
      <c r="CL394" s="294"/>
      <c r="CM394" s="294"/>
      <c r="CN394" s="294"/>
      <c r="CO394" s="294"/>
      <c r="CP394" s="294"/>
      <c r="CQ394" s="294"/>
    </row>
    <row r="395" spans="1:95" s="296" customFormat="1" ht="21" customHeight="1" thickBot="1" x14ac:dyDescent="0.3">
      <c r="A395" s="512"/>
      <c r="B395" s="304"/>
      <c r="C395" s="184"/>
      <c r="D395" s="693"/>
      <c r="E395" s="694"/>
      <c r="F395" s="764">
        <v>0</v>
      </c>
      <c r="G395" s="765"/>
      <c r="H395" s="765"/>
      <c r="I395" s="765"/>
      <c r="J395" s="765"/>
      <c r="K395" s="765"/>
      <c r="L395" s="765"/>
      <c r="M395" s="765"/>
      <c r="N395" s="765"/>
      <c r="O395" s="765"/>
      <c r="P395" s="765"/>
      <c r="Q395" s="765"/>
      <c r="R395" s="765"/>
      <c r="S395" s="765"/>
      <c r="T395" s="765"/>
      <c r="U395" s="765"/>
      <c r="V395" s="765"/>
      <c r="W395" s="765"/>
      <c r="X395" s="765"/>
      <c r="Y395" s="765"/>
      <c r="Z395" s="766"/>
      <c r="AA395" s="221"/>
      <c r="AB395" s="294"/>
      <c r="AC395" s="295"/>
      <c r="AD395" s="276"/>
      <c r="AE395" s="295"/>
      <c r="AF395" s="295"/>
      <c r="AG395" s="295"/>
      <c r="AH395" s="295"/>
      <c r="AI395" s="295"/>
      <c r="AJ395" s="295"/>
      <c r="AK395" s="295"/>
      <c r="AL395" s="295"/>
      <c r="AM395" s="295"/>
      <c r="AN395" s="295"/>
      <c r="AO395" s="295"/>
      <c r="AP395" s="295"/>
      <c r="AQ395" s="295"/>
      <c r="AR395" s="295"/>
      <c r="AS395" s="295"/>
      <c r="AT395" s="295"/>
      <c r="AU395" s="295"/>
      <c r="AV395" s="295"/>
      <c r="AW395" s="295"/>
      <c r="AX395" s="295"/>
      <c r="AY395" s="295"/>
      <c r="AZ395" s="295"/>
      <c r="BA395" s="295"/>
      <c r="BB395" s="295"/>
      <c r="BC395" s="295"/>
      <c r="BD395" s="295"/>
      <c r="BE395" s="295"/>
      <c r="BF395" s="295"/>
      <c r="BG395" s="295"/>
      <c r="BH395" s="295"/>
      <c r="BI395" s="295"/>
      <c r="BJ395" s="295"/>
      <c r="BK395" s="295"/>
      <c r="BL395" s="295"/>
      <c r="BM395" s="295"/>
      <c r="BN395" s="295"/>
      <c r="BO395" s="295"/>
      <c r="BP395" s="295"/>
      <c r="BQ395" s="295"/>
      <c r="BR395" s="295"/>
      <c r="BS395" s="295"/>
      <c r="BT395" s="295"/>
      <c r="BU395" s="295"/>
      <c r="BV395" s="295"/>
      <c r="BW395" s="295"/>
      <c r="BX395" s="295"/>
      <c r="BY395" s="295"/>
      <c r="BZ395" s="295"/>
      <c r="CA395" s="295"/>
      <c r="CB395" s="295"/>
      <c r="CC395" s="295"/>
      <c r="CD395" s="295"/>
      <c r="CE395" s="294"/>
      <c r="CF395" s="294"/>
      <c r="CG395" s="294"/>
      <c r="CH395" s="294"/>
      <c r="CI395" s="294"/>
      <c r="CJ395" s="294"/>
      <c r="CK395" s="294"/>
      <c r="CL395" s="294"/>
      <c r="CM395" s="294"/>
      <c r="CN395" s="294"/>
      <c r="CO395" s="294"/>
      <c r="CP395" s="294"/>
      <c r="CQ395" s="294"/>
    </row>
    <row r="396" spans="1:95" s="296" customFormat="1" ht="33" customHeight="1" thickBot="1" x14ac:dyDescent="0.3">
      <c r="A396" s="391"/>
      <c r="B396" s="244"/>
      <c r="C396" s="767" t="s">
        <v>35</v>
      </c>
      <c r="D396" s="768"/>
      <c r="E396" s="768"/>
      <c r="F396" s="768"/>
      <c r="G396" s="768"/>
      <c r="H396" s="768"/>
      <c r="I396" s="768"/>
      <c r="J396" s="768"/>
      <c r="K396" s="768"/>
      <c r="L396" s="768"/>
      <c r="M396" s="768"/>
      <c r="N396" s="768"/>
      <c r="O396" s="768"/>
      <c r="P396" s="768"/>
      <c r="Q396" s="768"/>
      <c r="R396" s="768"/>
      <c r="S396" s="768"/>
      <c r="T396" s="768"/>
      <c r="U396" s="768"/>
      <c r="V396" s="768"/>
      <c r="W396" s="768"/>
      <c r="X396" s="768"/>
      <c r="Y396" s="768"/>
      <c r="Z396" s="769"/>
      <c r="AA396" s="221"/>
      <c r="AB396" s="294"/>
      <c r="AC396" s="295"/>
      <c r="AD396" s="276"/>
      <c r="AE396" s="295"/>
      <c r="AF396" s="295"/>
      <c r="AG396" s="295"/>
      <c r="AH396" s="295"/>
      <c r="AI396" s="295"/>
      <c r="AJ396" s="295"/>
      <c r="AK396" s="295"/>
      <c r="AL396" s="295"/>
      <c r="AM396" s="295"/>
      <c r="AN396" s="295"/>
      <c r="AO396" s="295"/>
      <c r="AP396" s="295"/>
      <c r="AQ396" s="295"/>
      <c r="AR396" s="295"/>
      <c r="AS396" s="295"/>
      <c r="AT396" s="295"/>
      <c r="AU396" s="295"/>
      <c r="AV396" s="295"/>
      <c r="AW396" s="295"/>
      <c r="AX396" s="295"/>
      <c r="AY396" s="295"/>
      <c r="AZ396" s="295"/>
      <c r="BA396" s="295"/>
      <c r="BB396" s="295"/>
      <c r="BC396" s="295"/>
      <c r="BD396" s="295"/>
      <c r="BE396" s="295"/>
      <c r="BF396" s="295"/>
      <c r="BG396" s="295"/>
      <c r="BH396" s="295"/>
      <c r="BI396" s="295"/>
      <c r="BJ396" s="295"/>
      <c r="BK396" s="295"/>
      <c r="BL396" s="295"/>
      <c r="BM396" s="295"/>
      <c r="BN396" s="295"/>
      <c r="BO396" s="295"/>
      <c r="BP396" s="295"/>
      <c r="BQ396" s="295"/>
      <c r="BR396" s="295"/>
      <c r="BS396" s="295"/>
      <c r="BT396" s="295"/>
      <c r="BU396" s="295"/>
      <c r="BV396" s="295"/>
      <c r="BW396" s="295"/>
      <c r="BX396" s="295"/>
      <c r="BY396" s="295"/>
      <c r="BZ396" s="295"/>
      <c r="CA396" s="295"/>
      <c r="CB396" s="295"/>
      <c r="CC396" s="295"/>
      <c r="CD396" s="295"/>
      <c r="CE396" s="294"/>
      <c r="CF396" s="294"/>
      <c r="CG396" s="294"/>
      <c r="CH396" s="294"/>
      <c r="CI396" s="294"/>
      <c r="CJ396" s="294"/>
      <c r="CK396" s="294"/>
      <c r="CL396" s="294"/>
      <c r="CM396" s="294"/>
      <c r="CN396" s="294"/>
      <c r="CO396" s="294"/>
      <c r="CP396" s="294"/>
      <c r="CQ396" s="294"/>
    </row>
    <row r="397" spans="1:95" s="296" customFormat="1" ht="30" customHeight="1" thickBot="1" x14ac:dyDescent="0.3">
      <c r="A397" s="512"/>
      <c r="B397" s="265">
        <v>5810</v>
      </c>
      <c r="C397" s="171" t="s">
        <v>36</v>
      </c>
      <c r="D397" s="297"/>
      <c r="E397" s="298"/>
      <c r="F397" s="299"/>
      <c r="G397" s="300"/>
      <c r="H397" s="510" t="s">
        <v>288</v>
      </c>
      <c r="I397" s="298"/>
      <c r="J397" s="301"/>
      <c r="K397" s="300"/>
      <c r="L397" s="297"/>
      <c r="M397" s="298"/>
      <c r="N397" s="299"/>
      <c r="O397" s="300"/>
      <c r="P397" s="510" t="s">
        <v>288</v>
      </c>
      <c r="Q397" s="298"/>
      <c r="R397" s="299"/>
      <c r="S397" s="300"/>
      <c r="T397" s="297"/>
      <c r="U397" s="298"/>
      <c r="V397" s="299"/>
      <c r="W397" s="300"/>
      <c r="X397" s="302"/>
      <c r="Y397" s="302"/>
      <c r="Z397" s="411"/>
      <c r="AA397" s="221"/>
      <c r="AB397" s="294"/>
      <c r="AC397" s="295"/>
      <c r="AD397" s="276"/>
      <c r="AE397" s="295"/>
      <c r="AF397" s="295"/>
      <c r="AG397" s="295"/>
      <c r="AH397" s="295"/>
      <c r="AI397" s="295"/>
      <c r="AJ397" s="295"/>
      <c r="AK397" s="295"/>
      <c r="AL397" s="295"/>
      <c r="AM397" s="295"/>
      <c r="AN397" s="295"/>
      <c r="AO397" s="295"/>
      <c r="AP397" s="295"/>
      <c r="AQ397" s="295"/>
      <c r="AR397" s="295"/>
      <c r="AS397" s="295"/>
      <c r="AT397" s="295"/>
      <c r="AU397" s="295"/>
      <c r="AV397" s="295"/>
      <c r="AW397" s="295"/>
      <c r="AX397" s="295"/>
      <c r="AY397" s="295"/>
      <c r="AZ397" s="295"/>
      <c r="BA397" s="295"/>
      <c r="BB397" s="295"/>
      <c r="BC397" s="295"/>
      <c r="BD397" s="295"/>
      <c r="BE397" s="295"/>
      <c r="BF397" s="295"/>
      <c r="BG397" s="295"/>
      <c r="BH397" s="295"/>
      <c r="BI397" s="295"/>
      <c r="BJ397" s="295"/>
      <c r="BK397" s="295"/>
      <c r="BL397" s="295"/>
      <c r="BM397" s="295"/>
      <c r="BN397" s="295"/>
      <c r="BO397" s="295"/>
      <c r="BP397" s="295"/>
      <c r="BQ397" s="295"/>
      <c r="BR397" s="295"/>
      <c r="BS397" s="295"/>
      <c r="BT397" s="295"/>
      <c r="BU397" s="295"/>
      <c r="BV397" s="295"/>
      <c r="BW397" s="295"/>
      <c r="BX397" s="295"/>
      <c r="BY397" s="295"/>
      <c r="BZ397" s="295"/>
      <c r="CA397" s="295"/>
      <c r="CB397" s="295"/>
      <c r="CC397" s="295"/>
      <c r="CD397" s="295"/>
      <c r="CE397" s="294"/>
      <c r="CF397" s="294"/>
      <c r="CG397" s="294"/>
      <c r="CH397" s="294"/>
      <c r="CI397" s="294"/>
      <c r="CJ397" s="294"/>
      <c r="CK397" s="294"/>
      <c r="CL397" s="294"/>
      <c r="CM397" s="294"/>
      <c r="CN397" s="294"/>
      <c r="CO397" s="294"/>
      <c r="CP397" s="294"/>
      <c r="CQ397" s="294"/>
    </row>
    <row r="398" spans="1:95" s="296" customFormat="1" ht="45" customHeight="1" x14ac:dyDescent="0.25">
      <c r="A398" s="512"/>
      <c r="B398" s="237" t="s">
        <v>37</v>
      </c>
      <c r="C398" s="132" t="s">
        <v>675</v>
      </c>
      <c r="D398" s="663"/>
      <c r="E398" s="664"/>
      <c r="F398" s="663"/>
      <c r="G398" s="664"/>
      <c r="H398" s="663"/>
      <c r="I398" s="664"/>
      <c r="J398" s="663"/>
      <c r="K398" s="664"/>
      <c r="L398" s="663"/>
      <c r="M398" s="664"/>
      <c r="N398" s="663"/>
      <c r="O398" s="664"/>
      <c r="P398" s="663"/>
      <c r="Q398" s="664"/>
      <c r="R398" s="663"/>
      <c r="S398" s="664"/>
      <c r="T398" s="663"/>
      <c r="U398" s="664"/>
      <c r="V398" s="663"/>
      <c r="W398" s="664"/>
      <c r="X398" s="303"/>
      <c r="Y398" s="104">
        <f t="shared" ref="Y398" si="67">IF(OR(D398="s",F398="s",H398="s",J398="s",L398="s",N398="s",P398="s",R398="s",T398="s",V398="s"), 0, IF(OR(D398="a",F398="a",H398="a",J398="a",L398="a",N398="a",P398="a",R398="a",T398="a",V398="a"),Z398,0))</f>
        <v>0</v>
      </c>
      <c r="Z398" s="408">
        <v>60</v>
      </c>
      <c r="AA398" s="221">
        <f>IF((COUNTIF(D398:W398,"a")+COUNTIF(D398:W398,"s"))&gt;0,IF(OR((COUNTIF(D399:W400,"a")+COUNTIF(D399:W400,"s"))),0,COUNTIF(D398:W398,"a")+COUNTIF(D398:W398,"s")),COUNTIF(D398:W398,"a")+COUNTIF(D398:W398,"s"))</f>
        <v>0</v>
      </c>
      <c r="AB398" s="223"/>
      <c r="AC398" s="295"/>
      <c r="AD398" s="276"/>
      <c r="AE398" s="295"/>
      <c r="AF398" s="295"/>
      <c r="AG398" s="295"/>
      <c r="AH398" s="295"/>
      <c r="AI398" s="295"/>
      <c r="AJ398" s="295"/>
      <c r="AK398" s="295"/>
      <c r="AL398" s="295"/>
      <c r="AM398" s="295"/>
      <c r="AN398" s="295"/>
      <c r="AO398" s="295"/>
      <c r="AP398" s="295"/>
      <c r="AQ398" s="295"/>
      <c r="AR398" s="295"/>
      <c r="AS398" s="295"/>
      <c r="AT398" s="295"/>
      <c r="AU398" s="295"/>
      <c r="AV398" s="295"/>
      <c r="AW398" s="295"/>
      <c r="AX398" s="295"/>
      <c r="AY398" s="295"/>
      <c r="AZ398" s="295"/>
      <c r="BA398" s="295"/>
      <c r="BB398" s="295"/>
      <c r="BC398" s="295"/>
      <c r="BD398" s="295"/>
      <c r="BE398" s="295"/>
      <c r="BF398" s="295"/>
      <c r="BG398" s="295"/>
      <c r="BH398" s="295"/>
      <c r="BI398" s="295"/>
      <c r="BJ398" s="295"/>
      <c r="BK398" s="295"/>
      <c r="BL398" s="295"/>
      <c r="BM398" s="295"/>
      <c r="BN398" s="295"/>
      <c r="BO398" s="295"/>
      <c r="BP398" s="295"/>
      <c r="BQ398" s="295"/>
      <c r="BR398" s="295"/>
      <c r="BS398" s="295"/>
      <c r="BT398" s="295"/>
      <c r="BU398" s="295"/>
      <c r="BV398" s="295"/>
      <c r="BW398" s="295"/>
      <c r="BX398" s="295"/>
      <c r="BY398" s="295"/>
      <c r="BZ398" s="295"/>
      <c r="CA398" s="295"/>
      <c r="CB398" s="295"/>
      <c r="CC398" s="295"/>
      <c r="CD398" s="295"/>
      <c r="CE398" s="294"/>
      <c r="CF398" s="294"/>
      <c r="CG398" s="294"/>
      <c r="CH398" s="294"/>
      <c r="CI398" s="294"/>
      <c r="CJ398" s="294"/>
      <c r="CK398" s="294"/>
      <c r="CL398" s="294"/>
      <c r="CM398" s="294"/>
      <c r="CN398" s="294"/>
      <c r="CO398" s="294"/>
      <c r="CP398" s="294"/>
      <c r="CQ398" s="294"/>
    </row>
    <row r="399" spans="1:95" s="296" customFormat="1" ht="106.5" customHeight="1" x14ac:dyDescent="0.25">
      <c r="A399" s="512"/>
      <c r="B399" s="500" t="s">
        <v>676</v>
      </c>
      <c r="C399" s="501" t="s">
        <v>677</v>
      </c>
      <c r="D399" s="661"/>
      <c r="E399" s="662"/>
      <c r="F399" s="661"/>
      <c r="G399" s="662"/>
      <c r="H399" s="661"/>
      <c r="I399" s="662"/>
      <c r="J399" s="661"/>
      <c r="K399" s="662"/>
      <c r="L399" s="661"/>
      <c r="M399" s="662"/>
      <c r="N399" s="661"/>
      <c r="O399" s="662"/>
      <c r="P399" s="661"/>
      <c r="Q399" s="662"/>
      <c r="R399" s="661"/>
      <c r="S399" s="662"/>
      <c r="T399" s="661"/>
      <c r="U399" s="662"/>
      <c r="V399" s="661"/>
      <c r="W399" s="662"/>
      <c r="X399" s="303"/>
      <c r="Y399" s="200">
        <f t="shared" ref="Y399" si="68">IF(OR(D399="s",F399="s",H399="s",J399="s",L399="s",N399="s",P399="s",R399="s",T399="s",V399="s"), 0, IF(OR(D399="a",F399="a",H399="a",J399="a",L399="a",N399="a",P399="a",R399="a",T399="a",V399="a"),Z399,0))</f>
        <v>0</v>
      </c>
      <c r="Z399" s="408">
        <v>50</v>
      </c>
      <c r="AA399" s="221">
        <f>IF(OR(COUNTIF(D398:W398,"a")+COUNTIF(D398:W398,"s")+COUNTIF(D400:W400,"a")+COUNTIF(D400:W400,"s")&gt;0),0,(COUNTIF(D399:W399,"a")+COUNTIF(D399:W399,"s")))</f>
        <v>0</v>
      </c>
      <c r="AB399" s="223"/>
      <c r="AC399" s="295"/>
      <c r="AD399" s="276"/>
      <c r="AE399" s="295"/>
      <c r="AF399" s="295"/>
      <c r="AG399" s="295"/>
      <c r="AH399" s="295"/>
      <c r="AI399" s="295"/>
      <c r="AJ399" s="295"/>
      <c r="AK399" s="295"/>
      <c r="AL399" s="295"/>
      <c r="AM399" s="295"/>
      <c r="AN399" s="295"/>
      <c r="AO399" s="295"/>
      <c r="AP399" s="295"/>
      <c r="AQ399" s="295"/>
      <c r="AR399" s="295"/>
      <c r="AS399" s="295"/>
      <c r="AT399" s="295"/>
      <c r="AU399" s="295"/>
      <c r="AV399" s="295"/>
      <c r="AW399" s="295"/>
      <c r="AX399" s="295"/>
      <c r="AY399" s="295"/>
      <c r="AZ399" s="295"/>
      <c r="BA399" s="295"/>
      <c r="BB399" s="295"/>
      <c r="BC399" s="295"/>
      <c r="BD399" s="295"/>
      <c r="BE399" s="295"/>
      <c r="BF399" s="295"/>
      <c r="BG399" s="295"/>
      <c r="BH399" s="295"/>
      <c r="BI399" s="295"/>
      <c r="BJ399" s="295"/>
      <c r="BK399" s="295"/>
      <c r="BL399" s="295"/>
      <c r="BM399" s="295"/>
      <c r="BN399" s="295"/>
      <c r="BO399" s="295"/>
      <c r="BP399" s="295"/>
      <c r="BQ399" s="295"/>
      <c r="BR399" s="295"/>
      <c r="BS399" s="295"/>
      <c r="BT399" s="295"/>
      <c r="BU399" s="295"/>
      <c r="BV399" s="295"/>
      <c r="BW399" s="295"/>
      <c r="BX399" s="295"/>
      <c r="BY399" s="295"/>
      <c r="BZ399" s="295"/>
      <c r="CA399" s="295"/>
      <c r="CB399" s="295"/>
      <c r="CC399" s="295"/>
      <c r="CD399" s="295"/>
      <c r="CE399" s="294"/>
      <c r="CF399" s="294"/>
      <c r="CG399" s="294"/>
      <c r="CH399" s="294"/>
      <c r="CI399" s="294"/>
      <c r="CJ399" s="294"/>
      <c r="CK399" s="294"/>
      <c r="CL399" s="294"/>
      <c r="CM399" s="294"/>
      <c r="CN399" s="294"/>
      <c r="CO399" s="294"/>
      <c r="CP399" s="294"/>
      <c r="CQ399" s="294"/>
    </row>
    <row r="400" spans="1:95" s="296" customFormat="1" ht="67.75" customHeight="1" thickBot="1" x14ac:dyDescent="0.3">
      <c r="A400" s="512"/>
      <c r="B400" s="500" t="s">
        <v>38</v>
      </c>
      <c r="C400" s="501" t="s">
        <v>685</v>
      </c>
      <c r="D400" s="622"/>
      <c r="E400" s="623"/>
      <c r="F400" s="622"/>
      <c r="G400" s="623"/>
      <c r="H400" s="622"/>
      <c r="I400" s="623"/>
      <c r="J400" s="622"/>
      <c r="K400" s="623"/>
      <c r="L400" s="622"/>
      <c r="M400" s="623"/>
      <c r="N400" s="622"/>
      <c r="O400" s="623"/>
      <c r="P400" s="622"/>
      <c r="Q400" s="623"/>
      <c r="R400" s="622"/>
      <c r="S400" s="623"/>
      <c r="T400" s="622"/>
      <c r="U400" s="623"/>
      <c r="V400" s="622"/>
      <c r="W400" s="623"/>
      <c r="X400" s="303"/>
      <c r="Y400" s="200">
        <f>IF(OR(D400="s",F400="s",H400="s",J400="s",L400="s",N400="s",P400="s",R400="s",T400="s",V400="s"), 0, IF(OR(D400="a",F400="a",H400="a",J400="a",L400="a",N400="a",P400="a",R400="a",T400="a",V400="a"),Z400,0))</f>
        <v>0</v>
      </c>
      <c r="Z400" s="408">
        <v>25</v>
      </c>
      <c r="AA400" s="221">
        <f>IF((COUNTIF(D400:W400,"a")+COUNTIF(D400:W400,"s"))&gt;0,IF(OR((COUNTIF(D398:W399,"a")+COUNTIF(D398:W399,"s"))),0,COUNTIF(D400:W400,"a")+COUNTIF(D400:W400,"s")),COUNTIF(D400:W400,"a")+COUNTIF(D400:W400,"s"))</f>
        <v>0</v>
      </c>
      <c r="AB400" s="223"/>
      <c r="AC400" s="295"/>
      <c r="AD400" s="276"/>
      <c r="AE400" s="295"/>
      <c r="AF400" s="295"/>
      <c r="AG400" s="295"/>
      <c r="AH400" s="295"/>
      <c r="AI400" s="295"/>
      <c r="AJ400" s="295"/>
      <c r="AK400" s="295"/>
      <c r="AL400" s="295"/>
      <c r="AM400" s="295"/>
      <c r="AN400" s="295"/>
      <c r="AO400" s="295"/>
      <c r="AP400" s="295"/>
      <c r="AQ400" s="295"/>
      <c r="AR400" s="295"/>
      <c r="AS400" s="295"/>
      <c r="AT400" s="295"/>
      <c r="AU400" s="295"/>
      <c r="AV400" s="295"/>
      <c r="AW400" s="295"/>
      <c r="AX400" s="295"/>
      <c r="AY400" s="295"/>
      <c r="AZ400" s="295"/>
      <c r="BA400" s="295"/>
      <c r="BB400" s="295"/>
      <c r="BC400" s="295"/>
      <c r="BD400" s="295"/>
      <c r="BE400" s="295"/>
      <c r="BF400" s="295"/>
      <c r="BG400" s="295"/>
      <c r="BH400" s="295"/>
      <c r="BI400" s="295"/>
      <c r="BJ400" s="295"/>
      <c r="BK400" s="295"/>
      <c r="BL400" s="295"/>
      <c r="BM400" s="295"/>
      <c r="BN400" s="295"/>
      <c r="BO400" s="295"/>
      <c r="BP400" s="295"/>
      <c r="BQ400" s="295"/>
      <c r="BR400" s="295"/>
      <c r="BS400" s="295"/>
      <c r="BT400" s="295"/>
      <c r="BU400" s="295"/>
      <c r="BV400" s="295"/>
      <c r="BW400" s="295"/>
      <c r="BX400" s="295"/>
      <c r="BY400" s="295"/>
      <c r="BZ400" s="295"/>
      <c r="CA400" s="295"/>
      <c r="CB400" s="295"/>
      <c r="CC400" s="295"/>
      <c r="CD400" s="295"/>
      <c r="CE400" s="294"/>
      <c r="CF400" s="294"/>
      <c r="CG400" s="294"/>
      <c r="CH400" s="294"/>
      <c r="CI400" s="294"/>
      <c r="CJ400" s="294"/>
      <c r="CK400" s="294"/>
      <c r="CL400" s="294"/>
      <c r="CM400" s="294"/>
      <c r="CN400" s="294"/>
      <c r="CO400" s="294"/>
      <c r="CP400" s="294"/>
      <c r="CQ400" s="294"/>
    </row>
    <row r="401" spans="1:95" s="296" customFormat="1" ht="17.5" customHeight="1" thickTop="1" thickBot="1" x14ac:dyDescent="0.3">
      <c r="A401" s="512"/>
      <c r="B401" s="248"/>
      <c r="C401" s="143"/>
      <c r="D401" s="667" t="s">
        <v>289</v>
      </c>
      <c r="E401" s="668"/>
      <c r="F401" s="668"/>
      <c r="G401" s="668"/>
      <c r="H401" s="668"/>
      <c r="I401" s="668"/>
      <c r="J401" s="668"/>
      <c r="K401" s="668"/>
      <c r="L401" s="668"/>
      <c r="M401" s="668"/>
      <c r="N401" s="668"/>
      <c r="O401" s="668"/>
      <c r="P401" s="668"/>
      <c r="Q401" s="668"/>
      <c r="R401" s="668"/>
      <c r="S401" s="668"/>
      <c r="T401" s="668"/>
      <c r="U401" s="668"/>
      <c r="V401" s="668"/>
      <c r="W401" s="668"/>
      <c r="X401" s="672"/>
      <c r="Y401" s="9">
        <f>SUM(Y398:Y400)</f>
        <v>0</v>
      </c>
      <c r="Z401" s="410">
        <f>SUM(Z398)</f>
        <v>60</v>
      </c>
      <c r="AA401" s="221"/>
      <c r="AB401" s="294"/>
      <c r="AC401" s="295"/>
      <c r="AD401" s="276"/>
      <c r="AE401" s="295"/>
      <c r="AF401" s="295"/>
      <c r="AG401" s="295"/>
      <c r="AH401" s="295"/>
      <c r="AI401" s="295"/>
      <c r="AJ401" s="295"/>
      <c r="AK401" s="295"/>
      <c r="AL401" s="295"/>
      <c r="AM401" s="295"/>
      <c r="AN401" s="295"/>
      <c r="AO401" s="295"/>
      <c r="AP401" s="295"/>
      <c r="AQ401" s="295"/>
      <c r="AR401" s="295"/>
      <c r="AS401" s="295"/>
      <c r="AT401" s="295"/>
      <c r="AU401" s="295"/>
      <c r="AV401" s="295"/>
      <c r="AW401" s="295"/>
      <c r="AX401" s="295"/>
      <c r="AY401" s="295"/>
      <c r="AZ401" s="295"/>
      <c r="BA401" s="295"/>
      <c r="BB401" s="295"/>
      <c r="BC401" s="295"/>
      <c r="BD401" s="295"/>
      <c r="BE401" s="295"/>
      <c r="BF401" s="295"/>
      <c r="BG401" s="295"/>
      <c r="BH401" s="295"/>
      <c r="BI401" s="295"/>
      <c r="BJ401" s="295"/>
      <c r="BK401" s="295"/>
      <c r="BL401" s="295"/>
      <c r="BM401" s="295"/>
      <c r="BN401" s="295"/>
      <c r="BO401" s="295"/>
      <c r="BP401" s="295"/>
      <c r="BQ401" s="295"/>
      <c r="BR401" s="295"/>
      <c r="BS401" s="295"/>
      <c r="BT401" s="295"/>
      <c r="BU401" s="295"/>
      <c r="BV401" s="295"/>
      <c r="BW401" s="295"/>
      <c r="BX401" s="295"/>
      <c r="BY401" s="295"/>
      <c r="BZ401" s="295"/>
      <c r="CA401" s="295"/>
      <c r="CB401" s="295"/>
      <c r="CC401" s="295"/>
      <c r="CD401" s="295"/>
      <c r="CE401" s="294"/>
      <c r="CF401" s="294"/>
      <c r="CG401" s="294"/>
      <c r="CH401" s="294"/>
      <c r="CI401" s="294"/>
      <c r="CJ401" s="294"/>
      <c r="CK401" s="294"/>
      <c r="CL401" s="294"/>
      <c r="CM401" s="294"/>
      <c r="CN401" s="294"/>
      <c r="CO401" s="294"/>
      <c r="CP401" s="294"/>
      <c r="CQ401" s="294"/>
    </row>
    <row r="402" spans="1:95" s="296" customFormat="1" ht="21.65" customHeight="1" thickBot="1" x14ac:dyDescent="0.3">
      <c r="A402" s="512"/>
      <c r="B402" s="248"/>
      <c r="C402" s="143"/>
      <c r="D402" s="693"/>
      <c r="E402" s="694"/>
      <c r="F402" s="845">
        <v>0</v>
      </c>
      <c r="G402" s="715"/>
      <c r="H402" s="715"/>
      <c r="I402" s="715"/>
      <c r="J402" s="715"/>
      <c r="K402" s="715"/>
      <c r="L402" s="715"/>
      <c r="M402" s="715"/>
      <c r="N402" s="715"/>
      <c r="O402" s="715"/>
      <c r="P402" s="715"/>
      <c r="Q402" s="715"/>
      <c r="R402" s="715"/>
      <c r="S402" s="715"/>
      <c r="T402" s="715"/>
      <c r="U402" s="715"/>
      <c r="V402" s="715"/>
      <c r="W402" s="715"/>
      <c r="X402" s="715"/>
      <c r="Y402" s="715"/>
      <c r="Z402" s="716"/>
      <c r="AA402" s="221"/>
      <c r="AB402" s="294"/>
      <c r="AC402" s="295"/>
      <c r="AD402" s="276"/>
      <c r="AE402" s="295"/>
      <c r="AF402" s="295"/>
      <c r="AG402" s="295"/>
      <c r="AH402" s="295"/>
      <c r="AI402" s="295"/>
      <c r="AJ402" s="295"/>
      <c r="AK402" s="295"/>
      <c r="AL402" s="295"/>
      <c r="AM402" s="295"/>
      <c r="AN402" s="295"/>
      <c r="AO402" s="295"/>
      <c r="AP402" s="295"/>
      <c r="AQ402" s="295"/>
      <c r="AR402" s="295"/>
      <c r="AS402" s="295"/>
      <c r="AT402" s="295"/>
      <c r="AU402" s="295"/>
      <c r="AV402" s="295"/>
      <c r="AW402" s="295"/>
      <c r="AX402" s="295"/>
      <c r="AY402" s="295"/>
      <c r="AZ402" s="295"/>
      <c r="BA402" s="295"/>
      <c r="BB402" s="295"/>
      <c r="BC402" s="295"/>
      <c r="BD402" s="295"/>
      <c r="BE402" s="295"/>
      <c r="BF402" s="295"/>
      <c r="BG402" s="295"/>
      <c r="BH402" s="295"/>
      <c r="BI402" s="295"/>
      <c r="BJ402" s="295"/>
      <c r="BK402" s="295"/>
      <c r="BL402" s="295"/>
      <c r="BM402" s="295"/>
      <c r="BN402" s="295"/>
      <c r="BO402" s="295"/>
      <c r="BP402" s="295"/>
      <c r="BQ402" s="295"/>
      <c r="BR402" s="295"/>
      <c r="BS402" s="295"/>
      <c r="BT402" s="295"/>
      <c r="BU402" s="295"/>
      <c r="BV402" s="295"/>
      <c r="BW402" s="295"/>
      <c r="BX402" s="295"/>
      <c r="BY402" s="295"/>
      <c r="BZ402" s="295"/>
      <c r="CA402" s="295"/>
      <c r="CB402" s="295"/>
      <c r="CC402" s="295"/>
      <c r="CD402" s="295"/>
      <c r="CE402" s="294"/>
      <c r="CF402" s="294"/>
      <c r="CG402" s="294"/>
      <c r="CH402" s="294"/>
      <c r="CI402" s="294"/>
      <c r="CJ402" s="294"/>
      <c r="CK402" s="294"/>
      <c r="CL402" s="294"/>
      <c r="CM402" s="294"/>
      <c r="CN402" s="294"/>
      <c r="CO402" s="294"/>
      <c r="CP402" s="294"/>
      <c r="CQ402" s="294"/>
    </row>
    <row r="403" spans="1:95" s="296" customFormat="1" ht="30" customHeight="1" thickBot="1" x14ac:dyDescent="0.3">
      <c r="A403" s="512"/>
      <c r="B403" s="265">
        <v>5811</v>
      </c>
      <c r="C403" s="171" t="s">
        <v>336</v>
      </c>
      <c r="D403" s="297"/>
      <c r="E403" s="298"/>
      <c r="F403" s="299"/>
      <c r="G403" s="300"/>
      <c r="H403" s="16" t="s">
        <v>288</v>
      </c>
      <c r="I403" s="298"/>
      <c r="J403" s="301"/>
      <c r="K403" s="300"/>
      <c r="L403" s="297"/>
      <c r="M403" s="298"/>
      <c r="N403" s="299"/>
      <c r="O403" s="300"/>
      <c r="P403" s="16" t="s">
        <v>288</v>
      </c>
      <c r="Q403" s="298"/>
      <c r="R403" s="299"/>
      <c r="S403" s="300"/>
      <c r="T403" s="297"/>
      <c r="U403" s="298"/>
      <c r="V403" s="299"/>
      <c r="W403" s="300"/>
      <c r="X403" s="302"/>
      <c r="Y403" s="302"/>
      <c r="Z403" s="411"/>
      <c r="AA403" s="221"/>
      <c r="AB403" s="294"/>
      <c r="AC403" s="295"/>
      <c r="AD403" s="276"/>
      <c r="AE403" s="295"/>
      <c r="AF403" s="295"/>
      <c r="AG403" s="295"/>
      <c r="AH403" s="295"/>
      <c r="AI403" s="295"/>
      <c r="AJ403" s="295"/>
      <c r="AK403" s="295"/>
      <c r="AL403" s="295"/>
      <c r="AM403" s="295"/>
      <c r="AN403" s="295"/>
      <c r="AO403" s="295"/>
      <c r="AP403" s="295"/>
      <c r="AQ403" s="295"/>
      <c r="AR403" s="295"/>
      <c r="AS403" s="295"/>
      <c r="AT403" s="295"/>
      <c r="AU403" s="295"/>
      <c r="AV403" s="295"/>
      <c r="AW403" s="295"/>
      <c r="AX403" s="295"/>
      <c r="AY403" s="295"/>
      <c r="AZ403" s="295"/>
      <c r="BA403" s="295"/>
      <c r="BB403" s="295"/>
      <c r="BC403" s="295"/>
      <c r="BD403" s="295"/>
      <c r="BE403" s="295"/>
      <c r="BF403" s="295"/>
      <c r="BG403" s="295"/>
      <c r="BH403" s="295"/>
      <c r="BI403" s="295"/>
      <c r="BJ403" s="295"/>
      <c r="BK403" s="295"/>
      <c r="BL403" s="295"/>
      <c r="BM403" s="295"/>
      <c r="BN403" s="295"/>
      <c r="BO403" s="295"/>
      <c r="BP403" s="295"/>
      <c r="BQ403" s="295"/>
      <c r="BR403" s="295"/>
      <c r="BS403" s="295"/>
      <c r="BT403" s="295"/>
      <c r="BU403" s="295"/>
      <c r="BV403" s="295"/>
      <c r="BW403" s="295"/>
      <c r="BX403" s="295"/>
      <c r="BY403" s="295"/>
      <c r="BZ403" s="295"/>
      <c r="CA403" s="295"/>
      <c r="CB403" s="295"/>
      <c r="CC403" s="295"/>
      <c r="CD403" s="295"/>
      <c r="CE403" s="294"/>
      <c r="CF403" s="294"/>
      <c r="CG403" s="294"/>
      <c r="CH403" s="294"/>
      <c r="CI403" s="294"/>
      <c r="CJ403" s="294"/>
      <c r="CK403" s="294"/>
      <c r="CL403" s="294"/>
      <c r="CM403" s="294"/>
      <c r="CN403" s="294"/>
      <c r="CO403" s="294"/>
      <c r="CP403" s="294"/>
      <c r="CQ403" s="294"/>
    </row>
    <row r="404" spans="1:95" s="296" customFormat="1" ht="45" customHeight="1" thickBot="1" x14ac:dyDescent="0.3">
      <c r="A404" s="512"/>
      <c r="B404" s="237" t="s">
        <v>234</v>
      </c>
      <c r="C404" s="132" t="s">
        <v>337</v>
      </c>
      <c r="D404" s="663"/>
      <c r="E404" s="664"/>
      <c r="F404" s="663"/>
      <c r="G404" s="664"/>
      <c r="H404" s="663"/>
      <c r="I404" s="664"/>
      <c r="J404" s="663"/>
      <c r="K404" s="664"/>
      <c r="L404" s="663"/>
      <c r="M404" s="664"/>
      <c r="N404" s="663"/>
      <c r="O404" s="664"/>
      <c r="P404" s="663"/>
      <c r="Q404" s="664"/>
      <c r="R404" s="663"/>
      <c r="S404" s="664"/>
      <c r="T404" s="663"/>
      <c r="U404" s="664"/>
      <c r="V404" s="663"/>
      <c r="W404" s="664"/>
      <c r="X404" s="215"/>
      <c r="Y404" s="104">
        <f>IF(OR(D404="s",F404="s",H404="s",J404="s",L404="s",N404="s",P404="s",R404="s",T404="s",V404="s"), 0, IF(OR(D404="a",F404="a",H404="a",J404="a",L404="a",N404="a",P404="a",R404="a",T404="a",V404="a",X404="na"),Z404,0))</f>
        <v>0</v>
      </c>
      <c r="Z404" s="421">
        <v>20</v>
      </c>
      <c r="AA404" s="221">
        <f>COUNTIF(D404:W404,"a")+COUNTIF(D404:W404,"s")+COUNTIF(X404,"na")</f>
        <v>0</v>
      </c>
      <c r="AB404" s="274"/>
      <c r="AC404" s="295"/>
      <c r="AD404" s="276"/>
      <c r="AE404" s="295"/>
      <c r="AF404" s="295"/>
      <c r="AG404" s="295"/>
      <c r="AH404" s="295"/>
      <c r="AI404" s="295"/>
      <c r="AJ404" s="295"/>
      <c r="AK404" s="295"/>
      <c r="AL404" s="295"/>
      <c r="AM404" s="295"/>
      <c r="AN404" s="295"/>
      <c r="AO404" s="295"/>
      <c r="AP404" s="295"/>
      <c r="AQ404" s="295"/>
      <c r="AR404" s="295"/>
      <c r="AS404" s="295"/>
      <c r="AT404" s="295"/>
      <c r="AU404" s="295"/>
      <c r="AV404" s="295"/>
      <c r="AW404" s="295"/>
      <c r="AX404" s="295"/>
      <c r="AY404" s="295"/>
      <c r="AZ404" s="295"/>
      <c r="BA404" s="295"/>
      <c r="BB404" s="295"/>
      <c r="BC404" s="295"/>
      <c r="BD404" s="295"/>
      <c r="BE404" s="295"/>
      <c r="BF404" s="295"/>
      <c r="BG404" s="295"/>
      <c r="BH404" s="295"/>
      <c r="BI404" s="295"/>
      <c r="BJ404" s="295"/>
      <c r="BK404" s="295"/>
      <c r="BL404" s="295"/>
      <c r="BM404" s="295"/>
      <c r="BN404" s="295"/>
      <c r="BO404" s="295"/>
      <c r="BP404" s="295"/>
      <c r="BQ404" s="295"/>
      <c r="BR404" s="295"/>
      <c r="BS404" s="295"/>
      <c r="BT404" s="295"/>
      <c r="BU404" s="295"/>
      <c r="BV404" s="295"/>
      <c r="BW404" s="295"/>
      <c r="BX404" s="295"/>
      <c r="BY404" s="295"/>
      <c r="BZ404" s="295"/>
      <c r="CA404" s="295"/>
      <c r="CB404" s="295"/>
      <c r="CC404" s="295"/>
      <c r="CD404" s="295"/>
      <c r="CE404" s="294"/>
      <c r="CF404" s="294"/>
      <c r="CG404" s="294"/>
      <c r="CH404" s="294"/>
      <c r="CI404" s="294"/>
      <c r="CJ404" s="294"/>
      <c r="CK404" s="294"/>
      <c r="CL404" s="294"/>
      <c r="CM404" s="294"/>
      <c r="CN404" s="294"/>
      <c r="CO404" s="294"/>
      <c r="CP404" s="294"/>
      <c r="CQ404" s="294"/>
    </row>
    <row r="405" spans="1:95" s="296" customFormat="1" ht="21" customHeight="1" thickTop="1" thickBot="1" x14ac:dyDescent="0.3">
      <c r="A405" s="512"/>
      <c r="B405" s="248"/>
      <c r="C405" s="143"/>
      <c r="D405" s="667" t="s">
        <v>289</v>
      </c>
      <c r="E405" s="668"/>
      <c r="F405" s="668"/>
      <c r="G405" s="668"/>
      <c r="H405" s="668"/>
      <c r="I405" s="668"/>
      <c r="J405" s="668"/>
      <c r="K405" s="668"/>
      <c r="L405" s="668"/>
      <c r="M405" s="668"/>
      <c r="N405" s="668"/>
      <c r="O405" s="668"/>
      <c r="P405" s="668"/>
      <c r="Q405" s="668"/>
      <c r="R405" s="668"/>
      <c r="S405" s="668"/>
      <c r="T405" s="668"/>
      <c r="U405" s="668"/>
      <c r="V405" s="668"/>
      <c r="W405" s="668"/>
      <c r="X405" s="672"/>
      <c r="Y405" s="9">
        <f>SUM(Y404:Y404)</f>
        <v>0</v>
      </c>
      <c r="Z405" s="410">
        <f>SUM(Z404:Z404)</f>
        <v>20</v>
      </c>
      <c r="AA405" s="221"/>
      <c r="AB405" s="294"/>
      <c r="AC405" s="295"/>
      <c r="AD405" s="276"/>
      <c r="AE405" s="295"/>
      <c r="AF405" s="295"/>
      <c r="AG405" s="295"/>
      <c r="AH405" s="295"/>
      <c r="AI405" s="295"/>
      <c r="AJ405" s="295"/>
      <c r="AK405" s="295"/>
      <c r="AL405" s="295"/>
      <c r="AM405" s="295"/>
      <c r="AN405" s="295"/>
      <c r="AO405" s="295"/>
      <c r="AP405" s="295"/>
      <c r="AQ405" s="295"/>
      <c r="AR405" s="295"/>
      <c r="AS405" s="295"/>
      <c r="AT405" s="295"/>
      <c r="AU405" s="295"/>
      <c r="AV405" s="295"/>
      <c r="AW405" s="295"/>
      <c r="AX405" s="295"/>
      <c r="AY405" s="295"/>
      <c r="AZ405" s="295"/>
      <c r="BA405" s="295"/>
      <c r="BB405" s="295"/>
      <c r="BC405" s="295"/>
      <c r="BD405" s="295"/>
      <c r="BE405" s="295"/>
      <c r="BF405" s="295"/>
      <c r="BG405" s="295"/>
      <c r="BH405" s="295"/>
      <c r="BI405" s="295"/>
      <c r="BJ405" s="295"/>
      <c r="BK405" s="295"/>
      <c r="BL405" s="295"/>
      <c r="BM405" s="295"/>
      <c r="BN405" s="295"/>
      <c r="BO405" s="295"/>
      <c r="BP405" s="295"/>
      <c r="BQ405" s="295"/>
      <c r="BR405" s="295"/>
      <c r="BS405" s="295"/>
      <c r="BT405" s="295"/>
      <c r="BU405" s="295"/>
      <c r="BV405" s="295"/>
      <c r="BW405" s="295"/>
      <c r="BX405" s="295"/>
      <c r="BY405" s="295"/>
      <c r="BZ405" s="295"/>
      <c r="CA405" s="295"/>
      <c r="CB405" s="295"/>
      <c r="CC405" s="295"/>
      <c r="CD405" s="295"/>
      <c r="CE405" s="294"/>
      <c r="CF405" s="294"/>
      <c r="CG405" s="294"/>
      <c r="CH405" s="294"/>
      <c r="CI405" s="294"/>
      <c r="CJ405" s="294"/>
      <c r="CK405" s="294"/>
      <c r="CL405" s="294"/>
      <c r="CM405" s="294"/>
      <c r="CN405" s="294"/>
      <c r="CO405" s="294"/>
      <c r="CP405" s="294"/>
      <c r="CQ405" s="294"/>
    </row>
    <row r="406" spans="1:95" s="296" customFormat="1" ht="21" customHeight="1" thickBot="1" x14ac:dyDescent="0.3">
      <c r="A406" s="512"/>
      <c r="B406" s="304"/>
      <c r="C406" s="184"/>
      <c r="D406" s="693"/>
      <c r="E406" s="694"/>
      <c r="F406" s="844">
        <v>0</v>
      </c>
      <c r="G406" s="715"/>
      <c r="H406" s="715"/>
      <c r="I406" s="715"/>
      <c r="J406" s="715"/>
      <c r="K406" s="715"/>
      <c r="L406" s="715"/>
      <c r="M406" s="715"/>
      <c r="N406" s="715"/>
      <c r="O406" s="715"/>
      <c r="P406" s="715"/>
      <c r="Q406" s="715"/>
      <c r="R406" s="715"/>
      <c r="S406" s="715"/>
      <c r="T406" s="715"/>
      <c r="U406" s="715"/>
      <c r="V406" s="715"/>
      <c r="W406" s="715"/>
      <c r="X406" s="715"/>
      <c r="Y406" s="715"/>
      <c r="Z406" s="716"/>
      <c r="AA406" s="221"/>
      <c r="AB406" s="294"/>
      <c r="AC406" s="295"/>
      <c r="AD406" s="276"/>
      <c r="AE406" s="295"/>
      <c r="AF406" s="295"/>
      <c r="AG406" s="295"/>
      <c r="AH406" s="295"/>
      <c r="AI406" s="295"/>
      <c r="AJ406" s="295"/>
      <c r="AK406" s="295"/>
      <c r="AL406" s="295"/>
      <c r="AM406" s="295"/>
      <c r="AN406" s="295"/>
      <c r="AO406" s="295"/>
      <c r="AP406" s="295"/>
      <c r="AQ406" s="295"/>
      <c r="AR406" s="295"/>
      <c r="AS406" s="295"/>
      <c r="AT406" s="295"/>
      <c r="AU406" s="295"/>
      <c r="AV406" s="295"/>
      <c r="AW406" s="295"/>
      <c r="AX406" s="295"/>
      <c r="AY406" s="295"/>
      <c r="AZ406" s="295"/>
      <c r="BA406" s="295"/>
      <c r="BB406" s="295"/>
      <c r="BC406" s="295"/>
      <c r="BD406" s="295"/>
      <c r="BE406" s="295"/>
      <c r="BF406" s="295"/>
      <c r="BG406" s="295"/>
      <c r="BH406" s="295"/>
      <c r="BI406" s="295"/>
      <c r="BJ406" s="295"/>
      <c r="BK406" s="295"/>
      <c r="BL406" s="295"/>
      <c r="BM406" s="295"/>
      <c r="BN406" s="295"/>
      <c r="BO406" s="295"/>
      <c r="BP406" s="295"/>
      <c r="BQ406" s="295"/>
      <c r="BR406" s="295"/>
      <c r="BS406" s="295"/>
      <c r="BT406" s="295"/>
      <c r="BU406" s="295"/>
      <c r="BV406" s="295"/>
      <c r="BW406" s="295"/>
      <c r="BX406" s="295"/>
      <c r="BY406" s="295"/>
      <c r="BZ406" s="295"/>
      <c r="CA406" s="295"/>
      <c r="CB406" s="295"/>
      <c r="CC406" s="295"/>
      <c r="CD406" s="295"/>
      <c r="CE406" s="294"/>
      <c r="CF406" s="294"/>
      <c r="CG406" s="294"/>
      <c r="CH406" s="294"/>
      <c r="CI406" s="294"/>
      <c r="CJ406" s="294"/>
      <c r="CK406" s="294"/>
      <c r="CL406" s="294"/>
      <c r="CM406" s="294"/>
      <c r="CN406" s="294"/>
      <c r="CO406" s="294"/>
      <c r="CP406" s="294"/>
      <c r="CQ406" s="294"/>
    </row>
    <row r="407" spans="1:95" s="296" customFormat="1" ht="30" customHeight="1" thickBot="1" x14ac:dyDescent="0.3">
      <c r="A407" s="512"/>
      <c r="B407" s="267">
        <v>5812</v>
      </c>
      <c r="C407" s="338" t="s">
        <v>338</v>
      </c>
      <c r="D407" s="358"/>
      <c r="E407" s="359"/>
      <c r="F407" s="360"/>
      <c r="G407" s="361"/>
      <c r="H407" s="510" t="s">
        <v>288</v>
      </c>
      <c r="I407" s="359"/>
      <c r="J407" s="362"/>
      <c r="K407" s="361"/>
      <c r="L407" s="358"/>
      <c r="M407" s="359"/>
      <c r="N407" s="360"/>
      <c r="O407" s="361"/>
      <c r="P407" s="510" t="s">
        <v>288</v>
      </c>
      <c r="Q407" s="359"/>
      <c r="R407" s="360"/>
      <c r="S407" s="361"/>
      <c r="T407" s="358"/>
      <c r="U407" s="359"/>
      <c r="V407" s="360"/>
      <c r="W407" s="361"/>
      <c r="X407" s="363"/>
      <c r="Y407" s="363"/>
      <c r="Z407" s="406"/>
      <c r="AA407" s="221"/>
      <c r="AB407" s="294"/>
      <c r="AC407" s="295"/>
      <c r="AD407" s="276"/>
      <c r="AE407" s="295"/>
      <c r="AF407" s="295"/>
      <c r="AG407" s="295"/>
      <c r="AH407" s="295"/>
      <c r="AI407" s="295"/>
      <c r="AJ407" s="295"/>
      <c r="AK407" s="295"/>
      <c r="AL407" s="295"/>
      <c r="AM407" s="295"/>
      <c r="AN407" s="295"/>
      <c r="AO407" s="295"/>
      <c r="AP407" s="295"/>
      <c r="AQ407" s="295"/>
      <c r="AR407" s="295"/>
      <c r="AS407" s="295"/>
      <c r="AT407" s="295"/>
      <c r="AU407" s="295"/>
      <c r="AV407" s="295"/>
      <c r="AW407" s="295"/>
      <c r="AX407" s="295"/>
      <c r="AY407" s="295"/>
      <c r="AZ407" s="295"/>
      <c r="BA407" s="295"/>
      <c r="BB407" s="295"/>
      <c r="BC407" s="295"/>
      <c r="BD407" s="295"/>
      <c r="BE407" s="295"/>
      <c r="BF407" s="295"/>
      <c r="BG407" s="295"/>
      <c r="BH407" s="295"/>
      <c r="BI407" s="295"/>
      <c r="BJ407" s="295"/>
      <c r="BK407" s="295"/>
      <c r="BL407" s="295"/>
      <c r="BM407" s="295"/>
      <c r="BN407" s="295"/>
      <c r="BO407" s="295"/>
      <c r="BP407" s="295"/>
      <c r="BQ407" s="295"/>
      <c r="BR407" s="295"/>
      <c r="BS407" s="295"/>
      <c r="BT407" s="295"/>
      <c r="BU407" s="295"/>
      <c r="BV407" s="295"/>
      <c r="BW407" s="295"/>
      <c r="BX407" s="295"/>
      <c r="BY407" s="295"/>
      <c r="BZ407" s="295"/>
      <c r="CA407" s="295"/>
      <c r="CB407" s="295"/>
      <c r="CC407" s="295"/>
      <c r="CD407" s="295"/>
      <c r="CE407" s="294"/>
      <c r="CF407" s="294"/>
      <c r="CG407" s="294"/>
      <c r="CH407" s="294"/>
      <c r="CI407" s="294"/>
      <c r="CJ407" s="294"/>
      <c r="CK407" s="294"/>
      <c r="CL407" s="294"/>
      <c r="CM407" s="294"/>
      <c r="CN407" s="294"/>
      <c r="CO407" s="294"/>
      <c r="CP407" s="294"/>
      <c r="CQ407" s="294"/>
    </row>
    <row r="408" spans="1:95" s="296" customFormat="1" ht="30" customHeight="1" x14ac:dyDescent="0.25">
      <c r="A408" s="512"/>
      <c r="B408" s="237" t="s">
        <v>132</v>
      </c>
      <c r="C408" s="132" t="s">
        <v>339</v>
      </c>
      <c r="D408" s="663"/>
      <c r="E408" s="664"/>
      <c r="F408" s="663"/>
      <c r="G408" s="664"/>
      <c r="H408" s="663"/>
      <c r="I408" s="664"/>
      <c r="J408" s="663"/>
      <c r="K408" s="664"/>
      <c r="L408" s="663"/>
      <c r="M408" s="664"/>
      <c r="N408" s="663"/>
      <c r="O408" s="664"/>
      <c r="P408" s="663"/>
      <c r="Q408" s="664"/>
      <c r="R408" s="663"/>
      <c r="S408" s="664"/>
      <c r="T408" s="663"/>
      <c r="U408" s="664"/>
      <c r="V408" s="663"/>
      <c r="W408" s="664"/>
      <c r="X408" s="303"/>
      <c r="Y408" s="104">
        <f>IF(OR(D408="s",F408="s",H408="s",J408="s",L408="s",N408="s",P408="s",R408="s",T408="s",V408="s"), 0, IF(OR(D408="a",F408="a",H408="a",J408="a",L408="a",N408="a",P408="a",R408="a",T408="a",V408="a"),Z408,0))</f>
        <v>0</v>
      </c>
      <c r="Z408" s="412">
        <v>15</v>
      </c>
      <c r="AA408" s="221">
        <f>COUNTIF(D408:W408,"a")+COUNTIF(D408:W408,"s")</f>
        <v>0</v>
      </c>
      <c r="AB408" s="274"/>
      <c r="AC408" s="295"/>
      <c r="AD408" s="276"/>
      <c r="AE408" s="295"/>
      <c r="AF408" s="295"/>
      <c r="AG408" s="295"/>
      <c r="AH408" s="295"/>
      <c r="AI408" s="295"/>
      <c r="AJ408" s="295"/>
      <c r="AK408" s="295"/>
      <c r="AL408" s="295"/>
      <c r="AM408" s="295"/>
      <c r="AN408" s="295"/>
      <c r="AO408" s="295"/>
      <c r="AP408" s="295"/>
      <c r="AQ408" s="295"/>
      <c r="AR408" s="295"/>
      <c r="AS408" s="295"/>
      <c r="AT408" s="295"/>
      <c r="AU408" s="295"/>
      <c r="AV408" s="295"/>
      <c r="AW408" s="295"/>
      <c r="AX408" s="295"/>
      <c r="AY408" s="295"/>
      <c r="AZ408" s="295"/>
      <c r="BA408" s="295"/>
      <c r="BB408" s="295"/>
      <c r="BC408" s="295"/>
      <c r="BD408" s="295"/>
      <c r="BE408" s="295"/>
      <c r="BF408" s="295"/>
      <c r="BG408" s="295"/>
      <c r="BH408" s="295"/>
      <c r="BI408" s="295"/>
      <c r="BJ408" s="295"/>
      <c r="BK408" s="295"/>
      <c r="BL408" s="295"/>
      <c r="BM408" s="295"/>
      <c r="BN408" s="295"/>
      <c r="BO408" s="295"/>
      <c r="BP408" s="295"/>
      <c r="BQ408" s="295"/>
      <c r="BR408" s="295"/>
      <c r="BS408" s="295"/>
      <c r="BT408" s="295"/>
      <c r="BU408" s="295"/>
      <c r="BV408" s="295"/>
      <c r="BW408" s="295"/>
      <c r="BX408" s="295"/>
      <c r="BY408" s="295"/>
      <c r="BZ408" s="295"/>
      <c r="CA408" s="295"/>
      <c r="CB408" s="295"/>
      <c r="CC408" s="295"/>
      <c r="CD408" s="295"/>
      <c r="CE408" s="294"/>
      <c r="CF408" s="294"/>
      <c r="CG408" s="294"/>
      <c r="CH408" s="294"/>
      <c r="CI408" s="294"/>
      <c r="CJ408" s="294"/>
      <c r="CK408" s="294"/>
      <c r="CL408" s="294"/>
      <c r="CM408" s="294"/>
      <c r="CN408" s="294"/>
      <c r="CO408" s="294"/>
      <c r="CP408" s="294"/>
      <c r="CQ408" s="294"/>
    </row>
    <row r="409" spans="1:95" s="296" customFormat="1" ht="30" customHeight="1" x14ac:dyDescent="0.25">
      <c r="A409" s="512"/>
      <c r="B409" s="250" t="s">
        <v>133</v>
      </c>
      <c r="C409" s="172" t="s">
        <v>340</v>
      </c>
      <c r="D409" s="661"/>
      <c r="E409" s="662"/>
      <c r="F409" s="661"/>
      <c r="G409" s="662"/>
      <c r="H409" s="661"/>
      <c r="I409" s="662"/>
      <c r="J409" s="661"/>
      <c r="K409" s="662"/>
      <c r="L409" s="661"/>
      <c r="M409" s="662"/>
      <c r="N409" s="661"/>
      <c r="O409" s="662"/>
      <c r="P409" s="661"/>
      <c r="Q409" s="662"/>
      <c r="R409" s="661"/>
      <c r="S409" s="662"/>
      <c r="T409" s="661"/>
      <c r="U409" s="662"/>
      <c r="V409" s="661"/>
      <c r="W409" s="662"/>
      <c r="X409" s="303"/>
      <c r="Y409" s="104">
        <f>IF(OR(D409="s",F409="s",H409="s",J409="s",L409="s",N409="s",P409="s",R409="s",T409="s",V409="s"), 0, IF(OR(D409="a",F409="a",H409="a",J409="a",L409="a",N409="a",P409="a",R409="a",T409="a",V409="a"),Z409,0))</f>
        <v>0</v>
      </c>
      <c r="Z409" s="409">
        <v>10</v>
      </c>
      <c r="AA409" s="221">
        <f>COUNTIF(D409:W409,"a")+COUNTIF(D409:W409,"s")</f>
        <v>0</v>
      </c>
      <c r="AB409" s="274"/>
      <c r="AC409" s="295"/>
      <c r="AD409" s="276"/>
      <c r="AE409" s="295"/>
      <c r="AF409" s="295"/>
      <c r="AG409" s="295"/>
      <c r="AH409" s="295"/>
      <c r="AI409" s="295"/>
      <c r="AJ409" s="295"/>
      <c r="AK409" s="295"/>
      <c r="AL409" s="295"/>
      <c r="AM409" s="295"/>
      <c r="AN409" s="295"/>
      <c r="AO409" s="295"/>
      <c r="AP409" s="295"/>
      <c r="AQ409" s="295"/>
      <c r="AR409" s="295"/>
      <c r="AS409" s="295"/>
      <c r="AT409" s="295"/>
      <c r="AU409" s="295"/>
      <c r="AV409" s="295"/>
      <c r="AW409" s="295"/>
      <c r="AX409" s="295"/>
      <c r="AY409" s="295"/>
      <c r="AZ409" s="295"/>
      <c r="BA409" s="295"/>
      <c r="BB409" s="295"/>
      <c r="BC409" s="295"/>
      <c r="BD409" s="295"/>
      <c r="BE409" s="295"/>
      <c r="BF409" s="295"/>
      <c r="BG409" s="295"/>
      <c r="BH409" s="295"/>
      <c r="BI409" s="295"/>
      <c r="BJ409" s="295"/>
      <c r="BK409" s="295"/>
      <c r="BL409" s="295"/>
      <c r="BM409" s="295"/>
      <c r="BN409" s="295"/>
      <c r="BO409" s="295"/>
      <c r="BP409" s="295"/>
      <c r="BQ409" s="295"/>
      <c r="BR409" s="295"/>
      <c r="BS409" s="295"/>
      <c r="BT409" s="295"/>
      <c r="BU409" s="295"/>
      <c r="BV409" s="295"/>
      <c r="BW409" s="295"/>
      <c r="BX409" s="295"/>
      <c r="BY409" s="295"/>
      <c r="BZ409" s="295"/>
      <c r="CA409" s="295"/>
      <c r="CB409" s="295"/>
      <c r="CC409" s="295"/>
      <c r="CD409" s="295"/>
      <c r="CE409" s="294"/>
      <c r="CF409" s="294"/>
      <c r="CG409" s="294"/>
      <c r="CH409" s="294"/>
      <c r="CI409" s="294"/>
      <c r="CJ409" s="294"/>
      <c r="CK409" s="294"/>
      <c r="CL409" s="294"/>
      <c r="CM409" s="294"/>
      <c r="CN409" s="294"/>
      <c r="CO409" s="294"/>
      <c r="CP409" s="294"/>
      <c r="CQ409" s="294"/>
    </row>
    <row r="410" spans="1:95" s="296" customFormat="1" ht="45" customHeight="1" x14ac:dyDescent="0.25">
      <c r="A410" s="512"/>
      <c r="B410" s="250" t="s">
        <v>134</v>
      </c>
      <c r="C410" s="172" t="s">
        <v>43</v>
      </c>
      <c r="D410" s="622"/>
      <c r="E410" s="623"/>
      <c r="F410" s="622"/>
      <c r="G410" s="623"/>
      <c r="H410" s="622"/>
      <c r="I410" s="623"/>
      <c r="J410" s="622"/>
      <c r="K410" s="623"/>
      <c r="L410" s="622"/>
      <c r="M410" s="623"/>
      <c r="N410" s="622"/>
      <c r="O410" s="623"/>
      <c r="P410" s="622"/>
      <c r="Q410" s="623"/>
      <c r="R410" s="622"/>
      <c r="S410" s="623"/>
      <c r="T410" s="622"/>
      <c r="U410" s="623"/>
      <c r="V410" s="622"/>
      <c r="W410" s="623"/>
      <c r="X410" s="303"/>
      <c r="Y410" s="111">
        <f>IF(OR(D410="s",F410="s",H410="s",J410="s",L410="s",N410="s",P410="s",R410="s",T410="s",V410="s"), 0, IF(OR(D410="a",F410="a",H410="a",J410="a",L410="a",N410="a",P410="a",R410="a",T410="a",V410="a"),Z410,0))</f>
        <v>0</v>
      </c>
      <c r="Z410" s="409">
        <v>10</v>
      </c>
      <c r="AA410" s="221">
        <f>COUNTIF(D410:W410,"a")+COUNTIF(D410:W410,"s")</f>
        <v>0</v>
      </c>
      <c r="AB410" s="274"/>
      <c r="AC410" s="295"/>
      <c r="AD410" s="276"/>
      <c r="AE410" s="295"/>
      <c r="AF410" s="295"/>
      <c r="AG410" s="295"/>
      <c r="AH410" s="295"/>
      <c r="AI410" s="295"/>
      <c r="AJ410" s="295"/>
      <c r="AK410" s="295"/>
      <c r="AL410" s="295"/>
      <c r="AM410" s="295"/>
      <c r="AN410" s="295"/>
      <c r="AO410" s="295"/>
      <c r="AP410" s="295"/>
      <c r="AQ410" s="295"/>
      <c r="AR410" s="295"/>
      <c r="AS410" s="295"/>
      <c r="AT410" s="295"/>
      <c r="AU410" s="295"/>
      <c r="AV410" s="295"/>
      <c r="AW410" s="295"/>
      <c r="AX410" s="295"/>
      <c r="AY410" s="295"/>
      <c r="AZ410" s="295"/>
      <c r="BA410" s="295"/>
      <c r="BB410" s="295"/>
      <c r="BC410" s="295"/>
      <c r="BD410" s="295"/>
      <c r="BE410" s="295"/>
      <c r="BF410" s="295"/>
      <c r="BG410" s="295"/>
      <c r="BH410" s="295"/>
      <c r="BI410" s="295"/>
      <c r="BJ410" s="295"/>
      <c r="BK410" s="295"/>
      <c r="BL410" s="295"/>
      <c r="BM410" s="295"/>
      <c r="BN410" s="295"/>
      <c r="BO410" s="295"/>
      <c r="BP410" s="295"/>
      <c r="BQ410" s="295"/>
      <c r="BR410" s="295"/>
      <c r="BS410" s="295"/>
      <c r="BT410" s="295"/>
      <c r="BU410" s="295"/>
      <c r="BV410" s="295"/>
      <c r="BW410" s="295"/>
      <c r="BX410" s="295"/>
      <c r="BY410" s="295"/>
      <c r="BZ410" s="295"/>
      <c r="CA410" s="295"/>
      <c r="CB410" s="295"/>
      <c r="CC410" s="295"/>
      <c r="CD410" s="295"/>
      <c r="CE410" s="294"/>
      <c r="CF410" s="294"/>
      <c r="CG410" s="294"/>
      <c r="CH410" s="294"/>
      <c r="CI410" s="294"/>
      <c r="CJ410" s="294"/>
      <c r="CK410" s="294"/>
      <c r="CL410" s="294"/>
      <c r="CM410" s="294"/>
      <c r="CN410" s="294"/>
      <c r="CO410" s="294"/>
      <c r="CP410" s="294"/>
      <c r="CQ410" s="294"/>
    </row>
    <row r="411" spans="1:95" s="296" customFormat="1" ht="30" customHeight="1" x14ac:dyDescent="0.25">
      <c r="A411" s="512"/>
      <c r="B411" s="250" t="s">
        <v>281</v>
      </c>
      <c r="C411" s="172" t="s">
        <v>44</v>
      </c>
      <c r="D411" s="661"/>
      <c r="E411" s="662"/>
      <c r="F411" s="661"/>
      <c r="G411" s="662"/>
      <c r="H411" s="661"/>
      <c r="I411" s="662"/>
      <c r="J411" s="661"/>
      <c r="K411" s="662"/>
      <c r="L411" s="661"/>
      <c r="M411" s="662"/>
      <c r="N411" s="661"/>
      <c r="O411" s="662"/>
      <c r="P411" s="661"/>
      <c r="Q411" s="662"/>
      <c r="R411" s="661"/>
      <c r="S411" s="662"/>
      <c r="T411" s="661"/>
      <c r="U411" s="662"/>
      <c r="V411" s="661"/>
      <c r="W411" s="662"/>
      <c r="X411" s="303"/>
      <c r="Y411" s="104">
        <f>IF(OR(D411="s",F411="s",H411="s",J411="s",L411="s",N411="s",P411="s",R411="s",T411="s",V411="s"), 0, IF(OR(D411="a",F411="a",H411="a",J411="a",L411="a",N411="a",P411="a",R411="a",T411="a",V411="a"),Z411,0))</f>
        <v>0</v>
      </c>
      <c r="Z411" s="409">
        <v>10</v>
      </c>
      <c r="AA411" s="221">
        <f>COUNTIF(D411:W411,"a")+COUNTIF(D411:W411,"s")</f>
        <v>0</v>
      </c>
      <c r="AB411" s="274"/>
      <c r="AC411" s="295"/>
      <c r="AD411" s="276"/>
      <c r="AE411" s="295"/>
      <c r="AF411" s="295"/>
      <c r="AG411" s="295"/>
      <c r="AH411" s="295"/>
      <c r="AI411" s="295"/>
      <c r="AJ411" s="295"/>
      <c r="AK411" s="295"/>
      <c r="AL411" s="295"/>
      <c r="AM411" s="295"/>
      <c r="AN411" s="295"/>
      <c r="AO411" s="295"/>
      <c r="AP411" s="295"/>
      <c r="AQ411" s="295"/>
      <c r="AR411" s="295"/>
      <c r="AS411" s="295"/>
      <c r="AT411" s="295"/>
      <c r="AU411" s="295"/>
      <c r="AV411" s="295"/>
      <c r="AW411" s="295"/>
      <c r="AX411" s="295"/>
      <c r="AY411" s="295"/>
      <c r="AZ411" s="295"/>
      <c r="BA411" s="295"/>
      <c r="BB411" s="295"/>
      <c r="BC411" s="295"/>
      <c r="BD411" s="295"/>
      <c r="BE411" s="295"/>
      <c r="BF411" s="295"/>
      <c r="BG411" s="295"/>
      <c r="BH411" s="295"/>
      <c r="BI411" s="295"/>
      <c r="BJ411" s="295"/>
      <c r="BK411" s="295"/>
      <c r="BL411" s="295"/>
      <c r="BM411" s="295"/>
      <c r="BN411" s="295"/>
      <c r="BO411" s="295"/>
      <c r="BP411" s="295"/>
      <c r="BQ411" s="295"/>
      <c r="BR411" s="295"/>
      <c r="BS411" s="295"/>
      <c r="BT411" s="295"/>
      <c r="BU411" s="295"/>
      <c r="BV411" s="295"/>
      <c r="BW411" s="295"/>
      <c r="BX411" s="295"/>
      <c r="BY411" s="295"/>
      <c r="BZ411" s="295"/>
      <c r="CA411" s="295"/>
      <c r="CB411" s="295"/>
      <c r="CC411" s="295"/>
      <c r="CD411" s="295"/>
      <c r="CE411" s="294"/>
      <c r="CF411" s="294"/>
      <c r="CG411" s="294"/>
      <c r="CH411" s="294"/>
      <c r="CI411" s="294"/>
      <c r="CJ411" s="294"/>
      <c r="CK411" s="294"/>
      <c r="CL411" s="294"/>
      <c r="CM411" s="294"/>
      <c r="CN411" s="294"/>
      <c r="CO411" s="294"/>
      <c r="CP411" s="294"/>
      <c r="CQ411" s="294"/>
    </row>
    <row r="412" spans="1:95" s="296" customFormat="1" ht="67.75" customHeight="1" thickBot="1" x14ac:dyDescent="0.2">
      <c r="A412" s="512"/>
      <c r="B412" s="250" t="s">
        <v>282</v>
      </c>
      <c r="C412" s="172" t="s">
        <v>218</v>
      </c>
      <c r="D412" s="622"/>
      <c r="E412" s="623"/>
      <c r="F412" s="622"/>
      <c r="G412" s="623"/>
      <c r="H412" s="622"/>
      <c r="I412" s="623"/>
      <c r="J412" s="622"/>
      <c r="K412" s="623"/>
      <c r="L412" s="622"/>
      <c r="M412" s="623"/>
      <c r="N412" s="622"/>
      <c r="O412" s="623"/>
      <c r="P412" s="622"/>
      <c r="Q412" s="623"/>
      <c r="R412" s="622"/>
      <c r="S412" s="623"/>
      <c r="T412" s="622"/>
      <c r="U412" s="623"/>
      <c r="V412" s="622"/>
      <c r="W412" s="623"/>
      <c r="X412" s="215"/>
      <c r="Y412" s="104">
        <f>IF(OR(D412="s",F412="s",H412="s",J412="s",L412="s",N412="s",P412="s",R412="s",T412="s",V412="s"), 0, IF(OR(D412="a",F412="a",H412="a",J412="a",L412="a",N412="a",P412="a",R412="a",T412="a",V412="a"),Z412,0))</f>
        <v>0</v>
      </c>
      <c r="Z412" s="409">
        <v>10</v>
      </c>
      <c r="AA412" s="221">
        <f>COUNTIF(D412:W412,"a")+COUNTIF(D412:W412,"s")+COUNTIF(X412,"na")</f>
        <v>0</v>
      </c>
      <c r="AB412" s="274"/>
      <c r="AC412" s="295"/>
      <c r="AD412" s="276"/>
      <c r="AE412" s="295"/>
      <c r="AF412" s="295"/>
      <c r="AG412" s="295"/>
      <c r="AH412" s="295"/>
      <c r="AI412" s="295"/>
      <c r="AJ412" s="295"/>
      <c r="AK412" s="295"/>
      <c r="AL412" s="295"/>
      <c r="AM412" s="295"/>
      <c r="AN412" s="295"/>
      <c r="AO412" s="295"/>
      <c r="AP412" s="295"/>
      <c r="AQ412" s="295"/>
      <c r="AR412" s="295"/>
      <c r="AS412" s="295"/>
      <c r="AT412" s="295"/>
      <c r="AU412" s="295"/>
      <c r="AV412" s="295"/>
      <c r="AW412" s="295"/>
      <c r="AX412" s="295"/>
      <c r="AY412" s="295"/>
      <c r="AZ412" s="295"/>
      <c r="BA412" s="295"/>
      <c r="BB412" s="295"/>
      <c r="BC412" s="295"/>
      <c r="BD412" s="295"/>
      <c r="BE412" s="295"/>
      <c r="BF412" s="295"/>
      <c r="BG412" s="295"/>
      <c r="BH412" s="295"/>
      <c r="BI412" s="295"/>
      <c r="BJ412" s="295"/>
      <c r="BK412" s="295"/>
      <c r="BL412" s="295"/>
      <c r="BM412" s="295"/>
      <c r="BN412" s="295"/>
      <c r="BO412" s="295"/>
      <c r="BP412" s="295"/>
      <c r="BQ412" s="295"/>
      <c r="BR412" s="295"/>
      <c r="BS412" s="295"/>
      <c r="BT412" s="295"/>
      <c r="BU412" s="295"/>
      <c r="BV412" s="295"/>
      <c r="BW412" s="295"/>
      <c r="BX412" s="295"/>
      <c r="BY412" s="295"/>
      <c r="BZ412" s="295"/>
      <c r="CA412" s="295"/>
      <c r="CB412" s="295"/>
      <c r="CC412" s="295"/>
      <c r="CD412" s="295"/>
      <c r="CE412" s="294"/>
      <c r="CF412" s="294"/>
      <c r="CG412" s="294"/>
      <c r="CH412" s="294"/>
      <c r="CI412" s="294"/>
      <c r="CJ412" s="294"/>
      <c r="CK412" s="294"/>
      <c r="CL412" s="294"/>
      <c r="CM412" s="294"/>
      <c r="CN412" s="294"/>
      <c r="CO412" s="294"/>
      <c r="CP412" s="294"/>
      <c r="CQ412" s="294"/>
    </row>
    <row r="413" spans="1:95" s="296" customFormat="1" ht="21" customHeight="1" thickTop="1" thickBot="1" x14ac:dyDescent="0.3">
      <c r="A413" s="512"/>
      <c r="B413" s="248"/>
      <c r="C413" s="143"/>
      <c r="D413" s="667" t="s">
        <v>289</v>
      </c>
      <c r="E413" s="668"/>
      <c r="F413" s="668"/>
      <c r="G413" s="668"/>
      <c r="H413" s="668"/>
      <c r="I413" s="668"/>
      <c r="J413" s="668"/>
      <c r="K413" s="668"/>
      <c r="L413" s="668"/>
      <c r="M413" s="668"/>
      <c r="N413" s="668"/>
      <c r="O413" s="668"/>
      <c r="P413" s="668"/>
      <c r="Q413" s="668"/>
      <c r="R413" s="668"/>
      <c r="S413" s="668"/>
      <c r="T413" s="668"/>
      <c r="U413" s="668"/>
      <c r="V413" s="668"/>
      <c r="W413" s="668"/>
      <c r="X413" s="672"/>
      <c r="Y413" s="9">
        <f>SUM(Y408:Y412)</f>
        <v>0</v>
      </c>
      <c r="Z413" s="410">
        <f>SUM(Z408:Z412)</f>
        <v>55</v>
      </c>
      <c r="AA413" s="221"/>
      <c r="AB413" s="294"/>
      <c r="AC413" s="295"/>
      <c r="AD413" s="276"/>
      <c r="AE413" s="295"/>
      <c r="AF413" s="295"/>
      <c r="AG413" s="295"/>
      <c r="AH413" s="295"/>
      <c r="AI413" s="295"/>
      <c r="AJ413" s="295"/>
      <c r="AK413" s="295"/>
      <c r="AL413" s="295"/>
      <c r="AM413" s="295"/>
      <c r="AN413" s="295"/>
      <c r="AO413" s="295"/>
      <c r="AP413" s="295"/>
      <c r="AQ413" s="295"/>
      <c r="AR413" s="295"/>
      <c r="AS413" s="295"/>
      <c r="AT413" s="295"/>
      <c r="AU413" s="295"/>
      <c r="AV413" s="295"/>
      <c r="AW413" s="295"/>
      <c r="AX413" s="295"/>
      <c r="AY413" s="295"/>
      <c r="AZ413" s="295"/>
      <c r="BA413" s="295"/>
      <c r="BB413" s="295"/>
      <c r="BC413" s="295"/>
      <c r="BD413" s="295"/>
      <c r="BE413" s="295"/>
      <c r="BF413" s="295"/>
      <c r="BG413" s="295"/>
      <c r="BH413" s="295"/>
      <c r="BI413" s="295"/>
      <c r="BJ413" s="295"/>
      <c r="BK413" s="295"/>
      <c r="BL413" s="295"/>
      <c r="BM413" s="295"/>
      <c r="BN413" s="295"/>
      <c r="BO413" s="295"/>
      <c r="BP413" s="295"/>
      <c r="BQ413" s="295"/>
      <c r="BR413" s="295"/>
      <c r="BS413" s="295"/>
      <c r="BT413" s="295"/>
      <c r="BU413" s="295"/>
      <c r="BV413" s="295"/>
      <c r="BW413" s="295"/>
      <c r="BX413" s="295"/>
      <c r="BY413" s="295"/>
      <c r="BZ413" s="295"/>
      <c r="CA413" s="295"/>
      <c r="CB413" s="295"/>
      <c r="CC413" s="295"/>
      <c r="CD413" s="295"/>
      <c r="CE413" s="294"/>
      <c r="CF413" s="294"/>
      <c r="CG413" s="294"/>
      <c r="CH413" s="294"/>
      <c r="CI413" s="294"/>
      <c r="CJ413" s="294"/>
      <c r="CK413" s="294"/>
      <c r="CL413" s="294"/>
      <c r="CM413" s="294"/>
      <c r="CN413" s="294"/>
      <c r="CO413" s="294"/>
      <c r="CP413" s="294"/>
      <c r="CQ413" s="294"/>
    </row>
    <row r="414" spans="1:95" s="296" customFormat="1" ht="21" customHeight="1" thickBot="1" x14ac:dyDescent="0.3">
      <c r="A414" s="399"/>
      <c r="B414" s="304"/>
      <c r="C414" s="184"/>
      <c r="D414" s="693"/>
      <c r="E414" s="694"/>
      <c r="F414" s="774">
        <v>0</v>
      </c>
      <c r="G414" s="715"/>
      <c r="H414" s="715"/>
      <c r="I414" s="715"/>
      <c r="J414" s="715"/>
      <c r="K414" s="715"/>
      <c r="L414" s="715"/>
      <c r="M414" s="715"/>
      <c r="N414" s="715"/>
      <c r="O414" s="715"/>
      <c r="P414" s="715"/>
      <c r="Q414" s="715"/>
      <c r="R414" s="715"/>
      <c r="S414" s="715"/>
      <c r="T414" s="715"/>
      <c r="U414" s="715"/>
      <c r="V414" s="715"/>
      <c r="W414" s="715"/>
      <c r="X414" s="715"/>
      <c r="Y414" s="715"/>
      <c r="Z414" s="716"/>
      <c r="AA414" s="221"/>
      <c r="AB414" s="294"/>
      <c r="AC414" s="295"/>
      <c r="AD414" s="276"/>
      <c r="AE414" s="295"/>
      <c r="AF414" s="295"/>
      <c r="AG414" s="295"/>
      <c r="AH414" s="295"/>
      <c r="AI414" s="295"/>
      <c r="AJ414" s="295"/>
      <c r="AK414" s="295"/>
      <c r="AL414" s="295"/>
      <c r="AM414" s="295"/>
      <c r="AN414" s="295"/>
      <c r="AO414" s="295"/>
      <c r="AP414" s="295"/>
      <c r="AQ414" s="295"/>
      <c r="AR414" s="295"/>
      <c r="AS414" s="295"/>
      <c r="AT414" s="295"/>
      <c r="AU414" s="295"/>
      <c r="AV414" s="295"/>
      <c r="AW414" s="295"/>
      <c r="AX414" s="295"/>
      <c r="AY414" s="295"/>
      <c r="AZ414" s="295"/>
      <c r="BA414" s="295"/>
      <c r="BB414" s="295"/>
      <c r="BC414" s="295"/>
      <c r="BD414" s="295"/>
      <c r="BE414" s="295"/>
      <c r="BF414" s="295"/>
      <c r="BG414" s="295"/>
      <c r="BH414" s="295"/>
      <c r="BI414" s="295"/>
      <c r="BJ414" s="295"/>
      <c r="BK414" s="295"/>
      <c r="BL414" s="295"/>
      <c r="BM414" s="295"/>
      <c r="BN414" s="295"/>
      <c r="BO414" s="295"/>
      <c r="BP414" s="295"/>
      <c r="BQ414" s="295"/>
      <c r="BR414" s="295"/>
      <c r="BS414" s="295"/>
      <c r="BT414" s="295"/>
      <c r="BU414" s="295"/>
      <c r="BV414" s="295"/>
      <c r="BW414" s="295"/>
      <c r="BX414" s="295"/>
      <c r="BY414" s="295"/>
      <c r="BZ414" s="295"/>
      <c r="CA414" s="295"/>
      <c r="CB414" s="295"/>
      <c r="CC414" s="295"/>
      <c r="CD414" s="295"/>
      <c r="CE414" s="294"/>
      <c r="CF414" s="294"/>
      <c r="CG414" s="294"/>
      <c r="CH414" s="294"/>
      <c r="CI414" s="294"/>
      <c r="CJ414" s="294"/>
      <c r="CK414" s="294"/>
      <c r="CL414" s="294"/>
      <c r="CM414" s="294"/>
      <c r="CN414" s="294"/>
      <c r="CO414" s="294"/>
      <c r="CP414" s="294"/>
      <c r="CQ414" s="294"/>
    </row>
    <row r="415" spans="1:95" s="296" customFormat="1" ht="30" customHeight="1" thickBot="1" x14ac:dyDescent="0.3">
      <c r="A415" s="391"/>
      <c r="B415" s="267" t="s">
        <v>0</v>
      </c>
      <c r="C415" s="311" t="s">
        <v>1</v>
      </c>
      <c r="D415" s="358"/>
      <c r="E415" s="359"/>
      <c r="F415" s="323" t="s">
        <v>288</v>
      </c>
      <c r="G415" s="58"/>
      <c r="H415" s="510" t="s">
        <v>288</v>
      </c>
      <c r="I415" s="509"/>
      <c r="J415" s="203" t="s">
        <v>288</v>
      </c>
      <c r="K415" s="58"/>
      <c r="L415" s="510" t="s">
        <v>288</v>
      </c>
      <c r="M415" s="209"/>
      <c r="N415" s="510" t="s">
        <v>288</v>
      </c>
      <c r="O415" s="361"/>
      <c r="P415" s="510"/>
      <c r="Q415" s="359"/>
      <c r="R415" s="360"/>
      <c r="S415" s="361"/>
      <c r="T415" s="358"/>
      <c r="U415" s="359"/>
      <c r="V415" s="360"/>
      <c r="W415" s="361"/>
      <c r="X415" s="363"/>
      <c r="Y415" s="363"/>
      <c r="Z415" s="406"/>
      <c r="AA415" s="221"/>
      <c r="AB415" s="294"/>
      <c r="AC415" s="295"/>
      <c r="AD415" s="276"/>
      <c r="AE415" s="295"/>
      <c r="AF415" s="295"/>
      <c r="AG415" s="295"/>
      <c r="AH415" s="295"/>
      <c r="AI415" s="295"/>
      <c r="AJ415" s="295"/>
      <c r="AK415" s="295"/>
      <c r="AL415" s="295"/>
      <c r="AM415" s="295"/>
      <c r="AN415" s="295"/>
      <c r="AO415" s="295"/>
      <c r="AP415" s="295"/>
      <c r="AQ415" s="295"/>
      <c r="AR415" s="295"/>
      <c r="AS415" s="295"/>
      <c r="AT415" s="295"/>
      <c r="AU415" s="295"/>
      <c r="AV415" s="295"/>
      <c r="AW415" s="295"/>
      <c r="AX415" s="295"/>
      <c r="AY415" s="295"/>
      <c r="AZ415" s="295"/>
      <c r="BA415" s="295"/>
      <c r="BB415" s="295"/>
      <c r="BC415" s="295"/>
      <c r="BD415" s="295"/>
      <c r="BE415" s="295"/>
      <c r="BF415" s="295"/>
      <c r="BG415" s="295"/>
      <c r="BH415" s="295"/>
      <c r="BI415" s="295"/>
      <c r="BJ415" s="295"/>
      <c r="BK415" s="295"/>
      <c r="BL415" s="295"/>
      <c r="BM415" s="295"/>
      <c r="BN415" s="295"/>
      <c r="BO415" s="295"/>
      <c r="BP415" s="295"/>
      <c r="BQ415" s="295"/>
      <c r="BR415" s="295"/>
      <c r="BS415" s="295"/>
      <c r="BT415" s="295"/>
      <c r="BU415" s="295"/>
      <c r="BV415" s="295"/>
      <c r="BW415" s="295"/>
      <c r="BX415" s="295"/>
      <c r="BY415" s="295"/>
      <c r="BZ415" s="295"/>
      <c r="CA415" s="295"/>
      <c r="CB415" s="295"/>
      <c r="CC415" s="295"/>
      <c r="CD415" s="295"/>
      <c r="CE415" s="294"/>
      <c r="CF415" s="294"/>
      <c r="CG415" s="294"/>
      <c r="CH415" s="294"/>
      <c r="CI415" s="294"/>
      <c r="CJ415" s="294"/>
      <c r="CK415" s="294"/>
      <c r="CL415" s="294"/>
      <c r="CM415" s="294"/>
      <c r="CN415" s="294"/>
      <c r="CO415" s="294"/>
      <c r="CP415" s="294"/>
      <c r="CQ415" s="294"/>
    </row>
    <row r="416" spans="1:95" s="296" customFormat="1" ht="45" customHeight="1" x14ac:dyDescent="0.25">
      <c r="A416" s="512"/>
      <c r="B416" s="256" t="s">
        <v>384</v>
      </c>
      <c r="C416" s="172" t="s">
        <v>745</v>
      </c>
      <c r="D416" s="622"/>
      <c r="E416" s="623"/>
      <c r="F416" s="622"/>
      <c r="G416" s="623"/>
      <c r="H416" s="622"/>
      <c r="I416" s="623"/>
      <c r="J416" s="622"/>
      <c r="K416" s="623"/>
      <c r="L416" s="622"/>
      <c r="M416" s="623"/>
      <c r="N416" s="622"/>
      <c r="O416" s="623"/>
      <c r="P416" s="622"/>
      <c r="Q416" s="623"/>
      <c r="R416" s="622"/>
      <c r="S416" s="623"/>
      <c r="T416" s="622"/>
      <c r="U416" s="623"/>
      <c r="V416" s="622"/>
      <c r="W416" s="623"/>
      <c r="X416" s="303"/>
      <c r="Y416" s="34">
        <f>IF(OR(D416="s",F416="s",H416="s",J416="s",L416="s",N416="s",P416="s",R416="s",T416="s",V416="s"), 0, IF(OR(D416="a",F416="a",H416="a",J416="a",L416="a",N416="a",P416="a",R416="a",T416="a",V416="a"),Z416,0))</f>
        <v>0</v>
      </c>
      <c r="Z416" s="409">
        <v>10</v>
      </c>
      <c r="AA416" s="221">
        <f>COUNTIF(D416:W416,"a")+COUNTIF(D416:W416,"s")</f>
        <v>0</v>
      </c>
      <c r="AB416" s="274"/>
      <c r="AC416" s="295"/>
      <c r="AD416" s="276" t="s">
        <v>286</v>
      </c>
      <c r="AE416" s="340"/>
      <c r="AF416" s="295"/>
      <c r="AG416" s="295"/>
      <c r="AH416" s="295"/>
      <c r="AI416" s="295"/>
      <c r="AJ416" s="295"/>
      <c r="AK416" s="295"/>
      <c r="AL416" s="295"/>
      <c r="AM416" s="295"/>
      <c r="AN416" s="295"/>
      <c r="AO416" s="295"/>
      <c r="AP416" s="295"/>
      <c r="AQ416" s="295"/>
      <c r="AR416" s="295"/>
      <c r="AS416" s="295"/>
      <c r="AT416" s="295"/>
      <c r="AU416" s="295"/>
      <c r="AV416" s="295"/>
      <c r="AW416" s="295"/>
      <c r="AX416" s="295"/>
      <c r="AY416" s="295"/>
      <c r="AZ416" s="295"/>
      <c r="BA416" s="295"/>
      <c r="BB416" s="295"/>
      <c r="BC416" s="295"/>
      <c r="BD416" s="295"/>
      <c r="BE416" s="295"/>
      <c r="BF416" s="295"/>
      <c r="BG416" s="295"/>
      <c r="BH416" s="295"/>
      <c r="BI416" s="295"/>
      <c r="BJ416" s="295"/>
      <c r="BK416" s="295"/>
      <c r="BL416" s="295"/>
      <c r="BM416" s="295"/>
      <c r="BN416" s="295"/>
      <c r="BO416" s="295"/>
      <c r="BP416" s="295"/>
      <c r="BQ416" s="295"/>
      <c r="BR416" s="295"/>
      <c r="BS416" s="295"/>
      <c r="BT416" s="295"/>
      <c r="BU416" s="295"/>
      <c r="BV416" s="295"/>
      <c r="BW416" s="295"/>
      <c r="BX416" s="295"/>
      <c r="BY416" s="295"/>
      <c r="BZ416" s="295"/>
      <c r="CA416" s="295"/>
      <c r="CB416" s="295"/>
      <c r="CC416" s="295"/>
      <c r="CD416" s="295"/>
      <c r="CE416" s="294"/>
      <c r="CF416" s="294"/>
      <c r="CG416" s="294"/>
      <c r="CH416" s="294"/>
      <c r="CI416" s="294"/>
      <c r="CJ416" s="294"/>
      <c r="CK416" s="294"/>
      <c r="CL416" s="294"/>
      <c r="CM416" s="294"/>
      <c r="CN416" s="294"/>
      <c r="CO416" s="294"/>
      <c r="CP416" s="294"/>
      <c r="CQ416" s="294"/>
    </row>
    <row r="417" spans="1:95" s="296" customFormat="1" ht="45" customHeight="1" x14ac:dyDescent="0.25">
      <c r="A417" s="512"/>
      <c r="B417" s="255" t="s">
        <v>385</v>
      </c>
      <c r="C417" s="172" t="s">
        <v>746</v>
      </c>
      <c r="D417" s="622"/>
      <c r="E417" s="623"/>
      <c r="F417" s="622"/>
      <c r="G417" s="623"/>
      <c r="H417" s="622"/>
      <c r="I417" s="623"/>
      <c r="J417" s="622"/>
      <c r="K417" s="623"/>
      <c r="L417" s="622"/>
      <c r="M417" s="623"/>
      <c r="N417" s="622"/>
      <c r="O417" s="623"/>
      <c r="P417" s="622"/>
      <c r="Q417" s="623"/>
      <c r="R417" s="622"/>
      <c r="S417" s="623"/>
      <c r="T417" s="622"/>
      <c r="U417" s="623"/>
      <c r="V417" s="622"/>
      <c r="W417" s="623"/>
      <c r="X417" s="303"/>
      <c r="Y417" s="111">
        <f>IF(OR(D417="s",F417="s",H417="s",J417="s",L417="s",N417="s",P417="s",R417="s",T417="s",V417="s"), 0, IF(OR(D417="a",F417="a",H417="a",J417="a",L417="a",N417="a",P417="a",R417="a",T417="a",V417="a"),Z417,0))</f>
        <v>0</v>
      </c>
      <c r="Z417" s="409">
        <v>5</v>
      </c>
      <c r="AA417" s="221">
        <f>COUNTIF(D417:W417,"a")+COUNTIF(D417:W417,"s")</f>
        <v>0</v>
      </c>
      <c r="AB417" s="274"/>
      <c r="AC417" s="295"/>
      <c r="AD417" s="276" t="s">
        <v>286</v>
      </c>
      <c r="AE417" s="340"/>
      <c r="AF417" s="295"/>
      <c r="AG417" s="295"/>
      <c r="AH417" s="295"/>
      <c r="AI417" s="295"/>
      <c r="AJ417" s="295"/>
      <c r="AK417" s="295"/>
      <c r="AL417" s="295"/>
      <c r="AM417" s="295"/>
      <c r="AN417" s="295"/>
      <c r="AO417" s="295"/>
      <c r="AP417" s="295"/>
      <c r="AQ417" s="295"/>
      <c r="AR417" s="295"/>
      <c r="AS417" s="295"/>
      <c r="AT417" s="295"/>
      <c r="AU417" s="295"/>
      <c r="AV417" s="295"/>
      <c r="AW417" s="295"/>
      <c r="AX417" s="295"/>
      <c r="AY417" s="295"/>
      <c r="AZ417" s="295"/>
      <c r="BA417" s="295"/>
      <c r="BB417" s="295"/>
      <c r="BC417" s="295"/>
      <c r="BD417" s="295"/>
      <c r="BE417" s="295"/>
      <c r="BF417" s="295"/>
      <c r="BG417" s="295"/>
      <c r="BH417" s="295"/>
      <c r="BI417" s="295"/>
      <c r="BJ417" s="295"/>
      <c r="BK417" s="295"/>
      <c r="BL417" s="295"/>
      <c r="BM417" s="295"/>
      <c r="BN417" s="295"/>
      <c r="BO417" s="295"/>
      <c r="BP417" s="295"/>
      <c r="BQ417" s="295"/>
      <c r="BR417" s="295"/>
      <c r="BS417" s="295"/>
      <c r="BT417" s="295"/>
      <c r="BU417" s="295"/>
      <c r="BV417" s="295"/>
      <c r="BW417" s="295"/>
      <c r="BX417" s="295"/>
      <c r="BY417" s="295"/>
      <c r="BZ417" s="295"/>
      <c r="CA417" s="295"/>
      <c r="CB417" s="295"/>
      <c r="CC417" s="295"/>
      <c r="CD417" s="295"/>
      <c r="CE417" s="294"/>
      <c r="CF417" s="294"/>
      <c r="CG417" s="294"/>
      <c r="CH417" s="294"/>
      <c r="CI417" s="294"/>
      <c r="CJ417" s="294"/>
      <c r="CK417" s="294"/>
      <c r="CL417" s="294"/>
      <c r="CM417" s="294"/>
      <c r="CN417" s="294"/>
      <c r="CO417" s="294"/>
      <c r="CP417" s="294"/>
      <c r="CQ417" s="294"/>
    </row>
    <row r="418" spans="1:95" s="296" customFormat="1" ht="45" customHeight="1" x14ac:dyDescent="0.25">
      <c r="A418" s="512"/>
      <c r="B418" s="256" t="s">
        <v>386</v>
      </c>
      <c r="C418" s="172" t="s">
        <v>387</v>
      </c>
      <c r="D418" s="661"/>
      <c r="E418" s="662"/>
      <c r="F418" s="661"/>
      <c r="G418" s="662"/>
      <c r="H418" s="661"/>
      <c r="I418" s="662"/>
      <c r="J418" s="661"/>
      <c r="K418" s="662"/>
      <c r="L418" s="661"/>
      <c r="M418" s="662"/>
      <c r="N418" s="661"/>
      <c r="O418" s="662"/>
      <c r="P418" s="661"/>
      <c r="Q418" s="662"/>
      <c r="R418" s="661"/>
      <c r="S418" s="662"/>
      <c r="T418" s="661"/>
      <c r="U418" s="662"/>
      <c r="V418" s="661"/>
      <c r="W418" s="662"/>
      <c r="X418" s="215"/>
      <c r="Y418" s="104">
        <f>IF(OR(D418="s",F418="s",H418="s",J418="s",L418="s",N418="s",P418="s",R418="s",T418="s",V418="s"), 0, IF(OR(D418="a",F418="a",H418="a",J418="a",L418="a",N418="a",P418="a",R418="a",T418="a",V418="a",X418="na"),Z418,0))</f>
        <v>0</v>
      </c>
      <c r="Z418" s="409">
        <v>5</v>
      </c>
      <c r="AA418" s="221">
        <f>COUNTIF(D418:W418,"a")+COUNTIF(D418:W418,"s")+COUNTIF(X418,"na")</f>
        <v>0</v>
      </c>
      <c r="AB418" s="274"/>
      <c r="AC418" s="295"/>
      <c r="AD418" s="276"/>
      <c r="AE418" s="340"/>
      <c r="AF418" s="295"/>
      <c r="AG418" s="295"/>
      <c r="AH418" s="295"/>
      <c r="AI418" s="295"/>
      <c r="AJ418" s="295"/>
      <c r="AK418" s="295"/>
      <c r="AL418" s="295"/>
      <c r="AM418" s="295"/>
      <c r="AN418" s="295"/>
      <c r="AO418" s="295"/>
      <c r="AP418" s="295"/>
      <c r="AQ418" s="295"/>
      <c r="AR418" s="295"/>
      <c r="AS418" s="295"/>
      <c r="AT418" s="295"/>
      <c r="AU418" s="295"/>
      <c r="AV418" s="295"/>
      <c r="AW418" s="295"/>
      <c r="AX418" s="295"/>
      <c r="AY418" s="295"/>
      <c r="AZ418" s="295"/>
      <c r="BA418" s="295"/>
      <c r="BB418" s="295"/>
      <c r="BC418" s="295"/>
      <c r="BD418" s="295"/>
      <c r="BE418" s="295"/>
      <c r="BF418" s="295"/>
      <c r="BG418" s="295"/>
      <c r="BH418" s="295"/>
      <c r="BI418" s="295"/>
      <c r="BJ418" s="295"/>
      <c r="BK418" s="295"/>
      <c r="BL418" s="295"/>
      <c r="BM418" s="295"/>
      <c r="BN418" s="295"/>
      <c r="BO418" s="295"/>
      <c r="BP418" s="295"/>
      <c r="BQ418" s="295"/>
      <c r="BR418" s="295"/>
      <c r="BS418" s="295"/>
      <c r="BT418" s="295"/>
      <c r="BU418" s="295"/>
      <c r="BV418" s="295"/>
      <c r="BW418" s="295"/>
      <c r="BX418" s="295"/>
      <c r="BY418" s="295"/>
      <c r="BZ418" s="295"/>
      <c r="CA418" s="295"/>
      <c r="CB418" s="295"/>
      <c r="CC418" s="295"/>
      <c r="CD418" s="295"/>
      <c r="CE418" s="294"/>
      <c r="CF418" s="294"/>
      <c r="CG418" s="294"/>
      <c r="CH418" s="294"/>
      <c r="CI418" s="294"/>
      <c r="CJ418" s="294"/>
      <c r="CK418" s="294"/>
      <c r="CL418" s="294"/>
      <c r="CM418" s="294"/>
      <c r="CN418" s="294"/>
      <c r="CO418" s="294"/>
      <c r="CP418" s="294"/>
      <c r="CQ418" s="294"/>
    </row>
    <row r="419" spans="1:95" s="296" customFormat="1" ht="45" customHeight="1" thickBot="1" x14ac:dyDescent="0.2">
      <c r="A419" s="512"/>
      <c r="B419" s="256" t="s">
        <v>388</v>
      </c>
      <c r="C419" s="172" t="s">
        <v>872</v>
      </c>
      <c r="D419" s="622"/>
      <c r="E419" s="623"/>
      <c r="F419" s="622"/>
      <c r="G419" s="623"/>
      <c r="H419" s="622"/>
      <c r="I419" s="623"/>
      <c r="J419" s="622"/>
      <c r="K419" s="623"/>
      <c r="L419" s="622"/>
      <c r="M419" s="623"/>
      <c r="N419" s="622"/>
      <c r="O419" s="623"/>
      <c r="P419" s="622"/>
      <c r="Q419" s="623"/>
      <c r="R419" s="622"/>
      <c r="S419" s="623"/>
      <c r="T419" s="622"/>
      <c r="U419" s="623"/>
      <c r="V419" s="622"/>
      <c r="W419" s="623"/>
      <c r="X419" s="364"/>
      <c r="Y419" s="104">
        <f>IF(OR(D419="s",F419="s",H419="s",J419="s",L419="s",N419="s",P419="s",R419="s",T419="s",V419="s"), 0, IF(OR(D419="a",F419="a",H419="a",J419="a",L419="a",N419="a",P419="a",R419="a",T419="a",V419="a"),Z419,0))</f>
        <v>0</v>
      </c>
      <c r="Z419" s="409">
        <v>5</v>
      </c>
      <c r="AA419" s="221">
        <f>COUNTIF(D419:W419,"a")+COUNTIF(D419:W419,"s")</f>
        <v>0</v>
      </c>
      <c r="AB419" s="274"/>
      <c r="AC419" s="295"/>
      <c r="AD419" s="276"/>
      <c r="AE419" s="340"/>
      <c r="AF419" s="295"/>
      <c r="AG419" s="295"/>
      <c r="AH419" s="295"/>
      <c r="AI419" s="295"/>
      <c r="AJ419" s="295"/>
      <c r="AK419" s="295"/>
      <c r="AL419" s="295"/>
      <c r="AM419" s="295"/>
      <c r="AN419" s="295"/>
      <c r="AO419" s="295"/>
      <c r="AP419" s="295"/>
      <c r="AQ419" s="295"/>
      <c r="AR419" s="295"/>
      <c r="AS419" s="295"/>
      <c r="AT419" s="295"/>
      <c r="AU419" s="295"/>
      <c r="AV419" s="295"/>
      <c r="AW419" s="295"/>
      <c r="AX419" s="295"/>
      <c r="AY419" s="295"/>
      <c r="AZ419" s="295"/>
      <c r="BA419" s="295"/>
      <c r="BB419" s="295"/>
      <c r="BC419" s="295"/>
      <c r="BD419" s="295"/>
      <c r="BE419" s="295"/>
      <c r="BF419" s="295"/>
      <c r="BG419" s="295"/>
      <c r="BH419" s="295"/>
      <c r="BI419" s="295"/>
      <c r="BJ419" s="295"/>
      <c r="BK419" s="295"/>
      <c r="BL419" s="295"/>
      <c r="BM419" s="295"/>
      <c r="BN419" s="295"/>
      <c r="BO419" s="295"/>
      <c r="BP419" s="295"/>
      <c r="BQ419" s="295"/>
      <c r="BR419" s="295"/>
      <c r="BS419" s="295"/>
      <c r="BT419" s="295"/>
      <c r="BU419" s="295"/>
      <c r="BV419" s="295"/>
      <c r="BW419" s="295"/>
      <c r="BX419" s="295"/>
      <c r="BY419" s="295"/>
      <c r="BZ419" s="295"/>
      <c r="CA419" s="295"/>
      <c r="CB419" s="295"/>
      <c r="CC419" s="295"/>
      <c r="CD419" s="295"/>
      <c r="CE419" s="294"/>
      <c r="CF419" s="294"/>
      <c r="CG419" s="294"/>
      <c r="CH419" s="294"/>
      <c r="CI419" s="294"/>
      <c r="CJ419" s="294"/>
      <c r="CK419" s="294"/>
      <c r="CL419" s="294"/>
      <c r="CM419" s="294"/>
      <c r="CN419" s="294"/>
      <c r="CO419" s="294"/>
      <c r="CP419" s="294"/>
      <c r="CQ419" s="294"/>
    </row>
    <row r="420" spans="1:95" s="296" customFormat="1" ht="21" customHeight="1" thickTop="1" thickBot="1" x14ac:dyDescent="0.3">
      <c r="A420" s="512"/>
      <c r="B420" s="248"/>
      <c r="C420" s="143"/>
      <c r="D420" s="667" t="s">
        <v>289</v>
      </c>
      <c r="E420" s="668"/>
      <c r="F420" s="668"/>
      <c r="G420" s="668"/>
      <c r="H420" s="668"/>
      <c r="I420" s="668"/>
      <c r="J420" s="668"/>
      <c r="K420" s="668"/>
      <c r="L420" s="668"/>
      <c r="M420" s="668"/>
      <c r="N420" s="668"/>
      <c r="O420" s="668"/>
      <c r="P420" s="668"/>
      <c r="Q420" s="668"/>
      <c r="R420" s="668"/>
      <c r="S420" s="668"/>
      <c r="T420" s="668"/>
      <c r="U420" s="668"/>
      <c r="V420" s="668"/>
      <c r="W420" s="668"/>
      <c r="X420" s="672"/>
      <c r="Y420" s="9">
        <f>SUM(Y416:Y419)</f>
        <v>0</v>
      </c>
      <c r="Z420" s="410">
        <f>SUM(Z416:Z419)</f>
        <v>25</v>
      </c>
      <c r="AA420" s="221"/>
      <c r="AB420" s="294"/>
      <c r="AC420" s="295"/>
      <c r="AD420" s="276"/>
      <c r="AE420" s="295"/>
      <c r="AF420" s="295"/>
      <c r="AG420" s="295"/>
      <c r="AH420" s="295"/>
      <c r="AI420" s="295"/>
      <c r="AJ420" s="295"/>
      <c r="AK420" s="295"/>
      <c r="AL420" s="295"/>
      <c r="AM420" s="295"/>
      <c r="AN420" s="295"/>
      <c r="AO420" s="295"/>
      <c r="AP420" s="295"/>
      <c r="AQ420" s="295"/>
      <c r="AR420" s="295"/>
      <c r="AS420" s="295"/>
      <c r="AT420" s="295"/>
      <c r="AU420" s="295"/>
      <c r="AV420" s="295"/>
      <c r="AW420" s="295"/>
      <c r="AX420" s="295"/>
      <c r="AY420" s="295"/>
      <c r="AZ420" s="295"/>
      <c r="BA420" s="295"/>
      <c r="BB420" s="295"/>
      <c r="BC420" s="295"/>
      <c r="BD420" s="295"/>
      <c r="BE420" s="295"/>
      <c r="BF420" s="295"/>
      <c r="BG420" s="295"/>
      <c r="BH420" s="295"/>
      <c r="BI420" s="295"/>
      <c r="BJ420" s="295"/>
      <c r="BK420" s="295"/>
      <c r="BL420" s="295"/>
      <c r="BM420" s="295"/>
      <c r="BN420" s="295"/>
      <c r="BO420" s="295"/>
      <c r="BP420" s="295"/>
      <c r="BQ420" s="295"/>
      <c r="BR420" s="295"/>
      <c r="BS420" s="295"/>
      <c r="BT420" s="295"/>
      <c r="BU420" s="295"/>
      <c r="BV420" s="295"/>
      <c r="BW420" s="295"/>
      <c r="BX420" s="295"/>
      <c r="BY420" s="295"/>
      <c r="BZ420" s="295"/>
      <c r="CA420" s="295"/>
      <c r="CB420" s="295"/>
      <c r="CC420" s="295"/>
      <c r="CD420" s="295"/>
      <c r="CE420" s="294"/>
      <c r="CF420" s="294"/>
      <c r="CG420" s="294"/>
      <c r="CH420" s="294"/>
      <c r="CI420" s="294"/>
      <c r="CJ420" s="294"/>
      <c r="CK420" s="294"/>
      <c r="CL420" s="294"/>
      <c r="CM420" s="294"/>
      <c r="CN420" s="294"/>
      <c r="CO420" s="294"/>
      <c r="CP420" s="294"/>
      <c r="CQ420" s="294"/>
    </row>
    <row r="421" spans="1:95" s="296" customFormat="1" ht="21" customHeight="1" thickBot="1" x14ac:dyDescent="0.3">
      <c r="A421" s="399"/>
      <c r="B421" s="304"/>
      <c r="C421" s="184"/>
      <c r="D421" s="693"/>
      <c r="E421" s="694"/>
      <c r="F421" s="771">
        <v>15</v>
      </c>
      <c r="G421" s="772"/>
      <c r="H421" s="772"/>
      <c r="I421" s="772"/>
      <c r="J421" s="772"/>
      <c r="K421" s="772"/>
      <c r="L421" s="772"/>
      <c r="M421" s="772"/>
      <c r="N421" s="772"/>
      <c r="O421" s="772"/>
      <c r="P421" s="772"/>
      <c r="Q421" s="772"/>
      <c r="R421" s="772"/>
      <c r="S421" s="772"/>
      <c r="T421" s="772"/>
      <c r="U421" s="772"/>
      <c r="V421" s="772"/>
      <c r="W421" s="772"/>
      <c r="X421" s="772"/>
      <c r="Y421" s="772"/>
      <c r="Z421" s="773"/>
      <c r="AA421" s="221"/>
      <c r="AB421" s="294"/>
      <c r="AC421" s="295"/>
      <c r="AD421" s="276"/>
      <c r="AE421" s="295"/>
      <c r="AF421" s="295"/>
      <c r="AG421" s="295"/>
      <c r="AH421" s="295"/>
      <c r="AI421" s="295"/>
      <c r="AJ421" s="295"/>
      <c r="AK421" s="295"/>
      <c r="AL421" s="295"/>
      <c r="AM421" s="295"/>
      <c r="AN421" s="295"/>
      <c r="AO421" s="295"/>
      <c r="AP421" s="295"/>
      <c r="AQ421" s="295"/>
      <c r="AR421" s="295"/>
      <c r="AS421" s="295"/>
      <c r="AT421" s="295"/>
      <c r="AU421" s="295"/>
      <c r="AV421" s="295"/>
      <c r="AW421" s="295"/>
      <c r="AX421" s="295"/>
      <c r="AY421" s="295"/>
      <c r="AZ421" s="295"/>
      <c r="BA421" s="295"/>
      <c r="BB421" s="295"/>
      <c r="BC421" s="295"/>
      <c r="BD421" s="295"/>
      <c r="BE421" s="295"/>
      <c r="BF421" s="295"/>
      <c r="BG421" s="295"/>
      <c r="BH421" s="295"/>
      <c r="BI421" s="295"/>
      <c r="BJ421" s="295"/>
      <c r="BK421" s="295"/>
      <c r="BL421" s="295"/>
      <c r="BM421" s="295"/>
      <c r="BN421" s="295"/>
      <c r="BO421" s="295"/>
      <c r="BP421" s="295"/>
      <c r="BQ421" s="295"/>
      <c r="BR421" s="295"/>
      <c r="BS421" s="295"/>
      <c r="BT421" s="295"/>
      <c r="BU421" s="295"/>
      <c r="BV421" s="295"/>
      <c r="BW421" s="295"/>
      <c r="BX421" s="295"/>
      <c r="BY421" s="295"/>
      <c r="BZ421" s="295"/>
      <c r="CA421" s="295"/>
      <c r="CB421" s="295"/>
      <c r="CC421" s="295"/>
      <c r="CD421" s="295"/>
      <c r="CE421" s="294"/>
      <c r="CF421" s="294"/>
      <c r="CG421" s="294"/>
      <c r="CH421" s="294"/>
      <c r="CI421" s="294"/>
      <c r="CJ421" s="294"/>
      <c r="CK421" s="294"/>
      <c r="CL421" s="294"/>
      <c r="CM421" s="294"/>
      <c r="CN421" s="294"/>
      <c r="CO421" s="294"/>
      <c r="CP421" s="294"/>
      <c r="CQ421" s="294"/>
    </row>
    <row r="422" spans="1:95" s="296" customFormat="1" ht="30" customHeight="1" thickBot="1" x14ac:dyDescent="0.3">
      <c r="A422" s="391"/>
      <c r="B422" s="310" t="s">
        <v>389</v>
      </c>
      <c r="C422" s="311" t="s">
        <v>390</v>
      </c>
      <c r="D422" s="358"/>
      <c r="E422" s="359"/>
      <c r="F422" s="323" t="s">
        <v>288</v>
      </c>
      <c r="G422" s="58"/>
      <c r="H422" s="510" t="s">
        <v>288</v>
      </c>
      <c r="I422" s="509"/>
      <c r="J422" s="203" t="s">
        <v>288</v>
      </c>
      <c r="K422" s="58"/>
      <c r="L422" s="510" t="s">
        <v>288</v>
      </c>
      <c r="M422" s="209"/>
      <c r="N422" s="510" t="s">
        <v>288</v>
      </c>
      <c r="O422" s="361"/>
      <c r="P422" s="510"/>
      <c r="Q422" s="359"/>
      <c r="R422" s="360"/>
      <c r="S422" s="361"/>
      <c r="T422" s="358"/>
      <c r="U422" s="359"/>
      <c r="V422" s="360"/>
      <c r="W422" s="361"/>
      <c r="X422" s="363"/>
      <c r="Y422" s="363"/>
      <c r="Z422" s="406"/>
      <c r="AA422" s="221"/>
      <c r="AB422" s="294"/>
      <c r="AC422" s="295"/>
      <c r="AD422" s="276"/>
      <c r="AE422" s="295"/>
      <c r="AF422" s="295"/>
      <c r="AG422" s="295"/>
      <c r="AH422" s="295"/>
      <c r="AI422" s="295"/>
      <c r="AJ422" s="295"/>
      <c r="AK422" s="295"/>
      <c r="AL422" s="295"/>
      <c r="AM422" s="295"/>
      <c r="AN422" s="295"/>
      <c r="AO422" s="295"/>
      <c r="AP422" s="295"/>
      <c r="AQ422" s="295"/>
      <c r="AR422" s="295"/>
      <c r="AS422" s="295"/>
      <c r="AT422" s="295"/>
      <c r="AU422" s="295"/>
      <c r="AV422" s="295"/>
      <c r="AW422" s="295"/>
      <c r="AX422" s="295"/>
      <c r="AY422" s="295"/>
      <c r="AZ422" s="295"/>
      <c r="BA422" s="295"/>
      <c r="BB422" s="295"/>
      <c r="BC422" s="295"/>
      <c r="BD422" s="295"/>
      <c r="BE422" s="295"/>
      <c r="BF422" s="295"/>
      <c r="BG422" s="295"/>
      <c r="BH422" s="295"/>
      <c r="BI422" s="295"/>
      <c r="BJ422" s="295"/>
      <c r="BK422" s="295"/>
      <c r="BL422" s="295"/>
      <c r="BM422" s="295"/>
      <c r="BN422" s="295"/>
      <c r="BO422" s="295"/>
      <c r="BP422" s="295"/>
      <c r="BQ422" s="295"/>
      <c r="BR422" s="295"/>
      <c r="BS422" s="295"/>
      <c r="BT422" s="295"/>
      <c r="BU422" s="295"/>
      <c r="BV422" s="295"/>
      <c r="BW422" s="295"/>
      <c r="BX422" s="295"/>
      <c r="BY422" s="295"/>
      <c r="BZ422" s="295"/>
      <c r="CA422" s="295"/>
      <c r="CB422" s="295"/>
      <c r="CC422" s="295"/>
      <c r="CD422" s="295"/>
      <c r="CE422" s="294"/>
      <c r="CF422" s="294"/>
      <c r="CG422" s="294"/>
      <c r="CH422" s="294"/>
      <c r="CI422" s="294"/>
      <c r="CJ422" s="294"/>
      <c r="CK422" s="294"/>
      <c r="CL422" s="294"/>
      <c r="CM422" s="294"/>
      <c r="CN422" s="294"/>
      <c r="CO422" s="294"/>
      <c r="CP422" s="294"/>
      <c r="CQ422" s="294"/>
    </row>
    <row r="423" spans="1:95" s="41" customFormat="1" ht="30" customHeight="1" x14ac:dyDescent="0.25">
      <c r="A423" s="512"/>
      <c r="B423" s="255"/>
      <c r="C423" s="381" t="s">
        <v>747</v>
      </c>
      <c r="D423" s="762"/>
      <c r="E423" s="762"/>
      <c r="F423" s="762"/>
      <c r="G423" s="762"/>
      <c r="H423" s="762"/>
      <c r="I423" s="762"/>
      <c r="J423" s="762"/>
      <c r="K423" s="762"/>
      <c r="L423" s="762"/>
      <c r="M423" s="762"/>
      <c r="N423" s="762"/>
      <c r="O423" s="762"/>
      <c r="P423" s="762"/>
      <c r="Q423" s="762"/>
      <c r="R423" s="762"/>
      <c r="S423" s="762"/>
      <c r="T423" s="762"/>
      <c r="U423" s="762"/>
      <c r="V423" s="762"/>
      <c r="W423" s="762"/>
      <c r="X423" s="762"/>
      <c r="Y423" s="762"/>
      <c r="Z423" s="763"/>
      <c r="AA423" s="45"/>
      <c r="AB423" s="60"/>
      <c r="AC423" s="19"/>
      <c r="AD423" s="19"/>
      <c r="AE423" s="19"/>
      <c r="AF423" s="19"/>
      <c r="AG423" s="19"/>
      <c r="AH423" s="19"/>
      <c r="AI423" s="19"/>
      <c r="AJ423" s="19"/>
      <c r="AK423" s="19"/>
      <c r="AL423" s="277"/>
      <c r="AM423" s="277"/>
      <c r="AN423" s="277"/>
      <c r="AO423" s="277"/>
      <c r="AP423" s="277"/>
      <c r="AQ423" s="277"/>
      <c r="AR423" s="277"/>
      <c r="AS423" s="277"/>
      <c r="AT423" s="277"/>
      <c r="AU423" s="277"/>
      <c r="AV423" s="277"/>
      <c r="AW423" s="277"/>
      <c r="AX423" s="277"/>
      <c r="AY423" s="277"/>
      <c r="AZ423" s="277"/>
      <c r="BA423" s="277"/>
      <c r="BB423" s="277"/>
      <c r="BC423" s="277"/>
      <c r="BD423" s="277"/>
      <c r="BE423" s="277"/>
      <c r="BF423" s="277"/>
      <c r="BG423" s="277"/>
      <c r="BH423" s="277"/>
      <c r="BI423" s="277"/>
      <c r="BJ423" s="277"/>
      <c r="BK423" s="277"/>
      <c r="BL423" s="277"/>
      <c r="BM423" s="277"/>
      <c r="BN423" s="277"/>
      <c r="BO423" s="277"/>
      <c r="BP423" s="277"/>
      <c r="BQ423" s="277"/>
      <c r="BR423" s="277"/>
      <c r="BS423" s="277"/>
      <c r="BT423" s="277"/>
      <c r="BU423" s="277"/>
      <c r="BV423" s="277"/>
      <c r="BW423" s="277"/>
      <c r="BX423" s="277"/>
      <c r="BY423" s="277"/>
      <c r="BZ423" s="277"/>
      <c r="CA423" s="277"/>
      <c r="CB423" s="277"/>
      <c r="CC423" s="277"/>
      <c r="CD423" s="277"/>
      <c r="CE423" s="277"/>
    </row>
    <row r="424" spans="1:95" s="296" customFormat="1" ht="45" customHeight="1" x14ac:dyDescent="0.25">
      <c r="A424" s="512"/>
      <c r="B424" s="256" t="s">
        <v>391</v>
      </c>
      <c r="C424" s="132" t="s">
        <v>748</v>
      </c>
      <c r="D424" s="673"/>
      <c r="E424" s="674"/>
      <c r="F424" s="673"/>
      <c r="G424" s="674"/>
      <c r="H424" s="673"/>
      <c r="I424" s="674"/>
      <c r="J424" s="673"/>
      <c r="K424" s="674"/>
      <c r="L424" s="673"/>
      <c r="M424" s="674"/>
      <c r="N424" s="673"/>
      <c r="O424" s="674"/>
      <c r="P424" s="673"/>
      <c r="Q424" s="674"/>
      <c r="R424" s="673"/>
      <c r="S424" s="674"/>
      <c r="T424" s="673"/>
      <c r="U424" s="674"/>
      <c r="V424" s="673"/>
      <c r="W424" s="674"/>
      <c r="X424" s="39"/>
      <c r="Y424" s="106">
        <f>IF(OR(D424="s",F424="s",H424="s",J424="s",L424="s",N424="s",P424="s",R424="s",T424="s",V424="s"), 0, IF(OR(D424="a",F424="a",H424="a",J424="a",L424="a",N424="a",P424="a",R424="a",T424="a",V424="a"),Z424,0))</f>
        <v>0</v>
      </c>
      <c r="Z424" s="412">
        <f>IF(X424="na",0,5)</f>
        <v>5</v>
      </c>
      <c r="AA424" s="45">
        <f>IF(OR(COUNTIF(D436:W436,"a")+COUNTIF(D436:W436,"s")&gt;0),0,(COUNTIF(D424:W424,"a")+COUNTIF(D424:W424,"s")+COUNTIF(X424,"na")))</f>
        <v>0</v>
      </c>
      <c r="AB424" s="223"/>
      <c r="AC424" s="295"/>
      <c r="AD424" s="276" t="s">
        <v>286</v>
      </c>
      <c r="AE424" s="340"/>
      <c r="AF424" s="295"/>
      <c r="AG424" s="295"/>
      <c r="AH424" s="295"/>
      <c r="AI424" s="295"/>
      <c r="AJ424" s="295"/>
      <c r="AK424" s="295"/>
      <c r="AL424" s="295"/>
      <c r="AM424" s="295"/>
      <c r="AN424" s="295"/>
      <c r="AO424" s="295"/>
      <c r="AP424" s="295"/>
      <c r="AQ424" s="295"/>
      <c r="AR424" s="295"/>
      <c r="AS424" s="295"/>
      <c r="AT424" s="295"/>
      <c r="AU424" s="295"/>
      <c r="AV424" s="295"/>
      <c r="AW424" s="295"/>
      <c r="AX424" s="295"/>
      <c r="AY424" s="295"/>
      <c r="AZ424" s="295"/>
      <c r="BA424" s="295"/>
      <c r="BB424" s="295"/>
      <c r="BC424" s="295"/>
      <c r="BD424" s="295"/>
      <c r="BE424" s="295"/>
      <c r="BF424" s="295"/>
      <c r="BG424" s="295"/>
      <c r="BH424" s="295"/>
      <c r="BI424" s="295"/>
      <c r="BJ424" s="295"/>
      <c r="BK424" s="295"/>
      <c r="BL424" s="295"/>
      <c r="BM424" s="295"/>
      <c r="BN424" s="295"/>
      <c r="BO424" s="295"/>
      <c r="BP424" s="295"/>
      <c r="BQ424" s="295"/>
      <c r="BR424" s="295"/>
      <c r="BS424" s="295"/>
      <c r="BT424" s="295"/>
      <c r="BU424" s="295"/>
      <c r="BV424" s="295"/>
      <c r="BW424" s="295"/>
      <c r="BX424" s="295"/>
      <c r="BY424" s="295"/>
      <c r="BZ424" s="295"/>
      <c r="CA424" s="295"/>
      <c r="CB424" s="295"/>
      <c r="CC424" s="295"/>
      <c r="CD424" s="295"/>
      <c r="CE424" s="294"/>
      <c r="CF424" s="294"/>
      <c r="CG424" s="294"/>
      <c r="CH424" s="294"/>
      <c r="CI424" s="294"/>
      <c r="CJ424" s="294"/>
      <c r="CK424" s="294"/>
      <c r="CL424" s="294"/>
      <c r="CM424" s="294"/>
      <c r="CN424" s="294"/>
      <c r="CO424" s="294"/>
      <c r="CP424" s="294"/>
      <c r="CQ424" s="294"/>
    </row>
    <row r="425" spans="1:95" s="296" customFormat="1" ht="45" customHeight="1" x14ac:dyDescent="0.25">
      <c r="A425" s="512"/>
      <c r="B425" s="256" t="s">
        <v>749</v>
      </c>
      <c r="C425" s="132" t="s">
        <v>871</v>
      </c>
      <c r="D425" s="673"/>
      <c r="E425" s="674"/>
      <c r="F425" s="673"/>
      <c r="G425" s="674"/>
      <c r="H425" s="673"/>
      <c r="I425" s="674"/>
      <c r="J425" s="673"/>
      <c r="K425" s="674"/>
      <c r="L425" s="673"/>
      <c r="M425" s="674"/>
      <c r="N425" s="673"/>
      <c r="O425" s="674"/>
      <c r="P425" s="673"/>
      <c r="Q425" s="674"/>
      <c r="R425" s="673"/>
      <c r="S425" s="674"/>
      <c r="T425" s="673"/>
      <c r="U425" s="674"/>
      <c r="V425" s="673"/>
      <c r="W425" s="674"/>
      <c r="X425" s="396" t="str">
        <f>IF(X424="na","na","")</f>
        <v/>
      </c>
      <c r="Y425" s="106">
        <f>IF(OR(D425="s",F425="s",H425="s",J425="s",L425="s",N425="s",P425="s",R425="s",T425="s",V425="s"), 0, IF(OR(D425="a",F425="a",H425="a",J425="a",L425="a",N425="a",P425="a",R425="a",T425="a",V425="a"),Z425,0))</f>
        <v>0</v>
      </c>
      <c r="Z425" s="412">
        <f>IF(X425="na",0,5)</f>
        <v>5</v>
      </c>
      <c r="AA425" s="45">
        <f>IF(OR(COUNTIF(D436:W436,"a")+COUNTIF(D436:W436,"s")&gt;0),0,(COUNTIF(D425:W425,"a")+COUNTIF(D425:W425,"s")+COUNTIF(X425,"na")))</f>
        <v>0</v>
      </c>
      <c r="AB425" s="223"/>
      <c r="AC425" s="295"/>
      <c r="AD425" s="276"/>
      <c r="AE425" s="340"/>
      <c r="AF425" s="295"/>
      <c r="AG425" s="295"/>
      <c r="AH425" s="295"/>
      <c r="AI425" s="295"/>
      <c r="AJ425" s="295"/>
      <c r="AK425" s="295"/>
      <c r="AL425" s="295"/>
      <c r="AM425" s="295"/>
      <c r="AN425" s="295"/>
      <c r="AO425" s="295"/>
      <c r="AP425" s="295"/>
      <c r="AQ425" s="295"/>
      <c r="AR425" s="295"/>
      <c r="AS425" s="295"/>
      <c r="AT425" s="295"/>
      <c r="AU425" s="295"/>
      <c r="AV425" s="295"/>
      <c r="AW425" s="295"/>
      <c r="AX425" s="295"/>
      <c r="AY425" s="295"/>
      <c r="AZ425" s="295"/>
      <c r="BA425" s="295"/>
      <c r="BB425" s="295"/>
      <c r="BC425" s="295"/>
      <c r="BD425" s="295"/>
      <c r="BE425" s="295"/>
      <c r="BF425" s="295"/>
      <c r="BG425" s="295"/>
      <c r="BH425" s="295"/>
      <c r="BI425" s="295"/>
      <c r="BJ425" s="295"/>
      <c r="BK425" s="295"/>
      <c r="BL425" s="295"/>
      <c r="BM425" s="295"/>
      <c r="BN425" s="295"/>
      <c r="BO425" s="295"/>
      <c r="BP425" s="295"/>
      <c r="BQ425" s="295"/>
      <c r="BR425" s="295"/>
      <c r="BS425" s="295"/>
      <c r="BT425" s="295"/>
      <c r="BU425" s="295"/>
      <c r="BV425" s="295"/>
      <c r="BW425" s="295"/>
      <c r="BX425" s="295"/>
      <c r="BY425" s="295"/>
      <c r="BZ425" s="295"/>
      <c r="CA425" s="295"/>
      <c r="CB425" s="295"/>
      <c r="CC425" s="295"/>
      <c r="CD425" s="295"/>
      <c r="CE425" s="294"/>
      <c r="CF425" s="294"/>
      <c r="CG425" s="294"/>
      <c r="CH425" s="294"/>
      <c r="CI425" s="294"/>
      <c r="CJ425" s="294"/>
      <c r="CK425" s="294"/>
      <c r="CL425" s="294"/>
      <c r="CM425" s="294"/>
      <c r="CN425" s="294"/>
      <c r="CO425" s="294"/>
      <c r="CP425" s="294"/>
      <c r="CQ425" s="294"/>
    </row>
    <row r="426" spans="1:95" s="41" customFormat="1" ht="30" customHeight="1" x14ac:dyDescent="0.25">
      <c r="A426" s="512"/>
      <c r="B426" s="256"/>
      <c r="C426" s="382" t="s">
        <v>750</v>
      </c>
      <c r="D426" s="721"/>
      <c r="E426" s="721"/>
      <c r="F426" s="721"/>
      <c r="G426" s="721"/>
      <c r="H426" s="721"/>
      <c r="I426" s="721"/>
      <c r="J426" s="721"/>
      <c r="K426" s="721"/>
      <c r="L426" s="721"/>
      <c r="M426" s="721"/>
      <c r="N426" s="721"/>
      <c r="O426" s="721"/>
      <c r="P426" s="721"/>
      <c r="Q426" s="721"/>
      <c r="R426" s="721"/>
      <c r="S426" s="721"/>
      <c r="T426" s="721"/>
      <c r="U426" s="721"/>
      <c r="V426" s="721"/>
      <c r="W426" s="721"/>
      <c r="X426" s="721"/>
      <c r="Y426" s="721"/>
      <c r="Z426" s="722"/>
      <c r="AA426" s="45"/>
      <c r="AB426" s="60"/>
      <c r="AC426" s="19"/>
      <c r="AD426" s="19"/>
      <c r="AE426" s="19"/>
      <c r="AF426" s="19"/>
      <c r="AG426" s="19"/>
      <c r="AH426" s="19"/>
      <c r="AI426" s="19"/>
      <c r="AJ426" s="19"/>
      <c r="AK426" s="19"/>
      <c r="AL426" s="277"/>
      <c r="AM426" s="277"/>
      <c r="AN426" s="277"/>
      <c r="AO426" s="277"/>
      <c r="AP426" s="277"/>
      <c r="AQ426" s="277"/>
      <c r="AR426" s="277"/>
      <c r="AS426" s="277"/>
      <c r="AT426" s="277"/>
      <c r="AU426" s="277"/>
      <c r="AV426" s="277"/>
      <c r="AW426" s="277"/>
      <c r="AX426" s="277"/>
      <c r="AY426" s="277"/>
      <c r="AZ426" s="277"/>
      <c r="BA426" s="277"/>
      <c r="BB426" s="277"/>
      <c r="BC426" s="277"/>
      <c r="BD426" s="277"/>
      <c r="BE426" s="277"/>
      <c r="BF426" s="277"/>
      <c r="BG426" s="277"/>
      <c r="BH426" s="277"/>
      <c r="BI426" s="277"/>
      <c r="BJ426" s="277"/>
      <c r="BK426" s="277"/>
      <c r="BL426" s="277"/>
      <c r="BM426" s="277"/>
      <c r="BN426" s="277"/>
      <c r="BO426" s="277"/>
      <c r="BP426" s="277"/>
      <c r="BQ426" s="277"/>
      <c r="BR426" s="277"/>
      <c r="BS426" s="277"/>
      <c r="BT426" s="277"/>
      <c r="BU426" s="277"/>
      <c r="BV426" s="277"/>
      <c r="BW426" s="277"/>
      <c r="BX426" s="277"/>
      <c r="BY426" s="277"/>
      <c r="BZ426" s="277"/>
      <c r="CA426" s="277"/>
      <c r="CB426" s="277"/>
      <c r="CC426" s="277"/>
      <c r="CD426" s="277"/>
      <c r="CE426" s="277"/>
    </row>
    <row r="427" spans="1:95" s="296" customFormat="1" ht="45" customHeight="1" x14ac:dyDescent="0.25">
      <c r="A427" s="512"/>
      <c r="B427" s="256" t="s">
        <v>392</v>
      </c>
      <c r="C427" s="172" t="s">
        <v>298</v>
      </c>
      <c r="D427" s="661"/>
      <c r="E427" s="662"/>
      <c r="F427" s="661"/>
      <c r="G427" s="662"/>
      <c r="H427" s="661"/>
      <c r="I427" s="662"/>
      <c r="J427" s="661"/>
      <c r="K427" s="662"/>
      <c r="L427" s="661"/>
      <c r="M427" s="662"/>
      <c r="N427" s="661"/>
      <c r="O427" s="662"/>
      <c r="P427" s="661"/>
      <c r="Q427" s="662"/>
      <c r="R427" s="661"/>
      <c r="S427" s="662"/>
      <c r="T427" s="661"/>
      <c r="U427" s="662"/>
      <c r="V427" s="661"/>
      <c r="W427" s="662"/>
      <c r="X427" s="39"/>
      <c r="Y427" s="104">
        <f>IF(OR(D427="s",F427="s",H427="s",J427="s",L427="s",N427="s",P427="s",R427="s",T427="s",V427="s"), 0, IF(OR(D427="a",F427="a",H427="a",J427="a",L427="a",N427="a",P427="a",R427="a",T427="a",V427="a"),Z427,0))</f>
        <v>0</v>
      </c>
      <c r="Z427" s="409">
        <f>IF(X427="na",0,5)</f>
        <v>5</v>
      </c>
      <c r="AA427" s="45">
        <f>IF(OR(COUNTIF(D436:W436,"a")+COUNTIF(D436:W436,"s")&gt;0),0,(COUNTIF(D427:W427,"a")+COUNTIF(D427:W427,"s")+COUNTIF(X427,"na")))</f>
        <v>0</v>
      </c>
      <c r="AB427" s="223"/>
      <c r="AC427" s="295"/>
      <c r="AD427" s="276" t="s">
        <v>286</v>
      </c>
      <c r="AE427" s="340"/>
      <c r="AF427" s="295"/>
      <c r="AG427" s="295"/>
      <c r="AH427" s="295"/>
      <c r="AI427" s="295"/>
      <c r="AJ427" s="295"/>
      <c r="AK427" s="295"/>
      <c r="AL427" s="295"/>
      <c r="AM427" s="295"/>
      <c r="AN427" s="295"/>
      <c r="AO427" s="295"/>
      <c r="AP427" s="295"/>
      <c r="AQ427" s="295"/>
      <c r="AR427" s="295"/>
      <c r="AS427" s="295"/>
      <c r="AT427" s="295"/>
      <c r="AU427" s="295"/>
      <c r="AV427" s="295"/>
      <c r="AW427" s="295"/>
      <c r="AX427" s="295"/>
      <c r="AY427" s="295"/>
      <c r="AZ427" s="295"/>
      <c r="BA427" s="295"/>
      <c r="BB427" s="295"/>
      <c r="BC427" s="295"/>
      <c r="BD427" s="295"/>
      <c r="BE427" s="295"/>
      <c r="BF427" s="295"/>
      <c r="BG427" s="295"/>
      <c r="BH427" s="295"/>
      <c r="BI427" s="295"/>
      <c r="BJ427" s="295"/>
      <c r="BK427" s="295"/>
      <c r="BL427" s="295"/>
      <c r="BM427" s="295"/>
      <c r="BN427" s="295"/>
      <c r="BO427" s="295"/>
      <c r="BP427" s="295"/>
      <c r="BQ427" s="295"/>
      <c r="BR427" s="295"/>
      <c r="BS427" s="295"/>
      <c r="BT427" s="295"/>
      <c r="BU427" s="295"/>
      <c r="BV427" s="295"/>
      <c r="BW427" s="295"/>
      <c r="BX427" s="295"/>
      <c r="BY427" s="295"/>
      <c r="BZ427" s="295"/>
      <c r="CA427" s="295"/>
      <c r="CB427" s="295"/>
      <c r="CC427" s="295"/>
      <c r="CD427" s="295"/>
      <c r="CE427" s="294"/>
      <c r="CF427" s="294"/>
      <c r="CG427" s="294"/>
      <c r="CH427" s="294"/>
      <c r="CI427" s="294"/>
      <c r="CJ427" s="294"/>
      <c r="CK427" s="294"/>
      <c r="CL427" s="294"/>
      <c r="CM427" s="294"/>
      <c r="CN427" s="294"/>
      <c r="CO427" s="294"/>
      <c r="CP427" s="294"/>
      <c r="CQ427" s="294"/>
    </row>
    <row r="428" spans="1:95" s="41" customFormat="1" ht="30" customHeight="1" x14ac:dyDescent="0.25">
      <c r="A428" s="512"/>
      <c r="B428" s="256"/>
      <c r="C428" s="382" t="s">
        <v>751</v>
      </c>
      <c r="D428" s="677"/>
      <c r="E428" s="677"/>
      <c r="F428" s="677"/>
      <c r="G428" s="677"/>
      <c r="H428" s="677"/>
      <c r="I428" s="677"/>
      <c r="J428" s="677"/>
      <c r="K428" s="677"/>
      <c r="L428" s="677"/>
      <c r="M428" s="677"/>
      <c r="N428" s="677"/>
      <c r="O428" s="677"/>
      <c r="P428" s="677"/>
      <c r="Q428" s="677"/>
      <c r="R428" s="677"/>
      <c r="S428" s="677"/>
      <c r="T428" s="677"/>
      <c r="U428" s="677"/>
      <c r="V428" s="677"/>
      <c r="W428" s="677"/>
      <c r="X428" s="677"/>
      <c r="Y428" s="677"/>
      <c r="Z428" s="678"/>
      <c r="AA428" s="45"/>
      <c r="AB428" s="60"/>
      <c r="AC428" s="19"/>
      <c r="AD428" s="19"/>
      <c r="AE428" s="19"/>
      <c r="AF428" s="19"/>
      <c r="AG428" s="19"/>
      <c r="AH428" s="19"/>
      <c r="AI428" s="19"/>
      <c r="AJ428" s="19"/>
      <c r="AK428" s="19"/>
      <c r="AL428" s="277"/>
      <c r="AM428" s="277"/>
      <c r="AN428" s="277"/>
      <c r="AO428" s="277"/>
      <c r="AP428" s="277"/>
      <c r="AQ428" s="277"/>
      <c r="AR428" s="277"/>
      <c r="AS428" s="277"/>
      <c r="AT428" s="277"/>
      <c r="AU428" s="277"/>
      <c r="AV428" s="277"/>
      <c r="AW428" s="277"/>
      <c r="AX428" s="277"/>
      <c r="AY428" s="277"/>
      <c r="AZ428" s="277"/>
      <c r="BA428" s="277"/>
      <c r="BB428" s="277"/>
      <c r="BC428" s="277"/>
      <c r="BD428" s="277"/>
      <c r="BE428" s="277"/>
      <c r="BF428" s="277"/>
      <c r="BG428" s="277"/>
      <c r="BH428" s="277"/>
      <c r="BI428" s="277"/>
      <c r="BJ428" s="277"/>
      <c r="BK428" s="277"/>
      <c r="BL428" s="277"/>
      <c r="BM428" s="277"/>
      <c r="BN428" s="277"/>
      <c r="BO428" s="277"/>
      <c r="BP428" s="277"/>
      <c r="BQ428" s="277"/>
      <c r="BR428" s="277"/>
      <c r="BS428" s="277"/>
      <c r="BT428" s="277"/>
      <c r="BU428" s="277"/>
      <c r="BV428" s="277"/>
      <c r="BW428" s="277"/>
      <c r="BX428" s="277"/>
      <c r="BY428" s="277"/>
      <c r="BZ428" s="277"/>
      <c r="CA428" s="277"/>
      <c r="CB428" s="277"/>
      <c r="CC428" s="277"/>
      <c r="CD428" s="277"/>
      <c r="CE428" s="277"/>
    </row>
    <row r="429" spans="1:95" s="296" customFormat="1" ht="45" customHeight="1" x14ac:dyDescent="0.15">
      <c r="A429" s="512"/>
      <c r="B429" s="256" t="s">
        <v>299</v>
      </c>
      <c r="C429" s="172" t="s">
        <v>230</v>
      </c>
      <c r="D429" s="622"/>
      <c r="E429" s="623"/>
      <c r="F429" s="622"/>
      <c r="G429" s="623"/>
      <c r="H429" s="622"/>
      <c r="I429" s="623"/>
      <c r="J429" s="622"/>
      <c r="K429" s="623"/>
      <c r="L429" s="622"/>
      <c r="M429" s="623"/>
      <c r="N429" s="622"/>
      <c r="O429" s="623"/>
      <c r="P429" s="622"/>
      <c r="Q429" s="623"/>
      <c r="R429" s="622"/>
      <c r="S429" s="623"/>
      <c r="T429" s="622"/>
      <c r="U429" s="623"/>
      <c r="V429" s="622"/>
      <c r="W429" s="623"/>
      <c r="X429" s="39"/>
      <c r="Y429" s="34">
        <f>IF(OR(D429="s",F429="s",H429="s",J429="s",L429="s",N429="s",P429="s",R429="s",T429="s",V429="s"), 0, IF(OR(D429="a",F429="a",H429="a",J429="a",L429="a",N429="a",P429="a",R429="a",T429="a",V429="a"),Z429,0))</f>
        <v>0</v>
      </c>
      <c r="Z429" s="409">
        <f>IF(X429="na",0,10)</f>
        <v>10</v>
      </c>
      <c r="AA429" s="45">
        <f>IF(OR(COUNTIF(D436:W436,"a")+COUNTIF(D436:W436,"s")&gt;0),0,(COUNTIF(D429:W429,"a")+COUNTIF(D429:W429,"s")+COUNTIF(X429,"na")))</f>
        <v>0</v>
      </c>
      <c r="AB429" s="223"/>
      <c r="AC429" s="295"/>
      <c r="AD429" s="276"/>
      <c r="AE429" s="340"/>
      <c r="AF429" s="295"/>
      <c r="AG429" s="295"/>
      <c r="AH429" s="295"/>
      <c r="AI429" s="295"/>
      <c r="AJ429" s="295"/>
      <c r="AK429" s="295"/>
      <c r="AL429" s="295"/>
      <c r="AM429" s="295"/>
      <c r="AN429" s="295"/>
      <c r="AO429" s="295"/>
      <c r="AP429" s="295"/>
      <c r="AQ429" s="295"/>
      <c r="AR429" s="295"/>
      <c r="AS429" s="295"/>
      <c r="AT429" s="295"/>
      <c r="AU429" s="295"/>
      <c r="AV429" s="295"/>
      <c r="AW429" s="295"/>
      <c r="AX429" s="295"/>
      <c r="AY429" s="295"/>
      <c r="AZ429" s="295"/>
      <c r="BA429" s="295"/>
      <c r="BB429" s="295"/>
      <c r="BC429" s="295"/>
      <c r="BD429" s="295"/>
      <c r="BE429" s="295"/>
      <c r="BF429" s="295"/>
      <c r="BG429" s="295"/>
      <c r="BH429" s="295"/>
      <c r="BI429" s="295"/>
      <c r="BJ429" s="295"/>
      <c r="BK429" s="295"/>
      <c r="BL429" s="295"/>
      <c r="BM429" s="295"/>
      <c r="BN429" s="295"/>
      <c r="BO429" s="295"/>
      <c r="BP429" s="295"/>
      <c r="BQ429" s="295"/>
      <c r="BR429" s="295"/>
      <c r="BS429" s="295"/>
      <c r="BT429" s="295"/>
      <c r="BU429" s="295"/>
      <c r="BV429" s="295"/>
      <c r="BW429" s="295"/>
      <c r="BX429" s="295"/>
      <c r="BY429" s="295"/>
      <c r="BZ429" s="295"/>
      <c r="CA429" s="295"/>
      <c r="CB429" s="295"/>
      <c r="CC429" s="295"/>
      <c r="CD429" s="295"/>
      <c r="CE429" s="294"/>
      <c r="CF429" s="294"/>
      <c r="CG429" s="294"/>
      <c r="CH429" s="294"/>
      <c r="CI429" s="294"/>
      <c r="CJ429" s="294"/>
      <c r="CK429" s="294"/>
      <c r="CL429" s="294"/>
      <c r="CM429" s="294"/>
      <c r="CN429" s="294"/>
      <c r="CO429" s="294"/>
      <c r="CP429" s="294"/>
      <c r="CQ429" s="294"/>
    </row>
    <row r="430" spans="1:95" s="296" customFormat="1" ht="45" customHeight="1" x14ac:dyDescent="0.15">
      <c r="A430" s="512"/>
      <c r="B430" s="256" t="s">
        <v>300</v>
      </c>
      <c r="C430" s="172" t="s">
        <v>752</v>
      </c>
      <c r="D430" s="622"/>
      <c r="E430" s="623"/>
      <c r="F430" s="622"/>
      <c r="G430" s="623"/>
      <c r="H430" s="622"/>
      <c r="I430" s="623"/>
      <c r="J430" s="622"/>
      <c r="K430" s="623"/>
      <c r="L430" s="622"/>
      <c r="M430" s="623"/>
      <c r="N430" s="622"/>
      <c r="O430" s="623"/>
      <c r="P430" s="622"/>
      <c r="Q430" s="623"/>
      <c r="R430" s="622"/>
      <c r="S430" s="623"/>
      <c r="T430" s="622"/>
      <c r="U430" s="623"/>
      <c r="V430" s="622"/>
      <c r="W430" s="623"/>
      <c r="X430" s="396" t="str">
        <f>IF(X429="na","na","")</f>
        <v/>
      </c>
      <c r="Y430" s="34">
        <f>IF(OR(D430="s",F430="s",H430="s",J430="s",L430="s",N430="s",P430="s",R430="s",T430="s",V430="s"), 0, IF(OR(D430="a",F430="a",H430="a",J430="a",L430="a",N430="a",P430="a",R430="a",T430="a",V430="a"),Z430,0))</f>
        <v>0</v>
      </c>
      <c r="Z430" s="409">
        <f>IF(X430="na",0,5)</f>
        <v>5</v>
      </c>
      <c r="AA430" s="45">
        <f>IF(OR(COUNTIF(D436:W436,"a")+COUNTIF(D436:W436,"s")&gt;0),0,(COUNTIF(D430:W430,"a")+COUNTIF(D430:W430,"s")+COUNTIF(X430,"na")))</f>
        <v>0</v>
      </c>
      <c r="AB430" s="223"/>
      <c r="AC430" s="295"/>
      <c r="AD430" s="276"/>
      <c r="AE430" s="340"/>
      <c r="AF430" s="295"/>
      <c r="AG430" s="295"/>
      <c r="AH430" s="295"/>
      <c r="AI430" s="295"/>
      <c r="AJ430" s="295"/>
      <c r="AK430" s="295"/>
      <c r="AL430" s="295"/>
      <c r="AM430" s="295"/>
      <c r="AN430" s="295"/>
      <c r="AO430" s="295"/>
      <c r="AP430" s="295"/>
      <c r="AQ430" s="295"/>
      <c r="AR430" s="295"/>
      <c r="AS430" s="295"/>
      <c r="AT430" s="295"/>
      <c r="AU430" s="295"/>
      <c r="AV430" s="295"/>
      <c r="AW430" s="295"/>
      <c r="AX430" s="295"/>
      <c r="AY430" s="295"/>
      <c r="AZ430" s="295"/>
      <c r="BA430" s="295"/>
      <c r="BB430" s="295"/>
      <c r="BC430" s="295"/>
      <c r="BD430" s="295"/>
      <c r="BE430" s="295"/>
      <c r="BF430" s="295"/>
      <c r="BG430" s="295"/>
      <c r="BH430" s="295"/>
      <c r="BI430" s="295"/>
      <c r="BJ430" s="295"/>
      <c r="BK430" s="295"/>
      <c r="BL430" s="295"/>
      <c r="BM430" s="295"/>
      <c r="BN430" s="295"/>
      <c r="BO430" s="295"/>
      <c r="BP430" s="295"/>
      <c r="BQ430" s="295"/>
      <c r="BR430" s="295"/>
      <c r="BS430" s="295"/>
      <c r="BT430" s="295"/>
      <c r="BU430" s="295"/>
      <c r="BV430" s="295"/>
      <c r="BW430" s="295"/>
      <c r="BX430" s="295"/>
      <c r="BY430" s="295"/>
      <c r="BZ430" s="295"/>
      <c r="CA430" s="295"/>
      <c r="CB430" s="295"/>
      <c r="CC430" s="295"/>
      <c r="CD430" s="295"/>
      <c r="CE430" s="294"/>
      <c r="CF430" s="294"/>
      <c r="CG430" s="294"/>
      <c r="CH430" s="294"/>
      <c r="CI430" s="294"/>
      <c r="CJ430" s="294"/>
      <c r="CK430" s="294"/>
      <c r="CL430" s="294"/>
      <c r="CM430" s="294"/>
      <c r="CN430" s="294"/>
      <c r="CO430" s="294"/>
      <c r="CP430" s="294"/>
      <c r="CQ430" s="294"/>
    </row>
    <row r="431" spans="1:95" s="41" customFormat="1" ht="30" customHeight="1" x14ac:dyDescent="0.25">
      <c r="A431" s="512"/>
      <c r="B431" s="240"/>
      <c r="C431" s="382" t="s">
        <v>753</v>
      </c>
      <c r="D431" s="782"/>
      <c r="E431" s="677"/>
      <c r="F431" s="677"/>
      <c r="G431" s="677"/>
      <c r="H431" s="677"/>
      <c r="I431" s="677"/>
      <c r="J431" s="677"/>
      <c r="K431" s="677"/>
      <c r="L431" s="677"/>
      <c r="M431" s="677"/>
      <c r="N431" s="677"/>
      <c r="O431" s="677"/>
      <c r="P431" s="677"/>
      <c r="Q431" s="677"/>
      <c r="R431" s="677"/>
      <c r="S431" s="677"/>
      <c r="T431" s="677"/>
      <c r="U431" s="677"/>
      <c r="V431" s="677"/>
      <c r="W431" s="677"/>
      <c r="X431" s="677"/>
      <c r="Y431" s="677"/>
      <c r="Z431" s="678"/>
      <c r="AA431" s="45"/>
      <c r="AB431" s="60"/>
      <c r="AC431" s="19"/>
      <c r="AD431" s="19"/>
      <c r="AE431" s="19"/>
      <c r="AF431" s="19"/>
      <c r="AG431" s="19"/>
      <c r="AH431" s="19"/>
      <c r="AI431" s="19"/>
      <c r="AJ431" s="19"/>
      <c r="AK431" s="19"/>
      <c r="AL431" s="277"/>
      <c r="AM431" s="277"/>
      <c r="AN431" s="277"/>
      <c r="AO431" s="277"/>
      <c r="AP431" s="277"/>
      <c r="AQ431" s="277"/>
      <c r="AR431" s="277"/>
      <c r="AS431" s="277"/>
      <c r="AT431" s="277"/>
      <c r="AU431" s="277"/>
      <c r="AV431" s="277"/>
      <c r="AW431" s="277"/>
      <c r="AX431" s="277"/>
      <c r="AY431" s="277"/>
      <c r="AZ431" s="277"/>
      <c r="BA431" s="277"/>
      <c r="BB431" s="277"/>
      <c r="BC431" s="277"/>
      <c r="BD431" s="277"/>
      <c r="BE431" s="277"/>
      <c r="BF431" s="277"/>
      <c r="BG431" s="277"/>
      <c r="BH431" s="277"/>
      <c r="BI431" s="277"/>
      <c r="BJ431" s="277"/>
      <c r="BK431" s="277"/>
      <c r="BL431" s="277"/>
      <c r="BM431" s="277"/>
      <c r="BN431" s="277"/>
      <c r="BO431" s="277"/>
      <c r="BP431" s="277"/>
      <c r="BQ431" s="277"/>
      <c r="BR431" s="277"/>
      <c r="BS431" s="277"/>
      <c r="BT431" s="277"/>
      <c r="BU431" s="277"/>
      <c r="BV431" s="277"/>
      <c r="BW431" s="277"/>
      <c r="BX431" s="277"/>
      <c r="BY431" s="277"/>
      <c r="BZ431" s="277"/>
      <c r="CA431" s="277"/>
      <c r="CB431" s="277"/>
      <c r="CC431" s="277"/>
      <c r="CD431" s="277"/>
      <c r="CE431" s="277"/>
    </row>
    <row r="432" spans="1:95" s="296" customFormat="1" ht="67.75" customHeight="1" x14ac:dyDescent="0.15">
      <c r="A432" s="512"/>
      <c r="B432" s="365" t="s">
        <v>499</v>
      </c>
      <c r="C432" s="172" t="s">
        <v>754</v>
      </c>
      <c r="D432" s="622"/>
      <c r="E432" s="623"/>
      <c r="F432" s="622"/>
      <c r="G432" s="623"/>
      <c r="H432" s="622"/>
      <c r="I432" s="623"/>
      <c r="J432" s="622"/>
      <c r="K432" s="623"/>
      <c r="L432" s="622"/>
      <c r="M432" s="623"/>
      <c r="N432" s="622"/>
      <c r="O432" s="623"/>
      <c r="P432" s="622"/>
      <c r="Q432" s="623"/>
      <c r="R432" s="622"/>
      <c r="S432" s="623"/>
      <c r="T432" s="622"/>
      <c r="U432" s="623"/>
      <c r="V432" s="622"/>
      <c r="W432" s="623"/>
      <c r="X432" s="39"/>
      <c r="Y432" s="34">
        <f>IF(OR(D432="s",F432="s",H432="s",J432="s",L432="s",N432="s",P432="s",R432="s",T432="s",V432="s"), 0, IF(OR(D432="a",F432="a",H432="a",J432="a",L432="a",N432="a",P432="a",R432="a",T432="a",V432="a"),Z432,0))</f>
        <v>0</v>
      </c>
      <c r="Z432" s="409">
        <f>IF(X432="na",0,5)</f>
        <v>5</v>
      </c>
      <c r="AA432" s="45">
        <f>IF(OR(COUNTIF(D436:W436,"a")+COUNTIF(D436:W436,"s")&gt;0),0,(COUNTIF(D432:W432,"a")+COUNTIF(D432:W432,"s")+COUNTIF(X432,"na")))</f>
        <v>0</v>
      </c>
      <c r="AB432" s="223"/>
      <c r="AC432" s="295"/>
      <c r="AD432" s="276" t="s">
        <v>286</v>
      </c>
      <c r="AE432" s="340"/>
      <c r="AF432" s="295"/>
      <c r="AG432" s="295"/>
      <c r="AH432" s="295"/>
      <c r="AI432" s="295"/>
      <c r="AJ432" s="295"/>
      <c r="AK432" s="295"/>
      <c r="AL432" s="295"/>
      <c r="AM432" s="295"/>
      <c r="AN432" s="295"/>
      <c r="AO432" s="295"/>
      <c r="AP432" s="295"/>
      <c r="AQ432" s="295"/>
      <c r="AR432" s="295"/>
      <c r="AS432" s="295"/>
      <c r="AT432" s="295"/>
      <c r="AU432" s="295"/>
      <c r="AV432" s="295"/>
      <c r="AW432" s="295"/>
      <c r="AX432" s="295"/>
      <c r="AY432" s="295"/>
      <c r="AZ432" s="295"/>
      <c r="BA432" s="295"/>
      <c r="BB432" s="295"/>
      <c r="BC432" s="295"/>
      <c r="BD432" s="295"/>
      <c r="BE432" s="295"/>
      <c r="BF432" s="295"/>
      <c r="BG432" s="295"/>
      <c r="BH432" s="295"/>
      <c r="BI432" s="295"/>
      <c r="BJ432" s="295"/>
      <c r="BK432" s="295"/>
      <c r="BL432" s="295"/>
      <c r="BM432" s="295"/>
      <c r="BN432" s="295"/>
      <c r="BO432" s="295"/>
      <c r="BP432" s="295"/>
      <c r="BQ432" s="295"/>
      <c r="BR432" s="295"/>
      <c r="BS432" s="295"/>
      <c r="BT432" s="295"/>
      <c r="BU432" s="295"/>
      <c r="BV432" s="295"/>
      <c r="BW432" s="295"/>
      <c r="BX432" s="295"/>
      <c r="BY432" s="295"/>
      <c r="BZ432" s="295"/>
      <c r="CA432" s="295"/>
      <c r="CB432" s="295"/>
      <c r="CC432" s="295"/>
      <c r="CD432" s="295"/>
      <c r="CE432" s="294"/>
      <c r="CF432" s="294"/>
      <c r="CG432" s="294"/>
      <c r="CH432" s="294"/>
      <c r="CI432" s="294"/>
      <c r="CJ432" s="294"/>
      <c r="CK432" s="294"/>
      <c r="CL432" s="294"/>
      <c r="CM432" s="294"/>
      <c r="CN432" s="294"/>
      <c r="CO432" s="294"/>
      <c r="CP432" s="294"/>
      <c r="CQ432" s="294"/>
    </row>
    <row r="433" spans="1:95" s="296" customFormat="1" ht="88.5" customHeight="1" x14ac:dyDescent="0.25">
      <c r="A433" s="512"/>
      <c r="B433" s="365" t="s">
        <v>500</v>
      </c>
      <c r="C433" s="172" t="s">
        <v>755</v>
      </c>
      <c r="D433" s="622"/>
      <c r="E433" s="623"/>
      <c r="F433" s="622"/>
      <c r="G433" s="623"/>
      <c r="H433" s="622"/>
      <c r="I433" s="623"/>
      <c r="J433" s="622"/>
      <c r="K433" s="623"/>
      <c r="L433" s="622"/>
      <c r="M433" s="623"/>
      <c r="N433" s="622"/>
      <c r="O433" s="623"/>
      <c r="P433" s="622"/>
      <c r="Q433" s="623"/>
      <c r="R433" s="622"/>
      <c r="S433" s="623"/>
      <c r="T433" s="622"/>
      <c r="U433" s="623"/>
      <c r="V433" s="622"/>
      <c r="W433" s="623"/>
      <c r="X433" s="303"/>
      <c r="Y433" s="34">
        <f>IF(OR(D433="s",F433="s",H433="s",J433="s",L433="s",N433="s",P433="s",R433="s",T433="s",V433="s"), 0, IF(OR(D433="a",F433="a",H433="a",J433="a",L433="a",N433="a",P433="a",R433="a",T433="a",V433="a"),Z433,0))</f>
        <v>0</v>
      </c>
      <c r="Z433" s="409">
        <v>10</v>
      </c>
      <c r="AA433" s="45">
        <f>IF((COUNTIF(D433:W433,"a")+COUNTIF(D433:W433,"s"))&gt;0,IF((COUNTIF(D436:W436,"a")+COUNTIF(D436:W436,"s"))&gt;0,0,COUNTIF(D433:W433,"a")+COUNTIF(D433:W433,"s")), COUNTIF(D433:W433,"a")+COUNTIF(D433:W433,"s"))</f>
        <v>0</v>
      </c>
      <c r="AB433" s="223"/>
      <c r="AC433" s="295"/>
      <c r="AD433" s="276"/>
      <c r="AE433" s="340"/>
      <c r="AF433" s="295"/>
      <c r="AG433" s="295"/>
      <c r="AH433" s="295"/>
      <c r="AI433" s="295"/>
      <c r="AJ433" s="295"/>
      <c r="AK433" s="295"/>
      <c r="AL433" s="295"/>
      <c r="AM433" s="295"/>
      <c r="AN433" s="295"/>
      <c r="AO433" s="295"/>
      <c r="AP433" s="295"/>
      <c r="AQ433" s="295"/>
      <c r="AR433" s="295"/>
      <c r="AS433" s="295"/>
      <c r="AT433" s="295"/>
      <c r="AU433" s="295"/>
      <c r="AV433" s="295"/>
      <c r="AW433" s="295"/>
      <c r="AX433" s="295"/>
      <c r="AY433" s="295"/>
      <c r="AZ433" s="295"/>
      <c r="BA433" s="295"/>
      <c r="BB433" s="295"/>
      <c r="BC433" s="295"/>
      <c r="BD433" s="295"/>
      <c r="BE433" s="295"/>
      <c r="BF433" s="295"/>
      <c r="BG433" s="295"/>
      <c r="BH433" s="295"/>
      <c r="BI433" s="295"/>
      <c r="BJ433" s="295"/>
      <c r="BK433" s="295"/>
      <c r="BL433" s="295"/>
      <c r="BM433" s="295"/>
      <c r="BN433" s="295"/>
      <c r="BO433" s="295"/>
      <c r="BP433" s="295"/>
      <c r="BQ433" s="295"/>
      <c r="BR433" s="295"/>
      <c r="BS433" s="295"/>
      <c r="BT433" s="295"/>
      <c r="BU433" s="295"/>
      <c r="BV433" s="295"/>
      <c r="BW433" s="295"/>
      <c r="BX433" s="295"/>
      <c r="BY433" s="295"/>
      <c r="BZ433" s="295"/>
      <c r="CA433" s="295"/>
      <c r="CB433" s="295"/>
      <c r="CC433" s="295"/>
      <c r="CD433" s="295"/>
      <c r="CE433" s="294"/>
      <c r="CF433" s="294"/>
      <c r="CG433" s="294"/>
      <c r="CH433" s="294"/>
      <c r="CI433" s="294"/>
      <c r="CJ433" s="294"/>
      <c r="CK433" s="294"/>
      <c r="CL433" s="294"/>
      <c r="CM433" s="294"/>
      <c r="CN433" s="294"/>
      <c r="CO433" s="294"/>
      <c r="CP433" s="294"/>
      <c r="CQ433" s="294"/>
    </row>
    <row r="434" spans="1:95" s="296" customFormat="1" ht="67.75" customHeight="1" x14ac:dyDescent="0.25">
      <c r="A434" s="512"/>
      <c r="B434" s="365" t="s">
        <v>501</v>
      </c>
      <c r="C434" s="172" t="s">
        <v>756</v>
      </c>
      <c r="D434" s="661"/>
      <c r="E434" s="662"/>
      <c r="F434" s="661"/>
      <c r="G434" s="662"/>
      <c r="H434" s="661"/>
      <c r="I434" s="662"/>
      <c r="J434" s="661"/>
      <c r="K434" s="662"/>
      <c r="L434" s="661"/>
      <c r="M434" s="662"/>
      <c r="N434" s="661"/>
      <c r="O434" s="662"/>
      <c r="P434" s="661"/>
      <c r="Q434" s="662"/>
      <c r="R434" s="661"/>
      <c r="S434" s="662"/>
      <c r="T434" s="661"/>
      <c r="U434" s="662"/>
      <c r="V434" s="661"/>
      <c r="W434" s="662"/>
      <c r="X434" s="396" t="str">
        <f>IF(X432="na","na","")</f>
        <v/>
      </c>
      <c r="Y434" s="34">
        <f>IF(OR(D434="s",F434="s",H434="s",J434="s",L434="s",N434="s",P434="s",R434="s",T434="s",V434="s"), 0, IF(OR(D434="a",F434="a",H434="a",J434="a",L434="a",N434="a",P434="a",R434="a",T434="a",V434="a"),Z434,0))</f>
        <v>0</v>
      </c>
      <c r="Z434" s="409">
        <f>IF(X434="na",0,5)</f>
        <v>5</v>
      </c>
      <c r="AA434" s="45">
        <f>IF(OR(COUNTIF(D436:W436,"a")+COUNTIF(D436:W436,"s")&gt;0),0,(COUNTIF(D434:W434,"a")+COUNTIF(D434:W434,"s")+COUNTIF(X434,"na")))</f>
        <v>0</v>
      </c>
      <c r="AB434" s="223"/>
      <c r="AC434" s="295"/>
      <c r="AD434" s="276" t="s">
        <v>286</v>
      </c>
      <c r="AE434" s="340"/>
      <c r="AF434" s="295"/>
      <c r="AG434" s="295"/>
      <c r="AH434" s="295"/>
      <c r="AI434" s="295"/>
      <c r="AJ434" s="295"/>
      <c r="AK434" s="295"/>
      <c r="AL434" s="295"/>
      <c r="AM434" s="295"/>
      <c r="AN434" s="295"/>
      <c r="AO434" s="295"/>
      <c r="AP434" s="295"/>
      <c r="AQ434" s="295"/>
      <c r="AR434" s="295"/>
      <c r="AS434" s="295"/>
      <c r="AT434" s="295"/>
      <c r="AU434" s="295"/>
      <c r="AV434" s="295"/>
      <c r="AW434" s="295"/>
      <c r="AX434" s="295"/>
      <c r="AY434" s="295"/>
      <c r="AZ434" s="295"/>
      <c r="BA434" s="295"/>
      <c r="BB434" s="295"/>
      <c r="BC434" s="295"/>
      <c r="BD434" s="295"/>
      <c r="BE434" s="295"/>
      <c r="BF434" s="295"/>
      <c r="BG434" s="295"/>
      <c r="BH434" s="295"/>
      <c r="BI434" s="295"/>
      <c r="BJ434" s="295"/>
      <c r="BK434" s="295"/>
      <c r="BL434" s="295"/>
      <c r="BM434" s="295"/>
      <c r="BN434" s="295"/>
      <c r="BO434" s="295"/>
      <c r="BP434" s="295"/>
      <c r="BQ434" s="295"/>
      <c r="BR434" s="295"/>
      <c r="BS434" s="295"/>
      <c r="BT434" s="295"/>
      <c r="BU434" s="295"/>
      <c r="BV434" s="295"/>
      <c r="BW434" s="295"/>
      <c r="BX434" s="295"/>
      <c r="BY434" s="295"/>
      <c r="BZ434" s="295"/>
      <c r="CA434" s="295"/>
      <c r="CB434" s="295"/>
      <c r="CC434" s="295"/>
      <c r="CD434" s="295"/>
      <c r="CE434" s="294"/>
      <c r="CF434" s="294"/>
      <c r="CG434" s="294"/>
      <c r="CH434" s="294"/>
      <c r="CI434" s="294"/>
      <c r="CJ434" s="294"/>
      <c r="CK434" s="294"/>
      <c r="CL434" s="294"/>
      <c r="CM434" s="294"/>
      <c r="CN434" s="294"/>
      <c r="CO434" s="294"/>
      <c r="CP434" s="294"/>
      <c r="CQ434" s="294"/>
    </row>
    <row r="435" spans="1:95" ht="30" customHeight="1" x14ac:dyDescent="0.25">
      <c r="A435" s="512"/>
      <c r="B435" s="260"/>
      <c r="C435" s="157" t="s">
        <v>757</v>
      </c>
      <c r="D435" s="758"/>
      <c r="E435" s="759"/>
      <c r="F435" s="760"/>
      <c r="G435" s="760"/>
      <c r="H435" s="760"/>
      <c r="I435" s="760"/>
      <c r="J435" s="760"/>
      <c r="K435" s="760"/>
      <c r="L435" s="760"/>
      <c r="M435" s="760"/>
      <c r="N435" s="760"/>
      <c r="O435" s="760"/>
      <c r="P435" s="760"/>
      <c r="Q435" s="760"/>
      <c r="R435" s="760"/>
      <c r="S435" s="760"/>
      <c r="T435" s="760"/>
      <c r="U435" s="760"/>
      <c r="V435" s="760"/>
      <c r="W435" s="760"/>
      <c r="X435" s="760"/>
      <c r="Y435" s="760"/>
      <c r="Z435" s="761"/>
      <c r="AD435" s="276"/>
      <c r="CG435" s="60"/>
      <c r="CH435" s="60"/>
      <c r="CI435" s="60"/>
      <c r="CJ435" s="60"/>
      <c r="CK435" s="60"/>
      <c r="CL435" s="60"/>
      <c r="CM435" s="60"/>
    </row>
    <row r="436" spans="1:95" s="296" customFormat="1" ht="28" customHeight="1" thickBot="1" x14ac:dyDescent="0.2">
      <c r="A436" s="512"/>
      <c r="B436" s="365" t="s">
        <v>11</v>
      </c>
      <c r="C436" s="172" t="s">
        <v>12</v>
      </c>
      <c r="D436" s="622"/>
      <c r="E436" s="623"/>
      <c r="F436" s="622"/>
      <c r="G436" s="623"/>
      <c r="H436" s="622"/>
      <c r="I436" s="623"/>
      <c r="J436" s="622"/>
      <c r="K436" s="623"/>
      <c r="L436" s="622"/>
      <c r="M436" s="623"/>
      <c r="N436" s="622"/>
      <c r="O436" s="623"/>
      <c r="P436" s="622"/>
      <c r="Q436" s="623"/>
      <c r="R436" s="622"/>
      <c r="S436" s="623"/>
      <c r="T436" s="622"/>
      <c r="U436" s="623"/>
      <c r="V436" s="622"/>
      <c r="W436" s="623"/>
      <c r="X436" s="383"/>
      <c r="Y436" s="535">
        <f>IF(OR(D436="s",F436="s",H436="s",J436="s",L436="s",N436="s",P436="s",R436="s",T436="s",V436="s"), 0, IF(OR(D436="a",F436="a",H436="a",J436="a",L436="a",N436="a",P436="a",R436="a",T436="a",V436="a"),Z436,0))</f>
        <v>0</v>
      </c>
      <c r="Z436" s="409">
        <v>50</v>
      </c>
      <c r="AA436" s="45">
        <f>IF(OR(COUNTIF(D424:W434,"a")+COUNTIF(D424:W434,"s")+COUNTIF(X424:X434,"na")&gt;0),0,(COUNTIF(D436:W436,"a")+COUNTIF(D436:W436,"s")))</f>
        <v>0</v>
      </c>
      <c r="AB436" s="223"/>
      <c r="AC436" s="295"/>
      <c r="AD436" s="276"/>
      <c r="AE436" s="340"/>
      <c r="AF436" s="295"/>
      <c r="AG436" s="295"/>
      <c r="AH436" s="295"/>
      <c r="AI436" s="295"/>
      <c r="AJ436" s="295"/>
      <c r="AK436" s="295"/>
      <c r="AL436" s="295"/>
      <c r="AM436" s="295"/>
      <c r="AN436" s="295"/>
      <c r="AO436" s="295"/>
      <c r="AP436" s="295"/>
      <c r="AQ436" s="295"/>
      <c r="AR436" s="295"/>
      <c r="AS436" s="295"/>
      <c r="AT436" s="295"/>
      <c r="AU436" s="295"/>
      <c r="AV436" s="295"/>
      <c r="AW436" s="295"/>
      <c r="AX436" s="295"/>
      <c r="AY436" s="295"/>
      <c r="AZ436" s="295"/>
      <c r="BA436" s="295"/>
      <c r="BB436" s="295"/>
      <c r="BC436" s="295"/>
      <c r="BD436" s="295"/>
      <c r="BE436" s="295"/>
      <c r="BF436" s="295"/>
      <c r="BG436" s="295"/>
      <c r="BH436" s="295"/>
      <c r="BI436" s="295"/>
      <c r="BJ436" s="295"/>
      <c r="BK436" s="295"/>
      <c r="BL436" s="295"/>
      <c r="BM436" s="295"/>
      <c r="BN436" s="295"/>
      <c r="BO436" s="295"/>
      <c r="BP436" s="295"/>
      <c r="BQ436" s="295"/>
      <c r="BR436" s="295"/>
      <c r="BS436" s="295"/>
      <c r="BT436" s="295"/>
      <c r="BU436" s="295"/>
      <c r="BV436" s="295"/>
      <c r="BW436" s="295"/>
      <c r="BX436" s="295"/>
      <c r="BY436" s="295"/>
      <c r="BZ436" s="295"/>
      <c r="CA436" s="295"/>
      <c r="CB436" s="295"/>
      <c r="CC436" s="295"/>
      <c r="CD436" s="295"/>
      <c r="CE436" s="294"/>
      <c r="CF436" s="294"/>
      <c r="CG436" s="294"/>
      <c r="CH436" s="294"/>
      <c r="CI436" s="294"/>
      <c r="CJ436" s="294"/>
      <c r="CK436" s="294"/>
      <c r="CL436" s="294"/>
      <c r="CM436" s="294"/>
      <c r="CN436" s="294"/>
      <c r="CO436" s="294"/>
      <c r="CP436" s="294"/>
      <c r="CQ436" s="294"/>
    </row>
    <row r="437" spans="1:95" s="296" customFormat="1" ht="21" customHeight="1" thickTop="1" thickBot="1" x14ac:dyDescent="0.3">
      <c r="A437" s="512"/>
      <c r="B437" s="248"/>
      <c r="C437" s="143"/>
      <c r="D437" s="667" t="s">
        <v>289</v>
      </c>
      <c r="E437" s="668"/>
      <c r="F437" s="668"/>
      <c r="G437" s="668"/>
      <c r="H437" s="668"/>
      <c r="I437" s="668"/>
      <c r="J437" s="668"/>
      <c r="K437" s="668"/>
      <c r="L437" s="668"/>
      <c r="M437" s="668"/>
      <c r="N437" s="668"/>
      <c r="O437" s="668"/>
      <c r="P437" s="668"/>
      <c r="Q437" s="668"/>
      <c r="R437" s="668"/>
      <c r="S437" s="668"/>
      <c r="T437" s="668"/>
      <c r="U437" s="668"/>
      <c r="V437" s="668"/>
      <c r="W437" s="668"/>
      <c r="X437" s="672"/>
      <c r="Y437" s="9">
        <f>SUM(Y424:Y436)</f>
        <v>0</v>
      </c>
      <c r="Z437" s="410">
        <f>SUM(Z424:Z434)</f>
        <v>50</v>
      </c>
      <c r="AA437" s="221"/>
      <c r="AB437" s="294"/>
      <c r="AC437" s="295"/>
      <c r="AD437" s="276"/>
      <c r="AE437" s="295"/>
      <c r="AF437" s="295"/>
      <c r="AG437" s="295"/>
      <c r="AH437" s="295"/>
      <c r="AI437" s="295"/>
      <c r="AJ437" s="295"/>
      <c r="AK437" s="295"/>
      <c r="AL437" s="295"/>
      <c r="AM437" s="295"/>
      <c r="AN437" s="295"/>
      <c r="AO437" s="295"/>
      <c r="AP437" s="295"/>
      <c r="AQ437" s="295"/>
      <c r="AR437" s="295"/>
      <c r="AS437" s="295"/>
      <c r="AT437" s="295"/>
      <c r="AU437" s="295"/>
      <c r="AV437" s="295"/>
      <c r="AW437" s="295"/>
      <c r="AX437" s="295"/>
      <c r="AY437" s="295"/>
      <c r="AZ437" s="295"/>
      <c r="BA437" s="295"/>
      <c r="BB437" s="295"/>
      <c r="BC437" s="295"/>
      <c r="BD437" s="295"/>
      <c r="BE437" s="295"/>
      <c r="BF437" s="295"/>
      <c r="BG437" s="295"/>
      <c r="BH437" s="295"/>
      <c r="BI437" s="295"/>
      <c r="BJ437" s="295"/>
      <c r="BK437" s="295"/>
      <c r="BL437" s="295"/>
      <c r="BM437" s="295"/>
      <c r="BN437" s="295"/>
      <c r="BO437" s="295"/>
      <c r="BP437" s="295"/>
      <c r="BQ437" s="295"/>
      <c r="BR437" s="295"/>
      <c r="BS437" s="295"/>
      <c r="BT437" s="295"/>
      <c r="BU437" s="295"/>
      <c r="BV437" s="295"/>
      <c r="BW437" s="295"/>
      <c r="BX437" s="295"/>
      <c r="BY437" s="295"/>
      <c r="BZ437" s="295"/>
      <c r="CA437" s="295"/>
      <c r="CB437" s="295"/>
      <c r="CC437" s="295"/>
      <c r="CD437" s="295"/>
      <c r="CE437" s="294"/>
      <c r="CF437" s="294"/>
      <c r="CG437" s="294"/>
      <c r="CH437" s="294"/>
      <c r="CI437" s="294"/>
      <c r="CJ437" s="294"/>
      <c r="CK437" s="294"/>
      <c r="CL437" s="294"/>
      <c r="CM437" s="294"/>
      <c r="CN437" s="294"/>
      <c r="CO437" s="294"/>
      <c r="CP437" s="294"/>
      <c r="CQ437" s="294"/>
    </row>
    <row r="438" spans="1:95" s="296" customFormat="1" ht="21" customHeight="1" thickBot="1" x14ac:dyDescent="0.3">
      <c r="A438" s="399"/>
      <c r="B438" s="304"/>
      <c r="C438" s="184"/>
      <c r="D438" s="693"/>
      <c r="E438" s="694"/>
      <c r="F438" s="847">
        <f>IF(AND(X424="na",X427="na",X432="na"),0,IF(AND(X424="na",X427="na"),10,IF(AND(X424="na",X432="na"),5,IF(AND(X427="na",X432="na"),5,IF(X424="na",15,IF(X427="na",15,IF(X432="na",10,20)))))))</f>
        <v>20</v>
      </c>
      <c r="G438" s="848"/>
      <c r="H438" s="848"/>
      <c r="I438" s="848"/>
      <c r="J438" s="848"/>
      <c r="K438" s="848"/>
      <c r="L438" s="848"/>
      <c r="M438" s="848"/>
      <c r="N438" s="848"/>
      <c r="O438" s="848"/>
      <c r="P438" s="848"/>
      <c r="Q438" s="848"/>
      <c r="R438" s="848"/>
      <c r="S438" s="848"/>
      <c r="T438" s="848"/>
      <c r="U438" s="848"/>
      <c r="V438" s="848"/>
      <c r="W438" s="848"/>
      <c r="X438" s="848"/>
      <c r="Y438" s="848"/>
      <c r="Z438" s="849"/>
      <c r="AA438" s="221"/>
      <c r="AB438" s="294"/>
      <c r="AC438" s="295"/>
      <c r="AD438" s="276"/>
      <c r="AE438" s="295"/>
      <c r="AF438" s="295"/>
      <c r="AG438" s="295"/>
      <c r="AH438" s="295"/>
      <c r="AI438" s="295"/>
      <c r="AJ438" s="295"/>
      <c r="AK438" s="295"/>
      <c r="AL438" s="295"/>
      <c r="AM438" s="295"/>
      <c r="AN438" s="295"/>
      <c r="AO438" s="295"/>
      <c r="AP438" s="295"/>
      <c r="AQ438" s="295"/>
      <c r="AR438" s="295"/>
      <c r="AS438" s="295"/>
      <c r="AT438" s="295"/>
      <c r="AU438" s="295"/>
      <c r="AV438" s="295"/>
      <c r="AW438" s="295"/>
      <c r="AX438" s="295"/>
      <c r="AY438" s="295"/>
      <c r="AZ438" s="295"/>
      <c r="BA438" s="295"/>
      <c r="BB438" s="295"/>
      <c r="BC438" s="295"/>
      <c r="BD438" s="295"/>
      <c r="BE438" s="295"/>
      <c r="BF438" s="295"/>
      <c r="BG438" s="295"/>
      <c r="BH438" s="295"/>
      <c r="BI438" s="295"/>
      <c r="BJ438" s="295"/>
      <c r="BK438" s="295"/>
      <c r="BL438" s="295"/>
      <c r="BM438" s="295"/>
      <c r="BN438" s="295"/>
      <c r="BO438" s="295"/>
      <c r="BP438" s="295"/>
      <c r="BQ438" s="295"/>
      <c r="BR438" s="295"/>
      <c r="BS438" s="295"/>
      <c r="BT438" s="295"/>
      <c r="BU438" s="295"/>
      <c r="BV438" s="295"/>
      <c r="BW438" s="295"/>
      <c r="BX438" s="295"/>
      <c r="BY438" s="295"/>
      <c r="BZ438" s="295"/>
      <c r="CA438" s="295"/>
      <c r="CB438" s="295"/>
      <c r="CC438" s="295"/>
      <c r="CD438" s="295"/>
      <c r="CE438" s="294"/>
      <c r="CF438" s="294"/>
      <c r="CG438" s="294"/>
      <c r="CH438" s="294"/>
      <c r="CI438" s="294"/>
      <c r="CJ438" s="294"/>
      <c r="CK438" s="294"/>
      <c r="CL438" s="294"/>
      <c r="CM438" s="294"/>
      <c r="CN438" s="294"/>
      <c r="CO438" s="294"/>
      <c r="CP438" s="294"/>
      <c r="CQ438" s="294"/>
    </row>
    <row r="439" spans="1:95" s="296" customFormat="1" ht="30" customHeight="1" thickBot="1" x14ac:dyDescent="0.3">
      <c r="A439" s="391"/>
      <c r="B439" s="432" t="s">
        <v>13</v>
      </c>
      <c r="C439" s="311" t="s">
        <v>14</v>
      </c>
      <c r="D439" s="358"/>
      <c r="E439" s="359"/>
      <c r="F439" s="323" t="s">
        <v>288</v>
      </c>
      <c r="G439" s="58"/>
      <c r="H439" s="510" t="s">
        <v>288</v>
      </c>
      <c r="I439" s="509"/>
      <c r="J439" s="203" t="s">
        <v>288</v>
      </c>
      <c r="K439" s="58"/>
      <c r="L439" s="510"/>
      <c r="M439" s="209"/>
      <c r="N439" s="510" t="s">
        <v>288</v>
      </c>
      <c r="O439" s="361"/>
      <c r="P439" s="510"/>
      <c r="Q439" s="359"/>
      <c r="R439" s="360"/>
      <c r="S439" s="361"/>
      <c r="T439" s="358"/>
      <c r="U439" s="359"/>
      <c r="V439" s="360"/>
      <c r="W439" s="361"/>
      <c r="X439" s="363"/>
      <c r="Y439" s="363"/>
      <c r="Z439" s="406"/>
      <c r="AA439" s="221"/>
      <c r="AB439" s="294"/>
      <c r="AC439" s="295"/>
      <c r="AD439" s="276"/>
      <c r="AE439" s="295"/>
      <c r="AF439" s="295"/>
      <c r="AG439" s="295"/>
      <c r="AH439" s="295"/>
      <c r="AI439" s="295"/>
      <c r="AJ439" s="295"/>
      <c r="AK439" s="295"/>
      <c r="AL439" s="295"/>
      <c r="AM439" s="295"/>
      <c r="AN439" s="295"/>
      <c r="AO439" s="295"/>
      <c r="AP439" s="295"/>
      <c r="AQ439" s="295"/>
      <c r="AR439" s="295"/>
      <c r="AS439" s="295"/>
      <c r="AT439" s="295"/>
      <c r="AU439" s="295"/>
      <c r="AV439" s="295"/>
      <c r="AW439" s="295"/>
      <c r="AX439" s="295"/>
      <c r="AY439" s="295"/>
      <c r="AZ439" s="295"/>
      <c r="BA439" s="295"/>
      <c r="BB439" s="295"/>
      <c r="BC439" s="295"/>
      <c r="BD439" s="295"/>
      <c r="BE439" s="295"/>
      <c r="BF439" s="295"/>
      <c r="BG439" s="295"/>
      <c r="BH439" s="295"/>
      <c r="BI439" s="295"/>
      <c r="BJ439" s="295"/>
      <c r="BK439" s="295"/>
      <c r="BL439" s="295"/>
      <c r="BM439" s="295"/>
      <c r="BN439" s="295"/>
      <c r="BO439" s="295"/>
      <c r="BP439" s="295"/>
      <c r="BQ439" s="295"/>
      <c r="BR439" s="295"/>
      <c r="BS439" s="295"/>
      <c r="BT439" s="295"/>
      <c r="BU439" s="295"/>
      <c r="BV439" s="295"/>
      <c r="BW439" s="295"/>
      <c r="BX439" s="295"/>
      <c r="BY439" s="295"/>
      <c r="BZ439" s="295"/>
      <c r="CA439" s="295"/>
      <c r="CB439" s="295"/>
      <c r="CC439" s="295"/>
      <c r="CD439" s="295"/>
      <c r="CE439" s="294"/>
      <c r="CF439" s="294"/>
      <c r="CG439" s="294"/>
      <c r="CH439" s="294"/>
      <c r="CI439" s="294"/>
      <c r="CJ439" s="294"/>
      <c r="CK439" s="294"/>
      <c r="CL439" s="294"/>
      <c r="CM439" s="294"/>
      <c r="CN439" s="294"/>
      <c r="CO439" s="294"/>
      <c r="CP439" s="294"/>
      <c r="CQ439" s="294"/>
    </row>
    <row r="440" spans="1:95" s="296" customFormat="1" ht="45" customHeight="1" x14ac:dyDescent="0.25">
      <c r="A440" s="512"/>
      <c r="B440" s="255" t="s">
        <v>15</v>
      </c>
      <c r="C440" s="132" t="s">
        <v>16</v>
      </c>
      <c r="D440" s="663"/>
      <c r="E440" s="664"/>
      <c r="F440" s="663"/>
      <c r="G440" s="664"/>
      <c r="H440" s="663"/>
      <c r="I440" s="664"/>
      <c r="J440" s="663"/>
      <c r="K440" s="664"/>
      <c r="L440" s="663"/>
      <c r="M440" s="664"/>
      <c r="N440" s="663"/>
      <c r="O440" s="664"/>
      <c r="P440" s="663"/>
      <c r="Q440" s="664"/>
      <c r="R440" s="663"/>
      <c r="S440" s="664"/>
      <c r="T440" s="663"/>
      <c r="U440" s="664"/>
      <c r="V440" s="663"/>
      <c r="W440" s="664"/>
      <c r="X440" s="303"/>
      <c r="Y440" s="104">
        <f t="shared" ref="Y440:Y443" si="69">IF(OR(D440="s",F440="s",H440="s",J440="s",L440="s",N440="s",P440="s",R440="s",T440="s",V440="s"), 0, IF(OR(D440="a",F440="a",H440="a",J440="a",L440="a",N440="a",P440="a",R440="a",T440="a",V440="a"),Z440,0))</f>
        <v>0</v>
      </c>
      <c r="Z440" s="412">
        <v>5</v>
      </c>
      <c r="AA440" s="221">
        <f t="shared" ref="AA440:AA443" si="70">COUNTIF(D440:W440,"a")+COUNTIF(D440:W440,"s")</f>
        <v>0</v>
      </c>
      <c r="AB440" s="274"/>
      <c r="AC440" s="295"/>
      <c r="AD440" s="276"/>
      <c r="AE440" s="340"/>
      <c r="AF440" s="295"/>
      <c r="AG440" s="295"/>
      <c r="AH440" s="295"/>
      <c r="AI440" s="295"/>
      <c r="AJ440" s="295"/>
      <c r="AK440" s="295"/>
      <c r="AL440" s="295"/>
      <c r="AM440" s="295"/>
      <c r="AN440" s="295"/>
      <c r="AO440" s="295"/>
      <c r="AP440" s="295"/>
      <c r="AQ440" s="295"/>
      <c r="AR440" s="295"/>
      <c r="AS440" s="295"/>
      <c r="AT440" s="295"/>
      <c r="AU440" s="295"/>
      <c r="AV440" s="295"/>
      <c r="AW440" s="295"/>
      <c r="AX440" s="295"/>
      <c r="AY440" s="295"/>
      <c r="AZ440" s="295"/>
      <c r="BA440" s="295"/>
      <c r="BB440" s="295"/>
      <c r="BC440" s="295"/>
      <c r="BD440" s="295"/>
      <c r="BE440" s="295"/>
      <c r="BF440" s="295"/>
      <c r="BG440" s="295"/>
      <c r="BH440" s="295"/>
      <c r="BI440" s="295"/>
      <c r="BJ440" s="295"/>
      <c r="BK440" s="295"/>
      <c r="BL440" s="295"/>
      <c r="BM440" s="295"/>
      <c r="BN440" s="295"/>
      <c r="BO440" s="295"/>
      <c r="BP440" s="295"/>
      <c r="BQ440" s="295"/>
      <c r="BR440" s="295"/>
      <c r="BS440" s="295"/>
      <c r="BT440" s="295"/>
      <c r="BU440" s="295"/>
      <c r="BV440" s="295"/>
      <c r="BW440" s="295"/>
      <c r="BX440" s="295"/>
      <c r="BY440" s="295"/>
      <c r="BZ440" s="295"/>
      <c r="CA440" s="295"/>
      <c r="CB440" s="295"/>
      <c r="CC440" s="295"/>
      <c r="CD440" s="295"/>
      <c r="CE440" s="294"/>
      <c r="CF440" s="294"/>
      <c r="CG440" s="294"/>
      <c r="CH440" s="294"/>
      <c r="CI440" s="294"/>
      <c r="CJ440" s="294"/>
      <c r="CK440" s="294"/>
      <c r="CL440" s="294"/>
      <c r="CM440" s="294"/>
      <c r="CN440" s="294"/>
      <c r="CO440" s="294"/>
      <c r="CP440" s="294"/>
      <c r="CQ440" s="294"/>
    </row>
    <row r="441" spans="1:95" s="296" customFormat="1" ht="45" customHeight="1" x14ac:dyDescent="0.25">
      <c r="A441" s="512"/>
      <c r="B441" s="256" t="s">
        <v>6</v>
      </c>
      <c r="C441" s="172" t="s">
        <v>7</v>
      </c>
      <c r="D441" s="661"/>
      <c r="E441" s="662"/>
      <c r="F441" s="661"/>
      <c r="G441" s="662"/>
      <c r="H441" s="661"/>
      <c r="I441" s="662"/>
      <c r="J441" s="661"/>
      <c r="K441" s="662"/>
      <c r="L441" s="661"/>
      <c r="M441" s="662"/>
      <c r="N441" s="661"/>
      <c r="O441" s="662"/>
      <c r="P441" s="661"/>
      <c r="Q441" s="662"/>
      <c r="R441" s="661"/>
      <c r="S441" s="662"/>
      <c r="T441" s="661"/>
      <c r="U441" s="662"/>
      <c r="V441" s="661"/>
      <c r="W441" s="662"/>
      <c r="X441" s="303"/>
      <c r="Y441" s="104">
        <f t="shared" si="69"/>
        <v>0</v>
      </c>
      <c r="Z441" s="409">
        <v>5</v>
      </c>
      <c r="AA441" s="221">
        <f t="shared" si="70"/>
        <v>0</v>
      </c>
      <c r="AB441" s="274"/>
      <c r="AC441" s="295"/>
      <c r="AD441" s="276" t="s">
        <v>286</v>
      </c>
      <c r="AE441" s="340"/>
      <c r="AF441" s="295"/>
      <c r="AG441" s="295"/>
      <c r="AH441" s="295"/>
      <c r="AI441" s="295"/>
      <c r="AJ441" s="295"/>
      <c r="AK441" s="295"/>
      <c r="AL441" s="295"/>
      <c r="AM441" s="295"/>
      <c r="AN441" s="295"/>
      <c r="AO441" s="295"/>
      <c r="AP441" s="295"/>
      <c r="AQ441" s="295"/>
      <c r="AR441" s="295"/>
      <c r="AS441" s="295"/>
      <c r="AT441" s="295"/>
      <c r="AU441" s="295"/>
      <c r="AV441" s="295"/>
      <c r="AW441" s="295"/>
      <c r="AX441" s="295"/>
      <c r="AY441" s="295"/>
      <c r="AZ441" s="295"/>
      <c r="BA441" s="295"/>
      <c r="BB441" s="295"/>
      <c r="BC441" s="295"/>
      <c r="BD441" s="295"/>
      <c r="BE441" s="295"/>
      <c r="BF441" s="295"/>
      <c r="BG441" s="295"/>
      <c r="BH441" s="295"/>
      <c r="BI441" s="295"/>
      <c r="BJ441" s="295"/>
      <c r="BK441" s="295"/>
      <c r="BL441" s="295"/>
      <c r="BM441" s="295"/>
      <c r="BN441" s="295"/>
      <c r="BO441" s="295"/>
      <c r="BP441" s="295"/>
      <c r="BQ441" s="295"/>
      <c r="BR441" s="295"/>
      <c r="BS441" s="295"/>
      <c r="BT441" s="295"/>
      <c r="BU441" s="295"/>
      <c r="BV441" s="295"/>
      <c r="BW441" s="295"/>
      <c r="BX441" s="295"/>
      <c r="BY441" s="295"/>
      <c r="BZ441" s="295"/>
      <c r="CA441" s="295"/>
      <c r="CB441" s="295"/>
      <c r="CC441" s="295"/>
      <c r="CD441" s="295"/>
      <c r="CE441" s="294"/>
      <c r="CF441" s="294"/>
      <c r="CG441" s="294"/>
      <c r="CH441" s="294"/>
      <c r="CI441" s="294"/>
      <c r="CJ441" s="294"/>
      <c r="CK441" s="294"/>
      <c r="CL441" s="294"/>
      <c r="CM441" s="294"/>
      <c r="CN441" s="294"/>
      <c r="CO441" s="294"/>
      <c r="CP441" s="294"/>
      <c r="CQ441" s="294"/>
    </row>
    <row r="442" spans="1:95" s="296" customFormat="1" ht="126" customHeight="1" x14ac:dyDescent="0.25">
      <c r="A442" s="512"/>
      <c r="B442" s="256" t="s">
        <v>8</v>
      </c>
      <c r="C442" s="172" t="s">
        <v>758</v>
      </c>
      <c r="D442" s="622"/>
      <c r="E442" s="623"/>
      <c r="F442" s="622"/>
      <c r="G442" s="623"/>
      <c r="H442" s="622"/>
      <c r="I442" s="623"/>
      <c r="J442" s="622"/>
      <c r="K442" s="623"/>
      <c r="L442" s="622"/>
      <c r="M442" s="623"/>
      <c r="N442" s="622"/>
      <c r="O442" s="623"/>
      <c r="P442" s="622"/>
      <c r="Q442" s="623"/>
      <c r="R442" s="622"/>
      <c r="S442" s="623"/>
      <c r="T442" s="622"/>
      <c r="U442" s="623"/>
      <c r="V442" s="622"/>
      <c r="W442" s="623"/>
      <c r="X442" s="303"/>
      <c r="Y442" s="34">
        <f t="shared" si="69"/>
        <v>0</v>
      </c>
      <c r="Z442" s="409">
        <v>5</v>
      </c>
      <c r="AA442" s="221">
        <f t="shared" si="70"/>
        <v>0</v>
      </c>
      <c r="AB442" s="274"/>
      <c r="AC442" s="295"/>
      <c r="AD442" s="276" t="s">
        <v>286</v>
      </c>
      <c r="AE442" s="340"/>
      <c r="AF442" s="295"/>
      <c r="AG442" s="295"/>
      <c r="AH442" s="295"/>
      <c r="AI442" s="295"/>
      <c r="AJ442" s="295"/>
      <c r="AK442" s="295"/>
      <c r="AL442" s="295"/>
      <c r="AM442" s="295"/>
      <c r="AN442" s="295"/>
      <c r="AO442" s="295"/>
      <c r="AP442" s="295"/>
      <c r="AQ442" s="295"/>
      <c r="AR442" s="295"/>
      <c r="AS442" s="295"/>
      <c r="AT442" s="295"/>
      <c r="AU442" s="295"/>
      <c r="AV442" s="295"/>
      <c r="AW442" s="295"/>
      <c r="AX442" s="295"/>
      <c r="AY442" s="295"/>
      <c r="AZ442" s="295"/>
      <c r="BA442" s="295"/>
      <c r="BB442" s="295"/>
      <c r="BC442" s="295"/>
      <c r="BD442" s="295"/>
      <c r="BE442" s="295"/>
      <c r="BF442" s="295"/>
      <c r="BG442" s="295"/>
      <c r="BH442" s="295"/>
      <c r="BI442" s="295"/>
      <c r="BJ442" s="295"/>
      <c r="BK442" s="295"/>
      <c r="BL442" s="295"/>
      <c r="BM442" s="295"/>
      <c r="BN442" s="295"/>
      <c r="BO442" s="295"/>
      <c r="BP442" s="295"/>
      <c r="BQ442" s="295"/>
      <c r="BR442" s="295"/>
      <c r="BS442" s="295"/>
      <c r="BT442" s="295"/>
      <c r="BU442" s="295"/>
      <c r="BV442" s="295"/>
      <c r="BW442" s="295"/>
      <c r="BX442" s="295"/>
      <c r="BY442" s="295"/>
      <c r="BZ442" s="295"/>
      <c r="CA442" s="295"/>
      <c r="CB442" s="295"/>
      <c r="CC442" s="295"/>
      <c r="CD442" s="295"/>
      <c r="CE442" s="294"/>
      <c r="CF442" s="294"/>
      <c r="CG442" s="294"/>
      <c r="CH442" s="294"/>
      <c r="CI442" s="294"/>
      <c r="CJ442" s="294"/>
      <c r="CK442" s="294"/>
      <c r="CL442" s="294"/>
      <c r="CM442" s="294"/>
      <c r="CN442" s="294"/>
      <c r="CO442" s="294"/>
      <c r="CP442" s="294"/>
      <c r="CQ442" s="294"/>
    </row>
    <row r="443" spans="1:95" s="296" customFormat="1" ht="45" customHeight="1" thickBot="1" x14ac:dyDescent="0.3">
      <c r="A443" s="512"/>
      <c r="B443" s="256" t="s">
        <v>155</v>
      </c>
      <c r="C443" s="172" t="s">
        <v>156</v>
      </c>
      <c r="D443" s="661"/>
      <c r="E443" s="662"/>
      <c r="F443" s="661"/>
      <c r="G443" s="662"/>
      <c r="H443" s="661"/>
      <c r="I443" s="662"/>
      <c r="J443" s="661"/>
      <c r="K443" s="662"/>
      <c r="L443" s="661"/>
      <c r="M443" s="662"/>
      <c r="N443" s="661"/>
      <c r="O443" s="662"/>
      <c r="P443" s="661"/>
      <c r="Q443" s="662"/>
      <c r="R443" s="661"/>
      <c r="S443" s="662"/>
      <c r="T443" s="661"/>
      <c r="U443" s="662"/>
      <c r="V443" s="661"/>
      <c r="W443" s="662"/>
      <c r="X443" s="303"/>
      <c r="Y443" s="104">
        <f t="shared" si="69"/>
        <v>0</v>
      </c>
      <c r="Z443" s="409">
        <v>5</v>
      </c>
      <c r="AA443" s="221">
        <f t="shared" si="70"/>
        <v>0</v>
      </c>
      <c r="AB443" s="274"/>
      <c r="AC443" s="295"/>
      <c r="AD443" s="276"/>
      <c r="AE443" s="340"/>
      <c r="AF443" s="295"/>
      <c r="AG443" s="295"/>
      <c r="AH443" s="295"/>
      <c r="AI443" s="295"/>
      <c r="AJ443" s="295"/>
      <c r="AK443" s="295"/>
      <c r="AL443" s="295"/>
      <c r="AM443" s="295"/>
      <c r="AN443" s="295"/>
      <c r="AO443" s="295"/>
      <c r="AP443" s="295"/>
      <c r="AQ443" s="295"/>
      <c r="AR443" s="295"/>
      <c r="AS443" s="295"/>
      <c r="AT443" s="295"/>
      <c r="AU443" s="295"/>
      <c r="AV443" s="295"/>
      <c r="AW443" s="295"/>
      <c r="AX443" s="295"/>
      <c r="AY443" s="295"/>
      <c r="AZ443" s="295"/>
      <c r="BA443" s="295"/>
      <c r="BB443" s="295"/>
      <c r="BC443" s="295"/>
      <c r="BD443" s="295"/>
      <c r="BE443" s="295"/>
      <c r="BF443" s="295"/>
      <c r="BG443" s="295"/>
      <c r="BH443" s="295"/>
      <c r="BI443" s="295"/>
      <c r="BJ443" s="295"/>
      <c r="BK443" s="295"/>
      <c r="BL443" s="295"/>
      <c r="BM443" s="295"/>
      <c r="BN443" s="295"/>
      <c r="BO443" s="295"/>
      <c r="BP443" s="295"/>
      <c r="BQ443" s="295"/>
      <c r="BR443" s="295"/>
      <c r="BS443" s="295"/>
      <c r="BT443" s="295"/>
      <c r="BU443" s="295"/>
      <c r="BV443" s="295"/>
      <c r="BW443" s="295"/>
      <c r="BX443" s="295"/>
      <c r="BY443" s="295"/>
      <c r="BZ443" s="295"/>
      <c r="CA443" s="295"/>
      <c r="CB443" s="295"/>
      <c r="CC443" s="295"/>
      <c r="CD443" s="295"/>
      <c r="CE443" s="294"/>
      <c r="CF443" s="294"/>
      <c r="CG443" s="294"/>
      <c r="CH443" s="294"/>
      <c r="CI443" s="294"/>
      <c r="CJ443" s="294"/>
      <c r="CK443" s="294"/>
      <c r="CL443" s="294"/>
      <c r="CM443" s="294"/>
      <c r="CN443" s="294"/>
      <c r="CO443" s="294"/>
      <c r="CP443" s="294"/>
      <c r="CQ443" s="294"/>
    </row>
    <row r="444" spans="1:95" s="296" customFormat="1" ht="21" customHeight="1" thickTop="1" thickBot="1" x14ac:dyDescent="0.3">
      <c r="A444" s="512"/>
      <c r="B444" s="248"/>
      <c r="C444" s="143"/>
      <c r="D444" s="667" t="s">
        <v>289</v>
      </c>
      <c r="E444" s="668"/>
      <c r="F444" s="668"/>
      <c r="G444" s="668"/>
      <c r="H444" s="668"/>
      <c r="I444" s="668"/>
      <c r="J444" s="668"/>
      <c r="K444" s="668"/>
      <c r="L444" s="668"/>
      <c r="M444" s="668"/>
      <c r="N444" s="668"/>
      <c r="O444" s="668"/>
      <c r="P444" s="668"/>
      <c r="Q444" s="668"/>
      <c r="R444" s="668"/>
      <c r="S444" s="668"/>
      <c r="T444" s="668"/>
      <c r="U444" s="668"/>
      <c r="V444" s="668"/>
      <c r="W444" s="668"/>
      <c r="X444" s="672"/>
      <c r="Y444" s="9">
        <f>SUM(Y440:Y443)</f>
        <v>0</v>
      </c>
      <c r="Z444" s="410">
        <f>SUM(Z440:Z443)</f>
        <v>20</v>
      </c>
      <c r="AA444" s="221"/>
      <c r="AB444" s="223"/>
      <c r="AC444" s="295"/>
      <c r="AD444" s="276"/>
      <c r="AE444" s="295"/>
      <c r="AF444" s="295"/>
      <c r="AG444" s="295"/>
      <c r="AH444" s="295"/>
      <c r="AI444" s="295"/>
      <c r="AJ444" s="295"/>
      <c r="AK444" s="295"/>
      <c r="AL444" s="295"/>
      <c r="AM444" s="295"/>
      <c r="AN444" s="295"/>
      <c r="AO444" s="295"/>
      <c r="AP444" s="295"/>
      <c r="AQ444" s="295"/>
      <c r="AR444" s="295"/>
      <c r="AS444" s="295"/>
      <c r="AT444" s="295"/>
      <c r="AU444" s="295"/>
      <c r="AV444" s="295"/>
      <c r="AW444" s="295"/>
      <c r="AX444" s="295"/>
      <c r="AY444" s="295"/>
      <c r="AZ444" s="295"/>
      <c r="BA444" s="295"/>
      <c r="BB444" s="295"/>
      <c r="BC444" s="295"/>
      <c r="BD444" s="295"/>
      <c r="BE444" s="295"/>
      <c r="BF444" s="295"/>
      <c r="BG444" s="295"/>
      <c r="BH444" s="295"/>
      <c r="BI444" s="295"/>
      <c r="BJ444" s="295"/>
      <c r="BK444" s="295"/>
      <c r="BL444" s="295"/>
      <c r="BM444" s="295"/>
      <c r="BN444" s="295"/>
      <c r="BO444" s="295"/>
      <c r="BP444" s="295"/>
      <c r="BQ444" s="295"/>
      <c r="BR444" s="295"/>
      <c r="BS444" s="295"/>
      <c r="BT444" s="295"/>
      <c r="BU444" s="295"/>
      <c r="BV444" s="295"/>
      <c r="BW444" s="295"/>
      <c r="BX444" s="295"/>
      <c r="BY444" s="295"/>
      <c r="BZ444" s="295"/>
      <c r="CA444" s="295"/>
      <c r="CB444" s="295"/>
      <c r="CC444" s="295"/>
      <c r="CD444" s="295"/>
      <c r="CE444" s="294"/>
      <c r="CF444" s="294"/>
      <c r="CG444" s="294"/>
      <c r="CH444" s="294"/>
      <c r="CI444" s="294"/>
      <c r="CJ444" s="294"/>
      <c r="CK444" s="294"/>
      <c r="CL444" s="294"/>
      <c r="CM444" s="294"/>
      <c r="CN444" s="294"/>
      <c r="CO444" s="294"/>
      <c r="CP444" s="294"/>
      <c r="CQ444" s="294"/>
    </row>
    <row r="445" spans="1:95" s="296" customFormat="1" ht="21" customHeight="1" thickBot="1" x14ac:dyDescent="0.3">
      <c r="A445" s="399"/>
      <c r="B445" s="304"/>
      <c r="C445" s="184"/>
      <c r="D445" s="693"/>
      <c r="E445" s="694"/>
      <c r="F445" s="850">
        <v>10</v>
      </c>
      <c r="G445" s="851"/>
      <c r="H445" s="851"/>
      <c r="I445" s="851"/>
      <c r="J445" s="851"/>
      <c r="K445" s="851"/>
      <c r="L445" s="851"/>
      <c r="M445" s="851"/>
      <c r="N445" s="851"/>
      <c r="O445" s="851"/>
      <c r="P445" s="851"/>
      <c r="Q445" s="851"/>
      <c r="R445" s="851"/>
      <c r="S445" s="851"/>
      <c r="T445" s="851"/>
      <c r="U445" s="851"/>
      <c r="V445" s="851"/>
      <c r="W445" s="851"/>
      <c r="X445" s="851"/>
      <c r="Y445" s="851"/>
      <c r="Z445" s="852"/>
      <c r="AA445" s="221"/>
      <c r="AB445" s="294"/>
      <c r="AC445" s="295"/>
      <c r="AD445" s="276"/>
      <c r="AE445" s="295"/>
      <c r="AF445" s="295"/>
      <c r="AG445" s="295"/>
      <c r="AH445" s="295"/>
      <c r="AI445" s="295"/>
      <c r="AJ445" s="295"/>
      <c r="AK445" s="295"/>
      <c r="AL445" s="295"/>
      <c r="AM445" s="295"/>
      <c r="AN445" s="295"/>
      <c r="AO445" s="295"/>
      <c r="AP445" s="295"/>
      <c r="AQ445" s="295"/>
      <c r="AR445" s="295"/>
      <c r="AS445" s="295"/>
      <c r="AT445" s="295"/>
      <c r="AU445" s="295"/>
      <c r="AV445" s="295"/>
      <c r="AW445" s="295"/>
      <c r="AX445" s="295"/>
      <c r="AY445" s="295"/>
      <c r="AZ445" s="295"/>
      <c r="BA445" s="295"/>
      <c r="BB445" s="295"/>
      <c r="BC445" s="295"/>
      <c r="BD445" s="295"/>
      <c r="BE445" s="295"/>
      <c r="BF445" s="295"/>
      <c r="BG445" s="295"/>
      <c r="BH445" s="295"/>
      <c r="BI445" s="295"/>
      <c r="BJ445" s="295"/>
      <c r="BK445" s="295"/>
      <c r="BL445" s="295"/>
      <c r="BM445" s="295"/>
      <c r="BN445" s="295"/>
      <c r="BO445" s="295"/>
      <c r="BP445" s="295"/>
      <c r="BQ445" s="295"/>
      <c r="BR445" s="295"/>
      <c r="BS445" s="295"/>
      <c r="BT445" s="295"/>
      <c r="BU445" s="295"/>
      <c r="BV445" s="295"/>
      <c r="BW445" s="295"/>
      <c r="BX445" s="295"/>
      <c r="BY445" s="295"/>
      <c r="BZ445" s="295"/>
      <c r="CA445" s="295"/>
      <c r="CB445" s="295"/>
      <c r="CC445" s="295"/>
      <c r="CD445" s="295"/>
      <c r="CE445" s="294"/>
      <c r="CF445" s="294"/>
      <c r="CG445" s="294"/>
      <c r="CH445" s="294"/>
      <c r="CI445" s="294"/>
      <c r="CJ445" s="294"/>
      <c r="CK445" s="294"/>
      <c r="CL445" s="294"/>
      <c r="CM445" s="294"/>
      <c r="CN445" s="294"/>
      <c r="CO445" s="294"/>
      <c r="CP445" s="294"/>
      <c r="CQ445" s="294"/>
    </row>
    <row r="446" spans="1:95" s="41" customFormat="1" ht="30" customHeight="1" thickBot="1" x14ac:dyDescent="0.3">
      <c r="A446" s="391"/>
      <c r="B446" s="247">
        <v>5900</v>
      </c>
      <c r="C446" s="208" t="s">
        <v>447</v>
      </c>
      <c r="D446" s="510" t="s">
        <v>288</v>
      </c>
      <c r="E446" s="209"/>
      <c r="F446" s="510" t="s">
        <v>288</v>
      </c>
      <c r="G446" s="210"/>
      <c r="H446" s="510" t="s">
        <v>288</v>
      </c>
      <c r="I446" s="209"/>
      <c r="J446" s="203"/>
      <c r="K446" s="210"/>
      <c r="L446" s="211"/>
      <c r="M446" s="209"/>
      <c r="N446" s="212"/>
      <c r="O446" s="209"/>
      <c r="P446" s="211"/>
      <c r="Q446" s="209"/>
      <c r="R446" s="211"/>
      <c r="S446" s="209"/>
      <c r="T446" s="211"/>
      <c r="U446" s="213"/>
      <c r="V446" s="510"/>
      <c r="W446" s="209"/>
      <c r="X446" s="196"/>
      <c r="Y446" s="196"/>
      <c r="Z446" s="406"/>
      <c r="AA446" s="222"/>
      <c r="AB446" s="51"/>
      <c r="AC446" s="277"/>
      <c r="AD446" s="276"/>
      <c r="AE446" s="277"/>
      <c r="AF446" s="277"/>
      <c r="AG446" s="277"/>
      <c r="AH446" s="277"/>
      <c r="AI446" s="277"/>
      <c r="AJ446" s="277"/>
      <c r="AK446" s="277"/>
      <c r="AL446" s="277"/>
      <c r="AM446" s="277"/>
      <c r="AN446" s="277"/>
      <c r="AO446" s="277"/>
      <c r="AP446" s="277"/>
      <c r="AQ446" s="277"/>
      <c r="AR446" s="277"/>
      <c r="AS446" s="277"/>
      <c r="AT446" s="277"/>
      <c r="AU446" s="277"/>
      <c r="AV446" s="277"/>
      <c r="AW446" s="277"/>
      <c r="AX446" s="277"/>
      <c r="AY446" s="277"/>
      <c r="AZ446" s="277"/>
      <c r="BA446" s="277"/>
      <c r="BB446" s="277"/>
      <c r="BC446" s="277"/>
      <c r="BD446" s="277"/>
      <c r="BE446" s="277"/>
      <c r="BF446" s="277"/>
      <c r="BG446" s="277"/>
      <c r="BH446" s="277"/>
      <c r="BI446" s="277"/>
      <c r="BJ446" s="277"/>
      <c r="BK446" s="277"/>
      <c r="BL446" s="277"/>
      <c r="BM446" s="277"/>
      <c r="BN446" s="277"/>
      <c r="BO446" s="277"/>
      <c r="BP446" s="277"/>
      <c r="BQ446" s="277"/>
      <c r="BR446" s="277"/>
      <c r="BS446" s="277"/>
      <c r="BT446" s="277"/>
      <c r="BU446" s="277"/>
      <c r="BV446" s="277"/>
      <c r="BW446" s="277"/>
      <c r="BX446" s="277"/>
      <c r="BY446" s="277"/>
      <c r="BZ446" s="277"/>
      <c r="CA446" s="277"/>
      <c r="CB446" s="277"/>
      <c r="CC446" s="277"/>
      <c r="CD446" s="277"/>
      <c r="CE446" s="51"/>
      <c r="CF446" s="51"/>
      <c r="CG446" s="51"/>
      <c r="CH446" s="51"/>
      <c r="CI446" s="51"/>
      <c r="CJ446" s="51"/>
      <c r="CK446" s="51"/>
      <c r="CL446" s="51"/>
      <c r="CM446" s="51"/>
      <c r="CN446" s="51"/>
      <c r="CO446" s="51"/>
      <c r="CP446" s="51"/>
      <c r="CQ446" s="51"/>
    </row>
    <row r="447" spans="1:95" s="41" customFormat="1" ht="48" customHeight="1" thickBot="1" x14ac:dyDescent="0.3">
      <c r="A447" s="512"/>
      <c r="B447" s="237"/>
      <c r="C447" s="171" t="s">
        <v>362</v>
      </c>
      <c r="D447" s="756"/>
      <c r="E447" s="756"/>
      <c r="F447" s="756"/>
      <c r="G447" s="756"/>
      <c r="H447" s="756"/>
      <c r="I447" s="756"/>
      <c r="J447" s="756"/>
      <c r="K447" s="756"/>
      <c r="L447" s="756"/>
      <c r="M447" s="756"/>
      <c r="N447" s="756"/>
      <c r="O447" s="756"/>
      <c r="P447" s="756"/>
      <c r="Q447" s="756"/>
      <c r="R447" s="756"/>
      <c r="S447" s="756"/>
      <c r="T447" s="756"/>
      <c r="U447" s="756"/>
      <c r="V447" s="756"/>
      <c r="W447" s="756"/>
      <c r="X447" s="756"/>
      <c r="Y447" s="756"/>
      <c r="Z447" s="757"/>
      <c r="AA447" s="222"/>
      <c r="AB447" s="51"/>
      <c r="AC447" s="277"/>
      <c r="AD447" s="276"/>
      <c r="AE447" s="277"/>
      <c r="AF447" s="277"/>
      <c r="AG447" s="277"/>
      <c r="AH447" s="277"/>
      <c r="AI447" s="277"/>
      <c r="AJ447" s="277"/>
      <c r="AK447" s="277"/>
      <c r="AL447" s="277"/>
      <c r="AM447" s="277"/>
      <c r="AN447" s="277"/>
      <c r="AO447" s="277"/>
      <c r="AP447" s="277"/>
      <c r="AQ447" s="277"/>
      <c r="AR447" s="277"/>
      <c r="AS447" s="277"/>
      <c r="AT447" s="277"/>
      <c r="AU447" s="277"/>
      <c r="AV447" s="277"/>
      <c r="AW447" s="277"/>
      <c r="AX447" s="277"/>
      <c r="AY447" s="277"/>
      <c r="AZ447" s="277"/>
      <c r="BA447" s="277"/>
      <c r="BB447" s="277"/>
      <c r="BC447" s="277"/>
      <c r="BD447" s="277"/>
      <c r="BE447" s="277"/>
      <c r="BF447" s="277"/>
      <c r="BG447" s="277"/>
      <c r="BH447" s="277"/>
      <c r="BI447" s="277"/>
      <c r="BJ447" s="277"/>
      <c r="BK447" s="277"/>
      <c r="BL447" s="277"/>
      <c r="BM447" s="277"/>
      <c r="BN447" s="277"/>
      <c r="BO447" s="277"/>
      <c r="BP447" s="277"/>
      <c r="BQ447" s="277"/>
      <c r="BR447" s="277"/>
      <c r="BS447" s="277"/>
      <c r="BT447" s="277"/>
      <c r="BU447" s="277"/>
      <c r="BV447" s="277"/>
      <c r="BW447" s="277"/>
      <c r="BX447" s="277"/>
      <c r="BY447" s="277"/>
      <c r="BZ447" s="277"/>
      <c r="CA447" s="277"/>
      <c r="CB447" s="277"/>
      <c r="CC447" s="277"/>
      <c r="CD447" s="277"/>
      <c r="CE447" s="51"/>
      <c r="CF447" s="51"/>
      <c r="CG447" s="51"/>
      <c r="CH447" s="51"/>
      <c r="CI447" s="51"/>
      <c r="CJ447" s="51"/>
      <c r="CK447" s="51"/>
      <c r="CL447" s="51"/>
      <c r="CM447" s="51"/>
      <c r="CN447" s="51"/>
      <c r="CO447" s="51"/>
      <c r="CP447" s="51"/>
      <c r="CQ447" s="51"/>
    </row>
    <row r="448" spans="1:95" s="41" customFormat="1" ht="45" customHeight="1" x14ac:dyDescent="0.25">
      <c r="A448" s="512"/>
      <c r="B448" s="250" t="s">
        <v>100</v>
      </c>
      <c r="C448" s="132" t="s">
        <v>759</v>
      </c>
      <c r="D448" s="663"/>
      <c r="E448" s="664"/>
      <c r="F448" s="663"/>
      <c r="G448" s="664"/>
      <c r="H448" s="663"/>
      <c r="I448" s="664"/>
      <c r="J448" s="663"/>
      <c r="K448" s="664"/>
      <c r="L448" s="663"/>
      <c r="M448" s="664"/>
      <c r="N448" s="663"/>
      <c r="O448" s="664"/>
      <c r="P448" s="663"/>
      <c r="Q448" s="664"/>
      <c r="R448" s="663"/>
      <c r="S448" s="664"/>
      <c r="T448" s="663"/>
      <c r="U448" s="664"/>
      <c r="V448" s="663"/>
      <c r="W448" s="664"/>
      <c r="X448" s="502"/>
      <c r="Y448" s="106">
        <f>IF(OR(D448="s",F448="s",H448="s",J448="s",L448="s",N448="s",P448="s",R448="s",T448="s",V448="s"), 0, IF(OR(D448="a",F448="a",H448="a",J448="a",L448="a",N448="a",P448="a",R448="a",T448="a",V448="a"),Z448,0))</f>
        <v>0</v>
      </c>
      <c r="Z448" s="412">
        <v>40</v>
      </c>
      <c r="AA448" s="221">
        <f>COUNTIF(D448:W448,"a")+COUNTIF(D448:W448,"s")</f>
        <v>0</v>
      </c>
      <c r="AB448" s="274"/>
      <c r="AC448" s="277"/>
      <c r="AD448" s="276" t="s">
        <v>286</v>
      </c>
      <c r="AE448" s="277"/>
      <c r="AF448" s="277"/>
      <c r="AG448" s="277"/>
      <c r="AH448" s="277"/>
      <c r="AI448" s="277"/>
      <c r="AJ448" s="277"/>
      <c r="AK448" s="277"/>
      <c r="AL448" s="277"/>
      <c r="AM448" s="277"/>
      <c r="AN448" s="277"/>
      <c r="AO448" s="277"/>
      <c r="AP448" s="277"/>
      <c r="AQ448" s="277"/>
      <c r="AR448" s="277"/>
      <c r="AS448" s="277"/>
      <c r="AT448" s="277"/>
      <c r="AU448" s="277"/>
      <c r="AV448" s="277"/>
      <c r="AW448" s="277"/>
      <c r="AX448" s="277"/>
      <c r="AY448" s="277"/>
      <c r="AZ448" s="277"/>
      <c r="BA448" s="277"/>
      <c r="BB448" s="277"/>
      <c r="BC448" s="277"/>
      <c r="BD448" s="277"/>
      <c r="BE448" s="277"/>
      <c r="BF448" s="277"/>
      <c r="BG448" s="277"/>
      <c r="BH448" s="277"/>
      <c r="BI448" s="277"/>
      <c r="BJ448" s="277"/>
      <c r="BK448" s="277"/>
      <c r="BL448" s="277"/>
      <c r="BM448" s="277"/>
      <c r="BN448" s="277"/>
      <c r="BO448" s="277"/>
      <c r="BP448" s="277"/>
      <c r="BQ448" s="277"/>
      <c r="BR448" s="277"/>
      <c r="BS448" s="277"/>
      <c r="BT448" s="277"/>
      <c r="BU448" s="277"/>
      <c r="BV448" s="277"/>
      <c r="BW448" s="277"/>
      <c r="BX448" s="277"/>
      <c r="BY448" s="277"/>
      <c r="BZ448" s="277"/>
      <c r="CA448" s="277"/>
      <c r="CB448" s="277"/>
      <c r="CC448" s="277"/>
      <c r="CD448" s="277"/>
      <c r="CE448" s="51"/>
      <c r="CF448" s="51"/>
      <c r="CG448" s="51"/>
      <c r="CH448" s="51"/>
      <c r="CI448" s="51"/>
      <c r="CJ448" s="51"/>
      <c r="CK448" s="51"/>
      <c r="CL448" s="51"/>
      <c r="CM448" s="51"/>
      <c r="CN448" s="51"/>
      <c r="CO448" s="51"/>
      <c r="CP448" s="51"/>
      <c r="CQ448" s="51"/>
    </row>
    <row r="449" spans="1:95" s="41" customFormat="1" ht="67.75" customHeight="1" x14ac:dyDescent="0.25">
      <c r="A449" s="512"/>
      <c r="B449" s="250" t="s">
        <v>101</v>
      </c>
      <c r="C449" s="139" t="s">
        <v>240</v>
      </c>
      <c r="D449" s="661"/>
      <c r="E449" s="662"/>
      <c r="F449" s="661"/>
      <c r="G449" s="662"/>
      <c r="H449" s="661"/>
      <c r="I449" s="662"/>
      <c r="J449" s="661"/>
      <c r="K449" s="662"/>
      <c r="L449" s="661"/>
      <c r="M449" s="662"/>
      <c r="N449" s="661"/>
      <c r="O449" s="662"/>
      <c r="P449" s="661"/>
      <c r="Q449" s="662"/>
      <c r="R449" s="661"/>
      <c r="S449" s="662"/>
      <c r="T449" s="661"/>
      <c r="U449" s="662"/>
      <c r="V449" s="661"/>
      <c r="W449" s="662"/>
      <c r="X449" s="502"/>
      <c r="Y449" s="104">
        <f>IF(OR(D449="s",F449="s",H449="s",J449="s",L449="s",N449="s",P449="s",R449="s",T449="s",V449="s"), 0, IF(OR(D449="a",F449="a",H449="a",J449="a",L449="a",N449="a",P449="a",R449="a",T449="a",V449="a"),Z449,0))</f>
        <v>0</v>
      </c>
      <c r="Z449" s="409">
        <v>10</v>
      </c>
      <c r="AA449" s="221">
        <f>COUNTIF(D449:W449,"a")+COUNTIF(D449:W449,"s")</f>
        <v>0</v>
      </c>
      <c r="AB449" s="274"/>
      <c r="AC449" s="277"/>
      <c r="AD449" s="276"/>
      <c r="AE449" s="277"/>
      <c r="AF449" s="277"/>
      <c r="AG449" s="277"/>
      <c r="AH449" s="277"/>
      <c r="AI449" s="277"/>
      <c r="AJ449" s="277"/>
      <c r="AK449" s="277"/>
      <c r="AL449" s="277"/>
      <c r="AM449" s="277"/>
      <c r="AN449" s="277"/>
      <c r="AO449" s="277"/>
      <c r="AP449" s="277"/>
      <c r="AQ449" s="277"/>
      <c r="AR449" s="277"/>
      <c r="AS449" s="277"/>
      <c r="AT449" s="277"/>
      <c r="AU449" s="277"/>
      <c r="AV449" s="277"/>
      <c r="AW449" s="277"/>
      <c r="AX449" s="277"/>
      <c r="AY449" s="277"/>
      <c r="AZ449" s="277"/>
      <c r="BA449" s="277"/>
      <c r="BB449" s="277"/>
      <c r="BC449" s="277"/>
      <c r="BD449" s="277"/>
      <c r="BE449" s="277"/>
      <c r="BF449" s="277"/>
      <c r="BG449" s="277"/>
      <c r="BH449" s="277"/>
      <c r="BI449" s="277"/>
      <c r="BJ449" s="277"/>
      <c r="BK449" s="277"/>
      <c r="BL449" s="277"/>
      <c r="BM449" s="277"/>
      <c r="BN449" s="277"/>
      <c r="BO449" s="277"/>
      <c r="BP449" s="277"/>
      <c r="BQ449" s="277"/>
      <c r="BR449" s="277"/>
      <c r="BS449" s="277"/>
      <c r="BT449" s="277"/>
      <c r="BU449" s="277"/>
      <c r="BV449" s="277"/>
      <c r="BW449" s="277"/>
      <c r="BX449" s="277"/>
      <c r="BY449" s="277"/>
      <c r="BZ449" s="277"/>
      <c r="CA449" s="277"/>
      <c r="CB449" s="277"/>
      <c r="CC449" s="277"/>
      <c r="CD449" s="277"/>
      <c r="CE449" s="51"/>
      <c r="CF449" s="51"/>
      <c r="CG449" s="51"/>
      <c r="CH449" s="51"/>
      <c r="CI449" s="51"/>
      <c r="CJ449" s="51"/>
      <c r="CK449" s="51"/>
      <c r="CL449" s="51"/>
      <c r="CM449" s="51"/>
      <c r="CN449" s="51"/>
      <c r="CO449" s="51"/>
      <c r="CP449" s="51"/>
      <c r="CQ449" s="51"/>
    </row>
    <row r="450" spans="1:95" s="41" customFormat="1" ht="67.75" customHeight="1" thickBot="1" x14ac:dyDescent="0.3">
      <c r="A450" s="512"/>
      <c r="B450" s="250" t="s">
        <v>102</v>
      </c>
      <c r="C450" s="139" t="s">
        <v>172</v>
      </c>
      <c r="D450" s="687"/>
      <c r="E450" s="688"/>
      <c r="F450" s="687"/>
      <c r="G450" s="688"/>
      <c r="H450" s="687"/>
      <c r="I450" s="688"/>
      <c r="J450" s="687"/>
      <c r="K450" s="688"/>
      <c r="L450" s="687"/>
      <c r="M450" s="688"/>
      <c r="N450" s="687"/>
      <c r="O450" s="688"/>
      <c r="P450" s="687"/>
      <c r="Q450" s="688"/>
      <c r="R450" s="687"/>
      <c r="S450" s="688"/>
      <c r="T450" s="687"/>
      <c r="U450" s="688"/>
      <c r="V450" s="687"/>
      <c r="W450" s="688"/>
      <c r="X450" s="502"/>
      <c r="Y450" s="104">
        <f>IF(OR(D450="s",F450="s",H450="s",J450="s",L450="s",N450="s",P450="s",R450="s",T450="s",V450="s"), 0, IF(OR(D450="a",F450="a",H450="a",J450="a",L450="a",N450="a",P450="a",R450="a",T450="a",V450="a"),Z450,0))</f>
        <v>0</v>
      </c>
      <c r="Z450" s="409">
        <v>10</v>
      </c>
      <c r="AA450" s="221">
        <f>COUNTIF(D450:W450,"a")+COUNTIF(D450:W450,"s")</f>
        <v>0</v>
      </c>
      <c r="AB450" s="274"/>
      <c r="AC450" s="277"/>
      <c r="AD450" s="276"/>
      <c r="AE450" s="277"/>
      <c r="AF450" s="277"/>
      <c r="AG450" s="277"/>
      <c r="AH450" s="277"/>
      <c r="AI450" s="277"/>
      <c r="AJ450" s="277"/>
      <c r="AK450" s="277"/>
      <c r="AL450" s="277"/>
      <c r="AM450" s="277"/>
      <c r="AN450" s="277"/>
      <c r="AO450" s="277"/>
      <c r="AP450" s="277"/>
      <c r="AQ450" s="277"/>
      <c r="AR450" s="277"/>
      <c r="AS450" s="277"/>
      <c r="AT450" s="277"/>
      <c r="AU450" s="277"/>
      <c r="AV450" s="277"/>
      <c r="AW450" s="277"/>
      <c r="AX450" s="277"/>
      <c r="AY450" s="277"/>
      <c r="AZ450" s="277"/>
      <c r="BA450" s="277"/>
      <c r="BB450" s="277"/>
      <c r="BC450" s="277"/>
      <c r="BD450" s="277"/>
      <c r="BE450" s="277"/>
      <c r="BF450" s="277"/>
      <c r="BG450" s="277"/>
      <c r="BH450" s="277"/>
      <c r="BI450" s="277"/>
      <c r="BJ450" s="277"/>
      <c r="BK450" s="277"/>
      <c r="BL450" s="277"/>
      <c r="BM450" s="277"/>
      <c r="BN450" s="277"/>
      <c r="BO450" s="277"/>
      <c r="BP450" s="277"/>
      <c r="BQ450" s="277"/>
      <c r="BR450" s="277"/>
      <c r="BS450" s="277"/>
      <c r="BT450" s="277"/>
      <c r="BU450" s="277"/>
      <c r="BV450" s="277"/>
      <c r="BW450" s="277"/>
      <c r="BX450" s="277"/>
      <c r="BY450" s="277"/>
      <c r="BZ450" s="277"/>
      <c r="CA450" s="277"/>
      <c r="CB450" s="277"/>
      <c r="CC450" s="277"/>
      <c r="CD450" s="277"/>
      <c r="CE450" s="51"/>
      <c r="CF450" s="51"/>
      <c r="CG450" s="51"/>
      <c r="CH450" s="51"/>
      <c r="CI450" s="51"/>
      <c r="CJ450" s="51"/>
      <c r="CK450" s="51"/>
      <c r="CL450" s="51"/>
      <c r="CM450" s="51"/>
      <c r="CN450" s="51"/>
      <c r="CO450" s="51"/>
      <c r="CP450" s="51"/>
      <c r="CQ450" s="51"/>
    </row>
    <row r="451" spans="1:95" s="41" customFormat="1" ht="48" customHeight="1" thickBot="1" x14ac:dyDescent="0.3">
      <c r="A451" s="512"/>
      <c r="B451" s="250"/>
      <c r="C451" s="853" t="s">
        <v>1149</v>
      </c>
      <c r="D451" s="756"/>
      <c r="E451" s="756"/>
      <c r="F451" s="756"/>
      <c r="G451" s="756"/>
      <c r="H451" s="756"/>
      <c r="I451" s="756"/>
      <c r="J451" s="756"/>
      <c r="K451" s="756"/>
      <c r="L451" s="756"/>
      <c r="M451" s="756"/>
      <c r="N451" s="756"/>
      <c r="O451" s="756"/>
      <c r="P451" s="756"/>
      <c r="Q451" s="756"/>
      <c r="R451" s="756"/>
      <c r="S451" s="756"/>
      <c r="T451" s="756"/>
      <c r="U451" s="756"/>
      <c r="V451" s="756"/>
      <c r="W451" s="756"/>
      <c r="X451" s="756"/>
      <c r="Y451" s="756"/>
      <c r="Z451" s="757"/>
      <c r="AA451" s="222"/>
      <c r="AB451" s="51"/>
      <c r="AC451" s="277"/>
      <c r="AD451" s="276"/>
      <c r="AE451" s="277"/>
      <c r="AF451" s="277"/>
      <c r="AG451" s="277"/>
      <c r="AH451" s="277"/>
      <c r="AI451" s="277"/>
      <c r="AJ451" s="277"/>
      <c r="AK451" s="277"/>
      <c r="AL451" s="277"/>
      <c r="AM451" s="277"/>
      <c r="AN451" s="277"/>
      <c r="AO451" s="277"/>
      <c r="AP451" s="277"/>
      <c r="AQ451" s="277"/>
      <c r="AR451" s="277"/>
      <c r="AS451" s="277"/>
      <c r="AT451" s="277"/>
      <c r="AU451" s="277"/>
      <c r="AV451" s="277"/>
      <c r="AW451" s="277"/>
      <c r="AX451" s="277"/>
      <c r="AY451" s="277"/>
      <c r="AZ451" s="277"/>
      <c r="BA451" s="277"/>
      <c r="BB451" s="277"/>
      <c r="BC451" s="277"/>
      <c r="BD451" s="277"/>
      <c r="BE451" s="277"/>
      <c r="BF451" s="277"/>
      <c r="BG451" s="277"/>
      <c r="BH451" s="277"/>
      <c r="BI451" s="277"/>
      <c r="BJ451" s="277"/>
      <c r="BK451" s="277"/>
      <c r="BL451" s="277"/>
      <c r="BM451" s="277"/>
      <c r="BN451" s="277"/>
      <c r="BO451" s="277"/>
      <c r="BP451" s="277"/>
      <c r="BQ451" s="277"/>
      <c r="BR451" s="277"/>
      <c r="BS451" s="277"/>
      <c r="BT451" s="277"/>
      <c r="BU451" s="277"/>
      <c r="BV451" s="277"/>
      <c r="BW451" s="277"/>
      <c r="BX451" s="277"/>
      <c r="BY451" s="277"/>
      <c r="BZ451" s="277"/>
      <c r="CA451" s="277"/>
      <c r="CB451" s="277"/>
      <c r="CC451" s="277"/>
      <c r="CD451" s="277"/>
      <c r="CE451" s="51"/>
      <c r="CF451" s="51"/>
      <c r="CG451" s="51"/>
      <c r="CH451" s="51"/>
      <c r="CI451" s="51"/>
      <c r="CJ451" s="51"/>
      <c r="CK451" s="51"/>
      <c r="CL451" s="51"/>
      <c r="CM451" s="51"/>
      <c r="CN451" s="51"/>
      <c r="CO451" s="51"/>
      <c r="CP451" s="51"/>
      <c r="CQ451" s="51"/>
    </row>
    <row r="452" spans="1:95" s="41" customFormat="1" ht="45" customHeight="1" x14ac:dyDescent="0.25">
      <c r="A452" s="512"/>
      <c r="B452" s="250" t="s">
        <v>135</v>
      </c>
      <c r="C452" s="139" t="s">
        <v>760</v>
      </c>
      <c r="D452" s="663"/>
      <c r="E452" s="664"/>
      <c r="F452" s="663"/>
      <c r="G452" s="664"/>
      <c r="H452" s="663"/>
      <c r="I452" s="664"/>
      <c r="J452" s="663"/>
      <c r="K452" s="664"/>
      <c r="L452" s="663"/>
      <c r="M452" s="664"/>
      <c r="N452" s="663"/>
      <c r="O452" s="664"/>
      <c r="P452" s="663"/>
      <c r="Q452" s="664"/>
      <c r="R452" s="663"/>
      <c r="S452" s="664"/>
      <c r="T452" s="663"/>
      <c r="U452" s="664"/>
      <c r="V452" s="663"/>
      <c r="W452" s="664"/>
      <c r="X452" s="87"/>
      <c r="Y452" s="34">
        <f>IF(OR(D452="s",F452="s",H452="s",J452="s",L452="s",N452="s",P452="s",R452="s",T452="s",V452="s"), 0, IF(OR(D452="a",F452="a",H452="a",J452="a",L452="a",N452="a",P452="a",R452="a",T452="a",V452="a"),Z452,0))</f>
        <v>0</v>
      </c>
      <c r="Z452" s="409">
        <f>IF(X452="na",0,40)</f>
        <v>40</v>
      </c>
      <c r="AA452" s="221">
        <f>IF((COUNTIF(D452:W452,"a")+COUNTIF(D452:W452,"s")+COUNTIF(X452,"na"))&gt;0,IF((COUNTIF(D453:W453,"a")+COUNTIF(D453:W453,"s")),0,COUNTIF(D452:W452,"a")+COUNTIF(D452:W452,"s")+COUNTIF(X452,"na")),COUNTIF(D452:W452,"a")+COUNTIF(D452:W452,"s"))</f>
        <v>0</v>
      </c>
      <c r="AB452" s="223"/>
      <c r="AC452" s="277"/>
      <c r="AD452" s="276"/>
      <c r="AE452" s="277"/>
      <c r="AF452" s="277"/>
      <c r="AG452" s="277"/>
      <c r="AH452" s="277"/>
      <c r="AI452" s="277"/>
      <c r="AJ452" s="277"/>
      <c r="AK452" s="277"/>
      <c r="AL452" s="277"/>
      <c r="AM452" s="277"/>
      <c r="AN452" s="277"/>
      <c r="AO452" s="277"/>
      <c r="AP452" s="277"/>
      <c r="AQ452" s="277"/>
      <c r="AR452" s="277"/>
      <c r="AS452" s="277"/>
      <c r="AT452" s="277"/>
      <c r="AU452" s="277"/>
      <c r="AV452" s="277"/>
      <c r="AW452" s="277"/>
      <c r="AX452" s="277"/>
      <c r="AY452" s="277"/>
      <c r="AZ452" s="277"/>
      <c r="BA452" s="277"/>
      <c r="BB452" s="277"/>
      <c r="BC452" s="277"/>
      <c r="BD452" s="277"/>
      <c r="BE452" s="277"/>
      <c r="BF452" s="277"/>
      <c r="BG452" s="277"/>
      <c r="BH452" s="277"/>
      <c r="BI452" s="277"/>
      <c r="BJ452" s="277"/>
      <c r="BK452" s="277"/>
      <c r="BL452" s="277"/>
      <c r="BM452" s="277"/>
      <c r="BN452" s="277"/>
      <c r="BO452" s="277"/>
      <c r="BP452" s="277"/>
      <c r="BQ452" s="277"/>
      <c r="BR452" s="277"/>
      <c r="BS452" s="277"/>
      <c r="BT452" s="277"/>
      <c r="BU452" s="277"/>
      <c r="BV452" s="277"/>
      <c r="BW452" s="277"/>
      <c r="BX452" s="277"/>
      <c r="BY452" s="277"/>
      <c r="BZ452" s="277"/>
      <c r="CA452" s="277"/>
      <c r="CB452" s="277"/>
      <c r="CC452" s="277"/>
      <c r="CD452" s="277"/>
      <c r="CE452" s="51"/>
      <c r="CF452" s="51"/>
      <c r="CG452" s="51"/>
      <c r="CH452" s="51"/>
      <c r="CI452" s="51"/>
      <c r="CJ452" s="51"/>
      <c r="CK452" s="51"/>
      <c r="CL452" s="51"/>
      <c r="CM452" s="51"/>
      <c r="CN452" s="51"/>
      <c r="CO452" s="51"/>
      <c r="CP452" s="51"/>
      <c r="CQ452" s="51"/>
    </row>
    <row r="453" spans="1:95" s="41" customFormat="1" ht="67.75" customHeight="1" x14ac:dyDescent="0.25">
      <c r="A453" s="512"/>
      <c r="B453" s="251" t="s">
        <v>103</v>
      </c>
      <c r="C453" s="206" t="s">
        <v>761</v>
      </c>
      <c r="D453" s="661"/>
      <c r="E453" s="662"/>
      <c r="F453" s="661"/>
      <c r="G453" s="662"/>
      <c r="H453" s="661"/>
      <c r="I453" s="662"/>
      <c r="J453" s="661"/>
      <c r="K453" s="662"/>
      <c r="L453" s="661"/>
      <c r="M453" s="662"/>
      <c r="N453" s="661"/>
      <c r="O453" s="662"/>
      <c r="P453" s="661"/>
      <c r="Q453" s="662"/>
      <c r="R453" s="661"/>
      <c r="S453" s="662"/>
      <c r="T453" s="661"/>
      <c r="U453" s="662"/>
      <c r="V453" s="661"/>
      <c r="W453" s="662"/>
      <c r="X453" s="36"/>
      <c r="Y453" s="84">
        <f>IF(OR(D453="s",F453="s",H453="s",J453="s",L453="s",N453="s",P453="s",R453="s",T453="s",V453="s"), 0, IF(OR(D453="a",F453="a",H453="a",J453="a",L453="a",N453="a",P453="a",R453="a",T453="a",V453="a"),Z453,0))</f>
        <v>0</v>
      </c>
      <c r="Z453" s="409">
        <f>IF(X452="na",0,20)</f>
        <v>20</v>
      </c>
      <c r="AA453" s="221">
        <f>IF((COUNTIF(D453:W453,"a")+COUNTIF(D453:W453,"s"))&gt;0,IF((COUNTIF(D452:W452,"a")+COUNTIF(D452:W452,"s")+COUNTIF(X452,"na")),0,COUNTIF(D453:W453,"a")+COUNTIF(D453:W453,"s")),COUNTIF(D453:W453,"a")+COUNTIF(D453:W453,"s"))</f>
        <v>0</v>
      </c>
      <c r="AB453" s="223"/>
      <c r="AC453" s="277"/>
      <c r="AD453" s="276"/>
      <c r="AE453" s="277"/>
      <c r="AF453" s="277"/>
      <c r="AG453" s="277"/>
      <c r="AH453" s="277"/>
      <c r="AI453" s="277"/>
      <c r="AJ453" s="277"/>
      <c r="AK453" s="277"/>
      <c r="AL453" s="277"/>
      <c r="AM453" s="277"/>
      <c r="AN453" s="277"/>
      <c r="AO453" s="277"/>
      <c r="AP453" s="277"/>
      <c r="AQ453" s="277"/>
      <c r="AR453" s="277"/>
      <c r="AS453" s="277"/>
      <c r="AT453" s="277"/>
      <c r="AU453" s="277"/>
      <c r="AV453" s="277"/>
      <c r="AW453" s="277"/>
      <c r="AX453" s="277"/>
      <c r="AY453" s="277"/>
      <c r="AZ453" s="277"/>
      <c r="BA453" s="277"/>
      <c r="BB453" s="277"/>
      <c r="BC453" s="277"/>
      <c r="BD453" s="277"/>
      <c r="BE453" s="277"/>
      <c r="BF453" s="277"/>
      <c r="BG453" s="277"/>
      <c r="BH453" s="277"/>
      <c r="BI453" s="277"/>
      <c r="BJ453" s="277"/>
      <c r="BK453" s="277"/>
      <c r="BL453" s="277"/>
      <c r="BM453" s="277"/>
      <c r="BN453" s="277"/>
      <c r="BO453" s="277"/>
      <c r="BP453" s="277"/>
      <c r="BQ453" s="277"/>
      <c r="BR453" s="277"/>
      <c r="BS453" s="277"/>
      <c r="BT453" s="277"/>
      <c r="BU453" s="277"/>
      <c r="BV453" s="277"/>
      <c r="BW453" s="277"/>
      <c r="BX453" s="277"/>
      <c r="BY453" s="277"/>
      <c r="BZ453" s="277"/>
      <c r="CA453" s="277"/>
      <c r="CB453" s="277"/>
      <c r="CC453" s="277"/>
      <c r="CD453" s="277"/>
      <c r="CE453" s="51"/>
      <c r="CF453" s="51"/>
      <c r="CG453" s="51"/>
      <c r="CH453" s="51"/>
      <c r="CI453" s="51"/>
      <c r="CJ453" s="51"/>
      <c r="CK453" s="51"/>
      <c r="CL453" s="51"/>
      <c r="CM453" s="51"/>
      <c r="CN453" s="51"/>
      <c r="CO453" s="51"/>
      <c r="CP453" s="51"/>
      <c r="CQ453" s="51"/>
    </row>
    <row r="454" spans="1:95" s="41" customFormat="1" ht="67.75" customHeight="1" thickBot="1" x14ac:dyDescent="0.3">
      <c r="A454" s="512" t="s">
        <v>229</v>
      </c>
      <c r="B454" s="250" t="s">
        <v>1150</v>
      </c>
      <c r="C454" s="139" t="s">
        <v>1151</v>
      </c>
      <c r="D454" s="687"/>
      <c r="E454" s="688"/>
      <c r="F454" s="687"/>
      <c r="G454" s="688"/>
      <c r="H454" s="687"/>
      <c r="I454" s="688"/>
      <c r="J454" s="687"/>
      <c r="K454" s="688"/>
      <c r="L454" s="687"/>
      <c r="M454" s="688"/>
      <c r="N454" s="687"/>
      <c r="O454" s="688"/>
      <c r="P454" s="687"/>
      <c r="Q454" s="688"/>
      <c r="R454" s="687"/>
      <c r="S454" s="688"/>
      <c r="T454" s="687"/>
      <c r="U454" s="688"/>
      <c r="V454" s="687"/>
      <c r="W454" s="688"/>
      <c r="X454" s="502"/>
      <c r="Y454" s="104">
        <f>IF(OR(D454="s",F454="s",H454="s",J454="s",L454="s",N454="s",P454="s",R454="s",T454="s",V454="s"), 0, IF(OR(D454="a",F454="a",H454="a",J454="a",L454="a",N454="a",P454="a",R454="a",T454="a",V454="a"),Z454,0))</f>
        <v>0</v>
      </c>
      <c r="Z454" s="409">
        <v>20</v>
      </c>
      <c r="AA454" s="221">
        <f>COUNTIF(D454:W454,"a")+COUNTIF(D454:W454,"s")</f>
        <v>0</v>
      </c>
      <c r="AB454" s="274"/>
      <c r="AC454" s="277"/>
      <c r="AD454" s="276"/>
      <c r="AE454" s="277"/>
      <c r="AF454" s="277"/>
      <c r="AG454" s="277"/>
      <c r="AH454" s="277"/>
      <c r="AI454" s="277"/>
      <c r="AJ454" s="277"/>
      <c r="AK454" s="277"/>
      <c r="AL454" s="277"/>
      <c r="AM454" s="277"/>
      <c r="AN454" s="277"/>
      <c r="AO454" s="277"/>
      <c r="AP454" s="277"/>
      <c r="AQ454" s="277"/>
      <c r="AR454" s="277"/>
      <c r="AS454" s="277"/>
      <c r="AT454" s="277"/>
      <c r="AU454" s="277"/>
      <c r="AV454" s="277"/>
      <c r="AW454" s="277"/>
      <c r="AX454" s="277"/>
      <c r="AY454" s="277"/>
      <c r="AZ454" s="277"/>
      <c r="BA454" s="277"/>
      <c r="BB454" s="277"/>
      <c r="BC454" s="277"/>
      <c r="BD454" s="277"/>
      <c r="BE454" s="277"/>
      <c r="BF454" s="277"/>
      <c r="BG454" s="277"/>
      <c r="BH454" s="277"/>
      <c r="BI454" s="277"/>
      <c r="BJ454" s="277"/>
      <c r="BK454" s="277"/>
      <c r="BL454" s="277"/>
      <c r="BM454" s="277"/>
      <c r="BN454" s="277"/>
      <c r="BO454" s="277"/>
      <c r="BP454" s="277"/>
      <c r="BQ454" s="277"/>
      <c r="BR454" s="277"/>
      <c r="BS454" s="277"/>
      <c r="BT454" s="277"/>
      <c r="BU454" s="277"/>
      <c r="BV454" s="277"/>
      <c r="BW454" s="277"/>
      <c r="BX454" s="277"/>
      <c r="BY454" s="277"/>
      <c r="BZ454" s="277"/>
      <c r="CA454" s="277"/>
      <c r="CB454" s="277"/>
      <c r="CC454" s="277"/>
      <c r="CD454" s="277"/>
      <c r="CE454" s="619"/>
      <c r="CF454" s="619"/>
      <c r="CG454" s="619"/>
      <c r="CH454" s="619"/>
      <c r="CI454" s="619"/>
      <c r="CJ454" s="619"/>
      <c r="CK454" s="619"/>
      <c r="CL454" s="619"/>
      <c r="CM454" s="619"/>
      <c r="CN454" s="619"/>
      <c r="CO454" s="619"/>
      <c r="CP454" s="619"/>
      <c r="CQ454" s="619"/>
    </row>
    <row r="455" spans="1:95" s="41" customFormat="1" ht="21" customHeight="1" thickTop="1" thickBot="1" x14ac:dyDescent="0.3">
      <c r="A455" s="512"/>
      <c r="B455" s="100"/>
      <c r="C455" s="142"/>
      <c r="D455" s="667" t="s">
        <v>289</v>
      </c>
      <c r="E455" s="726"/>
      <c r="F455" s="726"/>
      <c r="G455" s="726"/>
      <c r="H455" s="726"/>
      <c r="I455" s="726"/>
      <c r="J455" s="726"/>
      <c r="K455" s="726"/>
      <c r="L455" s="726"/>
      <c r="M455" s="726"/>
      <c r="N455" s="726"/>
      <c r="O455" s="726"/>
      <c r="P455" s="726"/>
      <c r="Q455" s="726"/>
      <c r="R455" s="726"/>
      <c r="S455" s="726"/>
      <c r="T455" s="726"/>
      <c r="U455" s="726"/>
      <c r="V455" s="726"/>
      <c r="W455" s="726"/>
      <c r="X455" s="727"/>
      <c r="Y455" s="92">
        <f>SUM(Y448:Y454)</f>
        <v>0</v>
      </c>
      <c r="Z455" s="410">
        <f>SUM(Z448:Z452,Z454)</f>
        <v>120</v>
      </c>
      <c r="AA455" s="222"/>
      <c r="AB455" s="51"/>
      <c r="AC455" s="277"/>
      <c r="AD455" s="276"/>
      <c r="AE455" s="277"/>
      <c r="AF455" s="277"/>
      <c r="AG455" s="277"/>
      <c r="AH455" s="277"/>
      <c r="AI455" s="277"/>
      <c r="AJ455" s="277"/>
      <c r="AK455" s="277"/>
      <c r="AL455" s="277"/>
      <c r="AM455" s="277"/>
      <c r="AN455" s="277"/>
      <c r="AO455" s="277"/>
      <c r="AP455" s="277"/>
      <c r="AQ455" s="277"/>
      <c r="AR455" s="277"/>
      <c r="AS455" s="277"/>
      <c r="AT455" s="277"/>
      <c r="AU455" s="277"/>
      <c r="AV455" s="277"/>
      <c r="AW455" s="277"/>
      <c r="AX455" s="277"/>
      <c r="AY455" s="277"/>
      <c r="AZ455" s="277"/>
      <c r="BA455" s="277"/>
      <c r="BB455" s="277"/>
      <c r="BC455" s="277"/>
      <c r="BD455" s="277"/>
      <c r="BE455" s="277"/>
      <c r="BF455" s="277"/>
      <c r="BG455" s="277"/>
      <c r="BH455" s="277"/>
      <c r="BI455" s="277"/>
      <c r="BJ455" s="277"/>
      <c r="BK455" s="277"/>
      <c r="BL455" s="277"/>
      <c r="BM455" s="277"/>
      <c r="BN455" s="277"/>
      <c r="BO455" s="277"/>
      <c r="BP455" s="277"/>
      <c r="BQ455" s="277"/>
      <c r="BR455" s="277"/>
      <c r="BS455" s="277"/>
      <c r="BT455" s="277"/>
      <c r="BU455" s="277"/>
      <c r="BV455" s="277"/>
      <c r="BW455" s="277"/>
      <c r="BX455" s="277"/>
      <c r="BY455" s="277"/>
      <c r="BZ455" s="277"/>
      <c r="CA455" s="277"/>
      <c r="CB455" s="277"/>
      <c r="CC455" s="277"/>
      <c r="CD455" s="277"/>
      <c r="CE455" s="51"/>
      <c r="CF455" s="51"/>
      <c r="CG455" s="51"/>
      <c r="CH455" s="51"/>
      <c r="CI455" s="51"/>
      <c r="CJ455" s="51"/>
      <c r="CK455" s="51"/>
      <c r="CL455" s="51"/>
      <c r="CM455" s="51"/>
      <c r="CN455" s="51"/>
      <c r="CO455" s="51"/>
      <c r="CP455" s="51"/>
      <c r="CQ455" s="51"/>
    </row>
    <row r="456" spans="1:95" s="41" customFormat="1" ht="21" customHeight="1" thickBot="1" x14ac:dyDescent="0.3">
      <c r="A456" s="399"/>
      <c r="B456" s="352"/>
      <c r="C456" s="353"/>
      <c r="D456" s="693"/>
      <c r="E456" s="694"/>
      <c r="F456" s="846">
        <v>40</v>
      </c>
      <c r="G456" s="715"/>
      <c r="H456" s="715"/>
      <c r="I456" s="715"/>
      <c r="J456" s="715"/>
      <c r="K456" s="715"/>
      <c r="L456" s="715"/>
      <c r="M456" s="715"/>
      <c r="N456" s="715"/>
      <c r="O456" s="715"/>
      <c r="P456" s="715"/>
      <c r="Q456" s="715"/>
      <c r="R456" s="715"/>
      <c r="S456" s="715"/>
      <c r="T456" s="715"/>
      <c r="U456" s="715"/>
      <c r="V456" s="715"/>
      <c r="W456" s="715"/>
      <c r="X456" s="715"/>
      <c r="Y456" s="715"/>
      <c r="Z456" s="716"/>
      <c r="AA456" s="222"/>
      <c r="AB456" s="51"/>
      <c r="AC456" s="277"/>
      <c r="AD456" s="276"/>
      <c r="AE456" s="277"/>
      <c r="AF456" s="277"/>
      <c r="AG456" s="277"/>
      <c r="AH456" s="277"/>
      <c r="AI456" s="277"/>
      <c r="AJ456" s="277"/>
      <c r="AK456" s="277"/>
      <c r="AL456" s="277"/>
      <c r="AM456" s="277"/>
      <c r="AN456" s="277"/>
      <c r="AO456" s="277"/>
      <c r="AP456" s="277"/>
      <c r="AQ456" s="277"/>
      <c r="AR456" s="277"/>
      <c r="AS456" s="277"/>
      <c r="AT456" s="277"/>
      <c r="AU456" s="277"/>
      <c r="AV456" s="277"/>
      <c r="AW456" s="277"/>
      <c r="AX456" s="277"/>
      <c r="AY456" s="277"/>
      <c r="AZ456" s="277"/>
      <c r="BA456" s="277"/>
      <c r="BB456" s="277"/>
      <c r="BC456" s="277"/>
      <c r="BD456" s="277"/>
      <c r="BE456" s="277"/>
      <c r="BF456" s="277"/>
      <c r="BG456" s="277"/>
      <c r="BH456" s="277"/>
      <c r="BI456" s="277"/>
      <c r="BJ456" s="277"/>
      <c r="BK456" s="277"/>
      <c r="BL456" s="277"/>
      <c r="BM456" s="277"/>
      <c r="BN456" s="277"/>
      <c r="BO456" s="277"/>
      <c r="BP456" s="277"/>
      <c r="BQ456" s="277"/>
      <c r="BR456" s="277"/>
      <c r="BS456" s="277"/>
      <c r="BT456" s="277"/>
      <c r="BU456" s="277"/>
      <c r="BV456" s="277"/>
      <c r="BW456" s="277"/>
      <c r="BX456" s="277"/>
      <c r="BY456" s="277"/>
      <c r="BZ456" s="277"/>
      <c r="CA456" s="277"/>
      <c r="CB456" s="277"/>
      <c r="CC456" s="277"/>
      <c r="CD456" s="277"/>
      <c r="CE456" s="51"/>
      <c r="CF456" s="51"/>
      <c r="CG456" s="51"/>
      <c r="CH456" s="51"/>
      <c r="CI456" s="51"/>
      <c r="CJ456" s="51"/>
      <c r="CK456" s="51"/>
      <c r="CL456" s="51"/>
      <c r="CM456" s="51"/>
      <c r="CN456" s="51"/>
      <c r="CO456" s="51"/>
      <c r="CP456" s="51"/>
      <c r="CQ456" s="51"/>
    </row>
    <row r="457" spans="1:95" s="41" customFormat="1" ht="30" customHeight="1" thickBot="1" x14ac:dyDescent="0.3">
      <c r="A457" s="391"/>
      <c r="B457" s="247">
        <v>5910</v>
      </c>
      <c r="C457" s="208" t="s">
        <v>445</v>
      </c>
      <c r="D457" s="510" t="s">
        <v>288</v>
      </c>
      <c r="E457" s="209"/>
      <c r="F457" s="510" t="s">
        <v>288</v>
      </c>
      <c r="G457" s="210"/>
      <c r="H457" s="510" t="s">
        <v>288</v>
      </c>
      <c r="I457" s="209"/>
      <c r="J457" s="203"/>
      <c r="K457" s="210"/>
      <c r="L457" s="211"/>
      <c r="M457" s="209"/>
      <c r="N457" s="212"/>
      <c r="O457" s="209"/>
      <c r="P457" s="211"/>
      <c r="Q457" s="209"/>
      <c r="R457" s="211"/>
      <c r="S457" s="209"/>
      <c r="T457" s="211"/>
      <c r="U457" s="213"/>
      <c r="V457" s="510"/>
      <c r="W457" s="209"/>
      <c r="X457" s="196"/>
      <c r="Y457" s="196"/>
      <c r="Z457" s="406"/>
      <c r="AA457" s="222"/>
      <c r="AB457" s="51"/>
      <c r="AC457" s="277"/>
      <c r="AD457" s="276"/>
      <c r="AE457" s="277"/>
      <c r="AF457" s="277"/>
      <c r="AG457" s="277"/>
      <c r="AH457" s="277"/>
      <c r="AI457" s="277"/>
      <c r="AJ457" s="277"/>
      <c r="AK457" s="277"/>
      <c r="AL457" s="277"/>
      <c r="AM457" s="277"/>
      <c r="AN457" s="277"/>
      <c r="AO457" s="277"/>
      <c r="AP457" s="277"/>
      <c r="AQ457" s="277"/>
      <c r="AR457" s="277"/>
      <c r="AS457" s="277"/>
      <c r="AT457" s="277"/>
      <c r="AU457" s="277"/>
      <c r="AV457" s="277"/>
      <c r="AW457" s="277"/>
      <c r="AX457" s="277"/>
      <c r="AY457" s="277"/>
      <c r="AZ457" s="277"/>
      <c r="BA457" s="277"/>
      <c r="BB457" s="277"/>
      <c r="BC457" s="277"/>
      <c r="BD457" s="277"/>
      <c r="BE457" s="277"/>
      <c r="BF457" s="277"/>
      <c r="BG457" s="277"/>
      <c r="BH457" s="277"/>
      <c r="BI457" s="277"/>
      <c r="BJ457" s="277"/>
      <c r="BK457" s="277"/>
      <c r="BL457" s="277"/>
      <c r="BM457" s="277"/>
      <c r="BN457" s="277"/>
      <c r="BO457" s="277"/>
      <c r="BP457" s="277"/>
      <c r="BQ457" s="277"/>
      <c r="BR457" s="277"/>
      <c r="BS457" s="277"/>
      <c r="BT457" s="277"/>
      <c r="BU457" s="277"/>
      <c r="BV457" s="277"/>
      <c r="BW457" s="277"/>
      <c r="BX457" s="277"/>
      <c r="BY457" s="277"/>
      <c r="BZ457" s="277"/>
      <c r="CA457" s="277"/>
      <c r="CB457" s="277"/>
      <c r="CC457" s="277"/>
      <c r="CD457" s="277"/>
      <c r="CE457" s="51"/>
      <c r="CF457" s="51"/>
      <c r="CG457" s="51"/>
      <c r="CH457" s="51"/>
      <c r="CI457" s="51"/>
      <c r="CJ457" s="51"/>
      <c r="CK457" s="51"/>
      <c r="CL457" s="51"/>
      <c r="CM457" s="51"/>
      <c r="CN457" s="51"/>
      <c r="CO457" s="51"/>
      <c r="CP457" s="51"/>
      <c r="CQ457" s="51"/>
    </row>
    <row r="458" spans="1:95" s="41" customFormat="1" ht="30" customHeight="1" thickBot="1" x14ac:dyDescent="0.3">
      <c r="A458" s="512"/>
      <c r="B458" s="252"/>
      <c r="C458" s="171" t="s">
        <v>446</v>
      </c>
      <c r="D458" s="770"/>
      <c r="E458" s="756"/>
      <c r="F458" s="756"/>
      <c r="G458" s="756"/>
      <c r="H458" s="756"/>
      <c r="I458" s="756"/>
      <c r="J458" s="756"/>
      <c r="K458" s="756"/>
      <c r="L458" s="756"/>
      <c r="M458" s="756"/>
      <c r="N458" s="756"/>
      <c r="O458" s="756"/>
      <c r="P458" s="756"/>
      <c r="Q458" s="756"/>
      <c r="R458" s="756"/>
      <c r="S458" s="756"/>
      <c r="T458" s="756"/>
      <c r="U458" s="756"/>
      <c r="V458" s="756"/>
      <c r="W458" s="756"/>
      <c r="X458" s="756"/>
      <c r="Y458" s="756"/>
      <c r="Z458" s="757"/>
      <c r="AA458" s="222"/>
      <c r="AB458" s="51"/>
      <c r="AC458" s="277"/>
      <c r="AD458" s="276"/>
      <c r="AE458" s="277"/>
      <c r="AF458" s="277"/>
      <c r="AG458" s="277"/>
      <c r="AH458" s="277"/>
      <c r="AI458" s="277"/>
      <c r="AJ458" s="277"/>
      <c r="AK458" s="277"/>
      <c r="AL458" s="277"/>
      <c r="AM458" s="277"/>
      <c r="AN458" s="277"/>
      <c r="AO458" s="277"/>
      <c r="AP458" s="277"/>
      <c r="AQ458" s="277"/>
      <c r="AR458" s="277"/>
      <c r="AS458" s="277"/>
      <c r="AT458" s="277"/>
      <c r="AU458" s="277"/>
      <c r="AV458" s="277"/>
      <c r="AW458" s="277"/>
      <c r="AX458" s="277"/>
      <c r="AY458" s="277"/>
      <c r="AZ458" s="277"/>
      <c r="BA458" s="277"/>
      <c r="BB458" s="277"/>
      <c r="BC458" s="277"/>
      <c r="BD458" s="277"/>
      <c r="BE458" s="277"/>
      <c r="BF458" s="277"/>
      <c r="BG458" s="277"/>
      <c r="BH458" s="277"/>
      <c r="BI458" s="277"/>
      <c r="BJ458" s="277"/>
      <c r="BK458" s="277"/>
      <c r="BL458" s="277"/>
      <c r="BM458" s="277"/>
      <c r="BN458" s="277"/>
      <c r="BO458" s="277"/>
      <c r="BP458" s="277"/>
      <c r="BQ458" s="277"/>
      <c r="BR458" s="277"/>
      <c r="BS458" s="277"/>
      <c r="BT458" s="277"/>
      <c r="BU458" s="277"/>
      <c r="BV458" s="277"/>
      <c r="BW458" s="277"/>
      <c r="BX458" s="277"/>
      <c r="BY458" s="277"/>
      <c r="BZ458" s="277"/>
      <c r="CA458" s="277"/>
      <c r="CB458" s="277"/>
      <c r="CC458" s="277"/>
      <c r="CD458" s="277"/>
      <c r="CE458" s="51"/>
      <c r="CF458" s="51"/>
      <c r="CG458" s="51"/>
      <c r="CH458" s="51"/>
      <c r="CI458" s="51"/>
      <c r="CJ458" s="51"/>
      <c r="CK458" s="51"/>
      <c r="CL458" s="51"/>
      <c r="CM458" s="51"/>
      <c r="CN458" s="51"/>
      <c r="CO458" s="51"/>
      <c r="CP458" s="51"/>
      <c r="CQ458" s="51"/>
    </row>
    <row r="459" spans="1:95" s="41" customFormat="1" ht="88.5" customHeight="1" x14ac:dyDescent="0.25">
      <c r="A459" s="512"/>
      <c r="B459" s="237" t="s">
        <v>762</v>
      </c>
      <c r="C459" s="132" t="s">
        <v>763</v>
      </c>
      <c r="D459" s="663"/>
      <c r="E459" s="664"/>
      <c r="F459" s="663"/>
      <c r="G459" s="664"/>
      <c r="H459" s="663"/>
      <c r="I459" s="664"/>
      <c r="J459" s="663"/>
      <c r="K459" s="664"/>
      <c r="L459" s="663"/>
      <c r="M459" s="664"/>
      <c r="N459" s="663"/>
      <c r="O459" s="664"/>
      <c r="P459" s="663"/>
      <c r="Q459" s="664"/>
      <c r="R459" s="663"/>
      <c r="S459" s="664"/>
      <c r="T459" s="663"/>
      <c r="U459" s="664"/>
      <c r="V459" s="663"/>
      <c r="W459" s="664"/>
      <c r="X459" s="87"/>
      <c r="Y459" s="214">
        <f t="shared" ref="Y459:Y463" si="71">IF(OR(D459="s",F459="s",H459="s",J459="s",L459="s",N459="s",P459="s",R459="s",T459="s",V459="s"), 0, IF(OR(D459="a",F459="a",H459="a",J459="a",L459="a",N459="a",P459="a",R459="a",T459="a",V459="a"),Z459,0))</f>
        <v>0</v>
      </c>
      <c r="Z459" s="412">
        <f>IF(X459="na",0,20)</f>
        <v>20</v>
      </c>
      <c r="AA459" s="221">
        <f t="shared" ref="AA459:AA465" si="72">COUNTIF(D459:W459,"a")+COUNTIF(D459:W459,"s")+COUNTIF(X459,"NA")</f>
        <v>0</v>
      </c>
      <c r="AB459" s="223"/>
      <c r="AC459" s="277"/>
      <c r="AD459" s="276"/>
      <c r="AE459" s="277"/>
      <c r="AF459" s="277"/>
      <c r="AG459" s="277"/>
      <c r="AH459" s="277"/>
      <c r="AI459" s="277"/>
      <c r="AJ459" s="277"/>
      <c r="AK459" s="277"/>
      <c r="AL459" s="277"/>
      <c r="AM459" s="277"/>
      <c r="AN459" s="277"/>
      <c r="AO459" s="277"/>
      <c r="AP459" s="277"/>
      <c r="AQ459" s="277"/>
      <c r="AR459" s="277"/>
      <c r="AS459" s="277"/>
      <c r="AT459" s="277"/>
      <c r="AU459" s="277"/>
      <c r="AV459" s="277"/>
      <c r="AW459" s="277"/>
      <c r="AX459" s="277"/>
      <c r="AY459" s="277"/>
      <c r="AZ459" s="277"/>
      <c r="BA459" s="277"/>
      <c r="BB459" s="277"/>
      <c r="BC459" s="277"/>
      <c r="BD459" s="277"/>
      <c r="BE459" s="277"/>
      <c r="BF459" s="277"/>
      <c r="BG459" s="277"/>
      <c r="BH459" s="277"/>
      <c r="BI459" s="277"/>
      <c r="BJ459" s="277"/>
      <c r="BK459" s="277"/>
      <c r="BL459" s="277"/>
      <c r="BM459" s="277"/>
      <c r="BN459" s="277"/>
      <c r="BO459" s="277"/>
      <c r="BP459" s="277"/>
      <c r="BQ459" s="277"/>
      <c r="BR459" s="277"/>
      <c r="BS459" s="277"/>
      <c r="BT459" s="277"/>
      <c r="BU459" s="277"/>
      <c r="BV459" s="277"/>
      <c r="BW459" s="277"/>
      <c r="BX459" s="277"/>
      <c r="BY459" s="277"/>
      <c r="BZ459" s="277"/>
      <c r="CA459" s="277"/>
      <c r="CB459" s="277"/>
      <c r="CC459" s="277"/>
      <c r="CD459" s="277"/>
      <c r="CE459" s="51"/>
      <c r="CF459" s="51"/>
      <c r="CG459" s="51"/>
      <c r="CH459" s="51"/>
      <c r="CI459" s="51"/>
      <c r="CJ459" s="51"/>
      <c r="CK459" s="51"/>
      <c r="CL459" s="51"/>
      <c r="CM459" s="51"/>
      <c r="CN459" s="51"/>
      <c r="CO459" s="51"/>
      <c r="CP459" s="51"/>
      <c r="CQ459" s="51"/>
    </row>
    <row r="460" spans="1:95" s="41" customFormat="1" ht="45" customHeight="1" x14ac:dyDescent="0.25">
      <c r="A460" s="512"/>
      <c r="B460" s="250" t="s">
        <v>419</v>
      </c>
      <c r="C460" s="139" t="s">
        <v>764</v>
      </c>
      <c r="D460" s="661"/>
      <c r="E460" s="662"/>
      <c r="F460" s="661"/>
      <c r="G460" s="662"/>
      <c r="H460" s="661"/>
      <c r="I460" s="662"/>
      <c r="J460" s="661"/>
      <c r="K460" s="662"/>
      <c r="L460" s="661"/>
      <c r="M460" s="662"/>
      <c r="N460" s="661"/>
      <c r="O460" s="662"/>
      <c r="P460" s="661"/>
      <c r="Q460" s="662"/>
      <c r="R460" s="661"/>
      <c r="S460" s="662"/>
      <c r="T460" s="661"/>
      <c r="U460" s="662"/>
      <c r="V460" s="661"/>
      <c r="W460" s="662"/>
      <c r="X460" s="86" t="str">
        <f>IF(X459="na","na","")</f>
        <v/>
      </c>
      <c r="Y460" s="214">
        <f t="shared" si="71"/>
        <v>0</v>
      </c>
      <c r="Z460" s="409">
        <f>IF(X460="na",0,10)</f>
        <v>10</v>
      </c>
      <c r="AA460" s="221">
        <f t="shared" si="72"/>
        <v>0</v>
      </c>
      <c r="AB460" s="223"/>
      <c r="AC460" s="277"/>
      <c r="AD460" s="276"/>
      <c r="AE460" s="277"/>
      <c r="AF460" s="277"/>
      <c r="AG460" s="277"/>
      <c r="AH460" s="277"/>
      <c r="AI460" s="277"/>
      <c r="AJ460" s="277"/>
      <c r="AK460" s="277"/>
      <c r="AL460" s="277"/>
      <c r="AM460" s="277"/>
      <c r="AN460" s="277"/>
      <c r="AO460" s="277"/>
      <c r="AP460" s="277"/>
      <c r="AQ460" s="277"/>
      <c r="AR460" s="277"/>
      <c r="AS460" s="277"/>
      <c r="AT460" s="277"/>
      <c r="AU460" s="277"/>
      <c r="AV460" s="277"/>
      <c r="AW460" s="277"/>
      <c r="AX460" s="277"/>
      <c r="AY460" s="277"/>
      <c r="AZ460" s="277"/>
      <c r="BA460" s="277"/>
      <c r="BB460" s="277"/>
      <c r="BC460" s="277"/>
      <c r="BD460" s="277"/>
      <c r="BE460" s="277"/>
      <c r="BF460" s="277"/>
      <c r="BG460" s="277"/>
      <c r="BH460" s="277"/>
      <c r="BI460" s="277"/>
      <c r="BJ460" s="277"/>
      <c r="BK460" s="277"/>
      <c r="BL460" s="277"/>
      <c r="BM460" s="277"/>
      <c r="BN460" s="277"/>
      <c r="BO460" s="277"/>
      <c r="BP460" s="277"/>
      <c r="BQ460" s="277"/>
      <c r="BR460" s="277"/>
      <c r="BS460" s="277"/>
      <c r="BT460" s="277"/>
      <c r="BU460" s="277"/>
      <c r="BV460" s="277"/>
      <c r="BW460" s="277"/>
      <c r="BX460" s="277"/>
      <c r="BY460" s="277"/>
      <c r="BZ460" s="277"/>
      <c r="CA460" s="277"/>
      <c r="CB460" s="277"/>
      <c r="CC460" s="277"/>
      <c r="CD460" s="277"/>
      <c r="CE460" s="51"/>
      <c r="CF460" s="51"/>
      <c r="CG460" s="51"/>
      <c r="CH460" s="51"/>
      <c r="CI460" s="51"/>
      <c r="CJ460" s="51"/>
      <c r="CK460" s="51"/>
      <c r="CL460" s="51"/>
      <c r="CM460" s="51"/>
      <c r="CN460" s="51"/>
      <c r="CO460" s="51"/>
      <c r="CP460" s="51"/>
      <c r="CQ460" s="51"/>
    </row>
    <row r="461" spans="1:95" s="41" customFormat="1" ht="88.5" customHeight="1" x14ac:dyDescent="0.25">
      <c r="A461" s="512"/>
      <c r="B461" s="250" t="s">
        <v>420</v>
      </c>
      <c r="C461" s="135" t="s">
        <v>41</v>
      </c>
      <c r="D461" s="661"/>
      <c r="E461" s="662"/>
      <c r="F461" s="661"/>
      <c r="G461" s="662"/>
      <c r="H461" s="661"/>
      <c r="I461" s="662"/>
      <c r="J461" s="661"/>
      <c r="K461" s="662"/>
      <c r="L461" s="661"/>
      <c r="M461" s="662"/>
      <c r="N461" s="661"/>
      <c r="O461" s="662"/>
      <c r="P461" s="661"/>
      <c r="Q461" s="662"/>
      <c r="R461" s="661"/>
      <c r="S461" s="662"/>
      <c r="T461" s="661"/>
      <c r="U461" s="662"/>
      <c r="V461" s="661"/>
      <c r="W461" s="662"/>
      <c r="X461" s="86" t="str">
        <f>IF(X459="na","na","")</f>
        <v/>
      </c>
      <c r="Y461" s="104">
        <f>IF(OR(D461="s",F461="s",H461="s",J461="s",L461="s",N461="s",P461="s",R461="s",T461="s",V461="s"), 0, IF(OR(D461="a",F461="a",H461="a",J461="a",L461="a",N461="a",P461="a",R461="a",T461="a",V461="a"),Z461,0))</f>
        <v>0</v>
      </c>
      <c r="Z461" s="409">
        <f>IF(X461="na", 0,20)</f>
        <v>20</v>
      </c>
      <c r="AA461" s="221">
        <f t="shared" si="72"/>
        <v>0</v>
      </c>
      <c r="AB461" s="223"/>
      <c r="AC461" s="277"/>
      <c r="AD461" s="276"/>
      <c r="AE461" s="277"/>
      <c r="AF461" s="277"/>
      <c r="AG461" s="277"/>
      <c r="AH461" s="277"/>
      <c r="AI461" s="277"/>
      <c r="AJ461" s="277"/>
      <c r="AK461" s="277"/>
      <c r="AL461" s="277"/>
      <c r="AM461" s="277"/>
      <c r="AN461" s="277"/>
      <c r="AO461" s="277"/>
      <c r="AP461" s="277"/>
      <c r="AQ461" s="277"/>
      <c r="AR461" s="277"/>
      <c r="AS461" s="277"/>
      <c r="AT461" s="277"/>
      <c r="AU461" s="277"/>
      <c r="AV461" s="277"/>
      <c r="AW461" s="277"/>
      <c r="AX461" s="277"/>
      <c r="AY461" s="277"/>
      <c r="AZ461" s="277"/>
      <c r="BA461" s="277"/>
      <c r="BB461" s="277"/>
      <c r="BC461" s="277"/>
      <c r="BD461" s="277"/>
      <c r="BE461" s="277"/>
      <c r="BF461" s="277"/>
      <c r="BG461" s="277"/>
      <c r="BH461" s="277"/>
      <c r="BI461" s="277"/>
      <c r="BJ461" s="277"/>
      <c r="BK461" s="277"/>
      <c r="BL461" s="277"/>
      <c r="BM461" s="277"/>
      <c r="BN461" s="277"/>
      <c r="BO461" s="277"/>
      <c r="BP461" s="277"/>
      <c r="BQ461" s="277"/>
      <c r="BR461" s="277"/>
      <c r="BS461" s="277"/>
      <c r="BT461" s="277"/>
      <c r="BU461" s="277"/>
      <c r="BV461" s="277"/>
      <c r="BW461" s="277"/>
      <c r="BX461" s="277"/>
      <c r="BY461" s="277"/>
      <c r="BZ461" s="277"/>
      <c r="CA461" s="277"/>
      <c r="CB461" s="277"/>
      <c r="CC461" s="277"/>
      <c r="CD461" s="277"/>
      <c r="CE461" s="51"/>
      <c r="CF461" s="51"/>
      <c r="CG461" s="51"/>
      <c r="CH461" s="51"/>
      <c r="CI461" s="51"/>
      <c r="CJ461" s="51"/>
      <c r="CK461" s="51"/>
      <c r="CL461" s="51"/>
      <c r="CM461" s="51"/>
      <c r="CN461" s="51"/>
      <c r="CO461" s="51"/>
      <c r="CP461" s="51"/>
      <c r="CQ461" s="51"/>
    </row>
    <row r="462" spans="1:95" s="41" customFormat="1" ht="67.75" customHeight="1" x14ac:dyDescent="0.25">
      <c r="A462" s="426"/>
      <c r="B462" s="237" t="s">
        <v>421</v>
      </c>
      <c r="C462" s="172" t="s">
        <v>180</v>
      </c>
      <c r="D462" s="661"/>
      <c r="E462" s="662"/>
      <c r="F462" s="661"/>
      <c r="G462" s="662"/>
      <c r="H462" s="661"/>
      <c r="I462" s="662"/>
      <c r="J462" s="661"/>
      <c r="K462" s="662"/>
      <c r="L462" s="661"/>
      <c r="M462" s="662"/>
      <c r="N462" s="661"/>
      <c r="O462" s="662"/>
      <c r="P462" s="661"/>
      <c r="Q462" s="662"/>
      <c r="R462" s="661"/>
      <c r="S462" s="662"/>
      <c r="T462" s="661"/>
      <c r="U462" s="662"/>
      <c r="V462" s="661"/>
      <c r="W462" s="662"/>
      <c r="X462" s="86" t="str">
        <f>IF(X459="na","na","")</f>
        <v/>
      </c>
      <c r="Y462" s="104">
        <f t="shared" si="71"/>
        <v>0</v>
      </c>
      <c r="Z462" s="409">
        <f>IF(X462="na",0,20)</f>
        <v>20</v>
      </c>
      <c r="AA462" s="221">
        <f t="shared" si="72"/>
        <v>0</v>
      </c>
      <c r="AB462" s="223"/>
      <c r="AC462" s="277"/>
      <c r="AD462" s="276" t="s">
        <v>286</v>
      </c>
      <c r="AE462" s="277"/>
      <c r="AF462" s="277"/>
      <c r="AG462" s="277"/>
      <c r="AH462" s="277"/>
      <c r="AI462" s="277"/>
      <c r="AJ462" s="277"/>
      <c r="AK462" s="277"/>
      <c r="AL462" s="277"/>
      <c r="AM462" s="277"/>
      <c r="AN462" s="277"/>
      <c r="AO462" s="277"/>
      <c r="AP462" s="277"/>
      <c r="AQ462" s="277"/>
      <c r="AR462" s="277"/>
      <c r="AS462" s="277"/>
      <c r="AT462" s="277"/>
      <c r="AU462" s="277"/>
      <c r="AV462" s="277"/>
      <c r="AW462" s="277"/>
      <c r="AX462" s="277"/>
      <c r="AY462" s="277"/>
      <c r="AZ462" s="277"/>
      <c r="BA462" s="277"/>
      <c r="BB462" s="277"/>
      <c r="BC462" s="277"/>
      <c r="BD462" s="277"/>
      <c r="BE462" s="277"/>
      <c r="BF462" s="277"/>
      <c r="BG462" s="277"/>
      <c r="BH462" s="277"/>
      <c r="BI462" s="277"/>
      <c r="BJ462" s="277"/>
      <c r="BK462" s="277"/>
      <c r="BL462" s="277"/>
      <c r="BM462" s="277"/>
      <c r="BN462" s="277"/>
      <c r="BO462" s="277"/>
      <c r="BP462" s="277"/>
      <c r="BQ462" s="277"/>
      <c r="BR462" s="277"/>
      <c r="BS462" s="277"/>
      <c r="BT462" s="277"/>
      <c r="BU462" s="277"/>
      <c r="BV462" s="277"/>
      <c r="BW462" s="277"/>
      <c r="BX462" s="277"/>
      <c r="BY462" s="277"/>
      <c r="BZ462" s="277"/>
      <c r="CA462" s="277"/>
      <c r="CB462" s="277"/>
      <c r="CC462" s="277"/>
      <c r="CD462" s="277"/>
      <c r="CE462" s="51"/>
      <c r="CF462" s="51"/>
      <c r="CG462" s="51"/>
      <c r="CH462" s="51"/>
      <c r="CI462" s="51"/>
      <c r="CJ462" s="51"/>
      <c r="CK462" s="51"/>
      <c r="CL462" s="51"/>
      <c r="CM462" s="51"/>
      <c r="CN462" s="51"/>
      <c r="CO462" s="51"/>
      <c r="CP462" s="51"/>
      <c r="CQ462" s="51"/>
    </row>
    <row r="463" spans="1:95" s="41" customFormat="1" ht="67.75" customHeight="1" x14ac:dyDescent="0.25">
      <c r="A463" s="512"/>
      <c r="B463" s="250" t="s">
        <v>136</v>
      </c>
      <c r="C463" s="172" t="s">
        <v>181</v>
      </c>
      <c r="D463" s="661"/>
      <c r="E463" s="662"/>
      <c r="F463" s="661"/>
      <c r="G463" s="662"/>
      <c r="H463" s="661"/>
      <c r="I463" s="662"/>
      <c r="J463" s="661"/>
      <c r="K463" s="662"/>
      <c r="L463" s="661"/>
      <c r="M463" s="662"/>
      <c r="N463" s="661"/>
      <c r="O463" s="662"/>
      <c r="P463" s="661"/>
      <c r="Q463" s="662"/>
      <c r="R463" s="661"/>
      <c r="S463" s="662"/>
      <c r="T463" s="661"/>
      <c r="U463" s="662"/>
      <c r="V463" s="661"/>
      <c r="W463" s="662"/>
      <c r="X463" s="86" t="str">
        <f>IF(X459="na","na","")</f>
        <v/>
      </c>
      <c r="Y463" s="104">
        <f t="shared" si="71"/>
        <v>0</v>
      </c>
      <c r="Z463" s="409">
        <f>IF(X463="na",0,20)</f>
        <v>20</v>
      </c>
      <c r="AA463" s="221">
        <f t="shared" si="72"/>
        <v>0</v>
      </c>
      <c r="AB463" s="223"/>
      <c r="AC463" s="277"/>
      <c r="AD463" s="276" t="s">
        <v>286</v>
      </c>
      <c r="AE463" s="277"/>
      <c r="AF463" s="277"/>
      <c r="AG463" s="277"/>
      <c r="AH463" s="277"/>
      <c r="AI463" s="277"/>
      <c r="AJ463" s="277"/>
      <c r="AK463" s="277"/>
      <c r="AL463" s="277"/>
      <c r="AM463" s="277"/>
      <c r="AN463" s="277"/>
      <c r="AO463" s="277"/>
      <c r="AP463" s="277"/>
      <c r="AQ463" s="277"/>
      <c r="AR463" s="277"/>
      <c r="AS463" s="277"/>
      <c r="AT463" s="277"/>
      <c r="AU463" s="277"/>
      <c r="AV463" s="277"/>
      <c r="AW463" s="277"/>
      <c r="AX463" s="277"/>
      <c r="AY463" s="277"/>
      <c r="AZ463" s="277"/>
      <c r="BA463" s="277"/>
      <c r="BB463" s="277"/>
      <c r="BC463" s="277"/>
      <c r="BD463" s="277"/>
      <c r="BE463" s="277"/>
      <c r="BF463" s="277"/>
      <c r="BG463" s="277"/>
      <c r="BH463" s="277"/>
      <c r="BI463" s="277"/>
      <c r="BJ463" s="277"/>
      <c r="BK463" s="277"/>
      <c r="BL463" s="277"/>
      <c r="BM463" s="277"/>
      <c r="BN463" s="277"/>
      <c r="BO463" s="277"/>
      <c r="BP463" s="277"/>
      <c r="BQ463" s="277"/>
      <c r="BR463" s="277"/>
      <c r="BS463" s="277"/>
      <c r="BT463" s="277"/>
      <c r="BU463" s="277"/>
      <c r="BV463" s="277"/>
      <c r="BW463" s="277"/>
      <c r="BX463" s="277"/>
      <c r="BY463" s="277"/>
      <c r="BZ463" s="277"/>
      <c r="CA463" s="277"/>
      <c r="CB463" s="277"/>
      <c r="CC463" s="277"/>
      <c r="CD463" s="277"/>
      <c r="CE463" s="51"/>
      <c r="CF463" s="51"/>
      <c r="CG463" s="51"/>
      <c r="CH463" s="51"/>
      <c r="CI463" s="51"/>
      <c r="CJ463" s="51"/>
      <c r="CK463" s="51"/>
      <c r="CL463" s="51"/>
      <c r="CM463" s="51"/>
      <c r="CN463" s="51"/>
      <c r="CO463" s="51"/>
      <c r="CP463" s="51"/>
      <c r="CQ463" s="51"/>
    </row>
    <row r="464" spans="1:95" s="41" customFormat="1" ht="67.75" customHeight="1" x14ac:dyDescent="0.25">
      <c r="A464" s="426"/>
      <c r="B464" s="250" t="s">
        <v>422</v>
      </c>
      <c r="C464" s="172" t="s">
        <v>154</v>
      </c>
      <c r="D464" s="661"/>
      <c r="E464" s="662"/>
      <c r="F464" s="661"/>
      <c r="G464" s="662"/>
      <c r="H464" s="661"/>
      <c r="I464" s="662"/>
      <c r="J464" s="661"/>
      <c r="K464" s="662"/>
      <c r="L464" s="661"/>
      <c r="M464" s="662"/>
      <c r="N464" s="661"/>
      <c r="O464" s="662"/>
      <c r="P464" s="661"/>
      <c r="Q464" s="662"/>
      <c r="R464" s="661"/>
      <c r="S464" s="662"/>
      <c r="T464" s="661"/>
      <c r="U464" s="662"/>
      <c r="V464" s="661"/>
      <c r="W464" s="662"/>
      <c r="X464" s="86" t="str">
        <f>IF(X459="na","na","")</f>
        <v/>
      </c>
      <c r="Y464" s="104">
        <f>IF(OR(D464="s",F464="s",H464="s",J464="s",L464="s",N464="s",P464="s",R464="s",T464="s",V464="s"), 0, IF(OR(D464="a",F464="a",H464="a",J464="a",L464="a",N464="a",P464="a",R464="a",T464="a",V464="a"),Z464,0))</f>
        <v>0</v>
      </c>
      <c r="Z464" s="409">
        <f>IF(X464="na",0,20)</f>
        <v>20</v>
      </c>
      <c r="AA464" s="221">
        <f t="shared" si="72"/>
        <v>0</v>
      </c>
      <c r="AB464" s="223"/>
      <c r="AC464" s="277"/>
      <c r="AD464" s="276" t="s">
        <v>286</v>
      </c>
      <c r="AE464" s="277"/>
      <c r="AF464" s="277"/>
      <c r="AG464" s="277"/>
      <c r="AH464" s="277"/>
      <c r="AI464" s="277"/>
      <c r="AJ464" s="277"/>
      <c r="AK464" s="277"/>
      <c r="AL464" s="277"/>
      <c r="AM464" s="277"/>
      <c r="AN464" s="277"/>
      <c r="AO464" s="277"/>
      <c r="AP464" s="277"/>
      <c r="AQ464" s="277"/>
      <c r="AR464" s="277"/>
      <c r="AS464" s="277"/>
      <c r="AT464" s="277"/>
      <c r="AU464" s="277"/>
      <c r="AV464" s="277"/>
      <c r="AW464" s="277"/>
      <c r="AX464" s="277"/>
      <c r="AY464" s="277"/>
      <c r="AZ464" s="277"/>
      <c r="BA464" s="277"/>
      <c r="BB464" s="277"/>
      <c r="BC464" s="277"/>
      <c r="BD464" s="277"/>
      <c r="BE464" s="277"/>
      <c r="BF464" s="277"/>
      <c r="BG464" s="277"/>
      <c r="BH464" s="277"/>
      <c r="BI464" s="277"/>
      <c r="BJ464" s="277"/>
      <c r="BK464" s="277"/>
      <c r="BL464" s="277"/>
      <c r="BM464" s="277"/>
      <c r="BN464" s="277"/>
      <c r="BO464" s="277"/>
      <c r="BP464" s="277"/>
      <c r="BQ464" s="277"/>
      <c r="BR464" s="277"/>
      <c r="BS464" s="277"/>
      <c r="BT464" s="277"/>
      <c r="BU464" s="277"/>
      <c r="BV464" s="277"/>
      <c r="BW464" s="277"/>
      <c r="BX464" s="277"/>
      <c r="BY464" s="277"/>
      <c r="BZ464" s="277"/>
      <c r="CA464" s="277"/>
      <c r="CB464" s="277"/>
      <c r="CC464" s="277"/>
      <c r="CD464" s="277"/>
      <c r="CE464" s="51"/>
      <c r="CF464" s="51"/>
      <c r="CG464" s="51"/>
      <c r="CH464" s="51"/>
      <c r="CI464" s="51"/>
      <c r="CJ464" s="51"/>
      <c r="CK464" s="51"/>
      <c r="CL464" s="51"/>
      <c r="CM464" s="51"/>
      <c r="CN464" s="51"/>
      <c r="CO464" s="51"/>
      <c r="CP464" s="51"/>
      <c r="CQ464" s="51"/>
    </row>
    <row r="465" spans="1:95" s="41" customFormat="1" ht="67.75" customHeight="1" thickBot="1" x14ac:dyDescent="0.3">
      <c r="A465" s="512"/>
      <c r="B465" s="250" t="s">
        <v>765</v>
      </c>
      <c r="C465" s="135" t="s">
        <v>766</v>
      </c>
      <c r="D465" s="673"/>
      <c r="E465" s="674"/>
      <c r="F465" s="673"/>
      <c r="G465" s="674"/>
      <c r="H465" s="673"/>
      <c r="I465" s="674"/>
      <c r="J465" s="673"/>
      <c r="K465" s="674"/>
      <c r="L465" s="673"/>
      <c r="M465" s="674"/>
      <c r="N465" s="673"/>
      <c r="O465" s="674"/>
      <c r="P465" s="673"/>
      <c r="Q465" s="674"/>
      <c r="R465" s="673"/>
      <c r="S465" s="674"/>
      <c r="T465" s="673"/>
      <c r="U465" s="674"/>
      <c r="V465" s="673"/>
      <c r="W465" s="674"/>
      <c r="X465" s="86" t="str">
        <f>IF(X459="na","na","")</f>
        <v/>
      </c>
      <c r="Y465" s="104">
        <f>IF(OR(D465="s",F465="s",H465="s",J465="s",L465="s",N465="s",P465="s",R465="s",T465="s",V465="s"), 0, IF(OR(D465="a",F465="a",H465="a",J465="a",L465="a",N465="a",P465="a",R465="a",T465="a",V465="a"),Z465,0))</f>
        <v>0</v>
      </c>
      <c r="Z465" s="409">
        <f>IF(X465="na", 0,10)</f>
        <v>10</v>
      </c>
      <c r="AA465" s="221">
        <f t="shared" si="72"/>
        <v>0</v>
      </c>
      <c r="AB465" s="274"/>
      <c r="AC465" s="277"/>
      <c r="AD465" s="276"/>
      <c r="AE465" s="277"/>
      <c r="AF465" s="277"/>
      <c r="AG465" s="277"/>
      <c r="AH465" s="277"/>
      <c r="AI465" s="277"/>
      <c r="AJ465" s="277"/>
      <c r="AK465" s="277"/>
      <c r="AL465" s="277"/>
      <c r="AM465" s="277"/>
      <c r="AN465" s="277"/>
      <c r="AO465" s="277"/>
      <c r="AP465" s="277"/>
      <c r="AQ465" s="277"/>
      <c r="AR465" s="277"/>
      <c r="AS465" s="277"/>
      <c r="AT465" s="277"/>
      <c r="AU465" s="277"/>
      <c r="AV465" s="277"/>
      <c r="AW465" s="277"/>
      <c r="AX465" s="277"/>
      <c r="AY465" s="277"/>
      <c r="AZ465" s="277"/>
      <c r="BA465" s="277"/>
      <c r="BB465" s="277"/>
      <c r="BC465" s="277"/>
      <c r="BD465" s="277"/>
      <c r="BE465" s="277"/>
      <c r="BF465" s="277"/>
      <c r="BG465" s="277"/>
      <c r="BH465" s="277"/>
      <c r="BI465" s="277"/>
      <c r="BJ465" s="277"/>
      <c r="BK465" s="277"/>
      <c r="BL465" s="277"/>
      <c r="BM465" s="277"/>
      <c r="BN465" s="277"/>
      <c r="BO465" s="277"/>
      <c r="BP465" s="277"/>
      <c r="BQ465" s="277"/>
      <c r="BR465" s="277"/>
      <c r="BS465" s="277"/>
      <c r="BT465" s="277"/>
      <c r="BU465" s="277"/>
      <c r="BV465" s="277"/>
      <c r="BW465" s="277"/>
      <c r="BX465" s="277"/>
      <c r="BY465" s="277"/>
      <c r="BZ465" s="277"/>
      <c r="CA465" s="277"/>
      <c r="CB465" s="277"/>
      <c r="CC465" s="277"/>
      <c r="CD465" s="277"/>
      <c r="CE465" s="508"/>
      <c r="CF465" s="508"/>
      <c r="CG465" s="508"/>
      <c r="CH465" s="508"/>
      <c r="CI465" s="508"/>
      <c r="CJ465" s="508"/>
      <c r="CK465" s="508"/>
      <c r="CL465" s="508"/>
      <c r="CM465" s="508"/>
      <c r="CN465" s="508"/>
      <c r="CO465" s="508"/>
      <c r="CP465" s="508"/>
      <c r="CQ465" s="508"/>
    </row>
    <row r="466" spans="1:95" s="41" customFormat="1" ht="30" customHeight="1" thickBot="1" x14ac:dyDescent="0.3">
      <c r="A466" s="512"/>
      <c r="B466" s="252"/>
      <c r="C466" s="171" t="s">
        <v>767</v>
      </c>
      <c r="D466" s="770"/>
      <c r="E466" s="756"/>
      <c r="F466" s="756"/>
      <c r="G466" s="756"/>
      <c r="H466" s="756"/>
      <c r="I466" s="756"/>
      <c r="J466" s="756"/>
      <c r="K466" s="756"/>
      <c r="L466" s="756"/>
      <c r="M466" s="756"/>
      <c r="N466" s="756"/>
      <c r="O466" s="756"/>
      <c r="P466" s="756"/>
      <c r="Q466" s="756"/>
      <c r="R466" s="756"/>
      <c r="S466" s="756"/>
      <c r="T466" s="756"/>
      <c r="U466" s="756"/>
      <c r="V466" s="756"/>
      <c r="W466" s="756"/>
      <c r="X466" s="756"/>
      <c r="Y466" s="756"/>
      <c r="Z466" s="757"/>
      <c r="AA466" s="222"/>
      <c r="AB466" s="508"/>
      <c r="AC466" s="277"/>
      <c r="AD466" s="276"/>
      <c r="AE466" s="277"/>
      <c r="AF466" s="277"/>
      <c r="AG466" s="277"/>
      <c r="AH466" s="277"/>
      <c r="AI466" s="277"/>
      <c r="AJ466" s="277"/>
      <c r="AK466" s="277"/>
      <c r="AL466" s="277"/>
      <c r="AM466" s="277"/>
      <c r="AN466" s="277"/>
      <c r="AO466" s="277"/>
      <c r="AP466" s="277"/>
      <c r="AQ466" s="277"/>
      <c r="AR466" s="277"/>
      <c r="AS466" s="277"/>
      <c r="AT466" s="277"/>
      <c r="AU466" s="277"/>
      <c r="AV466" s="277"/>
      <c r="AW466" s="277"/>
      <c r="AX466" s="277"/>
      <c r="AY466" s="277"/>
      <c r="AZ466" s="277"/>
      <c r="BA466" s="277"/>
      <c r="BB466" s="277"/>
      <c r="BC466" s="277"/>
      <c r="BD466" s="277"/>
      <c r="BE466" s="277"/>
      <c r="BF466" s="277"/>
      <c r="BG466" s="277"/>
      <c r="BH466" s="277"/>
      <c r="BI466" s="277"/>
      <c r="BJ466" s="277"/>
      <c r="BK466" s="277"/>
      <c r="BL466" s="277"/>
      <c r="BM466" s="277"/>
      <c r="BN466" s="277"/>
      <c r="BO466" s="277"/>
      <c r="BP466" s="277"/>
      <c r="BQ466" s="277"/>
      <c r="BR466" s="277"/>
      <c r="BS466" s="277"/>
      <c r="BT466" s="277"/>
      <c r="BU466" s="277"/>
      <c r="BV466" s="277"/>
      <c r="BW466" s="277"/>
      <c r="BX466" s="277"/>
      <c r="BY466" s="277"/>
      <c r="BZ466" s="277"/>
      <c r="CA466" s="277"/>
      <c r="CB466" s="277"/>
      <c r="CC466" s="277"/>
      <c r="CD466" s="277"/>
      <c r="CE466" s="508"/>
      <c r="CF466" s="508"/>
      <c r="CG466" s="508"/>
      <c r="CH466" s="508"/>
      <c r="CI466" s="508"/>
      <c r="CJ466" s="508"/>
      <c r="CK466" s="508"/>
      <c r="CL466" s="508"/>
      <c r="CM466" s="508"/>
      <c r="CN466" s="508"/>
      <c r="CO466" s="508"/>
      <c r="CP466" s="508"/>
      <c r="CQ466" s="508"/>
    </row>
    <row r="467" spans="1:95" s="41" customFormat="1" ht="67.75" customHeight="1" x14ac:dyDescent="0.25">
      <c r="A467" s="426"/>
      <c r="B467" s="237" t="s">
        <v>768</v>
      </c>
      <c r="C467" s="172" t="s">
        <v>771</v>
      </c>
      <c r="D467" s="661"/>
      <c r="E467" s="662"/>
      <c r="F467" s="661"/>
      <c r="G467" s="662"/>
      <c r="H467" s="661"/>
      <c r="I467" s="662"/>
      <c r="J467" s="661"/>
      <c r="K467" s="662"/>
      <c r="L467" s="661"/>
      <c r="M467" s="662"/>
      <c r="N467" s="661"/>
      <c r="O467" s="662"/>
      <c r="P467" s="661"/>
      <c r="Q467" s="662"/>
      <c r="R467" s="661"/>
      <c r="S467" s="662"/>
      <c r="T467" s="661"/>
      <c r="U467" s="662"/>
      <c r="V467" s="661"/>
      <c r="W467" s="662"/>
      <c r="X467" s="88" t="str">
        <f>IF(X459="na","na","")</f>
        <v/>
      </c>
      <c r="Y467" s="104">
        <f t="shared" ref="Y467:Y468" si="73">IF(OR(D467="s",F467="s",H467="s",J467="s",L467="s",N467="s",P467="s",R467="s",T467="s",V467="s"), 0, IF(OR(D467="a",F467="a",H467="a",J467="a",L467="a",N467="a",P467="a",R467="a",T467="a",V467="a"),Z467,0))</f>
        <v>0</v>
      </c>
      <c r="Z467" s="409">
        <f>IF(X467="na",0,20)</f>
        <v>20</v>
      </c>
      <c r="AA467" s="221">
        <f>IF(OR(COUNTIF(D468:W469,"a")+COUNTIF(D468:W469,"s")+COUNTIF(X468:X469,"na")&gt;0),0,(COUNTIF(D467:W467,"a")+COUNTIF(D467:W467,"s")+COUNTIF(X467,"na")))</f>
        <v>0</v>
      </c>
      <c r="AB467" s="274"/>
      <c r="AC467" s="277"/>
      <c r="AD467" s="276"/>
      <c r="AE467" s="277"/>
      <c r="AF467" s="277"/>
      <c r="AG467" s="277"/>
      <c r="AH467" s="277"/>
      <c r="AI467" s="277"/>
      <c r="AJ467" s="277"/>
      <c r="AK467" s="277"/>
      <c r="AL467" s="277"/>
      <c r="AM467" s="277"/>
      <c r="AN467" s="277"/>
      <c r="AO467" s="277"/>
      <c r="AP467" s="277"/>
      <c r="AQ467" s="277"/>
      <c r="AR467" s="277"/>
      <c r="AS467" s="277"/>
      <c r="AT467" s="277"/>
      <c r="AU467" s="277"/>
      <c r="AV467" s="277"/>
      <c r="AW467" s="277"/>
      <c r="AX467" s="277"/>
      <c r="AY467" s="277"/>
      <c r="AZ467" s="277"/>
      <c r="BA467" s="277"/>
      <c r="BB467" s="277"/>
      <c r="BC467" s="277"/>
      <c r="BD467" s="277"/>
      <c r="BE467" s="277"/>
      <c r="BF467" s="277"/>
      <c r="BG467" s="277"/>
      <c r="BH467" s="277"/>
      <c r="BI467" s="277"/>
      <c r="BJ467" s="277"/>
      <c r="BK467" s="277"/>
      <c r="BL467" s="277"/>
      <c r="BM467" s="277"/>
      <c r="BN467" s="277"/>
      <c r="BO467" s="277"/>
      <c r="BP467" s="277"/>
      <c r="BQ467" s="277"/>
      <c r="BR467" s="277"/>
      <c r="BS467" s="277"/>
      <c r="BT467" s="277"/>
      <c r="BU467" s="277"/>
      <c r="BV467" s="277"/>
      <c r="BW467" s="277"/>
      <c r="BX467" s="277"/>
      <c r="BY467" s="277"/>
      <c r="BZ467" s="277"/>
      <c r="CA467" s="277"/>
      <c r="CB467" s="277"/>
      <c r="CC467" s="277"/>
      <c r="CD467" s="277"/>
      <c r="CE467" s="508"/>
      <c r="CF467" s="508"/>
      <c r="CG467" s="508"/>
      <c r="CH467" s="508"/>
      <c r="CI467" s="508"/>
      <c r="CJ467" s="508"/>
      <c r="CK467" s="508"/>
      <c r="CL467" s="508"/>
      <c r="CM467" s="508"/>
      <c r="CN467" s="508"/>
      <c r="CO467" s="508"/>
      <c r="CP467" s="508"/>
      <c r="CQ467" s="508"/>
    </row>
    <row r="468" spans="1:95" s="41" customFormat="1" ht="88.5" customHeight="1" x14ac:dyDescent="0.25">
      <c r="A468" s="512"/>
      <c r="B468" s="500" t="s">
        <v>769</v>
      </c>
      <c r="C468" s="501" t="s">
        <v>772</v>
      </c>
      <c r="D468" s="661"/>
      <c r="E468" s="662"/>
      <c r="F468" s="661"/>
      <c r="G468" s="662"/>
      <c r="H468" s="661"/>
      <c r="I468" s="662"/>
      <c r="J468" s="661"/>
      <c r="K468" s="662"/>
      <c r="L468" s="661"/>
      <c r="M468" s="662"/>
      <c r="N468" s="661"/>
      <c r="O468" s="662"/>
      <c r="P468" s="661"/>
      <c r="Q468" s="662"/>
      <c r="R468" s="661"/>
      <c r="S468" s="662"/>
      <c r="T468" s="661"/>
      <c r="U468" s="662"/>
      <c r="V468" s="661"/>
      <c r="W468" s="662"/>
      <c r="X468" s="502"/>
      <c r="Y468" s="535">
        <f t="shared" si="73"/>
        <v>0</v>
      </c>
      <c r="Z468" s="409">
        <f>IF(X459="na",0,10)</f>
        <v>10</v>
      </c>
      <c r="AA468" s="221">
        <f>IF(OR(COUNTIF(D467:W467,"a")+COUNTIF(D467:W467,"s")+COUNTIF(X467:X467,"na")+COUNTIF(D469:W469,"a")+COUNTIF(D469:W469,"s")+COUNTIF(X469:X469,"na")&gt;0),0,(COUNTIF(D468:W468,"a")+COUNTIF(D468:W468,"s")+COUNTIF(X468,"na")))</f>
        <v>0</v>
      </c>
      <c r="AB468" s="274"/>
      <c r="AC468" s="277"/>
      <c r="AD468" s="276"/>
      <c r="AE468" s="277"/>
      <c r="AF468" s="277"/>
      <c r="AG468" s="277"/>
      <c r="AH468" s="277"/>
      <c r="AI468" s="277"/>
      <c r="AJ468" s="277"/>
      <c r="AK468" s="277"/>
      <c r="AL468" s="277"/>
      <c r="AM468" s="277"/>
      <c r="AN468" s="277"/>
      <c r="AO468" s="277"/>
      <c r="AP468" s="277"/>
      <c r="AQ468" s="277"/>
      <c r="AR468" s="277"/>
      <c r="AS468" s="277"/>
      <c r="AT468" s="277"/>
      <c r="AU468" s="277"/>
      <c r="AV468" s="277"/>
      <c r="AW468" s="277"/>
      <c r="AX468" s="277"/>
      <c r="AY468" s="277"/>
      <c r="AZ468" s="277"/>
      <c r="BA468" s="277"/>
      <c r="BB468" s="277"/>
      <c r="BC468" s="277"/>
      <c r="BD468" s="277"/>
      <c r="BE468" s="277"/>
      <c r="BF468" s="277"/>
      <c r="BG468" s="277"/>
      <c r="BH468" s="277"/>
      <c r="BI468" s="277"/>
      <c r="BJ468" s="277"/>
      <c r="BK468" s="277"/>
      <c r="BL468" s="277"/>
      <c r="BM468" s="277"/>
      <c r="BN468" s="277"/>
      <c r="BO468" s="277"/>
      <c r="BP468" s="277"/>
      <c r="BQ468" s="277"/>
      <c r="BR468" s="277"/>
      <c r="BS468" s="277"/>
      <c r="BT468" s="277"/>
      <c r="BU468" s="277"/>
      <c r="BV468" s="277"/>
      <c r="BW468" s="277"/>
      <c r="BX468" s="277"/>
      <c r="BY468" s="277"/>
      <c r="BZ468" s="277"/>
      <c r="CA468" s="277"/>
      <c r="CB468" s="277"/>
      <c r="CC468" s="277"/>
      <c r="CD468" s="277"/>
      <c r="CE468" s="508"/>
      <c r="CF468" s="508"/>
      <c r="CG468" s="508"/>
      <c r="CH468" s="508"/>
      <c r="CI468" s="508"/>
      <c r="CJ468" s="508"/>
      <c r="CK468" s="508"/>
      <c r="CL468" s="508"/>
      <c r="CM468" s="508"/>
      <c r="CN468" s="508"/>
      <c r="CO468" s="508"/>
      <c r="CP468" s="508"/>
      <c r="CQ468" s="508"/>
    </row>
    <row r="469" spans="1:95" s="41" customFormat="1" ht="67.75" customHeight="1" thickBot="1" x14ac:dyDescent="0.3">
      <c r="A469" s="426"/>
      <c r="B469" s="500" t="s">
        <v>770</v>
      </c>
      <c r="C469" s="501" t="s">
        <v>773</v>
      </c>
      <c r="D469" s="687"/>
      <c r="E469" s="688"/>
      <c r="F469" s="687"/>
      <c r="G469" s="688"/>
      <c r="H469" s="687"/>
      <c r="I469" s="688"/>
      <c r="J469" s="687"/>
      <c r="K469" s="688"/>
      <c r="L469" s="687"/>
      <c r="M469" s="688"/>
      <c r="N469" s="687"/>
      <c r="O469" s="688"/>
      <c r="P469" s="687"/>
      <c r="Q469" s="688"/>
      <c r="R469" s="687"/>
      <c r="S469" s="688"/>
      <c r="T469" s="687"/>
      <c r="U469" s="688"/>
      <c r="V469" s="687"/>
      <c r="W469" s="688"/>
      <c r="X469" s="502"/>
      <c r="Y469" s="535">
        <f>IF(OR(D469="s",F469="s",H469="s",J469="s",L469="s",N469="s",P469="s",R469="s",T469="s",V469="s"), 0, IF(OR(D469="a",F469="a",H469="a",J469="a",L469="a",N469="a",P469="a",R469="a",T469="a",V469="a"),Z469,0))</f>
        <v>0</v>
      </c>
      <c r="Z469" s="409">
        <f>IF(X459="na",0,5)</f>
        <v>5</v>
      </c>
      <c r="AA469" s="221">
        <f>IF(OR(COUNTIF(D467:W468,"a")+COUNTIF(D467:W468,"s")+COUNTIF(X467:X468,"na")&gt;0),0,(COUNTIF(D469:W469,"a")+COUNTIF(D469:W469,"s")+COUNTIF(X469,"na")))</f>
        <v>0</v>
      </c>
      <c r="AB469" s="274"/>
      <c r="AC469" s="277"/>
      <c r="AD469" s="276"/>
      <c r="AE469" s="277"/>
      <c r="AF469" s="277"/>
      <c r="AG469" s="277"/>
      <c r="AH469" s="277"/>
      <c r="AI469" s="277"/>
      <c r="AJ469" s="277"/>
      <c r="AK469" s="277"/>
      <c r="AL469" s="277"/>
      <c r="AM469" s="277"/>
      <c r="AN469" s="277"/>
      <c r="AO469" s="277"/>
      <c r="AP469" s="277"/>
      <c r="AQ469" s="277"/>
      <c r="AR469" s="277"/>
      <c r="AS469" s="277"/>
      <c r="AT469" s="277"/>
      <c r="AU469" s="277"/>
      <c r="AV469" s="277"/>
      <c r="AW469" s="277"/>
      <c r="AX469" s="277"/>
      <c r="AY469" s="277"/>
      <c r="AZ469" s="277"/>
      <c r="BA469" s="277"/>
      <c r="BB469" s="277"/>
      <c r="BC469" s="277"/>
      <c r="BD469" s="277"/>
      <c r="BE469" s="277"/>
      <c r="BF469" s="277"/>
      <c r="BG469" s="277"/>
      <c r="BH469" s="277"/>
      <c r="BI469" s="277"/>
      <c r="BJ469" s="277"/>
      <c r="BK469" s="277"/>
      <c r="BL469" s="277"/>
      <c r="BM469" s="277"/>
      <c r="BN469" s="277"/>
      <c r="BO469" s="277"/>
      <c r="BP469" s="277"/>
      <c r="BQ469" s="277"/>
      <c r="BR469" s="277"/>
      <c r="BS469" s="277"/>
      <c r="BT469" s="277"/>
      <c r="BU469" s="277"/>
      <c r="BV469" s="277"/>
      <c r="BW469" s="277"/>
      <c r="BX469" s="277"/>
      <c r="BY469" s="277"/>
      <c r="BZ469" s="277"/>
      <c r="CA469" s="277"/>
      <c r="CB469" s="277"/>
      <c r="CC469" s="277"/>
      <c r="CD469" s="277"/>
      <c r="CE469" s="508"/>
      <c r="CF469" s="508"/>
      <c r="CG469" s="508"/>
      <c r="CH469" s="508"/>
      <c r="CI469" s="508"/>
      <c r="CJ469" s="508"/>
      <c r="CK469" s="508"/>
      <c r="CL469" s="508"/>
      <c r="CM469" s="508"/>
      <c r="CN469" s="508"/>
      <c r="CO469" s="508"/>
      <c r="CP469" s="508"/>
      <c r="CQ469" s="508"/>
    </row>
    <row r="470" spans="1:95" s="41" customFormat="1" ht="21" customHeight="1" thickTop="1" thickBot="1" x14ac:dyDescent="0.3">
      <c r="A470" s="512"/>
      <c r="B470" s="100"/>
      <c r="C470" s="142"/>
      <c r="D470" s="667" t="s">
        <v>289</v>
      </c>
      <c r="E470" s="726"/>
      <c r="F470" s="726"/>
      <c r="G470" s="726"/>
      <c r="H470" s="726"/>
      <c r="I470" s="726"/>
      <c r="J470" s="726"/>
      <c r="K470" s="726"/>
      <c r="L470" s="726"/>
      <c r="M470" s="726"/>
      <c r="N470" s="726"/>
      <c r="O470" s="726"/>
      <c r="P470" s="726"/>
      <c r="Q470" s="726"/>
      <c r="R470" s="726"/>
      <c r="S470" s="726"/>
      <c r="T470" s="726"/>
      <c r="U470" s="726"/>
      <c r="V470" s="726"/>
      <c r="W470" s="726"/>
      <c r="X470" s="727"/>
      <c r="Y470" s="329">
        <f>SUM(Y459:Y469)</f>
        <v>0</v>
      </c>
      <c r="Z470" s="410">
        <f>SUM(Z459:Z467)</f>
        <v>140</v>
      </c>
      <c r="AA470" s="222"/>
      <c r="AB470" s="51"/>
      <c r="AC470" s="277"/>
      <c r="AD470" s="276"/>
      <c r="AE470" s="277"/>
      <c r="AF470" s="277"/>
      <c r="AG470" s="277"/>
      <c r="AH470" s="277"/>
      <c r="AI470" s="277"/>
      <c r="AJ470" s="277"/>
      <c r="AK470" s="277"/>
      <c r="AL470" s="277"/>
      <c r="AM470" s="277"/>
      <c r="AN470" s="277"/>
      <c r="AO470" s="277"/>
      <c r="AP470" s="277"/>
      <c r="AQ470" s="277"/>
      <c r="AR470" s="277"/>
      <c r="AS470" s="277"/>
      <c r="AT470" s="277"/>
      <c r="AU470" s="277"/>
      <c r="AV470" s="277"/>
      <c r="AW470" s="277"/>
      <c r="AX470" s="277"/>
      <c r="AY470" s="277"/>
      <c r="AZ470" s="277"/>
      <c r="BA470" s="277"/>
      <c r="BB470" s="277"/>
      <c r="BC470" s="277"/>
      <c r="BD470" s="277"/>
      <c r="BE470" s="277"/>
      <c r="BF470" s="277"/>
      <c r="BG470" s="277"/>
      <c r="BH470" s="277"/>
      <c r="BI470" s="277"/>
      <c r="BJ470" s="277"/>
      <c r="BK470" s="277"/>
      <c r="BL470" s="277"/>
      <c r="BM470" s="277"/>
      <c r="BN470" s="277"/>
      <c r="BO470" s="277"/>
      <c r="BP470" s="277"/>
      <c r="BQ470" s="277"/>
      <c r="BR470" s="277"/>
      <c r="BS470" s="277"/>
      <c r="BT470" s="277"/>
      <c r="BU470" s="277"/>
      <c r="BV470" s="277"/>
      <c r="BW470" s="277"/>
      <c r="BX470" s="277"/>
      <c r="BY470" s="277"/>
      <c r="BZ470" s="277"/>
      <c r="CA470" s="277"/>
      <c r="CB470" s="277"/>
      <c r="CC470" s="277"/>
      <c r="CD470" s="277"/>
      <c r="CE470" s="51"/>
      <c r="CF470" s="51"/>
      <c r="CG470" s="51"/>
      <c r="CH470" s="51"/>
      <c r="CI470" s="51"/>
      <c r="CJ470" s="51"/>
      <c r="CK470" s="51"/>
      <c r="CL470" s="51"/>
      <c r="CM470" s="51"/>
      <c r="CN470" s="51"/>
      <c r="CO470" s="51"/>
      <c r="CP470" s="51"/>
      <c r="CQ470" s="51"/>
    </row>
    <row r="471" spans="1:95" s="41" customFormat="1" ht="21" customHeight="1" thickBot="1" x14ac:dyDescent="0.3">
      <c r="A471" s="399"/>
      <c r="B471" s="352"/>
      <c r="C471" s="353"/>
      <c r="D471" s="693"/>
      <c r="E471" s="694"/>
      <c r="F471" s="872">
        <f>IF(X459="na",0,60)</f>
        <v>60</v>
      </c>
      <c r="G471" s="873"/>
      <c r="H471" s="873"/>
      <c r="I471" s="873"/>
      <c r="J471" s="873"/>
      <c r="K471" s="873"/>
      <c r="L471" s="873"/>
      <c r="M471" s="873"/>
      <c r="N471" s="873"/>
      <c r="O471" s="873"/>
      <c r="P471" s="873"/>
      <c r="Q471" s="873"/>
      <c r="R471" s="873"/>
      <c r="S471" s="873"/>
      <c r="T471" s="873"/>
      <c r="U471" s="873"/>
      <c r="V471" s="873"/>
      <c r="W471" s="873"/>
      <c r="X471" s="873"/>
      <c r="Y471" s="873"/>
      <c r="Z471" s="874"/>
      <c r="AA471" s="222"/>
      <c r="AB471" s="51"/>
      <c r="AC471" s="277"/>
      <c r="AD471" s="276"/>
      <c r="AE471" s="277"/>
      <c r="AF471" s="277"/>
      <c r="AG471" s="277"/>
      <c r="AH471" s="277"/>
      <c r="AI471" s="277"/>
      <c r="AJ471" s="277"/>
      <c r="AK471" s="277"/>
      <c r="AL471" s="277"/>
      <c r="AM471" s="277"/>
      <c r="AN471" s="277"/>
      <c r="AO471" s="277"/>
      <c r="AP471" s="277"/>
      <c r="AQ471" s="277"/>
      <c r="AR471" s="277"/>
      <c r="AS471" s="277"/>
      <c r="AT471" s="277"/>
      <c r="AU471" s="277"/>
      <c r="AV471" s="277"/>
      <c r="AW471" s="277"/>
      <c r="AX471" s="277"/>
      <c r="AY471" s="277"/>
      <c r="AZ471" s="277"/>
      <c r="BA471" s="277"/>
      <c r="BB471" s="277"/>
      <c r="BC471" s="277"/>
      <c r="BD471" s="277"/>
      <c r="BE471" s="277"/>
      <c r="BF471" s="277"/>
      <c r="BG471" s="277"/>
      <c r="BH471" s="277"/>
      <c r="BI471" s="277"/>
      <c r="BJ471" s="277"/>
      <c r="BK471" s="277"/>
      <c r="BL471" s="277"/>
      <c r="BM471" s="277"/>
      <c r="BN471" s="277"/>
      <c r="BO471" s="277"/>
      <c r="BP471" s="277"/>
      <c r="BQ471" s="277"/>
      <c r="BR471" s="277"/>
      <c r="BS471" s="277"/>
      <c r="BT471" s="277"/>
      <c r="BU471" s="277"/>
      <c r="BV471" s="277"/>
      <c r="BW471" s="277"/>
      <c r="BX471" s="277"/>
      <c r="BY471" s="277"/>
      <c r="BZ471" s="277"/>
      <c r="CA471" s="277"/>
      <c r="CB471" s="277"/>
      <c r="CC471" s="277"/>
      <c r="CD471" s="277"/>
      <c r="CE471" s="51"/>
      <c r="CF471" s="51"/>
      <c r="CG471" s="51"/>
      <c r="CH471" s="51"/>
      <c r="CI471" s="51"/>
      <c r="CJ471" s="51"/>
      <c r="CK471" s="51"/>
      <c r="CL471" s="51"/>
      <c r="CM471" s="51"/>
      <c r="CN471" s="51"/>
      <c r="CO471" s="51"/>
      <c r="CP471" s="51"/>
      <c r="CQ471" s="51"/>
    </row>
    <row r="472" spans="1:95" ht="33" customHeight="1" thickBot="1" x14ac:dyDescent="0.3">
      <c r="A472" s="391"/>
      <c r="B472" s="269">
        <v>6000</v>
      </c>
      <c r="C472" s="708" t="s">
        <v>301</v>
      </c>
      <c r="D472" s="709"/>
      <c r="E472" s="709"/>
      <c r="F472" s="709"/>
      <c r="G472" s="709"/>
      <c r="H472" s="709"/>
      <c r="I472" s="709"/>
      <c r="J472" s="709"/>
      <c r="K472" s="709"/>
      <c r="L472" s="709"/>
      <c r="M472" s="709"/>
      <c r="N472" s="709"/>
      <c r="O472" s="709"/>
      <c r="P472" s="709"/>
      <c r="Q472" s="709"/>
      <c r="R472" s="709"/>
      <c r="S472" s="709"/>
      <c r="T472" s="709"/>
      <c r="U472" s="709"/>
      <c r="V472" s="709"/>
      <c r="W472" s="709"/>
      <c r="X472" s="709"/>
      <c r="Y472" s="709"/>
      <c r="Z472" s="710"/>
      <c r="AD472" s="276"/>
      <c r="CG472" s="60"/>
      <c r="CH472" s="60"/>
      <c r="CI472" s="60"/>
      <c r="CJ472" s="60"/>
      <c r="CK472" s="60"/>
      <c r="CL472" s="60"/>
      <c r="CM472" s="60"/>
    </row>
    <row r="473" spans="1:95" ht="30" customHeight="1" thickBot="1" x14ac:dyDescent="0.3">
      <c r="A473" s="512"/>
      <c r="B473" s="254">
        <v>6100</v>
      </c>
      <c r="C473" s="186" t="s">
        <v>157</v>
      </c>
      <c r="D473" s="12"/>
      <c r="E473" s="11"/>
      <c r="F473" s="12"/>
      <c r="G473" s="13"/>
      <c r="H473" s="16" t="s">
        <v>288</v>
      </c>
      <c r="I473" s="11"/>
      <c r="J473" s="16" t="s">
        <v>288</v>
      </c>
      <c r="K473" s="13"/>
      <c r="L473" s="10"/>
      <c r="M473" s="11"/>
      <c r="N473" s="12"/>
      <c r="O473" s="13"/>
      <c r="P473" s="10"/>
      <c r="Q473" s="11"/>
      <c r="R473" s="12"/>
      <c r="S473" s="13"/>
      <c r="T473" s="10"/>
      <c r="U473" s="11"/>
      <c r="V473" s="12"/>
      <c r="W473" s="13"/>
      <c r="X473" s="17"/>
      <c r="Y473" s="17"/>
      <c r="Z473" s="411"/>
      <c r="AD473" s="276"/>
      <c r="AE473" s="287"/>
      <c r="CG473" s="60"/>
      <c r="CH473" s="60"/>
      <c r="CI473" s="60"/>
      <c r="CJ473" s="60"/>
      <c r="CK473" s="60"/>
      <c r="CL473" s="60"/>
      <c r="CM473" s="60"/>
    </row>
    <row r="474" spans="1:95" ht="28" customHeight="1" x14ac:dyDescent="0.25">
      <c r="A474" s="512"/>
      <c r="B474" s="237" t="s">
        <v>302</v>
      </c>
      <c r="C474" s="366" t="s">
        <v>158</v>
      </c>
      <c r="D474" s="663"/>
      <c r="E474" s="664"/>
      <c r="F474" s="663"/>
      <c r="G474" s="664"/>
      <c r="H474" s="663"/>
      <c r="I474" s="664"/>
      <c r="J474" s="663"/>
      <c r="K474" s="664"/>
      <c r="L474" s="663"/>
      <c r="M474" s="664"/>
      <c r="N474" s="663"/>
      <c r="O474" s="664"/>
      <c r="P474" s="663"/>
      <c r="Q474" s="664"/>
      <c r="R474" s="663"/>
      <c r="S474" s="664"/>
      <c r="T474" s="663"/>
      <c r="U474" s="664"/>
      <c r="V474" s="663"/>
      <c r="W474" s="664"/>
      <c r="X474" s="93"/>
      <c r="Y474" s="106">
        <f t="shared" ref="Y474:Y479" si="74">IF(OR(D474="s",F474="s",H474="s",J474="s",L474="s",N474="s",P474="s",R474="s",T474="s",V474="s"), 0, IF(OR(D474="a",F474="a",H474="a",J474="a",L474="a",N474="a",P474="a",R474="a",T474="a",V474="a"),Z474,0))</f>
        <v>0</v>
      </c>
      <c r="Z474" s="412">
        <v>10</v>
      </c>
      <c r="AA474" s="45">
        <f t="shared" ref="AA474:AA479" si="75">COUNTIF(D474:W474,"a")+COUNTIF(D474:W474,"s")</f>
        <v>0</v>
      </c>
      <c r="AB474" s="274"/>
      <c r="AD474" s="276" t="s">
        <v>286</v>
      </c>
      <c r="CG474" s="60"/>
      <c r="CH474" s="60"/>
      <c r="CI474" s="60"/>
      <c r="CJ474" s="60"/>
      <c r="CK474" s="60"/>
      <c r="CL474" s="60"/>
      <c r="CM474" s="60"/>
    </row>
    <row r="475" spans="1:95" ht="28" customHeight="1" x14ac:dyDescent="0.25">
      <c r="A475" s="512"/>
      <c r="B475" s="250" t="s">
        <v>142</v>
      </c>
      <c r="C475" s="367" t="s">
        <v>159</v>
      </c>
      <c r="D475" s="661"/>
      <c r="E475" s="662"/>
      <c r="F475" s="661"/>
      <c r="G475" s="662"/>
      <c r="H475" s="661"/>
      <c r="I475" s="662"/>
      <c r="J475" s="661"/>
      <c r="K475" s="662"/>
      <c r="L475" s="661"/>
      <c r="M475" s="662"/>
      <c r="N475" s="661"/>
      <c r="O475" s="662"/>
      <c r="P475" s="661"/>
      <c r="Q475" s="662"/>
      <c r="R475" s="661"/>
      <c r="S475" s="662"/>
      <c r="T475" s="661"/>
      <c r="U475" s="662"/>
      <c r="V475" s="661"/>
      <c r="W475" s="662"/>
      <c r="X475" s="93"/>
      <c r="Y475" s="104">
        <f t="shared" si="74"/>
        <v>0</v>
      </c>
      <c r="Z475" s="409">
        <v>10</v>
      </c>
      <c r="AA475" s="45">
        <f t="shared" si="75"/>
        <v>0</v>
      </c>
      <c r="AB475" s="274"/>
      <c r="AD475" s="276" t="s">
        <v>286</v>
      </c>
      <c r="CG475" s="60"/>
      <c r="CH475" s="60"/>
      <c r="CI475" s="60"/>
      <c r="CJ475" s="60"/>
      <c r="CK475" s="60"/>
      <c r="CL475" s="60"/>
      <c r="CM475" s="60"/>
    </row>
    <row r="476" spans="1:95" ht="28" customHeight="1" x14ac:dyDescent="0.25">
      <c r="A476" s="512"/>
      <c r="B476" s="243" t="s">
        <v>370</v>
      </c>
      <c r="C476" s="142" t="s">
        <v>376</v>
      </c>
      <c r="D476" s="661"/>
      <c r="E476" s="662"/>
      <c r="F476" s="661"/>
      <c r="G476" s="662"/>
      <c r="H476" s="661"/>
      <c r="I476" s="662"/>
      <c r="J476" s="661"/>
      <c r="K476" s="662"/>
      <c r="L476" s="661"/>
      <c r="M476" s="662"/>
      <c r="N476" s="661"/>
      <c r="O476" s="662"/>
      <c r="P476" s="661"/>
      <c r="Q476" s="662"/>
      <c r="R476" s="661"/>
      <c r="S476" s="662"/>
      <c r="T476" s="661"/>
      <c r="U476" s="662"/>
      <c r="V476" s="661"/>
      <c r="W476" s="662"/>
      <c r="X476" s="93"/>
      <c r="Y476" s="104">
        <f t="shared" si="74"/>
        <v>0</v>
      </c>
      <c r="Z476" s="409">
        <v>10</v>
      </c>
      <c r="AA476" s="45">
        <f t="shared" si="75"/>
        <v>0</v>
      </c>
      <c r="AB476" s="274"/>
      <c r="AD476" s="276" t="s">
        <v>286</v>
      </c>
      <c r="CG476" s="60"/>
      <c r="CH476" s="60"/>
      <c r="CI476" s="60"/>
      <c r="CJ476" s="60"/>
      <c r="CK476" s="60"/>
      <c r="CL476" s="60"/>
      <c r="CM476" s="60"/>
    </row>
    <row r="477" spans="1:95" ht="45" customHeight="1" x14ac:dyDescent="0.25">
      <c r="A477" s="512"/>
      <c r="B477" s="243" t="s">
        <v>371</v>
      </c>
      <c r="C477" s="142" t="s">
        <v>178</v>
      </c>
      <c r="D477" s="661"/>
      <c r="E477" s="662"/>
      <c r="F477" s="661"/>
      <c r="G477" s="662"/>
      <c r="H477" s="661"/>
      <c r="I477" s="662"/>
      <c r="J477" s="661"/>
      <c r="K477" s="662"/>
      <c r="L477" s="661"/>
      <c r="M477" s="662"/>
      <c r="N477" s="661"/>
      <c r="O477" s="662"/>
      <c r="P477" s="661"/>
      <c r="Q477" s="662"/>
      <c r="R477" s="661"/>
      <c r="S477" s="662"/>
      <c r="T477" s="661"/>
      <c r="U477" s="662"/>
      <c r="V477" s="661"/>
      <c r="W477" s="662"/>
      <c r="X477" s="93"/>
      <c r="Y477" s="104">
        <f t="shared" si="74"/>
        <v>0</v>
      </c>
      <c r="Z477" s="409">
        <v>20</v>
      </c>
      <c r="AA477" s="45">
        <f t="shared" si="75"/>
        <v>0</v>
      </c>
      <c r="AB477" s="274"/>
      <c r="AD477" s="276" t="s">
        <v>286</v>
      </c>
      <c r="CG477" s="60"/>
      <c r="CH477" s="60"/>
      <c r="CI477" s="60"/>
      <c r="CJ477" s="60"/>
      <c r="CK477" s="60"/>
      <c r="CL477" s="60"/>
      <c r="CM477" s="60"/>
    </row>
    <row r="478" spans="1:95" ht="28" customHeight="1" x14ac:dyDescent="0.25">
      <c r="A478" s="512"/>
      <c r="B478" s="250" t="s">
        <v>372</v>
      </c>
      <c r="C478" s="367" t="s">
        <v>179</v>
      </c>
      <c r="D478" s="661"/>
      <c r="E478" s="662"/>
      <c r="F478" s="661"/>
      <c r="G478" s="662"/>
      <c r="H478" s="661"/>
      <c r="I478" s="662"/>
      <c r="J478" s="661"/>
      <c r="K478" s="662"/>
      <c r="L478" s="661"/>
      <c r="M478" s="662"/>
      <c r="N478" s="661"/>
      <c r="O478" s="662"/>
      <c r="P478" s="661"/>
      <c r="Q478" s="662"/>
      <c r="R478" s="661"/>
      <c r="S478" s="662"/>
      <c r="T478" s="661"/>
      <c r="U478" s="662"/>
      <c r="V478" s="661"/>
      <c r="W478" s="662"/>
      <c r="X478" s="93"/>
      <c r="Y478" s="104">
        <f t="shared" si="74"/>
        <v>0</v>
      </c>
      <c r="Z478" s="409">
        <v>10</v>
      </c>
      <c r="AA478" s="45">
        <f t="shared" si="75"/>
        <v>0</v>
      </c>
      <c r="AB478" s="274"/>
      <c r="AD478" s="276" t="s">
        <v>286</v>
      </c>
      <c r="CG478" s="60"/>
      <c r="CH478" s="60"/>
      <c r="CI478" s="60"/>
      <c r="CJ478" s="60"/>
      <c r="CK478" s="60"/>
      <c r="CL478" s="60"/>
      <c r="CM478" s="60"/>
    </row>
    <row r="479" spans="1:95" ht="28" customHeight="1" thickBot="1" x14ac:dyDescent="0.2">
      <c r="A479" s="512"/>
      <c r="B479" s="250" t="s">
        <v>19</v>
      </c>
      <c r="C479" s="367" t="s">
        <v>228</v>
      </c>
      <c r="D479" s="622"/>
      <c r="E479" s="623"/>
      <c r="F479" s="622"/>
      <c r="G479" s="623"/>
      <c r="H479" s="622"/>
      <c r="I479" s="623"/>
      <c r="J479" s="622"/>
      <c r="K479" s="623"/>
      <c r="L479" s="622"/>
      <c r="M479" s="623"/>
      <c r="N479" s="622"/>
      <c r="O479" s="623"/>
      <c r="P479" s="622"/>
      <c r="Q479" s="623"/>
      <c r="R479" s="622"/>
      <c r="S479" s="623"/>
      <c r="T479" s="622"/>
      <c r="U479" s="623"/>
      <c r="V479" s="622"/>
      <c r="W479" s="623"/>
      <c r="X479" s="93"/>
      <c r="Y479" s="104">
        <f t="shared" si="74"/>
        <v>0</v>
      </c>
      <c r="Z479" s="409">
        <v>10</v>
      </c>
      <c r="AA479" s="45">
        <f t="shared" si="75"/>
        <v>0</v>
      </c>
      <c r="AB479" s="274"/>
      <c r="AD479" s="276" t="s">
        <v>286</v>
      </c>
      <c r="CG479" s="60"/>
      <c r="CH479" s="60"/>
      <c r="CI479" s="60"/>
      <c r="CJ479" s="60"/>
      <c r="CK479" s="60"/>
      <c r="CL479" s="60"/>
      <c r="CM479" s="60"/>
    </row>
    <row r="480" spans="1:95" ht="21" customHeight="1" thickTop="1" thickBot="1" x14ac:dyDescent="0.3">
      <c r="A480" s="512"/>
      <c r="B480" s="90"/>
      <c r="C480" s="166"/>
      <c r="D480" s="667" t="s">
        <v>289</v>
      </c>
      <c r="E480" s="668"/>
      <c r="F480" s="668"/>
      <c r="G480" s="668"/>
      <c r="H480" s="668"/>
      <c r="I480" s="668"/>
      <c r="J480" s="668"/>
      <c r="K480" s="668"/>
      <c r="L480" s="668"/>
      <c r="M480" s="668"/>
      <c r="N480" s="668"/>
      <c r="O480" s="668"/>
      <c r="P480" s="668"/>
      <c r="Q480" s="668"/>
      <c r="R480" s="668"/>
      <c r="S480" s="668"/>
      <c r="T480" s="668"/>
      <c r="U480" s="668"/>
      <c r="V480" s="668"/>
      <c r="W480" s="668"/>
      <c r="X480" s="669"/>
      <c r="Y480" s="92">
        <f>SUM(Y474:Y479)</f>
        <v>0</v>
      </c>
      <c r="Z480" s="410">
        <f>SUM(Z474:Z479)</f>
        <v>70</v>
      </c>
      <c r="AD480" s="276"/>
      <c r="CG480" s="60"/>
      <c r="CH480" s="60"/>
      <c r="CI480" s="60"/>
      <c r="CJ480" s="60"/>
      <c r="CK480" s="60"/>
      <c r="CL480" s="60"/>
      <c r="CM480" s="60"/>
    </row>
    <row r="481" spans="1:91" ht="21" customHeight="1" thickBot="1" x14ac:dyDescent="0.3">
      <c r="A481" s="399"/>
      <c r="B481" s="197"/>
      <c r="C481" s="349"/>
      <c r="D481" s="693"/>
      <c r="E481" s="694"/>
      <c r="F481" s="858">
        <v>60</v>
      </c>
      <c r="G481" s="715"/>
      <c r="H481" s="715"/>
      <c r="I481" s="715"/>
      <c r="J481" s="715"/>
      <c r="K481" s="715"/>
      <c r="L481" s="715"/>
      <c r="M481" s="715"/>
      <c r="N481" s="715"/>
      <c r="O481" s="715"/>
      <c r="P481" s="715"/>
      <c r="Q481" s="715"/>
      <c r="R481" s="715"/>
      <c r="S481" s="715"/>
      <c r="T481" s="715"/>
      <c r="U481" s="715"/>
      <c r="V481" s="715"/>
      <c r="W481" s="715"/>
      <c r="X481" s="715"/>
      <c r="Y481" s="715"/>
      <c r="Z481" s="716"/>
      <c r="AD481" s="276"/>
      <c r="AE481" s="287"/>
      <c r="CG481" s="60"/>
      <c r="CH481" s="60"/>
      <c r="CI481" s="60"/>
      <c r="CJ481" s="60"/>
      <c r="CK481" s="60"/>
      <c r="CL481" s="60"/>
      <c r="CM481" s="60"/>
    </row>
    <row r="482" spans="1:91" ht="30" customHeight="1" thickBot="1" x14ac:dyDescent="0.3">
      <c r="A482" s="391"/>
      <c r="B482" s="433" t="s">
        <v>160</v>
      </c>
      <c r="C482" s="434" t="s">
        <v>161</v>
      </c>
      <c r="D482" s="510" t="s">
        <v>288</v>
      </c>
      <c r="E482" s="58"/>
      <c r="F482" s="510" t="s">
        <v>288</v>
      </c>
      <c r="G482" s="58"/>
      <c r="H482" s="510" t="s">
        <v>288</v>
      </c>
      <c r="I482" s="190"/>
      <c r="J482" s="510"/>
      <c r="K482" s="195"/>
      <c r="L482" s="191"/>
      <c r="M482" s="190"/>
      <c r="N482" s="194"/>
      <c r="O482" s="195"/>
      <c r="P482" s="191"/>
      <c r="Q482" s="190"/>
      <c r="R482" s="194"/>
      <c r="S482" s="195"/>
      <c r="T482" s="191"/>
      <c r="U482" s="190"/>
      <c r="V482" s="194"/>
      <c r="W482" s="195"/>
      <c r="X482" s="196"/>
      <c r="Y482" s="196"/>
      <c r="Z482" s="406"/>
      <c r="AD482" s="276"/>
      <c r="AE482" s="287"/>
      <c r="CG482" s="60"/>
      <c r="CH482" s="60"/>
      <c r="CI482" s="60"/>
      <c r="CJ482" s="60"/>
      <c r="CK482" s="60"/>
      <c r="CL482" s="60"/>
      <c r="CM482" s="60"/>
    </row>
    <row r="483" spans="1:91" ht="45" customHeight="1" x14ac:dyDescent="0.25">
      <c r="A483" s="512"/>
      <c r="B483" s="237" t="s">
        <v>162</v>
      </c>
      <c r="C483" s="366" t="s">
        <v>278</v>
      </c>
      <c r="D483" s="663"/>
      <c r="E483" s="664"/>
      <c r="F483" s="663"/>
      <c r="G483" s="664"/>
      <c r="H483" s="663"/>
      <c r="I483" s="664"/>
      <c r="J483" s="663"/>
      <c r="K483" s="664"/>
      <c r="L483" s="663"/>
      <c r="M483" s="664"/>
      <c r="N483" s="663"/>
      <c r="O483" s="664"/>
      <c r="P483" s="663"/>
      <c r="Q483" s="664"/>
      <c r="R483" s="663"/>
      <c r="S483" s="664"/>
      <c r="T483" s="663"/>
      <c r="U483" s="664"/>
      <c r="V483" s="663"/>
      <c r="W483" s="664"/>
      <c r="X483" s="93"/>
      <c r="Y483" s="106">
        <f t="shared" ref="Y483:Y490" si="76">IF(OR(D483="s",F483="s",H483="s",J483="s",L483="s",N483="s",P483="s",R483="s",T483="s",V483="s"), 0, IF(OR(D483="a",F483="a",H483="a",J483="a",L483="a",N483="a",P483="a",R483="a",T483="a",V483="a"),Z483,0))</f>
        <v>0</v>
      </c>
      <c r="Z483" s="412">
        <v>10</v>
      </c>
      <c r="AA483" s="45">
        <f t="shared" ref="AA483:AA490" si="77">COUNTIF(D483:W483,"a")+COUNTIF(D483:W483,"s")</f>
        <v>0</v>
      </c>
      <c r="AB483" s="274"/>
      <c r="AD483" s="276" t="s">
        <v>286</v>
      </c>
      <c r="CG483" s="60"/>
      <c r="CH483" s="60"/>
      <c r="CI483" s="60"/>
      <c r="CJ483" s="60"/>
      <c r="CK483" s="60"/>
      <c r="CL483" s="60"/>
      <c r="CM483" s="60"/>
    </row>
    <row r="484" spans="1:91" ht="28" customHeight="1" x14ac:dyDescent="0.25">
      <c r="A484" s="512"/>
      <c r="B484" s="250" t="s">
        <v>163</v>
      </c>
      <c r="C484" s="367" t="s">
        <v>164</v>
      </c>
      <c r="D484" s="661"/>
      <c r="E484" s="662"/>
      <c r="F484" s="661"/>
      <c r="G484" s="662"/>
      <c r="H484" s="661"/>
      <c r="I484" s="662"/>
      <c r="J484" s="661"/>
      <c r="K484" s="662"/>
      <c r="L484" s="661"/>
      <c r="M484" s="662"/>
      <c r="N484" s="661"/>
      <c r="O484" s="662"/>
      <c r="P484" s="661"/>
      <c r="Q484" s="662"/>
      <c r="R484" s="661"/>
      <c r="S484" s="662"/>
      <c r="T484" s="661"/>
      <c r="U484" s="662"/>
      <c r="V484" s="661"/>
      <c r="W484" s="662"/>
      <c r="X484" s="93"/>
      <c r="Y484" s="104">
        <f t="shared" si="76"/>
        <v>0</v>
      </c>
      <c r="Z484" s="409">
        <v>10</v>
      </c>
      <c r="AA484" s="45">
        <f t="shared" si="77"/>
        <v>0</v>
      </c>
      <c r="AB484" s="274"/>
      <c r="AD484" s="276"/>
      <c r="CG484" s="60"/>
      <c r="CH484" s="60"/>
      <c r="CI484" s="60"/>
      <c r="CJ484" s="60"/>
      <c r="CK484" s="60"/>
      <c r="CL484" s="60"/>
      <c r="CM484" s="60"/>
    </row>
    <row r="485" spans="1:91" ht="45" customHeight="1" x14ac:dyDescent="0.25">
      <c r="A485" s="512"/>
      <c r="B485" s="243" t="s">
        <v>165</v>
      </c>
      <c r="C485" s="142" t="s">
        <v>166</v>
      </c>
      <c r="D485" s="661"/>
      <c r="E485" s="662"/>
      <c r="F485" s="661"/>
      <c r="G485" s="662"/>
      <c r="H485" s="661"/>
      <c r="I485" s="662"/>
      <c r="J485" s="661"/>
      <c r="K485" s="662"/>
      <c r="L485" s="661"/>
      <c r="M485" s="662"/>
      <c r="N485" s="661"/>
      <c r="O485" s="662"/>
      <c r="P485" s="661"/>
      <c r="Q485" s="662"/>
      <c r="R485" s="661"/>
      <c r="S485" s="662"/>
      <c r="T485" s="661"/>
      <c r="U485" s="662"/>
      <c r="V485" s="661"/>
      <c r="W485" s="662"/>
      <c r="X485" s="93"/>
      <c r="Y485" s="104">
        <f t="shared" si="76"/>
        <v>0</v>
      </c>
      <c r="Z485" s="409">
        <v>10</v>
      </c>
      <c r="AA485" s="45">
        <f t="shared" si="77"/>
        <v>0</v>
      </c>
      <c r="AB485" s="274"/>
      <c r="AD485" s="276"/>
      <c r="CG485" s="60"/>
      <c r="CH485" s="60"/>
      <c r="CI485" s="60"/>
      <c r="CJ485" s="60"/>
      <c r="CK485" s="60"/>
      <c r="CL485" s="60"/>
      <c r="CM485" s="60"/>
    </row>
    <row r="486" spans="1:91" ht="45" customHeight="1" x14ac:dyDescent="0.25">
      <c r="A486" s="512"/>
      <c r="B486" s="243" t="s">
        <v>167</v>
      </c>
      <c r="C486" s="142" t="s">
        <v>209</v>
      </c>
      <c r="D486" s="661"/>
      <c r="E486" s="662"/>
      <c r="F486" s="661"/>
      <c r="G486" s="662"/>
      <c r="H486" s="661"/>
      <c r="I486" s="662"/>
      <c r="J486" s="661"/>
      <c r="K486" s="662"/>
      <c r="L486" s="661"/>
      <c r="M486" s="662"/>
      <c r="N486" s="661"/>
      <c r="O486" s="662"/>
      <c r="P486" s="661"/>
      <c r="Q486" s="662"/>
      <c r="R486" s="661"/>
      <c r="S486" s="662"/>
      <c r="T486" s="661"/>
      <c r="U486" s="662"/>
      <c r="V486" s="661"/>
      <c r="W486" s="662"/>
      <c r="X486" s="93"/>
      <c r="Y486" s="104">
        <f t="shared" si="76"/>
        <v>0</v>
      </c>
      <c r="Z486" s="409">
        <v>5</v>
      </c>
      <c r="AA486" s="45">
        <f t="shared" si="77"/>
        <v>0</v>
      </c>
      <c r="AB486" s="274"/>
      <c r="AD486" s="276"/>
      <c r="CG486" s="60"/>
      <c r="CH486" s="60"/>
      <c r="CI486" s="60"/>
      <c r="CJ486" s="60"/>
      <c r="CK486" s="60"/>
      <c r="CL486" s="60"/>
      <c r="CM486" s="60"/>
    </row>
    <row r="487" spans="1:91" ht="45" customHeight="1" x14ac:dyDescent="0.25">
      <c r="A487" s="512"/>
      <c r="B487" s="250" t="s">
        <v>210</v>
      </c>
      <c r="C487" s="367" t="s">
        <v>211</v>
      </c>
      <c r="D487" s="661"/>
      <c r="E487" s="662"/>
      <c r="F487" s="661"/>
      <c r="G487" s="662"/>
      <c r="H487" s="661"/>
      <c r="I487" s="662"/>
      <c r="J487" s="661"/>
      <c r="K487" s="662"/>
      <c r="L487" s="661"/>
      <c r="M487" s="662"/>
      <c r="N487" s="661"/>
      <c r="O487" s="662"/>
      <c r="P487" s="661"/>
      <c r="Q487" s="662"/>
      <c r="R487" s="661"/>
      <c r="S487" s="662"/>
      <c r="T487" s="661"/>
      <c r="U487" s="662"/>
      <c r="V487" s="661"/>
      <c r="W487" s="662"/>
      <c r="X487" s="93"/>
      <c r="Y487" s="104">
        <f t="shared" si="76"/>
        <v>0</v>
      </c>
      <c r="Z487" s="409">
        <v>10</v>
      </c>
      <c r="AA487" s="45">
        <f t="shared" si="77"/>
        <v>0</v>
      </c>
      <c r="AB487" s="274"/>
      <c r="AD487" s="276" t="s">
        <v>286</v>
      </c>
      <c r="CG487" s="60"/>
      <c r="CH487" s="60"/>
      <c r="CI487" s="60"/>
      <c r="CJ487" s="60"/>
      <c r="CK487" s="60"/>
      <c r="CL487" s="60"/>
      <c r="CM487" s="60"/>
    </row>
    <row r="488" spans="1:91" ht="28" customHeight="1" x14ac:dyDescent="0.15">
      <c r="A488" s="512"/>
      <c r="B488" s="243" t="s">
        <v>515</v>
      </c>
      <c r="C488" s="166" t="s">
        <v>71</v>
      </c>
      <c r="D488" s="622"/>
      <c r="E488" s="623"/>
      <c r="F488" s="622"/>
      <c r="G488" s="623"/>
      <c r="H488" s="622"/>
      <c r="I488" s="623"/>
      <c r="J488" s="622"/>
      <c r="K488" s="623"/>
      <c r="L488" s="622"/>
      <c r="M488" s="623"/>
      <c r="N488" s="622"/>
      <c r="O488" s="623"/>
      <c r="P488" s="622"/>
      <c r="Q488" s="623"/>
      <c r="R488" s="622"/>
      <c r="S488" s="623"/>
      <c r="T488" s="622"/>
      <c r="U488" s="623"/>
      <c r="V488" s="622"/>
      <c r="W488" s="623"/>
      <c r="X488" s="93"/>
      <c r="Y488" s="104">
        <f t="shared" si="76"/>
        <v>0</v>
      </c>
      <c r="Z488" s="409">
        <v>10</v>
      </c>
      <c r="AA488" s="45">
        <f t="shared" si="77"/>
        <v>0</v>
      </c>
      <c r="AB488" s="274"/>
      <c r="AD488" s="276"/>
      <c r="CG488" s="60"/>
      <c r="CH488" s="60"/>
      <c r="CI488" s="60"/>
      <c r="CJ488" s="60"/>
      <c r="CK488" s="60"/>
      <c r="CL488" s="60"/>
      <c r="CM488" s="60"/>
    </row>
    <row r="489" spans="1:91" ht="45" customHeight="1" x14ac:dyDescent="0.15">
      <c r="A489" s="512"/>
      <c r="B489" s="250" t="s">
        <v>72</v>
      </c>
      <c r="C489" s="367" t="s">
        <v>168</v>
      </c>
      <c r="D489" s="622"/>
      <c r="E489" s="623"/>
      <c r="F489" s="622"/>
      <c r="G489" s="623"/>
      <c r="H489" s="622"/>
      <c r="I489" s="623"/>
      <c r="J489" s="622"/>
      <c r="K489" s="623"/>
      <c r="L489" s="622"/>
      <c r="M489" s="623"/>
      <c r="N489" s="622"/>
      <c r="O489" s="623"/>
      <c r="P489" s="622"/>
      <c r="Q489" s="623"/>
      <c r="R489" s="622"/>
      <c r="S489" s="623"/>
      <c r="T489" s="622"/>
      <c r="U489" s="623"/>
      <c r="V489" s="622"/>
      <c r="W489" s="623"/>
      <c r="X489" s="93"/>
      <c r="Y489" s="104">
        <f t="shared" si="76"/>
        <v>0</v>
      </c>
      <c r="Z489" s="409">
        <v>10</v>
      </c>
      <c r="AA489" s="45">
        <f t="shared" si="77"/>
        <v>0</v>
      </c>
      <c r="AB489" s="274"/>
      <c r="AD489" s="276" t="s">
        <v>286</v>
      </c>
      <c r="AE489" s="287"/>
      <c r="CG489" s="60"/>
      <c r="CH489" s="60"/>
      <c r="CI489" s="60"/>
      <c r="CJ489" s="60"/>
      <c r="CK489" s="60"/>
      <c r="CL489" s="60"/>
      <c r="CM489" s="60"/>
    </row>
    <row r="490" spans="1:91" ht="45" customHeight="1" thickBot="1" x14ac:dyDescent="0.2">
      <c r="A490" s="512"/>
      <c r="B490" s="243" t="s">
        <v>169</v>
      </c>
      <c r="C490" s="368" t="s">
        <v>435</v>
      </c>
      <c r="D490" s="626"/>
      <c r="E490" s="627"/>
      <c r="F490" s="626"/>
      <c r="G490" s="627"/>
      <c r="H490" s="626"/>
      <c r="I490" s="627"/>
      <c r="J490" s="626"/>
      <c r="K490" s="627"/>
      <c r="L490" s="626"/>
      <c r="M490" s="627"/>
      <c r="N490" s="626"/>
      <c r="O490" s="627"/>
      <c r="P490" s="626"/>
      <c r="Q490" s="627"/>
      <c r="R490" s="626"/>
      <c r="S490" s="627"/>
      <c r="T490" s="626"/>
      <c r="U490" s="627"/>
      <c r="V490" s="626"/>
      <c r="W490" s="627"/>
      <c r="X490" s="93"/>
      <c r="Y490" s="104">
        <f t="shared" si="76"/>
        <v>0</v>
      </c>
      <c r="Z490" s="409">
        <v>10</v>
      </c>
      <c r="AA490" s="45">
        <f t="shared" si="77"/>
        <v>0</v>
      </c>
      <c r="AB490" s="274"/>
      <c r="AD490" s="276"/>
      <c r="AE490" s="287"/>
      <c r="CG490" s="60"/>
      <c r="CH490" s="60"/>
      <c r="CI490" s="60"/>
      <c r="CJ490" s="60"/>
      <c r="CK490" s="60"/>
      <c r="CL490" s="60"/>
      <c r="CM490" s="60"/>
    </row>
    <row r="491" spans="1:91" ht="21" customHeight="1" thickTop="1" thickBot="1" x14ac:dyDescent="0.3">
      <c r="A491" s="512"/>
      <c r="B491" s="90"/>
      <c r="C491" s="166"/>
      <c r="D491" s="667" t="s">
        <v>289</v>
      </c>
      <c r="E491" s="668"/>
      <c r="F491" s="668"/>
      <c r="G491" s="668"/>
      <c r="H491" s="668"/>
      <c r="I491" s="668"/>
      <c r="J491" s="668"/>
      <c r="K491" s="668"/>
      <c r="L491" s="668"/>
      <c r="M491" s="668"/>
      <c r="N491" s="668"/>
      <c r="O491" s="668"/>
      <c r="P491" s="668"/>
      <c r="Q491" s="668"/>
      <c r="R491" s="668"/>
      <c r="S491" s="668"/>
      <c r="T491" s="668"/>
      <c r="U491" s="668"/>
      <c r="V491" s="668"/>
      <c r="W491" s="668"/>
      <c r="X491" s="669"/>
      <c r="Y491" s="92">
        <f>SUM(Y483:Y490)</f>
        <v>0</v>
      </c>
      <c r="Z491" s="410">
        <f>SUM(Z483:Z490)</f>
        <v>75</v>
      </c>
      <c r="AD491" s="276"/>
      <c r="CG491" s="60"/>
      <c r="CH491" s="60"/>
      <c r="CI491" s="60"/>
      <c r="CJ491" s="60"/>
      <c r="CK491" s="60"/>
      <c r="CL491" s="60"/>
      <c r="CM491" s="60"/>
    </row>
    <row r="492" spans="1:91" ht="21" customHeight="1" thickBot="1" x14ac:dyDescent="0.3">
      <c r="A492" s="399"/>
      <c r="B492" s="197"/>
      <c r="C492" s="349"/>
      <c r="D492" s="693"/>
      <c r="E492" s="694"/>
      <c r="F492" s="859">
        <v>30</v>
      </c>
      <c r="G492" s="860"/>
      <c r="H492" s="860"/>
      <c r="I492" s="860"/>
      <c r="J492" s="860"/>
      <c r="K492" s="860"/>
      <c r="L492" s="860"/>
      <c r="M492" s="860"/>
      <c r="N492" s="860"/>
      <c r="O492" s="860"/>
      <c r="P492" s="860"/>
      <c r="Q492" s="860"/>
      <c r="R492" s="860"/>
      <c r="S492" s="860"/>
      <c r="T492" s="860"/>
      <c r="U492" s="860"/>
      <c r="V492" s="860"/>
      <c r="W492" s="860"/>
      <c r="X492" s="860"/>
      <c r="Y492" s="860"/>
      <c r="Z492" s="861"/>
      <c r="AD492" s="276"/>
      <c r="AE492" s="287"/>
      <c r="CG492" s="60"/>
      <c r="CH492" s="60"/>
      <c r="CI492" s="60"/>
      <c r="CJ492" s="60"/>
      <c r="CK492" s="60"/>
      <c r="CL492" s="60"/>
      <c r="CM492" s="60"/>
    </row>
    <row r="493" spans="1:91" ht="30" customHeight="1" thickBot="1" x14ac:dyDescent="0.3">
      <c r="A493" s="480"/>
      <c r="B493" s="310">
        <v>6200</v>
      </c>
      <c r="C493" s="506" t="s">
        <v>187</v>
      </c>
      <c r="D493" s="354"/>
      <c r="E493" s="355"/>
      <c r="F493" s="354"/>
      <c r="G493" s="355"/>
      <c r="H493" s="510" t="s">
        <v>288</v>
      </c>
      <c r="I493" s="355"/>
      <c r="J493" s="354"/>
      <c r="K493" s="355"/>
      <c r="L493" s="354"/>
      <c r="M493" s="355"/>
      <c r="N493" s="354"/>
      <c r="O493" s="355"/>
      <c r="P493" s="510" t="s">
        <v>288</v>
      </c>
      <c r="Q493" s="355"/>
      <c r="R493" s="354"/>
      <c r="S493" s="355"/>
      <c r="T493" s="354"/>
      <c r="U493" s="355"/>
      <c r="V493" s="354"/>
      <c r="W493" s="355"/>
      <c r="X493" s="196"/>
      <c r="Y493" s="356"/>
      <c r="Z493" s="313"/>
      <c r="AD493" s="276"/>
      <c r="CG493" s="60"/>
      <c r="CH493" s="60"/>
      <c r="CI493" s="60"/>
      <c r="CJ493" s="60"/>
      <c r="CK493" s="60"/>
      <c r="CL493" s="60"/>
      <c r="CM493" s="60"/>
    </row>
    <row r="494" spans="1:91" ht="45" customHeight="1" x14ac:dyDescent="0.25">
      <c r="A494" s="413"/>
      <c r="B494" s="255" t="s">
        <v>226</v>
      </c>
      <c r="C494" s="176" t="s">
        <v>122</v>
      </c>
      <c r="D494" s="663"/>
      <c r="E494" s="664"/>
      <c r="F494" s="663"/>
      <c r="G494" s="664"/>
      <c r="H494" s="663"/>
      <c r="I494" s="664"/>
      <c r="J494" s="663"/>
      <c r="K494" s="664"/>
      <c r="L494" s="663"/>
      <c r="M494" s="664"/>
      <c r="N494" s="663"/>
      <c r="O494" s="664"/>
      <c r="P494" s="663"/>
      <c r="Q494" s="664"/>
      <c r="R494" s="663"/>
      <c r="S494" s="664"/>
      <c r="T494" s="663"/>
      <c r="U494" s="664"/>
      <c r="V494" s="663"/>
      <c r="W494" s="664"/>
      <c r="X494" s="113"/>
      <c r="Y494" s="104">
        <f t="shared" ref="Y494:Y503" si="78">IF(OR(D494="s",F494="s",H494="s",J494="s",L494="s",N494="s",P494="s",R494="s",T494="s",V494="s"), 0, IF(OR(D494="a",F494="a",H494="a",J494="a",L494="a",N494="a",P494="a",R494="a",T494="a",V494="a"),Z494,0))</f>
        <v>0</v>
      </c>
      <c r="Z494" s="409">
        <v>10</v>
      </c>
      <c r="AA494" s="45">
        <f t="shared" ref="AA494:AA501" si="79">COUNTIF(D494:W494,"a")+COUNTIF(D494:W494,"s")</f>
        <v>0</v>
      </c>
      <c r="AB494" s="274"/>
      <c r="AD494" s="276" t="s">
        <v>286</v>
      </c>
      <c r="CG494" s="60"/>
      <c r="CH494" s="60"/>
      <c r="CI494" s="60"/>
      <c r="CJ494" s="60"/>
      <c r="CK494" s="60"/>
      <c r="CL494" s="60"/>
      <c r="CM494" s="60"/>
    </row>
    <row r="495" spans="1:91" ht="28" customHeight="1" x14ac:dyDescent="0.25">
      <c r="A495" s="413"/>
      <c r="B495" s="255" t="s">
        <v>227</v>
      </c>
      <c r="C495" s="177" t="s">
        <v>297</v>
      </c>
      <c r="D495" s="661"/>
      <c r="E495" s="662"/>
      <c r="F495" s="661"/>
      <c r="G495" s="662"/>
      <c r="H495" s="661"/>
      <c r="I495" s="662"/>
      <c r="J495" s="661"/>
      <c r="K495" s="662"/>
      <c r="L495" s="661"/>
      <c r="M495" s="662"/>
      <c r="N495" s="661"/>
      <c r="O495" s="662"/>
      <c r="P495" s="661"/>
      <c r="Q495" s="662"/>
      <c r="R495" s="661"/>
      <c r="S495" s="662"/>
      <c r="T495" s="661"/>
      <c r="U495" s="662"/>
      <c r="V495" s="661"/>
      <c r="W495" s="662"/>
      <c r="X495" s="113"/>
      <c r="Y495" s="104">
        <f t="shared" si="78"/>
        <v>0</v>
      </c>
      <c r="Z495" s="409">
        <v>5</v>
      </c>
      <c r="AA495" s="45">
        <f t="shared" si="79"/>
        <v>0</v>
      </c>
      <c r="AB495" s="274"/>
      <c r="AD495" s="276" t="s">
        <v>286</v>
      </c>
      <c r="CG495" s="60"/>
      <c r="CH495" s="60"/>
      <c r="CI495" s="60"/>
      <c r="CJ495" s="60"/>
      <c r="CK495" s="60"/>
      <c r="CL495" s="60"/>
      <c r="CM495" s="60"/>
    </row>
    <row r="496" spans="1:91" ht="67.75" customHeight="1" x14ac:dyDescent="0.25">
      <c r="A496" s="413"/>
      <c r="B496" s="256" t="s">
        <v>26</v>
      </c>
      <c r="C496" s="178" t="s">
        <v>223</v>
      </c>
      <c r="D496" s="661"/>
      <c r="E496" s="662"/>
      <c r="F496" s="661"/>
      <c r="G496" s="662"/>
      <c r="H496" s="661"/>
      <c r="I496" s="662"/>
      <c r="J496" s="661"/>
      <c r="K496" s="662"/>
      <c r="L496" s="661"/>
      <c r="M496" s="662"/>
      <c r="N496" s="661"/>
      <c r="O496" s="662"/>
      <c r="P496" s="661"/>
      <c r="Q496" s="662"/>
      <c r="R496" s="661"/>
      <c r="S496" s="662"/>
      <c r="T496" s="661"/>
      <c r="U496" s="662"/>
      <c r="V496" s="661"/>
      <c r="W496" s="662"/>
      <c r="X496" s="113"/>
      <c r="Y496" s="104">
        <f t="shared" si="78"/>
        <v>0</v>
      </c>
      <c r="Z496" s="409">
        <v>10</v>
      </c>
      <c r="AA496" s="45">
        <f t="shared" si="79"/>
        <v>0</v>
      </c>
      <c r="AB496" s="274"/>
      <c r="AD496" s="276"/>
      <c r="CG496" s="60"/>
      <c r="CH496" s="60"/>
      <c r="CI496" s="60"/>
      <c r="CJ496" s="60"/>
      <c r="CK496" s="60"/>
      <c r="CL496" s="60"/>
      <c r="CM496" s="60"/>
    </row>
    <row r="497" spans="1:95" ht="28" customHeight="1" x14ac:dyDescent="0.25">
      <c r="A497" s="413"/>
      <c r="B497" s="256" t="s">
        <v>423</v>
      </c>
      <c r="C497" s="178" t="s">
        <v>127</v>
      </c>
      <c r="D497" s="661"/>
      <c r="E497" s="662"/>
      <c r="F497" s="661"/>
      <c r="G497" s="662"/>
      <c r="H497" s="661"/>
      <c r="I497" s="662"/>
      <c r="J497" s="661"/>
      <c r="K497" s="662"/>
      <c r="L497" s="661"/>
      <c r="M497" s="662"/>
      <c r="N497" s="661"/>
      <c r="O497" s="662"/>
      <c r="P497" s="661"/>
      <c r="Q497" s="662"/>
      <c r="R497" s="661"/>
      <c r="S497" s="662"/>
      <c r="T497" s="661"/>
      <c r="U497" s="662"/>
      <c r="V497" s="661"/>
      <c r="W497" s="662"/>
      <c r="X497" s="113"/>
      <c r="Y497" s="104">
        <f t="shared" si="78"/>
        <v>0</v>
      </c>
      <c r="Z497" s="409">
        <v>10</v>
      </c>
      <c r="AA497" s="45">
        <f t="shared" si="79"/>
        <v>0</v>
      </c>
      <c r="AB497" s="274"/>
      <c r="AD497" s="276"/>
      <c r="CG497" s="60"/>
      <c r="CH497" s="60"/>
      <c r="CI497" s="60"/>
      <c r="CJ497" s="60"/>
      <c r="CK497" s="60"/>
      <c r="CL497" s="60"/>
      <c r="CM497" s="60"/>
    </row>
    <row r="498" spans="1:95" ht="45" customHeight="1" x14ac:dyDescent="0.25">
      <c r="A498" s="413"/>
      <c r="B498" s="256" t="s">
        <v>424</v>
      </c>
      <c r="C498" s="178" t="s">
        <v>788</v>
      </c>
      <c r="D498" s="661"/>
      <c r="E498" s="662"/>
      <c r="F498" s="661"/>
      <c r="G498" s="662"/>
      <c r="H498" s="661"/>
      <c r="I498" s="662"/>
      <c r="J498" s="661"/>
      <c r="K498" s="662"/>
      <c r="L498" s="661"/>
      <c r="M498" s="662"/>
      <c r="N498" s="661"/>
      <c r="O498" s="662"/>
      <c r="P498" s="661"/>
      <c r="Q498" s="662"/>
      <c r="R498" s="661"/>
      <c r="S498" s="662"/>
      <c r="T498" s="661"/>
      <c r="U498" s="662"/>
      <c r="V498" s="661"/>
      <c r="W498" s="662"/>
      <c r="X498" s="113"/>
      <c r="Y498" s="104">
        <f t="shared" si="78"/>
        <v>0</v>
      </c>
      <c r="Z498" s="409">
        <v>5</v>
      </c>
      <c r="AA498" s="45">
        <f t="shared" si="79"/>
        <v>0</v>
      </c>
      <c r="AB498" s="274"/>
      <c r="AD498" s="276" t="s">
        <v>286</v>
      </c>
      <c r="CG498" s="60"/>
      <c r="CH498" s="60"/>
      <c r="CI498" s="60"/>
      <c r="CJ498" s="60"/>
      <c r="CK498" s="60"/>
      <c r="CL498" s="60"/>
      <c r="CM498" s="60"/>
    </row>
    <row r="499" spans="1:95" ht="45" customHeight="1" x14ac:dyDescent="0.25">
      <c r="A499" s="413"/>
      <c r="B499" s="256" t="s">
        <v>137</v>
      </c>
      <c r="C499" s="178" t="s">
        <v>406</v>
      </c>
      <c r="D499" s="661"/>
      <c r="E499" s="662"/>
      <c r="F499" s="661"/>
      <c r="G499" s="662"/>
      <c r="H499" s="661"/>
      <c r="I499" s="662"/>
      <c r="J499" s="661"/>
      <c r="K499" s="662"/>
      <c r="L499" s="661"/>
      <c r="M499" s="662"/>
      <c r="N499" s="661"/>
      <c r="O499" s="662"/>
      <c r="P499" s="661"/>
      <c r="Q499" s="662"/>
      <c r="R499" s="661"/>
      <c r="S499" s="662"/>
      <c r="T499" s="661"/>
      <c r="U499" s="662"/>
      <c r="V499" s="661"/>
      <c r="W499" s="662"/>
      <c r="X499" s="125"/>
      <c r="Y499" s="104">
        <f t="shared" si="78"/>
        <v>0</v>
      </c>
      <c r="Z499" s="409">
        <v>10</v>
      </c>
      <c r="AA499" s="45">
        <f t="shared" si="79"/>
        <v>0</v>
      </c>
      <c r="AB499" s="274"/>
      <c r="AD499" s="276" t="s">
        <v>286</v>
      </c>
      <c r="CG499" s="60"/>
      <c r="CH499" s="60"/>
      <c r="CI499" s="60"/>
      <c r="CJ499" s="60"/>
      <c r="CK499" s="60"/>
      <c r="CL499" s="60"/>
      <c r="CM499" s="60"/>
    </row>
    <row r="500" spans="1:95" ht="45" customHeight="1" x14ac:dyDescent="0.25">
      <c r="A500" s="413"/>
      <c r="B500" s="256" t="s">
        <v>347</v>
      </c>
      <c r="C500" s="178" t="s">
        <v>333</v>
      </c>
      <c r="D500" s="661"/>
      <c r="E500" s="662"/>
      <c r="F500" s="661"/>
      <c r="G500" s="662"/>
      <c r="H500" s="661"/>
      <c r="I500" s="662"/>
      <c r="J500" s="661"/>
      <c r="K500" s="662"/>
      <c r="L500" s="661"/>
      <c r="M500" s="662"/>
      <c r="N500" s="661"/>
      <c r="O500" s="662"/>
      <c r="P500" s="661"/>
      <c r="Q500" s="662"/>
      <c r="R500" s="661"/>
      <c r="S500" s="662"/>
      <c r="T500" s="661"/>
      <c r="U500" s="662"/>
      <c r="V500" s="661"/>
      <c r="W500" s="662"/>
      <c r="X500" s="33"/>
      <c r="Y500" s="95">
        <f>IF(OR(D500="s",F500="s",H500="s",J500="s",L500="s",N500="s",P500="s",R500="s",T500="s",V500="s"), 0, IF(OR(D500="a",F500="a",H500="a",J500="a",L500="a",N500="a",P500="a",R500="a",T500="a",V500="a", X500="NA"),Z500,0))</f>
        <v>0</v>
      </c>
      <c r="Z500" s="409">
        <v>5</v>
      </c>
      <c r="AA500" s="45">
        <f>COUNTIF(D500:W500,"a")+COUNTIF(D500:W500,"s")+COUNTIF(X500,"NA")</f>
        <v>0</v>
      </c>
      <c r="AB500" s="274"/>
      <c r="AD500" s="276" t="s">
        <v>286</v>
      </c>
      <c r="CG500" s="60"/>
      <c r="CH500" s="60"/>
      <c r="CI500" s="60"/>
      <c r="CJ500" s="60"/>
      <c r="CK500" s="60"/>
      <c r="CL500" s="60"/>
      <c r="CM500" s="60"/>
    </row>
    <row r="501" spans="1:95" ht="45" customHeight="1" x14ac:dyDescent="0.25">
      <c r="A501" s="413"/>
      <c r="B501" s="256" t="s">
        <v>27</v>
      </c>
      <c r="C501" s="178" t="s">
        <v>789</v>
      </c>
      <c r="D501" s="661"/>
      <c r="E501" s="662"/>
      <c r="F501" s="661"/>
      <c r="G501" s="662"/>
      <c r="H501" s="661"/>
      <c r="I501" s="662"/>
      <c r="J501" s="661"/>
      <c r="K501" s="662"/>
      <c r="L501" s="661"/>
      <c r="M501" s="662"/>
      <c r="N501" s="661"/>
      <c r="O501" s="662"/>
      <c r="P501" s="661"/>
      <c r="Q501" s="662"/>
      <c r="R501" s="661"/>
      <c r="S501" s="662"/>
      <c r="T501" s="661"/>
      <c r="U501" s="662"/>
      <c r="V501" s="661"/>
      <c r="W501" s="662"/>
      <c r="X501" s="113"/>
      <c r="Y501" s="104">
        <f t="shared" si="78"/>
        <v>0</v>
      </c>
      <c r="Z501" s="409">
        <v>10</v>
      </c>
      <c r="AA501" s="45">
        <f t="shared" si="79"/>
        <v>0</v>
      </c>
      <c r="AB501" s="274"/>
      <c r="AD501" s="276" t="s">
        <v>286</v>
      </c>
      <c r="CG501" s="60"/>
      <c r="CH501" s="60"/>
      <c r="CI501" s="60"/>
      <c r="CJ501" s="60"/>
      <c r="CK501" s="60"/>
      <c r="CL501" s="60"/>
      <c r="CM501" s="60"/>
    </row>
    <row r="502" spans="1:95" ht="28" customHeight="1" x14ac:dyDescent="0.25">
      <c r="A502" s="413"/>
      <c r="B502" s="256" t="s">
        <v>365</v>
      </c>
      <c r="C502" s="178" t="s">
        <v>225</v>
      </c>
      <c r="D502" s="645"/>
      <c r="E502" s="647"/>
      <c r="F502" s="645"/>
      <c r="G502" s="647"/>
      <c r="H502" s="645"/>
      <c r="I502" s="647"/>
      <c r="J502" s="645"/>
      <c r="K502" s="647"/>
      <c r="L502" s="645"/>
      <c r="M502" s="647"/>
      <c r="N502" s="645"/>
      <c r="O502" s="647"/>
      <c r="P502" s="645"/>
      <c r="Q502" s="647"/>
      <c r="R502" s="645"/>
      <c r="S502" s="647"/>
      <c r="T502" s="645"/>
      <c r="U502" s="647"/>
      <c r="V502" s="645"/>
      <c r="W502" s="647"/>
      <c r="X502" s="113"/>
      <c r="Y502" s="107">
        <f t="shared" si="78"/>
        <v>0</v>
      </c>
      <c r="Z502" s="414">
        <v>10</v>
      </c>
      <c r="AA502" s="45">
        <f>IF((COUNTIF(D502:W502,"a")+COUNTIF(D502:W502,"s"))&gt;0,IF(OR((COUNTIF(D503:W503,"a")+COUNTIF(D503:W503,"s"))),0,COUNTIF(D502:W502,"a")+COUNTIF(D502:W502,"s")),COUNTIF(D502:W502,"a")+COUNTIF(D502:W502,"s"))</f>
        <v>0</v>
      </c>
      <c r="AB502" s="223"/>
      <c r="AD502" s="276"/>
      <c r="CG502" s="60"/>
      <c r="CH502" s="60"/>
      <c r="CI502" s="60"/>
      <c r="CJ502" s="60"/>
      <c r="CK502" s="60"/>
      <c r="CL502" s="60"/>
      <c r="CM502" s="60"/>
    </row>
    <row r="503" spans="1:95" ht="28" customHeight="1" thickBot="1" x14ac:dyDescent="0.3">
      <c r="A503" s="413"/>
      <c r="B503" s="251" t="s">
        <v>425</v>
      </c>
      <c r="C503" s="153" t="s">
        <v>346</v>
      </c>
      <c r="D503" s="626"/>
      <c r="E503" s="627"/>
      <c r="F503" s="626"/>
      <c r="G503" s="627"/>
      <c r="H503" s="626"/>
      <c r="I503" s="627"/>
      <c r="J503" s="626"/>
      <c r="K503" s="627"/>
      <c r="L503" s="626"/>
      <c r="M503" s="627"/>
      <c r="N503" s="626"/>
      <c r="O503" s="627"/>
      <c r="P503" s="626"/>
      <c r="Q503" s="627"/>
      <c r="R503" s="626"/>
      <c r="S503" s="627"/>
      <c r="T503" s="626"/>
      <c r="U503" s="627"/>
      <c r="V503" s="626"/>
      <c r="W503" s="627"/>
      <c r="X503" s="113"/>
      <c r="Y503" s="126">
        <f t="shared" si="78"/>
        <v>0</v>
      </c>
      <c r="Z503" s="427">
        <v>10</v>
      </c>
      <c r="AA503" s="45">
        <f>IF((COUNTIF(D503:W503,"a")+COUNTIF(D503:W503,"s"))&gt;0,IF((COUNTIF(D502:W502,"a")+COUNTIF(D502:W502,"s"))&gt;0,0,COUNTIF(D503:W503,"a")+COUNTIF(D503:W503,"s")), COUNTIF(D503:W503,"a")+COUNTIF(D503:W503,"s"))</f>
        <v>0</v>
      </c>
      <c r="AB503" s="223"/>
      <c r="AD503" s="276"/>
      <c r="CG503" s="60"/>
      <c r="CH503" s="60"/>
      <c r="CI503" s="60"/>
      <c r="CJ503" s="60"/>
      <c r="CK503" s="60"/>
      <c r="CL503" s="60"/>
      <c r="CM503" s="60"/>
    </row>
    <row r="504" spans="1:95" ht="21" customHeight="1" thickTop="1" thickBot="1" x14ac:dyDescent="0.3">
      <c r="A504" s="413"/>
      <c r="B504" s="114"/>
      <c r="C504" s="179"/>
      <c r="D504" s="667" t="s">
        <v>289</v>
      </c>
      <c r="E504" s="668"/>
      <c r="F504" s="668"/>
      <c r="G504" s="668"/>
      <c r="H504" s="668"/>
      <c r="I504" s="668"/>
      <c r="J504" s="668"/>
      <c r="K504" s="668"/>
      <c r="L504" s="668"/>
      <c r="M504" s="668"/>
      <c r="N504" s="668"/>
      <c r="O504" s="668"/>
      <c r="P504" s="668"/>
      <c r="Q504" s="668"/>
      <c r="R504" s="668"/>
      <c r="S504" s="668"/>
      <c r="T504" s="668"/>
      <c r="U504" s="668"/>
      <c r="V504" s="668"/>
      <c r="W504" s="668"/>
      <c r="X504" s="669"/>
      <c r="Y504" s="9">
        <f>SUM(Y494:Y503)</f>
        <v>0</v>
      </c>
      <c r="Z504" s="410">
        <f>SUM(Z494:Z502)</f>
        <v>75</v>
      </c>
      <c r="AD504" s="276"/>
      <c r="CG504" s="60"/>
      <c r="CH504" s="60"/>
      <c r="CI504" s="60"/>
      <c r="CJ504" s="60"/>
      <c r="CK504" s="60"/>
      <c r="CL504" s="60"/>
      <c r="CM504" s="60"/>
    </row>
    <row r="505" spans="1:95" ht="21" customHeight="1" thickBot="1" x14ac:dyDescent="0.3">
      <c r="A505" s="481"/>
      <c r="B505" s="435"/>
      <c r="C505" s="436"/>
      <c r="D505" s="693"/>
      <c r="E505" s="694"/>
      <c r="F505" s="746">
        <v>45</v>
      </c>
      <c r="G505" s="715"/>
      <c r="H505" s="715"/>
      <c r="I505" s="715"/>
      <c r="J505" s="715"/>
      <c r="K505" s="715"/>
      <c r="L505" s="715"/>
      <c r="M505" s="715"/>
      <c r="N505" s="715"/>
      <c r="O505" s="715"/>
      <c r="P505" s="715"/>
      <c r="Q505" s="715"/>
      <c r="R505" s="715"/>
      <c r="S505" s="715"/>
      <c r="T505" s="715"/>
      <c r="U505" s="715"/>
      <c r="V505" s="715"/>
      <c r="W505" s="715"/>
      <c r="X505" s="715"/>
      <c r="Y505" s="715"/>
      <c r="Z505" s="716"/>
      <c r="AD505" s="276"/>
      <c r="CG505" s="60"/>
      <c r="CH505" s="60"/>
      <c r="CI505" s="60"/>
      <c r="CJ505" s="60"/>
      <c r="CK505" s="60"/>
      <c r="CL505" s="60"/>
      <c r="CM505" s="60"/>
    </row>
    <row r="506" spans="1:95" s="296" customFormat="1" ht="30" customHeight="1" thickBot="1" x14ac:dyDescent="0.3">
      <c r="A506" s="483"/>
      <c r="B506" s="244" t="s">
        <v>284</v>
      </c>
      <c r="C506" s="181" t="s">
        <v>188</v>
      </c>
      <c r="D506" s="358"/>
      <c r="E506" s="359"/>
      <c r="F506" s="360"/>
      <c r="G506" s="361"/>
      <c r="H506" s="510" t="s">
        <v>288</v>
      </c>
      <c r="I506" s="359"/>
      <c r="J506" s="362"/>
      <c r="K506" s="361"/>
      <c r="L506" s="358"/>
      <c r="M506" s="359"/>
      <c r="N506" s="360"/>
      <c r="O506" s="361"/>
      <c r="P506" s="358"/>
      <c r="Q506" s="359"/>
      <c r="R506" s="360"/>
      <c r="S506" s="361"/>
      <c r="T506" s="358"/>
      <c r="U506" s="359"/>
      <c r="V506" s="360"/>
      <c r="W506" s="361"/>
      <c r="X506" s="363"/>
      <c r="Y506" s="363"/>
      <c r="Z506" s="406"/>
      <c r="AA506" s="221"/>
      <c r="AB506" s="294"/>
      <c r="AC506" s="295"/>
      <c r="AD506" s="276"/>
      <c r="AE506" s="295"/>
      <c r="AF506" s="295"/>
      <c r="AG506" s="295"/>
      <c r="AH506" s="295"/>
      <c r="AI506" s="295"/>
      <c r="AJ506" s="295"/>
      <c r="AK506" s="295"/>
      <c r="AL506" s="295"/>
      <c r="AM506" s="295"/>
      <c r="AN506" s="295"/>
      <c r="AO506" s="295"/>
      <c r="AP506" s="295"/>
      <c r="AQ506" s="295"/>
      <c r="AR506" s="295"/>
      <c r="AS506" s="295"/>
      <c r="AT506" s="295"/>
      <c r="AU506" s="295"/>
      <c r="AV506" s="295"/>
      <c r="AW506" s="295"/>
      <c r="AX506" s="295"/>
      <c r="AY506" s="295"/>
      <c r="AZ506" s="295"/>
      <c r="BA506" s="295"/>
      <c r="BB506" s="295"/>
      <c r="BC506" s="295"/>
      <c r="BD506" s="295"/>
      <c r="BE506" s="295"/>
      <c r="BF506" s="295"/>
      <c r="BG506" s="295"/>
      <c r="BH506" s="295"/>
      <c r="BI506" s="295"/>
      <c r="BJ506" s="295"/>
      <c r="BK506" s="295"/>
      <c r="BL506" s="295"/>
      <c r="BM506" s="295"/>
      <c r="BN506" s="295"/>
      <c r="BO506" s="295"/>
      <c r="BP506" s="295"/>
      <c r="BQ506" s="295"/>
      <c r="BR506" s="295"/>
      <c r="BS506" s="295"/>
      <c r="BT506" s="295"/>
      <c r="BU506" s="295"/>
      <c r="BV506" s="295"/>
      <c r="BW506" s="295"/>
      <c r="BX506" s="295"/>
      <c r="BY506" s="295"/>
      <c r="BZ506" s="295"/>
      <c r="CA506" s="295"/>
      <c r="CB506" s="295"/>
      <c r="CC506" s="295"/>
      <c r="CD506" s="295"/>
      <c r="CE506" s="294"/>
      <c r="CF506" s="294"/>
      <c r="CG506" s="294"/>
      <c r="CH506" s="294"/>
      <c r="CI506" s="294"/>
      <c r="CJ506" s="294"/>
      <c r="CK506" s="294"/>
      <c r="CL506" s="294"/>
      <c r="CM506" s="294"/>
      <c r="CN506" s="294"/>
      <c r="CO506" s="294"/>
      <c r="CP506" s="294"/>
      <c r="CQ506" s="294"/>
    </row>
    <row r="507" spans="1:95" s="296" customFormat="1" ht="45" customHeight="1" x14ac:dyDescent="0.25">
      <c r="A507" s="512"/>
      <c r="B507" s="243" t="s">
        <v>52</v>
      </c>
      <c r="C507" s="142" t="s">
        <v>53</v>
      </c>
      <c r="D507" s="661"/>
      <c r="E507" s="662"/>
      <c r="F507" s="661"/>
      <c r="G507" s="662"/>
      <c r="H507" s="661"/>
      <c r="I507" s="662"/>
      <c r="J507" s="661"/>
      <c r="K507" s="662"/>
      <c r="L507" s="661"/>
      <c r="M507" s="662"/>
      <c r="N507" s="661"/>
      <c r="O507" s="662"/>
      <c r="P507" s="661"/>
      <c r="Q507" s="662"/>
      <c r="R507" s="661"/>
      <c r="S507" s="662"/>
      <c r="T507" s="661"/>
      <c r="U507" s="662"/>
      <c r="V507" s="661"/>
      <c r="W507" s="662"/>
      <c r="X507" s="303"/>
      <c r="Y507" s="104">
        <f t="shared" ref="Y507:Y512" si="80">IF(OR(D507="s",F507="s",H507="s",J507="s",L507="s",N507="s",P507="s",R507="s",T507="s",V507="s"), 0, IF(OR(D507="a",F507="a",H507="a",J507="a",L507="a",N507="a",P507="a",R507="a",T507="a",V507="a"),Z507,0))</f>
        <v>0</v>
      </c>
      <c r="Z507" s="409">
        <v>20</v>
      </c>
      <c r="AA507" s="221">
        <f t="shared" ref="AA507:AA512" si="81">COUNTIF(D507:W507,"a")+COUNTIF(D507:W507,"s")</f>
        <v>0</v>
      </c>
      <c r="AB507" s="274"/>
      <c r="AC507" s="295"/>
      <c r="AD507" s="276" t="s">
        <v>286</v>
      </c>
      <c r="AE507" s="287"/>
      <c r="AF507" s="295"/>
      <c r="AG507" s="295"/>
      <c r="AH507" s="295"/>
      <c r="AI507" s="295"/>
      <c r="AJ507" s="295"/>
      <c r="AK507" s="295"/>
      <c r="AL507" s="295"/>
      <c r="AM507" s="295"/>
      <c r="AN507" s="295"/>
      <c r="AO507" s="295"/>
      <c r="AP507" s="295"/>
      <c r="AQ507" s="295"/>
      <c r="AR507" s="295"/>
      <c r="AS507" s="295"/>
      <c r="AT507" s="295"/>
      <c r="AU507" s="295"/>
      <c r="AV507" s="295"/>
      <c r="AW507" s="295"/>
      <c r="AX507" s="295"/>
      <c r="AY507" s="295"/>
      <c r="AZ507" s="295"/>
      <c r="BA507" s="295"/>
      <c r="BB507" s="295"/>
      <c r="BC507" s="295"/>
      <c r="BD507" s="295"/>
      <c r="BE507" s="295"/>
      <c r="BF507" s="295"/>
      <c r="BG507" s="295"/>
      <c r="BH507" s="295"/>
      <c r="BI507" s="295"/>
      <c r="BJ507" s="295"/>
      <c r="BK507" s="295"/>
      <c r="BL507" s="295"/>
      <c r="BM507" s="295"/>
      <c r="BN507" s="295"/>
      <c r="BO507" s="295"/>
      <c r="BP507" s="295"/>
      <c r="BQ507" s="295"/>
      <c r="BR507" s="295"/>
      <c r="BS507" s="295"/>
      <c r="BT507" s="295"/>
      <c r="BU507" s="295"/>
      <c r="BV507" s="295"/>
      <c r="BW507" s="295"/>
      <c r="BX507" s="295"/>
      <c r="BY507" s="295"/>
      <c r="BZ507" s="295"/>
      <c r="CA507" s="295"/>
      <c r="CB507" s="295"/>
      <c r="CC507" s="295"/>
      <c r="CD507" s="295"/>
      <c r="CE507" s="294"/>
      <c r="CF507" s="294"/>
      <c r="CG507" s="294"/>
      <c r="CH507" s="294"/>
      <c r="CI507" s="294"/>
      <c r="CJ507" s="294"/>
      <c r="CK507" s="294"/>
      <c r="CL507" s="294"/>
      <c r="CM507" s="294"/>
      <c r="CN507" s="294"/>
      <c r="CO507" s="294"/>
      <c r="CP507" s="294"/>
      <c r="CQ507" s="294"/>
    </row>
    <row r="508" spans="1:95" s="296" customFormat="1" ht="28" customHeight="1" x14ac:dyDescent="0.25">
      <c r="A508" s="512"/>
      <c r="B508" s="243" t="s">
        <v>60</v>
      </c>
      <c r="C508" s="321" t="s">
        <v>58</v>
      </c>
      <c r="D508" s="661"/>
      <c r="E508" s="662"/>
      <c r="F508" s="661"/>
      <c r="G508" s="662"/>
      <c r="H508" s="661"/>
      <c r="I508" s="662"/>
      <c r="J508" s="661"/>
      <c r="K508" s="662"/>
      <c r="L508" s="661"/>
      <c r="M508" s="662"/>
      <c r="N508" s="661"/>
      <c r="O508" s="662"/>
      <c r="P508" s="661"/>
      <c r="Q508" s="662"/>
      <c r="R508" s="661"/>
      <c r="S508" s="662"/>
      <c r="T508" s="661"/>
      <c r="U508" s="662"/>
      <c r="V508" s="661"/>
      <c r="W508" s="662"/>
      <c r="X508" s="303"/>
      <c r="Y508" s="104">
        <f t="shared" si="80"/>
        <v>0</v>
      </c>
      <c r="Z508" s="409">
        <v>10</v>
      </c>
      <c r="AA508" s="221">
        <f t="shared" si="81"/>
        <v>0</v>
      </c>
      <c r="AB508" s="274"/>
      <c r="AC508" s="295"/>
      <c r="AD508" s="276"/>
      <c r="AE508" s="287"/>
      <c r="AF508" s="295"/>
      <c r="AG508" s="295"/>
      <c r="AH508" s="295"/>
      <c r="AI508" s="295"/>
      <c r="AJ508" s="295"/>
      <c r="AK508" s="295"/>
      <c r="AL508" s="295"/>
      <c r="AM508" s="295"/>
      <c r="AN508" s="295"/>
      <c r="AO508" s="295"/>
      <c r="AP508" s="295"/>
      <c r="AQ508" s="295"/>
      <c r="AR508" s="295"/>
      <c r="AS508" s="295"/>
      <c r="AT508" s="295"/>
      <c r="AU508" s="295"/>
      <c r="AV508" s="295"/>
      <c r="AW508" s="295"/>
      <c r="AX508" s="295"/>
      <c r="AY508" s="295"/>
      <c r="AZ508" s="295"/>
      <c r="BA508" s="295"/>
      <c r="BB508" s="295"/>
      <c r="BC508" s="295"/>
      <c r="BD508" s="295"/>
      <c r="BE508" s="295"/>
      <c r="BF508" s="295"/>
      <c r="BG508" s="295"/>
      <c r="BH508" s="295"/>
      <c r="BI508" s="295"/>
      <c r="BJ508" s="295"/>
      <c r="BK508" s="295"/>
      <c r="BL508" s="295"/>
      <c r="BM508" s="295"/>
      <c r="BN508" s="295"/>
      <c r="BO508" s="295"/>
      <c r="BP508" s="295"/>
      <c r="BQ508" s="295"/>
      <c r="BR508" s="295"/>
      <c r="BS508" s="295"/>
      <c r="BT508" s="295"/>
      <c r="BU508" s="295"/>
      <c r="BV508" s="295"/>
      <c r="BW508" s="295"/>
      <c r="BX508" s="295"/>
      <c r="BY508" s="295"/>
      <c r="BZ508" s="295"/>
      <c r="CA508" s="295"/>
      <c r="CB508" s="295"/>
      <c r="CC508" s="295"/>
      <c r="CD508" s="295"/>
      <c r="CE508" s="294"/>
      <c r="CF508" s="294"/>
      <c r="CG508" s="294"/>
      <c r="CH508" s="294"/>
      <c r="CI508" s="294"/>
      <c r="CJ508" s="294"/>
      <c r="CK508" s="294"/>
      <c r="CL508" s="294"/>
      <c r="CM508" s="294"/>
      <c r="CN508" s="294"/>
      <c r="CO508" s="294"/>
      <c r="CP508" s="294"/>
      <c r="CQ508" s="294"/>
    </row>
    <row r="509" spans="1:95" s="296" customFormat="1" ht="45" customHeight="1" x14ac:dyDescent="0.25">
      <c r="A509" s="512"/>
      <c r="B509" s="243" t="s">
        <v>54</v>
      </c>
      <c r="C509" s="326" t="s">
        <v>124</v>
      </c>
      <c r="D509" s="661"/>
      <c r="E509" s="662"/>
      <c r="F509" s="661"/>
      <c r="G509" s="662"/>
      <c r="H509" s="661"/>
      <c r="I509" s="662"/>
      <c r="J509" s="661"/>
      <c r="K509" s="662"/>
      <c r="L509" s="661"/>
      <c r="M509" s="662"/>
      <c r="N509" s="661"/>
      <c r="O509" s="662"/>
      <c r="P509" s="661"/>
      <c r="Q509" s="662"/>
      <c r="R509" s="661"/>
      <c r="S509" s="662"/>
      <c r="T509" s="661"/>
      <c r="U509" s="662"/>
      <c r="V509" s="661"/>
      <c r="W509" s="662"/>
      <c r="X509" s="215"/>
      <c r="Y509" s="104">
        <f>IF(OR(D509="s",F509="s",H509="s",J509="s",L509="s",N509="s",P509="s",R509="s",T509="s",V509="s"), 0, IF(OR(D509="a",F509="a",H509="a",J509="a",L509="a",N509="a",P509="a",R509="a",T509="a",V509="a",X509="na"),Z509,0))</f>
        <v>0</v>
      </c>
      <c r="Z509" s="409">
        <v>5</v>
      </c>
      <c r="AA509" s="221">
        <f>COUNTIF(D509:W509,"a")+COUNTIF(D509:W509,"s")+COUNTIF(X509,"na")</f>
        <v>0</v>
      </c>
      <c r="AB509" s="274"/>
      <c r="AC509" s="295"/>
      <c r="AD509" s="276"/>
      <c r="AE509" s="287"/>
      <c r="AF509" s="295"/>
      <c r="AG509" s="295"/>
      <c r="AH509" s="295"/>
      <c r="AI509" s="295"/>
      <c r="AJ509" s="295"/>
      <c r="AK509" s="295"/>
      <c r="AL509" s="295"/>
      <c r="AM509" s="295"/>
      <c r="AN509" s="295"/>
      <c r="AO509" s="295"/>
      <c r="AP509" s="295"/>
      <c r="AQ509" s="295"/>
      <c r="AR509" s="295"/>
      <c r="AS509" s="295"/>
      <c r="AT509" s="295"/>
      <c r="AU509" s="295"/>
      <c r="AV509" s="295"/>
      <c r="AW509" s="295"/>
      <c r="AX509" s="295"/>
      <c r="AY509" s="295"/>
      <c r="AZ509" s="295"/>
      <c r="BA509" s="295"/>
      <c r="BB509" s="295"/>
      <c r="BC509" s="295"/>
      <c r="BD509" s="295"/>
      <c r="BE509" s="295"/>
      <c r="BF509" s="295"/>
      <c r="BG509" s="295"/>
      <c r="BH509" s="295"/>
      <c r="BI509" s="295"/>
      <c r="BJ509" s="295"/>
      <c r="BK509" s="295"/>
      <c r="BL509" s="295"/>
      <c r="BM509" s="295"/>
      <c r="BN509" s="295"/>
      <c r="BO509" s="295"/>
      <c r="BP509" s="295"/>
      <c r="BQ509" s="295"/>
      <c r="BR509" s="295"/>
      <c r="BS509" s="295"/>
      <c r="BT509" s="295"/>
      <c r="BU509" s="295"/>
      <c r="BV509" s="295"/>
      <c r="BW509" s="295"/>
      <c r="BX509" s="295"/>
      <c r="BY509" s="295"/>
      <c r="BZ509" s="295"/>
      <c r="CA509" s="295"/>
      <c r="CB509" s="295"/>
      <c r="CC509" s="295"/>
      <c r="CD509" s="295"/>
      <c r="CE509" s="294"/>
      <c r="CF509" s="294"/>
      <c r="CG509" s="294"/>
      <c r="CH509" s="294"/>
      <c r="CI509" s="294"/>
      <c r="CJ509" s="294"/>
      <c r="CK509" s="294"/>
      <c r="CL509" s="294"/>
      <c r="CM509" s="294"/>
      <c r="CN509" s="294"/>
      <c r="CO509" s="294"/>
      <c r="CP509" s="294"/>
      <c r="CQ509" s="294"/>
    </row>
    <row r="510" spans="1:95" s="296" customFormat="1" ht="45" customHeight="1" x14ac:dyDescent="0.25">
      <c r="A510" s="512"/>
      <c r="B510" s="243" t="s">
        <v>55</v>
      </c>
      <c r="C510" s="142" t="s">
        <v>56</v>
      </c>
      <c r="D510" s="622"/>
      <c r="E510" s="623"/>
      <c r="F510" s="622"/>
      <c r="G510" s="623"/>
      <c r="H510" s="622"/>
      <c r="I510" s="623"/>
      <c r="J510" s="622"/>
      <c r="K510" s="623"/>
      <c r="L510" s="622"/>
      <c r="M510" s="623"/>
      <c r="N510" s="622"/>
      <c r="O510" s="623"/>
      <c r="P510" s="622"/>
      <c r="Q510" s="623"/>
      <c r="R510" s="622"/>
      <c r="S510" s="623"/>
      <c r="T510" s="622"/>
      <c r="U510" s="623"/>
      <c r="V510" s="622"/>
      <c r="W510" s="623"/>
      <c r="X510" s="303"/>
      <c r="Y510" s="104">
        <f t="shared" si="80"/>
        <v>0</v>
      </c>
      <c r="Z510" s="409">
        <v>20</v>
      </c>
      <c r="AA510" s="221">
        <f t="shared" si="81"/>
        <v>0</v>
      </c>
      <c r="AB510" s="274"/>
      <c r="AC510" s="295"/>
      <c r="AD510" s="276"/>
      <c r="AE510" s="287"/>
      <c r="AF510" s="295"/>
      <c r="AG510" s="295"/>
      <c r="AH510" s="295"/>
      <c r="AI510" s="295"/>
      <c r="AJ510" s="295"/>
      <c r="AK510" s="295"/>
      <c r="AL510" s="295"/>
      <c r="AM510" s="295"/>
      <c r="AN510" s="295"/>
      <c r="AO510" s="295"/>
      <c r="AP510" s="295"/>
      <c r="AQ510" s="295"/>
      <c r="AR510" s="295"/>
      <c r="AS510" s="295"/>
      <c r="AT510" s="295"/>
      <c r="AU510" s="295"/>
      <c r="AV510" s="295"/>
      <c r="AW510" s="295"/>
      <c r="AX510" s="295"/>
      <c r="AY510" s="295"/>
      <c r="AZ510" s="295"/>
      <c r="BA510" s="295"/>
      <c r="BB510" s="295"/>
      <c r="BC510" s="295"/>
      <c r="BD510" s="295"/>
      <c r="BE510" s="295"/>
      <c r="BF510" s="295"/>
      <c r="BG510" s="295"/>
      <c r="BH510" s="295"/>
      <c r="BI510" s="295"/>
      <c r="BJ510" s="295"/>
      <c r="BK510" s="295"/>
      <c r="BL510" s="295"/>
      <c r="BM510" s="295"/>
      <c r="BN510" s="295"/>
      <c r="BO510" s="295"/>
      <c r="BP510" s="295"/>
      <c r="BQ510" s="295"/>
      <c r="BR510" s="295"/>
      <c r="BS510" s="295"/>
      <c r="BT510" s="295"/>
      <c r="BU510" s="295"/>
      <c r="BV510" s="295"/>
      <c r="BW510" s="295"/>
      <c r="BX510" s="295"/>
      <c r="BY510" s="295"/>
      <c r="BZ510" s="295"/>
      <c r="CA510" s="295"/>
      <c r="CB510" s="295"/>
      <c r="CC510" s="295"/>
      <c r="CD510" s="295"/>
      <c r="CE510" s="294"/>
      <c r="CF510" s="294"/>
      <c r="CG510" s="294"/>
      <c r="CH510" s="294"/>
      <c r="CI510" s="294"/>
      <c r="CJ510" s="294"/>
      <c r="CK510" s="294"/>
      <c r="CL510" s="294"/>
      <c r="CM510" s="294"/>
      <c r="CN510" s="294"/>
      <c r="CO510" s="294"/>
      <c r="CP510" s="294"/>
      <c r="CQ510" s="294"/>
    </row>
    <row r="511" spans="1:95" s="296" customFormat="1" ht="67.75" customHeight="1" x14ac:dyDescent="0.25">
      <c r="A511" s="512"/>
      <c r="B511" s="243" t="s">
        <v>61</v>
      </c>
      <c r="C511" s="142" t="s">
        <v>57</v>
      </c>
      <c r="D511" s="661"/>
      <c r="E511" s="662"/>
      <c r="F511" s="661"/>
      <c r="G511" s="662"/>
      <c r="H511" s="661"/>
      <c r="I511" s="662"/>
      <c r="J511" s="661"/>
      <c r="K511" s="662"/>
      <c r="L511" s="661"/>
      <c r="M511" s="662"/>
      <c r="N511" s="661"/>
      <c r="O511" s="662"/>
      <c r="P511" s="661"/>
      <c r="Q511" s="662"/>
      <c r="R511" s="661"/>
      <c r="S511" s="662"/>
      <c r="T511" s="661"/>
      <c r="U511" s="662"/>
      <c r="V511" s="661"/>
      <c r="W511" s="662"/>
      <c r="X511" s="303"/>
      <c r="Y511" s="104">
        <f t="shared" si="80"/>
        <v>0</v>
      </c>
      <c r="Z511" s="409">
        <v>10</v>
      </c>
      <c r="AA511" s="221">
        <f t="shared" si="81"/>
        <v>0</v>
      </c>
      <c r="AB511" s="274"/>
      <c r="AC511" s="295"/>
      <c r="AD511" s="276" t="s">
        <v>286</v>
      </c>
      <c r="AE511" s="287"/>
      <c r="AF511" s="295"/>
      <c r="AG511" s="295"/>
      <c r="AH511" s="295"/>
      <c r="AI511" s="295"/>
      <c r="AJ511" s="295"/>
      <c r="AK511" s="295"/>
      <c r="AL511" s="295"/>
      <c r="AM511" s="295"/>
      <c r="AN511" s="295"/>
      <c r="AO511" s="295"/>
      <c r="AP511" s="295"/>
      <c r="AQ511" s="295"/>
      <c r="AR511" s="295"/>
      <c r="AS511" s="295"/>
      <c r="AT511" s="295"/>
      <c r="AU511" s="295"/>
      <c r="AV511" s="295"/>
      <c r="AW511" s="295"/>
      <c r="AX511" s="295"/>
      <c r="AY511" s="295"/>
      <c r="AZ511" s="295"/>
      <c r="BA511" s="295"/>
      <c r="BB511" s="295"/>
      <c r="BC511" s="295"/>
      <c r="BD511" s="295"/>
      <c r="BE511" s="295"/>
      <c r="BF511" s="295"/>
      <c r="BG511" s="295"/>
      <c r="BH511" s="295"/>
      <c r="BI511" s="295"/>
      <c r="BJ511" s="295"/>
      <c r="BK511" s="295"/>
      <c r="BL511" s="295"/>
      <c r="BM511" s="295"/>
      <c r="BN511" s="295"/>
      <c r="BO511" s="295"/>
      <c r="BP511" s="295"/>
      <c r="BQ511" s="295"/>
      <c r="BR511" s="295"/>
      <c r="BS511" s="295"/>
      <c r="BT511" s="295"/>
      <c r="BU511" s="295"/>
      <c r="BV511" s="295"/>
      <c r="BW511" s="295"/>
      <c r="BX511" s="295"/>
      <c r="BY511" s="295"/>
      <c r="BZ511" s="295"/>
      <c r="CA511" s="295"/>
      <c r="CB511" s="295"/>
      <c r="CC511" s="295"/>
      <c r="CD511" s="295"/>
      <c r="CE511" s="294"/>
      <c r="CF511" s="294"/>
      <c r="CG511" s="294"/>
      <c r="CH511" s="294"/>
      <c r="CI511" s="294"/>
      <c r="CJ511" s="294"/>
      <c r="CK511" s="294"/>
      <c r="CL511" s="294"/>
      <c r="CM511" s="294"/>
      <c r="CN511" s="294"/>
      <c r="CO511" s="294"/>
      <c r="CP511" s="294"/>
      <c r="CQ511" s="294"/>
    </row>
    <row r="512" spans="1:95" s="296" customFormat="1" ht="45" customHeight="1" thickBot="1" x14ac:dyDescent="0.3">
      <c r="A512" s="512"/>
      <c r="B512" s="243" t="s">
        <v>492</v>
      </c>
      <c r="C512" s="142" t="s">
        <v>222</v>
      </c>
      <c r="D512" s="622"/>
      <c r="E512" s="623"/>
      <c r="F512" s="622"/>
      <c r="G512" s="623"/>
      <c r="H512" s="622"/>
      <c r="I512" s="623"/>
      <c r="J512" s="622"/>
      <c r="K512" s="623"/>
      <c r="L512" s="622"/>
      <c r="M512" s="623"/>
      <c r="N512" s="622"/>
      <c r="O512" s="623"/>
      <c r="P512" s="622"/>
      <c r="Q512" s="623"/>
      <c r="R512" s="622"/>
      <c r="S512" s="623"/>
      <c r="T512" s="622"/>
      <c r="U512" s="623"/>
      <c r="V512" s="622"/>
      <c r="W512" s="623"/>
      <c r="X512" s="303"/>
      <c r="Y512" s="104">
        <f t="shared" si="80"/>
        <v>0</v>
      </c>
      <c r="Z512" s="409">
        <v>10</v>
      </c>
      <c r="AA512" s="221">
        <f t="shared" si="81"/>
        <v>0</v>
      </c>
      <c r="AB512" s="274"/>
      <c r="AC512" s="295"/>
      <c r="AD512" s="276" t="s">
        <v>286</v>
      </c>
      <c r="AE512" s="295"/>
      <c r="AF512" s="295"/>
      <c r="AG512" s="295"/>
      <c r="AH512" s="295"/>
      <c r="AI512" s="295"/>
      <c r="AJ512" s="295"/>
      <c r="AK512" s="295"/>
      <c r="AL512" s="295"/>
      <c r="AM512" s="295"/>
      <c r="AN512" s="295"/>
      <c r="AO512" s="295"/>
      <c r="AP512" s="295"/>
      <c r="AQ512" s="295"/>
      <c r="AR512" s="295"/>
      <c r="AS512" s="295"/>
      <c r="AT512" s="295"/>
      <c r="AU512" s="295"/>
      <c r="AV512" s="295"/>
      <c r="AW512" s="295"/>
      <c r="AX512" s="295"/>
      <c r="AY512" s="295"/>
      <c r="AZ512" s="295"/>
      <c r="BA512" s="295"/>
      <c r="BB512" s="295"/>
      <c r="BC512" s="295"/>
      <c r="BD512" s="295"/>
      <c r="BE512" s="295"/>
      <c r="BF512" s="295"/>
      <c r="BG512" s="295"/>
      <c r="BH512" s="295"/>
      <c r="BI512" s="295"/>
      <c r="BJ512" s="295"/>
      <c r="BK512" s="295"/>
      <c r="BL512" s="295"/>
      <c r="BM512" s="295"/>
      <c r="BN512" s="295"/>
      <c r="BO512" s="295"/>
      <c r="BP512" s="295"/>
      <c r="BQ512" s="295"/>
      <c r="BR512" s="295"/>
      <c r="BS512" s="295"/>
      <c r="BT512" s="295"/>
      <c r="BU512" s="295"/>
      <c r="BV512" s="295"/>
      <c r="BW512" s="295"/>
      <c r="BX512" s="295"/>
      <c r="BY512" s="295"/>
      <c r="BZ512" s="295"/>
      <c r="CA512" s="295"/>
      <c r="CB512" s="295"/>
      <c r="CC512" s="295"/>
      <c r="CD512" s="295"/>
      <c r="CE512" s="294"/>
      <c r="CF512" s="294"/>
      <c r="CG512" s="294"/>
      <c r="CH512" s="294"/>
      <c r="CI512" s="294"/>
      <c r="CJ512" s="294"/>
      <c r="CK512" s="294"/>
      <c r="CL512" s="294"/>
      <c r="CM512" s="294"/>
      <c r="CN512" s="294"/>
      <c r="CO512" s="294"/>
      <c r="CP512" s="294"/>
      <c r="CQ512" s="294"/>
    </row>
    <row r="513" spans="1:173" s="320" customFormat="1" ht="21" customHeight="1" thickTop="1" thickBot="1" x14ac:dyDescent="0.3">
      <c r="A513" s="512"/>
      <c r="B513" s="91"/>
      <c r="C513" s="143"/>
      <c r="D513" s="667" t="s">
        <v>289</v>
      </c>
      <c r="E513" s="668"/>
      <c r="F513" s="668"/>
      <c r="G513" s="668"/>
      <c r="H513" s="668"/>
      <c r="I513" s="668"/>
      <c r="J513" s="668"/>
      <c r="K513" s="668"/>
      <c r="L513" s="668"/>
      <c r="M513" s="668"/>
      <c r="N513" s="668"/>
      <c r="O513" s="668"/>
      <c r="P513" s="668"/>
      <c r="Q513" s="668"/>
      <c r="R513" s="668"/>
      <c r="S513" s="668"/>
      <c r="T513" s="668"/>
      <c r="U513" s="668"/>
      <c r="V513" s="668"/>
      <c r="W513" s="668"/>
      <c r="X513" s="854"/>
      <c r="Y513" s="9">
        <f>SUM(Y507:Y512)</f>
        <v>0</v>
      </c>
      <c r="Z513" s="410">
        <f>SUM(Z507:Z512)</f>
        <v>75</v>
      </c>
      <c r="AA513" s="221"/>
      <c r="AB513" s="318"/>
      <c r="AC513" s="319"/>
      <c r="AD513" s="276"/>
      <c r="AE513" s="319"/>
      <c r="AF513" s="319"/>
      <c r="AG513" s="319"/>
      <c r="AH513" s="319"/>
      <c r="AI513" s="319"/>
      <c r="AJ513" s="319"/>
      <c r="AK513" s="319"/>
      <c r="AL513" s="319"/>
      <c r="AM513" s="319"/>
      <c r="AN513" s="319"/>
      <c r="AO513" s="319"/>
      <c r="AP513" s="319"/>
      <c r="AQ513" s="319"/>
      <c r="AR513" s="319"/>
      <c r="AS513" s="319"/>
      <c r="AT513" s="319"/>
      <c r="AU513" s="319"/>
      <c r="AV513" s="319"/>
      <c r="AW513" s="319"/>
      <c r="AX513" s="319"/>
      <c r="AY513" s="319"/>
      <c r="AZ513" s="319"/>
      <c r="BA513" s="319"/>
      <c r="BB513" s="319"/>
      <c r="BC513" s="319"/>
      <c r="BD513" s="319"/>
      <c r="BE513" s="319"/>
      <c r="BF513" s="319"/>
      <c r="BG513" s="319"/>
      <c r="BH513" s="319"/>
      <c r="BI513" s="319"/>
      <c r="BJ513" s="319"/>
      <c r="BK513" s="319"/>
      <c r="BL513" s="319"/>
      <c r="BM513" s="319"/>
      <c r="BN513" s="319"/>
      <c r="BO513" s="319"/>
      <c r="BP513" s="319"/>
      <c r="BQ513" s="319"/>
      <c r="BR513" s="319"/>
      <c r="BS513" s="319"/>
      <c r="BT513" s="319"/>
      <c r="BU513" s="319"/>
      <c r="BV513" s="319"/>
      <c r="BW513" s="319"/>
      <c r="BX513" s="319"/>
      <c r="BY513" s="319"/>
      <c r="BZ513" s="319"/>
      <c r="CA513" s="319"/>
      <c r="CB513" s="319"/>
      <c r="CC513" s="319"/>
      <c r="CD513" s="319"/>
      <c r="CE513" s="318"/>
      <c r="CF513" s="318"/>
      <c r="CG513" s="318"/>
      <c r="CH513" s="318"/>
      <c r="CI513" s="318"/>
      <c r="CJ513" s="318"/>
      <c r="CK513" s="318"/>
      <c r="CL513" s="318"/>
      <c r="CM513" s="318"/>
      <c r="CN513" s="318"/>
      <c r="CO513" s="318"/>
      <c r="CP513" s="318"/>
      <c r="CQ513" s="318"/>
    </row>
    <row r="514" spans="1:173" s="320" customFormat="1" ht="21" customHeight="1" thickBot="1" x14ac:dyDescent="0.3">
      <c r="A514" s="399"/>
      <c r="B514" s="197"/>
      <c r="C514" s="173"/>
      <c r="D514" s="693"/>
      <c r="E514" s="711"/>
      <c r="F514" s="867">
        <v>40</v>
      </c>
      <c r="G514" s="868"/>
      <c r="H514" s="868"/>
      <c r="I514" s="868"/>
      <c r="J514" s="868"/>
      <c r="K514" s="868"/>
      <c r="L514" s="868"/>
      <c r="M514" s="868"/>
      <c r="N514" s="868"/>
      <c r="O514" s="868"/>
      <c r="P514" s="868"/>
      <c r="Q514" s="868"/>
      <c r="R514" s="868"/>
      <c r="S514" s="868"/>
      <c r="T514" s="868"/>
      <c r="U514" s="868"/>
      <c r="V514" s="868"/>
      <c r="W514" s="868"/>
      <c r="X514" s="868"/>
      <c r="Y514" s="868"/>
      <c r="Z514" s="869"/>
      <c r="AA514" s="221"/>
      <c r="AB514" s="318"/>
      <c r="AC514" s="319"/>
      <c r="AD514" s="276"/>
      <c r="AE514" s="319"/>
      <c r="AF514" s="319"/>
      <c r="AG514" s="319"/>
      <c r="AH514" s="319"/>
      <c r="AI514" s="319"/>
      <c r="AJ514" s="319"/>
      <c r="AK514" s="319"/>
      <c r="AL514" s="319"/>
      <c r="AM514" s="319"/>
      <c r="AN514" s="319"/>
      <c r="AO514" s="319"/>
      <c r="AP514" s="319"/>
      <c r="AQ514" s="319"/>
      <c r="AR514" s="319"/>
      <c r="AS514" s="319"/>
      <c r="AT514" s="319"/>
      <c r="AU514" s="319"/>
      <c r="AV514" s="319"/>
      <c r="AW514" s="319"/>
      <c r="AX514" s="319"/>
      <c r="AY514" s="319"/>
      <c r="AZ514" s="319"/>
      <c r="BA514" s="319"/>
      <c r="BB514" s="319"/>
      <c r="BC514" s="319"/>
      <c r="BD514" s="319"/>
      <c r="BE514" s="319"/>
      <c r="BF514" s="319"/>
      <c r="BG514" s="319"/>
      <c r="BH514" s="319"/>
      <c r="BI514" s="319"/>
      <c r="BJ514" s="319"/>
      <c r="BK514" s="319"/>
      <c r="BL514" s="319"/>
      <c r="BM514" s="319"/>
      <c r="BN514" s="319"/>
      <c r="BO514" s="319"/>
      <c r="BP514" s="319"/>
      <c r="BQ514" s="319"/>
      <c r="BR514" s="319"/>
      <c r="BS514" s="319"/>
      <c r="BT514" s="319"/>
      <c r="BU514" s="319"/>
      <c r="BV514" s="319"/>
      <c r="BW514" s="319"/>
      <c r="BX514" s="319"/>
      <c r="BY514" s="319"/>
      <c r="BZ514" s="319"/>
      <c r="CA514" s="319"/>
      <c r="CB514" s="319"/>
      <c r="CC514" s="319"/>
      <c r="CD514" s="319"/>
      <c r="CE514" s="318"/>
      <c r="CF514" s="318"/>
      <c r="CG514" s="318"/>
      <c r="CH514" s="318"/>
      <c r="CI514" s="318"/>
      <c r="CJ514" s="318"/>
      <c r="CK514" s="318"/>
      <c r="CL514" s="318"/>
      <c r="CM514" s="318"/>
      <c r="CN514" s="318"/>
      <c r="CO514" s="318"/>
      <c r="CP514" s="318"/>
      <c r="CQ514" s="318"/>
    </row>
    <row r="515" spans="1:173" ht="30" customHeight="1" thickBot="1" x14ac:dyDescent="0.3">
      <c r="A515" s="391"/>
      <c r="B515" s="244" t="s">
        <v>283</v>
      </c>
      <c r="C515" s="181" t="s">
        <v>170</v>
      </c>
      <c r="D515" s="510" t="s">
        <v>288</v>
      </c>
      <c r="E515" s="190"/>
      <c r="F515" s="194"/>
      <c r="G515" s="195"/>
      <c r="H515" s="510" t="s">
        <v>288</v>
      </c>
      <c r="I515" s="190"/>
      <c r="J515" s="357"/>
      <c r="K515" s="195"/>
      <c r="L515" s="191"/>
      <c r="M515" s="190"/>
      <c r="N515" s="194"/>
      <c r="O515" s="195"/>
      <c r="P515" s="191"/>
      <c r="Q515" s="190"/>
      <c r="R515" s="194"/>
      <c r="S515" s="195"/>
      <c r="T515" s="191"/>
      <c r="U515" s="190"/>
      <c r="V515" s="194"/>
      <c r="W515" s="195"/>
      <c r="X515" s="196"/>
      <c r="Y515" s="196"/>
      <c r="Z515" s="406"/>
      <c r="AD515" s="276"/>
      <c r="CG515" s="60"/>
      <c r="CH515" s="60"/>
      <c r="CI515" s="60"/>
      <c r="CJ515" s="60"/>
      <c r="CK515" s="60"/>
      <c r="CL515" s="60"/>
      <c r="CM515" s="60"/>
    </row>
    <row r="516" spans="1:173" s="41" customFormat="1" ht="30" customHeight="1" thickBot="1" x14ac:dyDescent="0.3">
      <c r="A516" s="512"/>
      <c r="B516" s="237"/>
      <c r="C516" s="171" t="s">
        <v>436</v>
      </c>
      <c r="D516" s="756"/>
      <c r="E516" s="756"/>
      <c r="F516" s="756"/>
      <c r="G516" s="756"/>
      <c r="H516" s="756"/>
      <c r="I516" s="756"/>
      <c r="J516" s="756"/>
      <c r="K516" s="756"/>
      <c r="L516" s="756"/>
      <c r="M516" s="756"/>
      <c r="N516" s="756"/>
      <c r="O516" s="756"/>
      <c r="P516" s="756"/>
      <c r="Q516" s="756"/>
      <c r="R516" s="756"/>
      <c r="S516" s="756"/>
      <c r="T516" s="756"/>
      <c r="U516" s="756"/>
      <c r="V516" s="756"/>
      <c r="W516" s="756"/>
      <c r="X516" s="756"/>
      <c r="Y516" s="756"/>
      <c r="Z516" s="757"/>
      <c r="AA516" s="222"/>
      <c r="AB516" s="51"/>
      <c r="AC516" s="277"/>
      <c r="AD516" s="276"/>
      <c r="AE516" s="277"/>
      <c r="AF516" s="277"/>
      <c r="AG516" s="277"/>
      <c r="AH516" s="277"/>
      <c r="AI516" s="277"/>
      <c r="AJ516" s="277"/>
      <c r="AK516" s="277"/>
      <c r="AL516" s="277"/>
      <c r="AM516" s="277"/>
      <c r="AN516" s="277"/>
      <c r="AO516" s="277"/>
      <c r="AP516" s="277"/>
      <c r="AQ516" s="277"/>
      <c r="AR516" s="277"/>
      <c r="AS516" s="277"/>
      <c r="AT516" s="277"/>
      <c r="AU516" s="277"/>
      <c r="AV516" s="277"/>
      <c r="AW516" s="277"/>
      <c r="AX516" s="277"/>
      <c r="AY516" s="277"/>
      <c r="AZ516" s="277"/>
      <c r="BA516" s="277"/>
      <c r="BB516" s="277"/>
      <c r="BC516" s="277"/>
      <c r="BD516" s="277"/>
      <c r="BE516" s="277"/>
      <c r="BF516" s="277"/>
      <c r="BG516" s="277"/>
      <c r="BH516" s="277"/>
      <c r="BI516" s="277"/>
      <c r="BJ516" s="277"/>
      <c r="BK516" s="277"/>
      <c r="BL516" s="277"/>
      <c r="BM516" s="277"/>
      <c r="BN516" s="277"/>
      <c r="BO516" s="277"/>
      <c r="BP516" s="277"/>
      <c r="BQ516" s="277"/>
      <c r="BR516" s="277"/>
      <c r="BS516" s="277"/>
      <c r="BT516" s="277"/>
      <c r="BU516" s="277"/>
      <c r="BV516" s="277"/>
      <c r="BW516" s="277"/>
      <c r="BX516" s="277"/>
      <c r="BY516" s="277"/>
      <c r="BZ516" s="277"/>
      <c r="CA516" s="277"/>
      <c r="CB516" s="277"/>
      <c r="CC516" s="277"/>
      <c r="CD516" s="277"/>
      <c r="CE516" s="51"/>
      <c r="CF516" s="51"/>
      <c r="CG516" s="51"/>
      <c r="CH516" s="51"/>
      <c r="CI516" s="51"/>
      <c r="CJ516" s="51"/>
      <c r="CK516" s="51"/>
      <c r="CL516" s="51"/>
      <c r="CM516" s="51"/>
      <c r="CN516" s="51"/>
      <c r="CO516" s="51"/>
      <c r="CP516" s="51"/>
      <c r="CQ516" s="51"/>
    </row>
    <row r="517" spans="1:173" s="296" customFormat="1" ht="45" customHeight="1" x14ac:dyDescent="0.25">
      <c r="A517" s="512"/>
      <c r="B517" s="238" t="s">
        <v>426</v>
      </c>
      <c r="C517" s="167" t="s">
        <v>678</v>
      </c>
      <c r="D517" s="663"/>
      <c r="E517" s="664"/>
      <c r="F517" s="663"/>
      <c r="G517" s="664"/>
      <c r="H517" s="663"/>
      <c r="I517" s="664"/>
      <c r="J517" s="663"/>
      <c r="K517" s="664"/>
      <c r="L517" s="663"/>
      <c r="M517" s="664"/>
      <c r="N517" s="663"/>
      <c r="O517" s="664"/>
      <c r="P517" s="663"/>
      <c r="Q517" s="664"/>
      <c r="R517" s="663"/>
      <c r="S517" s="664"/>
      <c r="T517" s="663"/>
      <c r="U517" s="664"/>
      <c r="V517" s="663"/>
      <c r="W517" s="664"/>
      <c r="X517" s="215"/>
      <c r="Y517" s="104">
        <f>IF(OR(D517="s",F517="s",H517="s",J517="s",L517="s",N517="s",P517="s",R517="s",T517="s",V517="s"), 0, IF(OR(D517="a",F517="a",H517="a",J517="a",L517="a",N517="a",P517="a",R517="a",T517="a",V517="a",X517="na"),Z517,0))</f>
        <v>0</v>
      </c>
      <c r="Z517" s="412">
        <v>25</v>
      </c>
      <c r="AA517" s="221">
        <f>IF(OR(COUNTIF(D521:W523,"a")+COUNTIF(D521:W523,"s")+COUNTIF(X521:X523,"na")&gt;0),0,(COUNTIF(D517:W517,"a")+COUNTIF(D517:W517,"s")+COUNTIF(X517,"na")))</f>
        <v>0</v>
      </c>
      <c r="AB517" s="223"/>
      <c r="AC517" s="295"/>
      <c r="AD517" s="276" t="s">
        <v>286</v>
      </c>
      <c r="AE517" s="295"/>
      <c r="AF517" s="295"/>
      <c r="AG517" s="295"/>
      <c r="AH517" s="295"/>
      <c r="AI517" s="295"/>
      <c r="AJ517" s="295"/>
      <c r="AK517" s="295"/>
      <c r="AL517" s="295"/>
      <c r="AM517" s="295"/>
      <c r="AN517" s="295"/>
      <c r="AO517" s="295"/>
      <c r="AP517" s="295"/>
      <c r="AQ517" s="295"/>
      <c r="AR517" s="295"/>
      <c r="AS517" s="295"/>
      <c r="AT517" s="295"/>
      <c r="AU517" s="295"/>
      <c r="AV517" s="295"/>
      <c r="AW517" s="295"/>
      <c r="AX517" s="295"/>
      <c r="AY517" s="295"/>
      <c r="AZ517" s="295"/>
      <c r="BA517" s="295"/>
      <c r="BB517" s="295"/>
      <c r="BC517" s="295"/>
      <c r="BD517" s="295"/>
      <c r="BE517" s="295"/>
      <c r="BF517" s="295"/>
      <c r="BG517" s="295"/>
      <c r="BH517" s="295"/>
      <c r="BI517" s="295"/>
      <c r="BJ517" s="295"/>
      <c r="BK517" s="295"/>
      <c r="BL517" s="295"/>
      <c r="BM517" s="295"/>
      <c r="BN517" s="295"/>
      <c r="BO517" s="295"/>
      <c r="BP517" s="295"/>
      <c r="BQ517" s="295"/>
      <c r="BR517" s="295"/>
      <c r="BS517" s="295"/>
      <c r="BT517" s="295"/>
      <c r="BU517" s="295"/>
      <c r="BV517" s="295"/>
      <c r="BW517" s="295"/>
      <c r="BX517" s="295"/>
      <c r="BY517" s="295"/>
      <c r="BZ517" s="295"/>
      <c r="CA517" s="295"/>
      <c r="CB517" s="295"/>
      <c r="CC517" s="295"/>
      <c r="CD517" s="295"/>
      <c r="CE517" s="294"/>
      <c r="CF517" s="294"/>
      <c r="CG517" s="294"/>
      <c r="CH517" s="294"/>
      <c r="CI517" s="294"/>
      <c r="CJ517" s="294"/>
      <c r="CK517" s="294"/>
      <c r="CL517" s="294"/>
      <c r="CM517" s="294"/>
      <c r="CN517" s="294"/>
      <c r="CO517" s="294"/>
      <c r="CP517" s="294"/>
      <c r="CQ517" s="294"/>
    </row>
    <row r="518" spans="1:173" ht="45" customHeight="1" x14ac:dyDescent="0.25">
      <c r="A518" s="512"/>
      <c r="B518" s="243" t="s">
        <v>427</v>
      </c>
      <c r="C518" s="142" t="s">
        <v>679</v>
      </c>
      <c r="D518" s="661"/>
      <c r="E518" s="662"/>
      <c r="F518" s="661"/>
      <c r="G518" s="662"/>
      <c r="H518" s="661"/>
      <c r="I518" s="662"/>
      <c r="J518" s="661"/>
      <c r="K518" s="662"/>
      <c r="L518" s="661"/>
      <c r="M518" s="662"/>
      <c r="N518" s="661"/>
      <c r="O518" s="662"/>
      <c r="P518" s="661"/>
      <c r="Q518" s="662"/>
      <c r="R518" s="661"/>
      <c r="S518" s="662"/>
      <c r="T518" s="661"/>
      <c r="U518" s="662"/>
      <c r="V518" s="661"/>
      <c r="W518" s="662"/>
      <c r="X518" s="216" t="str">
        <f>IF(X517="na", "na","")</f>
        <v/>
      </c>
      <c r="Y518" s="104">
        <f>IF(OR(D518="s",F518="s",H518="s",J518="s",L518="s",N518="s",P518="s",R518="s",T518="s",V518="s"), 0, IF(OR(D518="a",F518="a",H518="a",J518="a",L518="a",N518="a",P518="a",R518="a",T518="a",V518="a"),Z518,0))</f>
        <v>0</v>
      </c>
      <c r="Z518" s="409">
        <v>20</v>
      </c>
      <c r="AA518" s="221">
        <f>IF(OR(COUNTIF(D521:W523,"a")+COUNTIF(D521:W523,"s")+COUNTIF(X521:X523,"na")&gt;0),0,(COUNTIF(D518:W518,"a")+COUNTIF(D518:W518,"s")+COUNTIF(X518,"na")))</f>
        <v>0</v>
      </c>
      <c r="AB518" s="274"/>
      <c r="AC518" s="277"/>
      <c r="AD518" s="276"/>
      <c r="AE518" s="277"/>
      <c r="AF518" s="277"/>
      <c r="AG518" s="277"/>
      <c r="AH518" s="277"/>
      <c r="AI518" s="277"/>
      <c r="AJ518" s="277"/>
      <c r="AK518" s="277"/>
      <c r="AL518" s="277"/>
      <c r="AM518" s="277"/>
      <c r="AN518" s="277"/>
      <c r="AO518" s="277"/>
      <c r="AP518" s="277"/>
      <c r="AQ518" s="277"/>
      <c r="AR518" s="277"/>
      <c r="AS518" s="277"/>
      <c r="AT518" s="277"/>
      <c r="CG518" s="60"/>
      <c r="CH518" s="60"/>
      <c r="CI518" s="60"/>
      <c r="CJ518" s="60"/>
      <c r="CK518" s="60"/>
      <c r="CL518" s="60"/>
      <c r="CM518" s="60"/>
    </row>
    <row r="519" spans="1:173" ht="45" customHeight="1" x14ac:dyDescent="0.25">
      <c r="A519" s="512"/>
      <c r="B519" s="243" t="s">
        <v>428</v>
      </c>
      <c r="C519" s="143" t="s">
        <v>680</v>
      </c>
      <c r="D519" s="665"/>
      <c r="E519" s="666"/>
      <c r="F519" s="665"/>
      <c r="G519" s="666"/>
      <c r="H519" s="665"/>
      <c r="I519" s="666"/>
      <c r="J519" s="665"/>
      <c r="K519" s="666"/>
      <c r="L519" s="665"/>
      <c r="M519" s="666"/>
      <c r="N519" s="665"/>
      <c r="O519" s="666"/>
      <c r="P519" s="665"/>
      <c r="Q519" s="666"/>
      <c r="R519" s="665"/>
      <c r="S519" s="666"/>
      <c r="T519" s="665"/>
      <c r="U519" s="666"/>
      <c r="V519" s="665"/>
      <c r="W519" s="666"/>
      <c r="X519" s="216" t="str">
        <f>IF(X517="na", "na","")</f>
        <v/>
      </c>
      <c r="Y519" s="104">
        <f>IF(OR(D519="s",F519="s",H519="s",J519="s",L519="s",N519="s",P519="s",R519="s",T519="s",V519="s"), 0, IF(OR(D519="a",F519="a",H519="a",J519="a",L519="a",N519="a",P519="a",R519="a",T519="a",V519="a"),Z519,0))</f>
        <v>0</v>
      </c>
      <c r="Z519" s="414">
        <v>20</v>
      </c>
      <c r="AA519" s="221">
        <f>IF(OR(COUNTIF(D521:W523,"a")+COUNTIF(D521:W523,"s")+COUNTIF(X521:X523,"na")&gt;0),0,(COUNTIF(D519:W519,"a")+COUNTIF(D519:W519,"s")+COUNTIF(X519,"na")))</f>
        <v>0</v>
      </c>
      <c r="AB519" s="274"/>
      <c r="AC519" s="277"/>
      <c r="AD519" s="276"/>
      <c r="AE519" s="277"/>
      <c r="AF519" s="277"/>
      <c r="AG519" s="277"/>
      <c r="AH519" s="277"/>
      <c r="AI519" s="277"/>
      <c r="AJ519" s="277"/>
      <c r="AK519" s="277"/>
      <c r="AL519" s="277"/>
      <c r="AM519" s="277"/>
      <c r="AN519" s="277"/>
      <c r="AO519" s="277"/>
      <c r="AP519" s="277"/>
      <c r="AQ519" s="277"/>
      <c r="AR519" s="277"/>
      <c r="AS519" s="277"/>
      <c r="AT519" s="277"/>
      <c r="CG519" s="60"/>
      <c r="CH519" s="60"/>
      <c r="CI519" s="60"/>
      <c r="CJ519" s="60"/>
      <c r="CK519" s="60"/>
      <c r="CL519" s="60"/>
      <c r="CM519" s="60"/>
    </row>
    <row r="520" spans="1:173" s="41" customFormat="1" ht="45" customHeight="1" x14ac:dyDescent="0.25">
      <c r="A520" s="512"/>
      <c r="B520" s="237"/>
      <c r="C520" s="207" t="s">
        <v>437</v>
      </c>
      <c r="D520" s="870"/>
      <c r="E520" s="870"/>
      <c r="F520" s="870"/>
      <c r="G520" s="870"/>
      <c r="H520" s="870"/>
      <c r="I520" s="870"/>
      <c r="J520" s="870"/>
      <c r="K520" s="870"/>
      <c r="L520" s="870"/>
      <c r="M520" s="870"/>
      <c r="N520" s="870"/>
      <c r="O520" s="870"/>
      <c r="P520" s="870"/>
      <c r="Q520" s="870"/>
      <c r="R520" s="870"/>
      <c r="S520" s="870"/>
      <c r="T520" s="870"/>
      <c r="U520" s="870"/>
      <c r="V520" s="870"/>
      <c r="W520" s="870"/>
      <c r="X520" s="870"/>
      <c r="Y520" s="870"/>
      <c r="Z520" s="871"/>
      <c r="AA520" s="222"/>
      <c r="AB520" s="51"/>
      <c r="AC520" s="277"/>
      <c r="AD520" s="276"/>
      <c r="AE520" s="277"/>
      <c r="AF520" s="277"/>
      <c r="AG520" s="277"/>
      <c r="AH520" s="277"/>
      <c r="AI520" s="277"/>
      <c r="AJ520" s="277"/>
      <c r="AK520" s="277"/>
      <c r="AL520" s="277"/>
      <c r="AM520" s="277"/>
      <c r="AN520" s="277"/>
      <c r="AO520" s="277"/>
      <c r="AP520" s="277"/>
      <c r="AQ520" s="277"/>
      <c r="AR520" s="277"/>
      <c r="AS520" s="277"/>
      <c r="AT520" s="277"/>
      <c r="AU520" s="277"/>
      <c r="AV520" s="277"/>
      <c r="AW520" s="277"/>
      <c r="AX520" s="277"/>
      <c r="AY520" s="277"/>
      <c r="AZ520" s="277"/>
      <c r="BA520" s="277"/>
      <c r="BB520" s="277"/>
      <c r="BC520" s="277"/>
      <c r="BD520" s="277"/>
      <c r="BE520" s="277"/>
      <c r="BF520" s="277"/>
      <c r="BG520" s="277"/>
      <c r="BH520" s="277"/>
      <c r="BI520" s="277"/>
      <c r="BJ520" s="277"/>
      <c r="BK520" s="277"/>
      <c r="BL520" s="277"/>
      <c r="BM520" s="277"/>
      <c r="BN520" s="277"/>
      <c r="BO520" s="277"/>
      <c r="BP520" s="277"/>
      <c r="BQ520" s="277"/>
      <c r="BR520" s="277"/>
      <c r="BS520" s="277"/>
      <c r="BT520" s="277"/>
      <c r="BU520" s="277"/>
      <c r="BV520" s="277"/>
      <c r="BW520" s="277"/>
      <c r="BX520" s="277"/>
      <c r="BY520" s="277"/>
      <c r="BZ520" s="277"/>
      <c r="CA520" s="277"/>
      <c r="CB520" s="277"/>
      <c r="CC520" s="277"/>
      <c r="CD520" s="277"/>
      <c r="CE520" s="51"/>
      <c r="CF520" s="51"/>
      <c r="CG520" s="51"/>
      <c r="CH520" s="51"/>
      <c r="CI520" s="51"/>
      <c r="CJ520" s="51"/>
      <c r="CK520" s="51"/>
      <c r="CL520" s="51"/>
      <c r="CM520" s="51"/>
      <c r="CN520" s="51"/>
      <c r="CO520" s="51"/>
      <c r="CP520" s="51"/>
      <c r="CQ520" s="51"/>
    </row>
    <row r="521" spans="1:173" s="296" customFormat="1" ht="45" customHeight="1" x14ac:dyDescent="0.25">
      <c r="A521" s="512"/>
      <c r="B521" s="260" t="s">
        <v>438</v>
      </c>
      <c r="C521" s="369" t="s">
        <v>681</v>
      </c>
      <c r="D521" s="673"/>
      <c r="E521" s="674"/>
      <c r="F521" s="673"/>
      <c r="G521" s="674"/>
      <c r="H521" s="673"/>
      <c r="I521" s="674"/>
      <c r="J521" s="673"/>
      <c r="K521" s="674"/>
      <c r="L521" s="673"/>
      <c r="M521" s="674"/>
      <c r="N521" s="673"/>
      <c r="O521" s="674"/>
      <c r="P521" s="673"/>
      <c r="Q521" s="674"/>
      <c r="R521" s="673"/>
      <c r="S521" s="674"/>
      <c r="T521" s="673"/>
      <c r="U521" s="674"/>
      <c r="V521" s="673"/>
      <c r="W521" s="674"/>
      <c r="X521" s="379"/>
      <c r="Y521" s="124">
        <f>IF(OR(D521="s",F521="s",H521="s",J521="s",L521="s",N521="s",P521="s",R521="s",T521="s",V521="s"), 0, IF(OR(D521="a",F521="a",H521="a",J521="a",L521="a",N521="a",P521="a",R521="a",T521="a",V521="a",X521="na"),Z521,0))</f>
        <v>0</v>
      </c>
      <c r="Z521" s="412">
        <v>25</v>
      </c>
      <c r="AA521" s="221">
        <f>IF(OR(COUNTIF(D517:W519,"a")+COUNTIF(D517:W519,"s")+COUNTIF(X517:X519,"na")&gt;0),0,(COUNTIF(D521:W521,"a")+COUNTIF(D521:W521,"s")+COUNTIF(X521,"na")))</f>
        <v>0</v>
      </c>
      <c r="AB521" s="274"/>
      <c r="AC521" s="295"/>
      <c r="AD521" s="276" t="s">
        <v>286</v>
      </c>
      <c r="AE521" s="295"/>
      <c r="AF521" s="295"/>
      <c r="AG521" s="295"/>
      <c r="AH521" s="295"/>
      <c r="AI521" s="295"/>
      <c r="AJ521" s="295"/>
      <c r="AK521" s="295"/>
      <c r="AL521" s="295"/>
      <c r="AM521" s="295"/>
      <c r="AN521" s="295"/>
      <c r="AO521" s="295"/>
      <c r="AP521" s="295"/>
      <c r="AQ521" s="295"/>
      <c r="AR521" s="295"/>
      <c r="AS521" s="295"/>
      <c r="AT521" s="295"/>
      <c r="AU521" s="295"/>
      <c r="AV521" s="295"/>
      <c r="AW521" s="295"/>
      <c r="AX521" s="295"/>
      <c r="AY521" s="295"/>
      <c r="AZ521" s="295"/>
      <c r="BA521" s="295"/>
      <c r="BB521" s="295"/>
      <c r="BC521" s="295"/>
      <c r="BD521" s="295"/>
      <c r="BE521" s="295"/>
      <c r="BF521" s="295"/>
      <c r="BG521" s="295"/>
      <c r="BH521" s="295"/>
      <c r="BI521" s="295"/>
      <c r="BJ521" s="295"/>
      <c r="BK521" s="295"/>
      <c r="BL521" s="295"/>
      <c r="BM521" s="295"/>
      <c r="BN521" s="295"/>
      <c r="BO521" s="295"/>
      <c r="BP521" s="295"/>
      <c r="BQ521" s="295"/>
      <c r="BR521" s="295"/>
      <c r="BS521" s="295"/>
      <c r="BT521" s="295"/>
      <c r="BU521" s="295"/>
      <c r="BV521" s="295"/>
      <c r="BW521" s="295"/>
      <c r="BX521" s="295"/>
      <c r="BY521" s="295"/>
      <c r="BZ521" s="295"/>
      <c r="CA521" s="295"/>
      <c r="CB521" s="295"/>
      <c r="CC521" s="295"/>
      <c r="CD521" s="295"/>
      <c r="CE521" s="294"/>
      <c r="CF521" s="294"/>
      <c r="CG521" s="294"/>
      <c r="CH521" s="294"/>
      <c r="CI521" s="294"/>
      <c r="CJ521" s="294"/>
      <c r="CK521" s="294"/>
      <c r="CL521" s="294"/>
      <c r="CM521" s="294"/>
      <c r="CN521" s="294"/>
      <c r="CO521" s="294"/>
      <c r="CP521" s="294"/>
      <c r="CQ521" s="294"/>
    </row>
    <row r="522" spans="1:173" ht="45" customHeight="1" x14ac:dyDescent="0.25">
      <c r="A522" s="512"/>
      <c r="B522" s="322" t="s">
        <v>17</v>
      </c>
      <c r="C522" s="370" t="s">
        <v>682</v>
      </c>
      <c r="D522" s="661"/>
      <c r="E522" s="662"/>
      <c r="F522" s="661"/>
      <c r="G522" s="662"/>
      <c r="H522" s="661"/>
      <c r="I522" s="662"/>
      <c r="J522" s="661"/>
      <c r="K522" s="662"/>
      <c r="L522" s="661"/>
      <c r="M522" s="662"/>
      <c r="N522" s="661"/>
      <c r="O522" s="662"/>
      <c r="P522" s="661"/>
      <c r="Q522" s="662"/>
      <c r="R522" s="661"/>
      <c r="S522" s="662"/>
      <c r="T522" s="661"/>
      <c r="U522" s="662"/>
      <c r="V522" s="661"/>
      <c r="W522" s="662"/>
      <c r="X522" s="216" t="str">
        <f>IF(X521="na", "na","")</f>
        <v/>
      </c>
      <c r="Y522" s="124">
        <f t="shared" ref="Y522:Y527" si="82">IF(OR(D522="s",F522="s",H522="s",J522="s",L522="s",N522="s",P522="s",R522="s",T522="s",V522="s"), 0, IF(OR(D522="a",F522="a",H522="a",J522="a",L522="a",N522="a",P522="a",R522="a",T522="a",V522="a"),Z522,0))</f>
        <v>0</v>
      </c>
      <c r="Z522" s="409">
        <v>20</v>
      </c>
      <c r="AA522" s="221">
        <f>IF(OR(COUNTIF(D517:W519,"a")+COUNTIF(D517:W519,"s")+COUNTIF(X517:X519,"na")&gt;0),0,(COUNTIF(D522:W522,"a")+COUNTIF(D522:W522,"s")+COUNTIF(X522,"na")))</f>
        <v>0</v>
      </c>
      <c r="AB522" s="274"/>
      <c r="AC522" s="277"/>
      <c r="AD522" s="276"/>
      <c r="AE522" s="277"/>
      <c r="AF522" s="277"/>
      <c r="AG522" s="277"/>
      <c r="AH522" s="277"/>
      <c r="AI522" s="277"/>
      <c r="AJ522" s="277"/>
      <c r="AK522" s="277"/>
      <c r="AL522" s="277"/>
      <c r="AM522" s="277"/>
      <c r="AN522" s="277"/>
      <c r="AO522" s="277"/>
      <c r="AP522" s="277"/>
      <c r="AQ522" s="277"/>
      <c r="AR522" s="277"/>
      <c r="AS522" s="277"/>
      <c r="AT522" s="277"/>
      <c r="CG522" s="60"/>
      <c r="CH522" s="60"/>
      <c r="CI522" s="60"/>
      <c r="CJ522" s="60"/>
      <c r="CK522" s="60"/>
      <c r="CL522" s="60"/>
      <c r="CM522" s="60"/>
    </row>
    <row r="523" spans="1:173" ht="45" customHeight="1" x14ac:dyDescent="0.25">
      <c r="A523" s="512"/>
      <c r="B523" s="322" t="s">
        <v>111</v>
      </c>
      <c r="C523" s="370" t="s">
        <v>683</v>
      </c>
      <c r="D523" s="661"/>
      <c r="E523" s="662"/>
      <c r="F523" s="661"/>
      <c r="G523" s="662"/>
      <c r="H523" s="661"/>
      <c r="I523" s="662"/>
      <c r="J523" s="661"/>
      <c r="K523" s="662"/>
      <c r="L523" s="661"/>
      <c r="M523" s="662"/>
      <c r="N523" s="661"/>
      <c r="O523" s="662"/>
      <c r="P523" s="661"/>
      <c r="Q523" s="662"/>
      <c r="R523" s="661"/>
      <c r="S523" s="662"/>
      <c r="T523" s="661"/>
      <c r="U523" s="662"/>
      <c r="V523" s="661"/>
      <c r="W523" s="662"/>
      <c r="X523" s="216" t="str">
        <f>IF(X521="na", "na","")</f>
        <v/>
      </c>
      <c r="Y523" s="124">
        <f t="shared" si="82"/>
        <v>0</v>
      </c>
      <c r="Z523" s="409">
        <v>20</v>
      </c>
      <c r="AA523" s="221">
        <f>IF(OR(COUNTIF(D517:W519,"a")+COUNTIF(D517:W519,"s")+COUNTIF(X517:X519,"na")&gt;0),0,(COUNTIF(D523:W523,"a")+COUNTIF(D523:W523,"s")+COUNTIF(X523,"na")))</f>
        <v>0</v>
      </c>
      <c r="AB523" s="274"/>
      <c r="AC523" s="277"/>
      <c r="AD523" s="276"/>
      <c r="AE523" s="277"/>
      <c r="AF523" s="277"/>
      <c r="AG523" s="277"/>
      <c r="AH523" s="277"/>
      <c r="AI523" s="277"/>
      <c r="AJ523" s="277"/>
      <c r="AK523" s="277"/>
      <c r="AL523" s="277"/>
      <c r="AM523" s="277"/>
      <c r="AN523" s="277"/>
      <c r="AO523" s="277"/>
      <c r="AP523" s="277"/>
      <c r="AQ523" s="277"/>
      <c r="AR523" s="277"/>
      <c r="AS523" s="277"/>
      <c r="AT523" s="277"/>
      <c r="CG523" s="60"/>
      <c r="CH523" s="60"/>
      <c r="CI523" s="60"/>
      <c r="CJ523" s="60"/>
      <c r="CK523" s="60"/>
      <c r="CL523" s="60"/>
      <c r="CM523" s="60"/>
    </row>
    <row r="524" spans="1:173" ht="45" customHeight="1" x14ac:dyDescent="0.25">
      <c r="A524" s="512"/>
      <c r="B524" s="243" t="s">
        <v>429</v>
      </c>
      <c r="C524" s="142" t="s">
        <v>151</v>
      </c>
      <c r="D524" s="661"/>
      <c r="E524" s="662"/>
      <c r="F524" s="661"/>
      <c r="G524" s="662"/>
      <c r="H524" s="661"/>
      <c r="I524" s="662"/>
      <c r="J524" s="661"/>
      <c r="K524" s="662"/>
      <c r="L524" s="661"/>
      <c r="M524" s="662"/>
      <c r="N524" s="661"/>
      <c r="O524" s="662"/>
      <c r="P524" s="661"/>
      <c r="Q524" s="662"/>
      <c r="R524" s="661"/>
      <c r="S524" s="662"/>
      <c r="T524" s="661"/>
      <c r="U524" s="662"/>
      <c r="V524" s="661"/>
      <c r="W524" s="662"/>
      <c r="X524" s="113"/>
      <c r="Y524" s="104">
        <f t="shared" si="82"/>
        <v>0</v>
      </c>
      <c r="Z524" s="409">
        <v>10</v>
      </c>
      <c r="AA524" s="45">
        <f>COUNTIF(D524:W524,"a")+COUNTIF(D524:W524,"s")</f>
        <v>0</v>
      </c>
      <c r="AB524" s="274"/>
      <c r="AC524" s="277"/>
      <c r="AD524" s="276" t="s">
        <v>286</v>
      </c>
      <c r="AE524" s="277"/>
      <c r="AF524" s="277"/>
      <c r="AG524" s="277"/>
      <c r="AH524" s="277"/>
      <c r="AI524" s="277"/>
      <c r="AJ524" s="277"/>
      <c r="AK524" s="277"/>
      <c r="AL524" s="277"/>
      <c r="AM524" s="277"/>
      <c r="AN524" s="277"/>
      <c r="AO524" s="277"/>
      <c r="AP524" s="277"/>
      <c r="AQ524" s="277"/>
      <c r="AR524" s="277"/>
      <c r="AS524" s="277"/>
      <c r="AT524" s="277"/>
      <c r="CG524" s="60"/>
      <c r="CH524" s="60"/>
      <c r="CI524" s="60"/>
      <c r="CJ524" s="60"/>
      <c r="CK524" s="60"/>
      <c r="CL524" s="60"/>
      <c r="CM524" s="60"/>
    </row>
    <row r="525" spans="1:173" ht="28" customHeight="1" x14ac:dyDescent="0.25">
      <c r="A525" s="512"/>
      <c r="B525" s="243" t="s">
        <v>430</v>
      </c>
      <c r="C525" s="142" t="s">
        <v>517</v>
      </c>
      <c r="D525" s="661"/>
      <c r="E525" s="662"/>
      <c r="F525" s="661"/>
      <c r="G525" s="662"/>
      <c r="H525" s="661"/>
      <c r="I525" s="662"/>
      <c r="J525" s="661"/>
      <c r="K525" s="662"/>
      <c r="L525" s="661"/>
      <c r="M525" s="662"/>
      <c r="N525" s="661"/>
      <c r="O525" s="662"/>
      <c r="P525" s="661"/>
      <c r="Q525" s="662"/>
      <c r="R525" s="661"/>
      <c r="S525" s="662"/>
      <c r="T525" s="661"/>
      <c r="U525" s="662"/>
      <c r="V525" s="661"/>
      <c r="W525" s="662"/>
      <c r="X525" s="113"/>
      <c r="Y525" s="104">
        <f t="shared" si="82"/>
        <v>0</v>
      </c>
      <c r="Z525" s="409">
        <v>10</v>
      </c>
      <c r="AA525" s="45">
        <f>COUNTIF(D525:W525,"a")+COUNTIF(D525:W525,"s")</f>
        <v>0</v>
      </c>
      <c r="AB525" s="274"/>
      <c r="AC525" s="277"/>
      <c r="AD525" s="276" t="s">
        <v>286</v>
      </c>
      <c r="AE525" s="277"/>
      <c r="AF525" s="277"/>
      <c r="AG525" s="277"/>
      <c r="AH525" s="277"/>
      <c r="AI525" s="277"/>
      <c r="AJ525" s="277"/>
      <c r="AK525" s="277"/>
      <c r="AL525" s="277"/>
      <c r="AM525" s="277"/>
      <c r="AN525" s="277"/>
      <c r="AO525" s="277"/>
      <c r="AP525" s="277"/>
      <c r="AQ525" s="277"/>
      <c r="AR525" s="277"/>
      <c r="AS525" s="277"/>
      <c r="AT525" s="277"/>
      <c r="AU525" s="277"/>
      <c r="AV525" s="277"/>
      <c r="AW525" s="277"/>
      <c r="AX525" s="277"/>
      <c r="AY525" s="277"/>
      <c r="AZ525" s="277"/>
      <c r="BA525" s="277"/>
      <c r="BB525" s="277"/>
      <c r="BC525" s="277"/>
      <c r="BD525" s="277"/>
      <c r="BE525" s="277"/>
      <c r="BF525" s="277"/>
      <c r="BG525" s="277"/>
      <c r="BH525" s="277"/>
      <c r="BI525" s="277"/>
      <c r="BJ525" s="277"/>
      <c r="BK525" s="277"/>
      <c r="BL525" s="277"/>
      <c r="BM525" s="277"/>
      <c r="BN525" s="277"/>
      <c r="BO525" s="277"/>
      <c r="BP525" s="277"/>
      <c r="BQ525" s="277"/>
      <c r="BR525" s="277"/>
      <c r="BS525" s="277"/>
      <c r="BT525" s="277"/>
      <c r="BU525" s="277"/>
      <c r="BV525" s="277"/>
      <c r="BW525" s="277"/>
      <c r="BX525" s="277"/>
      <c r="BY525" s="277"/>
      <c r="BZ525" s="277"/>
      <c r="CA525" s="277"/>
      <c r="CB525" s="277"/>
      <c r="CC525" s="277"/>
      <c r="CD525" s="277"/>
      <c r="CE525" s="277"/>
      <c r="CF525" s="277"/>
      <c r="CG525" s="51"/>
      <c r="CH525" s="51"/>
      <c r="CI525" s="51"/>
      <c r="CJ525" s="51"/>
      <c r="CK525" s="51"/>
      <c r="CL525" s="51"/>
      <c r="CM525" s="51"/>
      <c r="CN525" s="41"/>
      <c r="CO525" s="41"/>
      <c r="CP525" s="41"/>
      <c r="CQ525" s="41"/>
      <c r="CR525" s="41"/>
      <c r="CS525" s="41"/>
      <c r="CT525" s="41"/>
      <c r="CU525" s="41"/>
      <c r="CV525" s="41"/>
      <c r="CW525" s="41"/>
      <c r="CX525" s="41"/>
      <c r="CY525" s="41"/>
      <c r="CZ525" s="41"/>
      <c r="DA525" s="41"/>
      <c r="DB525" s="41"/>
      <c r="DC525" s="41"/>
      <c r="DD525" s="41"/>
      <c r="DE525" s="41"/>
      <c r="DF525" s="41"/>
      <c r="DG525" s="41"/>
      <c r="DH525" s="41"/>
      <c r="DI525" s="41"/>
      <c r="DJ525" s="41"/>
      <c r="DK525" s="41"/>
      <c r="DL525" s="41"/>
      <c r="DM525" s="41"/>
      <c r="DN525" s="41"/>
      <c r="DO525" s="41"/>
      <c r="DP525" s="41"/>
      <c r="DQ525" s="41"/>
      <c r="DR525" s="41"/>
      <c r="DS525" s="41"/>
      <c r="DT525" s="41"/>
      <c r="DU525" s="41"/>
      <c r="DV525" s="41"/>
      <c r="DW525" s="41"/>
      <c r="DX525" s="41"/>
      <c r="DY525" s="41"/>
      <c r="DZ525" s="41"/>
      <c r="EA525" s="41"/>
      <c r="EB525" s="41"/>
      <c r="EC525" s="41"/>
      <c r="ED525" s="41"/>
      <c r="EE525" s="41"/>
      <c r="EF525" s="41"/>
      <c r="EG525" s="41"/>
      <c r="EH525" s="41"/>
      <c r="EI525" s="41"/>
      <c r="EJ525" s="41"/>
      <c r="EK525" s="41"/>
      <c r="EL525" s="41"/>
      <c r="EM525" s="41"/>
      <c r="EN525" s="41"/>
      <c r="EO525" s="41"/>
      <c r="EP525" s="41"/>
      <c r="EQ525" s="41"/>
      <c r="ER525" s="41"/>
      <c r="ES525" s="41"/>
      <c r="ET525" s="41"/>
      <c r="EU525" s="41"/>
      <c r="EV525" s="41"/>
      <c r="EW525" s="41"/>
      <c r="EX525" s="41"/>
      <c r="EY525" s="41"/>
      <c r="EZ525" s="41"/>
      <c r="FA525" s="41"/>
      <c r="FB525" s="41"/>
      <c r="FC525" s="41"/>
      <c r="FD525" s="41"/>
      <c r="FE525" s="41"/>
      <c r="FF525" s="41"/>
      <c r="FG525" s="41"/>
      <c r="FH525" s="41"/>
      <c r="FI525" s="41"/>
      <c r="FJ525" s="41"/>
      <c r="FK525" s="41"/>
      <c r="FL525" s="41"/>
      <c r="FM525" s="41"/>
      <c r="FN525" s="41"/>
      <c r="FO525" s="41"/>
      <c r="FP525" s="41"/>
      <c r="FQ525" s="41"/>
    </row>
    <row r="526" spans="1:173" ht="28" customHeight="1" x14ac:dyDescent="0.25">
      <c r="A526" s="512"/>
      <c r="B526" s="257" t="s">
        <v>431</v>
      </c>
      <c r="C526" s="142" t="s">
        <v>366</v>
      </c>
      <c r="D526" s="661"/>
      <c r="E526" s="662"/>
      <c r="F526" s="661"/>
      <c r="G526" s="662"/>
      <c r="H526" s="661"/>
      <c r="I526" s="662"/>
      <c r="J526" s="661"/>
      <c r="K526" s="662"/>
      <c r="L526" s="661"/>
      <c r="M526" s="662"/>
      <c r="N526" s="661"/>
      <c r="O526" s="662"/>
      <c r="P526" s="661"/>
      <c r="Q526" s="662"/>
      <c r="R526" s="661"/>
      <c r="S526" s="662"/>
      <c r="T526" s="661"/>
      <c r="U526" s="662"/>
      <c r="V526" s="661"/>
      <c r="W526" s="662"/>
      <c r="X526" s="113"/>
      <c r="Y526" s="107">
        <f t="shared" si="82"/>
        <v>0</v>
      </c>
      <c r="Z526" s="414">
        <v>20</v>
      </c>
      <c r="AA526" s="45">
        <f>COUNTIF(D526:W526,"a")+COUNTIF(D526:W526,"s")</f>
        <v>0</v>
      </c>
      <c r="AB526" s="274"/>
      <c r="AC526" s="277"/>
      <c r="AD526" s="276"/>
      <c r="AE526" s="277"/>
      <c r="AF526" s="277"/>
      <c r="AG526" s="277"/>
      <c r="AH526" s="277"/>
      <c r="AI526" s="277"/>
      <c r="AJ526" s="277"/>
      <c r="AK526" s="277"/>
      <c r="AL526" s="277"/>
      <c r="AM526" s="277"/>
      <c r="AN526" s="277"/>
      <c r="AO526" s="277"/>
      <c r="AP526" s="277"/>
      <c r="AQ526" s="277"/>
      <c r="AR526" s="277"/>
      <c r="AS526" s="277"/>
      <c r="AT526" s="277"/>
      <c r="AU526" s="277"/>
      <c r="AV526" s="277"/>
      <c r="AW526" s="277"/>
      <c r="AX526" s="277"/>
      <c r="AY526" s="277"/>
      <c r="AZ526" s="277"/>
      <c r="BA526" s="277"/>
      <c r="BB526" s="277"/>
      <c r="BC526" s="277"/>
      <c r="BD526" s="277"/>
      <c r="BE526" s="277"/>
      <c r="BF526" s="277"/>
      <c r="BG526" s="277"/>
      <c r="BH526" s="277"/>
      <c r="BI526" s="277"/>
      <c r="BJ526" s="277"/>
      <c r="BK526" s="277"/>
      <c r="BL526" s="277"/>
      <c r="BM526" s="277"/>
      <c r="BN526" s="277"/>
      <c r="BO526" s="277"/>
      <c r="BP526" s="277"/>
      <c r="BQ526" s="277"/>
      <c r="BR526" s="277"/>
      <c r="BS526" s="277"/>
      <c r="BT526" s="277"/>
      <c r="BU526" s="277"/>
      <c r="BV526" s="277"/>
      <c r="BW526" s="277"/>
      <c r="BX526" s="277"/>
      <c r="BY526" s="277"/>
      <c r="BZ526" s="277"/>
      <c r="CA526" s="277"/>
      <c r="CB526" s="277"/>
      <c r="CC526" s="277"/>
      <c r="CD526" s="277"/>
      <c r="CE526" s="277"/>
      <c r="CF526" s="277"/>
      <c r="CG526" s="51"/>
      <c r="CH526" s="51"/>
      <c r="CI526" s="51"/>
      <c r="CJ526" s="51"/>
      <c r="CK526" s="51"/>
      <c r="CL526" s="51"/>
      <c r="CM526" s="51"/>
      <c r="CN526" s="41"/>
      <c r="CO526" s="41"/>
      <c r="CP526" s="41"/>
      <c r="CQ526" s="41"/>
      <c r="CR526" s="41"/>
      <c r="CS526" s="41"/>
      <c r="CT526" s="41"/>
      <c r="CU526" s="41"/>
      <c r="CV526" s="41"/>
      <c r="CW526" s="41"/>
      <c r="CX526" s="41"/>
      <c r="CY526" s="41"/>
      <c r="CZ526" s="41"/>
      <c r="DA526" s="41"/>
      <c r="DB526" s="41"/>
      <c r="DC526" s="41"/>
      <c r="DD526" s="41"/>
      <c r="DE526" s="41"/>
      <c r="DF526" s="41"/>
      <c r="DG526" s="41"/>
      <c r="DH526" s="41"/>
      <c r="DI526" s="41"/>
      <c r="DJ526" s="41"/>
      <c r="DK526" s="41"/>
      <c r="DL526" s="41"/>
      <c r="DM526" s="41"/>
      <c r="DN526" s="41"/>
      <c r="DO526" s="41"/>
      <c r="DP526" s="41"/>
      <c r="DQ526" s="41"/>
      <c r="DR526" s="41"/>
      <c r="DS526" s="41"/>
      <c r="DT526" s="41"/>
      <c r="DU526" s="41"/>
      <c r="DV526" s="41"/>
      <c r="DW526" s="41"/>
      <c r="DX526" s="41"/>
      <c r="DY526" s="41"/>
      <c r="DZ526" s="41"/>
      <c r="EA526" s="41"/>
      <c r="EB526" s="41"/>
      <c r="EC526" s="41"/>
      <c r="ED526" s="41"/>
      <c r="EE526" s="41"/>
      <c r="EF526" s="41"/>
      <c r="EG526" s="41"/>
      <c r="EH526" s="41"/>
      <c r="EI526" s="41"/>
      <c r="EJ526" s="41"/>
      <c r="EK526" s="41"/>
      <c r="EL526" s="41"/>
      <c r="EM526" s="41"/>
      <c r="EN526" s="41"/>
      <c r="EO526" s="41"/>
      <c r="EP526" s="41"/>
      <c r="EQ526" s="41"/>
      <c r="ER526" s="41"/>
      <c r="ES526" s="41"/>
      <c r="ET526" s="41"/>
      <c r="EU526" s="41"/>
      <c r="EV526" s="41"/>
      <c r="EW526" s="41"/>
      <c r="EX526" s="41"/>
      <c r="EY526" s="41"/>
      <c r="EZ526" s="41"/>
      <c r="FA526" s="41"/>
      <c r="FB526" s="41"/>
      <c r="FC526" s="41"/>
      <c r="FD526" s="41"/>
      <c r="FE526" s="41"/>
      <c r="FF526" s="41"/>
      <c r="FG526" s="41"/>
      <c r="FH526" s="41"/>
      <c r="FI526" s="41"/>
      <c r="FJ526" s="41"/>
      <c r="FK526" s="41"/>
      <c r="FL526" s="41"/>
      <c r="FM526" s="41"/>
      <c r="FN526" s="41"/>
      <c r="FO526" s="41"/>
      <c r="FP526" s="41"/>
      <c r="FQ526" s="41"/>
    </row>
    <row r="527" spans="1:173" ht="28" customHeight="1" thickBot="1" x14ac:dyDescent="0.3">
      <c r="A527" s="413"/>
      <c r="B527" s="257" t="s">
        <v>432</v>
      </c>
      <c r="C527" s="142" t="s">
        <v>790</v>
      </c>
      <c r="D527" s="626"/>
      <c r="E527" s="627"/>
      <c r="F527" s="626"/>
      <c r="G527" s="627"/>
      <c r="H527" s="626"/>
      <c r="I527" s="627"/>
      <c r="J527" s="626"/>
      <c r="K527" s="627"/>
      <c r="L527" s="626"/>
      <c r="M527" s="627"/>
      <c r="N527" s="626"/>
      <c r="O527" s="627"/>
      <c r="P527" s="626"/>
      <c r="Q527" s="627"/>
      <c r="R527" s="626"/>
      <c r="S527" s="627"/>
      <c r="T527" s="626"/>
      <c r="U527" s="627"/>
      <c r="V527" s="626"/>
      <c r="W527" s="627"/>
      <c r="X527" s="113"/>
      <c r="Y527" s="107">
        <f t="shared" si="82"/>
        <v>0</v>
      </c>
      <c r="Z527" s="409">
        <v>15</v>
      </c>
      <c r="AA527" s="221">
        <f>COUNTIF(D527:W527,"a")+COUNTIF(D527:W527,"s")</f>
        <v>0</v>
      </c>
      <c r="AB527" s="274"/>
      <c r="AC527" s="277"/>
      <c r="AD527" s="276" t="s">
        <v>286</v>
      </c>
      <c r="AE527" s="277"/>
      <c r="AF527" s="277"/>
      <c r="AG527" s="277"/>
      <c r="AH527" s="277"/>
      <c r="AI527" s="277"/>
      <c r="AJ527" s="277"/>
      <c r="AK527" s="277"/>
      <c r="AL527" s="277"/>
      <c r="AM527" s="277"/>
      <c r="AN527" s="277"/>
      <c r="AO527" s="277"/>
      <c r="AP527" s="277"/>
      <c r="AQ527" s="277"/>
      <c r="AR527" s="277"/>
      <c r="AS527" s="277"/>
      <c r="AT527" s="277"/>
      <c r="AU527" s="277"/>
      <c r="AV527" s="277"/>
      <c r="AW527" s="277"/>
      <c r="AX527" s="277"/>
      <c r="AY527" s="277"/>
      <c r="AZ527" s="277"/>
      <c r="BA527" s="277"/>
      <c r="BB527" s="277"/>
      <c r="BC527" s="277"/>
      <c r="BD527" s="277"/>
      <c r="BE527" s="277"/>
      <c r="BF527" s="277"/>
      <c r="BG527" s="277"/>
      <c r="BH527" s="277"/>
      <c r="BI527" s="277"/>
      <c r="BJ527" s="277"/>
      <c r="BK527" s="277"/>
      <c r="BL527" s="277"/>
      <c r="BM527" s="277"/>
      <c r="BN527" s="277"/>
      <c r="BO527" s="277"/>
      <c r="BP527" s="277"/>
      <c r="BQ527" s="277"/>
      <c r="BR527" s="277"/>
      <c r="BS527" s="277"/>
      <c r="BT527" s="277"/>
      <c r="BU527" s="277"/>
      <c r="BV527" s="277"/>
      <c r="BW527" s="277"/>
      <c r="BX527" s="277"/>
      <c r="BY527" s="277"/>
      <c r="BZ527" s="277"/>
      <c r="CA527" s="277"/>
      <c r="CB527" s="277"/>
      <c r="CC527" s="277"/>
      <c r="CD527" s="277"/>
      <c r="CE527" s="51"/>
      <c r="CF527" s="51"/>
      <c r="CG527" s="51"/>
      <c r="CH527" s="51"/>
      <c r="CI527" s="51"/>
      <c r="CJ527" s="51"/>
      <c r="CK527" s="51"/>
      <c r="CL527" s="51"/>
      <c r="CM527" s="51"/>
      <c r="CN527" s="51"/>
      <c r="CO527" s="51"/>
      <c r="CP527" s="51"/>
      <c r="CQ527" s="51"/>
      <c r="CR527" s="41"/>
      <c r="CS527" s="41"/>
      <c r="CT527" s="41"/>
      <c r="CU527" s="41"/>
      <c r="CV527" s="41"/>
      <c r="CW527" s="41"/>
      <c r="CX527" s="41"/>
      <c r="CY527" s="41"/>
      <c r="CZ527" s="41"/>
      <c r="DA527" s="41"/>
      <c r="DB527" s="41"/>
      <c r="DC527" s="41"/>
      <c r="DD527" s="41"/>
      <c r="DE527" s="41"/>
      <c r="DF527" s="41"/>
      <c r="DG527" s="41"/>
      <c r="DH527" s="41"/>
      <c r="DI527" s="41"/>
      <c r="DJ527" s="41"/>
      <c r="DK527" s="41"/>
      <c r="DL527" s="41"/>
      <c r="DM527" s="41"/>
      <c r="DN527" s="41"/>
      <c r="DO527" s="41"/>
      <c r="DP527" s="41"/>
      <c r="DQ527" s="41"/>
      <c r="DR527" s="41"/>
      <c r="DS527" s="41"/>
      <c r="DT527" s="41"/>
      <c r="DU527" s="41"/>
      <c r="DV527" s="41"/>
      <c r="DW527" s="41"/>
      <c r="DX527" s="41"/>
      <c r="DY527" s="41"/>
      <c r="DZ527" s="41"/>
      <c r="EA527" s="41"/>
      <c r="EB527" s="41"/>
      <c r="EC527" s="41"/>
      <c r="ED527" s="41"/>
      <c r="EE527" s="41"/>
      <c r="EF527" s="41"/>
      <c r="EG527" s="41"/>
      <c r="EH527" s="41"/>
      <c r="EI527" s="41"/>
      <c r="EJ527" s="41"/>
      <c r="EK527" s="41"/>
      <c r="EL527" s="41"/>
      <c r="EM527" s="41"/>
      <c r="EN527" s="41"/>
      <c r="EO527" s="41"/>
      <c r="EP527" s="41"/>
      <c r="EQ527" s="41"/>
      <c r="ER527" s="41"/>
      <c r="ES527" s="41"/>
      <c r="ET527" s="41"/>
      <c r="EU527" s="41"/>
      <c r="EV527" s="41"/>
      <c r="EW527" s="41"/>
      <c r="EX527" s="41"/>
      <c r="EY527" s="41"/>
      <c r="EZ527" s="41"/>
      <c r="FA527" s="41"/>
      <c r="FB527" s="41"/>
      <c r="FC527" s="41"/>
      <c r="FD527" s="41"/>
      <c r="FE527" s="41"/>
      <c r="FF527" s="41"/>
      <c r="FG527" s="41"/>
      <c r="FH527" s="41"/>
      <c r="FI527" s="41"/>
      <c r="FJ527" s="41"/>
      <c r="FK527" s="41"/>
      <c r="FL527" s="41"/>
      <c r="FM527" s="41"/>
      <c r="FN527" s="41"/>
      <c r="FO527" s="41"/>
      <c r="FP527" s="41"/>
    </row>
    <row r="528" spans="1:173" s="296" customFormat="1" ht="21" customHeight="1" thickTop="1" thickBot="1" x14ac:dyDescent="0.3">
      <c r="A528" s="512"/>
      <c r="B528" s="105"/>
      <c r="C528" s="142"/>
      <c r="D528" s="667" t="s">
        <v>289</v>
      </c>
      <c r="E528" s="668"/>
      <c r="F528" s="668"/>
      <c r="G528" s="668"/>
      <c r="H528" s="668"/>
      <c r="I528" s="668"/>
      <c r="J528" s="668"/>
      <c r="K528" s="668"/>
      <c r="L528" s="668"/>
      <c r="M528" s="668"/>
      <c r="N528" s="668"/>
      <c r="O528" s="668"/>
      <c r="P528" s="668"/>
      <c r="Q528" s="668"/>
      <c r="R528" s="668"/>
      <c r="S528" s="668"/>
      <c r="T528" s="668"/>
      <c r="U528" s="668"/>
      <c r="V528" s="668"/>
      <c r="W528" s="668"/>
      <c r="X528" s="672"/>
      <c r="Y528" s="92">
        <f>SUM(Y517:Y527)</f>
        <v>0</v>
      </c>
      <c r="Z528" s="410">
        <f>SUM(Z521:Z527)</f>
        <v>120</v>
      </c>
      <c r="AA528" s="222"/>
      <c r="AB528" s="305"/>
      <c r="AC528" s="306"/>
      <c r="AD528" s="306"/>
      <c r="AE528" s="306"/>
      <c r="AF528" s="306"/>
      <c r="AG528" s="306"/>
      <c r="AH528" s="306"/>
      <c r="AI528" s="306"/>
      <c r="AJ528" s="306"/>
      <c r="AK528" s="306"/>
      <c r="AL528" s="306"/>
      <c r="AM528" s="306"/>
      <c r="AN528" s="306"/>
      <c r="AO528" s="306"/>
      <c r="AP528" s="306"/>
      <c r="AQ528" s="306"/>
      <c r="AR528" s="306"/>
      <c r="AS528" s="306"/>
      <c r="AT528" s="306"/>
      <c r="AU528" s="306"/>
      <c r="AV528" s="306"/>
      <c r="AW528" s="306"/>
      <c r="AX528" s="306"/>
      <c r="AY528" s="306"/>
      <c r="AZ528" s="306"/>
      <c r="BA528" s="306"/>
      <c r="BB528" s="306"/>
      <c r="BC528" s="306"/>
      <c r="BD528" s="306"/>
      <c r="BE528" s="306"/>
      <c r="BF528" s="306"/>
      <c r="BG528" s="306"/>
      <c r="BH528" s="306"/>
      <c r="BI528" s="306"/>
      <c r="BJ528" s="306"/>
      <c r="BK528" s="306"/>
      <c r="BL528" s="306"/>
      <c r="BM528" s="306"/>
      <c r="BN528" s="306"/>
      <c r="BO528" s="306"/>
      <c r="BP528" s="306"/>
      <c r="BQ528" s="306"/>
      <c r="BR528" s="306"/>
      <c r="BS528" s="306"/>
      <c r="BT528" s="306"/>
      <c r="BU528" s="306"/>
      <c r="BV528" s="306"/>
      <c r="BW528" s="306"/>
      <c r="BX528" s="306"/>
      <c r="BY528" s="306"/>
      <c r="BZ528" s="306"/>
      <c r="CA528" s="306"/>
      <c r="CB528" s="306"/>
      <c r="CC528" s="306"/>
      <c r="CD528" s="306"/>
      <c r="CE528" s="305"/>
      <c r="CF528" s="305"/>
      <c r="CG528" s="305"/>
      <c r="CH528" s="305"/>
      <c r="CI528" s="305"/>
      <c r="CJ528" s="305"/>
      <c r="CK528" s="305"/>
      <c r="CL528" s="305"/>
      <c r="CM528" s="305"/>
      <c r="CN528" s="305"/>
      <c r="CO528" s="305"/>
      <c r="CP528" s="305"/>
      <c r="CQ528" s="305"/>
      <c r="CR528" s="307"/>
      <c r="CS528" s="307"/>
      <c r="CT528" s="307"/>
      <c r="CU528" s="307"/>
      <c r="CV528" s="307"/>
      <c r="CW528" s="307"/>
      <c r="CX528" s="307"/>
      <c r="CY528" s="307"/>
      <c r="CZ528" s="307"/>
      <c r="DA528" s="307"/>
      <c r="DB528" s="307"/>
      <c r="DC528" s="307"/>
      <c r="DD528" s="307"/>
      <c r="DE528" s="307"/>
      <c r="DF528" s="307"/>
      <c r="DG528" s="307"/>
      <c r="DH528" s="307"/>
      <c r="DI528" s="307"/>
      <c r="DJ528" s="307"/>
      <c r="DK528" s="307"/>
      <c r="DL528" s="307"/>
      <c r="DM528" s="307"/>
      <c r="DN528" s="307"/>
      <c r="DO528" s="307"/>
      <c r="DP528" s="307"/>
      <c r="DQ528" s="307"/>
      <c r="DR528" s="307"/>
      <c r="DS528" s="307"/>
      <c r="DT528" s="307"/>
      <c r="DU528" s="307"/>
      <c r="DV528" s="307"/>
      <c r="DW528" s="307"/>
      <c r="DX528" s="307"/>
      <c r="DY528" s="307"/>
      <c r="DZ528" s="307"/>
      <c r="EA528" s="307"/>
      <c r="EB528" s="307"/>
      <c r="EC528" s="307"/>
      <c r="ED528" s="307"/>
      <c r="EE528" s="307"/>
      <c r="EF528" s="307"/>
      <c r="EG528" s="307"/>
      <c r="EH528" s="307"/>
      <c r="EI528" s="307"/>
      <c r="EJ528" s="307"/>
      <c r="EK528" s="307"/>
      <c r="EL528" s="307"/>
      <c r="EM528" s="307"/>
      <c r="EN528" s="307"/>
      <c r="EO528" s="307"/>
      <c r="EP528" s="307"/>
      <c r="EQ528" s="307"/>
      <c r="ER528" s="307"/>
      <c r="ES528" s="307"/>
      <c r="ET528" s="307"/>
      <c r="EU528" s="307"/>
      <c r="EV528" s="307"/>
      <c r="EW528" s="307"/>
      <c r="EX528" s="307"/>
      <c r="EY528" s="307"/>
      <c r="EZ528" s="307"/>
      <c r="FA528" s="307"/>
      <c r="FB528" s="307"/>
      <c r="FC528" s="307"/>
      <c r="FD528" s="307"/>
      <c r="FE528" s="307"/>
      <c r="FF528" s="307"/>
      <c r="FG528" s="307"/>
      <c r="FH528" s="307"/>
      <c r="FI528" s="307"/>
      <c r="FJ528" s="307"/>
      <c r="FK528" s="307"/>
      <c r="FL528" s="307"/>
      <c r="FM528" s="307"/>
      <c r="FN528" s="307"/>
      <c r="FO528" s="307"/>
      <c r="FP528" s="307"/>
      <c r="FQ528" s="307"/>
    </row>
    <row r="529" spans="1:173" s="308" customFormat="1" ht="21" customHeight="1" thickBot="1" x14ac:dyDescent="0.3">
      <c r="A529" s="399"/>
      <c r="B529" s="197"/>
      <c r="C529" s="437"/>
      <c r="D529" s="693"/>
      <c r="E529" s="694"/>
      <c r="F529" s="863">
        <v>60</v>
      </c>
      <c r="G529" s="715"/>
      <c r="H529" s="715"/>
      <c r="I529" s="715"/>
      <c r="J529" s="715"/>
      <c r="K529" s="715"/>
      <c r="L529" s="715"/>
      <c r="M529" s="715"/>
      <c r="N529" s="715"/>
      <c r="O529" s="715"/>
      <c r="P529" s="715"/>
      <c r="Q529" s="715"/>
      <c r="R529" s="715"/>
      <c r="S529" s="715"/>
      <c r="T529" s="715"/>
      <c r="U529" s="715"/>
      <c r="V529" s="715"/>
      <c r="W529" s="715"/>
      <c r="X529" s="715"/>
      <c r="Y529" s="715"/>
      <c r="Z529" s="716"/>
      <c r="AA529" s="222"/>
      <c r="AB529" s="305"/>
      <c r="AC529" s="306"/>
      <c r="AD529" s="306"/>
      <c r="AE529" s="306"/>
      <c r="AF529" s="306"/>
      <c r="AG529" s="306"/>
      <c r="AH529" s="306"/>
      <c r="AI529" s="306"/>
      <c r="AJ529" s="306"/>
      <c r="AK529" s="306"/>
      <c r="AL529" s="306"/>
      <c r="AM529" s="306"/>
      <c r="AN529" s="306"/>
      <c r="AO529" s="306"/>
      <c r="AP529" s="306"/>
      <c r="AQ529" s="306"/>
      <c r="AR529" s="306"/>
      <c r="AS529" s="306"/>
      <c r="AT529" s="306"/>
      <c r="AU529" s="306"/>
      <c r="AV529" s="306"/>
      <c r="AW529" s="306"/>
      <c r="AX529" s="306"/>
      <c r="AY529" s="306"/>
      <c r="AZ529" s="306"/>
      <c r="BA529" s="306"/>
      <c r="BB529" s="306"/>
      <c r="BC529" s="306"/>
      <c r="BD529" s="306"/>
      <c r="BE529" s="306"/>
      <c r="BF529" s="306"/>
      <c r="BG529" s="306"/>
      <c r="BH529" s="306"/>
      <c r="BI529" s="306"/>
      <c r="BJ529" s="306"/>
      <c r="BK529" s="306"/>
      <c r="BL529" s="306"/>
      <c r="BM529" s="306"/>
      <c r="BN529" s="306"/>
      <c r="BO529" s="306"/>
      <c r="BP529" s="306"/>
      <c r="BQ529" s="306"/>
      <c r="BR529" s="306"/>
      <c r="BS529" s="306"/>
      <c r="BT529" s="306"/>
      <c r="BU529" s="306"/>
      <c r="BV529" s="306"/>
      <c r="BW529" s="306"/>
      <c r="BX529" s="306"/>
      <c r="BY529" s="306"/>
      <c r="BZ529" s="306"/>
      <c r="CA529" s="306"/>
      <c r="CB529" s="306"/>
      <c r="CC529" s="306"/>
      <c r="CD529" s="306"/>
      <c r="CE529" s="305"/>
      <c r="CF529" s="305"/>
      <c r="CG529" s="305"/>
      <c r="CH529" s="305"/>
      <c r="CI529" s="305"/>
      <c r="CJ529" s="305"/>
      <c r="CK529" s="305"/>
      <c r="CL529" s="305"/>
      <c r="CM529" s="305"/>
      <c r="CN529" s="305"/>
      <c r="CO529" s="305"/>
      <c r="CP529" s="305"/>
      <c r="CQ529" s="305"/>
      <c r="CR529" s="307"/>
      <c r="CS529" s="307"/>
      <c r="CT529" s="307"/>
      <c r="CU529" s="307"/>
      <c r="CV529" s="307"/>
      <c r="CW529" s="307"/>
      <c r="CX529" s="307"/>
      <c r="CY529" s="307"/>
      <c r="CZ529" s="307"/>
      <c r="DA529" s="307"/>
      <c r="DB529" s="307"/>
      <c r="DC529" s="307"/>
      <c r="DD529" s="307"/>
      <c r="DE529" s="307"/>
      <c r="DF529" s="307"/>
      <c r="DG529" s="307"/>
      <c r="DH529" s="307"/>
      <c r="DI529" s="307"/>
      <c r="DJ529" s="307"/>
      <c r="DK529" s="307"/>
      <c r="DL529" s="307"/>
      <c r="DM529" s="307"/>
      <c r="DN529" s="307"/>
      <c r="DO529" s="307"/>
      <c r="DP529" s="307"/>
      <c r="DQ529" s="307"/>
      <c r="DR529" s="307"/>
      <c r="DS529" s="307"/>
      <c r="DT529" s="307"/>
      <c r="DU529" s="307"/>
      <c r="DV529" s="307"/>
      <c r="DW529" s="307"/>
      <c r="DX529" s="307"/>
      <c r="DY529" s="307"/>
      <c r="DZ529" s="307"/>
      <c r="EA529" s="307"/>
      <c r="EB529" s="307"/>
      <c r="EC529" s="307"/>
      <c r="ED529" s="307"/>
      <c r="EE529" s="307"/>
      <c r="EF529" s="307"/>
      <c r="EG529" s="307"/>
      <c r="EH529" s="307"/>
      <c r="EI529" s="307"/>
      <c r="EJ529" s="307"/>
      <c r="EK529" s="307"/>
      <c r="EL529" s="307"/>
      <c r="EM529" s="307"/>
      <c r="EN529" s="307"/>
      <c r="EO529" s="307"/>
      <c r="EP529" s="307"/>
      <c r="EQ529" s="307"/>
      <c r="ER529" s="307"/>
      <c r="ES529" s="307"/>
      <c r="ET529" s="307"/>
      <c r="EU529" s="307"/>
      <c r="EV529" s="307"/>
      <c r="EW529" s="307"/>
      <c r="EX529" s="307"/>
      <c r="EY529" s="307"/>
      <c r="EZ529" s="307"/>
      <c r="FA529" s="307"/>
      <c r="FB529" s="307"/>
      <c r="FC529" s="307"/>
      <c r="FD529" s="307"/>
      <c r="FE529" s="307"/>
      <c r="FF529" s="307"/>
      <c r="FG529" s="307"/>
      <c r="FH529" s="307"/>
      <c r="FI529" s="307"/>
      <c r="FJ529" s="307"/>
      <c r="FK529" s="307"/>
      <c r="FL529" s="307"/>
      <c r="FM529" s="307"/>
      <c r="FN529" s="307"/>
      <c r="FO529" s="307"/>
      <c r="FP529" s="307"/>
      <c r="FQ529" s="307"/>
    </row>
    <row r="530" spans="1:173" ht="33" customHeight="1" thickBot="1" x14ac:dyDescent="0.3">
      <c r="A530" s="482"/>
      <c r="B530" s="384">
        <v>7000</v>
      </c>
      <c r="C530" s="708" t="s">
        <v>319</v>
      </c>
      <c r="D530" s="709"/>
      <c r="E530" s="709"/>
      <c r="F530" s="709"/>
      <c r="G530" s="709"/>
      <c r="H530" s="709"/>
      <c r="I530" s="709"/>
      <c r="J530" s="709"/>
      <c r="K530" s="709"/>
      <c r="L530" s="709"/>
      <c r="M530" s="709"/>
      <c r="N530" s="709"/>
      <c r="O530" s="709"/>
      <c r="P530" s="709"/>
      <c r="Q530" s="709"/>
      <c r="R530" s="709"/>
      <c r="S530" s="709"/>
      <c r="T530" s="709"/>
      <c r="U530" s="709"/>
      <c r="V530" s="709"/>
      <c r="W530" s="709"/>
      <c r="X530" s="709"/>
      <c r="Y530" s="709"/>
      <c r="Z530" s="710"/>
      <c r="AA530" s="57"/>
      <c r="AB530" s="51"/>
      <c r="AC530" s="277"/>
      <c r="AD530" s="276"/>
      <c r="AE530" s="277"/>
      <c r="AF530" s="277"/>
      <c r="AG530" s="277"/>
      <c r="AH530" s="277"/>
      <c r="AI530" s="277"/>
      <c r="AJ530" s="277"/>
      <c r="AK530" s="277"/>
      <c r="AL530" s="277"/>
      <c r="AM530" s="277"/>
      <c r="AN530" s="277"/>
      <c r="AO530" s="277"/>
      <c r="AP530" s="277"/>
      <c r="AQ530" s="277"/>
      <c r="AR530" s="277"/>
      <c r="AS530" s="277"/>
      <c r="AT530" s="277"/>
      <c r="AU530" s="277"/>
      <c r="AV530" s="277"/>
      <c r="AW530" s="277"/>
      <c r="AX530" s="277"/>
      <c r="AY530" s="277"/>
      <c r="AZ530" s="277"/>
      <c r="BA530" s="277"/>
      <c r="BB530" s="277"/>
      <c r="BC530" s="277"/>
      <c r="BD530" s="277" t="s">
        <v>320</v>
      </c>
      <c r="BE530" s="277"/>
      <c r="BF530" s="277"/>
      <c r="BG530" s="277"/>
      <c r="BH530" s="277"/>
      <c r="BI530" s="277"/>
      <c r="BJ530" s="277"/>
      <c r="BK530" s="277"/>
      <c r="BL530" s="277"/>
      <c r="BM530" s="277"/>
      <c r="BN530" s="277"/>
      <c r="BO530" s="277"/>
      <c r="BP530" s="277"/>
      <c r="BQ530" s="277"/>
      <c r="BR530" s="277"/>
      <c r="BS530" s="277"/>
      <c r="BT530" s="277"/>
      <c r="BU530" s="277"/>
      <c r="BV530" s="277"/>
      <c r="BW530" s="277"/>
      <c r="BX530" s="277"/>
      <c r="BY530" s="277"/>
      <c r="BZ530" s="277"/>
      <c r="CA530" s="277"/>
      <c r="CB530" s="277"/>
      <c r="CC530" s="277"/>
      <c r="CD530" s="277"/>
      <c r="CE530" s="277"/>
      <c r="CF530" s="277"/>
      <c r="CG530" s="51"/>
      <c r="CH530" s="51"/>
      <c r="CI530" s="51"/>
      <c r="CJ530" s="51"/>
      <c r="CK530" s="51"/>
      <c r="CL530" s="51"/>
      <c r="CM530" s="51"/>
      <c r="CN530" s="41"/>
      <c r="CO530" s="41"/>
      <c r="CP530" s="41"/>
      <c r="CQ530" s="41"/>
      <c r="CR530" s="41"/>
      <c r="CS530" s="41"/>
      <c r="CT530" s="41"/>
      <c r="CU530" s="41"/>
      <c r="CV530" s="41"/>
      <c r="CW530" s="41"/>
      <c r="CX530" s="41"/>
      <c r="CY530" s="41"/>
      <c r="CZ530" s="41"/>
      <c r="DA530" s="41"/>
      <c r="DB530" s="41"/>
      <c r="DC530" s="41"/>
      <c r="DD530" s="41"/>
      <c r="DE530" s="41"/>
      <c r="DF530" s="41"/>
      <c r="DG530" s="41"/>
      <c r="DH530" s="41"/>
      <c r="DI530" s="41"/>
      <c r="DJ530" s="41"/>
      <c r="DK530" s="41"/>
      <c r="DL530" s="41"/>
      <c r="DM530" s="41"/>
      <c r="DN530" s="41"/>
      <c r="DO530" s="41"/>
      <c r="DP530" s="41"/>
      <c r="DQ530" s="41"/>
      <c r="DR530" s="41"/>
      <c r="DS530" s="41"/>
      <c r="DT530" s="41"/>
      <c r="DU530" s="41"/>
      <c r="DV530" s="41"/>
      <c r="DW530" s="41"/>
      <c r="DX530" s="41"/>
      <c r="DY530" s="41"/>
      <c r="DZ530" s="41"/>
      <c r="EA530" s="41"/>
      <c r="EB530" s="41"/>
      <c r="EC530" s="41"/>
      <c r="ED530" s="41"/>
      <c r="EE530" s="41"/>
      <c r="EF530" s="41"/>
      <c r="EG530" s="41"/>
      <c r="EH530" s="41"/>
      <c r="EI530" s="41"/>
      <c r="EJ530" s="41"/>
      <c r="EK530" s="41"/>
      <c r="EL530" s="41"/>
      <c r="EM530" s="41"/>
      <c r="EN530" s="41"/>
      <c r="EO530" s="41"/>
      <c r="EP530" s="41"/>
      <c r="EQ530" s="41"/>
      <c r="ER530" s="41"/>
      <c r="ES530" s="41"/>
      <c r="ET530" s="41"/>
      <c r="EU530" s="41"/>
      <c r="EV530" s="41"/>
      <c r="EW530" s="41"/>
      <c r="EX530" s="41"/>
      <c r="EY530" s="41"/>
      <c r="EZ530" s="41"/>
      <c r="FA530" s="41"/>
      <c r="FB530" s="41"/>
      <c r="FC530" s="41"/>
      <c r="FD530" s="41"/>
      <c r="FE530" s="41"/>
      <c r="FF530" s="41"/>
      <c r="FG530" s="41"/>
      <c r="FH530" s="41"/>
      <c r="FI530" s="41"/>
      <c r="FJ530" s="41"/>
      <c r="FK530" s="41"/>
      <c r="FL530" s="41"/>
      <c r="FM530" s="41"/>
      <c r="FN530" s="41"/>
      <c r="FO530" s="41"/>
      <c r="FP530" s="41"/>
      <c r="FQ530" s="41"/>
    </row>
    <row r="531" spans="1:173" s="103" customFormat="1" ht="30" customHeight="1" thickBot="1" x14ac:dyDescent="0.3">
      <c r="A531" s="512"/>
      <c r="B531" s="239">
        <v>7100</v>
      </c>
      <c r="C531" s="156" t="s">
        <v>189</v>
      </c>
      <c r="D531" s="12"/>
      <c r="E531" s="11"/>
      <c r="F531" s="12"/>
      <c r="G531" s="13"/>
      <c r="H531" s="10"/>
      <c r="I531" s="11"/>
      <c r="J531" s="99"/>
      <c r="K531" s="13"/>
      <c r="L531" s="16" t="s">
        <v>288</v>
      </c>
      <c r="M531" s="11"/>
      <c r="N531" s="12"/>
      <c r="O531" s="13"/>
      <c r="P531" s="10"/>
      <c r="Q531" s="11"/>
      <c r="R531" s="12"/>
      <c r="S531" s="13"/>
      <c r="T531" s="10"/>
      <c r="U531" s="11"/>
      <c r="V531" s="12"/>
      <c r="W531" s="13"/>
      <c r="X531" s="17"/>
      <c r="Y531" s="17"/>
      <c r="Z531" s="411"/>
      <c r="AA531" s="57"/>
      <c r="AB531" s="51"/>
      <c r="AC531" s="277"/>
      <c r="AD531" s="276"/>
      <c r="AE531" s="277"/>
      <c r="AF531" s="277"/>
      <c r="AG531" s="277"/>
      <c r="AH531" s="277"/>
      <c r="AI531" s="277"/>
      <c r="AJ531" s="277"/>
      <c r="AK531" s="277"/>
      <c r="AL531" s="277"/>
      <c r="AM531" s="277"/>
      <c r="AN531" s="277"/>
      <c r="AO531" s="277"/>
      <c r="AP531" s="277"/>
      <c r="AQ531" s="277"/>
      <c r="AR531" s="277"/>
      <c r="AS531" s="277"/>
      <c r="AT531" s="277"/>
      <c r="AU531" s="277"/>
      <c r="AV531" s="277"/>
      <c r="AW531" s="277"/>
      <c r="AX531" s="277"/>
      <c r="AY531" s="277"/>
      <c r="AZ531" s="277"/>
      <c r="BA531" s="277"/>
      <c r="BB531" s="277"/>
      <c r="BC531" s="277"/>
      <c r="BD531" s="277"/>
      <c r="BE531" s="277"/>
      <c r="BF531" s="277"/>
      <c r="BG531" s="277"/>
      <c r="BH531" s="277"/>
      <c r="BI531" s="277"/>
      <c r="BJ531" s="277"/>
      <c r="BK531" s="277"/>
      <c r="BL531" s="277"/>
      <c r="BM531" s="277"/>
      <c r="BN531" s="277"/>
      <c r="BO531" s="277"/>
      <c r="BP531" s="277"/>
      <c r="BQ531" s="277"/>
      <c r="BR531" s="277"/>
      <c r="BS531" s="277"/>
      <c r="BT531" s="277"/>
      <c r="BU531" s="277"/>
      <c r="BV531" s="277"/>
      <c r="BW531" s="277"/>
      <c r="BX531" s="277"/>
      <c r="BY531" s="277"/>
      <c r="BZ531" s="277"/>
      <c r="CA531" s="277"/>
      <c r="CB531" s="277"/>
      <c r="CC531" s="277"/>
      <c r="CD531" s="277"/>
      <c r="CE531" s="277"/>
      <c r="CF531" s="277"/>
      <c r="CG531" s="51"/>
      <c r="CH531" s="51"/>
      <c r="CI531" s="51"/>
      <c r="CJ531" s="51"/>
      <c r="CK531" s="51"/>
      <c r="CL531" s="51"/>
      <c r="CM531" s="51"/>
      <c r="CN531" s="41"/>
      <c r="CO531" s="41"/>
      <c r="CP531" s="41"/>
      <c r="CQ531" s="41"/>
      <c r="CR531" s="41"/>
      <c r="CS531" s="41"/>
      <c r="CT531" s="41"/>
      <c r="CU531" s="41"/>
      <c r="CV531" s="41"/>
      <c r="CW531" s="41"/>
      <c r="CX531" s="41"/>
      <c r="CY531" s="41"/>
      <c r="CZ531" s="41"/>
      <c r="DA531" s="41"/>
      <c r="DB531" s="41"/>
      <c r="DC531" s="41"/>
      <c r="DD531" s="41"/>
      <c r="DE531" s="41"/>
      <c r="DF531" s="41"/>
      <c r="DG531" s="41"/>
      <c r="DH531" s="41"/>
      <c r="DI531" s="41"/>
      <c r="DJ531" s="41"/>
      <c r="DK531" s="41"/>
      <c r="DL531" s="41"/>
      <c r="DM531" s="41"/>
      <c r="DN531" s="41"/>
      <c r="DO531" s="41"/>
      <c r="DP531" s="41"/>
      <c r="DQ531" s="41"/>
      <c r="DR531" s="41"/>
      <c r="DS531" s="41"/>
      <c r="DT531" s="41"/>
      <c r="DU531" s="41"/>
      <c r="DV531" s="41"/>
      <c r="DW531" s="41"/>
      <c r="DX531" s="41"/>
      <c r="DY531" s="41"/>
      <c r="DZ531" s="41"/>
      <c r="EA531" s="41"/>
      <c r="EB531" s="41"/>
      <c r="EC531" s="41"/>
      <c r="ED531" s="41"/>
      <c r="EE531" s="41"/>
      <c r="EF531" s="41"/>
      <c r="EG531" s="41"/>
      <c r="EH531" s="41"/>
      <c r="EI531" s="41"/>
      <c r="EJ531" s="41"/>
      <c r="EK531" s="41"/>
      <c r="EL531" s="41"/>
      <c r="EM531" s="41"/>
      <c r="EN531" s="41"/>
      <c r="EO531" s="41"/>
      <c r="EP531" s="41"/>
      <c r="EQ531" s="41"/>
      <c r="ER531" s="41"/>
      <c r="ES531" s="41"/>
      <c r="ET531" s="41"/>
      <c r="EU531" s="41"/>
      <c r="EV531" s="41"/>
      <c r="EW531" s="41"/>
      <c r="EX531" s="41"/>
      <c r="EY531" s="41"/>
      <c r="EZ531" s="41"/>
      <c r="FA531" s="41"/>
      <c r="FB531" s="41"/>
      <c r="FC531" s="41"/>
      <c r="FD531" s="41"/>
      <c r="FE531" s="41"/>
      <c r="FF531" s="41"/>
      <c r="FG531" s="41"/>
      <c r="FH531" s="41"/>
      <c r="FI531" s="41"/>
      <c r="FJ531" s="41"/>
      <c r="FK531" s="41"/>
      <c r="FL531" s="41"/>
      <c r="FM531" s="41"/>
      <c r="FN531" s="41"/>
      <c r="FO531" s="41"/>
      <c r="FP531" s="41"/>
      <c r="FQ531" s="41"/>
    </row>
    <row r="532" spans="1:173" ht="28" customHeight="1" thickBot="1" x14ac:dyDescent="0.3">
      <c r="A532" s="512"/>
      <c r="B532" s="262" t="s">
        <v>321</v>
      </c>
      <c r="C532" s="163" t="s">
        <v>112</v>
      </c>
      <c r="D532" s="670"/>
      <c r="E532" s="671"/>
      <c r="F532" s="670"/>
      <c r="G532" s="671"/>
      <c r="H532" s="670"/>
      <c r="I532" s="671"/>
      <c r="J532" s="670"/>
      <c r="K532" s="671"/>
      <c r="L532" s="670"/>
      <c r="M532" s="671"/>
      <c r="N532" s="670"/>
      <c r="O532" s="671"/>
      <c r="P532" s="670"/>
      <c r="Q532" s="671"/>
      <c r="R532" s="670"/>
      <c r="S532" s="671"/>
      <c r="T532" s="670"/>
      <c r="U532" s="671"/>
      <c r="V532" s="670"/>
      <c r="W532" s="671"/>
      <c r="X532" s="113"/>
      <c r="Y532" s="107">
        <f>IF(OR(D532="s",F532="s",H532="s",J532="s",L532="s",N532="s",P532="s",R532="s",T532="s",V532="s"), 0, IF(OR(D532="a",F532="a",H532="a",J532="a",L532="a",N532="a",P532="a",R532="a",T532="a",V532="a"),Z532,0))</f>
        <v>0</v>
      </c>
      <c r="Z532" s="421">
        <v>30</v>
      </c>
      <c r="AA532" s="45">
        <f>IF((COUNTIF(D532:W532,"a")+COUNTIF(D532:W532,"s"))&gt;0,IF(OR((COUNTIF(D534:W534,"a")+COUNTIF(D534:W534,"s")),(COUNTIF(D535:W535,"a")+COUNTIF(D535:W535,"s")),(COUNTIF(D536:W536,"a")+COUNTIF(D536:W536,"s"))),0,COUNTIF(D532:W532,"a")+COUNTIF(D532:W532,"s")),COUNTIF(D532:W532,"a")+COUNTIF(D532:W532,"s"))</f>
        <v>0</v>
      </c>
      <c r="AB532" s="223"/>
      <c r="AC532" s="277"/>
      <c r="AD532" s="276"/>
      <c r="AE532" s="277"/>
      <c r="AF532" s="277"/>
      <c r="AG532" s="277"/>
      <c r="AH532" s="277"/>
      <c r="AI532" s="277"/>
      <c r="AJ532" s="277"/>
      <c r="AK532" s="277"/>
      <c r="AL532" s="277"/>
      <c r="AM532" s="277"/>
      <c r="AN532" s="277"/>
      <c r="AO532" s="277"/>
      <c r="AP532" s="277"/>
      <c r="AQ532" s="277"/>
      <c r="AR532" s="277"/>
      <c r="AS532" s="277"/>
      <c r="AT532" s="277"/>
      <c r="AU532" s="277"/>
      <c r="AV532" s="277"/>
      <c r="AW532" s="277"/>
      <c r="AX532" s="277"/>
      <c r="AY532" s="277"/>
      <c r="AZ532" s="277"/>
      <c r="BA532" s="277"/>
      <c r="BB532" s="277"/>
      <c r="BC532" s="277"/>
      <c r="BD532" s="277"/>
      <c r="BE532" s="277"/>
      <c r="BF532" s="277"/>
      <c r="BG532" s="277"/>
      <c r="BH532" s="277"/>
      <c r="BI532" s="277"/>
      <c r="BJ532" s="277"/>
      <c r="BK532" s="277"/>
      <c r="BL532" s="277"/>
      <c r="BM532" s="277"/>
      <c r="BN532" s="277"/>
      <c r="BO532" s="277"/>
      <c r="BP532" s="277"/>
      <c r="BQ532" s="277"/>
      <c r="BR532" s="277"/>
      <c r="BS532" s="277"/>
      <c r="BT532" s="277"/>
      <c r="BU532" s="277"/>
      <c r="BV532" s="277"/>
      <c r="BW532" s="277"/>
      <c r="BX532" s="277"/>
      <c r="BY532" s="277"/>
      <c r="BZ532" s="277"/>
      <c r="CA532" s="277"/>
      <c r="CB532" s="277"/>
      <c r="CC532" s="277"/>
      <c r="CD532" s="277"/>
      <c r="CE532" s="277"/>
      <c r="CF532" s="277"/>
      <c r="CG532" s="51"/>
      <c r="CH532" s="51"/>
      <c r="CI532" s="51"/>
      <c r="CJ532" s="51"/>
      <c r="CK532" s="51"/>
      <c r="CL532" s="51"/>
      <c r="CM532" s="51"/>
      <c r="CN532" s="41"/>
      <c r="CO532" s="41"/>
      <c r="CP532" s="41"/>
      <c r="CQ532" s="41"/>
      <c r="CR532" s="41"/>
      <c r="CS532" s="41"/>
      <c r="CT532" s="41"/>
      <c r="CU532" s="41"/>
      <c r="CV532" s="41"/>
      <c r="CW532" s="41"/>
      <c r="CX532" s="41"/>
      <c r="CY532" s="41"/>
      <c r="CZ532" s="41"/>
      <c r="DA532" s="41"/>
      <c r="DB532" s="41"/>
      <c r="DC532" s="41"/>
      <c r="DD532" s="41"/>
      <c r="DE532" s="41"/>
      <c r="DF532" s="41"/>
      <c r="DG532" s="41"/>
      <c r="DH532" s="41"/>
      <c r="DI532" s="41"/>
      <c r="DJ532" s="41"/>
      <c r="DK532" s="41"/>
      <c r="DL532" s="41"/>
      <c r="DM532" s="41"/>
      <c r="DN532" s="41"/>
      <c r="DO532" s="41"/>
      <c r="DP532" s="41"/>
      <c r="DQ532" s="41"/>
      <c r="DR532" s="41"/>
      <c r="DS532" s="41"/>
      <c r="DT532" s="41"/>
      <c r="DU532" s="41"/>
      <c r="DV532" s="41"/>
      <c r="DW532" s="41"/>
      <c r="DX532" s="41"/>
      <c r="DY532" s="41"/>
      <c r="DZ532" s="41"/>
      <c r="EA532" s="41"/>
      <c r="EB532" s="41"/>
      <c r="EC532" s="41"/>
      <c r="ED532" s="41"/>
      <c r="EE532" s="41"/>
      <c r="EF532" s="41"/>
      <c r="EG532" s="41"/>
      <c r="EH532" s="41"/>
      <c r="EI532" s="41"/>
      <c r="EJ532" s="41"/>
      <c r="EK532" s="41"/>
      <c r="EL532" s="41"/>
      <c r="EM532" s="41"/>
      <c r="EN532" s="41"/>
      <c r="EO532" s="41"/>
      <c r="EP532" s="41"/>
      <c r="EQ532" s="41"/>
      <c r="ER532" s="41"/>
      <c r="ES532" s="41"/>
      <c r="ET532" s="41"/>
      <c r="EU532" s="41"/>
      <c r="EV532" s="41"/>
      <c r="EW532" s="41"/>
      <c r="EX532" s="41"/>
      <c r="EY532" s="41"/>
      <c r="EZ532" s="41"/>
      <c r="FA532" s="41"/>
      <c r="FB532" s="41"/>
      <c r="FC532" s="41"/>
      <c r="FD532" s="41"/>
      <c r="FE532" s="41"/>
      <c r="FF532" s="41"/>
      <c r="FG532" s="41"/>
      <c r="FH532" s="41"/>
      <c r="FI532" s="41"/>
      <c r="FJ532" s="41"/>
      <c r="FK532" s="41"/>
      <c r="FL532" s="41"/>
      <c r="FM532" s="41"/>
      <c r="FN532" s="41"/>
      <c r="FO532" s="41"/>
      <c r="FP532" s="41"/>
      <c r="FQ532" s="41"/>
    </row>
    <row r="533" spans="1:173" ht="28" customHeight="1" thickBot="1" x14ac:dyDescent="0.3">
      <c r="A533" s="512"/>
      <c r="B533" s="328"/>
      <c r="C533" s="866" t="s">
        <v>173</v>
      </c>
      <c r="D533" s="756"/>
      <c r="E533" s="756"/>
      <c r="F533" s="756"/>
      <c r="G533" s="756"/>
      <c r="H533" s="756"/>
      <c r="I533" s="756"/>
      <c r="J533" s="756"/>
      <c r="K533" s="756"/>
      <c r="L533" s="756"/>
      <c r="M533" s="756"/>
      <c r="N533" s="756"/>
      <c r="O533" s="756"/>
      <c r="P533" s="756"/>
      <c r="Q533" s="756"/>
      <c r="R533" s="756"/>
      <c r="S533" s="756"/>
      <c r="T533" s="756"/>
      <c r="U533" s="756"/>
      <c r="V533" s="756"/>
      <c r="W533" s="756"/>
      <c r="X533" s="756"/>
      <c r="Y533" s="756"/>
      <c r="Z533" s="757"/>
      <c r="AA533" s="57"/>
      <c r="AB533" s="51"/>
      <c r="AC533" s="277"/>
      <c r="AD533" s="276"/>
      <c r="AE533" s="277"/>
      <c r="AF533" s="277"/>
      <c r="AG533" s="277"/>
      <c r="AH533" s="277"/>
      <c r="AI533" s="277"/>
      <c r="AJ533" s="277"/>
      <c r="AK533" s="277"/>
      <c r="AL533" s="277"/>
      <c r="AM533" s="277"/>
      <c r="AN533" s="277"/>
      <c r="AO533" s="277"/>
      <c r="AP533" s="277"/>
      <c r="AQ533" s="277"/>
      <c r="AR533" s="277"/>
      <c r="AS533" s="277"/>
      <c r="AT533" s="277"/>
      <c r="AU533" s="277"/>
      <c r="AV533" s="277"/>
      <c r="AW533" s="277"/>
      <c r="AX533" s="277"/>
      <c r="AY533" s="277"/>
      <c r="AZ533" s="277"/>
      <c r="BA533" s="277"/>
      <c r="BB533" s="277"/>
      <c r="BC533" s="277"/>
      <c r="BD533" s="277"/>
      <c r="BE533" s="277"/>
      <c r="BF533" s="277"/>
      <c r="BG533" s="277"/>
      <c r="BH533" s="277"/>
      <c r="BI533" s="277"/>
      <c r="BJ533" s="277"/>
      <c r="BK533" s="277"/>
      <c r="BL533" s="277"/>
      <c r="BM533" s="277"/>
      <c r="BN533" s="277"/>
      <c r="BO533" s="277"/>
      <c r="BP533" s="277"/>
      <c r="BQ533" s="277"/>
      <c r="BR533" s="277"/>
      <c r="BS533" s="277"/>
      <c r="BT533" s="277"/>
      <c r="BU533" s="277"/>
      <c r="BV533" s="277"/>
      <c r="BW533" s="277"/>
      <c r="BX533" s="277"/>
      <c r="BY533" s="277"/>
      <c r="BZ533" s="277"/>
      <c r="CA533" s="277"/>
      <c r="CB533" s="277"/>
      <c r="CC533" s="277"/>
      <c r="CD533" s="277"/>
      <c r="CE533" s="277"/>
      <c r="CF533" s="277"/>
      <c r="CG533" s="51"/>
      <c r="CH533" s="51"/>
      <c r="CI533" s="51"/>
      <c r="CJ533" s="51"/>
      <c r="CK533" s="51"/>
      <c r="CL533" s="51"/>
      <c r="CM533" s="51"/>
      <c r="CN533" s="41"/>
      <c r="CO533" s="41"/>
      <c r="CP533" s="41"/>
      <c r="CQ533" s="41"/>
      <c r="CR533" s="41"/>
      <c r="CS533" s="41"/>
      <c r="CT533" s="41"/>
      <c r="CU533" s="41"/>
      <c r="CV533" s="41"/>
      <c r="CW533" s="41"/>
      <c r="CX533" s="41"/>
      <c r="CY533" s="41"/>
      <c r="CZ533" s="41"/>
      <c r="DA533" s="41"/>
      <c r="DB533" s="41"/>
      <c r="DC533" s="41"/>
      <c r="DD533" s="41"/>
      <c r="DE533" s="41"/>
      <c r="DF533" s="41"/>
      <c r="DG533" s="41"/>
      <c r="DH533" s="41"/>
      <c r="DI533" s="41"/>
      <c r="DJ533" s="41"/>
      <c r="DK533" s="41"/>
      <c r="DL533" s="41"/>
      <c r="DM533" s="41"/>
      <c r="DN533" s="41"/>
      <c r="DO533" s="41"/>
      <c r="DP533" s="41"/>
      <c r="DQ533" s="41"/>
      <c r="DR533" s="41"/>
      <c r="DS533" s="41"/>
      <c r="DT533" s="41"/>
      <c r="DU533" s="41"/>
      <c r="DV533" s="41"/>
      <c r="DW533" s="41"/>
      <c r="DX533" s="41"/>
      <c r="DY533" s="41"/>
      <c r="DZ533" s="41"/>
      <c r="EA533" s="41"/>
      <c r="EB533" s="41"/>
      <c r="EC533" s="41"/>
      <c r="ED533" s="41"/>
      <c r="EE533" s="41"/>
      <c r="EF533" s="41"/>
      <c r="EG533" s="41"/>
      <c r="EH533" s="41"/>
      <c r="EI533" s="41"/>
      <c r="EJ533" s="41"/>
      <c r="EK533" s="41"/>
      <c r="EL533" s="41"/>
      <c r="EM533" s="41"/>
      <c r="EN533" s="41"/>
      <c r="EO533" s="41"/>
      <c r="EP533" s="41"/>
      <c r="EQ533" s="41"/>
      <c r="ER533" s="41"/>
      <c r="ES533" s="41"/>
      <c r="ET533" s="41"/>
      <c r="EU533" s="41"/>
      <c r="EV533" s="41"/>
      <c r="EW533" s="41"/>
      <c r="EX533" s="41"/>
      <c r="EY533" s="41"/>
      <c r="EZ533" s="41"/>
      <c r="FA533" s="41"/>
      <c r="FB533" s="41"/>
      <c r="FC533" s="41"/>
      <c r="FD533" s="41"/>
      <c r="FE533" s="41"/>
      <c r="FF533" s="41"/>
      <c r="FG533" s="41"/>
      <c r="FH533" s="41"/>
      <c r="FI533" s="41"/>
      <c r="FJ533" s="41"/>
      <c r="FK533" s="41"/>
      <c r="FL533" s="41"/>
      <c r="FM533" s="41"/>
      <c r="FN533" s="41"/>
      <c r="FO533" s="41"/>
      <c r="FP533" s="41"/>
      <c r="FQ533" s="41"/>
    </row>
    <row r="534" spans="1:173" ht="28" customHeight="1" x14ac:dyDescent="0.25">
      <c r="A534" s="512"/>
      <c r="B534" s="238" t="s">
        <v>322</v>
      </c>
      <c r="C534" s="167" t="s">
        <v>113</v>
      </c>
      <c r="D534" s="673"/>
      <c r="E534" s="674"/>
      <c r="F534" s="673"/>
      <c r="G534" s="674"/>
      <c r="H534" s="673"/>
      <c r="I534" s="674"/>
      <c r="J534" s="673"/>
      <c r="K534" s="674"/>
      <c r="L534" s="673"/>
      <c r="M534" s="674"/>
      <c r="N534" s="673"/>
      <c r="O534" s="674"/>
      <c r="P534" s="673"/>
      <c r="Q534" s="674"/>
      <c r="R534" s="673"/>
      <c r="S534" s="674"/>
      <c r="T534" s="673"/>
      <c r="U534" s="674"/>
      <c r="V534" s="673"/>
      <c r="W534" s="674"/>
      <c r="X534" s="309"/>
      <c r="Y534" s="124">
        <f>IF(OR(D534="s",F534="s",H534="s",J534="s",L534="s",N534="s",P534="s",R534="s",T534="s",V534="s"), 0, IF(OR(D534="a",F534="a",H534="a",J534="a",L534="a",N534="a",P534="a",R534="a",T534="a",V534="a"),Z534,0))</f>
        <v>0</v>
      </c>
      <c r="Z534" s="428">
        <v>10</v>
      </c>
      <c r="AA534" s="45">
        <f>IF((COUNTIF(D534:W534,"a")+COUNTIF(D534:W534,"s"))&gt;0,IF((COUNTIF(D532:W532,"a")+COUNTIF(D532:W532,"s"))&gt;0,0,COUNTIF(D534:W534,"a")+COUNTIF(D534:W534,"s")), COUNTIF(D534:W534,"a")+COUNTIF(D534:W534,"s"))</f>
        <v>0</v>
      </c>
      <c r="AB534" s="223"/>
      <c r="AC534" s="277"/>
      <c r="AD534" s="276"/>
      <c r="AE534" s="277"/>
      <c r="AF534" s="277"/>
      <c r="AG534" s="277"/>
      <c r="AH534" s="277"/>
      <c r="AI534" s="277"/>
      <c r="AJ534" s="277"/>
      <c r="AK534" s="277"/>
      <c r="AL534" s="277"/>
      <c r="AM534" s="277"/>
      <c r="AN534" s="277"/>
      <c r="AO534" s="277"/>
      <c r="AP534" s="277"/>
      <c r="AQ534" s="277"/>
      <c r="AR534" s="277"/>
      <c r="AS534" s="277"/>
      <c r="AT534" s="277"/>
      <c r="AU534" s="277"/>
      <c r="AV534" s="277"/>
      <c r="AW534" s="277"/>
      <c r="AX534" s="277"/>
      <c r="AY534" s="277"/>
      <c r="AZ534" s="277"/>
      <c r="BA534" s="277"/>
      <c r="BB534" s="277"/>
      <c r="BC534" s="277"/>
      <c r="BD534" s="277"/>
      <c r="BE534" s="277"/>
      <c r="BF534" s="277"/>
      <c r="BG534" s="277"/>
      <c r="BH534" s="277"/>
      <c r="BI534" s="277"/>
      <c r="BJ534" s="277"/>
      <c r="BK534" s="277"/>
      <c r="BL534" s="277"/>
      <c r="BM534" s="277"/>
      <c r="BN534" s="277"/>
      <c r="BO534" s="277"/>
      <c r="BP534" s="277"/>
      <c r="BQ534" s="277"/>
      <c r="BR534" s="277"/>
      <c r="BS534" s="277"/>
      <c r="BT534" s="277"/>
      <c r="BU534" s="277"/>
      <c r="BV534" s="277"/>
      <c r="BW534" s="277"/>
      <c r="BX534" s="277"/>
      <c r="BY534" s="277"/>
      <c r="BZ534" s="277"/>
      <c r="CA534" s="277"/>
      <c r="CB534" s="277"/>
      <c r="CC534" s="277"/>
      <c r="CD534" s="277"/>
      <c r="CE534" s="277"/>
      <c r="CF534" s="277"/>
      <c r="CG534" s="51"/>
      <c r="CH534" s="51"/>
      <c r="CI534" s="51"/>
      <c r="CJ534" s="51"/>
      <c r="CK534" s="51"/>
      <c r="CL534" s="51"/>
      <c r="CM534" s="51"/>
      <c r="CN534" s="41"/>
      <c r="CO534" s="41"/>
      <c r="CP534" s="41"/>
      <c r="CQ534" s="41"/>
      <c r="CR534" s="41"/>
      <c r="CS534" s="41"/>
      <c r="CT534" s="41"/>
      <c r="CU534" s="41"/>
      <c r="CV534" s="41"/>
      <c r="CW534" s="41"/>
      <c r="CX534" s="41"/>
      <c r="CY534" s="41"/>
      <c r="CZ534" s="41"/>
      <c r="DA534" s="41"/>
      <c r="DB534" s="41"/>
      <c r="DC534" s="41"/>
      <c r="DD534" s="41"/>
      <c r="DE534" s="41"/>
      <c r="DF534" s="41"/>
      <c r="DG534" s="41"/>
      <c r="DH534" s="41"/>
      <c r="DI534" s="41"/>
      <c r="DJ534" s="41"/>
      <c r="DK534" s="41"/>
      <c r="DL534" s="41"/>
      <c r="DM534" s="41"/>
      <c r="DN534" s="41"/>
      <c r="DO534" s="41"/>
      <c r="DP534" s="41"/>
      <c r="DQ534" s="41"/>
      <c r="DR534" s="41"/>
      <c r="DS534" s="41"/>
      <c r="DT534" s="41"/>
      <c r="DU534" s="41"/>
      <c r="DV534" s="41"/>
      <c r="DW534" s="41"/>
      <c r="DX534" s="41"/>
      <c r="DY534" s="41"/>
      <c r="DZ534" s="41"/>
      <c r="EA534" s="41"/>
      <c r="EB534" s="41"/>
      <c r="EC534" s="41"/>
      <c r="ED534" s="41"/>
      <c r="EE534" s="41"/>
      <c r="EF534" s="41"/>
      <c r="EG534" s="41"/>
      <c r="EH534" s="41"/>
      <c r="EI534" s="41"/>
      <c r="EJ534" s="41"/>
      <c r="EK534" s="41"/>
      <c r="EL534" s="41"/>
      <c r="EM534" s="41"/>
      <c r="EN534" s="41"/>
      <c r="EO534" s="41"/>
      <c r="EP534" s="41"/>
      <c r="EQ534" s="41"/>
      <c r="ER534" s="41"/>
      <c r="ES534" s="41"/>
      <c r="ET534" s="41"/>
      <c r="EU534" s="41"/>
      <c r="EV534" s="41"/>
      <c r="EW534" s="41"/>
      <c r="EX534" s="41"/>
      <c r="EY534" s="41"/>
      <c r="EZ534" s="41"/>
      <c r="FA534" s="41"/>
      <c r="FB534" s="41"/>
      <c r="FC534" s="41"/>
      <c r="FD534" s="41"/>
      <c r="FE534" s="41"/>
      <c r="FF534" s="41"/>
      <c r="FG534" s="41"/>
      <c r="FH534" s="41"/>
      <c r="FI534" s="41"/>
      <c r="FJ534" s="41"/>
      <c r="FK534" s="41"/>
      <c r="FL534" s="41"/>
      <c r="FM534" s="41"/>
      <c r="FN534" s="41"/>
      <c r="FO534" s="41"/>
      <c r="FP534" s="41"/>
      <c r="FQ534" s="41"/>
    </row>
    <row r="535" spans="1:173" ht="28" customHeight="1" x14ac:dyDescent="0.25">
      <c r="A535" s="512"/>
      <c r="B535" s="243" t="s">
        <v>323</v>
      </c>
      <c r="C535" s="167" t="s">
        <v>354</v>
      </c>
      <c r="D535" s="661"/>
      <c r="E535" s="662"/>
      <c r="F535" s="661"/>
      <c r="G535" s="662"/>
      <c r="H535" s="661"/>
      <c r="I535" s="662"/>
      <c r="J535" s="661"/>
      <c r="K535" s="662"/>
      <c r="L535" s="661"/>
      <c r="M535" s="662"/>
      <c r="N535" s="661"/>
      <c r="O535" s="662"/>
      <c r="P535" s="661"/>
      <c r="Q535" s="662"/>
      <c r="R535" s="661"/>
      <c r="S535" s="662"/>
      <c r="T535" s="661"/>
      <c r="U535" s="662"/>
      <c r="V535" s="661"/>
      <c r="W535" s="662"/>
      <c r="X535" s="113"/>
      <c r="Y535" s="124">
        <f>IF(OR(D535="s",F535="s",H535="s",J535="s",L535="s",N535="s",P535="s",R535="s",T535="s",V535="s"), 0, IF(OR(D535="a",F535="a",H535="a",J535="a",L535="a",N535="a",P535="a",R535="a",T535="a",V535="a"),Z535,0))</f>
        <v>0</v>
      </c>
      <c r="Z535" s="423">
        <v>10</v>
      </c>
      <c r="AA535" s="45">
        <f>IF((COUNTIF(D535:W535,"a")+COUNTIF(D535:W535,"s"))&gt;0,IF((COUNTIF(D532:W532,"a")+COUNTIF(D532:W532,"s"))&gt;0,0,COUNTIF(D535:W535,"a")+COUNTIF(D535:W535,"s")), COUNTIF(D535:W535,"a")+COUNTIF(D535:W535,"s"))</f>
        <v>0</v>
      </c>
      <c r="AB535" s="223"/>
      <c r="AC535" s="277"/>
      <c r="AD535" s="276"/>
      <c r="AE535" s="277"/>
      <c r="AF535" s="277"/>
      <c r="AG535" s="277"/>
      <c r="AH535" s="277"/>
      <c r="AI535" s="277"/>
      <c r="AJ535" s="277"/>
      <c r="AK535" s="277"/>
      <c r="AL535" s="277"/>
      <c r="AM535" s="277"/>
      <c r="AN535" s="277"/>
      <c r="AO535" s="277"/>
      <c r="AP535" s="277"/>
      <c r="AQ535" s="277"/>
      <c r="AR535" s="277"/>
      <c r="AS535" s="277"/>
      <c r="AT535" s="277"/>
      <c r="AU535" s="277"/>
      <c r="AV535" s="277"/>
      <c r="AW535" s="277"/>
      <c r="AX535" s="277"/>
      <c r="AY535" s="277"/>
      <c r="AZ535" s="277"/>
      <c r="BA535" s="277"/>
      <c r="BB535" s="277"/>
      <c r="BC535" s="277"/>
      <c r="BD535" s="277"/>
      <c r="BE535" s="277"/>
      <c r="BF535" s="277"/>
      <c r="BG535" s="277"/>
      <c r="BH535" s="277"/>
      <c r="BI535" s="277"/>
      <c r="BJ535" s="277"/>
      <c r="BK535" s="277"/>
      <c r="BL535" s="277"/>
      <c r="BM535" s="277"/>
      <c r="BN535" s="277"/>
      <c r="BO535" s="277"/>
      <c r="BP535" s="277"/>
      <c r="BQ535" s="277"/>
      <c r="BR535" s="277"/>
      <c r="BS535" s="277"/>
      <c r="BT535" s="277"/>
      <c r="BU535" s="277"/>
      <c r="BV535" s="277"/>
      <c r="BW535" s="277"/>
      <c r="BX535" s="277"/>
      <c r="BY535" s="277"/>
      <c r="BZ535" s="277"/>
      <c r="CA535" s="277"/>
      <c r="CB535" s="277"/>
      <c r="CC535" s="277"/>
      <c r="CD535" s="277"/>
      <c r="CE535" s="277"/>
      <c r="CF535" s="277"/>
      <c r="CG535" s="51"/>
      <c r="CH535" s="51"/>
      <c r="CI535" s="51"/>
      <c r="CJ535" s="51"/>
      <c r="CK535" s="51"/>
      <c r="CL535" s="51"/>
      <c r="CM535" s="51"/>
      <c r="CN535" s="41"/>
      <c r="CO535" s="41"/>
      <c r="CP535" s="41"/>
      <c r="CQ535" s="41"/>
      <c r="CR535" s="41"/>
      <c r="CS535" s="41"/>
      <c r="CT535" s="41"/>
      <c r="CU535" s="41"/>
      <c r="CV535" s="41"/>
      <c r="CW535" s="41"/>
      <c r="CX535" s="41"/>
      <c r="CY535" s="41"/>
      <c r="CZ535" s="41"/>
      <c r="DA535" s="41"/>
      <c r="DB535" s="41"/>
      <c r="DC535" s="41"/>
      <c r="DD535" s="41"/>
      <c r="DE535" s="41"/>
      <c r="DF535" s="41"/>
      <c r="DG535" s="41"/>
      <c r="DH535" s="41"/>
      <c r="DI535" s="41"/>
      <c r="DJ535" s="41"/>
      <c r="DK535" s="41"/>
      <c r="DL535" s="41"/>
      <c r="DM535" s="41"/>
      <c r="DN535" s="41"/>
      <c r="DO535" s="41"/>
      <c r="DP535" s="41"/>
      <c r="DQ535" s="41"/>
      <c r="DR535" s="41"/>
      <c r="DS535" s="41"/>
      <c r="DT535" s="41"/>
      <c r="DU535" s="41"/>
      <c r="DV535" s="41"/>
      <c r="DW535" s="41"/>
      <c r="DX535" s="41"/>
      <c r="DY535" s="41"/>
      <c r="DZ535" s="41"/>
      <c r="EA535" s="41"/>
      <c r="EB535" s="41"/>
      <c r="EC535" s="41"/>
      <c r="ED535" s="41"/>
      <c r="EE535" s="41"/>
      <c r="EF535" s="41"/>
      <c r="EG535" s="41"/>
      <c r="EH535" s="41"/>
      <c r="EI535" s="41"/>
      <c r="EJ535" s="41"/>
      <c r="EK535" s="41"/>
      <c r="EL535" s="41"/>
      <c r="EM535" s="41"/>
      <c r="EN535" s="41"/>
      <c r="EO535" s="41"/>
      <c r="EP535" s="41"/>
      <c r="EQ535" s="41"/>
      <c r="ER535" s="41"/>
      <c r="ES535" s="41"/>
      <c r="ET535" s="41"/>
      <c r="EU535" s="41"/>
      <c r="EV535" s="41"/>
      <c r="EW535" s="41"/>
      <c r="EX535" s="41"/>
      <c r="EY535" s="41"/>
      <c r="EZ535" s="41"/>
      <c r="FA535" s="41"/>
      <c r="FB535" s="41"/>
      <c r="FC535" s="41"/>
      <c r="FD535" s="41"/>
      <c r="FE535" s="41"/>
      <c r="FF535" s="41"/>
      <c r="FG535" s="41"/>
      <c r="FH535" s="41"/>
      <c r="FI535" s="41"/>
      <c r="FJ535" s="41"/>
      <c r="FK535" s="41"/>
      <c r="FL535" s="41"/>
      <c r="FM535" s="41"/>
      <c r="FN535" s="41"/>
      <c r="FO535" s="41"/>
      <c r="FP535" s="41"/>
      <c r="FQ535" s="41"/>
    </row>
    <row r="536" spans="1:173" ht="28" customHeight="1" thickBot="1" x14ac:dyDescent="0.3">
      <c r="A536" s="512"/>
      <c r="B536" s="243" t="s">
        <v>324</v>
      </c>
      <c r="C536" s="167" t="s">
        <v>332</v>
      </c>
      <c r="D536" s="626"/>
      <c r="E536" s="627"/>
      <c r="F536" s="626"/>
      <c r="G536" s="627"/>
      <c r="H536" s="626"/>
      <c r="I536" s="627"/>
      <c r="J536" s="626"/>
      <c r="K536" s="627"/>
      <c r="L536" s="626"/>
      <c r="M536" s="627"/>
      <c r="N536" s="626"/>
      <c r="O536" s="627"/>
      <c r="P536" s="626"/>
      <c r="Q536" s="627"/>
      <c r="R536" s="626"/>
      <c r="S536" s="627"/>
      <c r="T536" s="626"/>
      <c r="U536" s="627"/>
      <c r="V536" s="626"/>
      <c r="W536" s="627"/>
      <c r="X536" s="113"/>
      <c r="Y536" s="124">
        <f>IF(OR(D536="s",F536="s",H536="s",J536="s",L536="s",N536="s",P536="s",R536="s",T536="s",V536="s"), 0, IF(OR(D536="a",F536="a",H536="a",J536="a",L536="a",N536="a",P536="a",R536="a",T536="a",V536="a"),Z536,0))</f>
        <v>0</v>
      </c>
      <c r="Z536" s="415">
        <v>10</v>
      </c>
      <c r="AA536" s="45">
        <f>IF((COUNTIF(D536:W536,"a")+COUNTIF(D536:W536,"s"))&gt;0,IF((COUNTIF(D532:W532,"a")+COUNTIF(D532:W532,"s"))&gt;0,0,COUNTIF(D536:W536,"a")+COUNTIF(D536:W536,"s")), COUNTIF(D536:W536,"a")+COUNTIF(D536:W536,"s"))</f>
        <v>0</v>
      </c>
      <c r="AB536" s="223"/>
      <c r="AC536" s="277"/>
      <c r="AD536" s="276"/>
      <c r="AE536" s="277"/>
      <c r="AF536" s="277"/>
      <c r="AG536" s="277"/>
      <c r="AH536" s="277"/>
      <c r="AI536" s="277"/>
      <c r="AJ536" s="277"/>
      <c r="AK536" s="277"/>
      <c r="AL536" s="277"/>
      <c r="AM536" s="277"/>
      <c r="AN536" s="277"/>
      <c r="AO536" s="277"/>
      <c r="AP536" s="277"/>
      <c r="AQ536" s="277"/>
      <c r="AR536" s="277"/>
      <c r="AS536" s="277"/>
      <c r="AT536" s="277"/>
      <c r="AU536" s="277"/>
      <c r="AV536" s="277"/>
      <c r="AW536" s="277"/>
      <c r="AX536" s="277"/>
      <c r="AY536" s="277"/>
      <c r="AZ536" s="277"/>
      <c r="BA536" s="277"/>
      <c r="BB536" s="277"/>
      <c r="BC536" s="277"/>
      <c r="BD536" s="277"/>
      <c r="BE536" s="277"/>
      <c r="BF536" s="277"/>
      <c r="BG536" s="277"/>
      <c r="BH536" s="277"/>
      <c r="BI536" s="277"/>
      <c r="BJ536" s="277"/>
      <c r="BK536" s="277"/>
      <c r="BL536" s="277"/>
      <c r="BM536" s="277"/>
      <c r="BN536" s="277"/>
      <c r="BO536" s="277"/>
      <c r="BP536" s="277"/>
      <c r="BQ536" s="277"/>
      <c r="BR536" s="277"/>
      <c r="BS536" s="277"/>
      <c r="BT536" s="277"/>
      <c r="BU536" s="277"/>
      <c r="BV536" s="277"/>
      <c r="BW536" s="277"/>
      <c r="BX536" s="277"/>
      <c r="BY536" s="277"/>
      <c r="BZ536" s="277"/>
      <c r="CA536" s="277"/>
      <c r="CB536" s="277"/>
      <c r="CC536" s="277"/>
      <c r="CD536" s="277"/>
      <c r="CE536" s="277"/>
      <c r="CF536" s="277"/>
      <c r="CG536" s="51"/>
      <c r="CH536" s="51"/>
      <c r="CI536" s="51"/>
      <c r="CJ536" s="51"/>
      <c r="CK536" s="51"/>
      <c r="CL536" s="51"/>
      <c r="CM536" s="51"/>
      <c r="CN536" s="41"/>
      <c r="CO536" s="41"/>
      <c r="CP536" s="41"/>
      <c r="CQ536" s="41"/>
      <c r="CR536" s="41"/>
      <c r="CS536" s="41"/>
      <c r="CT536" s="41"/>
      <c r="CU536" s="41"/>
      <c r="CV536" s="41"/>
      <c r="CW536" s="41"/>
      <c r="CX536" s="41"/>
      <c r="CY536" s="41"/>
      <c r="CZ536" s="41"/>
      <c r="DA536" s="41"/>
      <c r="DB536" s="41"/>
      <c r="DC536" s="41"/>
      <c r="DD536" s="41"/>
      <c r="DE536" s="41"/>
      <c r="DF536" s="41"/>
      <c r="DG536" s="41"/>
      <c r="DH536" s="41"/>
      <c r="DI536" s="41"/>
      <c r="DJ536" s="41"/>
      <c r="DK536" s="41"/>
      <c r="DL536" s="41"/>
      <c r="DM536" s="41"/>
      <c r="DN536" s="41"/>
      <c r="DO536" s="41"/>
      <c r="DP536" s="41"/>
      <c r="DQ536" s="41"/>
      <c r="DR536" s="41"/>
      <c r="DS536" s="41"/>
      <c r="DT536" s="41"/>
      <c r="DU536" s="41"/>
      <c r="DV536" s="41"/>
      <c r="DW536" s="41"/>
      <c r="DX536" s="41"/>
      <c r="DY536" s="41"/>
      <c r="DZ536" s="41"/>
      <c r="EA536" s="41"/>
      <c r="EB536" s="41"/>
      <c r="EC536" s="41"/>
      <c r="ED536" s="41"/>
      <c r="EE536" s="41"/>
      <c r="EF536" s="41"/>
      <c r="EG536" s="41"/>
      <c r="EH536" s="41"/>
      <c r="EI536" s="41"/>
      <c r="EJ536" s="41"/>
      <c r="EK536" s="41"/>
      <c r="EL536" s="41"/>
      <c r="EM536" s="41"/>
      <c r="EN536" s="41"/>
      <c r="EO536" s="41"/>
      <c r="EP536" s="41"/>
      <c r="EQ536" s="41"/>
      <c r="ER536" s="41"/>
      <c r="ES536" s="41"/>
      <c r="ET536" s="41"/>
      <c r="EU536" s="41"/>
      <c r="EV536" s="41"/>
      <c r="EW536" s="41"/>
      <c r="EX536" s="41"/>
      <c r="EY536" s="41"/>
      <c r="EZ536" s="41"/>
      <c r="FA536" s="41"/>
      <c r="FB536" s="41"/>
      <c r="FC536" s="41"/>
      <c r="FD536" s="41"/>
      <c r="FE536" s="41"/>
      <c r="FF536" s="41"/>
      <c r="FG536" s="41"/>
      <c r="FH536" s="41"/>
      <c r="FI536" s="41"/>
      <c r="FJ536" s="41"/>
      <c r="FK536" s="41"/>
      <c r="FL536" s="41"/>
      <c r="FM536" s="41"/>
      <c r="FN536" s="41"/>
      <c r="FO536" s="41"/>
      <c r="FP536" s="41"/>
      <c r="FQ536" s="41"/>
    </row>
    <row r="537" spans="1:173" ht="21" customHeight="1" thickTop="1" thickBot="1" x14ac:dyDescent="0.3">
      <c r="A537" s="512"/>
      <c r="B537" s="90"/>
      <c r="C537" s="142"/>
      <c r="D537" s="667" t="s">
        <v>289</v>
      </c>
      <c r="E537" s="668"/>
      <c r="F537" s="668"/>
      <c r="G537" s="668"/>
      <c r="H537" s="668"/>
      <c r="I537" s="668"/>
      <c r="J537" s="668"/>
      <c r="K537" s="668"/>
      <c r="L537" s="668"/>
      <c r="M537" s="668"/>
      <c r="N537" s="668"/>
      <c r="O537" s="668"/>
      <c r="P537" s="668"/>
      <c r="Q537" s="668"/>
      <c r="R537" s="668"/>
      <c r="S537" s="668"/>
      <c r="T537" s="668"/>
      <c r="U537" s="668"/>
      <c r="V537" s="668"/>
      <c r="W537" s="668"/>
      <c r="X537" s="669"/>
      <c r="Y537" s="92">
        <f>SUM(Y532:Y536)</f>
        <v>0</v>
      </c>
      <c r="Z537" s="410">
        <v>30</v>
      </c>
      <c r="AA537" s="57"/>
      <c r="AB537" s="51"/>
      <c r="AC537" s="277"/>
      <c r="AD537" s="276"/>
      <c r="AE537" s="277"/>
      <c r="AF537" s="277"/>
      <c r="AG537" s="277"/>
      <c r="AH537" s="277"/>
      <c r="AI537" s="277"/>
      <c r="AJ537" s="277"/>
      <c r="AK537" s="277"/>
      <c r="AL537" s="277"/>
      <c r="AM537" s="277"/>
      <c r="AN537" s="277"/>
      <c r="AO537" s="277"/>
      <c r="AP537" s="277"/>
      <c r="AQ537" s="277"/>
      <c r="AR537" s="277"/>
      <c r="AS537" s="277"/>
      <c r="AT537" s="277"/>
      <c r="AU537" s="277"/>
      <c r="AV537" s="277"/>
      <c r="AW537" s="277"/>
      <c r="AX537" s="277"/>
      <c r="AY537" s="277"/>
      <c r="AZ537" s="277"/>
      <c r="BA537" s="277"/>
      <c r="BB537" s="277"/>
      <c r="BC537" s="277"/>
      <c r="BD537" s="277"/>
      <c r="BE537" s="277"/>
      <c r="BF537" s="277"/>
      <c r="BG537" s="277"/>
      <c r="BH537" s="277"/>
      <c r="BI537" s="277"/>
      <c r="BJ537" s="277"/>
      <c r="BK537" s="277"/>
      <c r="BL537" s="277"/>
      <c r="BM537" s="277"/>
      <c r="BN537" s="277"/>
      <c r="BO537" s="277"/>
      <c r="BP537" s="277"/>
      <c r="BQ537" s="277"/>
      <c r="BR537" s="277"/>
      <c r="BS537" s="277"/>
      <c r="BT537" s="277"/>
      <c r="BU537" s="277"/>
      <c r="BV537" s="277"/>
      <c r="BW537" s="277"/>
      <c r="BX537" s="277"/>
      <c r="BY537" s="277"/>
      <c r="BZ537" s="277"/>
      <c r="CA537" s="277"/>
      <c r="CB537" s="277"/>
      <c r="CC537" s="277"/>
      <c r="CD537" s="277"/>
      <c r="CE537" s="277"/>
      <c r="CF537" s="277"/>
      <c r="CG537" s="51"/>
      <c r="CH537" s="51"/>
      <c r="CI537" s="51"/>
      <c r="CJ537" s="51"/>
      <c r="CK537" s="51"/>
      <c r="CL537" s="51"/>
      <c r="CM537" s="51"/>
      <c r="CN537" s="41"/>
      <c r="CO537" s="41"/>
      <c r="CP537" s="41"/>
      <c r="CQ537" s="41"/>
      <c r="CR537" s="41"/>
      <c r="CS537" s="41"/>
      <c r="CT537" s="41"/>
      <c r="CU537" s="41"/>
      <c r="CV537" s="41"/>
      <c r="CW537" s="41"/>
      <c r="CX537" s="41"/>
      <c r="CY537" s="41"/>
      <c r="CZ537" s="41"/>
      <c r="DA537" s="41"/>
      <c r="DB537" s="41"/>
      <c r="DC537" s="41"/>
      <c r="DD537" s="41"/>
      <c r="DE537" s="41"/>
      <c r="DF537" s="41"/>
      <c r="DG537" s="41"/>
      <c r="DH537" s="41"/>
      <c r="DI537" s="41"/>
      <c r="DJ537" s="41"/>
      <c r="DK537" s="41"/>
      <c r="DL537" s="41"/>
      <c r="DM537" s="41"/>
      <c r="DN537" s="41"/>
      <c r="DO537" s="41"/>
      <c r="DP537" s="41"/>
      <c r="DQ537" s="41"/>
      <c r="DR537" s="41"/>
      <c r="DS537" s="41"/>
      <c r="DT537" s="41"/>
      <c r="DU537" s="41"/>
      <c r="DV537" s="41"/>
      <c r="DW537" s="41"/>
      <c r="DX537" s="41"/>
      <c r="DY537" s="41"/>
      <c r="DZ537" s="41"/>
      <c r="EA537" s="41"/>
      <c r="EB537" s="41"/>
      <c r="EC537" s="41"/>
      <c r="ED537" s="41"/>
      <c r="EE537" s="41"/>
      <c r="EF537" s="41"/>
      <c r="EG537" s="41"/>
      <c r="EH537" s="41"/>
      <c r="EI537" s="41"/>
      <c r="EJ537" s="41"/>
      <c r="EK537" s="41"/>
      <c r="EL537" s="41"/>
      <c r="EM537" s="41"/>
      <c r="EN537" s="41"/>
      <c r="EO537" s="41"/>
      <c r="EP537" s="41"/>
      <c r="EQ537" s="41"/>
      <c r="ER537" s="41"/>
      <c r="ES537" s="41"/>
      <c r="ET537" s="41"/>
      <c r="EU537" s="41"/>
      <c r="EV537" s="41"/>
      <c r="EW537" s="41"/>
      <c r="EX537" s="41"/>
      <c r="EY537" s="41"/>
      <c r="EZ537" s="41"/>
      <c r="FA537" s="41"/>
      <c r="FB537" s="41"/>
      <c r="FC537" s="41"/>
      <c r="FD537" s="41"/>
      <c r="FE537" s="41"/>
      <c r="FF537" s="41"/>
      <c r="FG537" s="41"/>
      <c r="FH537" s="41"/>
      <c r="FI537" s="41"/>
      <c r="FJ537" s="41"/>
      <c r="FK537" s="41"/>
      <c r="FL537" s="41"/>
      <c r="FM537" s="41"/>
      <c r="FN537" s="41"/>
      <c r="FO537" s="41"/>
      <c r="FP537" s="41"/>
      <c r="FQ537" s="41"/>
    </row>
    <row r="538" spans="1:173" ht="21" customHeight="1" thickBot="1" x14ac:dyDescent="0.3">
      <c r="A538" s="512"/>
      <c r="B538" s="91"/>
      <c r="C538" s="158"/>
      <c r="D538" s="693"/>
      <c r="E538" s="694"/>
      <c r="F538" s="862">
        <v>0</v>
      </c>
      <c r="G538" s="715"/>
      <c r="H538" s="715"/>
      <c r="I538" s="715"/>
      <c r="J538" s="715"/>
      <c r="K538" s="715"/>
      <c r="L538" s="715"/>
      <c r="M538" s="715"/>
      <c r="N538" s="715"/>
      <c r="O538" s="715"/>
      <c r="P538" s="715"/>
      <c r="Q538" s="715"/>
      <c r="R538" s="715"/>
      <c r="S538" s="715"/>
      <c r="T538" s="715"/>
      <c r="U538" s="715"/>
      <c r="V538" s="715"/>
      <c r="W538" s="715"/>
      <c r="X538" s="715"/>
      <c r="Y538" s="715"/>
      <c r="Z538" s="716"/>
      <c r="AA538" s="57"/>
      <c r="AB538" s="51"/>
      <c r="AC538" s="277"/>
      <c r="AD538" s="276"/>
      <c r="AE538" s="277"/>
      <c r="AF538" s="277"/>
      <c r="AG538" s="277"/>
      <c r="AH538" s="277"/>
      <c r="AI538" s="277"/>
      <c r="AJ538" s="277"/>
      <c r="AK538" s="277"/>
      <c r="AL538" s="277"/>
      <c r="AM538" s="277"/>
      <c r="AN538" s="277"/>
      <c r="AO538" s="277"/>
      <c r="AP538" s="277"/>
      <c r="AQ538" s="277"/>
      <c r="AR538" s="277"/>
      <c r="AS538" s="277"/>
      <c r="AT538" s="277"/>
      <c r="AU538" s="277"/>
      <c r="AV538" s="277"/>
      <c r="AW538" s="277"/>
      <c r="AX538" s="277"/>
      <c r="AY538" s="277"/>
      <c r="AZ538" s="277"/>
      <c r="BA538" s="277"/>
      <c r="BB538" s="277"/>
      <c r="BC538" s="277"/>
      <c r="BD538" s="277"/>
      <c r="BE538" s="277"/>
      <c r="BF538" s="277"/>
      <c r="BG538" s="277"/>
      <c r="BH538" s="277"/>
      <c r="BI538" s="277"/>
      <c r="BJ538" s="277"/>
      <c r="BK538" s="277"/>
      <c r="BL538" s="277"/>
      <c r="BM538" s="277"/>
      <c r="BN538" s="277"/>
      <c r="BO538" s="277"/>
      <c r="BP538" s="277"/>
      <c r="BQ538" s="277"/>
      <c r="BR538" s="277"/>
      <c r="BS538" s="277"/>
      <c r="BT538" s="277"/>
      <c r="BU538" s="277"/>
      <c r="BV538" s="277"/>
      <c r="BW538" s="277"/>
      <c r="BX538" s="277"/>
      <c r="BY538" s="277"/>
      <c r="BZ538" s="277"/>
      <c r="CA538" s="277"/>
      <c r="CB538" s="277"/>
      <c r="CC538" s="277"/>
      <c r="CD538" s="277"/>
      <c r="CE538" s="277"/>
      <c r="CF538" s="277"/>
      <c r="CG538" s="51"/>
      <c r="CH538" s="51"/>
      <c r="CI538" s="51"/>
      <c r="CJ538" s="51"/>
      <c r="CK538" s="51"/>
      <c r="CL538" s="51"/>
      <c r="CM538" s="51"/>
      <c r="CN538" s="41"/>
      <c r="CO538" s="41"/>
      <c r="CP538" s="41"/>
      <c r="CQ538" s="41"/>
      <c r="CR538" s="41"/>
      <c r="CS538" s="41"/>
      <c r="CT538" s="41"/>
      <c r="CU538" s="41"/>
      <c r="CV538" s="41"/>
      <c r="CW538" s="41"/>
      <c r="CX538" s="41"/>
      <c r="CY538" s="41"/>
      <c r="CZ538" s="41"/>
      <c r="DA538" s="41"/>
      <c r="DB538" s="41"/>
      <c r="DC538" s="41"/>
      <c r="DD538" s="41"/>
      <c r="DE538" s="41"/>
      <c r="DF538" s="41"/>
      <c r="DG538" s="41"/>
      <c r="DH538" s="41"/>
      <c r="DI538" s="41"/>
      <c r="DJ538" s="41"/>
      <c r="DK538" s="41"/>
      <c r="DL538" s="41"/>
      <c r="DM538" s="41"/>
      <c r="DN538" s="41"/>
      <c r="DO538" s="41"/>
      <c r="DP538" s="41"/>
      <c r="DQ538" s="41"/>
      <c r="DR538" s="41"/>
      <c r="DS538" s="41"/>
      <c r="DT538" s="41"/>
      <c r="DU538" s="41"/>
      <c r="DV538" s="41"/>
      <c r="DW538" s="41"/>
      <c r="DX538" s="41"/>
      <c r="DY538" s="41"/>
      <c r="DZ538" s="41"/>
      <c r="EA538" s="41"/>
      <c r="EB538" s="41"/>
      <c r="EC538" s="41"/>
      <c r="ED538" s="41"/>
      <c r="EE538" s="41"/>
      <c r="EF538" s="41"/>
      <c r="EG538" s="41"/>
      <c r="EH538" s="41"/>
      <c r="EI538" s="41"/>
      <c r="EJ538" s="41"/>
      <c r="EK538" s="41"/>
      <c r="EL538" s="41"/>
      <c r="EM538" s="41"/>
      <c r="EN538" s="41"/>
      <c r="EO538" s="41"/>
      <c r="EP538" s="41"/>
      <c r="EQ538" s="41"/>
      <c r="ER538" s="41"/>
      <c r="ES538" s="41"/>
      <c r="ET538" s="41"/>
      <c r="EU538" s="41"/>
      <c r="EV538" s="41"/>
      <c r="EW538" s="41"/>
      <c r="EX538" s="41"/>
      <c r="EY538" s="41"/>
      <c r="EZ538" s="41"/>
      <c r="FA538" s="41"/>
      <c r="FB538" s="41"/>
      <c r="FC538" s="41"/>
      <c r="FD538" s="41"/>
      <c r="FE538" s="41"/>
      <c r="FF538" s="41"/>
      <c r="FG538" s="41"/>
      <c r="FH538" s="41"/>
      <c r="FI538" s="41"/>
      <c r="FJ538" s="41"/>
      <c r="FK538" s="41"/>
      <c r="FL538" s="41"/>
      <c r="FM538" s="41"/>
      <c r="FN538" s="41"/>
      <c r="FO538" s="41"/>
      <c r="FP538" s="41"/>
      <c r="FQ538" s="41"/>
    </row>
    <row r="539" spans="1:173" s="103" customFormat="1" ht="30" customHeight="1" thickBot="1" x14ac:dyDescent="0.3">
      <c r="A539" s="512"/>
      <c r="B539" s="239" t="s">
        <v>567</v>
      </c>
      <c r="C539" s="156" t="s">
        <v>579</v>
      </c>
      <c r="D539" s="12"/>
      <c r="E539" s="11"/>
      <c r="F539" s="12"/>
      <c r="G539" s="13"/>
      <c r="H539" s="16" t="s">
        <v>288</v>
      </c>
      <c r="I539" s="11"/>
      <c r="J539" s="99"/>
      <c r="K539" s="13"/>
      <c r="L539" s="16" t="s">
        <v>288</v>
      </c>
      <c r="M539" s="11"/>
      <c r="N539" s="12"/>
      <c r="O539" s="13"/>
      <c r="P539" s="10"/>
      <c r="Q539" s="11"/>
      <c r="R539" s="12"/>
      <c r="S539" s="13"/>
      <c r="T539" s="10"/>
      <c r="U539" s="11"/>
      <c r="V539" s="12"/>
      <c r="W539" s="13"/>
      <c r="X539" s="17"/>
      <c r="Y539" s="17"/>
      <c r="Z539" s="411"/>
      <c r="AA539" s="57"/>
      <c r="AB539" s="51"/>
      <c r="AC539" s="277"/>
      <c r="AD539" s="276"/>
      <c r="AE539" s="277"/>
      <c r="AF539" s="277"/>
      <c r="AG539" s="277"/>
      <c r="AH539" s="277"/>
      <c r="AI539" s="277"/>
      <c r="AJ539" s="277"/>
      <c r="AK539" s="277"/>
      <c r="AL539" s="277"/>
      <c r="AM539" s="277"/>
      <c r="AN539" s="277"/>
      <c r="AO539" s="277"/>
      <c r="AP539" s="277"/>
      <c r="AQ539" s="277"/>
      <c r="AR539" s="277"/>
      <c r="AS539" s="277"/>
      <c r="AT539" s="277"/>
      <c r="AU539" s="277"/>
      <c r="AV539" s="277"/>
      <c r="AW539" s="277"/>
      <c r="AX539" s="277"/>
      <c r="AY539" s="277"/>
      <c r="AZ539" s="277"/>
      <c r="BA539" s="277"/>
      <c r="BB539" s="277"/>
      <c r="BC539" s="277"/>
      <c r="BD539" s="277"/>
      <c r="BE539" s="277"/>
      <c r="BF539" s="277"/>
      <c r="BG539" s="277"/>
      <c r="BH539" s="277"/>
      <c r="BI539" s="277"/>
      <c r="BJ539" s="277"/>
      <c r="BK539" s="277"/>
      <c r="BL539" s="277"/>
      <c r="BM539" s="277"/>
      <c r="BN539" s="277"/>
      <c r="BO539" s="277"/>
      <c r="BP539" s="277"/>
      <c r="BQ539" s="277"/>
      <c r="BR539" s="277"/>
      <c r="BS539" s="277"/>
      <c r="BT539" s="277"/>
      <c r="BU539" s="277"/>
      <c r="BV539" s="277"/>
      <c r="BW539" s="277"/>
      <c r="BX539" s="277"/>
      <c r="BY539" s="277"/>
      <c r="BZ539" s="277"/>
      <c r="CA539" s="277"/>
      <c r="CB539" s="277"/>
      <c r="CC539" s="277"/>
      <c r="CD539" s="277"/>
      <c r="CE539" s="277"/>
      <c r="CF539" s="277"/>
      <c r="CG539" s="51"/>
      <c r="CH539" s="51"/>
      <c r="CI539" s="51"/>
      <c r="CJ539" s="51"/>
      <c r="CK539" s="51"/>
      <c r="CL539" s="51"/>
      <c r="CM539" s="51"/>
      <c r="CN539" s="41"/>
      <c r="CO539" s="41"/>
      <c r="CP539" s="41"/>
      <c r="CQ539" s="41"/>
      <c r="CR539" s="41"/>
      <c r="CS539" s="41"/>
      <c r="CT539" s="41"/>
      <c r="CU539" s="41"/>
      <c r="CV539" s="41"/>
      <c r="CW539" s="41"/>
      <c r="CX539" s="41"/>
      <c r="CY539" s="41"/>
      <c r="CZ539" s="41"/>
      <c r="DA539" s="41"/>
      <c r="DB539" s="41"/>
      <c r="DC539" s="41"/>
      <c r="DD539" s="41"/>
      <c r="DE539" s="41"/>
      <c r="DF539" s="41"/>
      <c r="DG539" s="41"/>
      <c r="DH539" s="41"/>
      <c r="DI539" s="41"/>
      <c r="DJ539" s="41"/>
      <c r="DK539" s="41"/>
      <c r="DL539" s="41"/>
      <c r="DM539" s="41"/>
      <c r="DN539" s="41"/>
      <c r="DO539" s="41"/>
      <c r="DP539" s="41"/>
      <c r="DQ539" s="41"/>
      <c r="DR539" s="41"/>
      <c r="DS539" s="41"/>
      <c r="DT539" s="41"/>
      <c r="DU539" s="41"/>
      <c r="DV539" s="41"/>
      <c r="DW539" s="41"/>
      <c r="DX539" s="41"/>
      <c r="DY539" s="41"/>
      <c r="DZ539" s="41"/>
      <c r="EA539" s="41"/>
      <c r="EB539" s="41"/>
      <c r="EC539" s="41"/>
      <c r="ED539" s="41"/>
      <c r="EE539" s="41"/>
      <c r="EF539" s="41"/>
      <c r="EG539" s="41"/>
      <c r="EH539" s="41"/>
      <c r="EI539" s="41"/>
      <c r="EJ539" s="41"/>
      <c r="EK539" s="41"/>
      <c r="EL539" s="41"/>
      <c r="EM539" s="41"/>
      <c r="EN539" s="41"/>
      <c r="EO539" s="41"/>
      <c r="EP539" s="41"/>
      <c r="EQ539" s="41"/>
      <c r="ER539" s="41"/>
      <c r="ES539" s="41"/>
      <c r="ET539" s="41"/>
      <c r="EU539" s="41"/>
      <c r="EV539" s="41"/>
      <c r="EW539" s="41"/>
      <c r="EX539" s="41"/>
      <c r="EY539" s="41"/>
      <c r="EZ539" s="41"/>
      <c r="FA539" s="41"/>
      <c r="FB539" s="41"/>
      <c r="FC539" s="41"/>
      <c r="FD539" s="41"/>
      <c r="FE539" s="41"/>
      <c r="FF539" s="41"/>
      <c r="FG539" s="41"/>
      <c r="FH539" s="41"/>
      <c r="FI539" s="41"/>
      <c r="FJ539" s="41"/>
      <c r="FK539" s="41"/>
      <c r="FL539" s="41"/>
      <c r="FM539" s="41"/>
      <c r="FN539" s="41"/>
      <c r="FO539" s="41"/>
      <c r="FP539" s="41"/>
      <c r="FQ539" s="41"/>
    </row>
    <row r="540" spans="1:173" ht="45" customHeight="1" x14ac:dyDescent="0.25">
      <c r="A540" s="512"/>
      <c r="B540" s="238" t="s">
        <v>325</v>
      </c>
      <c r="C540" s="454" t="s">
        <v>570</v>
      </c>
      <c r="D540" s="663"/>
      <c r="E540" s="664"/>
      <c r="F540" s="663"/>
      <c r="G540" s="664"/>
      <c r="H540" s="663"/>
      <c r="I540" s="664"/>
      <c r="J540" s="663"/>
      <c r="K540" s="664"/>
      <c r="L540" s="663"/>
      <c r="M540" s="664"/>
      <c r="N540" s="663"/>
      <c r="O540" s="664"/>
      <c r="P540" s="663"/>
      <c r="Q540" s="664"/>
      <c r="R540" s="663"/>
      <c r="S540" s="664"/>
      <c r="T540" s="663"/>
      <c r="U540" s="664"/>
      <c r="V540" s="663"/>
      <c r="W540" s="664"/>
      <c r="X540" s="113"/>
      <c r="Y540" s="106">
        <f t="shared" ref="Y540:Y547" si="83">IF(OR(D540="s",F540="s",H540="s",J540="s",L540="s",N540="s",P540="s",R540="s",T540="s",V540="s"), 0, IF(OR(D540="a",F540="a",H540="a",J540="a",L540="a",N540="a",P540="a",R540="a",T540="a",V540="a"),Z540,0))</f>
        <v>0</v>
      </c>
      <c r="Z540" s="412">
        <v>10</v>
      </c>
      <c r="AA540" s="45">
        <f t="shared" ref="AA540:AA547" si="84">COUNTIF(D540:W540,"a")+COUNTIF(D540:W540,"s")</f>
        <v>0</v>
      </c>
      <c r="AB540" s="274"/>
      <c r="AC540" s="277"/>
      <c r="AD540" s="276"/>
      <c r="AE540" s="277"/>
      <c r="AF540" s="277"/>
      <c r="AG540" s="277"/>
      <c r="AH540" s="277"/>
      <c r="AI540" s="277"/>
      <c r="AJ540" s="277"/>
      <c r="AK540" s="277"/>
      <c r="AL540" s="277"/>
      <c r="AM540" s="277"/>
      <c r="AN540" s="277"/>
      <c r="AO540" s="277"/>
      <c r="AP540" s="277"/>
      <c r="AQ540" s="277"/>
      <c r="AR540" s="277"/>
      <c r="AS540" s="277"/>
      <c r="AT540" s="277"/>
      <c r="AU540" s="277"/>
      <c r="AV540" s="277"/>
      <c r="AW540" s="277"/>
      <c r="AX540" s="277"/>
      <c r="AY540" s="277"/>
      <c r="AZ540" s="277"/>
      <c r="BA540" s="277"/>
      <c r="BB540" s="277"/>
      <c r="BC540" s="277"/>
      <c r="BD540" s="277"/>
      <c r="BE540" s="277"/>
      <c r="BF540" s="277"/>
      <c r="BG540" s="277"/>
      <c r="BH540" s="277"/>
      <c r="BI540" s="277"/>
      <c r="BJ540" s="277"/>
      <c r="BK540" s="277"/>
      <c r="BL540" s="277"/>
      <c r="BM540" s="277"/>
      <c r="BN540" s="277"/>
      <c r="BO540" s="277"/>
      <c r="BP540" s="277"/>
      <c r="BQ540" s="277"/>
      <c r="BR540" s="277"/>
      <c r="BS540" s="277"/>
      <c r="BT540" s="277"/>
      <c r="BU540" s="277"/>
      <c r="BV540" s="277"/>
      <c r="BW540" s="277"/>
      <c r="BX540" s="277"/>
      <c r="BY540" s="277"/>
      <c r="BZ540" s="277"/>
      <c r="CA540" s="277"/>
      <c r="CB540" s="277"/>
      <c r="CC540" s="277"/>
      <c r="CD540" s="277"/>
      <c r="CE540" s="277"/>
      <c r="CF540" s="277"/>
      <c r="CG540" s="51"/>
      <c r="CH540" s="51"/>
      <c r="CI540" s="51"/>
      <c r="CJ540" s="51"/>
      <c r="CK540" s="51"/>
      <c r="CL540" s="51"/>
      <c r="CM540" s="51"/>
      <c r="CN540" s="41"/>
      <c r="CO540" s="41"/>
      <c r="CP540" s="41"/>
      <c r="CQ540" s="41"/>
      <c r="CR540" s="41"/>
      <c r="CS540" s="41"/>
      <c r="CT540" s="41"/>
      <c r="CU540" s="41"/>
      <c r="CV540" s="41"/>
      <c r="CW540" s="41"/>
      <c r="CX540" s="41"/>
      <c r="CY540" s="41"/>
      <c r="CZ540" s="41"/>
      <c r="DA540" s="41"/>
      <c r="DB540" s="41"/>
      <c r="DC540" s="41"/>
      <c r="DD540" s="41"/>
      <c r="DE540" s="41"/>
      <c r="DF540" s="41"/>
      <c r="DG540" s="41"/>
      <c r="DH540" s="41"/>
      <c r="DI540" s="41"/>
      <c r="DJ540" s="41"/>
      <c r="DK540" s="41"/>
      <c r="DL540" s="41"/>
      <c r="DM540" s="41"/>
      <c r="DN540" s="41"/>
      <c r="DO540" s="41"/>
      <c r="DP540" s="41"/>
      <c r="DQ540" s="41"/>
      <c r="DR540" s="41"/>
      <c r="DS540" s="41"/>
      <c r="DT540" s="41"/>
      <c r="DU540" s="41"/>
      <c r="DV540" s="41"/>
      <c r="DW540" s="41"/>
      <c r="DX540" s="41"/>
      <c r="DY540" s="41"/>
      <c r="DZ540" s="41"/>
      <c r="EA540" s="41"/>
      <c r="EB540" s="41"/>
      <c r="EC540" s="41"/>
      <c r="ED540" s="41"/>
      <c r="EE540" s="41"/>
      <c r="EF540" s="41"/>
      <c r="EG540" s="41"/>
      <c r="EH540" s="41"/>
      <c r="EI540" s="41"/>
      <c r="EJ540" s="41"/>
      <c r="EK540" s="41"/>
      <c r="EL540" s="41"/>
      <c r="EM540" s="41"/>
      <c r="EN540" s="41"/>
      <c r="EO540" s="41"/>
      <c r="EP540" s="41"/>
      <c r="EQ540" s="41"/>
      <c r="ER540" s="41"/>
      <c r="ES540" s="41"/>
      <c r="ET540" s="41"/>
      <c r="EU540" s="41"/>
      <c r="EV540" s="41"/>
      <c r="EW540" s="41"/>
      <c r="EX540" s="41"/>
      <c r="EY540" s="41"/>
      <c r="EZ540" s="41"/>
      <c r="FA540" s="41"/>
      <c r="FB540" s="41"/>
      <c r="FC540" s="41"/>
      <c r="FD540" s="41"/>
      <c r="FE540" s="41"/>
      <c r="FF540" s="41"/>
      <c r="FG540" s="41"/>
      <c r="FH540" s="41"/>
      <c r="FI540" s="41"/>
      <c r="FJ540" s="41"/>
      <c r="FK540" s="41"/>
      <c r="FL540" s="41"/>
      <c r="FM540" s="41"/>
      <c r="FN540" s="41"/>
      <c r="FO540" s="41"/>
      <c r="FP540" s="41"/>
      <c r="FQ540" s="41"/>
    </row>
    <row r="541" spans="1:173" ht="45" customHeight="1" x14ac:dyDescent="0.25">
      <c r="A541" s="512"/>
      <c r="B541" s="243" t="s">
        <v>568</v>
      </c>
      <c r="C541" s="455" t="s">
        <v>571</v>
      </c>
      <c r="D541" s="661"/>
      <c r="E541" s="662"/>
      <c r="F541" s="661"/>
      <c r="G541" s="662"/>
      <c r="H541" s="661"/>
      <c r="I541" s="662"/>
      <c r="J541" s="661"/>
      <c r="K541" s="662"/>
      <c r="L541" s="661"/>
      <c r="M541" s="662"/>
      <c r="N541" s="661"/>
      <c r="O541" s="662"/>
      <c r="P541" s="661"/>
      <c r="Q541" s="662"/>
      <c r="R541" s="661"/>
      <c r="S541" s="662"/>
      <c r="T541" s="661"/>
      <c r="U541" s="662"/>
      <c r="V541" s="661"/>
      <c r="W541" s="662"/>
      <c r="X541" s="113"/>
      <c r="Y541" s="104">
        <f t="shared" si="83"/>
        <v>0</v>
      </c>
      <c r="Z541" s="409">
        <v>10</v>
      </c>
      <c r="AA541" s="45">
        <f t="shared" si="84"/>
        <v>0</v>
      </c>
      <c r="AB541" s="274"/>
      <c r="AC541" s="277"/>
      <c r="AD541" s="276"/>
      <c r="AE541" s="277"/>
      <c r="AF541" s="277"/>
      <c r="AG541" s="277"/>
      <c r="AH541" s="277"/>
      <c r="AI541" s="277"/>
      <c r="AJ541" s="277"/>
      <c r="AK541" s="277"/>
      <c r="AL541" s="277"/>
      <c r="AM541" s="277"/>
      <c r="AN541" s="277"/>
      <c r="AO541" s="277"/>
      <c r="AP541" s="277"/>
      <c r="AQ541" s="277"/>
      <c r="AR541" s="277"/>
      <c r="AS541" s="277"/>
      <c r="AT541" s="277"/>
      <c r="AU541" s="277"/>
      <c r="AV541" s="277"/>
      <c r="AW541" s="277"/>
      <c r="AX541" s="277"/>
      <c r="AY541" s="277"/>
      <c r="AZ541" s="277"/>
      <c r="BA541" s="277"/>
      <c r="BB541" s="277"/>
      <c r="BC541" s="277"/>
      <c r="BD541" s="277"/>
      <c r="BE541" s="277"/>
      <c r="BF541" s="277"/>
      <c r="BG541" s="277"/>
      <c r="BH541" s="277"/>
      <c r="BI541" s="277"/>
      <c r="BJ541" s="277"/>
      <c r="BK541" s="277"/>
      <c r="BL541" s="277"/>
      <c r="BM541" s="277"/>
      <c r="BN541" s="277"/>
      <c r="BO541" s="277"/>
      <c r="BP541" s="277"/>
      <c r="BQ541" s="277"/>
      <c r="BR541" s="277"/>
      <c r="BS541" s="277"/>
      <c r="BT541" s="277"/>
      <c r="BU541" s="277"/>
      <c r="BV541" s="277"/>
      <c r="BW541" s="277"/>
      <c r="BX541" s="277"/>
      <c r="BY541" s="277"/>
      <c r="BZ541" s="277"/>
      <c r="CA541" s="277"/>
      <c r="CB541" s="277"/>
      <c r="CC541" s="277"/>
      <c r="CD541" s="277"/>
      <c r="CE541" s="277"/>
      <c r="CF541" s="277"/>
      <c r="CG541" s="51"/>
      <c r="CH541" s="51"/>
      <c r="CI541" s="51"/>
      <c r="CJ541" s="51"/>
      <c r="CK541" s="51"/>
      <c r="CL541" s="51"/>
      <c r="CM541" s="51"/>
      <c r="CN541" s="41"/>
      <c r="CO541" s="41"/>
      <c r="CP541" s="41"/>
      <c r="CQ541" s="41"/>
      <c r="CR541" s="41"/>
      <c r="CS541" s="41"/>
      <c r="CT541" s="41"/>
      <c r="CU541" s="41"/>
      <c r="CV541" s="41"/>
      <c r="CW541" s="41"/>
      <c r="CX541" s="41"/>
      <c r="CY541" s="41"/>
      <c r="CZ541" s="41"/>
      <c r="DA541" s="41"/>
      <c r="DB541" s="41"/>
      <c r="DC541" s="41"/>
      <c r="DD541" s="41"/>
      <c r="DE541" s="41"/>
      <c r="DF541" s="41"/>
      <c r="DG541" s="41"/>
      <c r="DH541" s="41"/>
      <c r="DI541" s="41"/>
      <c r="DJ541" s="41"/>
      <c r="DK541" s="41"/>
      <c r="DL541" s="41"/>
      <c r="DM541" s="41"/>
      <c r="DN541" s="41"/>
      <c r="DO541" s="41"/>
      <c r="DP541" s="41"/>
      <c r="DQ541" s="41"/>
      <c r="DR541" s="41"/>
      <c r="DS541" s="41"/>
      <c r="DT541" s="41"/>
      <c r="DU541" s="41"/>
      <c r="DV541" s="41"/>
      <c r="DW541" s="41"/>
      <c r="DX541" s="41"/>
      <c r="DY541" s="41"/>
      <c r="DZ541" s="41"/>
      <c r="EA541" s="41"/>
      <c r="EB541" s="41"/>
      <c r="EC541" s="41"/>
      <c r="ED541" s="41"/>
      <c r="EE541" s="41"/>
      <c r="EF541" s="41"/>
      <c r="EG541" s="41"/>
      <c r="EH541" s="41"/>
      <c r="EI541" s="41"/>
      <c r="EJ541" s="41"/>
      <c r="EK541" s="41"/>
      <c r="EL541" s="41"/>
      <c r="EM541" s="41"/>
      <c r="EN541" s="41"/>
      <c r="EO541" s="41"/>
      <c r="EP541" s="41"/>
      <c r="EQ541" s="41"/>
      <c r="ER541" s="41"/>
      <c r="ES541" s="41"/>
      <c r="ET541" s="41"/>
      <c r="EU541" s="41"/>
      <c r="EV541" s="41"/>
      <c r="EW541" s="41"/>
      <c r="EX541" s="41"/>
      <c r="EY541" s="41"/>
      <c r="EZ541" s="41"/>
      <c r="FA541" s="41"/>
      <c r="FB541" s="41"/>
      <c r="FC541" s="41"/>
      <c r="FD541" s="41"/>
      <c r="FE541" s="41"/>
      <c r="FF541" s="41"/>
      <c r="FG541" s="41"/>
      <c r="FH541" s="41"/>
      <c r="FI541" s="41"/>
      <c r="FJ541" s="41"/>
      <c r="FK541" s="41"/>
      <c r="FL541" s="41"/>
      <c r="FM541" s="41"/>
      <c r="FN541" s="41"/>
      <c r="FO541" s="41"/>
      <c r="FP541" s="41"/>
      <c r="FQ541" s="41"/>
    </row>
    <row r="542" spans="1:173" ht="45" customHeight="1" x14ac:dyDescent="0.25">
      <c r="A542" s="512"/>
      <c r="B542" s="243" t="s">
        <v>326</v>
      </c>
      <c r="C542" s="455" t="s">
        <v>572</v>
      </c>
      <c r="D542" s="661"/>
      <c r="E542" s="662"/>
      <c r="F542" s="661"/>
      <c r="G542" s="662"/>
      <c r="H542" s="661"/>
      <c r="I542" s="662"/>
      <c r="J542" s="661"/>
      <c r="K542" s="662"/>
      <c r="L542" s="661"/>
      <c r="M542" s="662"/>
      <c r="N542" s="661"/>
      <c r="O542" s="662"/>
      <c r="P542" s="661"/>
      <c r="Q542" s="662"/>
      <c r="R542" s="661"/>
      <c r="S542" s="662"/>
      <c r="T542" s="661"/>
      <c r="U542" s="662"/>
      <c r="V542" s="661"/>
      <c r="W542" s="662"/>
      <c r="X542" s="113"/>
      <c r="Y542" s="104">
        <f t="shared" si="83"/>
        <v>0</v>
      </c>
      <c r="Z542" s="409">
        <v>10</v>
      </c>
      <c r="AA542" s="45">
        <f t="shared" si="84"/>
        <v>0</v>
      </c>
      <c r="AB542" s="274"/>
      <c r="AC542" s="277"/>
      <c r="AD542" s="276" t="s">
        <v>286</v>
      </c>
      <c r="AE542" s="277"/>
      <c r="AF542" s="277"/>
      <c r="AG542" s="277"/>
      <c r="AH542" s="277"/>
      <c r="AI542" s="277"/>
      <c r="AJ542" s="277"/>
      <c r="AK542" s="277"/>
      <c r="AL542" s="277"/>
      <c r="AM542" s="277"/>
      <c r="AN542" s="277"/>
      <c r="AO542" s="277"/>
      <c r="AP542" s="277"/>
      <c r="AQ542" s="277"/>
      <c r="AR542" s="277"/>
      <c r="AS542" s="277"/>
      <c r="AT542" s="277"/>
      <c r="AU542" s="277"/>
      <c r="AV542" s="277"/>
      <c r="AW542" s="277"/>
      <c r="AX542" s="277"/>
      <c r="AY542" s="277"/>
      <c r="AZ542" s="277"/>
      <c r="BA542" s="277"/>
      <c r="BB542" s="277"/>
      <c r="BC542" s="277"/>
      <c r="BD542" s="277"/>
      <c r="BE542" s="277"/>
      <c r="BF542" s="277"/>
      <c r="BG542" s="277"/>
      <c r="BH542" s="277"/>
      <c r="BI542" s="277"/>
      <c r="BJ542" s="277"/>
      <c r="BK542" s="277"/>
      <c r="BL542" s="277"/>
      <c r="BM542" s="277"/>
      <c r="BN542" s="277"/>
      <c r="BO542" s="277"/>
      <c r="BP542" s="277"/>
      <c r="BQ542" s="277"/>
      <c r="BR542" s="277"/>
      <c r="BS542" s="277"/>
      <c r="BT542" s="277"/>
      <c r="BU542" s="277"/>
      <c r="BV542" s="277"/>
      <c r="BW542" s="277"/>
      <c r="BX542" s="277"/>
      <c r="BY542" s="277"/>
      <c r="BZ542" s="277"/>
      <c r="CA542" s="277"/>
      <c r="CB542" s="277"/>
      <c r="CC542" s="277"/>
      <c r="CD542" s="277"/>
      <c r="CE542" s="277"/>
      <c r="CF542" s="277"/>
      <c r="CG542" s="51"/>
      <c r="CH542" s="51"/>
      <c r="CI542" s="51"/>
      <c r="CJ542" s="51"/>
      <c r="CK542" s="51"/>
      <c r="CL542" s="51"/>
      <c r="CM542" s="51"/>
      <c r="CN542" s="41"/>
      <c r="CO542" s="41"/>
      <c r="CP542" s="41"/>
      <c r="CQ542" s="41"/>
      <c r="CR542" s="41"/>
      <c r="CS542" s="41"/>
      <c r="CT542" s="41"/>
      <c r="CU542" s="41"/>
      <c r="CV542" s="41"/>
      <c r="CW542" s="41"/>
      <c r="CX542" s="41"/>
      <c r="CY542" s="41"/>
      <c r="CZ542" s="41"/>
      <c r="DA542" s="41"/>
      <c r="DB542" s="41"/>
      <c r="DC542" s="41"/>
      <c r="DD542" s="41"/>
      <c r="DE542" s="41"/>
      <c r="DF542" s="41"/>
      <c r="DG542" s="41"/>
      <c r="DH542" s="41"/>
      <c r="DI542" s="41"/>
      <c r="DJ542" s="41"/>
      <c r="DK542" s="41"/>
      <c r="DL542" s="41"/>
      <c r="DM542" s="41"/>
      <c r="DN542" s="41"/>
      <c r="DO542" s="41"/>
      <c r="DP542" s="41"/>
      <c r="DQ542" s="41"/>
      <c r="DR542" s="41"/>
      <c r="DS542" s="41"/>
      <c r="DT542" s="41"/>
      <c r="DU542" s="41"/>
      <c r="DV542" s="41"/>
      <c r="DW542" s="41"/>
      <c r="DX542" s="41"/>
      <c r="DY542" s="41"/>
      <c r="DZ542" s="41"/>
      <c r="EA542" s="41"/>
      <c r="EB542" s="41"/>
      <c r="EC542" s="41"/>
      <c r="ED542" s="41"/>
      <c r="EE542" s="41"/>
      <c r="EF542" s="41"/>
      <c r="EG542" s="41"/>
      <c r="EH542" s="41"/>
      <c r="EI542" s="41"/>
      <c r="EJ542" s="41"/>
      <c r="EK542" s="41"/>
      <c r="EL542" s="41"/>
      <c r="EM542" s="41"/>
      <c r="EN542" s="41"/>
      <c r="EO542" s="41"/>
      <c r="EP542" s="41"/>
      <c r="EQ542" s="41"/>
      <c r="ER542" s="41"/>
      <c r="ES542" s="41"/>
      <c r="ET542" s="41"/>
      <c r="EU542" s="41"/>
      <c r="EV542" s="41"/>
      <c r="EW542" s="41"/>
      <c r="EX542" s="41"/>
      <c r="EY542" s="41"/>
      <c r="EZ542" s="41"/>
      <c r="FA542" s="41"/>
      <c r="FB542" s="41"/>
      <c r="FC542" s="41"/>
      <c r="FD542" s="41"/>
      <c r="FE542" s="41"/>
      <c r="FF542" s="41"/>
      <c r="FG542" s="41"/>
      <c r="FH542" s="41"/>
      <c r="FI542" s="41"/>
      <c r="FJ542" s="41"/>
      <c r="FK542" s="41"/>
      <c r="FL542" s="41"/>
      <c r="FM542" s="41"/>
      <c r="FN542" s="41"/>
      <c r="FO542" s="41"/>
      <c r="FP542" s="41"/>
      <c r="FQ542" s="41"/>
    </row>
    <row r="543" spans="1:173" ht="45" customHeight="1" x14ac:dyDescent="0.25">
      <c r="A543" s="512"/>
      <c r="B543" s="243" t="s">
        <v>574</v>
      </c>
      <c r="C543" s="455" t="s">
        <v>573</v>
      </c>
      <c r="D543" s="661"/>
      <c r="E543" s="662"/>
      <c r="F543" s="661"/>
      <c r="G543" s="662"/>
      <c r="H543" s="661"/>
      <c r="I543" s="662"/>
      <c r="J543" s="661"/>
      <c r="K543" s="662"/>
      <c r="L543" s="661"/>
      <c r="M543" s="662"/>
      <c r="N543" s="661"/>
      <c r="O543" s="662"/>
      <c r="P543" s="661"/>
      <c r="Q543" s="662"/>
      <c r="R543" s="661"/>
      <c r="S543" s="662"/>
      <c r="T543" s="661"/>
      <c r="U543" s="662"/>
      <c r="V543" s="661"/>
      <c r="W543" s="662"/>
      <c r="X543" s="113"/>
      <c r="Y543" s="104">
        <f t="shared" si="83"/>
        <v>0</v>
      </c>
      <c r="Z543" s="409">
        <v>10</v>
      </c>
      <c r="AA543" s="45">
        <f t="shared" si="84"/>
        <v>0</v>
      </c>
      <c r="AB543" s="274"/>
      <c r="AC543" s="277"/>
      <c r="AD543" s="276" t="s">
        <v>286</v>
      </c>
      <c r="AE543" s="277"/>
      <c r="AF543" s="277"/>
      <c r="AG543" s="277"/>
      <c r="AH543" s="277"/>
      <c r="AI543" s="277"/>
      <c r="AJ543" s="277"/>
      <c r="AK543" s="277"/>
      <c r="AL543" s="277"/>
      <c r="AM543" s="277"/>
      <c r="AN543" s="277"/>
      <c r="AO543" s="277"/>
      <c r="AP543" s="277"/>
      <c r="AQ543" s="277"/>
      <c r="AR543" s="277"/>
      <c r="AS543" s="277"/>
      <c r="AT543" s="277"/>
      <c r="AU543" s="277"/>
      <c r="AV543" s="277"/>
      <c r="AW543" s="277"/>
      <c r="AX543" s="277"/>
      <c r="AY543" s="277"/>
      <c r="AZ543" s="277"/>
      <c r="BA543" s="277"/>
      <c r="BB543" s="277"/>
      <c r="BC543" s="277"/>
      <c r="BD543" s="277"/>
      <c r="BE543" s="277"/>
      <c r="BF543" s="277"/>
      <c r="BG543" s="277"/>
      <c r="BH543" s="277"/>
      <c r="BI543" s="277"/>
      <c r="BJ543" s="277"/>
      <c r="BK543" s="277"/>
      <c r="BL543" s="277"/>
      <c r="BM543" s="277"/>
      <c r="BN543" s="277"/>
      <c r="BO543" s="277"/>
      <c r="BP543" s="277"/>
      <c r="BQ543" s="277"/>
      <c r="BR543" s="277"/>
      <c r="BS543" s="277"/>
      <c r="BT543" s="277"/>
      <c r="BU543" s="277"/>
      <c r="BV543" s="277"/>
      <c r="BW543" s="277"/>
      <c r="BX543" s="277"/>
      <c r="BY543" s="277"/>
      <c r="BZ543" s="277"/>
      <c r="CA543" s="277"/>
      <c r="CB543" s="277"/>
      <c r="CC543" s="277"/>
      <c r="CD543" s="277"/>
      <c r="CE543" s="277"/>
      <c r="CF543" s="277"/>
      <c r="CG543" s="51"/>
      <c r="CH543" s="51"/>
      <c r="CI543" s="51"/>
      <c r="CJ543" s="51"/>
      <c r="CK543" s="51"/>
      <c r="CL543" s="51"/>
      <c r="CM543" s="51"/>
      <c r="CN543" s="41"/>
      <c r="CO543" s="41"/>
      <c r="CP543" s="41"/>
      <c r="CQ543" s="41"/>
      <c r="CR543" s="41"/>
      <c r="CS543" s="41"/>
      <c r="CT543" s="41"/>
      <c r="CU543" s="41"/>
      <c r="CV543" s="41"/>
      <c r="CW543" s="41"/>
      <c r="CX543" s="41"/>
      <c r="CY543" s="41"/>
      <c r="CZ543" s="41"/>
      <c r="DA543" s="41"/>
      <c r="DB543" s="41"/>
      <c r="DC543" s="41"/>
      <c r="DD543" s="41"/>
      <c r="DE543" s="41"/>
      <c r="DF543" s="41"/>
      <c r="DG543" s="41"/>
      <c r="DH543" s="41"/>
      <c r="DI543" s="41"/>
      <c r="DJ543" s="41"/>
      <c r="DK543" s="41"/>
      <c r="DL543" s="41"/>
      <c r="DM543" s="41"/>
      <c r="DN543" s="41"/>
      <c r="DO543" s="41"/>
      <c r="DP543" s="41"/>
      <c r="DQ543" s="41"/>
      <c r="DR543" s="41"/>
      <c r="DS543" s="41"/>
      <c r="DT543" s="41"/>
      <c r="DU543" s="41"/>
      <c r="DV543" s="41"/>
      <c r="DW543" s="41"/>
      <c r="DX543" s="41"/>
      <c r="DY543" s="41"/>
      <c r="DZ543" s="41"/>
      <c r="EA543" s="41"/>
      <c r="EB543" s="41"/>
      <c r="EC543" s="41"/>
      <c r="ED543" s="41"/>
      <c r="EE543" s="41"/>
      <c r="EF543" s="41"/>
      <c r="EG543" s="41"/>
      <c r="EH543" s="41"/>
      <c r="EI543" s="41"/>
      <c r="EJ543" s="41"/>
      <c r="EK543" s="41"/>
      <c r="EL543" s="41"/>
      <c r="EM543" s="41"/>
      <c r="EN543" s="41"/>
      <c r="EO543" s="41"/>
      <c r="EP543" s="41"/>
      <c r="EQ543" s="41"/>
      <c r="ER543" s="41"/>
      <c r="ES543" s="41"/>
      <c r="ET543" s="41"/>
      <c r="EU543" s="41"/>
      <c r="EV543" s="41"/>
      <c r="EW543" s="41"/>
      <c r="EX543" s="41"/>
      <c r="EY543" s="41"/>
      <c r="EZ543" s="41"/>
      <c r="FA543" s="41"/>
      <c r="FB543" s="41"/>
      <c r="FC543" s="41"/>
      <c r="FD543" s="41"/>
      <c r="FE543" s="41"/>
      <c r="FF543" s="41"/>
      <c r="FG543" s="41"/>
      <c r="FH543" s="41"/>
      <c r="FI543" s="41"/>
      <c r="FJ543" s="41"/>
      <c r="FK543" s="41"/>
      <c r="FL543" s="41"/>
      <c r="FM543" s="41"/>
      <c r="FN543" s="41"/>
      <c r="FO543" s="41"/>
      <c r="FP543" s="41"/>
      <c r="FQ543" s="41"/>
    </row>
    <row r="544" spans="1:173" ht="45" customHeight="1" x14ac:dyDescent="0.25">
      <c r="A544" s="512"/>
      <c r="B544" s="243" t="s">
        <v>327</v>
      </c>
      <c r="C544" s="455" t="s">
        <v>654</v>
      </c>
      <c r="D544" s="661"/>
      <c r="E544" s="662"/>
      <c r="F544" s="661"/>
      <c r="G544" s="662"/>
      <c r="H544" s="661"/>
      <c r="I544" s="662"/>
      <c r="J544" s="661"/>
      <c r="K544" s="662"/>
      <c r="L544" s="661"/>
      <c r="M544" s="662"/>
      <c r="N544" s="661"/>
      <c r="O544" s="662"/>
      <c r="P544" s="661"/>
      <c r="Q544" s="662"/>
      <c r="R544" s="661"/>
      <c r="S544" s="662"/>
      <c r="T544" s="661"/>
      <c r="U544" s="662"/>
      <c r="V544" s="661"/>
      <c r="W544" s="662"/>
      <c r="X544" s="113"/>
      <c r="Y544" s="104">
        <f t="shared" si="83"/>
        <v>0</v>
      </c>
      <c r="Z544" s="409">
        <v>10</v>
      </c>
      <c r="AA544" s="45">
        <f t="shared" si="84"/>
        <v>0</v>
      </c>
      <c r="AB544" s="274"/>
      <c r="AC544" s="277"/>
      <c r="AD544" s="276"/>
      <c r="AE544" s="277"/>
      <c r="AF544" s="277"/>
      <c r="AG544" s="277"/>
      <c r="AH544" s="277"/>
      <c r="AI544" s="277"/>
      <c r="AJ544" s="277"/>
      <c r="AK544" s="277"/>
      <c r="AL544" s="277"/>
      <c r="AM544" s="277"/>
      <c r="AN544" s="277"/>
      <c r="AO544" s="277"/>
      <c r="AP544" s="277"/>
      <c r="AQ544" s="277"/>
      <c r="AR544" s="277"/>
      <c r="AS544" s="277"/>
      <c r="AT544" s="277"/>
      <c r="AU544" s="277"/>
      <c r="AV544" s="277"/>
      <c r="AW544" s="277"/>
      <c r="AX544" s="277"/>
      <c r="AY544" s="277"/>
      <c r="AZ544" s="277"/>
      <c r="BA544" s="277"/>
      <c r="BB544" s="277"/>
      <c r="BC544" s="277"/>
      <c r="BD544" s="277"/>
      <c r="BE544" s="277"/>
      <c r="BF544" s="277"/>
      <c r="BG544" s="277"/>
      <c r="BH544" s="277"/>
      <c r="BI544" s="277"/>
      <c r="BJ544" s="277"/>
      <c r="BK544" s="277"/>
      <c r="BL544" s="277"/>
      <c r="BM544" s="277"/>
      <c r="BN544" s="277"/>
      <c r="BO544" s="277"/>
      <c r="BP544" s="277"/>
      <c r="BQ544" s="277"/>
      <c r="BR544" s="277"/>
      <c r="BS544" s="277"/>
      <c r="BT544" s="277"/>
      <c r="BU544" s="277"/>
      <c r="BV544" s="277"/>
      <c r="BW544" s="277"/>
      <c r="BX544" s="277"/>
      <c r="BY544" s="277"/>
      <c r="BZ544" s="277"/>
      <c r="CA544" s="277"/>
      <c r="CB544" s="277"/>
      <c r="CC544" s="277"/>
      <c r="CD544" s="277"/>
      <c r="CE544" s="277"/>
      <c r="CF544" s="277"/>
      <c r="CG544" s="51"/>
      <c r="CH544" s="51"/>
      <c r="CI544" s="51"/>
      <c r="CJ544" s="51"/>
      <c r="CK544" s="51"/>
      <c r="CL544" s="51"/>
      <c r="CM544" s="51"/>
      <c r="CN544" s="41"/>
      <c r="CO544" s="41"/>
      <c r="CP544" s="41"/>
      <c r="CQ544" s="41"/>
      <c r="CR544" s="41"/>
      <c r="CS544" s="41"/>
      <c r="CT544" s="41"/>
      <c r="CU544" s="41"/>
      <c r="CV544" s="41"/>
      <c r="CW544" s="41"/>
      <c r="CX544" s="41"/>
      <c r="CY544" s="41"/>
      <c r="CZ544" s="41"/>
      <c r="DA544" s="41"/>
      <c r="DB544" s="41"/>
      <c r="DC544" s="41"/>
      <c r="DD544" s="41"/>
      <c r="DE544" s="41"/>
      <c r="DF544" s="41"/>
      <c r="DG544" s="41"/>
      <c r="DH544" s="41"/>
      <c r="DI544" s="41"/>
      <c r="DJ544" s="41"/>
      <c r="DK544" s="41"/>
      <c r="DL544" s="41"/>
      <c r="DM544" s="41"/>
      <c r="DN544" s="41"/>
      <c r="DO544" s="41"/>
      <c r="DP544" s="41"/>
      <c r="DQ544" s="41"/>
      <c r="DR544" s="41"/>
      <c r="DS544" s="41"/>
      <c r="DT544" s="41"/>
      <c r="DU544" s="41"/>
      <c r="DV544" s="41"/>
      <c r="DW544" s="41"/>
      <c r="DX544" s="41"/>
      <c r="DY544" s="41"/>
      <c r="DZ544" s="41"/>
      <c r="EA544" s="41"/>
      <c r="EB544" s="41"/>
      <c r="EC544" s="41"/>
      <c r="ED544" s="41"/>
      <c r="EE544" s="41"/>
      <c r="EF544" s="41"/>
      <c r="EG544" s="41"/>
      <c r="EH544" s="41"/>
      <c r="EI544" s="41"/>
      <c r="EJ544" s="41"/>
      <c r="EK544" s="41"/>
      <c r="EL544" s="41"/>
      <c r="EM544" s="41"/>
      <c r="EN544" s="41"/>
      <c r="EO544" s="41"/>
      <c r="EP544" s="41"/>
      <c r="EQ544" s="41"/>
      <c r="ER544" s="41"/>
      <c r="ES544" s="41"/>
      <c r="ET544" s="41"/>
      <c r="EU544" s="41"/>
      <c r="EV544" s="41"/>
      <c r="EW544" s="41"/>
      <c r="EX544" s="41"/>
      <c r="EY544" s="41"/>
      <c r="EZ544" s="41"/>
      <c r="FA544" s="41"/>
      <c r="FB544" s="41"/>
      <c r="FC544" s="41"/>
      <c r="FD544" s="41"/>
      <c r="FE544" s="41"/>
      <c r="FF544" s="41"/>
      <c r="FG544" s="41"/>
      <c r="FH544" s="41"/>
      <c r="FI544" s="41"/>
      <c r="FJ544" s="41"/>
      <c r="FK544" s="41"/>
      <c r="FL544" s="41"/>
      <c r="FM544" s="41"/>
      <c r="FN544" s="41"/>
      <c r="FO544" s="41"/>
      <c r="FP544" s="41"/>
      <c r="FQ544" s="41"/>
    </row>
    <row r="545" spans="1:173" ht="28" customHeight="1" x14ac:dyDescent="0.25">
      <c r="A545" s="512"/>
      <c r="B545" s="243" t="s">
        <v>328</v>
      </c>
      <c r="C545" s="455" t="s">
        <v>576</v>
      </c>
      <c r="D545" s="661"/>
      <c r="E545" s="662"/>
      <c r="F545" s="661"/>
      <c r="G545" s="662"/>
      <c r="H545" s="661"/>
      <c r="I545" s="662"/>
      <c r="J545" s="661"/>
      <c r="K545" s="662"/>
      <c r="L545" s="661"/>
      <c r="M545" s="662"/>
      <c r="N545" s="661"/>
      <c r="O545" s="662"/>
      <c r="P545" s="661"/>
      <c r="Q545" s="662"/>
      <c r="R545" s="661"/>
      <c r="S545" s="662"/>
      <c r="T545" s="661"/>
      <c r="U545" s="662"/>
      <c r="V545" s="661"/>
      <c r="W545" s="662"/>
      <c r="X545" s="113"/>
      <c r="Y545" s="104">
        <f t="shared" si="83"/>
        <v>0</v>
      </c>
      <c r="Z545" s="409">
        <v>10</v>
      </c>
      <c r="AA545" s="45">
        <f t="shared" si="84"/>
        <v>0</v>
      </c>
      <c r="AB545" s="274"/>
      <c r="AC545" s="277"/>
      <c r="AD545" s="276" t="s">
        <v>286</v>
      </c>
      <c r="AE545" s="277"/>
      <c r="AF545" s="277"/>
      <c r="AG545" s="277"/>
      <c r="AH545" s="277"/>
      <c r="AI545" s="277"/>
      <c r="AJ545" s="277"/>
      <c r="AK545" s="277"/>
      <c r="AL545" s="277"/>
      <c r="AM545" s="277"/>
      <c r="AN545" s="277"/>
      <c r="AO545" s="277"/>
      <c r="AP545" s="277"/>
      <c r="AQ545" s="277"/>
      <c r="AR545" s="277"/>
      <c r="AS545" s="277"/>
      <c r="AT545" s="277"/>
      <c r="AU545" s="277"/>
      <c r="AV545" s="277"/>
      <c r="AW545" s="277"/>
      <c r="AX545" s="277"/>
      <c r="AY545" s="277"/>
      <c r="AZ545" s="277"/>
      <c r="BA545" s="277"/>
      <c r="BB545" s="277"/>
      <c r="BC545" s="277"/>
      <c r="BD545" s="277"/>
      <c r="BE545" s="277"/>
      <c r="BF545" s="277"/>
      <c r="BG545" s="277"/>
      <c r="BH545" s="277"/>
      <c r="BI545" s="277"/>
      <c r="BJ545" s="277"/>
      <c r="BK545" s="277"/>
      <c r="BL545" s="277"/>
      <c r="BM545" s="277"/>
      <c r="BN545" s="277"/>
      <c r="BO545" s="277"/>
      <c r="BP545" s="277"/>
      <c r="BQ545" s="277"/>
      <c r="BR545" s="277"/>
      <c r="BS545" s="277"/>
      <c r="BT545" s="277"/>
      <c r="BU545" s="277"/>
      <c r="BV545" s="277"/>
      <c r="BW545" s="277"/>
      <c r="BX545" s="277"/>
      <c r="BY545" s="277"/>
      <c r="BZ545" s="277"/>
      <c r="CA545" s="277"/>
      <c r="CB545" s="277"/>
      <c r="CC545" s="277"/>
      <c r="CD545" s="277"/>
      <c r="CE545" s="277"/>
      <c r="CF545" s="277"/>
      <c r="CG545" s="51"/>
      <c r="CH545" s="51"/>
      <c r="CI545" s="51"/>
      <c r="CJ545" s="51"/>
      <c r="CK545" s="51"/>
      <c r="CL545" s="51"/>
      <c r="CM545" s="51"/>
      <c r="CN545" s="41"/>
      <c r="CO545" s="41"/>
      <c r="CP545" s="41"/>
      <c r="CQ545" s="41"/>
      <c r="CR545" s="41"/>
      <c r="CS545" s="41"/>
      <c r="CT545" s="41"/>
      <c r="CU545" s="41"/>
      <c r="CV545" s="41"/>
      <c r="CW545" s="41"/>
      <c r="CX545" s="41"/>
      <c r="CY545" s="41"/>
      <c r="CZ545" s="41"/>
      <c r="DA545" s="41"/>
      <c r="DB545" s="41"/>
      <c r="DC545" s="41"/>
      <c r="DD545" s="41"/>
      <c r="DE545" s="41"/>
      <c r="DF545" s="41"/>
      <c r="DG545" s="41"/>
      <c r="DH545" s="41"/>
      <c r="DI545" s="41"/>
      <c r="DJ545" s="41"/>
      <c r="DK545" s="41"/>
      <c r="DL545" s="41"/>
      <c r="DM545" s="41"/>
      <c r="DN545" s="41"/>
      <c r="DO545" s="41"/>
      <c r="DP545" s="41"/>
      <c r="DQ545" s="41"/>
      <c r="DR545" s="41"/>
      <c r="DS545" s="41"/>
      <c r="DT545" s="41"/>
      <c r="DU545" s="41"/>
      <c r="DV545" s="41"/>
      <c r="DW545" s="41"/>
      <c r="DX545" s="41"/>
      <c r="DY545" s="41"/>
      <c r="DZ545" s="41"/>
      <c r="EA545" s="41"/>
      <c r="EB545" s="41"/>
      <c r="EC545" s="41"/>
      <c r="ED545" s="41"/>
      <c r="EE545" s="41"/>
      <c r="EF545" s="41"/>
      <c r="EG545" s="41"/>
      <c r="EH545" s="41"/>
      <c r="EI545" s="41"/>
      <c r="EJ545" s="41"/>
      <c r="EK545" s="41"/>
      <c r="EL545" s="41"/>
      <c r="EM545" s="41"/>
      <c r="EN545" s="41"/>
      <c r="EO545" s="41"/>
      <c r="EP545" s="41"/>
      <c r="EQ545" s="41"/>
      <c r="ER545" s="41"/>
      <c r="ES545" s="41"/>
      <c r="ET545" s="41"/>
      <c r="EU545" s="41"/>
      <c r="EV545" s="41"/>
      <c r="EW545" s="41"/>
      <c r="EX545" s="41"/>
      <c r="EY545" s="41"/>
      <c r="EZ545" s="41"/>
      <c r="FA545" s="41"/>
      <c r="FB545" s="41"/>
      <c r="FC545" s="41"/>
      <c r="FD545" s="41"/>
      <c r="FE545" s="41"/>
      <c r="FF545" s="41"/>
      <c r="FG545" s="41"/>
      <c r="FH545" s="41"/>
      <c r="FI545" s="41"/>
      <c r="FJ545" s="41"/>
      <c r="FK545" s="41"/>
      <c r="FL545" s="41"/>
      <c r="FM545" s="41"/>
      <c r="FN545" s="41"/>
      <c r="FO545" s="41"/>
      <c r="FP545" s="41"/>
      <c r="FQ545" s="41"/>
    </row>
    <row r="546" spans="1:173" ht="45" customHeight="1" x14ac:dyDescent="0.25">
      <c r="A546" s="512"/>
      <c r="B546" s="243" t="s">
        <v>575</v>
      </c>
      <c r="C546" s="455" t="s">
        <v>577</v>
      </c>
      <c r="D546" s="661"/>
      <c r="E546" s="662"/>
      <c r="F546" s="661"/>
      <c r="G546" s="662"/>
      <c r="H546" s="661"/>
      <c r="I546" s="662"/>
      <c r="J546" s="661"/>
      <c r="K546" s="662"/>
      <c r="L546" s="661"/>
      <c r="M546" s="662"/>
      <c r="N546" s="661"/>
      <c r="O546" s="662"/>
      <c r="P546" s="661"/>
      <c r="Q546" s="662"/>
      <c r="R546" s="661"/>
      <c r="S546" s="662"/>
      <c r="T546" s="661"/>
      <c r="U546" s="662"/>
      <c r="V546" s="661"/>
      <c r="W546" s="662"/>
      <c r="X546" s="113"/>
      <c r="Y546" s="104">
        <f t="shared" si="83"/>
        <v>0</v>
      </c>
      <c r="Z546" s="409">
        <v>10</v>
      </c>
      <c r="AA546" s="45">
        <f t="shared" si="84"/>
        <v>0</v>
      </c>
      <c r="AB546" s="274"/>
      <c r="AC546" s="277"/>
      <c r="AD546" s="276" t="s">
        <v>286</v>
      </c>
      <c r="AE546" s="277"/>
      <c r="AF546" s="277"/>
      <c r="AG546" s="277"/>
      <c r="AH546" s="277"/>
      <c r="AI546" s="277"/>
      <c r="AJ546" s="277"/>
      <c r="AK546" s="277"/>
      <c r="AL546" s="277"/>
      <c r="AM546" s="277"/>
      <c r="AN546" s="277"/>
      <c r="AO546" s="277"/>
      <c r="AP546" s="277"/>
      <c r="AQ546" s="277"/>
      <c r="AR546" s="277"/>
      <c r="AS546" s="277"/>
      <c r="AT546" s="277"/>
      <c r="AU546" s="277"/>
      <c r="AV546" s="277"/>
      <c r="AW546" s="277"/>
      <c r="AX546" s="277"/>
      <c r="AY546" s="277"/>
      <c r="AZ546" s="277"/>
      <c r="BA546" s="277"/>
      <c r="BB546" s="277"/>
      <c r="BC546" s="277"/>
      <c r="BD546" s="277"/>
      <c r="BE546" s="277"/>
      <c r="BF546" s="277"/>
      <c r="BG546" s="277"/>
      <c r="BH546" s="277"/>
      <c r="BI546" s="277"/>
      <c r="BJ546" s="277"/>
      <c r="BK546" s="277"/>
      <c r="BL546" s="277"/>
      <c r="BM546" s="277"/>
      <c r="BN546" s="277"/>
      <c r="BO546" s="277"/>
      <c r="BP546" s="277"/>
      <c r="BQ546" s="277"/>
      <c r="BR546" s="277"/>
      <c r="BS546" s="277"/>
      <c r="BT546" s="277"/>
      <c r="BU546" s="277"/>
      <c r="BV546" s="277"/>
      <c r="BW546" s="277"/>
      <c r="BX546" s="277"/>
      <c r="BY546" s="277"/>
      <c r="BZ546" s="277"/>
      <c r="CA546" s="277"/>
      <c r="CB546" s="277"/>
      <c r="CC546" s="277"/>
      <c r="CD546" s="277"/>
      <c r="CE546" s="277"/>
      <c r="CF546" s="277"/>
      <c r="CG546" s="51"/>
      <c r="CH546" s="51"/>
      <c r="CI546" s="51"/>
      <c r="CJ546" s="51"/>
      <c r="CK546" s="51"/>
      <c r="CL546" s="51"/>
      <c r="CM546" s="51"/>
      <c r="CN546" s="41"/>
      <c r="CO546" s="41"/>
      <c r="CP546" s="41"/>
      <c r="CQ546" s="41"/>
      <c r="CR546" s="41"/>
      <c r="CS546" s="41"/>
      <c r="CT546" s="41"/>
      <c r="CU546" s="41"/>
      <c r="CV546" s="41"/>
      <c r="CW546" s="41"/>
      <c r="CX546" s="41"/>
      <c r="CY546" s="41"/>
      <c r="CZ546" s="41"/>
      <c r="DA546" s="41"/>
      <c r="DB546" s="41"/>
      <c r="DC546" s="41"/>
      <c r="DD546" s="41"/>
      <c r="DE546" s="41"/>
      <c r="DF546" s="41"/>
      <c r="DG546" s="41"/>
      <c r="DH546" s="41"/>
      <c r="DI546" s="41"/>
      <c r="DJ546" s="41"/>
      <c r="DK546" s="41"/>
      <c r="DL546" s="41"/>
      <c r="DM546" s="41"/>
      <c r="DN546" s="41"/>
      <c r="DO546" s="41"/>
      <c r="DP546" s="41"/>
      <c r="DQ546" s="41"/>
      <c r="DR546" s="41"/>
      <c r="DS546" s="41"/>
      <c r="DT546" s="41"/>
      <c r="DU546" s="41"/>
      <c r="DV546" s="41"/>
      <c r="DW546" s="41"/>
      <c r="DX546" s="41"/>
      <c r="DY546" s="41"/>
      <c r="DZ546" s="41"/>
      <c r="EA546" s="41"/>
      <c r="EB546" s="41"/>
      <c r="EC546" s="41"/>
      <c r="ED546" s="41"/>
      <c r="EE546" s="41"/>
      <c r="EF546" s="41"/>
      <c r="EG546" s="41"/>
      <c r="EH546" s="41"/>
      <c r="EI546" s="41"/>
      <c r="EJ546" s="41"/>
      <c r="EK546" s="41"/>
      <c r="EL546" s="41"/>
      <c r="EM546" s="41"/>
      <c r="EN546" s="41"/>
      <c r="EO546" s="41"/>
      <c r="EP546" s="41"/>
      <c r="EQ546" s="41"/>
      <c r="ER546" s="41"/>
      <c r="ES546" s="41"/>
      <c r="ET546" s="41"/>
      <c r="EU546" s="41"/>
      <c r="EV546" s="41"/>
      <c r="EW546" s="41"/>
      <c r="EX546" s="41"/>
      <c r="EY546" s="41"/>
      <c r="EZ546" s="41"/>
      <c r="FA546" s="41"/>
      <c r="FB546" s="41"/>
      <c r="FC546" s="41"/>
      <c r="FD546" s="41"/>
      <c r="FE546" s="41"/>
      <c r="FF546" s="41"/>
      <c r="FG546" s="41"/>
      <c r="FH546" s="41"/>
      <c r="FI546" s="41"/>
      <c r="FJ546" s="41"/>
      <c r="FK546" s="41"/>
      <c r="FL546" s="41"/>
      <c r="FM546" s="41"/>
      <c r="FN546" s="41"/>
      <c r="FO546" s="41"/>
      <c r="FP546" s="41"/>
      <c r="FQ546" s="41"/>
    </row>
    <row r="547" spans="1:173" ht="45" customHeight="1" thickBot="1" x14ac:dyDescent="0.3">
      <c r="A547" s="512"/>
      <c r="B547" s="243" t="s">
        <v>569</v>
      </c>
      <c r="C547" s="456" t="s">
        <v>578</v>
      </c>
      <c r="D547" s="661"/>
      <c r="E547" s="662"/>
      <c r="F547" s="661"/>
      <c r="G547" s="662"/>
      <c r="H547" s="661"/>
      <c r="I547" s="662"/>
      <c r="J547" s="661"/>
      <c r="K547" s="662"/>
      <c r="L547" s="661"/>
      <c r="M547" s="662"/>
      <c r="N547" s="661"/>
      <c r="O547" s="662"/>
      <c r="P547" s="661"/>
      <c r="Q547" s="662"/>
      <c r="R547" s="661"/>
      <c r="S547" s="662"/>
      <c r="T547" s="661"/>
      <c r="U547" s="662"/>
      <c r="V547" s="661"/>
      <c r="W547" s="662"/>
      <c r="X547" s="113"/>
      <c r="Y547" s="104">
        <f t="shared" si="83"/>
        <v>0</v>
      </c>
      <c r="Z547" s="409">
        <v>10</v>
      </c>
      <c r="AA547" s="45">
        <f t="shared" si="84"/>
        <v>0</v>
      </c>
      <c r="AB547" s="274"/>
      <c r="AC547" s="277"/>
      <c r="AD547" s="276"/>
      <c r="AE547" s="277"/>
      <c r="AF547" s="277"/>
      <c r="AG547" s="277"/>
      <c r="AH547" s="277"/>
      <c r="AI547" s="277"/>
      <c r="AJ547" s="277"/>
      <c r="AK547" s="277"/>
      <c r="AL547" s="277"/>
      <c r="AM547" s="277"/>
      <c r="AN547" s="277"/>
      <c r="AO547" s="277"/>
      <c r="AP547" s="277"/>
      <c r="AQ547" s="277"/>
      <c r="AR547" s="277"/>
      <c r="AS547" s="277"/>
      <c r="AT547" s="277"/>
      <c r="AU547" s="277"/>
      <c r="AV547" s="277"/>
      <c r="AW547" s="277"/>
      <c r="AX547" s="277"/>
      <c r="AY547" s="277"/>
      <c r="AZ547" s="277"/>
      <c r="BA547" s="277"/>
      <c r="BB547" s="277"/>
      <c r="BC547" s="277"/>
      <c r="BD547" s="277"/>
      <c r="BE547" s="277"/>
      <c r="BF547" s="277"/>
      <c r="BG547" s="277"/>
      <c r="BH547" s="277"/>
      <c r="BI547" s="277"/>
      <c r="BJ547" s="277"/>
      <c r="BK547" s="277"/>
      <c r="BL547" s="277"/>
      <c r="BM547" s="277"/>
      <c r="BN547" s="277"/>
      <c r="BO547" s="277"/>
      <c r="BP547" s="277"/>
      <c r="BQ547" s="277"/>
      <c r="BR547" s="277"/>
      <c r="BS547" s="277"/>
      <c r="BT547" s="277"/>
      <c r="BU547" s="277"/>
      <c r="BV547" s="277"/>
      <c r="BW547" s="277"/>
      <c r="BX547" s="277"/>
      <c r="BY547" s="277"/>
      <c r="BZ547" s="277"/>
      <c r="CA547" s="277"/>
      <c r="CB547" s="277"/>
      <c r="CC547" s="277"/>
      <c r="CD547" s="277"/>
      <c r="CE547" s="277"/>
      <c r="CF547" s="277"/>
      <c r="CG547" s="51"/>
      <c r="CH547" s="51"/>
      <c r="CI547" s="51"/>
      <c r="CJ547" s="51"/>
      <c r="CK547" s="51"/>
      <c r="CL547" s="51"/>
      <c r="CM547" s="51"/>
      <c r="CN547" s="41"/>
      <c r="CO547" s="41"/>
      <c r="CP547" s="41"/>
      <c r="CQ547" s="41"/>
      <c r="CR547" s="41"/>
      <c r="CS547" s="41"/>
      <c r="CT547" s="41"/>
      <c r="CU547" s="41"/>
      <c r="CV547" s="41"/>
      <c r="CW547" s="41"/>
      <c r="CX547" s="41"/>
      <c r="CY547" s="41"/>
      <c r="CZ547" s="41"/>
      <c r="DA547" s="41"/>
      <c r="DB547" s="41"/>
      <c r="DC547" s="41"/>
      <c r="DD547" s="41"/>
      <c r="DE547" s="41"/>
      <c r="DF547" s="41"/>
      <c r="DG547" s="41"/>
      <c r="DH547" s="41"/>
      <c r="DI547" s="41"/>
      <c r="DJ547" s="41"/>
      <c r="DK547" s="41"/>
      <c r="DL547" s="41"/>
      <c r="DM547" s="41"/>
      <c r="DN547" s="41"/>
      <c r="DO547" s="41"/>
      <c r="DP547" s="41"/>
      <c r="DQ547" s="41"/>
      <c r="DR547" s="41"/>
      <c r="DS547" s="41"/>
      <c r="DT547" s="41"/>
      <c r="DU547" s="41"/>
      <c r="DV547" s="41"/>
      <c r="DW547" s="41"/>
      <c r="DX547" s="41"/>
      <c r="DY547" s="41"/>
      <c r="DZ547" s="41"/>
      <c r="EA547" s="41"/>
      <c r="EB547" s="41"/>
      <c r="EC547" s="41"/>
      <c r="ED547" s="41"/>
      <c r="EE547" s="41"/>
      <c r="EF547" s="41"/>
      <c r="EG547" s="41"/>
      <c r="EH547" s="41"/>
      <c r="EI547" s="41"/>
      <c r="EJ547" s="41"/>
      <c r="EK547" s="41"/>
      <c r="EL547" s="41"/>
      <c r="EM547" s="41"/>
      <c r="EN547" s="41"/>
      <c r="EO547" s="41"/>
      <c r="EP547" s="41"/>
      <c r="EQ547" s="41"/>
      <c r="ER547" s="41"/>
      <c r="ES547" s="41"/>
      <c r="ET547" s="41"/>
      <c r="EU547" s="41"/>
      <c r="EV547" s="41"/>
      <c r="EW547" s="41"/>
      <c r="EX547" s="41"/>
      <c r="EY547" s="41"/>
      <c r="EZ547" s="41"/>
      <c r="FA547" s="41"/>
      <c r="FB547" s="41"/>
      <c r="FC547" s="41"/>
      <c r="FD547" s="41"/>
      <c r="FE547" s="41"/>
      <c r="FF547" s="41"/>
      <c r="FG547" s="41"/>
      <c r="FH547" s="41"/>
      <c r="FI547" s="41"/>
      <c r="FJ547" s="41"/>
      <c r="FK547" s="41"/>
      <c r="FL547" s="41"/>
      <c r="FM547" s="41"/>
      <c r="FN547" s="41"/>
      <c r="FO547" s="41"/>
      <c r="FP547" s="41"/>
      <c r="FQ547" s="41"/>
    </row>
    <row r="548" spans="1:173" ht="21" customHeight="1" thickTop="1" thickBot="1" x14ac:dyDescent="0.3">
      <c r="A548" s="512"/>
      <c r="B548" s="91"/>
      <c r="C548" s="143"/>
      <c r="D548" s="667" t="s">
        <v>289</v>
      </c>
      <c r="E548" s="668"/>
      <c r="F548" s="668"/>
      <c r="G548" s="668"/>
      <c r="H548" s="668"/>
      <c r="I548" s="668"/>
      <c r="J548" s="668"/>
      <c r="K548" s="668"/>
      <c r="L548" s="668"/>
      <c r="M548" s="668"/>
      <c r="N548" s="668"/>
      <c r="O548" s="668"/>
      <c r="P548" s="668"/>
      <c r="Q548" s="668"/>
      <c r="R548" s="668"/>
      <c r="S548" s="668"/>
      <c r="T548" s="668"/>
      <c r="U548" s="668"/>
      <c r="V548" s="668"/>
      <c r="W548" s="668"/>
      <c r="X548" s="669"/>
      <c r="Y548" s="9">
        <f>SUM(Y540:Y547)</f>
        <v>0</v>
      </c>
      <c r="Z548" s="410">
        <f>SUM(Z540:Z547)</f>
        <v>80</v>
      </c>
      <c r="AA548" s="57"/>
      <c r="AB548" s="51"/>
      <c r="AC548" s="277"/>
      <c r="AD548" s="276"/>
      <c r="AE548" s="277"/>
      <c r="AF548" s="277"/>
      <c r="AG548" s="277"/>
      <c r="AH548" s="277"/>
      <c r="AI548" s="277"/>
      <c r="AJ548" s="277"/>
      <c r="AK548" s="277"/>
      <c r="AL548" s="277"/>
      <c r="AM548" s="277"/>
      <c r="AN548" s="277"/>
      <c r="AO548" s="277"/>
      <c r="AP548" s="277"/>
      <c r="AQ548" s="277"/>
      <c r="AR548" s="277"/>
      <c r="AS548" s="277"/>
      <c r="AT548" s="277"/>
      <c r="AU548" s="277"/>
      <c r="AV548" s="277"/>
      <c r="AW548" s="277"/>
      <c r="AX548" s="277"/>
      <c r="AY548" s="277"/>
      <c r="AZ548" s="277"/>
      <c r="BA548" s="277"/>
      <c r="BB548" s="277"/>
      <c r="BC548" s="277"/>
      <c r="BD548" s="277"/>
      <c r="BE548" s="277"/>
      <c r="BF548" s="277"/>
      <c r="BG548" s="277"/>
      <c r="BH548" s="277"/>
      <c r="BI548" s="277"/>
      <c r="BJ548" s="277"/>
      <c r="BK548" s="277"/>
      <c r="BL548" s="277"/>
      <c r="BM548" s="277"/>
      <c r="BN548" s="277"/>
      <c r="BO548" s="277"/>
      <c r="BP548" s="277"/>
      <c r="BQ548" s="277"/>
      <c r="BR548" s="277"/>
      <c r="BS548" s="277"/>
      <c r="BT548" s="277"/>
      <c r="BU548" s="277"/>
      <c r="BV548" s="277"/>
      <c r="BW548" s="277"/>
      <c r="BX548" s="277"/>
      <c r="BY548" s="277"/>
      <c r="BZ548" s="277"/>
      <c r="CA548" s="277"/>
      <c r="CB548" s="277"/>
      <c r="CC548" s="277"/>
      <c r="CD548" s="277"/>
      <c r="CE548" s="277"/>
      <c r="CF548" s="277"/>
      <c r="CG548" s="51"/>
      <c r="CH548" s="51"/>
      <c r="CI548" s="51"/>
      <c r="CJ548" s="51"/>
      <c r="CK548" s="51"/>
      <c r="CL548" s="51"/>
      <c r="CM548" s="51"/>
      <c r="CN548" s="41"/>
      <c r="CO548" s="41"/>
      <c r="CP548" s="41"/>
      <c r="CQ548" s="41"/>
      <c r="CR548" s="41"/>
      <c r="CS548" s="41"/>
      <c r="CT548" s="41"/>
      <c r="CU548" s="41"/>
      <c r="CV548" s="41"/>
      <c r="CW548" s="41"/>
      <c r="CX548" s="41"/>
      <c r="CY548" s="41"/>
      <c r="CZ548" s="41"/>
      <c r="DA548" s="41"/>
      <c r="DB548" s="41"/>
      <c r="DC548" s="41"/>
      <c r="DD548" s="41"/>
      <c r="DE548" s="41"/>
      <c r="DF548" s="41"/>
      <c r="DG548" s="41"/>
      <c r="DH548" s="41"/>
      <c r="DI548" s="41"/>
      <c r="DJ548" s="41"/>
      <c r="DK548" s="41"/>
      <c r="DL548" s="41"/>
      <c r="DM548" s="41"/>
      <c r="DN548" s="41"/>
      <c r="DO548" s="41"/>
      <c r="DP548" s="41"/>
      <c r="DQ548" s="41"/>
      <c r="DR548" s="41"/>
      <c r="DS548" s="41"/>
      <c r="DT548" s="41"/>
      <c r="DU548" s="41"/>
      <c r="DV548" s="41"/>
      <c r="DW548" s="41"/>
      <c r="DX548" s="41"/>
      <c r="DY548" s="41"/>
      <c r="DZ548" s="41"/>
      <c r="EA548" s="41"/>
      <c r="EB548" s="41"/>
      <c r="EC548" s="41"/>
      <c r="ED548" s="41"/>
      <c r="EE548" s="41"/>
      <c r="EF548" s="41"/>
      <c r="EG548" s="41"/>
      <c r="EH548" s="41"/>
      <c r="EI548" s="41"/>
      <c r="EJ548" s="41"/>
      <c r="EK548" s="41"/>
      <c r="EL548" s="41"/>
      <c r="EM548" s="41"/>
      <c r="EN548" s="41"/>
      <c r="EO548" s="41"/>
      <c r="EP548" s="41"/>
      <c r="EQ548" s="41"/>
      <c r="ER548" s="41"/>
      <c r="ES548" s="41"/>
      <c r="ET548" s="41"/>
      <c r="EU548" s="41"/>
      <c r="EV548" s="41"/>
      <c r="EW548" s="41"/>
      <c r="EX548" s="41"/>
      <c r="EY548" s="41"/>
      <c r="EZ548" s="41"/>
      <c r="FA548" s="41"/>
      <c r="FB548" s="41"/>
      <c r="FC548" s="41"/>
      <c r="FD548" s="41"/>
      <c r="FE548" s="41"/>
      <c r="FF548" s="41"/>
      <c r="FG548" s="41"/>
      <c r="FH548" s="41"/>
      <c r="FI548" s="41"/>
      <c r="FJ548" s="41"/>
      <c r="FK548" s="41"/>
      <c r="FL548" s="41"/>
      <c r="FM548" s="41"/>
      <c r="FN548" s="41"/>
      <c r="FO548" s="41"/>
      <c r="FP548" s="41"/>
      <c r="FQ548" s="41"/>
    </row>
    <row r="549" spans="1:173" ht="21" customHeight="1" thickBot="1" x14ac:dyDescent="0.3">
      <c r="A549" s="399"/>
      <c r="B549" s="197"/>
      <c r="C549" s="184"/>
      <c r="D549" s="693"/>
      <c r="E549" s="694"/>
      <c r="F549" s="864">
        <v>40</v>
      </c>
      <c r="G549" s="715"/>
      <c r="H549" s="715"/>
      <c r="I549" s="715"/>
      <c r="J549" s="715"/>
      <c r="K549" s="715"/>
      <c r="L549" s="715"/>
      <c r="M549" s="715"/>
      <c r="N549" s="715"/>
      <c r="O549" s="715"/>
      <c r="P549" s="715"/>
      <c r="Q549" s="715"/>
      <c r="R549" s="715"/>
      <c r="S549" s="715"/>
      <c r="T549" s="715"/>
      <c r="U549" s="715"/>
      <c r="V549" s="715"/>
      <c r="W549" s="715"/>
      <c r="X549" s="715"/>
      <c r="Y549" s="715"/>
      <c r="Z549" s="716"/>
      <c r="AA549" s="57"/>
      <c r="AB549" s="51"/>
      <c r="AC549" s="277"/>
      <c r="AD549" s="276"/>
      <c r="AE549" s="277"/>
      <c r="AF549" s="277"/>
      <c r="AG549" s="277"/>
      <c r="AH549" s="277"/>
      <c r="AI549" s="277"/>
      <c r="AJ549" s="277"/>
      <c r="AK549" s="277"/>
      <c r="AL549" s="277"/>
      <c r="AM549" s="277"/>
      <c r="AN549" s="277"/>
      <c r="AO549" s="277"/>
      <c r="AP549" s="277"/>
      <c r="AQ549" s="277"/>
      <c r="AR549" s="277"/>
      <c r="AS549" s="277"/>
      <c r="AT549" s="277"/>
      <c r="AU549" s="277"/>
      <c r="AV549" s="277"/>
      <c r="AW549" s="277"/>
      <c r="AX549" s="277"/>
      <c r="AY549" s="277"/>
      <c r="AZ549" s="277"/>
      <c r="BA549" s="277"/>
      <c r="BB549" s="277"/>
      <c r="BC549" s="277"/>
      <c r="BD549" s="277"/>
      <c r="BE549" s="277"/>
      <c r="BF549" s="277"/>
      <c r="BG549" s="277"/>
      <c r="BH549" s="277"/>
      <c r="BI549" s="277"/>
      <c r="BJ549" s="277"/>
      <c r="BK549" s="277"/>
      <c r="BL549" s="277"/>
      <c r="BM549" s="277"/>
      <c r="BN549" s="277"/>
      <c r="BO549" s="277"/>
      <c r="BP549" s="277"/>
      <c r="BQ549" s="277"/>
      <c r="BR549" s="277"/>
      <c r="BS549" s="277"/>
      <c r="BT549" s="277"/>
      <c r="BU549" s="277"/>
      <c r="BV549" s="277"/>
      <c r="BW549" s="277"/>
      <c r="BX549" s="277"/>
      <c r="BY549" s="277"/>
      <c r="BZ549" s="277"/>
      <c r="CA549" s="277"/>
      <c r="CB549" s="277"/>
      <c r="CC549" s="277"/>
      <c r="CD549" s="277"/>
      <c r="CE549" s="277"/>
      <c r="CF549" s="277"/>
      <c r="CG549" s="51"/>
      <c r="CH549" s="51"/>
      <c r="CI549" s="51"/>
      <c r="CJ549" s="51"/>
      <c r="CK549" s="51"/>
      <c r="CL549" s="51"/>
      <c r="CM549" s="51"/>
      <c r="CN549" s="41"/>
      <c r="CO549" s="41"/>
      <c r="CP549" s="41"/>
      <c r="CQ549" s="41"/>
      <c r="CR549" s="41"/>
      <c r="CS549" s="41"/>
      <c r="CT549" s="41"/>
      <c r="CU549" s="41"/>
      <c r="CV549" s="41"/>
      <c r="CW549" s="41"/>
      <c r="CX549" s="41"/>
      <c r="CY549" s="41"/>
      <c r="CZ549" s="41"/>
      <c r="DA549" s="41"/>
      <c r="DB549" s="41"/>
      <c r="DC549" s="41"/>
      <c r="DD549" s="41"/>
      <c r="DE549" s="41"/>
      <c r="DF549" s="41"/>
      <c r="DG549" s="41"/>
      <c r="DH549" s="41"/>
      <c r="DI549" s="41"/>
      <c r="DJ549" s="41"/>
      <c r="DK549" s="41"/>
      <c r="DL549" s="41"/>
      <c r="DM549" s="41"/>
      <c r="DN549" s="41"/>
      <c r="DO549" s="41"/>
      <c r="DP549" s="41"/>
      <c r="DQ549" s="41"/>
      <c r="DR549" s="41"/>
      <c r="DS549" s="41"/>
      <c r="DT549" s="41"/>
      <c r="DU549" s="41"/>
      <c r="DV549" s="41"/>
      <c r="DW549" s="41"/>
      <c r="DX549" s="41"/>
      <c r="DY549" s="41"/>
      <c r="DZ549" s="41"/>
      <c r="EA549" s="41"/>
      <c r="EB549" s="41"/>
      <c r="EC549" s="41"/>
      <c r="ED549" s="41"/>
      <c r="EE549" s="41"/>
      <c r="EF549" s="41"/>
      <c r="EG549" s="41"/>
      <c r="EH549" s="41"/>
      <c r="EI549" s="41"/>
      <c r="EJ549" s="41"/>
      <c r="EK549" s="41"/>
      <c r="EL549" s="41"/>
      <c r="EM549" s="41"/>
      <c r="EN549" s="41"/>
      <c r="EO549" s="41"/>
      <c r="EP549" s="41"/>
      <c r="EQ549" s="41"/>
      <c r="ER549" s="41"/>
      <c r="ES549" s="41"/>
      <c r="ET549" s="41"/>
      <c r="EU549" s="41"/>
      <c r="EV549" s="41"/>
      <c r="EW549" s="41"/>
      <c r="EX549" s="41"/>
      <c r="EY549" s="41"/>
      <c r="EZ549" s="41"/>
      <c r="FA549" s="41"/>
      <c r="FB549" s="41"/>
      <c r="FC549" s="41"/>
      <c r="FD549" s="41"/>
      <c r="FE549" s="41"/>
      <c r="FF549" s="41"/>
      <c r="FG549" s="41"/>
      <c r="FH549" s="41"/>
      <c r="FI549" s="41"/>
      <c r="FJ549" s="41"/>
      <c r="FK549" s="41"/>
      <c r="FL549" s="41"/>
      <c r="FM549" s="41"/>
      <c r="FN549" s="41"/>
      <c r="FO549" s="41"/>
      <c r="FP549" s="41"/>
      <c r="FQ549" s="41"/>
    </row>
    <row r="550" spans="1:173" s="103" customFormat="1" ht="48" customHeight="1" thickBot="1" x14ac:dyDescent="0.3">
      <c r="A550" s="391"/>
      <c r="B550" s="244">
        <v>7300</v>
      </c>
      <c r="C550" s="181" t="s">
        <v>77</v>
      </c>
      <c r="D550" s="194"/>
      <c r="E550" s="190"/>
      <c r="F550" s="194"/>
      <c r="G550" s="195"/>
      <c r="H550" s="191"/>
      <c r="I550" s="190"/>
      <c r="J550" s="357"/>
      <c r="K550" s="195"/>
      <c r="L550" s="510" t="s">
        <v>288</v>
      </c>
      <c r="M550" s="190"/>
      <c r="N550" s="194"/>
      <c r="O550" s="195"/>
      <c r="P550" s="191"/>
      <c r="Q550" s="190"/>
      <c r="R550" s="194"/>
      <c r="S550" s="195"/>
      <c r="T550" s="191"/>
      <c r="U550" s="190"/>
      <c r="V550" s="194"/>
      <c r="W550" s="195"/>
      <c r="X550" s="339"/>
      <c r="Y550" s="196"/>
      <c r="Z550" s="406"/>
      <c r="AA550" s="57"/>
      <c r="AB550" s="51"/>
      <c r="AC550" s="277"/>
      <c r="AD550" s="276"/>
      <c r="AE550" s="277"/>
      <c r="AF550" s="277"/>
      <c r="AG550" s="277"/>
      <c r="AH550" s="277"/>
      <c r="AI550" s="277"/>
      <c r="AJ550" s="277"/>
      <c r="AK550" s="277"/>
      <c r="AL550" s="277"/>
      <c r="AM550" s="277"/>
      <c r="AN550" s="277"/>
      <c r="AO550" s="277"/>
      <c r="AP550" s="277"/>
      <c r="AQ550" s="277"/>
      <c r="AR550" s="277"/>
      <c r="AS550" s="277"/>
      <c r="AT550" s="277"/>
      <c r="AU550" s="277"/>
      <c r="AV550" s="277"/>
      <c r="AW550" s="277"/>
      <c r="AX550" s="277"/>
      <c r="AY550" s="277"/>
      <c r="AZ550" s="277"/>
      <c r="BA550" s="277"/>
      <c r="BB550" s="277"/>
      <c r="BC550" s="277"/>
      <c r="BD550" s="277"/>
      <c r="BE550" s="277"/>
      <c r="BF550" s="277"/>
      <c r="BG550" s="277"/>
      <c r="BH550" s="277"/>
      <c r="BI550" s="277"/>
      <c r="BJ550" s="277"/>
      <c r="BK550" s="277"/>
      <c r="BL550" s="277"/>
      <c r="BM550" s="277"/>
      <c r="BN550" s="277"/>
      <c r="BO550" s="277"/>
      <c r="BP550" s="277"/>
      <c r="BQ550" s="277"/>
      <c r="BR550" s="277"/>
      <c r="BS550" s="277"/>
      <c r="BT550" s="277"/>
      <c r="BU550" s="277"/>
      <c r="BV550" s="277"/>
      <c r="BW550" s="277"/>
      <c r="BX550" s="277"/>
      <c r="BY550" s="277"/>
      <c r="BZ550" s="277"/>
      <c r="CA550" s="277"/>
      <c r="CB550" s="277"/>
      <c r="CC550" s="277"/>
      <c r="CD550" s="277"/>
      <c r="CE550" s="277"/>
      <c r="CF550" s="277"/>
      <c r="CG550" s="51"/>
      <c r="CH550" s="51"/>
      <c r="CI550" s="51"/>
      <c r="CJ550" s="51"/>
      <c r="CK550" s="51"/>
      <c r="CL550" s="51"/>
      <c r="CM550" s="51"/>
      <c r="CN550" s="41"/>
      <c r="CO550" s="41"/>
      <c r="CP550" s="41"/>
      <c r="CQ550" s="41"/>
      <c r="CR550" s="41"/>
      <c r="CS550" s="41"/>
      <c r="CT550" s="41"/>
      <c r="CU550" s="41"/>
      <c r="CV550" s="41"/>
      <c r="CW550" s="41"/>
      <c r="CX550" s="41"/>
      <c r="CY550" s="41"/>
      <c r="CZ550" s="41"/>
      <c r="DA550" s="41"/>
      <c r="DB550" s="41"/>
      <c r="DC550" s="41"/>
      <c r="DD550" s="41"/>
      <c r="DE550" s="41"/>
      <c r="DF550" s="41"/>
      <c r="DG550" s="41"/>
      <c r="DH550" s="41"/>
      <c r="DI550" s="41"/>
      <c r="DJ550" s="41"/>
      <c r="DK550" s="41"/>
      <c r="DL550" s="41"/>
      <c r="DM550" s="41"/>
      <c r="DN550" s="41"/>
      <c r="DO550" s="41"/>
      <c r="DP550" s="41"/>
      <c r="DQ550" s="41"/>
      <c r="DR550" s="41"/>
      <c r="DS550" s="41"/>
      <c r="DT550" s="41"/>
      <c r="DU550" s="41"/>
      <c r="DV550" s="41"/>
      <c r="DW550" s="41"/>
      <c r="DX550" s="41"/>
      <c r="DY550" s="41"/>
      <c r="DZ550" s="41"/>
      <c r="EA550" s="41"/>
      <c r="EB550" s="41"/>
      <c r="EC550" s="41"/>
      <c r="ED550" s="41"/>
      <c r="EE550" s="41"/>
      <c r="EF550" s="41"/>
      <c r="EG550" s="41"/>
      <c r="EH550" s="41"/>
      <c r="EI550" s="41"/>
      <c r="EJ550" s="41"/>
      <c r="EK550" s="41"/>
      <c r="EL550" s="41"/>
      <c r="EM550" s="41"/>
      <c r="EN550" s="41"/>
      <c r="EO550" s="41"/>
      <c r="EP550" s="41"/>
      <c r="EQ550" s="41"/>
      <c r="ER550" s="41"/>
      <c r="ES550" s="41"/>
      <c r="ET550" s="41"/>
      <c r="EU550" s="41"/>
      <c r="EV550" s="41"/>
      <c r="EW550" s="41"/>
      <c r="EX550" s="41"/>
      <c r="EY550" s="41"/>
      <c r="EZ550" s="41"/>
      <c r="FA550" s="41"/>
      <c r="FB550" s="41"/>
      <c r="FC550" s="41"/>
      <c r="FD550" s="41"/>
      <c r="FE550" s="41"/>
      <c r="FF550" s="41"/>
      <c r="FG550" s="41"/>
      <c r="FH550" s="41"/>
      <c r="FI550" s="41"/>
      <c r="FJ550" s="41"/>
      <c r="FK550" s="41"/>
      <c r="FL550" s="41"/>
      <c r="FM550" s="41"/>
      <c r="FN550" s="41"/>
      <c r="FO550" s="41"/>
      <c r="FP550" s="41"/>
      <c r="FQ550" s="41"/>
    </row>
    <row r="551" spans="1:173" ht="60" x14ac:dyDescent="0.25">
      <c r="A551" s="512"/>
      <c r="B551" s="238" t="s">
        <v>409</v>
      </c>
      <c r="C551" s="167" t="s">
        <v>502</v>
      </c>
      <c r="D551" s="663"/>
      <c r="E551" s="664"/>
      <c r="F551" s="663"/>
      <c r="G551" s="664"/>
      <c r="H551" s="663"/>
      <c r="I551" s="664"/>
      <c r="J551" s="663"/>
      <c r="K551" s="664"/>
      <c r="L551" s="663"/>
      <c r="M551" s="664"/>
      <c r="N551" s="663"/>
      <c r="O551" s="664"/>
      <c r="P551" s="663"/>
      <c r="Q551" s="664"/>
      <c r="R551" s="663"/>
      <c r="S551" s="664"/>
      <c r="T551" s="663"/>
      <c r="U551" s="664"/>
      <c r="V551" s="663"/>
      <c r="W551" s="664"/>
      <c r="X551" s="113"/>
      <c r="Y551" s="106">
        <f t="shared" ref="Y551:Y566" si="85">IF(OR(D551="s",F551="s",H551="s",J551="s",L551="s",N551="s",P551="s",R551="s",T551="s",V551="s"), 0, IF(OR(D551="a",F551="a",H551="a",J551="a",L551="a",N551="a",P551="a",R551="a",T551="a",V551="a"),Z551,0))</f>
        <v>0</v>
      </c>
      <c r="Z551" s="412">
        <v>5</v>
      </c>
      <c r="AA551" s="45">
        <f t="shared" ref="AA551:AA566" si="86">COUNTIF(D551:W551,"a")+COUNTIF(D551:W551,"s")</f>
        <v>0</v>
      </c>
      <c r="AB551" s="274"/>
      <c r="AC551" s="277"/>
      <c r="AD551" s="276" t="s">
        <v>286</v>
      </c>
      <c r="AE551" s="277"/>
      <c r="AF551" s="277"/>
      <c r="AG551" s="277"/>
      <c r="AH551" s="277"/>
      <c r="AI551" s="277"/>
      <c r="AJ551" s="277"/>
      <c r="AK551" s="277"/>
      <c r="AL551" s="277"/>
      <c r="AM551" s="277"/>
      <c r="AN551" s="277"/>
      <c r="AO551" s="277"/>
      <c r="AP551" s="277"/>
      <c r="AQ551" s="277"/>
      <c r="AR551" s="277"/>
      <c r="AS551" s="277"/>
      <c r="AT551" s="277"/>
      <c r="AU551" s="277"/>
      <c r="AV551" s="277"/>
      <c r="AW551" s="277"/>
      <c r="AX551" s="277"/>
      <c r="AY551" s="277"/>
      <c r="AZ551" s="277"/>
      <c r="BA551" s="277"/>
      <c r="BB551" s="277"/>
      <c r="BC551" s="277"/>
      <c r="BD551" s="277"/>
      <c r="BE551" s="277"/>
      <c r="BF551" s="277"/>
      <c r="BG551" s="277"/>
      <c r="BH551" s="277"/>
      <c r="BI551" s="277"/>
      <c r="BJ551" s="277"/>
      <c r="BK551" s="277"/>
      <c r="BL551" s="277"/>
      <c r="BM551" s="277"/>
      <c r="BN551" s="277"/>
      <c r="BO551" s="277"/>
      <c r="BP551" s="277"/>
      <c r="BQ551" s="277"/>
      <c r="BR551" s="277"/>
      <c r="BS551" s="277"/>
      <c r="BT551" s="277"/>
      <c r="BU551" s="277"/>
      <c r="BV551" s="277"/>
      <c r="BW551" s="277"/>
      <c r="BX551" s="277"/>
      <c r="BY551" s="277"/>
      <c r="BZ551" s="277"/>
      <c r="CA551" s="277"/>
      <c r="CB551" s="277"/>
      <c r="CC551" s="277"/>
      <c r="CD551" s="277"/>
      <c r="CE551" s="277"/>
      <c r="CF551" s="277"/>
      <c r="CG551" s="51"/>
      <c r="CH551" s="51"/>
      <c r="CI551" s="51"/>
      <c r="CJ551" s="51"/>
      <c r="CK551" s="51"/>
      <c r="CL551" s="51"/>
      <c r="CM551" s="51"/>
      <c r="CN551" s="41"/>
      <c r="CO551" s="41"/>
      <c r="CP551" s="41"/>
      <c r="CQ551" s="41"/>
      <c r="CR551" s="41"/>
      <c r="CS551" s="41"/>
      <c r="CT551" s="41"/>
      <c r="CU551" s="41"/>
      <c r="CV551" s="41"/>
      <c r="CW551" s="41"/>
      <c r="CX551" s="41"/>
      <c r="CY551" s="41"/>
      <c r="CZ551" s="41"/>
      <c r="DA551" s="41"/>
      <c r="DB551" s="41"/>
      <c r="DC551" s="41"/>
      <c r="DD551" s="41"/>
      <c r="DE551" s="41"/>
      <c r="DF551" s="41"/>
      <c r="DG551" s="41"/>
      <c r="DH551" s="41"/>
      <c r="DI551" s="41"/>
      <c r="DJ551" s="41"/>
      <c r="DK551" s="41"/>
      <c r="DL551" s="41"/>
      <c r="DM551" s="41"/>
      <c r="DN551" s="41"/>
      <c r="DO551" s="41"/>
      <c r="DP551" s="41"/>
      <c r="DQ551" s="41"/>
      <c r="DR551" s="41"/>
      <c r="DS551" s="41"/>
      <c r="DT551" s="41"/>
      <c r="DU551" s="41"/>
      <c r="DV551" s="41"/>
      <c r="DW551" s="41"/>
      <c r="DX551" s="41"/>
      <c r="DY551" s="41"/>
      <c r="DZ551" s="41"/>
      <c r="EA551" s="41"/>
      <c r="EB551" s="41"/>
      <c r="EC551" s="41"/>
      <c r="ED551" s="41"/>
      <c r="EE551" s="41"/>
      <c r="EF551" s="41"/>
      <c r="EG551" s="41"/>
      <c r="EH551" s="41"/>
      <c r="EI551" s="41"/>
      <c r="EJ551" s="41"/>
      <c r="EK551" s="41"/>
      <c r="EL551" s="41"/>
      <c r="EM551" s="41"/>
      <c r="EN551" s="41"/>
      <c r="EO551" s="41"/>
      <c r="EP551" s="41"/>
      <c r="EQ551" s="41"/>
      <c r="ER551" s="41"/>
      <c r="ES551" s="41"/>
      <c r="ET551" s="41"/>
      <c r="EU551" s="41"/>
      <c r="EV551" s="41"/>
      <c r="EW551" s="41"/>
      <c r="EX551" s="41"/>
      <c r="EY551" s="41"/>
      <c r="EZ551" s="41"/>
      <c r="FA551" s="41"/>
      <c r="FB551" s="41"/>
      <c r="FC551" s="41"/>
      <c r="FD551" s="41"/>
      <c r="FE551" s="41"/>
      <c r="FF551" s="41"/>
      <c r="FG551" s="41"/>
      <c r="FH551" s="41"/>
      <c r="FI551" s="41"/>
      <c r="FJ551" s="41"/>
      <c r="FK551" s="41"/>
      <c r="FL551" s="41"/>
      <c r="FM551" s="41"/>
      <c r="FN551" s="41"/>
      <c r="FO551" s="41"/>
      <c r="FP551" s="41"/>
      <c r="FQ551" s="41"/>
    </row>
    <row r="552" spans="1:173" ht="125.25" customHeight="1" x14ac:dyDescent="0.25">
      <c r="A552" s="512"/>
      <c r="B552" s="243" t="s">
        <v>448</v>
      </c>
      <c r="C552" s="457" t="s">
        <v>580</v>
      </c>
      <c r="D552" s="661"/>
      <c r="E552" s="662"/>
      <c r="F552" s="661"/>
      <c r="G552" s="662"/>
      <c r="H552" s="661"/>
      <c r="I552" s="662"/>
      <c r="J552" s="661"/>
      <c r="K552" s="662"/>
      <c r="L552" s="661"/>
      <c r="M552" s="662"/>
      <c r="N552" s="661"/>
      <c r="O552" s="662"/>
      <c r="P552" s="661"/>
      <c r="Q552" s="662"/>
      <c r="R552" s="661"/>
      <c r="S552" s="662"/>
      <c r="T552" s="661"/>
      <c r="U552" s="662"/>
      <c r="V552" s="661"/>
      <c r="W552" s="662"/>
      <c r="X552" s="113"/>
      <c r="Y552" s="104">
        <f>IF(OR(D552="s",F552="s",H552="s",J552="s",L552="s",N552="s",P552="s",R552="s",T552="s",V552="s"), 0, IF(OR(D552="a",F552="a",H552="a",J552="a",L552="a",N552="a",P552="a",R552="a",T552="a",V552="a"),Z552,0))</f>
        <v>0</v>
      </c>
      <c r="Z552" s="409">
        <v>5</v>
      </c>
      <c r="AA552" s="221">
        <f>COUNTIF(D552:W552,"a")+COUNTIF(D552:W552,"s")</f>
        <v>0</v>
      </c>
      <c r="AB552" s="274"/>
      <c r="AC552" s="277"/>
      <c r="AD552" s="276" t="s">
        <v>286</v>
      </c>
      <c r="AE552" s="277"/>
      <c r="AF552" s="277"/>
      <c r="AG552" s="277"/>
      <c r="AH552" s="277"/>
      <c r="AI552" s="277"/>
      <c r="AJ552" s="277"/>
      <c r="AK552" s="277"/>
      <c r="AL552" s="277"/>
      <c r="AM552" s="277"/>
      <c r="AN552" s="277"/>
      <c r="AO552" s="277"/>
      <c r="AP552" s="277"/>
      <c r="AQ552" s="277"/>
      <c r="AR552" s="277"/>
      <c r="AS552" s="277"/>
      <c r="AT552" s="277"/>
      <c r="AU552" s="277"/>
      <c r="AV552" s="277"/>
      <c r="AW552" s="277"/>
      <c r="AX552" s="277"/>
      <c r="AY552" s="277"/>
      <c r="AZ552" s="277"/>
      <c r="BA552" s="277"/>
      <c r="BB552" s="277"/>
      <c r="BC552" s="277"/>
      <c r="BD552" s="277"/>
      <c r="BE552" s="277"/>
      <c r="BF552" s="277"/>
      <c r="BG552" s="277"/>
      <c r="BH552" s="277"/>
      <c r="BI552" s="277"/>
      <c r="BJ552" s="277"/>
      <c r="BK552" s="277"/>
      <c r="BL552" s="277"/>
      <c r="BM552" s="277"/>
      <c r="BN552" s="277"/>
      <c r="BO552" s="277"/>
      <c r="BP552" s="277"/>
      <c r="BQ552" s="277"/>
      <c r="BR552" s="277"/>
      <c r="BS552" s="277"/>
      <c r="BT552" s="277"/>
      <c r="BU552" s="277"/>
      <c r="BV552" s="277"/>
      <c r="BW552" s="277"/>
      <c r="BX552" s="277"/>
      <c r="BY552" s="277"/>
      <c r="BZ552" s="277"/>
      <c r="CA552" s="277"/>
      <c r="CB552" s="277"/>
      <c r="CC552" s="277"/>
      <c r="CD552" s="277"/>
      <c r="CE552" s="51"/>
      <c r="CF552" s="51"/>
      <c r="CG552" s="51"/>
      <c r="CH552" s="51"/>
      <c r="CI552" s="51"/>
      <c r="CJ552" s="51"/>
      <c r="CK552" s="51"/>
      <c r="CL552" s="51"/>
      <c r="CM552" s="51"/>
      <c r="CN552" s="51"/>
      <c r="CO552" s="51"/>
      <c r="CP552" s="51"/>
      <c r="CQ552" s="51"/>
      <c r="CR552" s="41"/>
      <c r="CS552" s="41"/>
      <c r="CT552" s="41"/>
      <c r="CU552" s="41"/>
      <c r="CV552" s="41"/>
      <c r="CW552" s="41"/>
      <c r="CX552" s="41"/>
      <c r="CY552" s="41"/>
      <c r="CZ552" s="41"/>
      <c r="DA552" s="41"/>
      <c r="DB552" s="41"/>
      <c r="DC552" s="41"/>
      <c r="DD552" s="41"/>
      <c r="DE552" s="41"/>
      <c r="DF552" s="41"/>
      <c r="DG552" s="41"/>
      <c r="DH552" s="41"/>
      <c r="DI552" s="41"/>
      <c r="DJ552" s="41"/>
      <c r="DK552" s="41"/>
      <c r="DL552" s="41"/>
      <c r="DM552" s="41"/>
      <c r="DN552" s="41"/>
      <c r="DO552" s="41"/>
      <c r="DP552" s="41"/>
      <c r="DQ552" s="41"/>
      <c r="DR552" s="41"/>
      <c r="DS552" s="41"/>
      <c r="DT552" s="41"/>
      <c r="DU552" s="41"/>
      <c r="DV552" s="41"/>
      <c r="DW552" s="41"/>
      <c r="DX552" s="41"/>
      <c r="DY552" s="41"/>
      <c r="DZ552" s="41"/>
      <c r="EA552" s="41"/>
      <c r="EB552" s="41"/>
      <c r="EC552" s="41"/>
      <c r="ED552" s="41"/>
      <c r="EE552" s="41"/>
      <c r="EF552" s="41"/>
      <c r="EG552" s="41"/>
      <c r="EH552" s="41"/>
      <c r="EI552" s="41"/>
      <c r="EJ552" s="41"/>
      <c r="EK552" s="41"/>
      <c r="EL552" s="41"/>
      <c r="EM552" s="41"/>
      <c r="EN552" s="41"/>
      <c r="EO552" s="41"/>
      <c r="EP552" s="41"/>
      <c r="EQ552" s="41"/>
      <c r="ER552" s="41"/>
      <c r="ES552" s="41"/>
      <c r="ET552" s="41"/>
      <c r="EU552" s="41"/>
      <c r="EV552" s="41"/>
      <c r="EW552" s="41"/>
      <c r="EX552" s="41"/>
      <c r="EY552" s="41"/>
      <c r="EZ552" s="41"/>
      <c r="FA552" s="41"/>
      <c r="FB552" s="41"/>
      <c r="FC552" s="41"/>
      <c r="FD552" s="41"/>
      <c r="FE552" s="41"/>
      <c r="FF552" s="41"/>
      <c r="FG552" s="41"/>
      <c r="FH552" s="41"/>
      <c r="FI552" s="41"/>
      <c r="FJ552" s="41"/>
      <c r="FK552" s="41"/>
      <c r="FL552" s="41"/>
      <c r="FM552" s="41"/>
      <c r="FN552" s="41"/>
      <c r="FO552" s="41"/>
      <c r="FP552" s="41"/>
      <c r="FQ552" s="41"/>
    </row>
    <row r="553" spans="1:173" ht="40" x14ac:dyDescent="0.25">
      <c r="A553" s="512"/>
      <c r="B553" s="240" t="s">
        <v>503</v>
      </c>
      <c r="C553" s="142" t="s">
        <v>581</v>
      </c>
      <c r="D553" s="661"/>
      <c r="E553" s="662"/>
      <c r="F553" s="661"/>
      <c r="G553" s="662"/>
      <c r="H553" s="661"/>
      <c r="I553" s="662"/>
      <c r="J553" s="661"/>
      <c r="K553" s="662"/>
      <c r="L553" s="661"/>
      <c r="M553" s="662"/>
      <c r="N553" s="661"/>
      <c r="O553" s="662"/>
      <c r="P553" s="661"/>
      <c r="Q553" s="662"/>
      <c r="R553" s="661"/>
      <c r="S553" s="662"/>
      <c r="T553" s="661"/>
      <c r="U553" s="662"/>
      <c r="V553" s="661"/>
      <c r="W553" s="662"/>
      <c r="X553" s="113"/>
      <c r="Y553" s="107">
        <f t="shared" si="85"/>
        <v>0</v>
      </c>
      <c r="Z553" s="414">
        <v>5</v>
      </c>
      <c r="AA553" s="45">
        <f t="shared" si="86"/>
        <v>0</v>
      </c>
      <c r="AB553" s="274"/>
      <c r="AC553" s="277"/>
      <c r="AD553" s="276" t="s">
        <v>286</v>
      </c>
      <c r="AE553" s="277"/>
      <c r="AF553" s="277"/>
      <c r="AG553" s="277"/>
      <c r="AH553" s="277"/>
      <c r="AI553" s="277"/>
      <c r="AJ553" s="277"/>
      <c r="AK553" s="277"/>
      <c r="AL553" s="277"/>
      <c r="AM553" s="277"/>
      <c r="AN553" s="277"/>
      <c r="AO553" s="277"/>
      <c r="AP553" s="277"/>
      <c r="AQ553" s="277"/>
      <c r="AR553" s="277"/>
      <c r="AS553" s="277"/>
      <c r="AT553" s="277"/>
      <c r="AU553" s="277"/>
      <c r="AV553" s="277"/>
      <c r="AW553" s="277"/>
      <c r="AX553" s="277"/>
      <c r="AY553" s="277"/>
      <c r="AZ553" s="277"/>
      <c r="BA553" s="277"/>
      <c r="BB553" s="277"/>
      <c r="BC553" s="277"/>
      <c r="BD553" s="277"/>
      <c r="BE553" s="277"/>
      <c r="BF553" s="277"/>
      <c r="BG553" s="277"/>
      <c r="BH553" s="277"/>
      <c r="BI553" s="277"/>
      <c r="BJ553" s="277"/>
      <c r="BK553" s="277"/>
      <c r="BL553" s="277"/>
      <c r="BM553" s="277"/>
      <c r="BN553" s="277"/>
      <c r="BO553" s="277"/>
      <c r="BP553" s="277"/>
      <c r="BQ553" s="277"/>
      <c r="BR553" s="277"/>
      <c r="BS553" s="277"/>
      <c r="BT553" s="277"/>
      <c r="BU553" s="277"/>
      <c r="BV553" s="277"/>
      <c r="BW553" s="277"/>
      <c r="BX553" s="277"/>
      <c r="BY553" s="277"/>
      <c r="BZ553" s="277"/>
      <c r="CA553" s="277"/>
      <c r="CB553" s="277"/>
      <c r="CC553" s="277"/>
      <c r="CD553" s="277"/>
      <c r="CE553" s="277"/>
      <c r="CF553" s="277"/>
      <c r="CG553" s="51"/>
      <c r="CH553" s="51"/>
      <c r="CI553" s="51"/>
      <c r="CJ553" s="51"/>
      <c r="CK553" s="51"/>
      <c r="CL553" s="51"/>
      <c r="CM553" s="51"/>
      <c r="CN553" s="41"/>
      <c r="CO553" s="41"/>
      <c r="CP553" s="41"/>
      <c r="CQ553" s="41"/>
      <c r="CR553" s="41"/>
      <c r="CS553" s="41"/>
      <c r="CT553" s="41"/>
      <c r="CU553" s="41"/>
      <c r="CV553" s="41"/>
      <c r="CW553" s="41"/>
      <c r="CX553" s="41"/>
      <c r="CY553" s="41"/>
      <c r="CZ553" s="41"/>
      <c r="DA553" s="41"/>
      <c r="DB553" s="41"/>
      <c r="DC553" s="41"/>
      <c r="DD553" s="41"/>
      <c r="DE553" s="41"/>
      <c r="DF553" s="41"/>
      <c r="DG553" s="41"/>
      <c r="DH553" s="41"/>
      <c r="DI553" s="41"/>
      <c r="DJ553" s="41"/>
      <c r="DK553" s="41"/>
      <c r="DL553" s="41"/>
      <c r="DM553" s="41"/>
      <c r="DN553" s="41"/>
      <c r="DO553" s="41"/>
      <c r="DP553" s="41"/>
      <c r="DQ553" s="41"/>
      <c r="DR553" s="41"/>
      <c r="DS553" s="41"/>
      <c r="DT553" s="41"/>
      <c r="DU553" s="41"/>
      <c r="DV553" s="41"/>
      <c r="DW553" s="41"/>
      <c r="DX553" s="41"/>
      <c r="DY553" s="41"/>
      <c r="DZ553" s="41"/>
      <c r="EA553" s="41"/>
      <c r="EB553" s="41"/>
      <c r="EC553" s="41"/>
      <c r="ED553" s="41"/>
      <c r="EE553" s="41"/>
      <c r="EF553" s="41"/>
      <c r="EG553" s="41"/>
      <c r="EH553" s="41"/>
      <c r="EI553" s="41"/>
      <c r="EJ553" s="41"/>
      <c r="EK553" s="41"/>
      <c r="EL553" s="41"/>
      <c r="EM553" s="41"/>
      <c r="EN553" s="41"/>
      <c r="EO553" s="41"/>
      <c r="EP553" s="41"/>
      <c r="EQ553" s="41"/>
      <c r="ER553" s="41"/>
      <c r="ES553" s="41"/>
      <c r="ET553" s="41"/>
      <c r="EU553" s="41"/>
      <c r="EV553" s="41"/>
      <c r="EW553" s="41"/>
      <c r="EX553" s="41"/>
      <c r="EY553" s="41"/>
      <c r="EZ553" s="41"/>
      <c r="FA553" s="41"/>
      <c r="FB553" s="41"/>
      <c r="FC553" s="41"/>
      <c r="FD553" s="41"/>
      <c r="FE553" s="41"/>
      <c r="FF553" s="41"/>
      <c r="FG553" s="41"/>
      <c r="FH553" s="41"/>
      <c r="FI553" s="41"/>
      <c r="FJ553" s="41"/>
      <c r="FK553" s="41"/>
      <c r="FL553" s="41"/>
      <c r="FM553" s="41"/>
      <c r="FN553" s="41"/>
      <c r="FO553" s="41"/>
      <c r="FP553" s="41"/>
      <c r="FQ553" s="41"/>
    </row>
    <row r="554" spans="1:173" ht="45" customHeight="1" x14ac:dyDescent="0.25">
      <c r="A554" s="512"/>
      <c r="B554" s="240" t="s">
        <v>583</v>
      </c>
      <c r="C554" s="142" t="s">
        <v>584</v>
      </c>
      <c r="D554" s="661"/>
      <c r="E554" s="662"/>
      <c r="F554" s="661"/>
      <c r="G554" s="662"/>
      <c r="H554" s="661"/>
      <c r="I554" s="662"/>
      <c r="J554" s="661"/>
      <c r="K554" s="662"/>
      <c r="L554" s="661"/>
      <c r="M554" s="662"/>
      <c r="N554" s="661"/>
      <c r="O554" s="662"/>
      <c r="P554" s="661"/>
      <c r="Q554" s="662"/>
      <c r="R554" s="661"/>
      <c r="S554" s="662"/>
      <c r="T554" s="661"/>
      <c r="U554" s="662"/>
      <c r="V554" s="661"/>
      <c r="W554" s="662"/>
      <c r="X554" s="113"/>
      <c r="Y554" s="107">
        <f>IF(OR(D554="s",F554="s",H554="s",J554="s",L554="s",N554="s",P554="s",R554="s",T554="s",V554="s"), 0, IF(OR(D554="a",F554="a",H554="a",J554="a",L554="a",N554="a",P554="a",R554="a",T554="a",V554="a"),Z554,0))</f>
        <v>0</v>
      </c>
      <c r="Z554" s="414">
        <v>5</v>
      </c>
      <c r="AA554" s="45">
        <f>COUNTIF(D554:W554,"a")+COUNTIF(D554:W554,"s")</f>
        <v>0</v>
      </c>
      <c r="AB554" s="274"/>
      <c r="AC554" s="277"/>
      <c r="AD554" s="276" t="s">
        <v>286</v>
      </c>
      <c r="AE554" s="277"/>
      <c r="AF554" s="277"/>
      <c r="AG554" s="277"/>
      <c r="AH554" s="277"/>
      <c r="AI554" s="277"/>
      <c r="AJ554" s="277"/>
      <c r="AK554" s="277"/>
      <c r="AL554" s="277"/>
      <c r="AM554" s="277"/>
      <c r="AN554" s="277"/>
      <c r="AO554" s="277"/>
      <c r="AP554" s="277"/>
      <c r="AQ554" s="277"/>
      <c r="AR554" s="277"/>
      <c r="AS554" s="277"/>
      <c r="AT554" s="277"/>
      <c r="AU554" s="277"/>
      <c r="AV554" s="277"/>
      <c r="AW554" s="277"/>
      <c r="AX554" s="277"/>
      <c r="AY554" s="277"/>
      <c r="AZ554" s="277"/>
      <c r="BA554" s="277"/>
      <c r="BB554" s="277"/>
      <c r="BC554" s="277"/>
      <c r="BD554" s="277"/>
      <c r="BE554" s="277"/>
      <c r="BF554" s="277"/>
      <c r="BG554" s="277"/>
      <c r="BH554" s="277"/>
      <c r="BI554" s="277"/>
      <c r="BJ554" s="277"/>
      <c r="BK554" s="277"/>
      <c r="BL554" s="277"/>
      <c r="BM554" s="277"/>
      <c r="BN554" s="277"/>
      <c r="BO554" s="277"/>
      <c r="BP554" s="277"/>
      <c r="BQ554" s="277"/>
      <c r="BR554" s="277"/>
      <c r="BS554" s="277"/>
      <c r="BT554" s="277"/>
      <c r="BU554" s="277"/>
      <c r="BV554" s="277"/>
      <c r="BW554" s="277"/>
      <c r="BX554" s="277"/>
      <c r="BY554" s="277"/>
      <c r="BZ554" s="277"/>
      <c r="CA554" s="277"/>
      <c r="CB554" s="277"/>
      <c r="CC554" s="277"/>
      <c r="CD554" s="277"/>
      <c r="CE554" s="277"/>
      <c r="CF554" s="277"/>
      <c r="CG554" s="51"/>
      <c r="CH554" s="51"/>
      <c r="CI554" s="51"/>
      <c r="CJ554" s="51"/>
      <c r="CK554" s="51"/>
      <c r="CL554" s="51"/>
      <c r="CM554" s="51"/>
      <c r="CN554" s="41"/>
      <c r="CO554" s="41"/>
      <c r="CP554" s="41"/>
      <c r="CQ554" s="41"/>
      <c r="CR554" s="41"/>
      <c r="CS554" s="41"/>
      <c r="CT554" s="41"/>
      <c r="CU554" s="41"/>
      <c r="CV554" s="41"/>
      <c r="CW554" s="41"/>
      <c r="CX554" s="41"/>
      <c r="CY554" s="41"/>
      <c r="CZ554" s="41"/>
      <c r="DA554" s="41"/>
      <c r="DB554" s="41"/>
      <c r="DC554" s="41"/>
      <c r="DD554" s="41"/>
      <c r="DE554" s="41"/>
      <c r="DF554" s="41"/>
      <c r="DG554" s="41"/>
      <c r="DH554" s="41"/>
      <c r="DI554" s="41"/>
      <c r="DJ554" s="41"/>
      <c r="DK554" s="41"/>
      <c r="DL554" s="41"/>
      <c r="DM554" s="41"/>
      <c r="DN554" s="41"/>
      <c r="DO554" s="41"/>
      <c r="DP554" s="41"/>
      <c r="DQ554" s="41"/>
      <c r="DR554" s="41"/>
      <c r="DS554" s="41"/>
      <c r="DT554" s="41"/>
      <c r="DU554" s="41"/>
      <c r="DV554" s="41"/>
      <c r="DW554" s="41"/>
      <c r="DX554" s="41"/>
      <c r="DY554" s="41"/>
      <c r="DZ554" s="41"/>
      <c r="EA554" s="41"/>
      <c r="EB554" s="41"/>
      <c r="EC554" s="41"/>
      <c r="ED554" s="41"/>
      <c r="EE554" s="41"/>
      <c r="EF554" s="41"/>
      <c r="EG554" s="41"/>
      <c r="EH554" s="41"/>
      <c r="EI554" s="41"/>
      <c r="EJ554" s="41"/>
      <c r="EK554" s="41"/>
      <c r="EL554" s="41"/>
      <c r="EM554" s="41"/>
      <c r="EN554" s="41"/>
      <c r="EO554" s="41"/>
      <c r="EP554" s="41"/>
      <c r="EQ554" s="41"/>
      <c r="ER554" s="41"/>
      <c r="ES554" s="41"/>
      <c r="ET554" s="41"/>
      <c r="EU554" s="41"/>
      <c r="EV554" s="41"/>
      <c r="EW554" s="41"/>
      <c r="EX554" s="41"/>
      <c r="EY554" s="41"/>
      <c r="EZ554" s="41"/>
      <c r="FA554" s="41"/>
      <c r="FB554" s="41"/>
      <c r="FC554" s="41"/>
      <c r="FD554" s="41"/>
      <c r="FE554" s="41"/>
      <c r="FF554" s="41"/>
      <c r="FG554" s="41"/>
      <c r="FH554" s="41"/>
      <c r="FI554" s="41"/>
      <c r="FJ554" s="41"/>
      <c r="FK554" s="41"/>
      <c r="FL554" s="41"/>
      <c r="FM554" s="41"/>
      <c r="FN554" s="41"/>
      <c r="FO554" s="41"/>
      <c r="FP554" s="41"/>
      <c r="FQ554" s="41"/>
    </row>
    <row r="555" spans="1:173" ht="45" customHeight="1" x14ac:dyDescent="0.25">
      <c r="A555" s="512"/>
      <c r="B555" s="240" t="s">
        <v>69</v>
      </c>
      <c r="C555" s="142" t="s">
        <v>582</v>
      </c>
      <c r="D555" s="661"/>
      <c r="E555" s="662"/>
      <c r="F555" s="661"/>
      <c r="G555" s="662"/>
      <c r="H555" s="661"/>
      <c r="I555" s="662"/>
      <c r="J555" s="661"/>
      <c r="K555" s="662"/>
      <c r="L555" s="661"/>
      <c r="M555" s="662"/>
      <c r="N555" s="661"/>
      <c r="O555" s="662"/>
      <c r="P555" s="661"/>
      <c r="Q555" s="662"/>
      <c r="R555" s="661"/>
      <c r="S555" s="662"/>
      <c r="T555" s="661"/>
      <c r="U555" s="662"/>
      <c r="V555" s="661"/>
      <c r="W555" s="662"/>
      <c r="X555" s="113"/>
      <c r="Y555" s="107">
        <f>IF(OR(D555="s",F555="s",H555="s",J555="s",L555="s",N555="s",P555="s",R555="s",T555="s",V555="s"), 0, IF(OR(D555="a",F555="a",H555="a",J555="a",L555="a",N555="a",P555="a",R555="a",T555="a",V555="a"),Z555,0))</f>
        <v>0</v>
      </c>
      <c r="Z555" s="414">
        <v>10</v>
      </c>
      <c r="AA555" s="45">
        <f>COUNTIF(D555:W555,"a")+COUNTIF(D555:W555,"s")</f>
        <v>0</v>
      </c>
      <c r="AB555" s="274"/>
      <c r="AC555" s="277"/>
      <c r="AD555" s="276"/>
      <c r="AE555" s="277"/>
      <c r="AF555" s="277"/>
      <c r="AG555" s="277"/>
      <c r="AH555" s="277"/>
      <c r="AI555" s="277"/>
      <c r="AJ555" s="277"/>
      <c r="AK555" s="277"/>
      <c r="AL555" s="277"/>
      <c r="AM555" s="277"/>
      <c r="AN555" s="277"/>
      <c r="AO555" s="277"/>
      <c r="AP555" s="277"/>
      <c r="AQ555" s="277"/>
      <c r="AR555" s="277"/>
      <c r="AS555" s="277"/>
      <c r="AT555" s="277"/>
      <c r="AU555" s="277"/>
      <c r="AV555" s="277"/>
      <c r="AW555" s="277"/>
      <c r="AX555" s="277"/>
      <c r="AY555" s="277"/>
      <c r="AZ555" s="277"/>
      <c r="BA555" s="277"/>
      <c r="BB555" s="277"/>
      <c r="BC555" s="277"/>
      <c r="BD555" s="277"/>
      <c r="BE555" s="277"/>
      <c r="BF555" s="277"/>
      <c r="BG555" s="277"/>
      <c r="BH555" s="277"/>
      <c r="BI555" s="277"/>
      <c r="BJ555" s="277"/>
      <c r="BK555" s="277"/>
      <c r="BL555" s="277"/>
      <c r="BM555" s="277"/>
      <c r="BN555" s="277"/>
      <c r="BO555" s="277"/>
      <c r="BP555" s="277"/>
      <c r="BQ555" s="277"/>
      <c r="BR555" s="277"/>
      <c r="BS555" s="277"/>
      <c r="BT555" s="277"/>
      <c r="BU555" s="277"/>
      <c r="BV555" s="277"/>
      <c r="BW555" s="277"/>
      <c r="BX555" s="277"/>
      <c r="BY555" s="277"/>
      <c r="BZ555" s="277"/>
      <c r="CA555" s="277"/>
      <c r="CB555" s="277"/>
      <c r="CC555" s="277"/>
      <c r="CD555" s="277"/>
      <c r="CE555" s="277"/>
      <c r="CF555" s="277"/>
      <c r="CG555" s="51"/>
      <c r="CH555" s="51"/>
      <c r="CI555" s="51"/>
      <c r="CJ555" s="51"/>
      <c r="CK555" s="51"/>
      <c r="CL555" s="51"/>
      <c r="CM555" s="51"/>
      <c r="CN555" s="41"/>
      <c r="CO555" s="41"/>
      <c r="CP555" s="41"/>
      <c r="CQ555" s="41"/>
      <c r="CR555" s="41"/>
      <c r="CS555" s="41"/>
      <c r="CT555" s="41"/>
      <c r="CU555" s="41"/>
      <c r="CV555" s="41"/>
      <c r="CW555" s="41"/>
      <c r="CX555" s="41"/>
      <c r="CY555" s="41"/>
      <c r="CZ555" s="41"/>
      <c r="DA555" s="41"/>
      <c r="DB555" s="41"/>
      <c r="DC555" s="41"/>
      <c r="DD555" s="41"/>
      <c r="DE555" s="41"/>
      <c r="DF555" s="41"/>
      <c r="DG555" s="41"/>
      <c r="DH555" s="41"/>
      <c r="DI555" s="41"/>
      <c r="DJ555" s="41"/>
      <c r="DK555" s="41"/>
      <c r="DL555" s="41"/>
      <c r="DM555" s="41"/>
      <c r="DN555" s="41"/>
      <c r="DO555" s="41"/>
      <c r="DP555" s="41"/>
      <c r="DQ555" s="41"/>
      <c r="DR555" s="41"/>
      <c r="DS555" s="41"/>
      <c r="DT555" s="41"/>
      <c r="DU555" s="41"/>
      <c r="DV555" s="41"/>
      <c r="DW555" s="41"/>
      <c r="DX555" s="41"/>
      <c r="DY555" s="41"/>
      <c r="DZ555" s="41"/>
      <c r="EA555" s="41"/>
      <c r="EB555" s="41"/>
      <c r="EC555" s="41"/>
      <c r="ED555" s="41"/>
      <c r="EE555" s="41"/>
      <c r="EF555" s="41"/>
      <c r="EG555" s="41"/>
      <c r="EH555" s="41"/>
      <c r="EI555" s="41"/>
      <c r="EJ555" s="41"/>
      <c r="EK555" s="41"/>
      <c r="EL555" s="41"/>
      <c r="EM555" s="41"/>
      <c r="EN555" s="41"/>
      <c r="EO555" s="41"/>
      <c r="EP555" s="41"/>
      <c r="EQ555" s="41"/>
      <c r="ER555" s="41"/>
      <c r="ES555" s="41"/>
      <c r="ET555" s="41"/>
      <c r="EU555" s="41"/>
      <c r="EV555" s="41"/>
      <c r="EW555" s="41"/>
      <c r="EX555" s="41"/>
      <c r="EY555" s="41"/>
      <c r="EZ555" s="41"/>
      <c r="FA555" s="41"/>
      <c r="FB555" s="41"/>
      <c r="FC555" s="41"/>
      <c r="FD555" s="41"/>
      <c r="FE555" s="41"/>
      <c r="FF555" s="41"/>
      <c r="FG555" s="41"/>
      <c r="FH555" s="41"/>
      <c r="FI555" s="41"/>
      <c r="FJ555" s="41"/>
      <c r="FK555" s="41"/>
      <c r="FL555" s="41"/>
      <c r="FM555" s="41"/>
      <c r="FN555" s="41"/>
      <c r="FO555" s="41"/>
      <c r="FP555" s="41"/>
      <c r="FQ555" s="41"/>
    </row>
    <row r="556" spans="1:173" ht="45" customHeight="1" x14ac:dyDescent="0.25">
      <c r="A556" s="512"/>
      <c r="B556" s="240" t="s">
        <v>105</v>
      </c>
      <c r="C556" s="142" t="s">
        <v>585</v>
      </c>
      <c r="D556" s="661"/>
      <c r="E556" s="662"/>
      <c r="F556" s="661"/>
      <c r="G556" s="662"/>
      <c r="H556" s="661"/>
      <c r="I556" s="662"/>
      <c r="J556" s="661"/>
      <c r="K556" s="662"/>
      <c r="L556" s="661"/>
      <c r="M556" s="662"/>
      <c r="N556" s="661"/>
      <c r="O556" s="662"/>
      <c r="P556" s="661"/>
      <c r="Q556" s="662"/>
      <c r="R556" s="661"/>
      <c r="S556" s="662"/>
      <c r="T556" s="661"/>
      <c r="U556" s="662"/>
      <c r="V556" s="661"/>
      <c r="W556" s="662"/>
      <c r="X556" s="113"/>
      <c r="Y556" s="107">
        <f>IF(OR(D556="s",F556="s",H556="s",J556="s",L556="s",N556="s",P556="s",R556="s",T556="s",V556="s"), 0, IF(OR(D556="a",F556="a",H556="a",J556="a",L556="a",N556="a",P556="a",R556="a",T556="a",V556="a"),Z556,0))</f>
        <v>0</v>
      </c>
      <c r="Z556" s="414">
        <v>15</v>
      </c>
      <c r="AA556" s="45">
        <f>COUNTIF(D556:W556,"a")+COUNTIF(D556:W556,"s")</f>
        <v>0</v>
      </c>
      <c r="AB556" s="274"/>
      <c r="AC556" s="277"/>
      <c r="AD556" s="276" t="s">
        <v>286</v>
      </c>
      <c r="AE556" s="277"/>
      <c r="AF556" s="277"/>
      <c r="AG556" s="277"/>
      <c r="AH556" s="277"/>
      <c r="AI556" s="277"/>
      <c r="AJ556" s="277"/>
      <c r="AK556" s="277"/>
      <c r="AL556" s="277"/>
      <c r="AM556" s="277"/>
      <c r="AN556" s="277"/>
      <c r="AO556" s="277"/>
      <c r="AP556" s="277"/>
      <c r="AQ556" s="277"/>
      <c r="AR556" s="277"/>
      <c r="AS556" s="277"/>
      <c r="AT556" s="277"/>
      <c r="AU556" s="277"/>
      <c r="AV556" s="277"/>
      <c r="AW556" s="277"/>
      <c r="AX556" s="277"/>
      <c r="AY556" s="277"/>
      <c r="AZ556" s="277"/>
      <c r="BA556" s="277"/>
      <c r="BB556" s="277"/>
      <c r="BC556" s="277"/>
      <c r="BD556" s="277"/>
      <c r="BE556" s="277"/>
      <c r="BF556" s="277"/>
      <c r="BG556" s="277"/>
      <c r="BH556" s="277"/>
      <c r="BI556" s="277"/>
      <c r="BJ556" s="277"/>
      <c r="BK556" s="277"/>
      <c r="BL556" s="277"/>
      <c r="BM556" s="277"/>
      <c r="BN556" s="277"/>
      <c r="BO556" s="277"/>
      <c r="BP556" s="277"/>
      <c r="BQ556" s="277"/>
      <c r="BR556" s="277"/>
      <c r="BS556" s="277"/>
      <c r="BT556" s="277"/>
      <c r="BU556" s="277"/>
      <c r="BV556" s="277"/>
      <c r="BW556" s="277"/>
      <c r="BX556" s="277"/>
      <c r="BY556" s="277"/>
      <c r="BZ556" s="277"/>
      <c r="CA556" s="277"/>
      <c r="CB556" s="277"/>
      <c r="CC556" s="277"/>
      <c r="CD556" s="277"/>
      <c r="CE556" s="277"/>
      <c r="CF556" s="277"/>
      <c r="CG556" s="51"/>
      <c r="CH556" s="51"/>
      <c r="CI556" s="51"/>
      <c r="CJ556" s="51"/>
      <c r="CK556" s="51"/>
      <c r="CL556" s="51"/>
      <c r="CM556" s="51"/>
      <c r="CN556" s="41"/>
      <c r="CO556" s="41"/>
      <c r="CP556" s="41"/>
      <c r="CQ556" s="41"/>
      <c r="CR556" s="41"/>
      <c r="CS556" s="41"/>
      <c r="CT556" s="41"/>
      <c r="CU556" s="41"/>
      <c r="CV556" s="41"/>
      <c r="CW556" s="41"/>
      <c r="CX556" s="41"/>
      <c r="CY556" s="41"/>
      <c r="CZ556" s="41"/>
      <c r="DA556" s="41"/>
      <c r="DB556" s="41"/>
      <c r="DC556" s="41"/>
      <c r="DD556" s="41"/>
      <c r="DE556" s="41"/>
      <c r="DF556" s="41"/>
      <c r="DG556" s="41"/>
      <c r="DH556" s="41"/>
      <c r="DI556" s="41"/>
      <c r="DJ556" s="41"/>
      <c r="DK556" s="41"/>
      <c r="DL556" s="41"/>
      <c r="DM556" s="41"/>
      <c r="DN556" s="41"/>
      <c r="DO556" s="41"/>
      <c r="DP556" s="41"/>
      <c r="DQ556" s="41"/>
      <c r="DR556" s="41"/>
      <c r="DS556" s="41"/>
      <c r="DT556" s="41"/>
      <c r="DU556" s="41"/>
      <c r="DV556" s="41"/>
      <c r="DW556" s="41"/>
      <c r="DX556" s="41"/>
      <c r="DY556" s="41"/>
      <c r="DZ556" s="41"/>
      <c r="EA556" s="41"/>
      <c r="EB556" s="41"/>
      <c r="EC556" s="41"/>
      <c r="ED556" s="41"/>
      <c r="EE556" s="41"/>
      <c r="EF556" s="41"/>
      <c r="EG556" s="41"/>
      <c r="EH556" s="41"/>
      <c r="EI556" s="41"/>
      <c r="EJ556" s="41"/>
      <c r="EK556" s="41"/>
      <c r="EL556" s="41"/>
      <c r="EM556" s="41"/>
      <c r="EN556" s="41"/>
      <c r="EO556" s="41"/>
      <c r="EP556" s="41"/>
      <c r="EQ556" s="41"/>
      <c r="ER556" s="41"/>
      <c r="ES556" s="41"/>
      <c r="ET556" s="41"/>
      <c r="EU556" s="41"/>
      <c r="EV556" s="41"/>
      <c r="EW556" s="41"/>
      <c r="EX556" s="41"/>
      <c r="EY556" s="41"/>
      <c r="EZ556" s="41"/>
      <c r="FA556" s="41"/>
      <c r="FB556" s="41"/>
      <c r="FC556" s="41"/>
      <c r="FD556" s="41"/>
      <c r="FE556" s="41"/>
      <c r="FF556" s="41"/>
      <c r="FG556" s="41"/>
      <c r="FH556" s="41"/>
      <c r="FI556" s="41"/>
      <c r="FJ556" s="41"/>
      <c r="FK556" s="41"/>
      <c r="FL556" s="41"/>
      <c r="FM556" s="41"/>
      <c r="FN556" s="41"/>
      <c r="FO556" s="41"/>
      <c r="FP556" s="41"/>
      <c r="FQ556" s="41"/>
    </row>
    <row r="557" spans="1:173" ht="45" customHeight="1" x14ac:dyDescent="0.25">
      <c r="A557" s="512"/>
      <c r="B557" s="240" t="s">
        <v>106</v>
      </c>
      <c r="C557" s="142" t="s">
        <v>586</v>
      </c>
      <c r="D557" s="661"/>
      <c r="E557" s="662"/>
      <c r="F557" s="661"/>
      <c r="G557" s="662"/>
      <c r="H557" s="661"/>
      <c r="I557" s="662"/>
      <c r="J557" s="661"/>
      <c r="K557" s="662"/>
      <c r="L557" s="661"/>
      <c r="M557" s="662"/>
      <c r="N557" s="661"/>
      <c r="O557" s="662"/>
      <c r="P557" s="661"/>
      <c r="Q557" s="662"/>
      <c r="R557" s="661"/>
      <c r="S557" s="662"/>
      <c r="T557" s="661"/>
      <c r="U557" s="662"/>
      <c r="V557" s="661"/>
      <c r="W557" s="662"/>
      <c r="X557" s="113"/>
      <c r="Y557" s="107">
        <f>IF(OR(D557="s",F557="s",H557="s",J557="s",L557="s",N557="s",P557="s",R557="s",T557="s",V557="s"), 0, IF(OR(D557="a",F557="a",H557="a",J557="a",L557="a",N557="a",P557="a",R557="a",T557="a",V557="a"),Z557,0))</f>
        <v>0</v>
      </c>
      <c r="Z557" s="414">
        <v>10</v>
      </c>
      <c r="AA557" s="45">
        <f>COUNTIF(D557:W557,"a")+COUNTIF(D557:W557,"s")</f>
        <v>0</v>
      </c>
      <c r="AB557" s="274"/>
      <c r="AC557" s="277"/>
      <c r="AD557" s="276"/>
      <c r="AE557" s="277"/>
      <c r="AF557" s="277"/>
      <c r="AG557" s="277"/>
      <c r="AH557" s="277"/>
      <c r="AI557" s="277"/>
      <c r="AJ557" s="277"/>
      <c r="AK557" s="277"/>
      <c r="AL557" s="277"/>
      <c r="AM557" s="277"/>
      <c r="AN557" s="277"/>
      <c r="AO557" s="277"/>
      <c r="AP557" s="277"/>
      <c r="AQ557" s="277"/>
      <c r="AR557" s="277"/>
      <c r="AS557" s="277"/>
      <c r="AT557" s="277"/>
      <c r="AU557" s="277"/>
      <c r="AV557" s="277"/>
      <c r="AW557" s="277"/>
      <c r="AX557" s="277"/>
      <c r="AY557" s="277"/>
      <c r="AZ557" s="277"/>
      <c r="BA557" s="277"/>
      <c r="BB557" s="277"/>
      <c r="BC557" s="277"/>
      <c r="BD557" s="277"/>
      <c r="BE557" s="277"/>
      <c r="BF557" s="277"/>
      <c r="BG557" s="277"/>
      <c r="BH557" s="277"/>
      <c r="BI557" s="277"/>
      <c r="BJ557" s="277"/>
      <c r="BK557" s="277"/>
      <c r="BL557" s="277"/>
      <c r="BM557" s="277"/>
      <c r="BN557" s="277"/>
      <c r="BO557" s="277"/>
      <c r="BP557" s="277"/>
      <c r="BQ557" s="277"/>
      <c r="BR557" s="277"/>
      <c r="BS557" s="277"/>
      <c r="BT557" s="277"/>
      <c r="BU557" s="277"/>
      <c r="BV557" s="277"/>
      <c r="BW557" s="277"/>
      <c r="BX557" s="277"/>
      <c r="BY557" s="277"/>
      <c r="BZ557" s="277"/>
      <c r="CA557" s="277"/>
      <c r="CB557" s="277"/>
      <c r="CC557" s="277"/>
      <c r="CD557" s="277"/>
      <c r="CE557" s="277"/>
      <c r="CF557" s="277"/>
      <c r="CG557" s="51"/>
      <c r="CH557" s="51"/>
      <c r="CI557" s="51"/>
      <c r="CJ557" s="51"/>
      <c r="CK557" s="51"/>
      <c r="CL557" s="51"/>
      <c r="CM557" s="51"/>
      <c r="CN557" s="41"/>
      <c r="CO557" s="41"/>
      <c r="CP557" s="41"/>
      <c r="CQ557" s="41"/>
      <c r="CR557" s="41"/>
      <c r="CS557" s="41"/>
      <c r="CT557" s="41"/>
      <c r="CU557" s="41"/>
      <c r="CV557" s="41"/>
      <c r="CW557" s="41"/>
      <c r="CX557" s="41"/>
      <c r="CY557" s="41"/>
      <c r="CZ557" s="41"/>
      <c r="DA557" s="41"/>
      <c r="DB557" s="41"/>
      <c r="DC557" s="41"/>
      <c r="DD557" s="41"/>
      <c r="DE557" s="41"/>
      <c r="DF557" s="41"/>
      <c r="DG557" s="41"/>
      <c r="DH557" s="41"/>
      <c r="DI557" s="41"/>
      <c r="DJ557" s="41"/>
      <c r="DK557" s="41"/>
      <c r="DL557" s="41"/>
      <c r="DM557" s="41"/>
      <c r="DN557" s="41"/>
      <c r="DO557" s="41"/>
      <c r="DP557" s="41"/>
      <c r="DQ557" s="41"/>
      <c r="DR557" s="41"/>
      <c r="DS557" s="41"/>
      <c r="DT557" s="41"/>
      <c r="DU557" s="41"/>
      <c r="DV557" s="41"/>
      <c r="DW557" s="41"/>
      <c r="DX557" s="41"/>
      <c r="DY557" s="41"/>
      <c r="DZ557" s="41"/>
      <c r="EA557" s="41"/>
      <c r="EB557" s="41"/>
      <c r="EC557" s="41"/>
      <c r="ED557" s="41"/>
      <c r="EE557" s="41"/>
      <c r="EF557" s="41"/>
      <c r="EG557" s="41"/>
      <c r="EH557" s="41"/>
      <c r="EI557" s="41"/>
      <c r="EJ557" s="41"/>
      <c r="EK557" s="41"/>
      <c r="EL557" s="41"/>
      <c r="EM557" s="41"/>
      <c r="EN557" s="41"/>
      <c r="EO557" s="41"/>
      <c r="EP557" s="41"/>
      <c r="EQ557" s="41"/>
      <c r="ER557" s="41"/>
      <c r="ES557" s="41"/>
      <c r="ET557" s="41"/>
      <c r="EU557" s="41"/>
      <c r="EV557" s="41"/>
      <c r="EW557" s="41"/>
      <c r="EX557" s="41"/>
      <c r="EY557" s="41"/>
      <c r="EZ557" s="41"/>
      <c r="FA557" s="41"/>
      <c r="FB557" s="41"/>
      <c r="FC557" s="41"/>
      <c r="FD557" s="41"/>
      <c r="FE557" s="41"/>
      <c r="FF557" s="41"/>
      <c r="FG557" s="41"/>
      <c r="FH557" s="41"/>
      <c r="FI557" s="41"/>
      <c r="FJ557" s="41"/>
      <c r="FK557" s="41"/>
      <c r="FL557" s="41"/>
      <c r="FM557" s="41"/>
      <c r="FN557" s="41"/>
      <c r="FO557" s="41"/>
      <c r="FP557" s="41"/>
      <c r="FQ557" s="41"/>
    </row>
    <row r="558" spans="1:173" ht="45" customHeight="1" x14ac:dyDescent="0.25">
      <c r="A558" s="512"/>
      <c r="B558" s="240" t="s">
        <v>587</v>
      </c>
      <c r="C558" s="142" t="s">
        <v>588</v>
      </c>
      <c r="D558" s="661"/>
      <c r="E558" s="662"/>
      <c r="F558" s="661"/>
      <c r="G558" s="662"/>
      <c r="H558" s="661"/>
      <c r="I558" s="662"/>
      <c r="J558" s="661"/>
      <c r="K558" s="662"/>
      <c r="L558" s="661"/>
      <c r="M558" s="662"/>
      <c r="N558" s="661"/>
      <c r="O558" s="662"/>
      <c r="P558" s="661"/>
      <c r="Q558" s="662"/>
      <c r="R558" s="661"/>
      <c r="S558" s="662"/>
      <c r="T558" s="661"/>
      <c r="U558" s="662"/>
      <c r="V558" s="661"/>
      <c r="W558" s="662"/>
      <c r="X558" s="113"/>
      <c r="Y558" s="107">
        <f t="shared" si="85"/>
        <v>0</v>
      </c>
      <c r="Z558" s="414">
        <v>5</v>
      </c>
      <c r="AA558" s="45">
        <f t="shared" si="86"/>
        <v>0</v>
      </c>
      <c r="AB558" s="274"/>
      <c r="AC558" s="277"/>
      <c r="AD558" s="276"/>
      <c r="AE558" s="277"/>
      <c r="AF558" s="277"/>
      <c r="AG558" s="277"/>
      <c r="AH558" s="277"/>
      <c r="AI558" s="277"/>
      <c r="AJ558" s="277"/>
      <c r="AK558" s="277"/>
      <c r="AL558" s="277"/>
      <c r="AM558" s="277"/>
      <c r="AN558" s="277"/>
      <c r="AO558" s="277"/>
      <c r="AP558" s="277"/>
      <c r="AQ558" s="277"/>
      <c r="AR558" s="277"/>
      <c r="AS558" s="277"/>
      <c r="AT558" s="277"/>
      <c r="AU558" s="277"/>
      <c r="AV558" s="277"/>
      <c r="AW558" s="277"/>
      <c r="AX558" s="277"/>
      <c r="AY558" s="277"/>
      <c r="AZ558" s="277"/>
      <c r="BA558" s="277"/>
      <c r="BB558" s="277"/>
      <c r="BC558" s="277"/>
      <c r="BD558" s="277"/>
      <c r="BE558" s="277"/>
      <c r="BF558" s="277"/>
      <c r="BG558" s="277"/>
      <c r="BH558" s="277"/>
      <c r="BI558" s="277"/>
      <c r="BJ558" s="277"/>
      <c r="BK558" s="277"/>
      <c r="BL558" s="277"/>
      <c r="BM558" s="277"/>
      <c r="BN558" s="277"/>
      <c r="BO558" s="277"/>
      <c r="BP558" s="277"/>
      <c r="BQ558" s="277"/>
      <c r="BR558" s="277"/>
      <c r="BS558" s="277"/>
      <c r="BT558" s="277"/>
      <c r="BU558" s="277"/>
      <c r="BV558" s="277"/>
      <c r="BW558" s="277"/>
      <c r="BX558" s="277"/>
      <c r="BY558" s="277"/>
      <c r="BZ558" s="277"/>
      <c r="CA558" s="277"/>
      <c r="CB558" s="277"/>
      <c r="CC558" s="277"/>
      <c r="CD558" s="277"/>
      <c r="CE558" s="277"/>
      <c r="CF558" s="277"/>
      <c r="CG558" s="51"/>
      <c r="CH558" s="51"/>
      <c r="CI558" s="51"/>
      <c r="CJ558" s="51"/>
      <c r="CK558" s="51"/>
      <c r="CL558" s="51"/>
      <c r="CM558" s="51"/>
      <c r="CN558" s="41"/>
      <c r="CO558" s="41"/>
      <c r="CP558" s="41"/>
      <c r="CQ558" s="41"/>
      <c r="CR558" s="41"/>
      <c r="CS558" s="41"/>
      <c r="CT558" s="41"/>
      <c r="CU558" s="41"/>
      <c r="CV558" s="41"/>
      <c r="CW558" s="41"/>
      <c r="CX558" s="41"/>
      <c r="CY558" s="41"/>
      <c r="CZ558" s="41"/>
      <c r="DA558" s="41"/>
      <c r="DB558" s="41"/>
      <c r="DC558" s="41"/>
      <c r="DD558" s="41"/>
      <c r="DE558" s="41"/>
      <c r="DF558" s="41"/>
      <c r="DG558" s="41"/>
      <c r="DH558" s="41"/>
      <c r="DI558" s="41"/>
      <c r="DJ558" s="41"/>
      <c r="DK558" s="41"/>
      <c r="DL558" s="41"/>
      <c r="DM558" s="41"/>
      <c r="DN558" s="41"/>
      <c r="DO558" s="41"/>
      <c r="DP558" s="41"/>
      <c r="DQ558" s="41"/>
      <c r="DR558" s="41"/>
      <c r="DS558" s="41"/>
      <c r="DT558" s="41"/>
      <c r="DU558" s="41"/>
      <c r="DV558" s="41"/>
      <c r="DW558" s="41"/>
      <c r="DX558" s="41"/>
      <c r="DY558" s="41"/>
      <c r="DZ558" s="41"/>
      <c r="EA558" s="41"/>
      <c r="EB558" s="41"/>
      <c r="EC558" s="41"/>
      <c r="ED558" s="41"/>
      <c r="EE558" s="41"/>
      <c r="EF558" s="41"/>
      <c r="EG558" s="41"/>
      <c r="EH558" s="41"/>
      <c r="EI558" s="41"/>
      <c r="EJ558" s="41"/>
      <c r="EK558" s="41"/>
      <c r="EL558" s="41"/>
      <c r="EM558" s="41"/>
      <c r="EN558" s="41"/>
      <c r="EO558" s="41"/>
      <c r="EP558" s="41"/>
      <c r="EQ558" s="41"/>
      <c r="ER558" s="41"/>
      <c r="ES558" s="41"/>
      <c r="ET558" s="41"/>
      <c r="EU558" s="41"/>
      <c r="EV558" s="41"/>
      <c r="EW558" s="41"/>
      <c r="EX558" s="41"/>
      <c r="EY558" s="41"/>
      <c r="EZ558" s="41"/>
      <c r="FA558" s="41"/>
      <c r="FB558" s="41"/>
      <c r="FC558" s="41"/>
      <c r="FD558" s="41"/>
      <c r="FE558" s="41"/>
      <c r="FF558" s="41"/>
      <c r="FG558" s="41"/>
      <c r="FH558" s="41"/>
      <c r="FI558" s="41"/>
      <c r="FJ558" s="41"/>
      <c r="FK558" s="41"/>
      <c r="FL558" s="41"/>
      <c r="FM558" s="41"/>
      <c r="FN558" s="41"/>
      <c r="FO558" s="41"/>
      <c r="FP558" s="41"/>
      <c r="FQ558" s="41"/>
    </row>
    <row r="559" spans="1:173" ht="45" customHeight="1" x14ac:dyDescent="0.25">
      <c r="A559" s="512"/>
      <c r="B559" s="240" t="s">
        <v>589</v>
      </c>
      <c r="C559" s="142" t="s">
        <v>590</v>
      </c>
      <c r="D559" s="661"/>
      <c r="E559" s="662"/>
      <c r="F559" s="661"/>
      <c r="G559" s="662"/>
      <c r="H559" s="661"/>
      <c r="I559" s="662"/>
      <c r="J559" s="661"/>
      <c r="K559" s="662"/>
      <c r="L559" s="661"/>
      <c r="M559" s="662"/>
      <c r="N559" s="661"/>
      <c r="O559" s="662"/>
      <c r="P559" s="661"/>
      <c r="Q559" s="662"/>
      <c r="R559" s="661"/>
      <c r="S559" s="662"/>
      <c r="T559" s="661"/>
      <c r="U559" s="662"/>
      <c r="V559" s="661"/>
      <c r="W559" s="662"/>
      <c r="X559" s="113"/>
      <c r="Y559" s="107">
        <f t="shared" si="85"/>
        <v>0</v>
      </c>
      <c r="Z559" s="414">
        <v>5</v>
      </c>
      <c r="AA559" s="45">
        <f t="shared" si="86"/>
        <v>0</v>
      </c>
      <c r="AB559" s="274"/>
      <c r="AC559" s="277"/>
      <c r="AD559" s="276"/>
      <c r="AE559" s="277"/>
      <c r="AF559" s="277"/>
      <c r="AG559" s="277"/>
      <c r="AH559" s="277"/>
      <c r="AI559" s="277"/>
      <c r="AJ559" s="277"/>
      <c r="AK559" s="277"/>
      <c r="AL559" s="277"/>
      <c r="AM559" s="277"/>
      <c r="AN559" s="277"/>
      <c r="AO559" s="277"/>
      <c r="AP559" s="277"/>
      <c r="AQ559" s="277"/>
      <c r="AR559" s="277"/>
      <c r="AS559" s="277"/>
      <c r="AT559" s="277"/>
      <c r="AU559" s="277"/>
      <c r="AV559" s="277"/>
      <c r="AW559" s="277"/>
      <c r="AX559" s="277"/>
      <c r="AY559" s="277"/>
      <c r="AZ559" s="277"/>
      <c r="BA559" s="277"/>
      <c r="BB559" s="277"/>
      <c r="BC559" s="277"/>
      <c r="BD559" s="277"/>
      <c r="BE559" s="277"/>
      <c r="BF559" s="277"/>
      <c r="BG559" s="277"/>
      <c r="BH559" s="277"/>
      <c r="BI559" s="277"/>
      <c r="BJ559" s="277"/>
      <c r="BK559" s="277"/>
      <c r="BL559" s="277"/>
      <c r="BM559" s="277"/>
      <c r="BN559" s="277"/>
      <c r="BO559" s="277"/>
      <c r="BP559" s="277"/>
      <c r="BQ559" s="277"/>
      <c r="BR559" s="277"/>
      <c r="BS559" s="277"/>
      <c r="BT559" s="277"/>
      <c r="BU559" s="277"/>
      <c r="BV559" s="277"/>
      <c r="BW559" s="277"/>
      <c r="BX559" s="277"/>
      <c r="BY559" s="277"/>
      <c r="BZ559" s="277"/>
      <c r="CA559" s="277"/>
      <c r="CB559" s="277"/>
      <c r="CC559" s="277"/>
      <c r="CD559" s="277"/>
      <c r="CE559" s="277"/>
      <c r="CF559" s="277"/>
      <c r="CG559" s="51"/>
      <c r="CH559" s="51"/>
      <c r="CI559" s="51"/>
      <c r="CJ559" s="51"/>
      <c r="CK559" s="51"/>
      <c r="CL559" s="51"/>
      <c r="CM559" s="51"/>
      <c r="CN559" s="41"/>
      <c r="CO559" s="41"/>
      <c r="CP559" s="41"/>
      <c r="CQ559" s="41"/>
      <c r="CR559" s="41"/>
      <c r="CS559" s="41"/>
      <c r="CT559" s="41"/>
      <c r="CU559" s="41"/>
      <c r="CV559" s="41"/>
      <c r="CW559" s="41"/>
      <c r="CX559" s="41"/>
      <c r="CY559" s="41"/>
      <c r="CZ559" s="41"/>
      <c r="DA559" s="41"/>
      <c r="DB559" s="41"/>
      <c r="DC559" s="41"/>
      <c r="DD559" s="41"/>
      <c r="DE559" s="41"/>
      <c r="DF559" s="41"/>
      <c r="DG559" s="41"/>
      <c r="DH559" s="41"/>
      <c r="DI559" s="41"/>
      <c r="DJ559" s="41"/>
      <c r="DK559" s="41"/>
      <c r="DL559" s="41"/>
      <c r="DM559" s="41"/>
      <c r="DN559" s="41"/>
      <c r="DO559" s="41"/>
      <c r="DP559" s="41"/>
      <c r="DQ559" s="41"/>
      <c r="DR559" s="41"/>
      <c r="DS559" s="41"/>
      <c r="DT559" s="41"/>
      <c r="DU559" s="41"/>
      <c r="DV559" s="41"/>
      <c r="DW559" s="41"/>
      <c r="DX559" s="41"/>
      <c r="DY559" s="41"/>
      <c r="DZ559" s="41"/>
      <c r="EA559" s="41"/>
      <c r="EB559" s="41"/>
      <c r="EC559" s="41"/>
      <c r="ED559" s="41"/>
      <c r="EE559" s="41"/>
      <c r="EF559" s="41"/>
      <c r="EG559" s="41"/>
      <c r="EH559" s="41"/>
      <c r="EI559" s="41"/>
      <c r="EJ559" s="41"/>
      <c r="EK559" s="41"/>
      <c r="EL559" s="41"/>
      <c r="EM559" s="41"/>
      <c r="EN559" s="41"/>
      <c r="EO559" s="41"/>
      <c r="EP559" s="41"/>
      <c r="EQ559" s="41"/>
      <c r="ER559" s="41"/>
      <c r="ES559" s="41"/>
      <c r="ET559" s="41"/>
      <c r="EU559" s="41"/>
      <c r="EV559" s="41"/>
      <c r="EW559" s="41"/>
      <c r="EX559" s="41"/>
      <c r="EY559" s="41"/>
      <c r="EZ559" s="41"/>
      <c r="FA559" s="41"/>
      <c r="FB559" s="41"/>
      <c r="FC559" s="41"/>
      <c r="FD559" s="41"/>
      <c r="FE559" s="41"/>
      <c r="FF559" s="41"/>
      <c r="FG559" s="41"/>
      <c r="FH559" s="41"/>
      <c r="FI559" s="41"/>
      <c r="FJ559" s="41"/>
      <c r="FK559" s="41"/>
      <c r="FL559" s="41"/>
      <c r="FM559" s="41"/>
      <c r="FN559" s="41"/>
      <c r="FO559" s="41"/>
      <c r="FP559" s="41"/>
      <c r="FQ559" s="41"/>
    </row>
    <row r="560" spans="1:173" ht="45" customHeight="1" x14ac:dyDescent="0.25">
      <c r="A560" s="512"/>
      <c r="B560" s="240" t="s">
        <v>459</v>
      </c>
      <c r="C560" s="142" t="s">
        <v>591</v>
      </c>
      <c r="D560" s="661"/>
      <c r="E560" s="662"/>
      <c r="F560" s="661"/>
      <c r="G560" s="662"/>
      <c r="H560" s="661"/>
      <c r="I560" s="662"/>
      <c r="J560" s="661"/>
      <c r="K560" s="662"/>
      <c r="L560" s="661"/>
      <c r="M560" s="662"/>
      <c r="N560" s="661"/>
      <c r="O560" s="662"/>
      <c r="P560" s="661"/>
      <c r="Q560" s="662"/>
      <c r="R560" s="661"/>
      <c r="S560" s="662"/>
      <c r="T560" s="661"/>
      <c r="U560" s="662"/>
      <c r="V560" s="661"/>
      <c r="W560" s="662"/>
      <c r="X560" s="113"/>
      <c r="Y560" s="107">
        <f t="shared" si="85"/>
        <v>0</v>
      </c>
      <c r="Z560" s="414">
        <v>5</v>
      </c>
      <c r="AA560" s="45">
        <f>IF((COUNTIF(D560:W560,"a")+COUNTIF(D560:W560,"s"))&gt;0,IF(OR((COUNTIF(D562:W562,"a")+COUNTIF(D562:W562,"s"))),0,COUNTIF(D560:W560,"a")+COUNTIF(D560:W560,"s")),COUNTIF(D560:W560,"a")+COUNTIF(D560:W560,"s"))</f>
        <v>0</v>
      </c>
      <c r="AB560" s="223"/>
      <c r="AC560" s="277"/>
      <c r="AD560" s="276" t="s">
        <v>286</v>
      </c>
      <c r="AE560" s="277"/>
      <c r="AF560" s="277"/>
      <c r="AG560" s="277"/>
      <c r="AH560" s="277"/>
      <c r="AI560" s="277"/>
      <c r="AJ560" s="277"/>
      <c r="AK560" s="277"/>
      <c r="AL560" s="277"/>
      <c r="AM560" s="277"/>
      <c r="AN560" s="277"/>
      <c r="AO560" s="277"/>
      <c r="AP560" s="277"/>
      <c r="AQ560" s="277"/>
      <c r="AR560" s="277"/>
      <c r="AS560" s="277"/>
      <c r="AT560" s="277"/>
      <c r="AU560" s="277"/>
      <c r="AV560" s="277"/>
      <c r="AW560" s="277"/>
      <c r="AX560" s="277"/>
      <c r="AY560" s="277"/>
      <c r="AZ560" s="277"/>
      <c r="BA560" s="277"/>
      <c r="BB560" s="277"/>
      <c r="BC560" s="277"/>
      <c r="BD560" s="277"/>
      <c r="BE560" s="277"/>
      <c r="BF560" s="277"/>
      <c r="BG560" s="277"/>
      <c r="BH560" s="277"/>
      <c r="BI560" s="277"/>
      <c r="BJ560" s="277"/>
      <c r="BK560" s="277"/>
      <c r="BL560" s="277"/>
      <c r="BM560" s="277"/>
      <c r="BN560" s="277"/>
      <c r="BO560" s="277"/>
      <c r="BP560" s="277"/>
      <c r="BQ560" s="277"/>
      <c r="BR560" s="277"/>
      <c r="BS560" s="277"/>
      <c r="BT560" s="277"/>
      <c r="BU560" s="277"/>
      <c r="BV560" s="277"/>
      <c r="BW560" s="277"/>
      <c r="BX560" s="277"/>
      <c r="BY560" s="277"/>
      <c r="BZ560" s="277"/>
      <c r="CA560" s="277"/>
      <c r="CB560" s="277"/>
      <c r="CC560" s="277"/>
      <c r="CD560" s="277"/>
      <c r="CE560" s="277"/>
      <c r="CF560" s="277"/>
      <c r="CG560" s="51"/>
      <c r="CH560" s="51"/>
      <c r="CI560" s="51"/>
      <c r="CJ560" s="51"/>
      <c r="CK560" s="51"/>
      <c r="CL560" s="51"/>
      <c r="CM560" s="51"/>
      <c r="CN560" s="41"/>
      <c r="CO560" s="41"/>
      <c r="CP560" s="41"/>
      <c r="CQ560" s="41"/>
      <c r="CR560" s="41"/>
      <c r="CS560" s="41"/>
      <c r="CT560" s="41"/>
      <c r="CU560" s="41"/>
      <c r="CV560" s="41"/>
      <c r="CW560" s="41"/>
      <c r="CX560" s="41"/>
      <c r="CY560" s="41"/>
      <c r="CZ560" s="41"/>
      <c r="DA560" s="41"/>
      <c r="DB560" s="41"/>
      <c r="DC560" s="41"/>
      <c r="DD560" s="41"/>
      <c r="DE560" s="41"/>
      <c r="DF560" s="41"/>
      <c r="DG560" s="41"/>
      <c r="DH560" s="41"/>
      <c r="DI560" s="41"/>
      <c r="DJ560" s="41"/>
      <c r="DK560" s="41"/>
      <c r="DL560" s="41"/>
      <c r="DM560" s="41"/>
      <c r="DN560" s="41"/>
      <c r="DO560" s="41"/>
      <c r="DP560" s="41"/>
      <c r="DQ560" s="41"/>
      <c r="DR560" s="41"/>
      <c r="DS560" s="41"/>
      <c r="DT560" s="41"/>
      <c r="DU560" s="41"/>
      <c r="DV560" s="41"/>
      <c r="DW560" s="41"/>
      <c r="DX560" s="41"/>
      <c r="DY560" s="41"/>
      <c r="DZ560" s="41"/>
      <c r="EA560" s="41"/>
      <c r="EB560" s="41"/>
      <c r="EC560" s="41"/>
      <c r="ED560" s="41"/>
      <c r="EE560" s="41"/>
      <c r="EF560" s="41"/>
      <c r="EG560" s="41"/>
      <c r="EH560" s="41"/>
      <c r="EI560" s="41"/>
      <c r="EJ560" s="41"/>
      <c r="EK560" s="41"/>
      <c r="EL560" s="41"/>
      <c r="EM560" s="41"/>
      <c r="EN560" s="41"/>
      <c r="EO560" s="41"/>
      <c r="EP560" s="41"/>
      <c r="EQ560" s="41"/>
      <c r="ER560" s="41"/>
      <c r="ES560" s="41"/>
      <c r="ET560" s="41"/>
      <c r="EU560" s="41"/>
      <c r="EV560" s="41"/>
      <c r="EW560" s="41"/>
      <c r="EX560" s="41"/>
      <c r="EY560" s="41"/>
      <c r="EZ560" s="41"/>
      <c r="FA560" s="41"/>
      <c r="FB560" s="41"/>
      <c r="FC560" s="41"/>
      <c r="FD560" s="41"/>
      <c r="FE560" s="41"/>
      <c r="FF560" s="41"/>
      <c r="FG560" s="41"/>
      <c r="FH560" s="41"/>
      <c r="FI560" s="41"/>
      <c r="FJ560" s="41"/>
      <c r="FK560" s="41"/>
      <c r="FL560" s="41"/>
      <c r="FM560" s="41"/>
      <c r="FN560" s="41"/>
      <c r="FO560" s="41"/>
      <c r="FP560" s="41"/>
      <c r="FQ560" s="41"/>
    </row>
    <row r="561" spans="1:173" ht="45" customHeight="1" x14ac:dyDescent="0.25">
      <c r="A561" s="512"/>
      <c r="B561" s="240" t="s">
        <v>592</v>
      </c>
      <c r="C561" s="142" t="s">
        <v>593</v>
      </c>
      <c r="D561" s="661"/>
      <c r="E561" s="662"/>
      <c r="F561" s="661"/>
      <c r="G561" s="662"/>
      <c r="H561" s="661"/>
      <c r="I561" s="662"/>
      <c r="J561" s="661"/>
      <c r="K561" s="662"/>
      <c r="L561" s="661"/>
      <c r="M561" s="662"/>
      <c r="N561" s="661"/>
      <c r="O561" s="662"/>
      <c r="P561" s="661"/>
      <c r="Q561" s="662"/>
      <c r="R561" s="661"/>
      <c r="S561" s="662"/>
      <c r="T561" s="661"/>
      <c r="U561" s="662"/>
      <c r="V561" s="661"/>
      <c r="W561" s="662"/>
      <c r="X561" s="113"/>
      <c r="Y561" s="34">
        <f t="shared" si="85"/>
        <v>0</v>
      </c>
      <c r="Z561" s="414">
        <v>5</v>
      </c>
      <c r="AA561" s="45">
        <f>IF((COUNTIF(D561:W561,"a")+COUNTIF(D561:W561,"s"))&gt;0,IF(OR((COUNTIF(D562:W562,"a")+COUNTIF(D562:W562,"s"))),0,COUNTIF(D561:W561,"a")+COUNTIF(D561:W561,"s")),COUNTIF(D561:W561,"a")+COUNTIF(D561:W561,"s"))</f>
        <v>0</v>
      </c>
      <c r="AB561" s="223"/>
      <c r="AC561" s="277"/>
      <c r="AD561" s="276" t="s">
        <v>286</v>
      </c>
      <c r="AE561" s="277"/>
      <c r="AF561" s="277"/>
      <c r="AG561" s="277"/>
      <c r="AH561" s="277"/>
      <c r="AI561" s="277"/>
      <c r="AJ561" s="277"/>
      <c r="AK561" s="277"/>
      <c r="AL561" s="277"/>
      <c r="AM561" s="277"/>
      <c r="AN561" s="277"/>
      <c r="AO561" s="277"/>
      <c r="AP561" s="277"/>
      <c r="AQ561" s="277"/>
      <c r="AR561" s="277"/>
      <c r="AS561" s="277"/>
      <c r="AT561" s="277"/>
      <c r="AU561" s="277"/>
      <c r="AV561" s="277"/>
      <c r="AW561" s="277"/>
      <c r="AX561" s="277"/>
      <c r="AY561" s="277"/>
      <c r="AZ561" s="277"/>
      <c r="BA561" s="277"/>
      <c r="BB561" s="277"/>
      <c r="BC561" s="277"/>
      <c r="BD561" s="277"/>
      <c r="BE561" s="277"/>
      <c r="BF561" s="277"/>
      <c r="BG561" s="277"/>
      <c r="BH561" s="277"/>
      <c r="BI561" s="277"/>
      <c r="BJ561" s="277"/>
      <c r="BK561" s="277"/>
      <c r="BL561" s="277"/>
      <c r="BM561" s="277"/>
      <c r="BN561" s="277"/>
      <c r="BO561" s="277"/>
      <c r="BP561" s="277"/>
      <c r="BQ561" s="277"/>
      <c r="BR561" s="277"/>
      <c r="BS561" s="277"/>
      <c r="BT561" s="277"/>
      <c r="BU561" s="277"/>
      <c r="BV561" s="277"/>
      <c r="BW561" s="277"/>
      <c r="BX561" s="277"/>
      <c r="BY561" s="277"/>
      <c r="BZ561" s="277"/>
      <c r="CA561" s="277"/>
      <c r="CB561" s="277"/>
      <c r="CC561" s="277"/>
      <c r="CD561" s="277"/>
      <c r="CE561" s="277"/>
      <c r="CF561" s="277"/>
      <c r="CG561" s="51"/>
      <c r="CH561" s="51"/>
      <c r="CI561" s="51"/>
      <c r="CJ561" s="51"/>
      <c r="CK561" s="51"/>
      <c r="CL561" s="51"/>
      <c r="CM561" s="51"/>
      <c r="CN561" s="41"/>
      <c r="CO561" s="41"/>
      <c r="CP561" s="41"/>
      <c r="CQ561" s="41"/>
      <c r="CR561" s="41"/>
      <c r="CS561" s="41"/>
      <c r="CT561" s="41"/>
      <c r="CU561" s="41"/>
      <c r="CV561" s="41"/>
      <c r="CW561" s="41"/>
      <c r="CX561" s="41"/>
      <c r="CY561" s="41"/>
      <c r="CZ561" s="41"/>
      <c r="DA561" s="41"/>
      <c r="DB561" s="41"/>
      <c r="DC561" s="41"/>
      <c r="DD561" s="41"/>
      <c r="DE561" s="41"/>
      <c r="DF561" s="41"/>
      <c r="DG561" s="41"/>
      <c r="DH561" s="41"/>
      <c r="DI561" s="41"/>
      <c r="DJ561" s="41"/>
      <c r="DK561" s="41"/>
      <c r="DL561" s="41"/>
      <c r="DM561" s="41"/>
      <c r="DN561" s="41"/>
      <c r="DO561" s="41"/>
      <c r="DP561" s="41"/>
      <c r="DQ561" s="41"/>
      <c r="DR561" s="41"/>
      <c r="DS561" s="41"/>
      <c r="DT561" s="41"/>
      <c r="DU561" s="41"/>
      <c r="DV561" s="41"/>
      <c r="DW561" s="41"/>
      <c r="DX561" s="41"/>
      <c r="DY561" s="41"/>
      <c r="DZ561" s="41"/>
      <c r="EA561" s="41"/>
      <c r="EB561" s="41"/>
      <c r="EC561" s="41"/>
      <c r="ED561" s="41"/>
      <c r="EE561" s="41"/>
      <c r="EF561" s="41"/>
      <c r="EG561" s="41"/>
      <c r="EH561" s="41"/>
      <c r="EI561" s="41"/>
      <c r="EJ561" s="41"/>
      <c r="EK561" s="41"/>
      <c r="EL561" s="41"/>
      <c r="EM561" s="41"/>
      <c r="EN561" s="41"/>
      <c r="EO561" s="41"/>
      <c r="EP561" s="41"/>
      <c r="EQ561" s="41"/>
      <c r="ER561" s="41"/>
      <c r="ES561" s="41"/>
      <c r="ET561" s="41"/>
      <c r="EU561" s="41"/>
      <c r="EV561" s="41"/>
      <c r="EW561" s="41"/>
      <c r="EX561" s="41"/>
      <c r="EY561" s="41"/>
      <c r="EZ561" s="41"/>
      <c r="FA561" s="41"/>
      <c r="FB561" s="41"/>
      <c r="FC561" s="41"/>
      <c r="FD561" s="41"/>
      <c r="FE561" s="41"/>
      <c r="FF561" s="41"/>
      <c r="FG561" s="41"/>
      <c r="FH561" s="41"/>
      <c r="FI561" s="41"/>
      <c r="FJ561" s="41"/>
      <c r="FK561" s="41"/>
      <c r="FL561" s="41"/>
      <c r="FM561" s="41"/>
      <c r="FN561" s="41"/>
      <c r="FO561" s="41"/>
      <c r="FP561" s="41"/>
      <c r="FQ561" s="41"/>
    </row>
    <row r="562" spans="1:173" ht="45" customHeight="1" x14ac:dyDescent="0.25">
      <c r="A562" s="512"/>
      <c r="B562" s="467" t="s">
        <v>594</v>
      </c>
      <c r="C562" s="468" t="s">
        <v>595</v>
      </c>
      <c r="D562" s="661"/>
      <c r="E562" s="662"/>
      <c r="F562" s="661"/>
      <c r="G562" s="662"/>
      <c r="H562" s="661"/>
      <c r="I562" s="662"/>
      <c r="J562" s="661"/>
      <c r="K562" s="662"/>
      <c r="L562" s="661"/>
      <c r="M562" s="662"/>
      <c r="N562" s="661"/>
      <c r="O562" s="662"/>
      <c r="P562" s="661"/>
      <c r="Q562" s="662"/>
      <c r="R562" s="661"/>
      <c r="S562" s="662"/>
      <c r="T562" s="661"/>
      <c r="U562" s="662"/>
      <c r="V562" s="661"/>
      <c r="W562" s="662"/>
      <c r="X562" s="113"/>
      <c r="Y562" s="124">
        <f t="shared" si="85"/>
        <v>0</v>
      </c>
      <c r="Z562" s="414">
        <v>10</v>
      </c>
      <c r="AA562" s="45">
        <f>IF((COUNTIF(D562:W562,"a")+COUNTIF(D562:W562,"s"))&gt;0,IF((COUNTIF(D560:W561,"a")+COUNTIF(D560:W561,"s"))&gt;0,0,COUNTIF(D562:W562,"a")+COUNTIF(D562:W562,"s")), COUNTIF(D562:W562,"a")+COUNTIF(D562:W562,"s"))</f>
        <v>0</v>
      </c>
      <c r="AB562" s="223"/>
      <c r="AC562" s="277"/>
      <c r="AD562" s="276" t="s">
        <v>286</v>
      </c>
      <c r="AE562" s="277"/>
      <c r="AF562" s="277"/>
      <c r="AG562" s="277"/>
      <c r="AH562" s="277"/>
      <c r="AI562" s="277"/>
      <c r="AJ562" s="277"/>
      <c r="AK562" s="277"/>
      <c r="AL562" s="277"/>
      <c r="AM562" s="277"/>
      <c r="AN562" s="277"/>
      <c r="AO562" s="277"/>
      <c r="AP562" s="277"/>
      <c r="AQ562" s="277"/>
      <c r="AR562" s="277"/>
      <c r="AS562" s="277"/>
      <c r="AT562" s="277"/>
      <c r="AU562" s="277"/>
      <c r="AV562" s="277"/>
      <c r="AW562" s="277"/>
      <c r="AX562" s="277"/>
      <c r="AY562" s="277"/>
      <c r="AZ562" s="277"/>
      <c r="BA562" s="277"/>
      <c r="BB562" s="277"/>
      <c r="BC562" s="277"/>
      <c r="BD562" s="277"/>
      <c r="BE562" s="277"/>
      <c r="BF562" s="277"/>
      <c r="BG562" s="277"/>
      <c r="BH562" s="277"/>
      <c r="BI562" s="277"/>
      <c r="BJ562" s="277"/>
      <c r="BK562" s="277"/>
      <c r="BL562" s="277"/>
      <c r="BM562" s="277"/>
      <c r="BN562" s="277"/>
      <c r="BO562" s="277"/>
      <c r="BP562" s="277"/>
      <c r="BQ562" s="277"/>
      <c r="BR562" s="277"/>
      <c r="BS562" s="277"/>
      <c r="BT562" s="277"/>
      <c r="BU562" s="277"/>
      <c r="BV562" s="277"/>
      <c r="BW562" s="277"/>
      <c r="BX562" s="277"/>
      <c r="BY562" s="277"/>
      <c r="BZ562" s="277"/>
      <c r="CA562" s="277"/>
      <c r="CB562" s="277"/>
      <c r="CC562" s="277"/>
      <c r="CD562" s="277"/>
      <c r="CE562" s="277"/>
      <c r="CF562" s="277"/>
      <c r="CG562" s="51"/>
      <c r="CH562" s="51"/>
      <c r="CI562" s="51"/>
      <c r="CJ562" s="51"/>
      <c r="CK562" s="51"/>
      <c r="CL562" s="51"/>
      <c r="CM562" s="51"/>
      <c r="CN562" s="41"/>
      <c r="CO562" s="41"/>
      <c r="CP562" s="41"/>
      <c r="CQ562" s="41"/>
      <c r="CR562" s="41"/>
      <c r="CS562" s="41"/>
      <c r="CT562" s="41"/>
      <c r="CU562" s="41"/>
      <c r="CV562" s="41"/>
      <c r="CW562" s="41"/>
      <c r="CX562" s="41"/>
      <c r="CY562" s="41"/>
      <c r="CZ562" s="41"/>
      <c r="DA562" s="41"/>
      <c r="DB562" s="41"/>
      <c r="DC562" s="41"/>
      <c r="DD562" s="41"/>
      <c r="DE562" s="41"/>
      <c r="DF562" s="41"/>
      <c r="DG562" s="41"/>
      <c r="DH562" s="41"/>
      <c r="DI562" s="41"/>
      <c r="DJ562" s="41"/>
      <c r="DK562" s="41"/>
      <c r="DL562" s="41"/>
      <c r="DM562" s="41"/>
      <c r="DN562" s="41"/>
      <c r="DO562" s="41"/>
      <c r="DP562" s="41"/>
      <c r="DQ562" s="41"/>
      <c r="DR562" s="41"/>
      <c r="DS562" s="41"/>
      <c r="DT562" s="41"/>
      <c r="DU562" s="41"/>
      <c r="DV562" s="41"/>
      <c r="DW562" s="41"/>
      <c r="DX562" s="41"/>
      <c r="DY562" s="41"/>
      <c r="DZ562" s="41"/>
      <c r="EA562" s="41"/>
      <c r="EB562" s="41"/>
      <c r="EC562" s="41"/>
      <c r="ED562" s="41"/>
      <c r="EE562" s="41"/>
      <c r="EF562" s="41"/>
      <c r="EG562" s="41"/>
      <c r="EH562" s="41"/>
      <c r="EI562" s="41"/>
      <c r="EJ562" s="41"/>
      <c r="EK562" s="41"/>
      <c r="EL562" s="41"/>
      <c r="EM562" s="41"/>
      <c r="EN562" s="41"/>
      <c r="EO562" s="41"/>
      <c r="EP562" s="41"/>
      <c r="EQ562" s="41"/>
      <c r="ER562" s="41"/>
      <c r="ES562" s="41"/>
      <c r="ET562" s="41"/>
      <c r="EU562" s="41"/>
      <c r="EV562" s="41"/>
      <c r="EW562" s="41"/>
      <c r="EX562" s="41"/>
      <c r="EY562" s="41"/>
      <c r="EZ562" s="41"/>
      <c r="FA562" s="41"/>
      <c r="FB562" s="41"/>
      <c r="FC562" s="41"/>
      <c r="FD562" s="41"/>
      <c r="FE562" s="41"/>
      <c r="FF562" s="41"/>
      <c r="FG562" s="41"/>
      <c r="FH562" s="41"/>
      <c r="FI562" s="41"/>
      <c r="FJ562" s="41"/>
      <c r="FK562" s="41"/>
      <c r="FL562" s="41"/>
      <c r="FM562" s="41"/>
      <c r="FN562" s="41"/>
      <c r="FO562" s="41"/>
      <c r="FP562" s="41"/>
      <c r="FQ562" s="41"/>
    </row>
    <row r="563" spans="1:173" ht="45" customHeight="1" x14ac:dyDescent="0.25">
      <c r="A563" s="512"/>
      <c r="B563" s="240" t="s">
        <v>403</v>
      </c>
      <c r="C563" s="142" t="s">
        <v>596</v>
      </c>
      <c r="D563" s="661"/>
      <c r="E563" s="662"/>
      <c r="F563" s="661"/>
      <c r="G563" s="662"/>
      <c r="H563" s="661"/>
      <c r="I563" s="662"/>
      <c r="J563" s="661"/>
      <c r="K563" s="662"/>
      <c r="L563" s="661"/>
      <c r="M563" s="662"/>
      <c r="N563" s="661"/>
      <c r="O563" s="662"/>
      <c r="P563" s="661"/>
      <c r="Q563" s="662"/>
      <c r="R563" s="661"/>
      <c r="S563" s="662"/>
      <c r="T563" s="661"/>
      <c r="U563" s="662"/>
      <c r="V563" s="661"/>
      <c r="W563" s="662"/>
      <c r="X563" s="113"/>
      <c r="Y563" s="107">
        <f>IF(OR(D563="s",F563="s",H563="s",J563="s",L563="s",N563="s",P563="s",R563="s",T563="s",V563="s"), 0, IF(OR(D563="a",F563="a",H563="a",J563="a",L563="a",N563="a",P563="a",R563="a",T563="a",V563="a"),Z563,0))</f>
        <v>0</v>
      </c>
      <c r="Z563" s="414">
        <v>15</v>
      </c>
      <c r="AA563" s="45">
        <f>COUNTIF(D563:W563,"a")+COUNTIF(D563:W563,"s")</f>
        <v>0</v>
      </c>
      <c r="AB563" s="274"/>
      <c r="AC563" s="277"/>
      <c r="AD563" s="276"/>
      <c r="AE563" s="277"/>
      <c r="AF563" s="277"/>
      <c r="AG563" s="277"/>
      <c r="AH563" s="277"/>
      <c r="AI563" s="277"/>
      <c r="AJ563" s="277"/>
      <c r="AK563" s="277"/>
      <c r="AL563" s="277"/>
      <c r="AM563" s="277"/>
      <c r="AN563" s="277"/>
      <c r="AO563" s="277"/>
      <c r="AP563" s="277"/>
      <c r="AQ563" s="277"/>
      <c r="AR563" s="277"/>
      <c r="AS563" s="277"/>
      <c r="AT563" s="277"/>
      <c r="AU563" s="277"/>
      <c r="AV563" s="277"/>
      <c r="AW563" s="277"/>
      <c r="AX563" s="277"/>
      <c r="AY563" s="277"/>
      <c r="AZ563" s="277"/>
      <c r="BA563" s="277"/>
      <c r="BB563" s="277"/>
      <c r="BC563" s="277"/>
      <c r="BD563" s="277"/>
      <c r="BE563" s="277"/>
      <c r="BF563" s="277"/>
      <c r="BG563" s="277"/>
      <c r="BH563" s="277"/>
      <c r="BI563" s="277"/>
      <c r="BJ563" s="277"/>
      <c r="BK563" s="277"/>
      <c r="BL563" s="277"/>
      <c r="BM563" s="277"/>
      <c r="BN563" s="277"/>
      <c r="BO563" s="277"/>
      <c r="BP563" s="277"/>
      <c r="BQ563" s="277"/>
      <c r="BR563" s="277"/>
      <c r="BS563" s="277"/>
      <c r="BT563" s="277"/>
      <c r="BU563" s="277"/>
      <c r="BV563" s="277"/>
      <c r="BW563" s="277"/>
      <c r="BX563" s="277"/>
      <c r="BY563" s="277"/>
      <c r="BZ563" s="277"/>
      <c r="CA563" s="277"/>
      <c r="CB563" s="277"/>
      <c r="CC563" s="277"/>
      <c r="CD563" s="277"/>
      <c r="CE563" s="277"/>
      <c r="CF563" s="277"/>
      <c r="CG563" s="51"/>
      <c r="CH563" s="51"/>
      <c r="CI563" s="51"/>
      <c r="CJ563" s="51"/>
      <c r="CK563" s="51"/>
      <c r="CL563" s="51"/>
      <c r="CM563" s="51"/>
      <c r="CN563" s="41"/>
      <c r="CO563" s="41"/>
      <c r="CP563" s="41"/>
      <c r="CQ563" s="41"/>
      <c r="CR563" s="41"/>
      <c r="CS563" s="41"/>
      <c r="CT563" s="41"/>
      <c r="CU563" s="41"/>
      <c r="CV563" s="41"/>
      <c r="CW563" s="41"/>
      <c r="CX563" s="41"/>
      <c r="CY563" s="41"/>
      <c r="CZ563" s="41"/>
      <c r="DA563" s="41"/>
      <c r="DB563" s="41"/>
      <c r="DC563" s="41"/>
      <c r="DD563" s="41"/>
      <c r="DE563" s="41"/>
      <c r="DF563" s="41"/>
      <c r="DG563" s="41"/>
      <c r="DH563" s="41"/>
      <c r="DI563" s="41"/>
      <c r="DJ563" s="41"/>
      <c r="DK563" s="41"/>
      <c r="DL563" s="41"/>
      <c r="DM563" s="41"/>
      <c r="DN563" s="41"/>
      <c r="DO563" s="41"/>
      <c r="DP563" s="41"/>
      <c r="DQ563" s="41"/>
      <c r="DR563" s="41"/>
      <c r="DS563" s="41"/>
      <c r="DT563" s="41"/>
      <c r="DU563" s="41"/>
      <c r="DV563" s="41"/>
      <c r="DW563" s="41"/>
      <c r="DX563" s="41"/>
      <c r="DY563" s="41"/>
      <c r="DZ563" s="41"/>
      <c r="EA563" s="41"/>
      <c r="EB563" s="41"/>
      <c r="EC563" s="41"/>
      <c r="ED563" s="41"/>
      <c r="EE563" s="41"/>
      <c r="EF563" s="41"/>
      <c r="EG563" s="41"/>
      <c r="EH563" s="41"/>
      <c r="EI563" s="41"/>
      <c r="EJ563" s="41"/>
      <c r="EK563" s="41"/>
      <c r="EL563" s="41"/>
      <c r="EM563" s="41"/>
      <c r="EN563" s="41"/>
      <c r="EO563" s="41"/>
      <c r="EP563" s="41"/>
      <c r="EQ563" s="41"/>
      <c r="ER563" s="41"/>
      <c r="ES563" s="41"/>
      <c r="ET563" s="41"/>
      <c r="EU563" s="41"/>
      <c r="EV563" s="41"/>
      <c r="EW563" s="41"/>
      <c r="EX563" s="41"/>
      <c r="EY563" s="41"/>
      <c r="EZ563" s="41"/>
      <c r="FA563" s="41"/>
      <c r="FB563" s="41"/>
      <c r="FC563" s="41"/>
      <c r="FD563" s="41"/>
      <c r="FE563" s="41"/>
      <c r="FF563" s="41"/>
      <c r="FG563" s="41"/>
      <c r="FH563" s="41"/>
      <c r="FI563" s="41"/>
      <c r="FJ563" s="41"/>
      <c r="FK563" s="41"/>
      <c r="FL563" s="41"/>
      <c r="FM563" s="41"/>
      <c r="FN563" s="41"/>
      <c r="FO563" s="41"/>
      <c r="FP563" s="41"/>
      <c r="FQ563" s="41"/>
    </row>
    <row r="564" spans="1:173" ht="45" customHeight="1" x14ac:dyDescent="0.25">
      <c r="A564" s="512"/>
      <c r="B564" s="240" t="s">
        <v>334</v>
      </c>
      <c r="C564" s="142" t="s">
        <v>597</v>
      </c>
      <c r="D564" s="661"/>
      <c r="E564" s="662"/>
      <c r="F564" s="661"/>
      <c r="G564" s="662"/>
      <c r="H564" s="661"/>
      <c r="I564" s="662"/>
      <c r="J564" s="661"/>
      <c r="K564" s="662"/>
      <c r="L564" s="661"/>
      <c r="M564" s="662"/>
      <c r="N564" s="661"/>
      <c r="O564" s="662"/>
      <c r="P564" s="661"/>
      <c r="Q564" s="662"/>
      <c r="R564" s="661"/>
      <c r="S564" s="662"/>
      <c r="T564" s="661"/>
      <c r="U564" s="662"/>
      <c r="V564" s="661"/>
      <c r="W564" s="662"/>
      <c r="X564" s="113"/>
      <c r="Y564" s="107">
        <f>IF(OR(D564="s",F564="s",H564="s",J564="s",L564="s",N564="s",P564="s",R564="s",T564="s",V564="s"), 0, IF(OR(D564="a",F564="a",H564="a",J564="a",L564="a",N564="a",P564="a",R564="a",T564="a",V564="a"),Z564,0))</f>
        <v>0</v>
      </c>
      <c r="Z564" s="414">
        <v>15</v>
      </c>
      <c r="AA564" s="45">
        <f>COUNTIF(D564:W564,"a")+COUNTIF(D564:W564,"s")</f>
        <v>0</v>
      </c>
      <c r="AB564" s="274"/>
      <c r="AC564" s="277"/>
      <c r="AD564" s="276" t="s">
        <v>286</v>
      </c>
      <c r="AE564" s="277"/>
      <c r="AF564" s="277"/>
      <c r="AG564" s="277"/>
      <c r="AH564" s="277"/>
      <c r="AI564" s="277"/>
      <c r="AJ564" s="277"/>
      <c r="AK564" s="277"/>
      <c r="AL564" s="277"/>
      <c r="AM564" s="277"/>
      <c r="AN564" s="277"/>
      <c r="AO564" s="277"/>
      <c r="AP564" s="277"/>
      <c r="AQ564" s="277"/>
      <c r="AR564" s="277"/>
      <c r="AS564" s="277"/>
      <c r="AT564" s="277"/>
      <c r="AU564" s="277"/>
      <c r="AV564" s="277"/>
      <c r="AW564" s="277"/>
      <c r="AX564" s="277"/>
      <c r="AY564" s="277"/>
      <c r="AZ564" s="277"/>
      <c r="BA564" s="277"/>
      <c r="BB564" s="277"/>
      <c r="BC564" s="277"/>
      <c r="BD564" s="277"/>
      <c r="BE564" s="277"/>
      <c r="BF564" s="277"/>
      <c r="BG564" s="277"/>
      <c r="BH564" s="277"/>
      <c r="BI564" s="277"/>
      <c r="BJ564" s="277"/>
      <c r="BK564" s="277"/>
      <c r="BL564" s="277"/>
      <c r="BM564" s="277"/>
      <c r="BN564" s="277"/>
      <c r="BO564" s="277"/>
      <c r="BP564" s="277"/>
      <c r="BQ564" s="277"/>
      <c r="BR564" s="277"/>
      <c r="BS564" s="277"/>
      <c r="BT564" s="277"/>
      <c r="BU564" s="277"/>
      <c r="BV564" s="277"/>
      <c r="BW564" s="277"/>
      <c r="BX564" s="277"/>
      <c r="BY564" s="277"/>
      <c r="BZ564" s="277"/>
      <c r="CA564" s="277"/>
      <c r="CB564" s="277"/>
      <c r="CC564" s="277"/>
      <c r="CD564" s="277"/>
      <c r="CE564" s="277"/>
      <c r="CF564" s="277"/>
      <c r="CG564" s="51"/>
      <c r="CH564" s="51"/>
      <c r="CI564" s="51"/>
      <c r="CJ564" s="51"/>
      <c r="CK564" s="51"/>
      <c r="CL564" s="51"/>
      <c r="CM564" s="51"/>
      <c r="CN564" s="41"/>
      <c r="CO564" s="41"/>
      <c r="CP564" s="41"/>
      <c r="CQ564" s="41"/>
      <c r="CR564" s="41"/>
      <c r="CS564" s="41"/>
      <c r="CT564" s="41"/>
      <c r="CU564" s="41"/>
      <c r="CV564" s="41"/>
      <c r="CW564" s="41"/>
      <c r="CX564" s="41"/>
      <c r="CY564" s="41"/>
      <c r="CZ564" s="41"/>
      <c r="DA564" s="41"/>
      <c r="DB564" s="41"/>
      <c r="DC564" s="41"/>
      <c r="DD564" s="41"/>
      <c r="DE564" s="41"/>
      <c r="DF564" s="41"/>
      <c r="DG564" s="41"/>
      <c r="DH564" s="41"/>
      <c r="DI564" s="41"/>
      <c r="DJ564" s="41"/>
      <c r="DK564" s="41"/>
      <c r="DL564" s="41"/>
      <c r="DM564" s="41"/>
      <c r="DN564" s="41"/>
      <c r="DO564" s="41"/>
      <c r="DP564" s="41"/>
      <c r="DQ564" s="41"/>
      <c r="DR564" s="41"/>
      <c r="DS564" s="41"/>
      <c r="DT564" s="41"/>
      <c r="DU564" s="41"/>
      <c r="DV564" s="41"/>
      <c r="DW564" s="41"/>
      <c r="DX564" s="41"/>
      <c r="DY564" s="41"/>
      <c r="DZ564" s="41"/>
      <c r="EA564" s="41"/>
      <c r="EB564" s="41"/>
      <c r="EC564" s="41"/>
      <c r="ED564" s="41"/>
      <c r="EE564" s="41"/>
      <c r="EF564" s="41"/>
      <c r="EG564" s="41"/>
      <c r="EH564" s="41"/>
      <c r="EI564" s="41"/>
      <c r="EJ564" s="41"/>
      <c r="EK564" s="41"/>
      <c r="EL564" s="41"/>
      <c r="EM564" s="41"/>
      <c r="EN564" s="41"/>
      <c r="EO564" s="41"/>
      <c r="EP564" s="41"/>
      <c r="EQ564" s="41"/>
      <c r="ER564" s="41"/>
      <c r="ES564" s="41"/>
      <c r="ET564" s="41"/>
      <c r="EU564" s="41"/>
      <c r="EV564" s="41"/>
      <c r="EW564" s="41"/>
      <c r="EX564" s="41"/>
      <c r="EY564" s="41"/>
      <c r="EZ564" s="41"/>
      <c r="FA564" s="41"/>
      <c r="FB564" s="41"/>
      <c r="FC564" s="41"/>
      <c r="FD564" s="41"/>
      <c r="FE564" s="41"/>
      <c r="FF564" s="41"/>
      <c r="FG564" s="41"/>
      <c r="FH564" s="41"/>
      <c r="FI564" s="41"/>
      <c r="FJ564" s="41"/>
      <c r="FK564" s="41"/>
      <c r="FL564" s="41"/>
      <c r="FM564" s="41"/>
      <c r="FN564" s="41"/>
      <c r="FO564" s="41"/>
      <c r="FP564" s="41"/>
      <c r="FQ564" s="41"/>
    </row>
    <row r="565" spans="1:173" ht="45" customHeight="1" x14ac:dyDescent="0.25">
      <c r="A565" s="512"/>
      <c r="B565" s="240" t="s">
        <v>598</v>
      </c>
      <c r="C565" s="142" t="s">
        <v>599</v>
      </c>
      <c r="D565" s="661"/>
      <c r="E565" s="662"/>
      <c r="F565" s="661"/>
      <c r="G565" s="662"/>
      <c r="H565" s="661"/>
      <c r="I565" s="662"/>
      <c r="J565" s="661"/>
      <c r="K565" s="662"/>
      <c r="L565" s="661"/>
      <c r="M565" s="662"/>
      <c r="N565" s="661"/>
      <c r="O565" s="662"/>
      <c r="P565" s="661"/>
      <c r="Q565" s="662"/>
      <c r="R565" s="661"/>
      <c r="S565" s="662"/>
      <c r="T565" s="661"/>
      <c r="U565" s="662"/>
      <c r="V565" s="661"/>
      <c r="W565" s="662"/>
      <c r="X565" s="113"/>
      <c r="Y565" s="107">
        <f t="shared" si="85"/>
        <v>0</v>
      </c>
      <c r="Z565" s="414">
        <v>20</v>
      </c>
      <c r="AA565" s="45">
        <f t="shared" si="86"/>
        <v>0</v>
      </c>
      <c r="AB565" s="274"/>
      <c r="AC565" s="277"/>
      <c r="AD565" s="276"/>
      <c r="AE565" s="277"/>
      <c r="AF565" s="277"/>
      <c r="AG565" s="277"/>
      <c r="AH565" s="277"/>
      <c r="AI565" s="277"/>
      <c r="AJ565" s="277"/>
      <c r="AK565" s="277"/>
      <c r="AL565" s="277"/>
      <c r="AM565" s="277"/>
      <c r="AN565" s="277"/>
      <c r="AO565" s="277"/>
      <c r="AP565" s="277"/>
      <c r="AQ565" s="277"/>
      <c r="AR565" s="277"/>
      <c r="AS565" s="277"/>
      <c r="AT565" s="277"/>
      <c r="AU565" s="277"/>
      <c r="AV565" s="277"/>
      <c r="AW565" s="277"/>
      <c r="AX565" s="277"/>
      <c r="AY565" s="277"/>
      <c r="AZ565" s="277"/>
      <c r="BA565" s="277"/>
      <c r="BB565" s="277"/>
      <c r="BC565" s="277"/>
      <c r="BD565" s="277"/>
      <c r="BE565" s="277"/>
      <c r="BF565" s="277"/>
      <c r="BG565" s="277"/>
      <c r="BH565" s="277"/>
      <c r="BI565" s="277"/>
      <c r="BJ565" s="277"/>
      <c r="BK565" s="277"/>
      <c r="BL565" s="277"/>
      <c r="BM565" s="277"/>
      <c r="BN565" s="277"/>
      <c r="BO565" s="277"/>
      <c r="BP565" s="277"/>
      <c r="BQ565" s="277"/>
      <c r="BR565" s="277"/>
      <c r="BS565" s="277"/>
      <c r="BT565" s="277"/>
      <c r="BU565" s="277"/>
      <c r="BV565" s="277"/>
      <c r="BW565" s="277"/>
      <c r="BX565" s="277"/>
      <c r="BY565" s="277"/>
      <c r="BZ565" s="277"/>
      <c r="CA565" s="277"/>
      <c r="CB565" s="277"/>
      <c r="CC565" s="277"/>
      <c r="CD565" s="277"/>
      <c r="CE565" s="277"/>
      <c r="CF565" s="277"/>
      <c r="CG565" s="51"/>
      <c r="CH565" s="51"/>
      <c r="CI565" s="51"/>
      <c r="CJ565" s="51"/>
      <c r="CK565" s="51"/>
      <c r="CL565" s="51"/>
      <c r="CM565" s="51"/>
      <c r="CN565" s="41"/>
      <c r="CO565" s="41"/>
      <c r="CP565" s="41"/>
      <c r="CQ565" s="41"/>
      <c r="CR565" s="41"/>
      <c r="CS565" s="41"/>
      <c r="CT565" s="41"/>
      <c r="CU565" s="41"/>
      <c r="CV565" s="41"/>
      <c r="CW565" s="41"/>
      <c r="CX565" s="41"/>
      <c r="CY565" s="41"/>
      <c r="CZ565" s="41"/>
      <c r="DA565" s="41"/>
      <c r="DB565" s="41"/>
      <c r="DC565" s="41"/>
      <c r="DD565" s="41"/>
      <c r="DE565" s="41"/>
      <c r="DF565" s="41"/>
      <c r="DG565" s="41"/>
      <c r="DH565" s="41"/>
      <c r="DI565" s="41"/>
      <c r="DJ565" s="41"/>
      <c r="DK565" s="41"/>
      <c r="DL565" s="41"/>
      <c r="DM565" s="41"/>
      <c r="DN565" s="41"/>
      <c r="DO565" s="41"/>
      <c r="DP565" s="41"/>
      <c r="DQ565" s="41"/>
      <c r="DR565" s="41"/>
      <c r="DS565" s="41"/>
      <c r="DT565" s="41"/>
      <c r="DU565" s="41"/>
      <c r="DV565" s="41"/>
      <c r="DW565" s="41"/>
      <c r="DX565" s="41"/>
      <c r="DY565" s="41"/>
      <c r="DZ565" s="41"/>
      <c r="EA565" s="41"/>
      <c r="EB565" s="41"/>
      <c r="EC565" s="41"/>
      <c r="ED565" s="41"/>
      <c r="EE565" s="41"/>
      <c r="EF565" s="41"/>
      <c r="EG565" s="41"/>
      <c r="EH565" s="41"/>
      <c r="EI565" s="41"/>
      <c r="EJ565" s="41"/>
      <c r="EK565" s="41"/>
      <c r="EL565" s="41"/>
      <c r="EM565" s="41"/>
      <c r="EN565" s="41"/>
      <c r="EO565" s="41"/>
      <c r="EP565" s="41"/>
      <c r="EQ565" s="41"/>
      <c r="ER565" s="41"/>
      <c r="ES565" s="41"/>
      <c r="ET565" s="41"/>
      <c r="EU565" s="41"/>
      <c r="EV565" s="41"/>
      <c r="EW565" s="41"/>
      <c r="EX565" s="41"/>
      <c r="EY565" s="41"/>
      <c r="EZ565" s="41"/>
      <c r="FA565" s="41"/>
      <c r="FB565" s="41"/>
      <c r="FC565" s="41"/>
      <c r="FD565" s="41"/>
      <c r="FE565" s="41"/>
      <c r="FF565" s="41"/>
      <c r="FG565" s="41"/>
      <c r="FH565" s="41"/>
      <c r="FI565" s="41"/>
      <c r="FJ565" s="41"/>
      <c r="FK565" s="41"/>
      <c r="FL565" s="41"/>
      <c r="FM565" s="41"/>
      <c r="FN565" s="41"/>
      <c r="FO565" s="41"/>
      <c r="FP565" s="41"/>
      <c r="FQ565" s="41"/>
    </row>
    <row r="566" spans="1:173" ht="28" customHeight="1" thickBot="1" x14ac:dyDescent="0.3">
      <c r="A566" s="512"/>
      <c r="B566" s="243" t="s">
        <v>600</v>
      </c>
      <c r="C566" s="142" t="s">
        <v>601</v>
      </c>
      <c r="D566" s="626"/>
      <c r="E566" s="627"/>
      <c r="F566" s="626"/>
      <c r="G566" s="627"/>
      <c r="H566" s="626"/>
      <c r="I566" s="627"/>
      <c r="J566" s="626"/>
      <c r="K566" s="627"/>
      <c r="L566" s="626"/>
      <c r="M566" s="627"/>
      <c r="N566" s="626"/>
      <c r="O566" s="627"/>
      <c r="P566" s="626"/>
      <c r="Q566" s="627"/>
      <c r="R566" s="626"/>
      <c r="S566" s="627"/>
      <c r="T566" s="626"/>
      <c r="U566" s="627"/>
      <c r="V566" s="626"/>
      <c r="W566" s="627"/>
      <c r="X566" s="113"/>
      <c r="Y566" s="107">
        <f t="shared" si="85"/>
        <v>0</v>
      </c>
      <c r="Z566" s="414">
        <v>5</v>
      </c>
      <c r="AA566" s="45">
        <f t="shared" si="86"/>
        <v>0</v>
      </c>
      <c r="AB566" s="274"/>
      <c r="AC566" s="277"/>
      <c r="AD566" s="276"/>
      <c r="AE566" s="277"/>
      <c r="AF566" s="277"/>
      <c r="AG566" s="277"/>
      <c r="AH566" s="277"/>
      <c r="AI566" s="277"/>
      <c r="AJ566" s="277"/>
      <c r="AK566" s="277"/>
      <c r="AL566" s="277"/>
      <c r="AM566" s="277"/>
      <c r="AN566" s="277"/>
      <c r="AO566" s="277"/>
      <c r="AP566" s="277"/>
      <c r="AQ566" s="277"/>
      <c r="AR566" s="277"/>
      <c r="AS566" s="277"/>
      <c r="AT566" s="277"/>
      <c r="AU566" s="277"/>
      <c r="AV566" s="277"/>
      <c r="AW566" s="277"/>
      <c r="AX566" s="277"/>
      <c r="AY566" s="277"/>
      <c r="AZ566" s="277"/>
      <c r="BA566" s="277"/>
      <c r="BB566" s="277"/>
      <c r="BC566" s="277"/>
      <c r="BD566" s="277"/>
      <c r="BE566" s="277"/>
      <c r="BF566" s="277"/>
      <c r="BG566" s="277"/>
      <c r="BH566" s="277"/>
      <c r="BI566" s="277"/>
      <c r="BJ566" s="277"/>
      <c r="BK566" s="277"/>
      <c r="BL566" s="277"/>
      <c r="BM566" s="277"/>
      <c r="BN566" s="277"/>
      <c r="BO566" s="277"/>
      <c r="BP566" s="277"/>
      <c r="BQ566" s="277"/>
      <c r="BR566" s="277"/>
      <c r="BS566" s="277"/>
      <c r="BT566" s="277"/>
      <c r="BU566" s="277"/>
      <c r="BV566" s="277"/>
      <c r="BW566" s="277"/>
      <c r="BX566" s="277"/>
      <c r="BY566" s="277"/>
      <c r="BZ566" s="277"/>
      <c r="CA566" s="277"/>
      <c r="CB566" s="277"/>
      <c r="CC566" s="277"/>
      <c r="CD566" s="277"/>
      <c r="CE566" s="277"/>
      <c r="CF566" s="277"/>
      <c r="CG566" s="51"/>
      <c r="CH566" s="51"/>
      <c r="CI566" s="51"/>
      <c r="CJ566" s="51"/>
      <c r="CK566" s="51"/>
      <c r="CL566" s="51"/>
      <c r="CM566" s="51"/>
      <c r="CN566" s="41"/>
      <c r="CO566" s="41"/>
      <c r="CP566" s="41"/>
      <c r="CQ566" s="41"/>
      <c r="CR566" s="41"/>
      <c r="CS566" s="41"/>
      <c r="CT566" s="41"/>
      <c r="CU566" s="41"/>
      <c r="CV566" s="41"/>
      <c r="CW566" s="41"/>
      <c r="CX566" s="41"/>
      <c r="CY566" s="41"/>
      <c r="CZ566" s="41"/>
      <c r="DA566" s="41"/>
      <c r="DB566" s="41"/>
      <c r="DC566" s="41"/>
      <c r="DD566" s="41"/>
      <c r="DE566" s="41"/>
      <c r="DF566" s="41"/>
      <c r="DG566" s="41"/>
      <c r="DH566" s="41"/>
      <c r="DI566" s="41"/>
      <c r="DJ566" s="41"/>
      <c r="DK566" s="41"/>
      <c r="DL566" s="41"/>
      <c r="DM566" s="41"/>
      <c r="DN566" s="41"/>
      <c r="DO566" s="41"/>
      <c r="DP566" s="41"/>
      <c r="DQ566" s="41"/>
      <c r="DR566" s="41"/>
      <c r="DS566" s="41"/>
      <c r="DT566" s="41"/>
      <c r="DU566" s="41"/>
      <c r="DV566" s="41"/>
      <c r="DW566" s="41"/>
      <c r="DX566" s="41"/>
      <c r="DY566" s="41"/>
      <c r="DZ566" s="41"/>
      <c r="EA566" s="41"/>
      <c r="EB566" s="41"/>
      <c r="EC566" s="41"/>
      <c r="ED566" s="41"/>
      <c r="EE566" s="41"/>
      <c r="EF566" s="41"/>
      <c r="EG566" s="41"/>
      <c r="EH566" s="41"/>
      <c r="EI566" s="41"/>
      <c r="EJ566" s="41"/>
      <c r="EK566" s="41"/>
      <c r="EL566" s="41"/>
      <c r="EM566" s="41"/>
      <c r="EN566" s="41"/>
      <c r="EO566" s="41"/>
      <c r="EP566" s="41"/>
      <c r="EQ566" s="41"/>
      <c r="ER566" s="41"/>
      <c r="ES566" s="41"/>
      <c r="ET566" s="41"/>
      <c r="EU566" s="41"/>
      <c r="EV566" s="41"/>
      <c r="EW566" s="41"/>
      <c r="EX566" s="41"/>
      <c r="EY566" s="41"/>
      <c r="EZ566" s="41"/>
      <c r="FA566" s="41"/>
      <c r="FB566" s="41"/>
      <c r="FC566" s="41"/>
      <c r="FD566" s="41"/>
      <c r="FE566" s="41"/>
      <c r="FF566" s="41"/>
      <c r="FG566" s="41"/>
      <c r="FH566" s="41"/>
      <c r="FI566" s="41"/>
      <c r="FJ566" s="41"/>
      <c r="FK566" s="41"/>
      <c r="FL566" s="41"/>
      <c r="FM566" s="41"/>
      <c r="FN566" s="41"/>
      <c r="FO566" s="41"/>
      <c r="FP566" s="41"/>
      <c r="FQ566" s="41"/>
    </row>
    <row r="567" spans="1:173" ht="21" customHeight="1" thickTop="1" thickBot="1" x14ac:dyDescent="0.3">
      <c r="A567" s="512"/>
      <c r="B567" s="100"/>
      <c r="C567" s="143"/>
      <c r="D567" s="667" t="s">
        <v>289</v>
      </c>
      <c r="E567" s="668"/>
      <c r="F567" s="668"/>
      <c r="G567" s="668"/>
      <c r="H567" s="668"/>
      <c r="I567" s="668"/>
      <c r="J567" s="668"/>
      <c r="K567" s="668"/>
      <c r="L567" s="668"/>
      <c r="M567" s="668"/>
      <c r="N567" s="668"/>
      <c r="O567" s="668"/>
      <c r="P567" s="668"/>
      <c r="Q567" s="668"/>
      <c r="R567" s="668"/>
      <c r="S567" s="668"/>
      <c r="T567" s="668"/>
      <c r="U567" s="668"/>
      <c r="V567" s="668"/>
      <c r="W567" s="668"/>
      <c r="X567" s="669"/>
      <c r="Y567" s="9">
        <f>SUM(Y551:Y566)</f>
        <v>0</v>
      </c>
      <c r="Z567" s="410">
        <f>SUM(Z551:Z561)+SUM(Z563:Z566)</f>
        <v>130</v>
      </c>
      <c r="AA567" s="57"/>
      <c r="AB567" s="51"/>
      <c r="AC567" s="277"/>
      <c r="AD567" s="276"/>
      <c r="AE567" s="277"/>
      <c r="AF567" s="277"/>
      <c r="AG567" s="277"/>
      <c r="AH567" s="277"/>
      <c r="AI567" s="277"/>
      <c r="AJ567" s="277"/>
      <c r="AK567" s="277"/>
      <c r="AL567" s="277"/>
      <c r="AM567" s="277"/>
      <c r="AN567" s="277"/>
      <c r="AO567" s="277"/>
      <c r="AP567" s="277"/>
      <c r="AQ567" s="277"/>
      <c r="AR567" s="277"/>
      <c r="AS567" s="277"/>
      <c r="AT567" s="277"/>
      <c r="AU567" s="277"/>
      <c r="AV567" s="277"/>
      <c r="AW567" s="277"/>
      <c r="AX567" s="277"/>
      <c r="AY567" s="277"/>
      <c r="AZ567" s="277"/>
      <c r="BA567" s="277"/>
      <c r="BB567" s="277"/>
      <c r="BC567" s="277"/>
      <c r="BD567" s="277"/>
      <c r="BE567" s="277"/>
      <c r="BF567" s="277"/>
      <c r="BG567" s="277"/>
      <c r="BH567" s="277"/>
      <c r="BI567" s="277"/>
      <c r="BJ567" s="277"/>
      <c r="BK567" s="277"/>
      <c r="BL567" s="277"/>
      <c r="BM567" s="277"/>
      <c r="BN567" s="277"/>
      <c r="BO567" s="277"/>
      <c r="BP567" s="277"/>
      <c r="BQ567" s="277"/>
      <c r="BR567" s="277"/>
      <c r="BS567" s="277"/>
      <c r="BT567" s="277"/>
      <c r="BU567" s="277"/>
      <c r="BV567" s="277"/>
      <c r="BW567" s="277"/>
      <c r="BX567" s="277"/>
      <c r="BY567" s="277"/>
      <c r="BZ567" s="277"/>
      <c r="CA567" s="277"/>
      <c r="CB567" s="277"/>
      <c r="CC567" s="277"/>
      <c r="CD567" s="277"/>
      <c r="CE567" s="277"/>
      <c r="CF567" s="277"/>
      <c r="CG567" s="51"/>
      <c r="CH567" s="51"/>
      <c r="CI567" s="51"/>
      <c r="CJ567" s="51"/>
      <c r="CK567" s="51"/>
      <c r="CL567" s="51"/>
      <c r="CM567" s="51"/>
      <c r="CN567" s="41"/>
      <c r="CO567" s="41"/>
      <c r="CP567" s="41"/>
      <c r="CQ567" s="41"/>
      <c r="CR567" s="41"/>
      <c r="CS567" s="41"/>
      <c r="CT567" s="41"/>
      <c r="CU567" s="41"/>
      <c r="CV567" s="41"/>
      <c r="CW567" s="41"/>
      <c r="CX567" s="41"/>
      <c r="CY567" s="41"/>
      <c r="CZ567" s="41"/>
      <c r="DA567" s="41"/>
      <c r="DB567" s="41"/>
      <c r="DC567" s="41"/>
      <c r="DD567" s="41"/>
      <c r="DE567" s="41"/>
      <c r="DF567" s="41"/>
      <c r="DG567" s="41"/>
      <c r="DH567" s="41"/>
      <c r="DI567" s="41"/>
      <c r="DJ567" s="41"/>
      <c r="DK567" s="41"/>
      <c r="DL567" s="41"/>
      <c r="DM567" s="41"/>
      <c r="DN567" s="41"/>
      <c r="DO567" s="41"/>
      <c r="DP567" s="41"/>
      <c r="DQ567" s="41"/>
      <c r="DR567" s="41"/>
      <c r="DS567" s="41"/>
      <c r="DT567" s="41"/>
      <c r="DU567" s="41"/>
      <c r="DV567" s="41"/>
      <c r="DW567" s="41"/>
      <c r="DX567" s="41"/>
      <c r="DY567" s="41"/>
      <c r="DZ567" s="41"/>
      <c r="EA567" s="41"/>
      <c r="EB567" s="41"/>
      <c r="EC567" s="41"/>
      <c r="ED567" s="41"/>
      <c r="EE567" s="41"/>
      <c r="EF567" s="41"/>
      <c r="EG567" s="41"/>
      <c r="EH567" s="41"/>
      <c r="EI567" s="41"/>
      <c r="EJ567" s="41"/>
      <c r="EK567" s="41"/>
      <c r="EL567" s="41"/>
      <c r="EM567" s="41"/>
      <c r="EN567" s="41"/>
      <c r="EO567" s="41"/>
      <c r="EP567" s="41"/>
      <c r="EQ567" s="41"/>
      <c r="ER567" s="41"/>
      <c r="ES567" s="41"/>
      <c r="ET567" s="41"/>
      <c r="EU567" s="41"/>
      <c r="EV567" s="41"/>
      <c r="EW567" s="41"/>
      <c r="EX567" s="41"/>
      <c r="EY567" s="41"/>
      <c r="EZ567" s="41"/>
      <c r="FA567" s="41"/>
      <c r="FB567" s="41"/>
      <c r="FC567" s="41"/>
      <c r="FD567" s="41"/>
      <c r="FE567" s="41"/>
      <c r="FF567" s="41"/>
      <c r="FG567" s="41"/>
      <c r="FH567" s="41"/>
      <c r="FI567" s="41"/>
      <c r="FJ567" s="41"/>
      <c r="FK567" s="41"/>
      <c r="FL567" s="41"/>
      <c r="FM567" s="41"/>
      <c r="FN567" s="41"/>
      <c r="FO567" s="41"/>
      <c r="FP567" s="41"/>
      <c r="FQ567" s="41"/>
    </row>
    <row r="568" spans="1:173" ht="21" customHeight="1" thickBot="1" x14ac:dyDescent="0.3">
      <c r="A568" s="399"/>
      <c r="B568" s="341"/>
      <c r="C568" s="353"/>
      <c r="D568" s="693"/>
      <c r="E568" s="694"/>
      <c r="F568" s="865">
        <v>60</v>
      </c>
      <c r="G568" s="715"/>
      <c r="H568" s="715"/>
      <c r="I568" s="715"/>
      <c r="J568" s="715"/>
      <c r="K568" s="715"/>
      <c r="L568" s="715"/>
      <c r="M568" s="715"/>
      <c r="N568" s="715"/>
      <c r="O568" s="715"/>
      <c r="P568" s="715"/>
      <c r="Q568" s="715"/>
      <c r="R568" s="715"/>
      <c r="S568" s="715"/>
      <c r="T568" s="715"/>
      <c r="U568" s="715"/>
      <c r="V568" s="715"/>
      <c r="W568" s="715"/>
      <c r="X568" s="715"/>
      <c r="Y568" s="715"/>
      <c r="Z568" s="716"/>
      <c r="AA568" s="57"/>
      <c r="AB568" s="51"/>
      <c r="AC568" s="277"/>
      <c r="AD568" s="276"/>
      <c r="AE568" s="277"/>
      <c r="AF568" s="277"/>
      <c r="AG568" s="277"/>
      <c r="AH568" s="277"/>
      <c r="AI568" s="277"/>
      <c r="AJ568" s="277"/>
      <c r="AK568" s="277"/>
      <c r="AL568" s="277"/>
      <c r="AM568" s="277"/>
      <c r="AN568" s="277"/>
      <c r="AO568" s="277"/>
      <c r="AP568" s="277"/>
      <c r="AQ568" s="277"/>
      <c r="AR568" s="277"/>
      <c r="AS568" s="277"/>
      <c r="AT568" s="277"/>
      <c r="AU568" s="277"/>
      <c r="AV568" s="277"/>
      <c r="AW568" s="277"/>
      <c r="AX568" s="277"/>
      <c r="AY568" s="277"/>
      <c r="AZ568" s="277"/>
      <c r="BA568" s="277"/>
      <c r="BB568" s="277"/>
      <c r="BC568" s="277"/>
      <c r="BD568" s="277"/>
      <c r="BE568" s="277"/>
      <c r="BF568" s="277"/>
      <c r="BG568" s="277"/>
      <c r="BH568" s="277"/>
      <c r="BI568" s="277"/>
      <c r="BJ568" s="277"/>
      <c r="BK568" s="277"/>
      <c r="BL568" s="277"/>
      <c r="BM568" s="277"/>
      <c r="BN568" s="277"/>
      <c r="BO568" s="277"/>
      <c r="BP568" s="277"/>
      <c r="BQ568" s="277"/>
      <c r="BR568" s="277"/>
      <c r="BS568" s="277"/>
      <c r="BT568" s="277"/>
      <c r="BU568" s="277"/>
      <c r="BV568" s="277"/>
      <c r="BW568" s="277"/>
      <c r="BX568" s="277"/>
      <c r="BY568" s="277"/>
      <c r="BZ568" s="277"/>
      <c r="CA568" s="277"/>
      <c r="CB568" s="277"/>
      <c r="CC568" s="277"/>
      <c r="CD568" s="277"/>
      <c r="CE568" s="277"/>
      <c r="CF568" s="277"/>
      <c r="CG568" s="51"/>
      <c r="CH568" s="51"/>
      <c r="CI568" s="51"/>
      <c r="CJ568" s="51"/>
      <c r="CK568" s="51"/>
      <c r="CL568" s="51"/>
      <c r="CM568" s="51"/>
      <c r="CN568" s="41"/>
      <c r="CO568" s="41"/>
      <c r="CP568" s="41"/>
      <c r="CQ568" s="41"/>
      <c r="CR568" s="41"/>
      <c r="CS568" s="41"/>
      <c r="CT568" s="41"/>
      <c r="CU568" s="41"/>
      <c r="CV568" s="41"/>
      <c r="CW568" s="41"/>
      <c r="CX568" s="41"/>
      <c r="CY568" s="41"/>
      <c r="CZ568" s="41"/>
      <c r="DA568" s="41"/>
      <c r="DB568" s="41"/>
      <c r="DC568" s="41"/>
      <c r="DD568" s="41"/>
      <c r="DE568" s="41"/>
      <c r="DF568" s="41"/>
      <c r="DG568" s="41"/>
      <c r="DH568" s="41"/>
      <c r="DI568" s="41"/>
      <c r="DJ568" s="41"/>
      <c r="DK568" s="41"/>
      <c r="DL568" s="41"/>
      <c r="DM568" s="41"/>
      <c r="DN568" s="41"/>
      <c r="DO568" s="41"/>
      <c r="DP568" s="41"/>
      <c r="DQ568" s="41"/>
      <c r="DR568" s="41"/>
      <c r="DS568" s="41"/>
      <c r="DT568" s="41"/>
      <c r="DU568" s="41"/>
      <c r="DV568" s="41"/>
      <c r="DW568" s="41"/>
      <c r="DX568" s="41"/>
      <c r="DY568" s="41"/>
      <c r="DZ568" s="41"/>
      <c r="EA568" s="41"/>
      <c r="EB568" s="41"/>
      <c r="EC568" s="41"/>
      <c r="ED568" s="41"/>
      <c r="EE568" s="41"/>
      <c r="EF568" s="41"/>
      <c r="EG568" s="41"/>
      <c r="EH568" s="41"/>
      <c r="EI568" s="41"/>
      <c r="EJ568" s="41"/>
      <c r="EK568" s="41"/>
      <c r="EL568" s="41"/>
      <c r="EM568" s="41"/>
      <c r="EN568" s="41"/>
      <c r="EO568" s="41"/>
      <c r="EP568" s="41"/>
      <c r="EQ568" s="41"/>
      <c r="ER568" s="41"/>
      <c r="ES568" s="41"/>
      <c r="ET568" s="41"/>
      <c r="EU568" s="41"/>
      <c r="EV568" s="41"/>
      <c r="EW568" s="41"/>
      <c r="EX568" s="41"/>
      <c r="EY568" s="41"/>
      <c r="EZ568" s="41"/>
      <c r="FA568" s="41"/>
      <c r="FB568" s="41"/>
      <c r="FC568" s="41"/>
      <c r="FD568" s="41"/>
      <c r="FE568" s="41"/>
      <c r="FF568" s="41"/>
      <c r="FG568" s="41"/>
      <c r="FH568" s="41"/>
      <c r="FI568" s="41"/>
      <c r="FJ568" s="41"/>
      <c r="FK568" s="41"/>
      <c r="FL568" s="41"/>
      <c r="FM568" s="41"/>
      <c r="FN568" s="41"/>
      <c r="FO568" s="41"/>
      <c r="FP568" s="41"/>
      <c r="FQ568" s="41"/>
    </row>
    <row r="569" spans="1:173" s="103" customFormat="1" ht="33" customHeight="1" thickBot="1" x14ac:dyDescent="0.3">
      <c r="A569" s="480"/>
      <c r="B569" s="244" t="s">
        <v>602</v>
      </c>
      <c r="C569" s="181" t="s">
        <v>603</v>
      </c>
      <c r="D569" s="191"/>
      <c r="E569" s="190"/>
      <c r="F569" s="194"/>
      <c r="G569" s="195"/>
      <c r="H569" s="191"/>
      <c r="I569" s="190"/>
      <c r="J569" s="510" t="s">
        <v>288</v>
      </c>
      <c r="K569" s="195"/>
      <c r="L569" s="510" t="s">
        <v>288</v>
      </c>
      <c r="M569" s="190"/>
      <c r="N569" s="194"/>
      <c r="O569" s="195"/>
      <c r="P569" s="191"/>
      <c r="Q569" s="190"/>
      <c r="R569" s="194"/>
      <c r="S569" s="195"/>
      <c r="T569" s="191"/>
      <c r="U569" s="190"/>
      <c r="V569" s="194"/>
      <c r="W569" s="195"/>
      <c r="X569" s="196"/>
      <c r="Y569" s="196"/>
      <c r="Z569" s="218"/>
      <c r="AA569" s="57"/>
      <c r="AB569" s="51"/>
      <c r="AC569" s="277"/>
      <c r="AD569" s="276"/>
      <c r="AE569" s="277"/>
      <c r="AF569" s="277"/>
      <c r="AG569" s="277"/>
      <c r="AH569" s="277"/>
      <c r="AI569" s="277"/>
      <c r="AJ569" s="277"/>
      <c r="AK569" s="277"/>
      <c r="AL569" s="277"/>
      <c r="AM569" s="277"/>
      <c r="AN569" s="277"/>
      <c r="AO569" s="277"/>
      <c r="AP569" s="277"/>
      <c r="AQ569" s="277"/>
      <c r="AR569" s="277"/>
      <c r="AS569" s="277"/>
      <c r="AT569" s="277"/>
      <c r="AU569" s="277"/>
      <c r="AV569" s="277"/>
      <c r="AW569" s="277"/>
      <c r="AX569" s="277"/>
      <c r="AY569" s="277"/>
      <c r="AZ569" s="277"/>
      <c r="BA569" s="277"/>
      <c r="BB569" s="277"/>
      <c r="BC569" s="277"/>
      <c r="BD569" s="277"/>
      <c r="BE569" s="277"/>
      <c r="BF569" s="277"/>
      <c r="BG569" s="277"/>
      <c r="BH569" s="277"/>
      <c r="BI569" s="277"/>
      <c r="BJ569" s="277"/>
      <c r="BK569" s="277"/>
      <c r="BL569" s="277"/>
      <c r="BM569" s="277"/>
      <c r="BN569" s="277"/>
      <c r="BO569" s="277"/>
      <c r="BP569" s="277"/>
      <c r="BQ569" s="277"/>
      <c r="BR569" s="277"/>
      <c r="BS569" s="277"/>
      <c r="BT569" s="277"/>
      <c r="BU569" s="277"/>
      <c r="BV569" s="277"/>
      <c r="BW569" s="277"/>
      <c r="BX569" s="277"/>
      <c r="BY569" s="277"/>
      <c r="BZ569" s="277"/>
      <c r="CA569" s="277"/>
      <c r="CB569" s="277"/>
      <c r="CC569" s="277"/>
      <c r="CD569" s="277"/>
      <c r="CE569" s="277"/>
      <c r="CF569" s="277"/>
      <c r="CG569" s="51"/>
      <c r="CH569" s="51"/>
      <c r="CI569" s="51"/>
      <c r="CJ569" s="51"/>
      <c r="CK569" s="51"/>
      <c r="CL569" s="51"/>
      <c r="CM569" s="51"/>
      <c r="CN569" s="41"/>
      <c r="CO569" s="41"/>
      <c r="CP569" s="41"/>
      <c r="CQ569" s="41"/>
      <c r="CR569" s="41"/>
      <c r="CS569" s="41"/>
      <c r="CT569" s="41"/>
      <c r="CU569" s="41"/>
      <c r="CV569" s="41"/>
      <c r="CW569" s="41"/>
      <c r="CX569" s="41"/>
      <c r="CY569" s="41"/>
      <c r="CZ569" s="41"/>
      <c r="DA569" s="41"/>
      <c r="DB569" s="41"/>
      <c r="DC569" s="41"/>
      <c r="DD569" s="41"/>
      <c r="DE569" s="41"/>
      <c r="DF569" s="41"/>
      <c r="DG569" s="41"/>
      <c r="DH569" s="41"/>
      <c r="DI569" s="41"/>
      <c r="DJ569" s="41"/>
      <c r="DK569" s="41"/>
      <c r="DL569" s="41"/>
      <c r="DM569" s="41"/>
      <c r="DN569" s="41"/>
      <c r="DO569" s="41"/>
      <c r="DP569" s="41"/>
      <c r="DQ569" s="41"/>
      <c r="DR569" s="41"/>
      <c r="DS569" s="41"/>
      <c r="DT569" s="41"/>
      <c r="DU569" s="41"/>
      <c r="DV569" s="41"/>
      <c r="DW569" s="41"/>
      <c r="DX569" s="41"/>
      <c r="DY569" s="41"/>
      <c r="DZ569" s="41"/>
      <c r="EA569" s="41"/>
      <c r="EB569" s="41"/>
      <c r="EC569" s="41"/>
      <c r="ED569" s="41"/>
      <c r="EE569" s="41"/>
      <c r="EF569" s="41"/>
      <c r="EG569" s="41"/>
      <c r="EH569" s="41"/>
      <c r="EI569" s="41"/>
      <c r="EJ569" s="41"/>
      <c r="EK569" s="41"/>
      <c r="EL569" s="41"/>
      <c r="EM569" s="41"/>
      <c r="EN569" s="41"/>
      <c r="EO569" s="41"/>
      <c r="EP569" s="41"/>
      <c r="EQ569" s="41"/>
      <c r="ER569" s="41"/>
      <c r="ES569" s="41"/>
      <c r="ET569" s="41"/>
      <c r="EU569" s="41"/>
      <c r="EV569" s="41"/>
      <c r="EW569" s="41"/>
      <c r="EX569" s="41"/>
      <c r="EY569" s="41"/>
      <c r="EZ569" s="41"/>
      <c r="FA569" s="41"/>
      <c r="FB569" s="41"/>
      <c r="FC569" s="41"/>
      <c r="FD569" s="41"/>
      <c r="FE569" s="41"/>
      <c r="FF569" s="41"/>
      <c r="FG569" s="41"/>
      <c r="FH569" s="41"/>
      <c r="FI569" s="41"/>
      <c r="FJ569" s="41"/>
      <c r="FK569" s="41"/>
      <c r="FL569" s="41"/>
      <c r="FM569" s="41"/>
      <c r="FN569" s="41"/>
      <c r="FO569" s="41"/>
      <c r="FP569" s="41"/>
      <c r="FQ569" s="41"/>
    </row>
    <row r="570" spans="1:173" ht="67.75" customHeight="1" x14ac:dyDescent="0.25">
      <c r="A570" s="458"/>
      <c r="B570" s="237" t="s">
        <v>510</v>
      </c>
      <c r="C570" s="180" t="s">
        <v>606</v>
      </c>
      <c r="D570" s="663"/>
      <c r="E570" s="664"/>
      <c r="F570" s="663"/>
      <c r="G570" s="664"/>
      <c r="H570" s="663"/>
      <c r="I570" s="664"/>
      <c r="J570" s="663"/>
      <c r="K570" s="664"/>
      <c r="L570" s="663"/>
      <c r="M570" s="664"/>
      <c r="N570" s="663"/>
      <c r="O570" s="664"/>
      <c r="P570" s="663"/>
      <c r="Q570" s="664"/>
      <c r="R570" s="663"/>
      <c r="S570" s="664"/>
      <c r="T570" s="663"/>
      <c r="U570" s="664"/>
      <c r="V570" s="663"/>
      <c r="W570" s="664"/>
      <c r="X570" s="113"/>
      <c r="Y570" s="106">
        <f t="shared" ref="Y570:Y575" si="87">IF(OR(D570="s",F570="s",H570="s",J570="s",L570="s",N570="s",P570="s",R570="s",T570="s",V570="s"), 0, IF(OR(D570="a",F570="a",H570="a",J570="a",L570="a",N570="a",P570="a",R570="a",T570="a",V570="a"),Z570,0))</f>
        <v>0</v>
      </c>
      <c r="Z570" s="412">
        <v>20</v>
      </c>
      <c r="AA570" s="45">
        <f t="shared" ref="AA570:AA575" si="88">COUNTIF(D570:W570,"a")+COUNTIF(D570:W570,"s")</f>
        <v>0</v>
      </c>
      <c r="AB570" s="274"/>
      <c r="AC570" s="277"/>
      <c r="AD570" s="276" t="s">
        <v>286</v>
      </c>
      <c r="AE570" s="277"/>
      <c r="AF570" s="277"/>
      <c r="AG570" s="277"/>
      <c r="AH570" s="277"/>
      <c r="AI570" s="277"/>
      <c r="AJ570" s="277"/>
      <c r="AK570" s="277"/>
      <c r="AL570" s="277"/>
      <c r="AM570" s="277"/>
      <c r="AN570" s="277"/>
      <c r="AO570" s="277"/>
      <c r="AP570" s="277"/>
      <c r="AQ570" s="277"/>
      <c r="AR570" s="277"/>
      <c r="AS570" s="277"/>
      <c r="AT570" s="277"/>
      <c r="AU570" s="277"/>
      <c r="AV570" s="277"/>
      <c r="AW570" s="277"/>
      <c r="AX570" s="277"/>
      <c r="AY570" s="277"/>
      <c r="AZ570" s="277"/>
      <c r="BA570" s="277"/>
      <c r="BB570" s="277"/>
      <c r="BC570" s="277"/>
      <c r="BD570" s="277"/>
      <c r="BE570" s="277"/>
      <c r="BF570" s="277"/>
      <c r="BG570" s="277"/>
      <c r="BH570" s="277"/>
      <c r="BI570" s="277"/>
      <c r="BJ570" s="277"/>
      <c r="BK570" s="277"/>
      <c r="BL570" s="277"/>
      <c r="BM570" s="277"/>
      <c r="BN570" s="277"/>
      <c r="BO570" s="277"/>
      <c r="BP570" s="277"/>
      <c r="BQ570" s="277"/>
      <c r="BR570" s="277"/>
      <c r="BS570" s="277"/>
      <c r="BT570" s="277"/>
      <c r="BU570" s="277"/>
      <c r="BV570" s="277"/>
      <c r="BW570" s="277"/>
      <c r="BX570" s="277"/>
      <c r="BY570" s="277"/>
      <c r="BZ570" s="277"/>
      <c r="CA570" s="277"/>
      <c r="CB570" s="277"/>
      <c r="CC570" s="277"/>
      <c r="CD570" s="277"/>
      <c r="CE570" s="277"/>
      <c r="CF570" s="277"/>
      <c r="CG570" s="51"/>
      <c r="CH570" s="51"/>
      <c r="CI570" s="51"/>
      <c r="CJ570" s="51"/>
      <c r="CK570" s="51"/>
      <c r="CL570" s="51"/>
      <c r="CM570" s="51"/>
      <c r="CN570" s="41"/>
      <c r="CO570" s="41"/>
      <c r="CP570" s="41"/>
      <c r="CQ570" s="41"/>
      <c r="CR570" s="41"/>
      <c r="CS570" s="41"/>
      <c r="CT570" s="41"/>
      <c r="CU570" s="41"/>
      <c r="CV570" s="41"/>
      <c r="CW570" s="41"/>
      <c r="CX570" s="41"/>
      <c r="CY570" s="41"/>
      <c r="CZ570" s="41"/>
      <c r="DA570" s="41"/>
      <c r="DB570" s="41"/>
      <c r="DC570" s="41"/>
      <c r="DD570" s="41"/>
      <c r="DE570" s="41"/>
      <c r="DF570" s="41"/>
      <c r="DG570" s="41"/>
      <c r="DH570" s="41"/>
      <c r="DI570" s="41"/>
      <c r="DJ570" s="41"/>
      <c r="DK570" s="41"/>
      <c r="DL570" s="41"/>
      <c r="DM570" s="41"/>
      <c r="DN570" s="41"/>
      <c r="DO570" s="41"/>
      <c r="DP570" s="41"/>
      <c r="DQ570" s="41"/>
      <c r="DR570" s="41"/>
      <c r="DS570" s="41"/>
      <c r="DT570" s="41"/>
      <c r="DU570" s="41"/>
      <c r="DV570" s="41"/>
      <c r="DW570" s="41"/>
      <c r="DX570" s="41"/>
      <c r="DY570" s="41"/>
      <c r="DZ570" s="41"/>
      <c r="EA570" s="41"/>
      <c r="EB570" s="41"/>
      <c r="EC570" s="41"/>
      <c r="ED570" s="41"/>
      <c r="EE570" s="41"/>
      <c r="EF570" s="41"/>
      <c r="EG570" s="41"/>
      <c r="EH570" s="41"/>
      <c r="EI570" s="41"/>
      <c r="EJ570" s="41"/>
      <c r="EK570" s="41"/>
      <c r="EL570" s="41"/>
      <c r="EM570" s="41"/>
      <c r="EN570" s="41"/>
      <c r="EO570" s="41"/>
      <c r="EP570" s="41"/>
      <c r="EQ570" s="41"/>
      <c r="ER570" s="41"/>
      <c r="ES570" s="41"/>
      <c r="ET570" s="41"/>
      <c r="EU570" s="41"/>
      <c r="EV570" s="41"/>
      <c r="EW570" s="41"/>
      <c r="EX570" s="41"/>
      <c r="EY570" s="41"/>
      <c r="EZ570" s="41"/>
      <c r="FA570" s="41"/>
      <c r="FB570" s="41"/>
      <c r="FC570" s="41"/>
      <c r="FD570" s="41"/>
      <c r="FE570" s="41"/>
      <c r="FF570" s="41"/>
      <c r="FG570" s="41"/>
      <c r="FH570" s="41"/>
      <c r="FI570" s="41"/>
      <c r="FJ570" s="41"/>
      <c r="FK570" s="41"/>
      <c r="FL570" s="41"/>
      <c r="FM570" s="41"/>
      <c r="FN570" s="41"/>
      <c r="FO570" s="41"/>
      <c r="FP570" s="41"/>
      <c r="FQ570" s="41"/>
    </row>
    <row r="571" spans="1:173" ht="45" customHeight="1" x14ac:dyDescent="0.25">
      <c r="A571" s="424"/>
      <c r="B571" s="250" t="s">
        <v>511</v>
      </c>
      <c r="C571" s="168" t="s">
        <v>684</v>
      </c>
      <c r="D571" s="661"/>
      <c r="E571" s="662"/>
      <c r="F571" s="661"/>
      <c r="G571" s="662"/>
      <c r="H571" s="661"/>
      <c r="I571" s="662"/>
      <c r="J571" s="661"/>
      <c r="K571" s="662"/>
      <c r="L571" s="661"/>
      <c r="M571" s="662"/>
      <c r="N571" s="661"/>
      <c r="O571" s="662"/>
      <c r="P571" s="661"/>
      <c r="Q571" s="662"/>
      <c r="R571" s="661"/>
      <c r="S571" s="662"/>
      <c r="T571" s="661"/>
      <c r="U571" s="662"/>
      <c r="V571" s="661"/>
      <c r="W571" s="662"/>
      <c r="X571" s="113"/>
      <c r="Y571" s="106">
        <f t="shared" si="87"/>
        <v>0</v>
      </c>
      <c r="Z571" s="409">
        <v>20</v>
      </c>
      <c r="AA571" s="45">
        <f t="shared" si="88"/>
        <v>0</v>
      </c>
      <c r="AB571" s="274"/>
      <c r="AC571" s="277"/>
      <c r="AD571" s="276" t="s">
        <v>286</v>
      </c>
      <c r="AE571" s="277"/>
      <c r="AF571" s="277"/>
      <c r="AG571" s="277"/>
      <c r="AH571" s="277"/>
      <c r="AI571" s="277"/>
      <c r="AJ571" s="277"/>
      <c r="AK571" s="277"/>
      <c r="AL571" s="277"/>
      <c r="AM571" s="277"/>
      <c r="AN571" s="277"/>
      <c r="AO571" s="277"/>
      <c r="AP571" s="277"/>
      <c r="AQ571" s="277"/>
      <c r="AR571" s="277"/>
      <c r="AS571" s="277"/>
      <c r="AT571" s="277"/>
      <c r="AU571" s="277"/>
      <c r="AV571" s="277"/>
      <c r="AW571" s="277"/>
      <c r="AX571" s="277"/>
      <c r="AY571" s="277"/>
      <c r="AZ571" s="277"/>
      <c r="BA571" s="277"/>
      <c r="BB571" s="277"/>
      <c r="BC571" s="277"/>
      <c r="BD571" s="277"/>
      <c r="BE571" s="277"/>
      <c r="BF571" s="277"/>
      <c r="BG571" s="277"/>
      <c r="BH571" s="277"/>
      <c r="BI571" s="277"/>
      <c r="BJ571" s="277"/>
      <c r="BK571" s="277"/>
      <c r="BL571" s="277"/>
      <c r="BM571" s="277"/>
      <c r="BN571" s="277"/>
      <c r="BO571" s="277"/>
      <c r="BP571" s="277"/>
      <c r="BQ571" s="277"/>
      <c r="BR571" s="277"/>
      <c r="BS571" s="277"/>
      <c r="BT571" s="277"/>
      <c r="BU571" s="277"/>
      <c r="BV571" s="277"/>
      <c r="BW571" s="277"/>
      <c r="BX571" s="277"/>
      <c r="BY571" s="277"/>
      <c r="BZ571" s="277"/>
      <c r="CA571" s="277"/>
      <c r="CB571" s="277"/>
      <c r="CC571" s="277"/>
      <c r="CD571" s="277"/>
      <c r="CE571" s="277"/>
      <c r="CF571" s="277"/>
      <c r="CG571" s="51"/>
      <c r="CH571" s="51"/>
      <c r="CI571" s="51"/>
      <c r="CJ571" s="51"/>
      <c r="CK571" s="51"/>
      <c r="CL571" s="51"/>
      <c r="CM571" s="51"/>
      <c r="CN571" s="41"/>
      <c r="CO571" s="41"/>
      <c r="CP571" s="41"/>
      <c r="CQ571" s="41"/>
      <c r="CR571" s="41"/>
      <c r="CS571" s="41"/>
      <c r="CT571" s="41"/>
      <c r="CU571" s="41"/>
      <c r="CV571" s="41"/>
      <c r="CW571" s="41"/>
      <c r="CX571" s="41"/>
      <c r="CY571" s="41"/>
      <c r="CZ571" s="41"/>
      <c r="DA571" s="41"/>
      <c r="DB571" s="41"/>
      <c r="DC571" s="41"/>
      <c r="DD571" s="41"/>
      <c r="DE571" s="41"/>
      <c r="DF571" s="41"/>
      <c r="DG571" s="41"/>
      <c r="DH571" s="41"/>
      <c r="DI571" s="41"/>
      <c r="DJ571" s="41"/>
      <c r="DK571" s="41"/>
      <c r="DL571" s="41"/>
      <c r="DM571" s="41"/>
      <c r="DN571" s="41"/>
      <c r="DO571" s="41"/>
      <c r="DP571" s="41"/>
      <c r="DQ571" s="41"/>
      <c r="DR571" s="41"/>
      <c r="DS571" s="41"/>
      <c r="DT571" s="41"/>
      <c r="DU571" s="41"/>
      <c r="DV571" s="41"/>
      <c r="DW571" s="41"/>
      <c r="DX571" s="41"/>
      <c r="DY571" s="41"/>
      <c r="DZ571" s="41"/>
      <c r="EA571" s="41"/>
      <c r="EB571" s="41"/>
      <c r="EC571" s="41"/>
      <c r="ED571" s="41"/>
      <c r="EE571" s="41"/>
      <c r="EF571" s="41"/>
      <c r="EG571" s="41"/>
      <c r="EH571" s="41"/>
      <c r="EI571" s="41"/>
      <c r="EJ571" s="41"/>
      <c r="EK571" s="41"/>
      <c r="EL571" s="41"/>
      <c r="EM571" s="41"/>
      <c r="EN571" s="41"/>
      <c r="EO571" s="41"/>
      <c r="EP571" s="41"/>
      <c r="EQ571" s="41"/>
      <c r="ER571" s="41"/>
      <c r="ES571" s="41"/>
      <c r="ET571" s="41"/>
      <c r="EU571" s="41"/>
      <c r="EV571" s="41"/>
      <c r="EW571" s="41"/>
      <c r="EX571" s="41"/>
      <c r="EY571" s="41"/>
      <c r="EZ571" s="41"/>
      <c r="FA571" s="41"/>
      <c r="FB571" s="41"/>
      <c r="FC571" s="41"/>
      <c r="FD571" s="41"/>
      <c r="FE571" s="41"/>
      <c r="FF571" s="41"/>
      <c r="FG571" s="41"/>
      <c r="FH571" s="41"/>
      <c r="FI571" s="41"/>
      <c r="FJ571" s="41"/>
      <c r="FK571" s="41"/>
      <c r="FL571" s="41"/>
      <c r="FM571" s="41"/>
      <c r="FN571" s="41"/>
      <c r="FO571" s="41"/>
      <c r="FP571" s="41"/>
      <c r="FQ571" s="41"/>
    </row>
    <row r="572" spans="1:173" ht="45" customHeight="1" x14ac:dyDescent="0.25">
      <c r="A572" s="424"/>
      <c r="B572" s="250" t="s">
        <v>604</v>
      </c>
      <c r="C572" s="168" t="s">
        <v>607</v>
      </c>
      <c r="D572" s="661"/>
      <c r="E572" s="662"/>
      <c r="F572" s="661"/>
      <c r="G572" s="662"/>
      <c r="H572" s="661"/>
      <c r="I572" s="662"/>
      <c r="J572" s="661"/>
      <c r="K572" s="662"/>
      <c r="L572" s="661"/>
      <c r="M572" s="662"/>
      <c r="N572" s="661"/>
      <c r="O572" s="662"/>
      <c r="P572" s="661"/>
      <c r="Q572" s="662"/>
      <c r="R572" s="661"/>
      <c r="S572" s="662"/>
      <c r="T572" s="661"/>
      <c r="U572" s="662"/>
      <c r="V572" s="661"/>
      <c r="W572" s="662"/>
      <c r="X572" s="113"/>
      <c r="Y572" s="106">
        <f t="shared" si="87"/>
        <v>0</v>
      </c>
      <c r="Z572" s="409">
        <v>10</v>
      </c>
      <c r="AA572" s="45">
        <f t="shared" si="88"/>
        <v>0</v>
      </c>
      <c r="AB572" s="274"/>
      <c r="AC572" s="277"/>
      <c r="AD572" s="276"/>
      <c r="AE572" s="277"/>
      <c r="AF572" s="277"/>
      <c r="AG572" s="277"/>
      <c r="AH572" s="277"/>
      <c r="AI572" s="277"/>
      <c r="AJ572" s="277"/>
      <c r="AK572" s="277"/>
      <c r="AL572" s="277"/>
      <c r="AM572" s="277"/>
      <c r="AN572" s="277"/>
      <c r="AO572" s="277"/>
      <c r="AP572" s="277"/>
      <c r="AQ572" s="277"/>
      <c r="AR572" s="277"/>
      <c r="AS572" s="277"/>
      <c r="AT572" s="277"/>
      <c r="AU572" s="277"/>
      <c r="AV572" s="277"/>
      <c r="AW572" s="277"/>
      <c r="AX572" s="277"/>
      <c r="AY572" s="277"/>
      <c r="AZ572" s="277"/>
      <c r="BA572" s="277"/>
      <c r="BB572" s="277"/>
      <c r="BC572" s="277"/>
      <c r="BD572" s="277"/>
      <c r="BE572" s="277"/>
      <c r="BF572" s="277"/>
      <c r="BG572" s="277"/>
      <c r="BH572" s="277"/>
      <c r="BI572" s="277"/>
      <c r="BJ572" s="277"/>
      <c r="BK572" s="277"/>
      <c r="BL572" s="277"/>
      <c r="BM572" s="277"/>
      <c r="BN572" s="277"/>
      <c r="BO572" s="277"/>
      <c r="BP572" s="277"/>
      <c r="BQ572" s="277"/>
      <c r="BR572" s="277"/>
      <c r="BS572" s="277"/>
      <c r="BT572" s="277"/>
      <c r="BU572" s="277"/>
      <c r="BV572" s="277"/>
      <c r="BW572" s="277"/>
      <c r="BX572" s="277"/>
      <c r="BY572" s="277"/>
      <c r="BZ572" s="277"/>
      <c r="CA572" s="277"/>
      <c r="CB572" s="277"/>
      <c r="CC572" s="277"/>
      <c r="CD572" s="277"/>
      <c r="CE572" s="277"/>
      <c r="CF572" s="277"/>
      <c r="CG572" s="51"/>
      <c r="CH572" s="51"/>
      <c r="CI572" s="51"/>
      <c r="CJ572" s="51"/>
      <c r="CK572" s="51"/>
      <c r="CL572" s="51"/>
      <c r="CM572" s="51"/>
      <c r="CN572" s="41"/>
      <c r="CO572" s="41"/>
      <c r="CP572" s="41"/>
      <c r="CQ572" s="41"/>
      <c r="CR572" s="41"/>
      <c r="CS572" s="41"/>
      <c r="CT572" s="41"/>
      <c r="CU572" s="41"/>
      <c r="CV572" s="41"/>
      <c r="CW572" s="41"/>
      <c r="CX572" s="41"/>
      <c r="CY572" s="41"/>
      <c r="CZ572" s="41"/>
      <c r="DA572" s="41"/>
      <c r="DB572" s="41"/>
      <c r="DC572" s="41"/>
      <c r="DD572" s="41"/>
      <c r="DE572" s="41"/>
      <c r="DF572" s="41"/>
      <c r="DG572" s="41"/>
      <c r="DH572" s="41"/>
      <c r="DI572" s="41"/>
      <c r="DJ572" s="41"/>
      <c r="DK572" s="41"/>
      <c r="DL572" s="41"/>
      <c r="DM572" s="41"/>
      <c r="DN572" s="41"/>
      <c r="DO572" s="41"/>
      <c r="DP572" s="41"/>
      <c r="DQ572" s="41"/>
      <c r="DR572" s="41"/>
      <c r="DS572" s="41"/>
      <c r="DT572" s="41"/>
      <c r="DU572" s="41"/>
      <c r="DV572" s="41"/>
      <c r="DW572" s="41"/>
      <c r="DX572" s="41"/>
      <c r="DY572" s="41"/>
      <c r="DZ572" s="41"/>
      <c r="EA572" s="41"/>
      <c r="EB572" s="41"/>
      <c r="EC572" s="41"/>
      <c r="ED572" s="41"/>
      <c r="EE572" s="41"/>
      <c r="EF572" s="41"/>
      <c r="EG572" s="41"/>
      <c r="EH572" s="41"/>
      <c r="EI572" s="41"/>
      <c r="EJ572" s="41"/>
      <c r="EK572" s="41"/>
      <c r="EL572" s="41"/>
      <c r="EM572" s="41"/>
      <c r="EN572" s="41"/>
      <c r="EO572" s="41"/>
      <c r="EP572" s="41"/>
      <c r="EQ572" s="41"/>
      <c r="ER572" s="41"/>
      <c r="ES572" s="41"/>
      <c r="ET572" s="41"/>
      <c r="EU572" s="41"/>
      <c r="EV572" s="41"/>
      <c r="EW572" s="41"/>
      <c r="EX572" s="41"/>
      <c r="EY572" s="41"/>
      <c r="EZ572" s="41"/>
      <c r="FA572" s="41"/>
      <c r="FB572" s="41"/>
      <c r="FC572" s="41"/>
      <c r="FD572" s="41"/>
      <c r="FE572" s="41"/>
      <c r="FF572" s="41"/>
      <c r="FG572" s="41"/>
      <c r="FH572" s="41"/>
      <c r="FI572" s="41"/>
      <c r="FJ572" s="41"/>
      <c r="FK572" s="41"/>
      <c r="FL572" s="41"/>
      <c r="FM572" s="41"/>
      <c r="FN572" s="41"/>
      <c r="FO572" s="41"/>
      <c r="FP572" s="41"/>
      <c r="FQ572" s="41"/>
    </row>
    <row r="573" spans="1:173" ht="45" customHeight="1" x14ac:dyDescent="0.25">
      <c r="A573" s="424"/>
      <c r="B573" s="250" t="s">
        <v>605</v>
      </c>
      <c r="C573" s="168" t="s">
        <v>608</v>
      </c>
      <c r="D573" s="661"/>
      <c r="E573" s="662"/>
      <c r="F573" s="661"/>
      <c r="G573" s="662"/>
      <c r="H573" s="661"/>
      <c r="I573" s="662"/>
      <c r="J573" s="661"/>
      <c r="K573" s="662"/>
      <c r="L573" s="661"/>
      <c r="M573" s="662"/>
      <c r="N573" s="661"/>
      <c r="O573" s="662"/>
      <c r="P573" s="661"/>
      <c r="Q573" s="662"/>
      <c r="R573" s="661"/>
      <c r="S573" s="662"/>
      <c r="T573" s="661"/>
      <c r="U573" s="662"/>
      <c r="V573" s="661"/>
      <c r="W573" s="662"/>
      <c r="X573" s="113"/>
      <c r="Y573" s="106">
        <f t="shared" si="87"/>
        <v>0</v>
      </c>
      <c r="Z573" s="409">
        <v>10</v>
      </c>
      <c r="AA573" s="45">
        <f t="shared" si="88"/>
        <v>0</v>
      </c>
      <c r="AB573" s="274"/>
      <c r="AC573" s="277"/>
      <c r="AD573" s="276"/>
      <c r="AE573" s="277"/>
      <c r="AF573" s="277"/>
      <c r="AG573" s="277"/>
      <c r="AH573" s="277"/>
      <c r="AI573" s="277"/>
      <c r="AJ573" s="277"/>
      <c r="AK573" s="277"/>
      <c r="AL573" s="277"/>
      <c r="AM573" s="277"/>
      <c r="AN573" s="277"/>
      <c r="AO573" s="277"/>
      <c r="AP573" s="277"/>
      <c r="AQ573" s="277"/>
      <c r="AR573" s="277"/>
      <c r="AS573" s="277"/>
      <c r="AT573" s="277"/>
      <c r="AU573" s="277"/>
      <c r="AV573" s="277"/>
      <c r="AW573" s="277"/>
      <c r="AX573" s="277"/>
      <c r="AY573" s="277"/>
      <c r="AZ573" s="277"/>
      <c r="BA573" s="277"/>
      <c r="BB573" s="277"/>
      <c r="BC573" s="277"/>
      <c r="BD573" s="277"/>
      <c r="BE573" s="277"/>
      <c r="BF573" s="277"/>
      <c r="BG573" s="277"/>
      <c r="BH573" s="277"/>
      <c r="BI573" s="277"/>
      <c r="BJ573" s="277"/>
      <c r="BK573" s="277"/>
      <c r="BL573" s="277"/>
      <c r="BM573" s="277"/>
      <c r="BN573" s="277"/>
      <c r="BO573" s="277"/>
      <c r="BP573" s="277"/>
      <c r="BQ573" s="277"/>
      <c r="BR573" s="277"/>
      <c r="BS573" s="277"/>
      <c r="BT573" s="277"/>
      <c r="BU573" s="277"/>
      <c r="BV573" s="277"/>
      <c r="BW573" s="277"/>
      <c r="BX573" s="277"/>
      <c r="BY573" s="277"/>
      <c r="BZ573" s="277"/>
      <c r="CA573" s="277"/>
      <c r="CB573" s="277"/>
      <c r="CC573" s="277"/>
      <c r="CD573" s="277"/>
      <c r="CE573" s="277"/>
      <c r="CF573" s="277"/>
      <c r="CG573" s="51"/>
      <c r="CH573" s="51"/>
      <c r="CI573" s="51"/>
      <c r="CJ573" s="51"/>
      <c r="CK573" s="51"/>
      <c r="CL573" s="51"/>
      <c r="CM573" s="51"/>
      <c r="CN573" s="41"/>
      <c r="CO573" s="41"/>
      <c r="CP573" s="41"/>
      <c r="CQ573" s="41"/>
      <c r="CR573" s="41"/>
      <c r="CS573" s="41"/>
      <c r="CT573" s="41"/>
      <c r="CU573" s="41"/>
      <c r="CV573" s="41"/>
      <c r="CW573" s="41"/>
      <c r="CX573" s="41"/>
      <c r="CY573" s="41"/>
      <c r="CZ573" s="41"/>
      <c r="DA573" s="41"/>
      <c r="DB573" s="41"/>
      <c r="DC573" s="41"/>
      <c r="DD573" s="41"/>
      <c r="DE573" s="41"/>
      <c r="DF573" s="41"/>
      <c r="DG573" s="41"/>
      <c r="DH573" s="41"/>
      <c r="DI573" s="41"/>
      <c r="DJ573" s="41"/>
      <c r="DK573" s="41"/>
      <c r="DL573" s="41"/>
      <c r="DM573" s="41"/>
      <c r="DN573" s="41"/>
      <c r="DO573" s="41"/>
      <c r="DP573" s="41"/>
      <c r="DQ573" s="41"/>
      <c r="DR573" s="41"/>
      <c r="DS573" s="41"/>
      <c r="DT573" s="41"/>
      <c r="DU573" s="41"/>
      <c r="DV573" s="41"/>
      <c r="DW573" s="41"/>
      <c r="DX573" s="41"/>
      <c r="DY573" s="41"/>
      <c r="DZ573" s="41"/>
      <c r="EA573" s="41"/>
      <c r="EB573" s="41"/>
      <c r="EC573" s="41"/>
      <c r="ED573" s="41"/>
      <c r="EE573" s="41"/>
      <c r="EF573" s="41"/>
      <c r="EG573" s="41"/>
      <c r="EH573" s="41"/>
      <c r="EI573" s="41"/>
      <c r="EJ573" s="41"/>
      <c r="EK573" s="41"/>
      <c r="EL573" s="41"/>
      <c r="EM573" s="41"/>
      <c r="EN573" s="41"/>
      <c r="EO573" s="41"/>
      <c r="EP573" s="41"/>
      <c r="EQ573" s="41"/>
      <c r="ER573" s="41"/>
      <c r="ES573" s="41"/>
      <c r="ET573" s="41"/>
      <c r="EU573" s="41"/>
      <c r="EV573" s="41"/>
      <c r="EW573" s="41"/>
      <c r="EX573" s="41"/>
      <c r="EY573" s="41"/>
      <c r="EZ573" s="41"/>
      <c r="FA573" s="41"/>
      <c r="FB573" s="41"/>
      <c r="FC573" s="41"/>
      <c r="FD573" s="41"/>
      <c r="FE573" s="41"/>
      <c r="FF573" s="41"/>
      <c r="FG573" s="41"/>
      <c r="FH573" s="41"/>
      <c r="FI573" s="41"/>
      <c r="FJ573" s="41"/>
      <c r="FK573" s="41"/>
      <c r="FL573" s="41"/>
      <c r="FM573" s="41"/>
      <c r="FN573" s="41"/>
      <c r="FO573" s="41"/>
      <c r="FP573" s="41"/>
      <c r="FQ573" s="41"/>
    </row>
    <row r="574" spans="1:173" ht="67.75" customHeight="1" x14ac:dyDescent="0.25">
      <c r="A574" s="424"/>
      <c r="B574" s="250" t="s">
        <v>673</v>
      </c>
      <c r="C574" s="168" t="s">
        <v>674</v>
      </c>
      <c r="D574" s="661"/>
      <c r="E574" s="662"/>
      <c r="F574" s="661"/>
      <c r="G574" s="662"/>
      <c r="H574" s="661"/>
      <c r="I574" s="662"/>
      <c r="J574" s="661"/>
      <c r="K574" s="662"/>
      <c r="L574" s="661"/>
      <c r="M574" s="662"/>
      <c r="N574" s="661"/>
      <c r="O574" s="662"/>
      <c r="P574" s="661"/>
      <c r="Q574" s="662"/>
      <c r="R574" s="661"/>
      <c r="S574" s="662"/>
      <c r="T574" s="661"/>
      <c r="U574" s="662"/>
      <c r="V574" s="661"/>
      <c r="W574" s="662"/>
      <c r="X574" s="215"/>
      <c r="Y574" s="106">
        <f>IF(OR(D574="s",F574="s",H574="s",J574="s",L574="s",N574="s",P574="s",R574="s",T574="s",V574="s"), 0, IF(OR(D574="a",F574="a",H574="a",J574="a",L574="a",N574="a",P574="a",R574="a",T574="a",V574="a",X574="na"),Z574,0))</f>
        <v>0</v>
      </c>
      <c r="Z574" s="409">
        <v>10</v>
      </c>
      <c r="AA574" s="45">
        <f>COUNTIF(D574:W574,"a")+COUNTIF(D574:W574,"s")+COUNTIF(X574,"na")</f>
        <v>0</v>
      </c>
      <c r="AB574" s="499"/>
      <c r="AC574" s="277"/>
      <c r="AD574" s="276"/>
      <c r="AE574" s="277"/>
      <c r="AF574" s="277"/>
      <c r="AG574" s="277"/>
      <c r="AH574" s="277"/>
      <c r="AI574" s="277"/>
      <c r="AJ574" s="277"/>
      <c r="AK574" s="277"/>
      <c r="AL574" s="277"/>
      <c r="AM574" s="277"/>
      <c r="AN574" s="277"/>
      <c r="AO574" s="277"/>
      <c r="AP574" s="277"/>
      <c r="AQ574" s="277"/>
      <c r="AR574" s="277"/>
      <c r="AS574" s="277"/>
      <c r="AT574" s="277"/>
      <c r="AU574" s="277"/>
      <c r="AV574" s="277"/>
      <c r="AW574" s="277"/>
      <c r="AX574" s="277"/>
      <c r="AY574" s="277"/>
      <c r="AZ574" s="277"/>
      <c r="BA574" s="277"/>
      <c r="BB574" s="277"/>
      <c r="BC574" s="277"/>
      <c r="BD574" s="277"/>
      <c r="BE574" s="277"/>
      <c r="BF574" s="277"/>
      <c r="BG574" s="277"/>
      <c r="BH574" s="277"/>
      <c r="BI574" s="277"/>
      <c r="BJ574" s="277"/>
      <c r="BK574" s="277"/>
      <c r="BL574" s="277"/>
      <c r="BM574" s="277"/>
      <c r="BN574" s="277"/>
      <c r="BO574" s="277"/>
      <c r="BP574" s="277"/>
      <c r="BQ574" s="277"/>
      <c r="BR574" s="277"/>
      <c r="BS574" s="277"/>
      <c r="BT574" s="277"/>
      <c r="BU574" s="277"/>
      <c r="BV574" s="277"/>
      <c r="BW574" s="277"/>
      <c r="BX574" s="277"/>
      <c r="BY574" s="277"/>
      <c r="BZ574" s="277"/>
      <c r="CA574" s="277"/>
      <c r="CB574" s="277"/>
      <c r="CC574" s="277"/>
      <c r="CD574" s="277"/>
      <c r="CE574" s="277"/>
      <c r="CF574" s="277"/>
      <c r="CG574" s="498"/>
      <c r="CH574" s="498"/>
      <c r="CI574" s="498"/>
      <c r="CJ574" s="498"/>
      <c r="CK574" s="498"/>
      <c r="CL574" s="498"/>
      <c r="CM574" s="498"/>
      <c r="CN574" s="41"/>
      <c r="CO574" s="41"/>
      <c r="CP574" s="41"/>
      <c r="CQ574" s="41"/>
      <c r="CR574" s="41"/>
      <c r="CS574" s="41"/>
      <c r="CT574" s="41"/>
      <c r="CU574" s="41"/>
      <c r="CV574" s="41"/>
      <c r="CW574" s="41"/>
      <c r="CX574" s="41"/>
      <c r="CY574" s="41"/>
      <c r="CZ574" s="41"/>
      <c r="DA574" s="41"/>
      <c r="DB574" s="41"/>
      <c r="DC574" s="41"/>
      <c r="DD574" s="41"/>
      <c r="DE574" s="41"/>
      <c r="DF574" s="41"/>
      <c r="DG574" s="41"/>
      <c r="DH574" s="41"/>
      <c r="DI574" s="41"/>
      <c r="DJ574" s="41"/>
      <c r="DK574" s="41"/>
      <c r="DL574" s="41"/>
      <c r="DM574" s="41"/>
      <c r="DN574" s="41"/>
      <c r="DO574" s="41"/>
      <c r="DP574" s="41"/>
      <c r="DQ574" s="41"/>
      <c r="DR574" s="41"/>
      <c r="DS574" s="41"/>
      <c r="DT574" s="41"/>
      <c r="DU574" s="41"/>
      <c r="DV574" s="41"/>
      <c r="DW574" s="41"/>
      <c r="DX574" s="41"/>
      <c r="DY574" s="41"/>
      <c r="DZ574" s="41"/>
      <c r="EA574" s="41"/>
      <c r="EB574" s="41"/>
      <c r="EC574" s="41"/>
      <c r="ED574" s="41"/>
      <c r="EE574" s="41"/>
      <c r="EF574" s="41"/>
      <c r="EG574" s="41"/>
      <c r="EH574" s="41"/>
      <c r="EI574" s="41"/>
      <c r="EJ574" s="41"/>
      <c r="EK574" s="41"/>
      <c r="EL574" s="41"/>
      <c r="EM574" s="41"/>
      <c r="EN574" s="41"/>
      <c r="EO574" s="41"/>
      <c r="EP574" s="41"/>
      <c r="EQ574" s="41"/>
      <c r="ER574" s="41"/>
      <c r="ES574" s="41"/>
      <c r="ET574" s="41"/>
      <c r="EU574" s="41"/>
      <c r="EV574" s="41"/>
      <c r="EW574" s="41"/>
      <c r="EX574" s="41"/>
      <c r="EY574" s="41"/>
      <c r="EZ574" s="41"/>
      <c r="FA574" s="41"/>
      <c r="FB574" s="41"/>
      <c r="FC574" s="41"/>
      <c r="FD574" s="41"/>
      <c r="FE574" s="41"/>
      <c r="FF574" s="41"/>
      <c r="FG574" s="41"/>
      <c r="FH574" s="41"/>
      <c r="FI574" s="41"/>
      <c r="FJ574" s="41"/>
      <c r="FK574" s="41"/>
      <c r="FL574" s="41"/>
      <c r="FM574" s="41"/>
      <c r="FN574" s="41"/>
      <c r="FO574" s="41"/>
      <c r="FP574" s="41"/>
      <c r="FQ574" s="41"/>
    </row>
    <row r="575" spans="1:173" ht="45" customHeight="1" thickBot="1" x14ac:dyDescent="0.3">
      <c r="A575" s="459"/>
      <c r="B575" s="250" t="s">
        <v>433</v>
      </c>
      <c r="C575" s="168" t="s">
        <v>609</v>
      </c>
      <c r="D575" s="661"/>
      <c r="E575" s="662"/>
      <c r="F575" s="661"/>
      <c r="G575" s="662"/>
      <c r="H575" s="661"/>
      <c r="I575" s="662"/>
      <c r="J575" s="661"/>
      <c r="K575" s="662"/>
      <c r="L575" s="661"/>
      <c r="M575" s="662"/>
      <c r="N575" s="661"/>
      <c r="O575" s="662"/>
      <c r="P575" s="661"/>
      <c r="Q575" s="662"/>
      <c r="R575" s="661"/>
      <c r="S575" s="662"/>
      <c r="T575" s="661"/>
      <c r="U575" s="662"/>
      <c r="V575" s="661"/>
      <c r="W575" s="662"/>
      <c r="X575" s="113"/>
      <c r="Y575" s="106">
        <f t="shared" si="87"/>
        <v>0</v>
      </c>
      <c r="Z575" s="409">
        <v>10</v>
      </c>
      <c r="AA575" s="45">
        <f t="shared" si="88"/>
        <v>0</v>
      </c>
      <c r="AB575" s="499"/>
      <c r="AC575" s="277"/>
      <c r="AD575" s="276" t="s">
        <v>286</v>
      </c>
      <c r="AE575" s="277"/>
      <c r="AF575" s="277"/>
      <c r="AG575" s="277"/>
      <c r="AH575" s="277"/>
      <c r="AI575" s="277"/>
      <c r="AJ575" s="277"/>
      <c r="AK575" s="277"/>
      <c r="AL575" s="277"/>
      <c r="AM575" s="277"/>
      <c r="AN575" s="277"/>
      <c r="AO575" s="277"/>
      <c r="AP575" s="277"/>
      <c r="AQ575" s="277"/>
      <c r="AR575" s="277"/>
      <c r="AS575" s="277"/>
      <c r="AT575" s="277"/>
      <c r="AU575" s="277"/>
      <c r="AV575" s="277"/>
      <c r="AW575" s="277"/>
      <c r="AX575" s="277"/>
      <c r="AY575" s="277"/>
      <c r="AZ575" s="277"/>
      <c r="BA575" s="277"/>
      <c r="BB575" s="277"/>
      <c r="BC575" s="277"/>
      <c r="BD575" s="277"/>
      <c r="BE575" s="277"/>
      <c r="BF575" s="277"/>
      <c r="BG575" s="277"/>
      <c r="BH575" s="277"/>
      <c r="BI575" s="277"/>
      <c r="BJ575" s="277"/>
      <c r="BK575" s="277"/>
      <c r="BL575" s="277"/>
      <c r="BM575" s="277"/>
      <c r="BN575" s="277"/>
      <c r="BO575" s="277"/>
      <c r="BP575" s="277"/>
      <c r="BQ575" s="277"/>
      <c r="BR575" s="277"/>
      <c r="BS575" s="277"/>
      <c r="BT575" s="277"/>
      <c r="BU575" s="277"/>
      <c r="BV575" s="277"/>
      <c r="BW575" s="277"/>
      <c r="BX575" s="277"/>
      <c r="BY575" s="277"/>
      <c r="BZ575" s="277"/>
      <c r="CA575" s="277"/>
      <c r="CB575" s="277"/>
      <c r="CC575" s="277"/>
      <c r="CD575" s="277"/>
      <c r="CE575" s="277"/>
      <c r="CF575" s="277"/>
      <c r="CG575" s="51"/>
      <c r="CH575" s="51"/>
      <c r="CI575" s="51"/>
      <c r="CJ575" s="51"/>
      <c r="CK575" s="51"/>
      <c r="CL575" s="51"/>
      <c r="CM575" s="51"/>
      <c r="CN575" s="41"/>
      <c r="CO575" s="41"/>
      <c r="CP575" s="41"/>
      <c r="CQ575" s="41"/>
      <c r="CR575" s="41"/>
      <c r="CS575" s="41"/>
      <c r="CT575" s="41"/>
      <c r="CU575" s="41"/>
      <c r="CV575" s="41"/>
      <c r="CW575" s="41"/>
      <c r="CX575" s="41"/>
      <c r="CY575" s="41"/>
      <c r="CZ575" s="41"/>
      <c r="DA575" s="41"/>
      <c r="DB575" s="41"/>
      <c r="DC575" s="41"/>
      <c r="DD575" s="41"/>
      <c r="DE575" s="41"/>
      <c r="DF575" s="41"/>
      <c r="DG575" s="41"/>
      <c r="DH575" s="41"/>
      <c r="DI575" s="41"/>
      <c r="DJ575" s="41"/>
      <c r="DK575" s="41"/>
      <c r="DL575" s="41"/>
      <c r="DM575" s="41"/>
      <c r="DN575" s="41"/>
      <c r="DO575" s="41"/>
      <c r="DP575" s="41"/>
      <c r="DQ575" s="41"/>
      <c r="DR575" s="41"/>
      <c r="DS575" s="41"/>
      <c r="DT575" s="41"/>
      <c r="DU575" s="41"/>
      <c r="DV575" s="41"/>
      <c r="DW575" s="41"/>
      <c r="DX575" s="41"/>
      <c r="DY575" s="41"/>
      <c r="DZ575" s="41"/>
      <c r="EA575" s="41"/>
      <c r="EB575" s="41"/>
      <c r="EC575" s="41"/>
      <c r="ED575" s="41"/>
      <c r="EE575" s="41"/>
      <c r="EF575" s="41"/>
      <c r="EG575" s="41"/>
      <c r="EH575" s="41"/>
      <c r="EI575" s="41"/>
      <c r="EJ575" s="41"/>
      <c r="EK575" s="41"/>
      <c r="EL575" s="41"/>
      <c r="EM575" s="41"/>
      <c r="EN575" s="41"/>
      <c r="EO575" s="41"/>
      <c r="EP575" s="41"/>
      <c r="EQ575" s="41"/>
      <c r="ER575" s="41"/>
      <c r="ES575" s="41"/>
      <c r="ET575" s="41"/>
      <c r="EU575" s="41"/>
      <c r="EV575" s="41"/>
      <c r="EW575" s="41"/>
      <c r="EX575" s="41"/>
      <c r="EY575" s="41"/>
      <c r="EZ575" s="41"/>
      <c r="FA575" s="41"/>
      <c r="FB575" s="41"/>
      <c r="FC575" s="41"/>
      <c r="FD575" s="41"/>
      <c r="FE575" s="41"/>
      <c r="FF575" s="41"/>
      <c r="FG575" s="41"/>
      <c r="FH575" s="41"/>
      <c r="FI575" s="41"/>
      <c r="FJ575" s="41"/>
      <c r="FK575" s="41"/>
      <c r="FL575" s="41"/>
      <c r="FM575" s="41"/>
      <c r="FN575" s="41"/>
      <c r="FO575" s="41"/>
      <c r="FP575" s="41"/>
      <c r="FQ575" s="41"/>
    </row>
    <row r="576" spans="1:173" ht="21" customHeight="1" thickTop="1" thickBot="1" x14ac:dyDescent="0.3">
      <c r="A576" s="413"/>
      <c r="B576" s="100"/>
      <c r="C576" s="142"/>
      <c r="D576" s="667" t="s">
        <v>289</v>
      </c>
      <c r="E576" s="668"/>
      <c r="F576" s="668"/>
      <c r="G576" s="668"/>
      <c r="H576" s="668"/>
      <c r="I576" s="668"/>
      <c r="J576" s="668"/>
      <c r="K576" s="668"/>
      <c r="L576" s="668"/>
      <c r="M576" s="668"/>
      <c r="N576" s="668"/>
      <c r="O576" s="668"/>
      <c r="P576" s="668"/>
      <c r="Q576" s="668"/>
      <c r="R576" s="668"/>
      <c r="S576" s="668"/>
      <c r="T576" s="668"/>
      <c r="U576" s="668"/>
      <c r="V576" s="668"/>
      <c r="W576" s="668"/>
      <c r="X576" s="669"/>
      <c r="Y576" s="2">
        <f>SUM(Y570:Y575)</f>
        <v>0</v>
      </c>
      <c r="Z576" s="410">
        <f>SUM(Z570:Z575)</f>
        <v>80</v>
      </c>
      <c r="AA576" s="57"/>
      <c r="AB576" s="51"/>
      <c r="AC576" s="277"/>
      <c r="AD576" s="276"/>
      <c r="AE576" s="277"/>
      <c r="AF576" s="277"/>
      <c r="AG576" s="277"/>
      <c r="AH576" s="277"/>
      <c r="AI576" s="277"/>
      <c r="AJ576" s="277"/>
      <c r="AK576" s="277"/>
      <c r="AL576" s="277"/>
      <c r="AM576" s="277"/>
      <c r="AN576" s="277"/>
      <c r="AO576" s="277"/>
      <c r="AP576" s="277"/>
      <c r="AQ576" s="277"/>
      <c r="AR576" s="277"/>
      <c r="AS576" s="277"/>
      <c r="AT576" s="277"/>
      <c r="AU576" s="277"/>
      <c r="AV576" s="277"/>
      <c r="AW576" s="277"/>
      <c r="AX576" s="277"/>
      <c r="AY576" s="277"/>
      <c r="AZ576" s="277"/>
      <c r="BA576" s="277"/>
      <c r="BB576" s="277"/>
      <c r="BC576" s="277"/>
      <c r="BD576" s="277"/>
      <c r="BE576" s="277"/>
      <c r="BF576" s="277"/>
      <c r="BG576" s="277"/>
      <c r="BH576" s="277"/>
      <c r="BI576" s="277"/>
      <c r="BJ576" s="277"/>
      <c r="BK576" s="277"/>
      <c r="BL576" s="277"/>
      <c r="BM576" s="277"/>
      <c r="BN576" s="277"/>
      <c r="BO576" s="277"/>
      <c r="BP576" s="277"/>
      <c r="BQ576" s="277"/>
      <c r="BR576" s="277"/>
      <c r="BS576" s="277"/>
      <c r="BT576" s="277"/>
      <c r="BU576" s="277"/>
      <c r="BV576" s="277"/>
      <c r="BW576" s="277"/>
      <c r="BX576" s="277"/>
      <c r="BY576" s="277"/>
      <c r="BZ576" s="277"/>
      <c r="CA576" s="277"/>
      <c r="CB576" s="277"/>
      <c r="CC576" s="277"/>
      <c r="CD576" s="277"/>
      <c r="CE576" s="277"/>
      <c r="CF576" s="277"/>
      <c r="CG576" s="51"/>
      <c r="CH576" s="51"/>
      <c r="CI576" s="51"/>
      <c r="CJ576" s="51"/>
      <c r="CK576" s="51"/>
      <c r="CL576" s="51"/>
      <c r="CM576" s="51"/>
      <c r="CN576" s="41"/>
      <c r="CO576" s="41"/>
      <c r="CP576" s="41"/>
      <c r="CQ576" s="41"/>
      <c r="CR576" s="41"/>
      <c r="CS576" s="41"/>
      <c r="CT576" s="41"/>
      <c r="CU576" s="41"/>
      <c r="CV576" s="41"/>
      <c r="CW576" s="41"/>
      <c r="CX576" s="41"/>
      <c r="CY576" s="41"/>
      <c r="CZ576" s="41"/>
      <c r="DA576" s="41"/>
      <c r="DB576" s="41"/>
      <c r="DC576" s="41"/>
      <c r="DD576" s="41"/>
      <c r="DE576" s="41"/>
      <c r="DF576" s="41"/>
      <c r="DG576" s="41"/>
      <c r="DH576" s="41"/>
      <c r="DI576" s="41"/>
      <c r="DJ576" s="41"/>
      <c r="DK576" s="41"/>
      <c r="DL576" s="41"/>
      <c r="DM576" s="41"/>
      <c r="DN576" s="41"/>
      <c r="DO576" s="41"/>
      <c r="DP576" s="41"/>
      <c r="DQ576" s="41"/>
      <c r="DR576" s="41"/>
      <c r="DS576" s="41"/>
      <c r="DT576" s="41"/>
      <c r="DU576" s="41"/>
      <c r="DV576" s="41"/>
      <c r="DW576" s="41"/>
      <c r="DX576" s="41"/>
      <c r="DY576" s="41"/>
      <c r="DZ576" s="41"/>
      <c r="EA576" s="41"/>
      <c r="EB576" s="41"/>
      <c r="EC576" s="41"/>
      <c r="ED576" s="41"/>
      <c r="EE576" s="41"/>
      <c r="EF576" s="41"/>
      <c r="EG576" s="41"/>
      <c r="EH576" s="41"/>
      <c r="EI576" s="41"/>
      <c r="EJ576" s="41"/>
      <c r="EK576" s="41"/>
      <c r="EL576" s="41"/>
      <c r="EM576" s="41"/>
      <c r="EN576" s="41"/>
      <c r="EO576" s="41"/>
      <c r="EP576" s="41"/>
      <c r="EQ576" s="41"/>
      <c r="ER576" s="41"/>
      <c r="ES576" s="41"/>
      <c r="ET576" s="41"/>
      <c r="EU576" s="41"/>
      <c r="EV576" s="41"/>
      <c r="EW576" s="41"/>
      <c r="EX576" s="41"/>
      <c r="EY576" s="41"/>
      <c r="EZ576" s="41"/>
      <c r="FA576" s="41"/>
      <c r="FB576" s="41"/>
      <c r="FC576" s="41"/>
      <c r="FD576" s="41"/>
      <c r="FE576" s="41"/>
      <c r="FF576" s="41"/>
      <c r="FG576" s="41"/>
      <c r="FH576" s="41"/>
      <c r="FI576" s="41"/>
      <c r="FJ576" s="41"/>
      <c r="FK576" s="41"/>
      <c r="FL576" s="41"/>
      <c r="FM576" s="41"/>
      <c r="FN576" s="41"/>
      <c r="FO576" s="41"/>
      <c r="FP576" s="41"/>
      <c r="FQ576" s="41"/>
    </row>
    <row r="577" spans="1:173" s="117" customFormat="1" ht="21" customHeight="1" thickBot="1" x14ac:dyDescent="0.3">
      <c r="A577" s="413"/>
      <c r="B577" s="116"/>
      <c r="C577" s="143"/>
      <c r="D577" s="693"/>
      <c r="E577" s="694"/>
      <c r="F577" s="857">
        <v>50</v>
      </c>
      <c r="G577" s="715"/>
      <c r="H577" s="715"/>
      <c r="I577" s="715"/>
      <c r="J577" s="715"/>
      <c r="K577" s="715"/>
      <c r="L577" s="715"/>
      <c r="M577" s="715"/>
      <c r="N577" s="715"/>
      <c r="O577" s="715"/>
      <c r="P577" s="715"/>
      <c r="Q577" s="715"/>
      <c r="R577" s="715"/>
      <c r="S577" s="715"/>
      <c r="T577" s="715"/>
      <c r="U577" s="715"/>
      <c r="V577" s="715"/>
      <c r="W577" s="715"/>
      <c r="X577" s="715"/>
      <c r="Y577" s="715"/>
      <c r="Z577" s="716"/>
      <c r="AA577" s="57"/>
      <c r="AB577" s="51"/>
      <c r="AC577" s="277"/>
      <c r="AD577" s="276"/>
      <c r="AE577" s="277"/>
      <c r="AF577" s="277"/>
      <c r="AG577" s="277"/>
      <c r="AH577" s="277"/>
      <c r="AI577" s="277"/>
      <c r="AJ577" s="277"/>
      <c r="AK577" s="277"/>
      <c r="AL577" s="277"/>
      <c r="AM577" s="277"/>
      <c r="AN577" s="277"/>
      <c r="AO577" s="277"/>
      <c r="AP577" s="277"/>
      <c r="AQ577" s="277"/>
      <c r="AR577" s="277"/>
      <c r="AS577" s="277"/>
      <c r="AT577" s="277"/>
      <c r="AU577" s="277"/>
      <c r="AV577" s="277"/>
      <c r="AW577" s="277"/>
      <c r="AX577" s="277"/>
      <c r="AY577" s="277"/>
      <c r="AZ577" s="277"/>
      <c r="BA577" s="277"/>
      <c r="BB577" s="277"/>
      <c r="BC577" s="277"/>
      <c r="BD577" s="277"/>
      <c r="BE577" s="277"/>
      <c r="BF577" s="277"/>
      <c r="BG577" s="277"/>
      <c r="BH577" s="277"/>
      <c r="BI577" s="277"/>
      <c r="BJ577" s="277"/>
      <c r="BK577" s="277"/>
      <c r="BL577" s="277"/>
      <c r="BM577" s="277"/>
      <c r="BN577" s="277"/>
      <c r="BO577" s="277"/>
      <c r="BP577" s="277"/>
      <c r="BQ577" s="277"/>
      <c r="BR577" s="277"/>
      <c r="BS577" s="277"/>
      <c r="BT577" s="277"/>
      <c r="BU577" s="277"/>
      <c r="BV577" s="277"/>
      <c r="BW577" s="277"/>
      <c r="BX577" s="277"/>
      <c r="BY577" s="277"/>
      <c r="BZ577" s="277"/>
      <c r="CA577" s="277"/>
      <c r="CB577" s="277"/>
      <c r="CC577" s="277"/>
      <c r="CD577" s="277"/>
      <c r="CE577" s="277"/>
      <c r="CF577" s="277"/>
      <c r="CG577" s="51"/>
      <c r="CH577" s="51"/>
      <c r="CI577" s="51"/>
      <c r="CJ577" s="51"/>
      <c r="CK577" s="51"/>
      <c r="CL577" s="51"/>
      <c r="CM577" s="51"/>
      <c r="CN577" s="41"/>
      <c r="CO577" s="41"/>
      <c r="CP577" s="41"/>
      <c r="CQ577" s="41"/>
      <c r="CR577" s="41"/>
      <c r="CS577" s="41"/>
      <c r="CT577" s="41"/>
      <c r="CU577" s="41"/>
      <c r="CV577" s="41"/>
      <c r="CW577" s="41"/>
      <c r="CX577" s="41"/>
      <c r="CY577" s="41"/>
      <c r="CZ577" s="41"/>
      <c r="DA577" s="41"/>
      <c r="DB577" s="41"/>
      <c r="DC577" s="41"/>
      <c r="DD577" s="41"/>
      <c r="DE577" s="41"/>
      <c r="DF577" s="41"/>
      <c r="DG577" s="41"/>
      <c r="DH577" s="41"/>
      <c r="DI577" s="41"/>
      <c r="DJ577" s="41"/>
      <c r="DK577" s="41"/>
      <c r="DL577" s="41"/>
      <c r="DM577" s="41"/>
      <c r="DN577" s="41"/>
      <c r="DO577" s="41"/>
      <c r="DP577" s="41"/>
      <c r="DQ577" s="41"/>
      <c r="DR577" s="41"/>
      <c r="DS577" s="41"/>
      <c r="DT577" s="41"/>
      <c r="DU577" s="41"/>
      <c r="DV577" s="41"/>
      <c r="DW577" s="41"/>
      <c r="DX577" s="41"/>
      <c r="DY577" s="41"/>
      <c r="DZ577" s="41"/>
      <c r="EA577" s="41"/>
      <c r="EB577" s="41"/>
      <c r="EC577" s="41"/>
      <c r="ED577" s="41"/>
      <c r="EE577" s="41"/>
      <c r="EF577" s="41"/>
      <c r="EG577" s="41"/>
      <c r="EH577" s="41"/>
      <c r="EI577" s="41"/>
      <c r="EJ577" s="41"/>
      <c r="EK577" s="41"/>
      <c r="EL577" s="41"/>
      <c r="EM577" s="41"/>
      <c r="EN577" s="41"/>
      <c r="EO577" s="41"/>
      <c r="EP577" s="41"/>
      <c r="EQ577" s="41"/>
      <c r="ER577" s="41"/>
      <c r="ES577" s="41"/>
      <c r="ET577" s="41"/>
      <c r="EU577" s="41"/>
      <c r="EV577" s="41"/>
      <c r="EW577" s="41"/>
      <c r="EX577" s="41"/>
      <c r="EY577" s="41"/>
      <c r="EZ577" s="41"/>
      <c r="FA577" s="41"/>
      <c r="FB577" s="41"/>
      <c r="FC577" s="41"/>
      <c r="FD577" s="41"/>
      <c r="FE577" s="41"/>
      <c r="FF577" s="41"/>
      <c r="FG577" s="41"/>
      <c r="FH577" s="41"/>
      <c r="FI577" s="41"/>
      <c r="FJ577" s="41"/>
      <c r="FK577" s="41"/>
      <c r="FL577" s="41"/>
      <c r="FM577" s="41"/>
      <c r="FN577" s="41"/>
      <c r="FO577" s="41"/>
      <c r="FP577" s="41"/>
      <c r="FQ577" s="41"/>
    </row>
    <row r="578" spans="1:173" s="103" customFormat="1" ht="33" customHeight="1" thickBot="1" x14ac:dyDescent="0.3">
      <c r="A578" s="413"/>
      <c r="B578" s="239" t="s">
        <v>610</v>
      </c>
      <c r="C578" s="156" t="s">
        <v>611</v>
      </c>
      <c r="D578" s="12"/>
      <c r="E578" s="11"/>
      <c r="F578" s="12"/>
      <c r="G578" s="13"/>
      <c r="H578" s="10"/>
      <c r="I578" s="11"/>
      <c r="J578" s="12"/>
      <c r="K578" s="13"/>
      <c r="L578" s="16" t="s">
        <v>288</v>
      </c>
      <c r="M578" s="11"/>
      <c r="N578" s="12"/>
      <c r="O578" s="13"/>
      <c r="P578" s="10"/>
      <c r="Q578" s="11"/>
      <c r="R578" s="12"/>
      <c r="S578" s="13"/>
      <c r="T578" s="10"/>
      <c r="U578" s="11"/>
      <c r="V578" s="12"/>
      <c r="W578" s="13"/>
      <c r="X578" s="17"/>
      <c r="Y578" s="17"/>
      <c r="Z578" s="24"/>
      <c r="AA578" s="127"/>
      <c r="AB578" s="51"/>
      <c r="AC578" s="277"/>
      <c r="AD578" s="276"/>
      <c r="AE578" s="277"/>
      <c r="AF578" s="277"/>
      <c r="AG578" s="277"/>
      <c r="AH578" s="277"/>
      <c r="AI578" s="277"/>
      <c r="AJ578" s="277"/>
      <c r="AK578" s="277"/>
      <c r="AL578" s="277"/>
      <c r="AM578" s="277"/>
      <c r="AN578" s="277"/>
      <c r="AO578" s="277"/>
      <c r="AP578" s="277"/>
      <c r="AQ578" s="277"/>
      <c r="AR578" s="277"/>
      <c r="AS578" s="277"/>
      <c r="AT578" s="277"/>
      <c r="AU578" s="277"/>
      <c r="AV578" s="277"/>
      <c r="AW578" s="277"/>
      <c r="AX578" s="277"/>
      <c r="AY578" s="277"/>
      <c r="AZ578" s="277"/>
      <c r="BA578" s="277"/>
      <c r="BB578" s="277"/>
      <c r="BC578" s="277"/>
      <c r="BD578" s="277"/>
      <c r="BE578" s="277"/>
      <c r="BF578" s="277"/>
      <c r="BG578" s="277"/>
      <c r="BH578" s="277"/>
      <c r="BI578" s="277"/>
      <c r="BJ578" s="277"/>
      <c r="BK578" s="277"/>
      <c r="BL578" s="277"/>
      <c r="BM578" s="277"/>
      <c r="BN578" s="277"/>
      <c r="BO578" s="277"/>
      <c r="BP578" s="277"/>
      <c r="BQ578" s="277"/>
      <c r="BR578" s="277"/>
      <c r="BS578" s="277"/>
      <c r="BT578" s="277"/>
      <c r="BU578" s="277"/>
      <c r="BV578" s="277"/>
      <c r="BW578" s="277"/>
      <c r="BX578" s="277"/>
      <c r="BY578" s="277"/>
      <c r="BZ578" s="277"/>
      <c r="CA578" s="277"/>
      <c r="CB578" s="277"/>
      <c r="CC578" s="277"/>
      <c r="CD578" s="277"/>
      <c r="CE578" s="277"/>
      <c r="CF578" s="277"/>
      <c r="CG578" s="51"/>
      <c r="CH578" s="51"/>
      <c r="CI578" s="51"/>
      <c r="CJ578" s="51"/>
      <c r="CK578" s="51"/>
      <c r="CL578" s="51"/>
      <c r="CM578" s="51"/>
      <c r="CN578" s="41"/>
      <c r="CO578" s="41"/>
      <c r="CP578" s="41"/>
      <c r="CQ578" s="41"/>
      <c r="CR578" s="41"/>
      <c r="CS578" s="41"/>
      <c r="CT578" s="41"/>
      <c r="CU578" s="41"/>
      <c r="CV578" s="41"/>
      <c r="CW578" s="41"/>
      <c r="CX578" s="41"/>
      <c r="CY578" s="41"/>
      <c r="CZ578" s="41"/>
      <c r="DA578" s="41"/>
      <c r="DB578" s="41"/>
      <c r="DC578" s="41"/>
      <c r="DD578" s="41"/>
      <c r="DE578" s="41"/>
      <c r="DF578" s="41"/>
      <c r="DG578" s="41"/>
      <c r="DH578" s="41"/>
      <c r="DI578" s="41"/>
      <c r="DJ578" s="41"/>
      <c r="DK578" s="41"/>
      <c r="DL578" s="41"/>
      <c r="DM578" s="41"/>
      <c r="DN578" s="41"/>
      <c r="DO578" s="41"/>
      <c r="DP578" s="41"/>
      <c r="DQ578" s="41"/>
      <c r="DR578" s="41"/>
      <c r="DS578" s="41"/>
      <c r="DT578" s="41"/>
      <c r="DU578" s="41"/>
      <c r="DV578" s="41"/>
      <c r="DW578" s="41"/>
      <c r="DX578" s="41"/>
      <c r="DY578" s="41"/>
      <c r="DZ578" s="41"/>
      <c r="EA578" s="41"/>
      <c r="EB578" s="41"/>
      <c r="EC578" s="41"/>
      <c r="ED578" s="41"/>
      <c r="EE578" s="41"/>
      <c r="EF578" s="41"/>
      <c r="EG578" s="41"/>
      <c r="EH578" s="41"/>
      <c r="EI578" s="41"/>
      <c r="EJ578" s="41"/>
      <c r="EK578" s="41"/>
      <c r="EL578" s="41"/>
      <c r="EM578" s="41"/>
      <c r="EN578" s="41"/>
      <c r="EO578" s="41"/>
      <c r="EP578" s="41"/>
      <c r="EQ578" s="41"/>
      <c r="ER578" s="41"/>
      <c r="ES578" s="41"/>
      <c r="ET578" s="41"/>
      <c r="EU578" s="41"/>
      <c r="EV578" s="41"/>
      <c r="EW578" s="41"/>
      <c r="EX578" s="41"/>
      <c r="EY578" s="41"/>
      <c r="EZ578" s="41"/>
      <c r="FA578" s="41"/>
      <c r="FB578" s="41"/>
      <c r="FC578" s="41"/>
      <c r="FD578" s="41"/>
      <c r="FE578" s="41"/>
      <c r="FF578" s="41"/>
      <c r="FG578" s="41"/>
      <c r="FH578" s="41"/>
      <c r="FI578" s="41"/>
      <c r="FJ578" s="41"/>
      <c r="FK578" s="41"/>
      <c r="FL578" s="41"/>
      <c r="FM578" s="41"/>
      <c r="FN578" s="41"/>
      <c r="FO578" s="41"/>
      <c r="FP578" s="41"/>
      <c r="FQ578" s="41"/>
    </row>
    <row r="579" spans="1:173" s="41" customFormat="1" ht="30" customHeight="1" x14ac:dyDescent="0.25">
      <c r="A579" s="512"/>
      <c r="B579" s="255"/>
      <c r="C579" s="381" t="s">
        <v>1062</v>
      </c>
      <c r="D579" s="814"/>
      <c r="E579" s="762"/>
      <c r="F579" s="762"/>
      <c r="G579" s="762"/>
      <c r="H579" s="762"/>
      <c r="I579" s="762"/>
      <c r="J579" s="762"/>
      <c r="K579" s="762"/>
      <c r="L579" s="762"/>
      <c r="M579" s="762"/>
      <c r="N579" s="762"/>
      <c r="O579" s="762"/>
      <c r="P579" s="762"/>
      <c r="Q579" s="762"/>
      <c r="R579" s="762"/>
      <c r="S579" s="762"/>
      <c r="T579" s="762"/>
      <c r="U579" s="762"/>
      <c r="V579" s="762"/>
      <c r="W579" s="762"/>
      <c r="X579" s="762"/>
      <c r="Y579" s="762"/>
      <c r="Z579" s="763"/>
      <c r="AA579" s="45"/>
      <c r="AB579" s="60"/>
      <c r="AC579" s="19"/>
      <c r="AD579" s="19"/>
      <c r="AE579" s="19"/>
      <c r="AF579" s="19"/>
      <c r="AG579" s="19"/>
      <c r="AH579" s="19"/>
      <c r="AI579" s="19"/>
      <c r="AJ579" s="19"/>
      <c r="AK579" s="19"/>
      <c r="AL579" s="277"/>
      <c r="AM579" s="277"/>
      <c r="AN579" s="277"/>
      <c r="AO579" s="277"/>
      <c r="AP579" s="277"/>
      <c r="AQ579" s="277"/>
      <c r="AR579" s="277"/>
      <c r="AS579" s="277"/>
      <c r="AT579" s="277"/>
      <c r="AU579" s="277"/>
      <c r="AV579" s="277"/>
      <c r="AW579" s="277"/>
      <c r="AX579" s="277"/>
      <c r="AY579" s="277"/>
      <c r="AZ579" s="277"/>
      <c r="BA579" s="277"/>
      <c r="BB579" s="277"/>
      <c r="BC579" s="277"/>
      <c r="BD579" s="277"/>
      <c r="BE579" s="277"/>
      <c r="BF579" s="277"/>
      <c r="BG579" s="277"/>
      <c r="BH579" s="277"/>
      <c r="BI579" s="277"/>
      <c r="BJ579" s="277"/>
      <c r="BK579" s="277"/>
      <c r="BL579" s="277"/>
      <c r="BM579" s="277"/>
      <c r="BN579" s="277"/>
      <c r="BO579" s="277"/>
      <c r="BP579" s="277"/>
      <c r="BQ579" s="277"/>
      <c r="BR579" s="277"/>
      <c r="BS579" s="277"/>
      <c r="BT579" s="277"/>
      <c r="BU579" s="277"/>
      <c r="BV579" s="277"/>
      <c r="BW579" s="277"/>
      <c r="BX579" s="277"/>
      <c r="BY579" s="277"/>
      <c r="BZ579" s="277"/>
      <c r="CA579" s="277"/>
      <c r="CB579" s="277"/>
      <c r="CC579" s="277"/>
      <c r="CD579" s="277"/>
      <c r="CE579" s="277"/>
    </row>
    <row r="580" spans="1:173" ht="67.75" customHeight="1" x14ac:dyDescent="0.25">
      <c r="A580" s="413"/>
      <c r="B580" s="238" t="s">
        <v>512</v>
      </c>
      <c r="C580" s="180" t="s">
        <v>1061</v>
      </c>
      <c r="D580" s="855"/>
      <c r="E580" s="856"/>
      <c r="F580" s="855"/>
      <c r="G580" s="856"/>
      <c r="H580" s="855"/>
      <c r="I580" s="856"/>
      <c r="J580" s="855"/>
      <c r="K580" s="856"/>
      <c r="L580" s="855"/>
      <c r="M580" s="856"/>
      <c r="N580" s="855"/>
      <c r="O580" s="856"/>
      <c r="P580" s="855"/>
      <c r="Q580" s="856"/>
      <c r="R580" s="855"/>
      <c r="S580" s="856"/>
      <c r="T580" s="855"/>
      <c r="U580" s="856"/>
      <c r="V580" s="855"/>
      <c r="W580" s="856"/>
      <c r="X580" s="607"/>
      <c r="Y580" s="111">
        <f t="shared" ref="Y580:Y588" si="89">IF(OR(D580="s",F580="s",H580="s",J580="s",L580="s",N580="s",P580="s",R580="s",T580="s",V580="s"), 0, IF(OR(D580="a",F580="a",H580="a",J580="a",L580="a",N580="a",P580="a",R580="a",T580="a",V580="a"),Z580,0))</f>
        <v>0</v>
      </c>
      <c r="Z580" s="421">
        <v>5</v>
      </c>
      <c r="AA580" s="45">
        <f t="shared" ref="AA580:AA588" si="90">COUNTIF(D580:W580,"a")+COUNTIF(D580:W580,"s")</f>
        <v>0</v>
      </c>
      <c r="AB580" s="499"/>
      <c r="AC580" s="277"/>
      <c r="AD580" s="276" t="s">
        <v>286</v>
      </c>
      <c r="AE580" s="277"/>
      <c r="AF580" s="277"/>
      <c r="AG580" s="277"/>
      <c r="AH580" s="277"/>
      <c r="AI580" s="277"/>
      <c r="AJ580" s="277"/>
      <c r="AK580" s="277"/>
      <c r="AL580" s="277"/>
      <c r="AM580" s="277"/>
      <c r="AN580" s="277"/>
      <c r="AO580" s="277"/>
      <c r="AP580" s="277"/>
      <c r="AQ580" s="277"/>
      <c r="AR580" s="277"/>
      <c r="AS580" s="277"/>
      <c r="AT580" s="277"/>
      <c r="AU580" s="277"/>
      <c r="AV580" s="277"/>
      <c r="AW580" s="277"/>
      <c r="AX580" s="277"/>
      <c r="AY580" s="277"/>
      <c r="AZ580" s="277"/>
      <c r="BA580" s="277"/>
      <c r="BB580" s="277"/>
      <c r="BC580" s="277"/>
      <c r="BD580" s="277"/>
      <c r="BE580" s="277"/>
      <c r="BF580" s="277"/>
      <c r="BG580" s="277"/>
      <c r="BH580" s="277"/>
      <c r="BI580" s="277"/>
      <c r="BJ580" s="277"/>
      <c r="BK580" s="277"/>
      <c r="BL580" s="277"/>
      <c r="BM580" s="277"/>
      <c r="BN580" s="277"/>
      <c r="BO580" s="277"/>
      <c r="BP580" s="277"/>
      <c r="BQ580" s="277"/>
      <c r="BR580" s="277"/>
      <c r="BS580" s="277"/>
      <c r="BT580" s="277"/>
      <c r="BU580" s="277"/>
      <c r="BV580" s="277"/>
      <c r="BW580" s="277"/>
      <c r="BX580" s="277"/>
      <c r="BY580" s="277"/>
      <c r="BZ580" s="277"/>
      <c r="CA580" s="277"/>
      <c r="CB580" s="277"/>
      <c r="CC580" s="277"/>
      <c r="CD580" s="277"/>
      <c r="CE580" s="277"/>
      <c r="CF580" s="277"/>
      <c r="CG580" s="51"/>
      <c r="CH580" s="51"/>
      <c r="CI580" s="51"/>
      <c r="CJ580" s="51"/>
      <c r="CK580" s="51"/>
      <c r="CL580" s="51"/>
      <c r="CM580" s="51"/>
      <c r="CN580" s="41"/>
      <c r="CO580" s="41"/>
      <c r="CP580" s="41"/>
      <c r="CQ580" s="41"/>
      <c r="CR580" s="41"/>
      <c r="CS580" s="41"/>
      <c r="CT580" s="41"/>
      <c r="CU580" s="41"/>
      <c r="CV580" s="41"/>
      <c r="CW580" s="41"/>
      <c r="CX580" s="41"/>
      <c r="CY580" s="41"/>
      <c r="CZ580" s="41"/>
      <c r="DA580" s="41"/>
      <c r="DB580" s="41"/>
      <c r="DC580" s="41"/>
      <c r="DD580" s="41"/>
      <c r="DE580" s="41"/>
      <c r="DF580" s="41"/>
      <c r="DG580" s="41"/>
      <c r="DH580" s="41"/>
      <c r="DI580" s="41"/>
      <c r="DJ580" s="41"/>
      <c r="DK580" s="41"/>
      <c r="DL580" s="41"/>
      <c r="DM580" s="41"/>
      <c r="DN580" s="41"/>
      <c r="DO580" s="41"/>
      <c r="DP580" s="41"/>
      <c r="DQ580" s="41"/>
      <c r="DR580" s="41"/>
      <c r="DS580" s="41"/>
      <c r="DT580" s="41"/>
      <c r="DU580" s="41"/>
      <c r="DV580" s="41"/>
      <c r="DW580" s="41"/>
      <c r="DX580" s="41"/>
      <c r="DY580" s="41"/>
      <c r="DZ580" s="41"/>
      <c r="EA580" s="41"/>
      <c r="EB580" s="41"/>
      <c r="EC580" s="41"/>
      <c r="ED580" s="41"/>
      <c r="EE580" s="41"/>
      <c r="EF580" s="41"/>
      <c r="EG580" s="41"/>
      <c r="EH580" s="41"/>
      <c r="EI580" s="41"/>
      <c r="EJ580" s="41"/>
      <c r="EK580" s="41"/>
      <c r="EL580" s="41"/>
      <c r="EM580" s="41"/>
      <c r="EN580" s="41"/>
      <c r="EO580" s="41"/>
      <c r="EP580" s="41"/>
      <c r="EQ580" s="41"/>
      <c r="ER580" s="41"/>
      <c r="ES580" s="41"/>
      <c r="ET580" s="41"/>
      <c r="EU580" s="41"/>
      <c r="EV580" s="41"/>
      <c r="EW580" s="41"/>
      <c r="EX580" s="41"/>
      <c r="EY580" s="41"/>
      <c r="EZ580" s="41"/>
      <c r="FA580" s="41"/>
      <c r="FB580" s="41"/>
      <c r="FC580" s="41"/>
      <c r="FD580" s="41"/>
      <c r="FE580" s="41"/>
      <c r="FF580" s="41"/>
      <c r="FG580" s="41"/>
      <c r="FH580" s="41"/>
      <c r="FI580" s="41"/>
      <c r="FJ580" s="41"/>
      <c r="FK580" s="41"/>
      <c r="FL580" s="41"/>
      <c r="FM580" s="41"/>
      <c r="FN580" s="41"/>
      <c r="FO580" s="41"/>
      <c r="FP580" s="41"/>
      <c r="FQ580" s="41"/>
    </row>
    <row r="581" spans="1:173" ht="28" customHeight="1" x14ac:dyDescent="0.25">
      <c r="A581" s="413"/>
      <c r="B581" s="238" t="s">
        <v>612</v>
      </c>
      <c r="C581" s="180" t="s">
        <v>614</v>
      </c>
      <c r="D581" s="747"/>
      <c r="E581" s="748"/>
      <c r="F581" s="747"/>
      <c r="G581" s="748"/>
      <c r="H581" s="747"/>
      <c r="I581" s="748"/>
      <c r="J581" s="747"/>
      <c r="K581" s="748"/>
      <c r="L581" s="747"/>
      <c r="M581" s="748"/>
      <c r="N581" s="747"/>
      <c r="O581" s="748"/>
      <c r="P581" s="747"/>
      <c r="Q581" s="748"/>
      <c r="R581" s="747"/>
      <c r="S581" s="748"/>
      <c r="T581" s="747"/>
      <c r="U581" s="748"/>
      <c r="V581" s="747"/>
      <c r="W581" s="748"/>
      <c r="X581" s="125"/>
      <c r="Y581" s="104">
        <f t="shared" si="89"/>
        <v>0</v>
      </c>
      <c r="Z581" s="409">
        <v>10</v>
      </c>
      <c r="AA581" s="45">
        <f t="shared" si="90"/>
        <v>0</v>
      </c>
      <c r="AB581" s="274"/>
      <c r="AC581" s="277"/>
      <c r="AD581" s="276"/>
      <c r="AE581" s="277"/>
      <c r="AF581" s="277"/>
      <c r="AG581" s="277"/>
      <c r="AH581" s="277"/>
      <c r="AI581" s="277"/>
      <c r="AJ581" s="277"/>
      <c r="AK581" s="277"/>
      <c r="AL581" s="277"/>
      <c r="AM581" s="277"/>
      <c r="AN581" s="277"/>
      <c r="AO581" s="277"/>
      <c r="AP581" s="277"/>
      <c r="AQ581" s="277"/>
      <c r="AR581" s="277"/>
      <c r="AS581" s="277"/>
      <c r="AT581" s="277"/>
      <c r="AU581" s="277"/>
      <c r="AV581" s="277"/>
      <c r="AW581" s="277"/>
      <c r="AX581" s="277"/>
      <c r="AY581" s="277"/>
      <c r="AZ581" s="277"/>
      <c r="BA581" s="277"/>
      <c r="BB581" s="277"/>
      <c r="BC581" s="277"/>
      <c r="BD581" s="277"/>
      <c r="BE581" s="277"/>
      <c r="BF581" s="277"/>
      <c r="BG581" s="277"/>
      <c r="BH581" s="277"/>
      <c r="BI581" s="277"/>
      <c r="BJ581" s="277"/>
      <c r="BK581" s="277"/>
      <c r="BL581" s="277"/>
      <c r="BM581" s="277"/>
      <c r="BN581" s="277"/>
      <c r="BO581" s="277"/>
      <c r="BP581" s="277"/>
      <c r="BQ581" s="277"/>
      <c r="BR581" s="277"/>
      <c r="BS581" s="277"/>
      <c r="BT581" s="277"/>
      <c r="BU581" s="277"/>
      <c r="BV581" s="277"/>
      <c r="BW581" s="277"/>
      <c r="BX581" s="277"/>
      <c r="BY581" s="277"/>
      <c r="BZ581" s="277"/>
      <c r="CA581" s="277"/>
      <c r="CB581" s="277"/>
      <c r="CC581" s="277"/>
      <c r="CD581" s="277"/>
      <c r="CE581" s="277"/>
      <c r="CF581" s="277"/>
      <c r="CG581" s="51"/>
      <c r="CH581" s="51"/>
      <c r="CI581" s="51"/>
      <c r="CJ581" s="51"/>
      <c r="CK581" s="51"/>
      <c r="CL581" s="51"/>
      <c r="CM581" s="51"/>
      <c r="CN581" s="41"/>
      <c r="CO581" s="41"/>
      <c r="CP581" s="41"/>
      <c r="CQ581" s="41"/>
      <c r="CR581" s="41"/>
      <c r="CS581" s="41"/>
      <c r="CT581" s="41"/>
      <c r="CU581" s="41"/>
      <c r="CV581" s="41"/>
      <c r="CW581" s="41"/>
      <c r="CX581" s="41"/>
      <c r="CY581" s="41"/>
      <c r="CZ581" s="41"/>
      <c r="DA581" s="41"/>
      <c r="DB581" s="41"/>
      <c r="DC581" s="41"/>
      <c r="DD581" s="41"/>
      <c r="DE581" s="41"/>
      <c r="DF581" s="41"/>
      <c r="DG581" s="41"/>
      <c r="DH581" s="41"/>
      <c r="DI581" s="41"/>
      <c r="DJ581" s="41"/>
      <c r="DK581" s="41"/>
      <c r="DL581" s="41"/>
      <c r="DM581" s="41"/>
      <c r="DN581" s="41"/>
      <c r="DO581" s="41"/>
      <c r="DP581" s="41"/>
      <c r="DQ581" s="41"/>
      <c r="DR581" s="41"/>
      <c r="DS581" s="41"/>
      <c r="DT581" s="41"/>
      <c r="DU581" s="41"/>
      <c r="DV581" s="41"/>
      <c r="DW581" s="41"/>
      <c r="DX581" s="41"/>
      <c r="DY581" s="41"/>
      <c r="DZ581" s="41"/>
      <c r="EA581" s="41"/>
      <c r="EB581" s="41"/>
      <c r="EC581" s="41"/>
      <c r="ED581" s="41"/>
      <c r="EE581" s="41"/>
      <c r="EF581" s="41"/>
      <c r="EG581" s="41"/>
      <c r="EH581" s="41"/>
      <c r="EI581" s="41"/>
      <c r="EJ581" s="41"/>
      <c r="EK581" s="41"/>
      <c r="EL581" s="41"/>
      <c r="EM581" s="41"/>
      <c r="EN581" s="41"/>
      <c r="EO581" s="41"/>
      <c r="EP581" s="41"/>
      <c r="EQ581" s="41"/>
      <c r="ER581" s="41"/>
      <c r="ES581" s="41"/>
      <c r="ET581" s="41"/>
      <c r="EU581" s="41"/>
      <c r="EV581" s="41"/>
      <c r="EW581" s="41"/>
      <c r="EX581" s="41"/>
      <c r="EY581" s="41"/>
      <c r="EZ581" s="41"/>
      <c r="FA581" s="41"/>
      <c r="FB581" s="41"/>
      <c r="FC581" s="41"/>
      <c r="FD581" s="41"/>
      <c r="FE581" s="41"/>
      <c r="FF581" s="41"/>
      <c r="FG581" s="41"/>
      <c r="FH581" s="41"/>
      <c r="FI581" s="41"/>
      <c r="FJ581" s="41"/>
      <c r="FK581" s="41"/>
      <c r="FL581" s="41"/>
      <c r="FM581" s="41"/>
      <c r="FN581" s="41"/>
      <c r="FO581" s="41"/>
      <c r="FP581" s="41"/>
      <c r="FQ581" s="41"/>
    </row>
    <row r="582" spans="1:173" ht="45" customHeight="1" x14ac:dyDescent="0.25">
      <c r="A582" s="413"/>
      <c r="B582" s="238" t="s">
        <v>171</v>
      </c>
      <c r="C582" s="608" t="s">
        <v>615</v>
      </c>
      <c r="D582" s="742"/>
      <c r="E582" s="743"/>
      <c r="F582" s="742"/>
      <c r="G582" s="743"/>
      <c r="H582" s="742"/>
      <c r="I582" s="743"/>
      <c r="J582" s="742"/>
      <c r="K582" s="743"/>
      <c r="L582" s="742"/>
      <c r="M582" s="743"/>
      <c r="N582" s="742"/>
      <c r="O582" s="743"/>
      <c r="P582" s="742"/>
      <c r="Q582" s="743"/>
      <c r="R582" s="742"/>
      <c r="S582" s="743"/>
      <c r="T582" s="742"/>
      <c r="U582" s="743"/>
      <c r="V582" s="742"/>
      <c r="W582" s="743"/>
      <c r="X582" s="609"/>
      <c r="Y582" s="107">
        <f t="shared" si="89"/>
        <v>0</v>
      </c>
      <c r="Z582" s="414">
        <v>10</v>
      </c>
      <c r="AA582" s="45">
        <f t="shared" si="90"/>
        <v>0</v>
      </c>
      <c r="AB582" s="274"/>
      <c r="AC582" s="277"/>
      <c r="AD582" s="276" t="s">
        <v>286</v>
      </c>
      <c r="AE582" s="277"/>
      <c r="AF582" s="277"/>
      <c r="AG582" s="277"/>
      <c r="AH582" s="277"/>
      <c r="AI582" s="277"/>
      <c r="AJ582" s="277"/>
      <c r="AK582" s="277"/>
      <c r="AL582" s="277"/>
      <c r="AM582" s="277"/>
      <c r="AN582" s="277"/>
      <c r="AO582" s="277"/>
      <c r="AP582" s="277"/>
      <c r="AQ582" s="277"/>
      <c r="AR582" s="277"/>
      <c r="AS582" s="277"/>
      <c r="AT582" s="277"/>
      <c r="AU582" s="277"/>
      <c r="AV582" s="277"/>
      <c r="AW582" s="277"/>
      <c r="AX582" s="277"/>
      <c r="AY582" s="277"/>
      <c r="AZ582" s="277"/>
      <c r="BA582" s="277"/>
      <c r="BB582" s="277"/>
      <c r="BC582" s="277"/>
      <c r="BD582" s="277"/>
      <c r="BE582" s="277"/>
      <c r="BF582" s="277"/>
      <c r="BG582" s="277"/>
      <c r="BH582" s="277"/>
      <c r="BI582" s="277"/>
      <c r="BJ582" s="277"/>
      <c r="BK582" s="277"/>
      <c r="BL582" s="277"/>
      <c r="BM582" s="277"/>
      <c r="BN582" s="277"/>
      <c r="BO582" s="277"/>
      <c r="BP582" s="277"/>
      <c r="BQ582" s="277"/>
      <c r="BR582" s="277"/>
      <c r="BS582" s="277"/>
      <c r="BT582" s="277"/>
      <c r="BU582" s="277"/>
      <c r="BV582" s="277"/>
      <c r="BW582" s="277"/>
      <c r="BX582" s="277"/>
      <c r="BY582" s="277"/>
      <c r="BZ582" s="277"/>
      <c r="CA582" s="277"/>
      <c r="CB582" s="277"/>
      <c r="CC582" s="277"/>
      <c r="CD582" s="277"/>
      <c r="CE582" s="277"/>
      <c r="CF582" s="277"/>
      <c r="CG582" s="51"/>
      <c r="CH582" s="51"/>
      <c r="CI582" s="51"/>
      <c r="CJ582" s="51"/>
      <c r="CK582" s="51"/>
      <c r="CL582" s="51"/>
      <c r="CM582" s="51"/>
      <c r="CN582" s="41"/>
      <c r="CO582" s="41"/>
      <c r="CP582" s="41"/>
      <c r="CQ582" s="41"/>
      <c r="CR582" s="41"/>
      <c r="CS582" s="41"/>
      <c r="CT582" s="41"/>
      <c r="CU582" s="41"/>
      <c r="CV582" s="41"/>
      <c r="CW582" s="41"/>
      <c r="CX582" s="41"/>
      <c r="CY582" s="41"/>
      <c r="CZ582" s="41"/>
      <c r="DA582" s="41"/>
      <c r="DB582" s="41"/>
      <c r="DC582" s="41"/>
      <c r="DD582" s="41"/>
      <c r="DE582" s="41"/>
      <c r="DF582" s="41"/>
      <c r="DG582" s="41"/>
      <c r="DH582" s="41"/>
      <c r="DI582" s="41"/>
      <c r="DJ582" s="41"/>
      <c r="DK582" s="41"/>
      <c r="DL582" s="41"/>
      <c r="DM582" s="41"/>
      <c r="DN582" s="41"/>
      <c r="DO582" s="41"/>
      <c r="DP582" s="41"/>
      <c r="DQ582" s="41"/>
      <c r="DR582" s="41"/>
      <c r="DS582" s="41"/>
      <c r="DT582" s="41"/>
      <c r="DU582" s="41"/>
      <c r="DV582" s="41"/>
      <c r="DW582" s="41"/>
      <c r="DX582" s="41"/>
      <c r="DY582" s="41"/>
      <c r="DZ582" s="41"/>
      <c r="EA582" s="41"/>
      <c r="EB582" s="41"/>
      <c r="EC582" s="41"/>
      <c r="ED582" s="41"/>
      <c r="EE582" s="41"/>
      <c r="EF582" s="41"/>
      <c r="EG582" s="41"/>
      <c r="EH582" s="41"/>
      <c r="EI582" s="41"/>
      <c r="EJ582" s="41"/>
      <c r="EK582" s="41"/>
      <c r="EL582" s="41"/>
      <c r="EM582" s="41"/>
      <c r="EN582" s="41"/>
      <c r="EO582" s="41"/>
      <c r="EP582" s="41"/>
      <c r="EQ582" s="41"/>
      <c r="ER582" s="41"/>
      <c r="ES582" s="41"/>
      <c r="ET582" s="41"/>
      <c r="EU582" s="41"/>
      <c r="EV582" s="41"/>
      <c r="EW582" s="41"/>
      <c r="EX582" s="41"/>
      <c r="EY582" s="41"/>
      <c r="EZ582" s="41"/>
      <c r="FA582" s="41"/>
      <c r="FB582" s="41"/>
      <c r="FC582" s="41"/>
      <c r="FD582" s="41"/>
      <c r="FE582" s="41"/>
      <c r="FF582" s="41"/>
      <c r="FG582" s="41"/>
      <c r="FH582" s="41"/>
      <c r="FI582" s="41"/>
      <c r="FJ582" s="41"/>
      <c r="FK582" s="41"/>
      <c r="FL582" s="41"/>
      <c r="FM582" s="41"/>
      <c r="FN582" s="41"/>
      <c r="FO582" s="41"/>
      <c r="FP582" s="41"/>
      <c r="FQ582" s="41"/>
    </row>
    <row r="583" spans="1:173" s="41" customFormat="1" ht="30" customHeight="1" x14ac:dyDescent="0.25">
      <c r="A583" s="512"/>
      <c r="B583" s="255"/>
      <c r="C583" s="584" t="s">
        <v>1063</v>
      </c>
      <c r="D583" s="741"/>
      <c r="E583" s="679"/>
      <c r="F583" s="679"/>
      <c r="G583" s="679"/>
      <c r="H583" s="679"/>
      <c r="I583" s="679"/>
      <c r="J583" s="679"/>
      <c r="K583" s="679"/>
      <c r="L583" s="679"/>
      <c r="M583" s="679"/>
      <c r="N583" s="679"/>
      <c r="O583" s="679"/>
      <c r="P583" s="679"/>
      <c r="Q583" s="679"/>
      <c r="R583" s="679"/>
      <c r="S583" s="679"/>
      <c r="T583" s="679"/>
      <c r="U583" s="679"/>
      <c r="V583" s="679"/>
      <c r="W583" s="679"/>
      <c r="X583" s="679"/>
      <c r="Y583" s="679"/>
      <c r="Z583" s="680"/>
      <c r="AA583" s="45"/>
      <c r="AB583" s="60"/>
      <c r="AC583" s="19"/>
      <c r="AD583" s="19"/>
      <c r="AE583" s="19"/>
      <c r="AF583" s="19"/>
      <c r="AG583" s="19"/>
      <c r="AH583" s="19"/>
      <c r="AI583" s="19"/>
      <c r="AJ583" s="19"/>
      <c r="AK583" s="19"/>
      <c r="AL583" s="277"/>
      <c r="AM583" s="277"/>
      <c r="AN583" s="277"/>
      <c r="AO583" s="277"/>
      <c r="AP583" s="277"/>
      <c r="AQ583" s="277"/>
      <c r="AR583" s="277"/>
      <c r="AS583" s="277"/>
      <c r="AT583" s="277"/>
      <c r="AU583" s="277"/>
      <c r="AV583" s="277"/>
      <c r="AW583" s="277"/>
      <c r="AX583" s="277"/>
      <c r="AY583" s="277"/>
      <c r="AZ583" s="277"/>
      <c r="BA583" s="277"/>
      <c r="BB583" s="277"/>
      <c r="BC583" s="277"/>
      <c r="BD583" s="277"/>
      <c r="BE583" s="277"/>
      <c r="BF583" s="277"/>
      <c r="BG583" s="277"/>
      <c r="BH583" s="277"/>
      <c r="BI583" s="277"/>
      <c r="BJ583" s="277"/>
      <c r="BK583" s="277"/>
      <c r="BL583" s="277"/>
      <c r="BM583" s="277"/>
      <c r="BN583" s="277"/>
      <c r="BO583" s="277"/>
      <c r="BP583" s="277"/>
      <c r="BQ583" s="277"/>
      <c r="BR583" s="277"/>
      <c r="BS583" s="277"/>
      <c r="BT583" s="277"/>
      <c r="BU583" s="277"/>
      <c r="BV583" s="277"/>
      <c r="BW583" s="277"/>
      <c r="BX583" s="277"/>
      <c r="BY583" s="277"/>
      <c r="BZ583" s="277"/>
      <c r="CA583" s="277"/>
      <c r="CB583" s="277"/>
      <c r="CC583" s="277"/>
      <c r="CD583" s="277"/>
      <c r="CE583" s="277"/>
    </row>
    <row r="584" spans="1:173" ht="67.75" customHeight="1" x14ac:dyDescent="0.25">
      <c r="A584" s="413"/>
      <c r="B584" s="238" t="s">
        <v>613</v>
      </c>
      <c r="C584" s="180" t="s">
        <v>1064</v>
      </c>
      <c r="D584" s="749"/>
      <c r="E584" s="748"/>
      <c r="F584" s="749"/>
      <c r="G584" s="748"/>
      <c r="H584" s="749"/>
      <c r="I584" s="748"/>
      <c r="J584" s="749"/>
      <c r="K584" s="748"/>
      <c r="L584" s="749"/>
      <c r="M584" s="748"/>
      <c r="N584" s="749"/>
      <c r="O584" s="748"/>
      <c r="P584" s="749"/>
      <c r="Q584" s="748"/>
      <c r="R584" s="749"/>
      <c r="S584" s="748"/>
      <c r="T584" s="749"/>
      <c r="U584" s="748"/>
      <c r="V584" s="749"/>
      <c r="W584" s="748"/>
      <c r="X584" s="125"/>
      <c r="Y584" s="104">
        <f t="shared" si="89"/>
        <v>0</v>
      </c>
      <c r="Z584" s="409">
        <v>30</v>
      </c>
      <c r="AA584" s="45">
        <f t="shared" si="90"/>
        <v>0</v>
      </c>
      <c r="AB584" s="274"/>
      <c r="AC584" s="277"/>
      <c r="AD584" s="276" t="s">
        <v>286</v>
      </c>
      <c r="AE584" s="277"/>
      <c r="AF584" s="277"/>
      <c r="AG584" s="277"/>
      <c r="AH584" s="277"/>
      <c r="AI584" s="277"/>
      <c r="AJ584" s="277"/>
      <c r="AK584" s="277"/>
      <c r="AL584" s="277"/>
      <c r="AM584" s="277"/>
      <c r="AN584" s="277"/>
      <c r="AO584" s="277"/>
      <c r="AP584" s="277"/>
      <c r="AQ584" s="277"/>
      <c r="AR584" s="277"/>
      <c r="AS584" s="277"/>
      <c r="AT584" s="277"/>
      <c r="AU584" s="277"/>
      <c r="AV584" s="277"/>
      <c r="AW584" s="277"/>
      <c r="AX584" s="277"/>
      <c r="AY584" s="277"/>
      <c r="AZ584" s="277"/>
      <c r="BA584" s="277"/>
      <c r="BB584" s="277"/>
      <c r="BC584" s="277"/>
      <c r="BD584" s="277"/>
      <c r="BE584" s="277"/>
      <c r="BF584" s="277"/>
      <c r="BG584" s="277"/>
      <c r="BH584" s="277"/>
      <c r="BI584" s="277"/>
      <c r="BJ584" s="277"/>
      <c r="BK584" s="277"/>
      <c r="BL584" s="277"/>
      <c r="BM584" s="277"/>
      <c r="BN584" s="277"/>
      <c r="BO584" s="277"/>
      <c r="BP584" s="277"/>
      <c r="BQ584" s="277"/>
      <c r="BR584" s="277"/>
      <c r="BS584" s="277"/>
      <c r="BT584" s="277"/>
      <c r="BU584" s="277"/>
      <c r="BV584" s="277"/>
      <c r="BW584" s="277"/>
      <c r="BX584" s="277"/>
      <c r="BY584" s="277"/>
      <c r="BZ584" s="277"/>
      <c r="CA584" s="277"/>
      <c r="CB584" s="277"/>
      <c r="CC584" s="277"/>
      <c r="CD584" s="277"/>
      <c r="CE584" s="277"/>
      <c r="CF584" s="277"/>
      <c r="CG584" s="51"/>
      <c r="CH584" s="51"/>
      <c r="CI584" s="51"/>
      <c r="CJ584" s="51"/>
      <c r="CK584" s="51"/>
      <c r="CL584" s="51"/>
      <c r="CM584" s="51"/>
      <c r="CN584" s="41"/>
      <c r="CO584" s="41"/>
      <c r="CP584" s="41"/>
      <c r="CQ584" s="41"/>
      <c r="CR584" s="41"/>
      <c r="CS584" s="41"/>
      <c r="CT584" s="41"/>
      <c r="CU584" s="41"/>
      <c r="CV584" s="41"/>
      <c r="CW584" s="41"/>
      <c r="CX584" s="41"/>
      <c r="CY584" s="41"/>
      <c r="CZ584" s="41"/>
      <c r="DA584" s="41"/>
      <c r="DB584" s="41"/>
      <c r="DC584" s="41"/>
      <c r="DD584" s="41"/>
      <c r="DE584" s="41"/>
      <c r="DF584" s="41"/>
      <c r="DG584" s="41"/>
      <c r="DH584" s="41"/>
      <c r="DI584" s="41"/>
      <c r="DJ584" s="41"/>
      <c r="DK584" s="41"/>
      <c r="DL584" s="41"/>
      <c r="DM584" s="41"/>
      <c r="DN584" s="41"/>
      <c r="DO584" s="41"/>
      <c r="DP584" s="41"/>
      <c r="DQ584" s="41"/>
      <c r="DR584" s="41"/>
      <c r="DS584" s="41"/>
      <c r="DT584" s="41"/>
      <c r="DU584" s="41"/>
      <c r="DV584" s="41"/>
      <c r="DW584" s="41"/>
      <c r="DX584" s="41"/>
      <c r="DY584" s="41"/>
      <c r="DZ584" s="41"/>
      <c r="EA584" s="41"/>
      <c r="EB584" s="41"/>
      <c r="EC584" s="41"/>
      <c r="ED584" s="41"/>
      <c r="EE584" s="41"/>
      <c r="EF584" s="41"/>
      <c r="EG584" s="41"/>
      <c r="EH584" s="41"/>
      <c r="EI584" s="41"/>
      <c r="EJ584" s="41"/>
      <c r="EK584" s="41"/>
      <c r="EL584" s="41"/>
      <c r="EM584" s="41"/>
      <c r="EN584" s="41"/>
      <c r="EO584" s="41"/>
      <c r="EP584" s="41"/>
      <c r="EQ584" s="41"/>
      <c r="ER584" s="41"/>
      <c r="ES584" s="41"/>
      <c r="ET584" s="41"/>
      <c r="EU584" s="41"/>
      <c r="EV584" s="41"/>
      <c r="EW584" s="41"/>
      <c r="EX584" s="41"/>
      <c r="EY584" s="41"/>
      <c r="EZ584" s="41"/>
      <c r="FA584" s="41"/>
      <c r="FB584" s="41"/>
      <c r="FC584" s="41"/>
      <c r="FD584" s="41"/>
      <c r="FE584" s="41"/>
      <c r="FF584" s="41"/>
      <c r="FG584" s="41"/>
      <c r="FH584" s="41"/>
      <c r="FI584" s="41"/>
      <c r="FJ584" s="41"/>
      <c r="FK584" s="41"/>
      <c r="FL584" s="41"/>
      <c r="FM584" s="41"/>
      <c r="FN584" s="41"/>
      <c r="FO584" s="41"/>
      <c r="FP584" s="41"/>
      <c r="FQ584" s="41"/>
    </row>
    <row r="585" spans="1:173" ht="67.75" customHeight="1" x14ac:dyDescent="0.25">
      <c r="A585" s="413"/>
      <c r="B585" s="238" t="s">
        <v>1065</v>
      </c>
      <c r="C585" s="180" t="s">
        <v>1066</v>
      </c>
      <c r="D585" s="749"/>
      <c r="E585" s="748"/>
      <c r="F585" s="749"/>
      <c r="G585" s="748"/>
      <c r="H585" s="749"/>
      <c r="I585" s="748"/>
      <c r="J585" s="749"/>
      <c r="K585" s="748"/>
      <c r="L585" s="749"/>
      <c r="M585" s="748"/>
      <c r="N585" s="749"/>
      <c r="O585" s="748"/>
      <c r="P585" s="749"/>
      <c r="Q585" s="748"/>
      <c r="R585" s="749"/>
      <c r="S585" s="748"/>
      <c r="T585" s="749"/>
      <c r="U585" s="748"/>
      <c r="V585" s="749"/>
      <c r="W585" s="748"/>
      <c r="X585" s="125"/>
      <c r="Y585" s="104">
        <f t="shared" si="89"/>
        <v>0</v>
      </c>
      <c r="Z585" s="409">
        <v>15</v>
      </c>
      <c r="AA585" s="45">
        <f>COUNTIF(D585:W585,"a")+COUNTIF(D585:W585,"s")</f>
        <v>0</v>
      </c>
      <c r="AB585" s="274"/>
      <c r="AC585" s="277"/>
      <c r="AD585" s="276"/>
      <c r="AE585" s="277"/>
      <c r="AF585" s="277"/>
      <c r="AG585" s="277"/>
      <c r="AH585" s="277"/>
      <c r="AI585" s="277"/>
      <c r="AJ585" s="277"/>
      <c r="AK585" s="277"/>
      <c r="AL585" s="277"/>
      <c r="AM585" s="277"/>
      <c r="AN585" s="277"/>
      <c r="AO585" s="277"/>
      <c r="AP585" s="277"/>
      <c r="AQ585" s="277"/>
      <c r="AR585" s="277"/>
      <c r="AS585" s="277"/>
      <c r="AT585" s="277"/>
      <c r="AU585" s="277"/>
      <c r="AV585" s="277"/>
      <c r="AW585" s="277"/>
      <c r="AX585" s="277"/>
      <c r="AY585" s="277"/>
      <c r="AZ585" s="277"/>
      <c r="BA585" s="277"/>
      <c r="BB585" s="277"/>
      <c r="BC585" s="277"/>
      <c r="BD585" s="277"/>
      <c r="BE585" s="277"/>
      <c r="BF585" s="277"/>
      <c r="BG585" s="277"/>
      <c r="BH585" s="277"/>
      <c r="BI585" s="277"/>
      <c r="BJ585" s="277"/>
      <c r="BK585" s="277"/>
      <c r="BL585" s="277"/>
      <c r="BM585" s="277"/>
      <c r="BN585" s="277"/>
      <c r="BO585" s="277"/>
      <c r="BP585" s="277"/>
      <c r="BQ585" s="277"/>
      <c r="BR585" s="277"/>
      <c r="BS585" s="277"/>
      <c r="BT585" s="277"/>
      <c r="BU585" s="277"/>
      <c r="BV585" s="277"/>
      <c r="BW585" s="277"/>
      <c r="BX585" s="277"/>
      <c r="BY585" s="277"/>
      <c r="BZ585" s="277"/>
      <c r="CA585" s="277"/>
      <c r="CB585" s="277"/>
      <c r="CC585" s="277"/>
      <c r="CD585" s="277"/>
      <c r="CE585" s="277"/>
      <c r="CF585" s="277"/>
      <c r="CG585" s="51"/>
      <c r="CH585" s="51"/>
      <c r="CI585" s="51"/>
      <c r="CJ585" s="51"/>
      <c r="CK585" s="51"/>
      <c r="CL585" s="51"/>
      <c r="CM585" s="51"/>
      <c r="CN585" s="41"/>
      <c r="CO585" s="41"/>
      <c r="CP585" s="41"/>
      <c r="CQ585" s="41"/>
      <c r="CR585" s="41"/>
      <c r="CS585" s="41"/>
      <c r="CT585" s="41"/>
      <c r="CU585" s="41"/>
      <c r="CV585" s="41"/>
      <c r="CW585" s="41"/>
      <c r="CX585" s="41"/>
      <c r="CY585" s="41"/>
      <c r="CZ585" s="41"/>
      <c r="DA585" s="41"/>
      <c r="DB585" s="41"/>
      <c r="DC585" s="41"/>
      <c r="DD585" s="41"/>
      <c r="DE585" s="41"/>
      <c r="DF585" s="41"/>
      <c r="DG585" s="41"/>
      <c r="DH585" s="41"/>
      <c r="DI585" s="41"/>
      <c r="DJ585" s="41"/>
      <c r="DK585" s="41"/>
      <c r="DL585" s="41"/>
      <c r="DM585" s="41"/>
      <c r="DN585" s="41"/>
      <c r="DO585" s="41"/>
      <c r="DP585" s="41"/>
      <c r="DQ585" s="41"/>
      <c r="DR585" s="41"/>
      <c r="DS585" s="41"/>
      <c r="DT585" s="41"/>
      <c r="DU585" s="41"/>
      <c r="DV585" s="41"/>
      <c r="DW585" s="41"/>
      <c r="DX585" s="41"/>
      <c r="DY585" s="41"/>
      <c r="DZ585" s="41"/>
      <c r="EA585" s="41"/>
      <c r="EB585" s="41"/>
      <c r="EC585" s="41"/>
      <c r="ED585" s="41"/>
      <c r="EE585" s="41"/>
      <c r="EF585" s="41"/>
      <c r="EG585" s="41"/>
      <c r="EH585" s="41"/>
      <c r="EI585" s="41"/>
      <c r="EJ585" s="41"/>
      <c r="EK585" s="41"/>
      <c r="EL585" s="41"/>
      <c r="EM585" s="41"/>
      <c r="EN585" s="41"/>
      <c r="EO585" s="41"/>
      <c r="EP585" s="41"/>
      <c r="EQ585" s="41"/>
      <c r="ER585" s="41"/>
      <c r="ES585" s="41"/>
      <c r="ET585" s="41"/>
      <c r="EU585" s="41"/>
      <c r="EV585" s="41"/>
      <c r="EW585" s="41"/>
      <c r="EX585" s="41"/>
      <c r="EY585" s="41"/>
      <c r="EZ585" s="41"/>
      <c r="FA585" s="41"/>
      <c r="FB585" s="41"/>
      <c r="FC585" s="41"/>
      <c r="FD585" s="41"/>
      <c r="FE585" s="41"/>
      <c r="FF585" s="41"/>
      <c r="FG585" s="41"/>
      <c r="FH585" s="41"/>
      <c r="FI585" s="41"/>
      <c r="FJ585" s="41"/>
      <c r="FK585" s="41"/>
      <c r="FL585" s="41"/>
      <c r="FM585" s="41"/>
      <c r="FN585" s="41"/>
      <c r="FO585" s="41"/>
      <c r="FP585" s="41"/>
      <c r="FQ585" s="41"/>
    </row>
    <row r="586" spans="1:173" ht="126" customHeight="1" x14ac:dyDescent="0.25">
      <c r="A586" s="413"/>
      <c r="B586" s="238" t="s">
        <v>1067</v>
      </c>
      <c r="C586" s="180" t="s">
        <v>1068</v>
      </c>
      <c r="D586" s="747"/>
      <c r="E586" s="748"/>
      <c r="F586" s="747"/>
      <c r="G586" s="748"/>
      <c r="H586" s="747"/>
      <c r="I586" s="748"/>
      <c r="J586" s="747"/>
      <c r="K586" s="748"/>
      <c r="L586" s="747"/>
      <c r="M586" s="748"/>
      <c r="N586" s="747"/>
      <c r="O586" s="748"/>
      <c r="P586" s="747"/>
      <c r="Q586" s="748"/>
      <c r="R586" s="747"/>
      <c r="S586" s="748"/>
      <c r="T586" s="747"/>
      <c r="U586" s="748"/>
      <c r="V586" s="747"/>
      <c r="W586" s="748"/>
      <c r="X586" s="125"/>
      <c r="Y586" s="104">
        <f t="shared" ref="Y586" si="91">IF(OR(D586="s",F586="s",H586="s",J586="s",L586="s",N586="s",P586="s",R586="s",T586="s",V586="s"), 0, IF(OR(D586="a",F586="a",H586="a",J586="a",L586="a",N586="a",P586="a",R586="a",T586="a",V586="a"),Z586,0))</f>
        <v>0</v>
      </c>
      <c r="Z586" s="409">
        <v>15</v>
      </c>
      <c r="AA586" s="45">
        <f t="shared" ref="AA586" si="92">COUNTIF(D586:W586,"a")+COUNTIF(D586:W586,"s")</f>
        <v>0</v>
      </c>
      <c r="AB586" s="274"/>
      <c r="AC586" s="277"/>
      <c r="AD586" s="276" t="s">
        <v>286</v>
      </c>
      <c r="AE586" s="277"/>
      <c r="AF586" s="277"/>
      <c r="AG586" s="277"/>
      <c r="AH586" s="277"/>
      <c r="AI586" s="277"/>
      <c r="AJ586" s="277"/>
      <c r="AK586" s="277"/>
      <c r="AL586" s="277"/>
      <c r="AM586" s="277"/>
      <c r="AN586" s="277"/>
      <c r="AO586" s="277"/>
      <c r="AP586" s="277"/>
      <c r="AQ586" s="277"/>
      <c r="AR586" s="277"/>
      <c r="AS586" s="277"/>
      <c r="AT586" s="277"/>
      <c r="AU586" s="277"/>
      <c r="AV586" s="277"/>
      <c r="AW586" s="277"/>
      <c r="AX586" s="277"/>
      <c r="AY586" s="277"/>
      <c r="AZ586" s="277"/>
      <c r="BA586" s="277"/>
      <c r="BB586" s="277"/>
      <c r="BC586" s="277"/>
      <c r="BD586" s="277"/>
      <c r="BE586" s="277"/>
      <c r="BF586" s="277"/>
      <c r="BG586" s="277"/>
      <c r="BH586" s="277"/>
      <c r="BI586" s="277"/>
      <c r="BJ586" s="277"/>
      <c r="BK586" s="277"/>
      <c r="BL586" s="277"/>
      <c r="BM586" s="277"/>
      <c r="BN586" s="277"/>
      <c r="BO586" s="277"/>
      <c r="BP586" s="277"/>
      <c r="BQ586" s="277"/>
      <c r="BR586" s="277"/>
      <c r="BS586" s="277"/>
      <c r="BT586" s="277"/>
      <c r="BU586" s="277"/>
      <c r="BV586" s="277"/>
      <c r="BW586" s="277"/>
      <c r="BX586" s="277"/>
      <c r="BY586" s="277"/>
      <c r="BZ586" s="277"/>
      <c r="CA586" s="277"/>
      <c r="CB586" s="277"/>
      <c r="CC586" s="277"/>
      <c r="CD586" s="277"/>
      <c r="CE586" s="277"/>
      <c r="CF586" s="277"/>
      <c r="CG586" s="606"/>
      <c r="CH586" s="606"/>
      <c r="CI586" s="606"/>
      <c r="CJ586" s="606"/>
      <c r="CK586" s="606"/>
      <c r="CL586" s="606"/>
      <c r="CM586" s="606"/>
      <c r="CN586" s="41"/>
      <c r="CO586" s="41"/>
      <c r="CP586" s="41"/>
      <c r="CQ586" s="41"/>
      <c r="CR586" s="41"/>
      <c r="CS586" s="41"/>
      <c r="CT586" s="41"/>
      <c r="CU586" s="41"/>
      <c r="CV586" s="41"/>
      <c r="CW586" s="41"/>
      <c r="CX586" s="41"/>
      <c r="CY586" s="41"/>
      <c r="CZ586" s="41"/>
      <c r="DA586" s="41"/>
      <c r="DB586" s="41"/>
      <c r="DC586" s="41"/>
      <c r="DD586" s="41"/>
      <c r="DE586" s="41"/>
      <c r="DF586" s="41"/>
      <c r="DG586" s="41"/>
      <c r="DH586" s="41"/>
      <c r="DI586" s="41"/>
      <c r="DJ586" s="41"/>
      <c r="DK586" s="41"/>
      <c r="DL586" s="41"/>
      <c r="DM586" s="41"/>
      <c r="DN586" s="41"/>
      <c r="DO586" s="41"/>
      <c r="DP586" s="41"/>
      <c r="DQ586" s="41"/>
      <c r="DR586" s="41"/>
      <c r="DS586" s="41"/>
      <c r="DT586" s="41"/>
      <c r="DU586" s="41"/>
      <c r="DV586" s="41"/>
      <c r="DW586" s="41"/>
      <c r="DX586" s="41"/>
      <c r="DY586" s="41"/>
      <c r="DZ586" s="41"/>
      <c r="EA586" s="41"/>
      <c r="EB586" s="41"/>
      <c r="EC586" s="41"/>
      <c r="ED586" s="41"/>
      <c r="EE586" s="41"/>
      <c r="EF586" s="41"/>
      <c r="EG586" s="41"/>
      <c r="EH586" s="41"/>
      <c r="EI586" s="41"/>
      <c r="EJ586" s="41"/>
      <c r="EK586" s="41"/>
      <c r="EL586" s="41"/>
      <c r="EM586" s="41"/>
      <c r="EN586" s="41"/>
      <c r="EO586" s="41"/>
      <c r="EP586" s="41"/>
      <c r="EQ586" s="41"/>
      <c r="ER586" s="41"/>
      <c r="ES586" s="41"/>
      <c r="ET586" s="41"/>
      <c r="EU586" s="41"/>
      <c r="EV586" s="41"/>
      <c r="EW586" s="41"/>
      <c r="EX586" s="41"/>
      <c r="EY586" s="41"/>
      <c r="EZ586" s="41"/>
      <c r="FA586" s="41"/>
      <c r="FB586" s="41"/>
      <c r="FC586" s="41"/>
      <c r="FD586" s="41"/>
      <c r="FE586" s="41"/>
      <c r="FF586" s="41"/>
      <c r="FG586" s="41"/>
      <c r="FH586" s="41"/>
      <c r="FI586" s="41"/>
      <c r="FJ586" s="41"/>
      <c r="FK586" s="41"/>
      <c r="FL586" s="41"/>
      <c r="FM586" s="41"/>
      <c r="FN586" s="41"/>
      <c r="FO586" s="41"/>
      <c r="FP586" s="41"/>
      <c r="FQ586" s="41"/>
    </row>
    <row r="587" spans="1:173" s="41" customFormat="1" ht="30" customHeight="1" x14ac:dyDescent="0.25">
      <c r="A587" s="512"/>
      <c r="B587" s="255"/>
      <c r="C587" s="584" t="s">
        <v>1071</v>
      </c>
      <c r="D587" s="741"/>
      <c r="E587" s="679"/>
      <c r="F587" s="679"/>
      <c r="G587" s="679"/>
      <c r="H587" s="679"/>
      <c r="I587" s="679"/>
      <c r="J587" s="679"/>
      <c r="K587" s="679"/>
      <c r="L587" s="679"/>
      <c r="M587" s="679"/>
      <c r="N587" s="679"/>
      <c r="O587" s="679"/>
      <c r="P587" s="679"/>
      <c r="Q587" s="679"/>
      <c r="R587" s="679"/>
      <c r="S587" s="679"/>
      <c r="T587" s="679"/>
      <c r="U587" s="679"/>
      <c r="V587" s="679"/>
      <c r="W587" s="679"/>
      <c r="X587" s="679"/>
      <c r="Y587" s="679"/>
      <c r="Z587" s="680"/>
      <c r="AA587" s="45"/>
      <c r="AB587" s="60"/>
      <c r="AC587" s="19"/>
      <c r="AD587" s="19"/>
      <c r="AE587" s="19"/>
      <c r="AF587" s="19"/>
      <c r="AG587" s="19"/>
      <c r="AH587" s="19"/>
      <c r="AI587" s="19"/>
      <c r="AJ587" s="19"/>
      <c r="AK587" s="19"/>
      <c r="AL587" s="277"/>
      <c r="AM587" s="277"/>
      <c r="AN587" s="277"/>
      <c r="AO587" s="277"/>
      <c r="AP587" s="277"/>
      <c r="AQ587" s="277"/>
      <c r="AR587" s="277"/>
      <c r="AS587" s="277"/>
      <c r="AT587" s="277"/>
      <c r="AU587" s="277"/>
      <c r="AV587" s="277"/>
      <c r="AW587" s="277"/>
      <c r="AX587" s="277"/>
      <c r="AY587" s="277"/>
      <c r="AZ587" s="277"/>
      <c r="BA587" s="277"/>
      <c r="BB587" s="277"/>
      <c r="BC587" s="277"/>
      <c r="BD587" s="277"/>
      <c r="BE587" s="277"/>
      <c r="BF587" s="277"/>
      <c r="BG587" s="277"/>
      <c r="BH587" s="277"/>
      <c r="BI587" s="277"/>
      <c r="BJ587" s="277"/>
      <c r="BK587" s="277"/>
      <c r="BL587" s="277"/>
      <c r="BM587" s="277"/>
      <c r="BN587" s="277"/>
      <c r="BO587" s="277"/>
      <c r="BP587" s="277"/>
      <c r="BQ587" s="277"/>
      <c r="BR587" s="277"/>
      <c r="BS587" s="277"/>
      <c r="BT587" s="277"/>
      <c r="BU587" s="277"/>
      <c r="BV587" s="277"/>
      <c r="BW587" s="277"/>
      <c r="BX587" s="277"/>
      <c r="BY587" s="277"/>
      <c r="BZ587" s="277"/>
      <c r="CA587" s="277"/>
      <c r="CB587" s="277"/>
      <c r="CC587" s="277"/>
      <c r="CD587" s="277"/>
      <c r="CE587" s="277"/>
    </row>
    <row r="588" spans="1:173" ht="67.75" customHeight="1" x14ac:dyDescent="0.25">
      <c r="A588" s="413"/>
      <c r="B588" s="238" t="s">
        <v>616</v>
      </c>
      <c r="C588" s="180" t="s">
        <v>1069</v>
      </c>
      <c r="D588" s="747"/>
      <c r="E588" s="748"/>
      <c r="F588" s="747"/>
      <c r="G588" s="748"/>
      <c r="H588" s="747"/>
      <c r="I588" s="748"/>
      <c r="J588" s="747"/>
      <c r="K588" s="748"/>
      <c r="L588" s="747"/>
      <c r="M588" s="748"/>
      <c r="N588" s="747"/>
      <c r="O588" s="748"/>
      <c r="P588" s="747"/>
      <c r="Q588" s="748"/>
      <c r="R588" s="747"/>
      <c r="S588" s="748"/>
      <c r="T588" s="747"/>
      <c r="U588" s="748"/>
      <c r="V588" s="747"/>
      <c r="W588" s="748"/>
      <c r="X588" s="125"/>
      <c r="Y588" s="104">
        <f t="shared" si="89"/>
        <v>0</v>
      </c>
      <c r="Z588" s="409">
        <v>5</v>
      </c>
      <c r="AA588" s="45">
        <f t="shared" si="90"/>
        <v>0</v>
      </c>
      <c r="AB588" s="274"/>
      <c r="AC588" s="277"/>
      <c r="AD588" s="276"/>
      <c r="AE588" s="277"/>
      <c r="AF588" s="277"/>
      <c r="AG588" s="277"/>
      <c r="AH588" s="277"/>
      <c r="AI588" s="277"/>
      <c r="AJ588" s="277"/>
      <c r="AK588" s="277"/>
      <c r="AL588" s="277"/>
      <c r="AM588" s="277"/>
      <c r="AN588" s="277"/>
      <c r="AO588" s="277"/>
      <c r="AP588" s="277"/>
      <c r="AQ588" s="277"/>
      <c r="AR588" s="277"/>
      <c r="AS588" s="277"/>
      <c r="AT588" s="277"/>
      <c r="AU588" s="277"/>
      <c r="AV588" s="277"/>
      <c r="AW588" s="277"/>
      <c r="AX588" s="277"/>
      <c r="AY588" s="277"/>
      <c r="AZ588" s="277"/>
      <c r="BA588" s="277"/>
      <c r="BB588" s="277"/>
      <c r="BC588" s="277"/>
      <c r="BD588" s="277"/>
      <c r="BE588" s="277"/>
      <c r="BF588" s="277"/>
      <c r="BG588" s="277"/>
      <c r="BH588" s="277"/>
      <c r="BI588" s="277"/>
      <c r="BJ588" s="277"/>
      <c r="BK588" s="277"/>
      <c r="BL588" s="277"/>
      <c r="BM588" s="277"/>
      <c r="BN588" s="277"/>
      <c r="BO588" s="277"/>
      <c r="BP588" s="277"/>
      <c r="BQ588" s="277"/>
      <c r="BR588" s="277"/>
      <c r="BS588" s="277"/>
      <c r="BT588" s="277"/>
      <c r="BU588" s="277"/>
      <c r="BV588" s="277"/>
      <c r="BW588" s="277"/>
      <c r="BX588" s="277"/>
      <c r="BY588" s="277"/>
      <c r="BZ588" s="277"/>
      <c r="CA588" s="277"/>
      <c r="CB588" s="277"/>
      <c r="CC588" s="277"/>
      <c r="CD588" s="277"/>
      <c r="CE588" s="277"/>
      <c r="CF588" s="277"/>
      <c r="CG588" s="51"/>
      <c r="CH588" s="51"/>
      <c r="CI588" s="51"/>
      <c r="CJ588" s="51"/>
      <c r="CK588" s="51"/>
      <c r="CL588" s="51"/>
      <c r="CM588" s="51"/>
      <c r="CN588" s="41"/>
      <c r="CO588" s="41"/>
      <c r="CP588" s="41"/>
      <c r="CQ588" s="41"/>
      <c r="CR588" s="41"/>
      <c r="CS588" s="41"/>
      <c r="CT588" s="41"/>
      <c r="CU588" s="41"/>
      <c r="CV588" s="41"/>
      <c r="CW588" s="41"/>
      <c r="CX588" s="41"/>
      <c r="CY588" s="41"/>
      <c r="CZ588" s="41"/>
      <c r="DA588" s="41"/>
      <c r="DB588" s="41"/>
      <c r="DC588" s="41"/>
      <c r="DD588" s="41"/>
      <c r="DE588" s="41"/>
      <c r="DF588" s="41"/>
      <c r="DG588" s="41"/>
      <c r="DH588" s="41"/>
      <c r="DI588" s="41"/>
      <c r="DJ588" s="41"/>
      <c r="DK588" s="41"/>
      <c r="DL588" s="41"/>
      <c r="DM588" s="41"/>
      <c r="DN588" s="41"/>
      <c r="DO588" s="41"/>
      <c r="DP588" s="41"/>
      <c r="DQ588" s="41"/>
      <c r="DR588" s="41"/>
      <c r="DS588" s="41"/>
      <c r="DT588" s="41"/>
      <c r="DU588" s="41"/>
      <c r="DV588" s="41"/>
      <c r="DW588" s="41"/>
      <c r="DX588" s="41"/>
      <c r="DY588" s="41"/>
      <c r="DZ588" s="41"/>
      <c r="EA588" s="41"/>
      <c r="EB588" s="41"/>
      <c r="EC588" s="41"/>
      <c r="ED588" s="41"/>
      <c r="EE588" s="41"/>
      <c r="EF588" s="41"/>
      <c r="EG588" s="41"/>
      <c r="EH588" s="41"/>
      <c r="EI588" s="41"/>
      <c r="EJ588" s="41"/>
      <c r="EK588" s="41"/>
      <c r="EL588" s="41"/>
      <c r="EM588" s="41"/>
      <c r="EN588" s="41"/>
      <c r="EO588" s="41"/>
      <c r="EP588" s="41"/>
      <c r="EQ588" s="41"/>
      <c r="ER588" s="41"/>
      <c r="ES588" s="41"/>
      <c r="ET588" s="41"/>
      <c r="EU588" s="41"/>
      <c r="EV588" s="41"/>
      <c r="EW588" s="41"/>
      <c r="EX588" s="41"/>
      <c r="EY588" s="41"/>
      <c r="EZ588" s="41"/>
      <c r="FA588" s="41"/>
      <c r="FB588" s="41"/>
      <c r="FC588" s="41"/>
      <c r="FD588" s="41"/>
      <c r="FE588" s="41"/>
      <c r="FF588" s="41"/>
      <c r="FG588" s="41"/>
      <c r="FH588" s="41"/>
      <c r="FI588" s="41"/>
      <c r="FJ588" s="41"/>
      <c r="FK588" s="41"/>
      <c r="FL588" s="41"/>
      <c r="FM588" s="41"/>
      <c r="FN588" s="41"/>
      <c r="FO588" s="41"/>
      <c r="FP588" s="41"/>
      <c r="FQ588" s="41"/>
    </row>
    <row r="589" spans="1:173" ht="45" customHeight="1" thickBot="1" x14ac:dyDescent="0.3">
      <c r="A589" s="413"/>
      <c r="B589" s="238" t="s">
        <v>1070</v>
      </c>
      <c r="C589" s="180" t="s">
        <v>1072</v>
      </c>
      <c r="D589" s="747"/>
      <c r="E589" s="748"/>
      <c r="F589" s="747"/>
      <c r="G589" s="748"/>
      <c r="H589" s="747"/>
      <c r="I589" s="748"/>
      <c r="J589" s="747"/>
      <c r="K589" s="748"/>
      <c r="L589" s="747"/>
      <c r="M589" s="748"/>
      <c r="N589" s="747"/>
      <c r="O589" s="748"/>
      <c r="P589" s="747"/>
      <c r="Q589" s="748"/>
      <c r="R589" s="747"/>
      <c r="S589" s="748"/>
      <c r="T589" s="747"/>
      <c r="U589" s="748"/>
      <c r="V589" s="747"/>
      <c r="W589" s="748"/>
      <c r="X589" s="125"/>
      <c r="Y589" s="104">
        <f t="shared" ref="Y589" si="93">IF(OR(D589="s",F589="s",H589="s",J589="s",L589="s",N589="s",P589="s",R589="s",T589="s",V589="s"), 0, IF(OR(D589="a",F589="a",H589="a",J589="a",L589="a",N589="a",P589="a",R589="a",T589="a",V589="a"),Z589,0))</f>
        <v>0</v>
      </c>
      <c r="Z589" s="409">
        <v>5</v>
      </c>
      <c r="AA589" s="45">
        <f t="shared" ref="AA589" si="94">COUNTIF(D589:W589,"a")+COUNTIF(D589:W589,"s")</f>
        <v>0</v>
      </c>
      <c r="AB589" s="274"/>
      <c r="AC589" s="277"/>
      <c r="AD589" s="276"/>
      <c r="AE589" s="277"/>
      <c r="AF589" s="277"/>
      <c r="AG589" s="277"/>
      <c r="AH589" s="277"/>
      <c r="AI589" s="277"/>
      <c r="AJ589" s="277"/>
      <c r="AK589" s="277"/>
      <c r="AL589" s="277"/>
      <c r="AM589" s="277"/>
      <c r="AN589" s="277"/>
      <c r="AO589" s="277"/>
      <c r="AP589" s="277"/>
      <c r="AQ589" s="277"/>
      <c r="AR589" s="277"/>
      <c r="AS589" s="277"/>
      <c r="AT589" s="277"/>
      <c r="AU589" s="277"/>
      <c r="AV589" s="277"/>
      <c r="AW589" s="277"/>
      <c r="AX589" s="277"/>
      <c r="AY589" s="277"/>
      <c r="AZ589" s="277"/>
      <c r="BA589" s="277"/>
      <c r="BB589" s="277"/>
      <c r="BC589" s="277"/>
      <c r="BD589" s="277"/>
      <c r="BE589" s="277"/>
      <c r="BF589" s="277"/>
      <c r="BG589" s="277"/>
      <c r="BH589" s="277"/>
      <c r="BI589" s="277"/>
      <c r="BJ589" s="277"/>
      <c r="BK589" s="277"/>
      <c r="BL589" s="277"/>
      <c r="BM589" s="277"/>
      <c r="BN589" s="277"/>
      <c r="BO589" s="277"/>
      <c r="BP589" s="277"/>
      <c r="BQ589" s="277"/>
      <c r="BR589" s="277"/>
      <c r="BS589" s="277"/>
      <c r="BT589" s="277"/>
      <c r="BU589" s="277"/>
      <c r="BV589" s="277"/>
      <c r="BW589" s="277"/>
      <c r="BX589" s="277"/>
      <c r="BY589" s="277"/>
      <c r="BZ589" s="277"/>
      <c r="CA589" s="277"/>
      <c r="CB589" s="277"/>
      <c r="CC589" s="277"/>
      <c r="CD589" s="277"/>
      <c r="CE589" s="277"/>
      <c r="CF589" s="277"/>
      <c r="CG589" s="606"/>
      <c r="CH589" s="606"/>
      <c r="CI589" s="606"/>
      <c r="CJ589" s="606"/>
      <c r="CK589" s="606"/>
      <c r="CL589" s="606"/>
      <c r="CM589" s="606"/>
      <c r="CN589" s="41"/>
      <c r="CO589" s="41"/>
      <c r="CP589" s="41"/>
      <c r="CQ589" s="41"/>
      <c r="CR589" s="41"/>
      <c r="CS589" s="41"/>
      <c r="CT589" s="41"/>
      <c r="CU589" s="41"/>
      <c r="CV589" s="41"/>
      <c r="CW589" s="41"/>
      <c r="CX589" s="41"/>
      <c r="CY589" s="41"/>
      <c r="CZ589" s="41"/>
      <c r="DA589" s="41"/>
      <c r="DB589" s="41"/>
      <c r="DC589" s="41"/>
      <c r="DD589" s="41"/>
      <c r="DE589" s="41"/>
      <c r="DF589" s="41"/>
      <c r="DG589" s="41"/>
      <c r="DH589" s="41"/>
      <c r="DI589" s="41"/>
      <c r="DJ589" s="41"/>
      <c r="DK589" s="41"/>
      <c r="DL589" s="41"/>
      <c r="DM589" s="41"/>
      <c r="DN589" s="41"/>
      <c r="DO589" s="41"/>
      <c r="DP589" s="41"/>
      <c r="DQ589" s="41"/>
      <c r="DR589" s="41"/>
      <c r="DS589" s="41"/>
      <c r="DT589" s="41"/>
      <c r="DU589" s="41"/>
      <c r="DV589" s="41"/>
      <c r="DW589" s="41"/>
      <c r="DX589" s="41"/>
      <c r="DY589" s="41"/>
      <c r="DZ589" s="41"/>
      <c r="EA589" s="41"/>
      <c r="EB589" s="41"/>
      <c r="EC589" s="41"/>
      <c r="ED589" s="41"/>
      <c r="EE589" s="41"/>
      <c r="EF589" s="41"/>
      <c r="EG589" s="41"/>
      <c r="EH589" s="41"/>
      <c r="EI589" s="41"/>
      <c r="EJ589" s="41"/>
      <c r="EK589" s="41"/>
      <c r="EL589" s="41"/>
      <c r="EM589" s="41"/>
      <c r="EN589" s="41"/>
      <c r="EO589" s="41"/>
      <c r="EP589" s="41"/>
      <c r="EQ589" s="41"/>
      <c r="ER589" s="41"/>
      <c r="ES589" s="41"/>
      <c r="ET589" s="41"/>
      <c r="EU589" s="41"/>
      <c r="EV589" s="41"/>
      <c r="EW589" s="41"/>
      <c r="EX589" s="41"/>
      <c r="EY589" s="41"/>
      <c r="EZ589" s="41"/>
      <c r="FA589" s="41"/>
      <c r="FB589" s="41"/>
      <c r="FC589" s="41"/>
      <c r="FD589" s="41"/>
      <c r="FE589" s="41"/>
      <c r="FF589" s="41"/>
      <c r="FG589" s="41"/>
      <c r="FH589" s="41"/>
      <c r="FI589" s="41"/>
      <c r="FJ589" s="41"/>
      <c r="FK589" s="41"/>
      <c r="FL589" s="41"/>
      <c r="FM589" s="41"/>
      <c r="FN589" s="41"/>
      <c r="FO589" s="41"/>
      <c r="FP589" s="41"/>
      <c r="FQ589" s="41"/>
    </row>
    <row r="590" spans="1:173" ht="21" customHeight="1" thickTop="1" thickBot="1" x14ac:dyDescent="0.3">
      <c r="A590" s="413"/>
      <c r="B590" s="90"/>
      <c r="C590" s="142"/>
      <c r="D590" s="667" t="s">
        <v>289</v>
      </c>
      <c r="E590" s="668"/>
      <c r="F590" s="668"/>
      <c r="G590" s="668"/>
      <c r="H590" s="668"/>
      <c r="I590" s="668"/>
      <c r="J590" s="668"/>
      <c r="K590" s="668"/>
      <c r="L590" s="668"/>
      <c r="M590" s="668"/>
      <c r="N590" s="668"/>
      <c r="O590" s="668"/>
      <c r="P590" s="668"/>
      <c r="Q590" s="668"/>
      <c r="R590" s="668"/>
      <c r="S590" s="668"/>
      <c r="T590" s="668"/>
      <c r="U590" s="668"/>
      <c r="V590" s="668"/>
      <c r="W590" s="668"/>
      <c r="X590" s="669"/>
      <c r="Y590" s="92">
        <f>SUM(Y580:Y589)</f>
        <v>0</v>
      </c>
      <c r="Z590" s="410">
        <f>SUM(Z580:Z589)</f>
        <v>95</v>
      </c>
      <c r="AA590" s="127"/>
      <c r="AB590" s="51"/>
      <c r="AC590" s="277"/>
      <c r="AD590" s="276"/>
      <c r="AE590" s="277"/>
      <c r="AF590" s="277"/>
      <c r="AG590" s="277"/>
      <c r="AH590" s="277"/>
      <c r="AI590" s="277"/>
      <c r="AJ590" s="277"/>
      <c r="AK590" s="277"/>
      <c r="AL590" s="277"/>
      <c r="AM590" s="277"/>
      <c r="AN590" s="277"/>
      <c r="AO590" s="277"/>
      <c r="AP590" s="277"/>
      <c r="AQ590" s="277"/>
      <c r="AR590" s="277"/>
      <c r="AS590" s="277"/>
      <c r="AT590" s="277"/>
      <c r="AU590" s="277"/>
      <c r="AV590" s="277"/>
      <c r="AW590" s="277"/>
      <c r="AX590" s="277"/>
      <c r="AY590" s="277"/>
      <c r="AZ590" s="277"/>
      <c r="BA590" s="277"/>
      <c r="BB590" s="277"/>
      <c r="BC590" s="277"/>
      <c r="BD590" s="277"/>
      <c r="BE590" s="277"/>
      <c r="BF590" s="277"/>
      <c r="BG590" s="277"/>
      <c r="BH590" s="277"/>
      <c r="BI590" s="277"/>
      <c r="BJ590" s="277"/>
      <c r="BK590" s="277"/>
      <c r="BL590" s="277"/>
      <c r="BM590" s="277"/>
      <c r="BN590" s="277"/>
      <c r="BO590" s="277"/>
      <c r="BP590" s="277"/>
      <c r="BQ590" s="277"/>
      <c r="BR590" s="277"/>
      <c r="BS590" s="277"/>
      <c r="BT590" s="277"/>
      <c r="BU590" s="277"/>
      <c r="BV590" s="277"/>
      <c r="BW590" s="277"/>
      <c r="BX590" s="277"/>
      <c r="BY590" s="277"/>
      <c r="BZ590" s="277"/>
      <c r="CA590" s="277"/>
      <c r="CB590" s="277"/>
      <c r="CC590" s="277"/>
      <c r="CD590" s="277"/>
      <c r="CE590" s="277"/>
      <c r="CF590" s="277"/>
      <c r="CG590" s="51"/>
      <c r="CH590" s="51"/>
      <c r="CI590" s="51"/>
      <c r="CJ590" s="51"/>
      <c r="CK590" s="51"/>
      <c r="CL590" s="51"/>
      <c r="CM590" s="51"/>
      <c r="CN590" s="41"/>
      <c r="CO590" s="41"/>
      <c r="CP590" s="41"/>
      <c r="CQ590" s="41"/>
      <c r="CR590" s="41"/>
      <c r="CS590" s="41"/>
      <c r="CT590" s="41"/>
      <c r="CU590" s="41"/>
      <c r="CV590" s="41"/>
      <c r="CW590" s="41"/>
      <c r="CX590" s="41"/>
      <c r="CY590" s="41"/>
      <c r="CZ590" s="41"/>
      <c r="DA590" s="41"/>
      <c r="DB590" s="41"/>
      <c r="DC590" s="41"/>
      <c r="DD590" s="41"/>
      <c r="DE590" s="41"/>
      <c r="DF590" s="41"/>
      <c r="DG590" s="41"/>
      <c r="DH590" s="41"/>
      <c r="DI590" s="41"/>
      <c r="DJ590" s="41"/>
      <c r="DK590" s="41"/>
      <c r="DL590" s="41"/>
      <c r="DM590" s="41"/>
      <c r="DN590" s="41"/>
      <c r="DO590" s="41"/>
      <c r="DP590" s="41"/>
      <c r="DQ590" s="41"/>
      <c r="DR590" s="41"/>
      <c r="DS590" s="41"/>
      <c r="DT590" s="41"/>
      <c r="DU590" s="41"/>
      <c r="DV590" s="41"/>
      <c r="DW590" s="41"/>
      <c r="DX590" s="41"/>
      <c r="DY590" s="41"/>
      <c r="DZ590" s="41"/>
      <c r="EA590" s="41"/>
      <c r="EB590" s="41"/>
      <c r="EC590" s="41"/>
      <c r="ED590" s="41"/>
      <c r="EE590" s="41"/>
      <c r="EF590" s="41"/>
      <c r="EG590" s="41"/>
      <c r="EH590" s="41"/>
      <c r="EI590" s="41"/>
      <c r="EJ590" s="41"/>
      <c r="EK590" s="41"/>
      <c r="EL590" s="41"/>
      <c r="EM590" s="41"/>
      <c r="EN590" s="41"/>
      <c r="EO590" s="41"/>
      <c r="EP590" s="41"/>
      <c r="EQ590" s="41"/>
      <c r="ER590" s="41"/>
      <c r="ES590" s="41"/>
      <c r="ET590" s="41"/>
      <c r="EU590" s="41"/>
      <c r="EV590" s="41"/>
      <c r="EW590" s="41"/>
      <c r="EX590" s="41"/>
      <c r="EY590" s="41"/>
      <c r="EZ590" s="41"/>
      <c r="FA590" s="41"/>
      <c r="FB590" s="41"/>
      <c r="FC590" s="41"/>
      <c r="FD590" s="41"/>
      <c r="FE590" s="41"/>
      <c r="FF590" s="41"/>
      <c r="FG590" s="41"/>
      <c r="FH590" s="41"/>
      <c r="FI590" s="41"/>
      <c r="FJ590" s="41"/>
      <c r="FK590" s="41"/>
      <c r="FL590" s="41"/>
      <c r="FM590" s="41"/>
      <c r="FN590" s="41"/>
      <c r="FO590" s="41"/>
      <c r="FP590" s="41"/>
      <c r="FQ590" s="41"/>
    </row>
    <row r="591" spans="1:173" ht="21" customHeight="1" thickBot="1" x14ac:dyDescent="0.3">
      <c r="A591" s="481"/>
      <c r="B591" s="197"/>
      <c r="C591" s="173"/>
      <c r="D591" s="693"/>
      <c r="E591" s="694"/>
      <c r="F591" s="753">
        <v>60</v>
      </c>
      <c r="G591" s="715"/>
      <c r="H591" s="715"/>
      <c r="I591" s="715"/>
      <c r="J591" s="715"/>
      <c r="K591" s="715"/>
      <c r="L591" s="715"/>
      <c r="M591" s="715"/>
      <c r="N591" s="715"/>
      <c r="O591" s="715"/>
      <c r="P591" s="715"/>
      <c r="Q591" s="715"/>
      <c r="R591" s="715"/>
      <c r="S591" s="715"/>
      <c r="T591" s="715"/>
      <c r="U591" s="715"/>
      <c r="V591" s="715"/>
      <c r="W591" s="715"/>
      <c r="X591" s="715"/>
      <c r="Y591" s="715"/>
      <c r="Z591" s="716"/>
      <c r="AA591" s="55"/>
      <c r="AB591" s="51"/>
      <c r="AC591" s="277"/>
      <c r="AD591" s="276"/>
      <c r="AE591" s="277"/>
      <c r="AF591" s="277"/>
      <c r="AG591" s="277"/>
      <c r="AH591" s="277"/>
      <c r="AI591" s="277"/>
      <c r="AJ591" s="277"/>
      <c r="AK591" s="277"/>
      <c r="AL591" s="277"/>
      <c r="AM591" s="277"/>
      <c r="AN591" s="277"/>
      <c r="AO591" s="277"/>
      <c r="AP591" s="277"/>
      <c r="AQ591" s="277"/>
      <c r="AR591" s="277"/>
      <c r="AS591" s="277"/>
      <c r="AT591" s="277"/>
      <c r="AU591" s="277"/>
      <c r="AV591" s="277"/>
      <c r="AW591" s="277"/>
      <c r="AX591" s="277"/>
      <c r="AY591" s="277"/>
      <c r="AZ591" s="277"/>
      <c r="BA591" s="277"/>
      <c r="BB591" s="277"/>
      <c r="BC591" s="277"/>
      <c r="BD591" s="277"/>
      <c r="BE591" s="277"/>
      <c r="BF591" s="277"/>
      <c r="BG591" s="277"/>
      <c r="BH591" s="277"/>
      <c r="BI591" s="277"/>
      <c r="BJ591" s="277"/>
      <c r="BK591" s="277"/>
      <c r="BL591" s="277"/>
      <c r="BM591" s="277"/>
      <c r="BN591" s="277"/>
      <c r="BO591" s="277"/>
      <c r="BP591" s="277"/>
      <c r="BQ591" s="277"/>
      <c r="BR591" s="277"/>
      <c r="BS591" s="277"/>
      <c r="BT591" s="277"/>
      <c r="BU591" s="277"/>
      <c r="BV591" s="277"/>
      <c r="BW591" s="277"/>
      <c r="BX591" s="277"/>
      <c r="BY591" s="277"/>
      <c r="BZ591" s="277"/>
      <c r="CA591" s="277"/>
      <c r="CB591" s="277"/>
      <c r="CC591" s="277"/>
      <c r="CD591" s="277"/>
      <c r="CE591" s="277"/>
      <c r="CF591" s="277"/>
      <c r="CG591" s="51"/>
      <c r="CH591" s="51"/>
      <c r="CI591" s="51"/>
      <c r="CJ591" s="51"/>
      <c r="CK591" s="51"/>
      <c r="CL591" s="51"/>
      <c r="CM591" s="51"/>
      <c r="CN591" s="41"/>
      <c r="CO591" s="41"/>
      <c r="CP591" s="41"/>
      <c r="CQ591" s="41"/>
      <c r="CR591" s="41"/>
      <c r="CS591" s="41"/>
      <c r="CT591" s="41"/>
      <c r="CU591" s="41"/>
      <c r="CV591" s="41"/>
      <c r="CW591" s="41"/>
      <c r="CX591" s="41"/>
      <c r="CY591" s="41"/>
      <c r="CZ591" s="41"/>
      <c r="DA591" s="41"/>
      <c r="DB591" s="41"/>
      <c r="DC591" s="41"/>
      <c r="DD591" s="41"/>
      <c r="DE591" s="41"/>
      <c r="DF591" s="41"/>
      <c r="DG591" s="41"/>
      <c r="DH591" s="41"/>
      <c r="DI591" s="41"/>
      <c r="DJ591" s="41"/>
      <c r="DK591" s="41"/>
      <c r="DL591" s="41"/>
      <c r="DM591" s="41"/>
      <c r="DN591" s="41"/>
      <c r="DO591" s="41"/>
      <c r="DP591" s="41"/>
      <c r="DQ591" s="41"/>
      <c r="DR591" s="41"/>
      <c r="DS591" s="41"/>
      <c r="DT591" s="41"/>
      <c r="DU591" s="41"/>
      <c r="DV591" s="41"/>
      <c r="DW591" s="41"/>
      <c r="DX591" s="41"/>
      <c r="DY591" s="41"/>
      <c r="DZ591" s="41"/>
      <c r="EA591" s="41"/>
      <c r="EB591" s="41"/>
      <c r="EC591" s="41"/>
      <c r="ED591" s="41"/>
      <c r="EE591" s="41"/>
      <c r="EF591" s="41"/>
      <c r="EG591" s="41"/>
      <c r="EH591" s="41"/>
      <c r="EI591" s="41"/>
      <c r="EJ591" s="41"/>
      <c r="EK591" s="41"/>
      <c r="EL591" s="41"/>
      <c r="EM591" s="41"/>
      <c r="EN591" s="41"/>
      <c r="EO591" s="41"/>
      <c r="EP591" s="41"/>
      <c r="EQ591" s="41"/>
      <c r="ER591" s="41"/>
      <c r="ES591" s="41"/>
      <c r="ET591" s="41"/>
      <c r="EU591" s="41"/>
      <c r="EV591" s="41"/>
      <c r="EW591" s="41"/>
      <c r="EX591" s="41"/>
      <c r="EY591" s="41"/>
      <c r="EZ591" s="41"/>
      <c r="FA591" s="41"/>
      <c r="FB591" s="41"/>
      <c r="FC591" s="41"/>
      <c r="FD591" s="41"/>
      <c r="FE591" s="41"/>
      <c r="FF591" s="41"/>
      <c r="FG591" s="41"/>
      <c r="FH591" s="41"/>
      <c r="FI591" s="41"/>
      <c r="FJ591" s="41"/>
      <c r="FK591" s="41"/>
      <c r="FL591" s="41"/>
      <c r="FM591" s="41"/>
      <c r="FN591" s="41"/>
      <c r="FO591" s="41"/>
      <c r="FP591" s="41"/>
      <c r="FQ591" s="41"/>
    </row>
    <row r="592" spans="1:173" s="40" customFormat="1" ht="33" customHeight="1" thickBot="1" x14ac:dyDescent="0.4">
      <c r="A592" s="480"/>
      <c r="B592" s="269">
        <v>9000</v>
      </c>
      <c r="C592" s="631" t="s">
        <v>1116</v>
      </c>
      <c r="D592" s="754"/>
      <c r="E592" s="754"/>
      <c r="F592" s="754"/>
      <c r="G592" s="754"/>
      <c r="H592" s="754"/>
      <c r="I592" s="754"/>
      <c r="J592" s="754"/>
      <c r="K592" s="754"/>
      <c r="L592" s="754"/>
      <c r="M592" s="754"/>
      <c r="N592" s="754"/>
      <c r="O592" s="754"/>
      <c r="P592" s="754"/>
      <c r="Q592" s="754"/>
      <c r="R592" s="754"/>
      <c r="S592" s="754"/>
      <c r="T592" s="754"/>
      <c r="U592" s="754"/>
      <c r="V592" s="754"/>
      <c r="W592" s="754"/>
      <c r="X592" s="754"/>
      <c r="Y592" s="754"/>
      <c r="Z592" s="755"/>
      <c r="AA592" s="128"/>
      <c r="AB592" s="54"/>
      <c r="AC592" s="281"/>
      <c r="AD592" s="276"/>
      <c r="AE592" s="281"/>
      <c r="AF592" s="281"/>
      <c r="AG592" s="281"/>
      <c r="AH592" s="281"/>
      <c r="AI592" s="281"/>
      <c r="AJ592" s="281"/>
      <c r="AK592" s="281"/>
      <c r="AL592" s="281"/>
      <c r="AM592" s="281"/>
      <c r="AN592" s="281"/>
      <c r="AO592" s="281"/>
      <c r="AP592" s="281"/>
      <c r="AQ592" s="281"/>
      <c r="AR592" s="281"/>
      <c r="AS592" s="281"/>
      <c r="AT592" s="281"/>
      <c r="AU592" s="281"/>
      <c r="AV592" s="281"/>
      <c r="AW592" s="281"/>
      <c r="AX592" s="281"/>
      <c r="AY592" s="281"/>
      <c r="AZ592" s="281"/>
      <c r="BA592" s="281"/>
      <c r="BB592" s="281"/>
      <c r="BC592" s="281"/>
      <c r="BD592" s="281"/>
      <c r="BE592" s="281"/>
      <c r="BF592" s="281"/>
      <c r="BG592" s="281"/>
      <c r="BH592" s="281"/>
      <c r="BI592" s="281"/>
      <c r="BJ592" s="281"/>
      <c r="BK592" s="281"/>
      <c r="BL592" s="281"/>
      <c r="BM592" s="281"/>
      <c r="BN592" s="281"/>
      <c r="BO592" s="281"/>
      <c r="BP592" s="281"/>
      <c r="BQ592" s="281"/>
      <c r="BR592" s="281"/>
      <c r="BS592" s="281"/>
      <c r="BT592" s="281"/>
      <c r="BU592" s="281"/>
      <c r="BV592" s="281"/>
      <c r="BW592" s="281"/>
      <c r="BX592" s="281"/>
      <c r="BY592" s="281"/>
      <c r="BZ592" s="281"/>
      <c r="CA592" s="281"/>
      <c r="CB592" s="281"/>
      <c r="CC592" s="281"/>
      <c r="CD592" s="281"/>
      <c r="CE592" s="281"/>
      <c r="CF592" s="281"/>
      <c r="CG592" s="54"/>
      <c r="CH592" s="54"/>
      <c r="CI592" s="54"/>
      <c r="CJ592" s="54"/>
      <c r="CK592" s="54"/>
      <c r="CL592" s="54"/>
      <c r="CM592" s="54"/>
      <c r="CN592" s="48"/>
      <c r="CO592" s="48"/>
      <c r="CP592" s="48"/>
      <c r="CQ592" s="48"/>
      <c r="CR592" s="48"/>
      <c r="CS592" s="48"/>
      <c r="CT592" s="48"/>
      <c r="CU592" s="48"/>
      <c r="CV592" s="48"/>
      <c r="CW592" s="48"/>
      <c r="CX592" s="48"/>
      <c r="CY592" s="48"/>
      <c r="CZ592" s="48"/>
      <c r="DA592" s="48"/>
      <c r="DB592" s="48"/>
      <c r="DC592" s="48"/>
      <c r="DD592" s="48"/>
      <c r="DE592" s="48"/>
      <c r="DF592" s="48"/>
      <c r="DG592" s="48"/>
      <c r="DH592" s="48"/>
      <c r="DI592" s="48"/>
      <c r="DJ592" s="48"/>
      <c r="DK592" s="48"/>
      <c r="DL592" s="48"/>
      <c r="DM592" s="48"/>
      <c r="DN592" s="48"/>
      <c r="DO592" s="48"/>
      <c r="DP592" s="48"/>
      <c r="DQ592" s="48"/>
      <c r="DR592" s="48"/>
      <c r="DS592" s="48"/>
      <c r="DT592" s="48"/>
      <c r="DU592" s="48"/>
      <c r="DV592" s="48"/>
      <c r="DW592" s="48"/>
      <c r="DX592" s="48"/>
      <c r="DY592" s="48"/>
      <c r="DZ592" s="48"/>
      <c r="EA592" s="48"/>
      <c r="EB592" s="48"/>
      <c r="EC592" s="48"/>
      <c r="ED592" s="48"/>
      <c r="EE592" s="48"/>
      <c r="EF592" s="48"/>
      <c r="EG592" s="48"/>
      <c r="EH592" s="48"/>
      <c r="EI592" s="48"/>
      <c r="EJ592" s="48"/>
      <c r="EK592" s="48"/>
      <c r="EL592" s="48"/>
      <c r="EM592" s="48"/>
      <c r="EN592" s="48"/>
      <c r="EO592" s="48"/>
      <c r="EP592" s="48"/>
      <c r="EQ592" s="48"/>
      <c r="ER592" s="48"/>
      <c r="ES592" s="48"/>
      <c r="ET592" s="48"/>
      <c r="EU592" s="48"/>
      <c r="EV592" s="48"/>
      <c r="EW592" s="48"/>
      <c r="EX592" s="48"/>
      <c r="EY592" s="48"/>
      <c r="EZ592" s="48"/>
      <c r="FA592" s="48"/>
      <c r="FB592" s="48"/>
      <c r="FC592" s="48"/>
      <c r="FD592" s="48"/>
      <c r="FE592" s="48"/>
      <c r="FF592" s="48"/>
      <c r="FG592" s="48"/>
      <c r="FH592" s="48"/>
      <c r="FI592" s="48"/>
      <c r="FJ592" s="48"/>
      <c r="FK592" s="48"/>
      <c r="FL592" s="48"/>
      <c r="FM592" s="48"/>
      <c r="FN592" s="48"/>
      <c r="FO592" s="48"/>
      <c r="FP592" s="48"/>
      <c r="FQ592" s="48"/>
    </row>
    <row r="593" spans="1:173" s="40" customFormat="1" ht="30" customHeight="1" thickBot="1" x14ac:dyDescent="0.7">
      <c r="A593" s="512"/>
      <c r="B593" s="239" t="s">
        <v>996</v>
      </c>
      <c r="C593" s="181" t="s">
        <v>997</v>
      </c>
      <c r="D593" s="119"/>
      <c r="E593" s="120"/>
      <c r="F593" s="31"/>
      <c r="G593" s="121"/>
      <c r="H593" s="30"/>
      <c r="I593" s="120"/>
      <c r="J593" s="31"/>
      <c r="K593" s="121"/>
      <c r="L593" s="30"/>
      <c r="M593" s="120"/>
      <c r="N593" s="31"/>
      <c r="O593" s="121"/>
      <c r="P593" s="30"/>
      <c r="Q593" s="120"/>
      <c r="R593" s="31"/>
      <c r="S593" s="121"/>
      <c r="T593" s="30"/>
      <c r="U593" s="120"/>
      <c r="V593" s="31"/>
      <c r="W593" s="120"/>
      <c r="X593" s="18"/>
      <c r="Y593" s="18"/>
      <c r="Z593" s="417"/>
      <c r="AA593" s="118"/>
      <c r="AB593" s="59"/>
      <c r="AC593" s="282"/>
      <c r="AD593" s="276"/>
      <c r="AE593" s="282"/>
      <c r="AF593" s="282"/>
      <c r="AG593" s="282"/>
      <c r="AH593" s="282"/>
      <c r="AI593" s="282"/>
      <c r="AJ593" s="282"/>
      <c r="AK593" s="282"/>
      <c r="AL593" s="282"/>
      <c r="AM593" s="282"/>
      <c r="AN593" s="282"/>
      <c r="AO593" s="282"/>
      <c r="AP593" s="282"/>
      <c r="AQ593" s="282"/>
      <c r="AR593" s="282"/>
      <c r="AS593" s="281"/>
      <c r="AT593" s="281"/>
      <c r="AU593" s="281"/>
      <c r="AV593" s="281"/>
      <c r="AW593" s="281"/>
      <c r="AX593" s="281"/>
      <c r="AY593" s="281"/>
      <c r="AZ593" s="281"/>
      <c r="BA593" s="281"/>
      <c r="BB593" s="281"/>
      <c r="BC593" s="281"/>
      <c r="BD593" s="281"/>
      <c r="BE593" s="281"/>
      <c r="BF593" s="281"/>
      <c r="BG593" s="281"/>
      <c r="BH593" s="281"/>
      <c r="BI593" s="281"/>
      <c r="BJ593" s="281"/>
      <c r="BK593" s="281"/>
      <c r="BL593" s="281"/>
      <c r="BM593" s="281"/>
      <c r="BN593" s="281"/>
      <c r="BO593" s="281"/>
      <c r="BP593" s="281"/>
      <c r="BQ593" s="281"/>
      <c r="BR593" s="281"/>
      <c r="BS593" s="281"/>
      <c r="BT593" s="281"/>
      <c r="BU593" s="281"/>
      <c r="BV593" s="281"/>
      <c r="BW593" s="281"/>
      <c r="BX593" s="281"/>
      <c r="BY593" s="281"/>
      <c r="BZ593" s="281"/>
      <c r="CA593" s="281"/>
      <c r="CB593" s="281"/>
      <c r="CC593" s="281"/>
      <c r="CD593" s="281"/>
      <c r="CE593" s="281"/>
      <c r="CF593" s="281"/>
      <c r="CG593" s="54"/>
      <c r="CH593" s="54"/>
      <c r="CI593" s="54"/>
      <c r="CJ593" s="54"/>
      <c r="CK593" s="54"/>
      <c r="CL593" s="54"/>
      <c r="CM593" s="54"/>
      <c r="CN593" s="48"/>
      <c r="CO593" s="48"/>
      <c r="CP593" s="48"/>
      <c r="CQ593" s="48"/>
      <c r="CR593" s="48"/>
      <c r="CS593" s="48"/>
      <c r="CT593" s="48"/>
      <c r="CU593" s="48"/>
      <c r="CV593" s="48"/>
      <c r="CW593" s="48"/>
      <c r="CX593" s="48"/>
      <c r="CY593" s="48"/>
      <c r="CZ593" s="48"/>
      <c r="DA593" s="48"/>
      <c r="DB593" s="48"/>
      <c r="DC593" s="48"/>
      <c r="DD593" s="48"/>
      <c r="DE593" s="48"/>
      <c r="DF593" s="48"/>
      <c r="DG593" s="48"/>
      <c r="DH593" s="48"/>
      <c r="DI593" s="48"/>
      <c r="DJ593" s="48"/>
      <c r="DK593" s="48"/>
      <c r="DL593" s="48"/>
      <c r="DM593" s="48"/>
      <c r="DN593" s="48"/>
      <c r="DO593" s="48"/>
      <c r="DP593" s="48"/>
      <c r="DQ593" s="48"/>
      <c r="DR593" s="48"/>
      <c r="DS593" s="48"/>
      <c r="DT593" s="48"/>
      <c r="DU593" s="48"/>
      <c r="DV593" s="48"/>
      <c r="DW593" s="48"/>
      <c r="DX593" s="48"/>
      <c r="DY593" s="48"/>
      <c r="DZ593" s="48"/>
      <c r="EA593" s="48"/>
      <c r="EB593" s="48"/>
      <c r="EC593" s="48"/>
      <c r="ED593" s="48"/>
      <c r="EE593" s="48"/>
      <c r="EF593" s="48"/>
      <c r="EG593" s="48"/>
      <c r="EH593" s="48"/>
      <c r="EI593" s="48"/>
      <c r="EJ593" s="48"/>
      <c r="EK593" s="48"/>
      <c r="EL593" s="48"/>
      <c r="EM593" s="48"/>
      <c r="EN593" s="48"/>
      <c r="EO593" s="48"/>
      <c r="EP593" s="48"/>
      <c r="EQ593" s="48"/>
      <c r="ER593" s="48"/>
      <c r="ES593" s="48"/>
      <c r="ET593" s="48"/>
      <c r="EU593" s="48"/>
      <c r="EV593" s="48"/>
      <c r="EW593" s="48"/>
      <c r="EX593" s="48"/>
      <c r="EY593" s="48"/>
      <c r="EZ593" s="48"/>
      <c r="FA593" s="48"/>
      <c r="FB593" s="48"/>
      <c r="FC593" s="48"/>
      <c r="FD593" s="48"/>
      <c r="FE593" s="48"/>
      <c r="FF593" s="48"/>
      <c r="FG593" s="48"/>
      <c r="FH593" s="48"/>
      <c r="FI593" s="48"/>
      <c r="FJ593" s="48"/>
      <c r="FK593" s="48"/>
      <c r="FL593" s="48"/>
      <c r="FM593" s="48"/>
      <c r="FN593" s="48"/>
      <c r="FO593" s="48"/>
      <c r="FP593" s="48"/>
      <c r="FQ593" s="48"/>
    </row>
    <row r="594" spans="1:173" s="40" customFormat="1" ht="28" customHeight="1" x14ac:dyDescent="0.25">
      <c r="A594" s="512"/>
      <c r="B594" s="250" t="s">
        <v>998</v>
      </c>
      <c r="C594" s="605" t="s">
        <v>1006</v>
      </c>
      <c r="D594" s="663"/>
      <c r="E594" s="664"/>
      <c r="F594" s="663"/>
      <c r="G594" s="664"/>
      <c r="H594" s="663"/>
      <c r="I594" s="664"/>
      <c r="J594" s="663"/>
      <c r="K594" s="664"/>
      <c r="L594" s="663"/>
      <c r="M594" s="664"/>
      <c r="N594" s="663"/>
      <c r="O594" s="664"/>
      <c r="P594" s="663"/>
      <c r="Q594" s="664"/>
      <c r="R594" s="663"/>
      <c r="S594" s="664"/>
      <c r="T594" s="663"/>
      <c r="U594" s="664"/>
      <c r="V594" s="663"/>
      <c r="W594" s="664"/>
      <c r="X594" s="113"/>
      <c r="Y594" s="106">
        <f t="shared" ref="Y594:Y603" si="95">IF(OR(D594="s",F594="s",H594="s",J594="s",L594="s",N594="s",P594="s",R594="s",T594="s",V594="s"), 0, IF(OR(D594="a",F594="a",H594="a",J594="a",L594="a",N594="a",P594="a",R594="a",T594="a",V594="a"),Z594,0))</f>
        <v>0</v>
      </c>
      <c r="Z594" s="412">
        <v>10</v>
      </c>
      <c r="AA594" s="45">
        <f t="shared" ref="AA594:AA603" si="96">COUNTIF(D594:W594,"a")+COUNTIF(D594:W594,"s")</f>
        <v>0</v>
      </c>
      <c r="AB594" s="274"/>
      <c r="AC594" s="282"/>
      <c r="AD594" s="276"/>
      <c r="AE594" s="282"/>
      <c r="AF594" s="282"/>
      <c r="AG594" s="282"/>
      <c r="AH594" s="282"/>
      <c r="AI594" s="282"/>
      <c r="AJ594" s="282"/>
      <c r="AK594" s="282"/>
      <c r="AL594" s="282"/>
      <c r="AM594" s="282"/>
      <c r="AN594" s="282"/>
      <c r="AO594" s="282"/>
      <c r="AP594" s="282"/>
      <c r="AQ594" s="282"/>
      <c r="AR594" s="282"/>
      <c r="AS594" s="281"/>
      <c r="AT594" s="281"/>
      <c r="AU594" s="281"/>
      <c r="AV594" s="281"/>
      <c r="AW594" s="281"/>
      <c r="AX594" s="281"/>
      <c r="AY594" s="281"/>
      <c r="AZ594" s="281"/>
      <c r="BA594" s="281"/>
      <c r="BB594" s="281"/>
      <c r="BC594" s="281"/>
      <c r="BD594" s="281"/>
      <c r="BE594" s="281"/>
      <c r="BF594" s="281"/>
      <c r="BG594" s="281"/>
      <c r="BH594" s="281"/>
      <c r="BI594" s="281"/>
      <c r="BJ594" s="281"/>
      <c r="BK594" s="281"/>
      <c r="BL594" s="281"/>
      <c r="BM594" s="281"/>
      <c r="BN594" s="281"/>
      <c r="BO594" s="281"/>
      <c r="BP594" s="281"/>
      <c r="BQ594" s="281"/>
      <c r="BR594" s="281"/>
      <c r="BS594" s="281"/>
      <c r="BT594" s="281"/>
      <c r="BU594" s="281"/>
      <c r="BV594" s="281"/>
      <c r="BW594" s="281"/>
      <c r="BX594" s="281"/>
      <c r="BY594" s="281"/>
      <c r="BZ594" s="281"/>
      <c r="CA594" s="281"/>
      <c r="CB594" s="281"/>
      <c r="CC594" s="281"/>
      <c r="CD594" s="281"/>
      <c r="CE594" s="281"/>
      <c r="CF594" s="281"/>
      <c r="CG594" s="54"/>
      <c r="CH594" s="54"/>
      <c r="CI594" s="54"/>
      <c r="CJ594" s="54"/>
      <c r="CK594" s="54"/>
      <c r="CL594" s="54"/>
      <c r="CM594" s="54"/>
      <c r="CN594" s="48"/>
      <c r="CO594" s="48"/>
      <c r="CP594" s="48"/>
      <c r="CQ594" s="48"/>
      <c r="CR594" s="48"/>
      <c r="CS594" s="48"/>
      <c r="CT594" s="48"/>
      <c r="CU594" s="48"/>
      <c r="CV594" s="48"/>
      <c r="CW594" s="48"/>
      <c r="CX594" s="48"/>
      <c r="CY594" s="48"/>
      <c r="CZ594" s="48"/>
      <c r="DA594" s="48"/>
      <c r="DB594" s="48"/>
      <c r="DC594" s="48"/>
      <c r="DD594" s="48"/>
      <c r="DE594" s="48"/>
      <c r="DF594" s="48"/>
      <c r="DG594" s="48"/>
      <c r="DH594" s="48"/>
      <c r="DI594" s="48"/>
      <c r="DJ594" s="48"/>
      <c r="DK594" s="48"/>
      <c r="DL594" s="48"/>
      <c r="DM594" s="48"/>
      <c r="DN594" s="48"/>
      <c r="DO594" s="48"/>
      <c r="DP594" s="48"/>
      <c r="DQ594" s="48"/>
      <c r="DR594" s="48"/>
      <c r="DS594" s="48"/>
      <c r="DT594" s="48"/>
      <c r="DU594" s="48"/>
      <c r="DV594" s="48"/>
      <c r="DW594" s="48"/>
      <c r="DX594" s="48"/>
      <c r="DY594" s="48"/>
      <c r="DZ594" s="48"/>
      <c r="EA594" s="48"/>
      <c r="EB594" s="48"/>
      <c r="EC594" s="48"/>
      <c r="ED594" s="48"/>
      <c r="EE594" s="48"/>
      <c r="EF594" s="48"/>
      <c r="EG594" s="48"/>
      <c r="EH594" s="48"/>
      <c r="EI594" s="48"/>
      <c r="EJ594" s="48"/>
      <c r="EK594" s="48"/>
      <c r="EL594" s="48"/>
      <c r="EM594" s="48"/>
      <c r="EN594" s="48"/>
      <c r="EO594" s="48"/>
      <c r="EP594" s="48"/>
      <c r="EQ594" s="48"/>
      <c r="ER594" s="48"/>
      <c r="ES594" s="48"/>
      <c r="ET594" s="48"/>
      <c r="EU594" s="48"/>
      <c r="EV594" s="48"/>
      <c r="EW594" s="48"/>
      <c r="EX594" s="48"/>
      <c r="EY594" s="48"/>
      <c r="EZ594" s="48"/>
      <c r="FA594" s="48"/>
      <c r="FB594" s="48"/>
      <c r="FC594" s="48"/>
      <c r="FD594" s="48"/>
      <c r="FE594" s="48"/>
      <c r="FF594" s="48"/>
      <c r="FG594" s="48"/>
      <c r="FH594" s="48"/>
      <c r="FI594" s="48"/>
      <c r="FJ594" s="48"/>
      <c r="FK594" s="48"/>
      <c r="FL594" s="48"/>
      <c r="FM594" s="48"/>
      <c r="FN594" s="48"/>
      <c r="FO594" s="48"/>
      <c r="FP594" s="48"/>
      <c r="FQ594" s="48"/>
    </row>
    <row r="595" spans="1:173" s="40" customFormat="1" ht="45" customHeight="1" x14ac:dyDescent="0.25">
      <c r="A595" s="512"/>
      <c r="B595" s="250" t="s">
        <v>999</v>
      </c>
      <c r="C595" s="178" t="s">
        <v>1113</v>
      </c>
      <c r="D595" s="661"/>
      <c r="E595" s="662"/>
      <c r="F595" s="661"/>
      <c r="G595" s="662"/>
      <c r="H595" s="661"/>
      <c r="I595" s="662"/>
      <c r="J595" s="661"/>
      <c r="K595" s="662"/>
      <c r="L595" s="661"/>
      <c r="M595" s="662"/>
      <c r="N595" s="661"/>
      <c r="O595" s="662"/>
      <c r="P595" s="661"/>
      <c r="Q595" s="662"/>
      <c r="R595" s="661"/>
      <c r="S595" s="662"/>
      <c r="T595" s="661"/>
      <c r="U595" s="662"/>
      <c r="V595" s="661"/>
      <c r="W595" s="662"/>
      <c r="X595" s="113"/>
      <c r="Y595" s="104">
        <f t="shared" si="95"/>
        <v>0</v>
      </c>
      <c r="Z595" s="409">
        <v>10</v>
      </c>
      <c r="AA595" s="45">
        <f t="shared" si="96"/>
        <v>0</v>
      </c>
      <c r="AB595" s="274"/>
      <c r="AC595" s="282"/>
      <c r="AD595" s="276"/>
      <c r="AE595" s="282"/>
      <c r="AF595" s="282"/>
      <c r="AG595" s="282"/>
      <c r="AH595" s="282"/>
      <c r="AI595" s="282"/>
      <c r="AJ595" s="282"/>
      <c r="AK595" s="282"/>
      <c r="AL595" s="282"/>
      <c r="AM595" s="282"/>
      <c r="AN595" s="282"/>
      <c r="AO595" s="282"/>
      <c r="AP595" s="282"/>
      <c r="AQ595" s="282"/>
      <c r="AR595" s="282"/>
      <c r="AS595" s="281"/>
      <c r="AT595" s="281"/>
      <c r="AU595" s="281"/>
      <c r="AV595" s="281"/>
      <c r="AW595" s="281"/>
      <c r="AX595" s="281"/>
      <c r="AY595" s="281"/>
      <c r="AZ595" s="281"/>
      <c r="BA595" s="281"/>
      <c r="BB595" s="281"/>
      <c r="BC595" s="281"/>
      <c r="BD595" s="281"/>
      <c r="BE595" s="281"/>
      <c r="BF595" s="281"/>
      <c r="BG595" s="281"/>
      <c r="BH595" s="281"/>
      <c r="BI595" s="281"/>
      <c r="BJ595" s="281"/>
      <c r="BK595" s="281"/>
      <c r="BL595" s="281"/>
      <c r="BM595" s="281"/>
      <c r="BN595" s="281"/>
      <c r="BO595" s="281"/>
      <c r="BP595" s="281"/>
      <c r="BQ595" s="281"/>
      <c r="BR595" s="281"/>
      <c r="BS595" s="281"/>
      <c r="BT595" s="281"/>
      <c r="BU595" s="281"/>
      <c r="BV595" s="281"/>
      <c r="BW595" s="281"/>
      <c r="BX595" s="281"/>
      <c r="BY595" s="281"/>
      <c r="BZ595" s="281"/>
      <c r="CA595" s="281"/>
      <c r="CB595" s="281"/>
      <c r="CC595" s="281"/>
      <c r="CD595" s="281"/>
      <c r="CE595" s="281"/>
      <c r="CF595" s="281"/>
      <c r="CG595" s="54"/>
      <c r="CH595" s="54"/>
      <c r="CI595" s="54"/>
      <c r="CJ595" s="54"/>
      <c r="CK595" s="54"/>
      <c r="CL595" s="54"/>
      <c r="CM595" s="54"/>
      <c r="CN595" s="48"/>
      <c r="CO595" s="48"/>
      <c r="CP595" s="48"/>
      <c r="CQ595" s="48"/>
      <c r="CR595" s="48"/>
      <c r="CS595" s="48"/>
      <c r="CT595" s="48"/>
      <c r="CU595" s="48"/>
      <c r="CV595" s="48"/>
      <c r="CW595" s="48"/>
      <c r="CX595" s="48"/>
      <c r="CY595" s="48"/>
      <c r="CZ595" s="48"/>
      <c r="DA595" s="48"/>
      <c r="DB595" s="48"/>
      <c r="DC595" s="48"/>
      <c r="DD595" s="48"/>
      <c r="DE595" s="48"/>
      <c r="DF595" s="48"/>
      <c r="DG595" s="48"/>
      <c r="DH595" s="48"/>
      <c r="DI595" s="48"/>
      <c r="DJ595" s="48"/>
      <c r="DK595" s="48"/>
      <c r="DL595" s="48"/>
      <c r="DM595" s="48"/>
      <c r="DN595" s="48"/>
      <c r="DO595" s="48"/>
      <c r="DP595" s="48"/>
      <c r="DQ595" s="48"/>
      <c r="DR595" s="48"/>
      <c r="DS595" s="48"/>
      <c r="DT595" s="48"/>
      <c r="DU595" s="48"/>
      <c r="DV595" s="48"/>
      <c r="DW595" s="48"/>
      <c r="DX595" s="48"/>
      <c r="DY595" s="48"/>
      <c r="DZ595" s="48"/>
      <c r="EA595" s="48"/>
      <c r="EB595" s="48"/>
      <c r="EC595" s="48"/>
      <c r="ED595" s="48"/>
      <c r="EE595" s="48"/>
      <c r="EF595" s="48"/>
      <c r="EG595" s="48"/>
      <c r="EH595" s="48"/>
      <c r="EI595" s="48"/>
      <c r="EJ595" s="48"/>
      <c r="EK595" s="48"/>
      <c r="EL595" s="48"/>
      <c r="EM595" s="48"/>
      <c r="EN595" s="48"/>
      <c r="EO595" s="48"/>
      <c r="EP595" s="48"/>
      <c r="EQ595" s="48"/>
      <c r="ER595" s="48"/>
      <c r="ES595" s="48"/>
      <c r="ET595" s="48"/>
      <c r="EU595" s="48"/>
      <c r="EV595" s="48"/>
      <c r="EW595" s="48"/>
      <c r="EX595" s="48"/>
      <c r="EY595" s="48"/>
      <c r="EZ595" s="48"/>
      <c r="FA595" s="48"/>
      <c r="FB595" s="48"/>
      <c r="FC595" s="48"/>
      <c r="FD595" s="48"/>
      <c r="FE595" s="48"/>
      <c r="FF595" s="48"/>
      <c r="FG595" s="48"/>
      <c r="FH595" s="48"/>
      <c r="FI595" s="48"/>
      <c r="FJ595" s="48"/>
      <c r="FK595" s="48"/>
      <c r="FL595" s="48"/>
      <c r="FM595" s="48"/>
      <c r="FN595" s="48"/>
      <c r="FO595" s="48"/>
      <c r="FP595" s="48"/>
      <c r="FQ595" s="48"/>
    </row>
    <row r="596" spans="1:173" s="40" customFormat="1" ht="45" customHeight="1" x14ac:dyDescent="0.25">
      <c r="A596" s="512"/>
      <c r="B596" s="250" t="s">
        <v>1000</v>
      </c>
      <c r="C596" s="178" t="s">
        <v>1007</v>
      </c>
      <c r="D596" s="661"/>
      <c r="E596" s="662"/>
      <c r="F596" s="661"/>
      <c r="G596" s="662"/>
      <c r="H596" s="661"/>
      <c r="I596" s="662"/>
      <c r="J596" s="661"/>
      <c r="K596" s="662"/>
      <c r="L596" s="661"/>
      <c r="M596" s="662"/>
      <c r="N596" s="661"/>
      <c r="O596" s="662"/>
      <c r="P596" s="661"/>
      <c r="Q596" s="662"/>
      <c r="R596" s="661"/>
      <c r="S596" s="662"/>
      <c r="T596" s="661"/>
      <c r="U596" s="662"/>
      <c r="V596" s="661"/>
      <c r="W596" s="662"/>
      <c r="X596" s="113"/>
      <c r="Y596" s="104">
        <f t="shared" si="95"/>
        <v>0</v>
      </c>
      <c r="Z596" s="409">
        <v>10</v>
      </c>
      <c r="AA596" s="45">
        <f t="shared" si="96"/>
        <v>0</v>
      </c>
      <c r="AB596" s="274"/>
      <c r="AC596" s="282"/>
      <c r="AD596" s="276"/>
      <c r="AE596" s="282"/>
      <c r="AF596" s="282"/>
      <c r="AG596" s="282"/>
      <c r="AH596" s="282"/>
      <c r="AI596" s="282"/>
      <c r="AJ596" s="282"/>
      <c r="AK596" s="282"/>
      <c r="AL596" s="282"/>
      <c r="AM596" s="282"/>
      <c r="AN596" s="282"/>
      <c r="AO596" s="282"/>
      <c r="AP596" s="282"/>
      <c r="AQ596" s="282"/>
      <c r="AR596" s="282"/>
      <c r="AS596" s="281"/>
      <c r="AT596" s="281"/>
      <c r="AU596" s="281"/>
      <c r="AV596" s="281"/>
      <c r="AW596" s="281"/>
      <c r="AX596" s="281"/>
      <c r="AY596" s="281"/>
      <c r="AZ596" s="281"/>
      <c r="BA596" s="281"/>
      <c r="BB596" s="281"/>
      <c r="BC596" s="281"/>
      <c r="BD596" s="281"/>
      <c r="BE596" s="281"/>
      <c r="BF596" s="281"/>
      <c r="BG596" s="281"/>
      <c r="BH596" s="281"/>
      <c r="BI596" s="281"/>
      <c r="BJ596" s="281"/>
      <c r="BK596" s="281"/>
      <c r="BL596" s="281"/>
      <c r="BM596" s="281"/>
      <c r="BN596" s="281"/>
      <c r="BO596" s="281"/>
      <c r="BP596" s="281"/>
      <c r="BQ596" s="281"/>
      <c r="BR596" s="281"/>
      <c r="BS596" s="281"/>
      <c r="BT596" s="281"/>
      <c r="BU596" s="281"/>
      <c r="BV596" s="281"/>
      <c r="BW596" s="281"/>
      <c r="BX596" s="281"/>
      <c r="BY596" s="281"/>
      <c r="BZ596" s="281"/>
      <c r="CA596" s="281"/>
      <c r="CB596" s="281"/>
      <c r="CC596" s="281"/>
      <c r="CD596" s="281"/>
      <c r="CE596" s="281"/>
      <c r="CF596" s="281"/>
      <c r="CG596" s="54"/>
      <c r="CH596" s="54"/>
      <c r="CI596" s="54"/>
      <c r="CJ596" s="54"/>
      <c r="CK596" s="54"/>
      <c r="CL596" s="54"/>
      <c r="CM596" s="54"/>
      <c r="CN596" s="48"/>
      <c r="CO596" s="48"/>
      <c r="CP596" s="48"/>
      <c r="CQ596" s="48"/>
      <c r="CR596" s="48"/>
      <c r="CS596" s="48"/>
      <c r="CT596" s="48"/>
      <c r="CU596" s="48"/>
      <c r="CV596" s="48"/>
      <c r="CW596" s="48"/>
      <c r="CX596" s="48"/>
      <c r="CY596" s="48"/>
      <c r="CZ596" s="48"/>
      <c r="DA596" s="48"/>
      <c r="DB596" s="48"/>
      <c r="DC596" s="48"/>
      <c r="DD596" s="48"/>
      <c r="DE596" s="48"/>
      <c r="DF596" s="48"/>
      <c r="DG596" s="48"/>
      <c r="DH596" s="48"/>
      <c r="DI596" s="48"/>
      <c r="DJ596" s="48"/>
      <c r="DK596" s="48"/>
      <c r="DL596" s="48"/>
      <c r="DM596" s="48"/>
      <c r="DN596" s="48"/>
      <c r="DO596" s="48"/>
      <c r="DP596" s="48"/>
      <c r="DQ596" s="48"/>
      <c r="DR596" s="48"/>
      <c r="DS596" s="48"/>
      <c r="DT596" s="48"/>
      <c r="DU596" s="48"/>
      <c r="DV596" s="48"/>
      <c r="DW596" s="48"/>
      <c r="DX596" s="48"/>
      <c r="DY596" s="48"/>
      <c r="DZ596" s="48"/>
      <c r="EA596" s="48"/>
      <c r="EB596" s="48"/>
      <c r="EC596" s="48"/>
      <c r="ED596" s="48"/>
      <c r="EE596" s="48"/>
      <c r="EF596" s="48"/>
      <c r="EG596" s="48"/>
      <c r="EH596" s="48"/>
      <c r="EI596" s="48"/>
      <c r="EJ596" s="48"/>
      <c r="EK596" s="48"/>
      <c r="EL596" s="48"/>
      <c r="EM596" s="48"/>
      <c r="EN596" s="48"/>
      <c r="EO596" s="48"/>
      <c r="EP596" s="48"/>
      <c r="EQ596" s="48"/>
      <c r="ER596" s="48"/>
      <c r="ES596" s="48"/>
      <c r="ET596" s="48"/>
      <c r="EU596" s="48"/>
      <c r="EV596" s="48"/>
      <c r="EW596" s="48"/>
      <c r="EX596" s="48"/>
      <c r="EY596" s="48"/>
      <c r="EZ596" s="48"/>
      <c r="FA596" s="48"/>
      <c r="FB596" s="48"/>
      <c r="FC596" s="48"/>
      <c r="FD596" s="48"/>
      <c r="FE596" s="48"/>
      <c r="FF596" s="48"/>
      <c r="FG596" s="48"/>
      <c r="FH596" s="48"/>
      <c r="FI596" s="48"/>
      <c r="FJ596" s="48"/>
      <c r="FK596" s="48"/>
      <c r="FL596" s="48"/>
      <c r="FM596" s="48"/>
      <c r="FN596" s="48"/>
      <c r="FO596" s="48"/>
      <c r="FP596" s="48"/>
      <c r="FQ596" s="48"/>
    </row>
    <row r="597" spans="1:173" s="40" customFormat="1" ht="45" customHeight="1" x14ac:dyDescent="0.25">
      <c r="A597" s="512"/>
      <c r="B597" s="250" t="s">
        <v>1001</v>
      </c>
      <c r="C597" s="178" t="s">
        <v>1008</v>
      </c>
      <c r="D597" s="661"/>
      <c r="E597" s="662"/>
      <c r="F597" s="661"/>
      <c r="G597" s="662"/>
      <c r="H597" s="661"/>
      <c r="I597" s="662"/>
      <c r="J597" s="661"/>
      <c r="K597" s="662"/>
      <c r="L597" s="661"/>
      <c r="M597" s="662"/>
      <c r="N597" s="661"/>
      <c r="O597" s="662"/>
      <c r="P597" s="661"/>
      <c r="Q597" s="662"/>
      <c r="R597" s="661"/>
      <c r="S597" s="662"/>
      <c r="T597" s="661"/>
      <c r="U597" s="662"/>
      <c r="V597" s="661"/>
      <c r="W597" s="662"/>
      <c r="X597" s="113"/>
      <c r="Y597" s="106">
        <f t="shared" si="95"/>
        <v>0</v>
      </c>
      <c r="Z597" s="412">
        <v>10</v>
      </c>
      <c r="AA597" s="45">
        <f t="shared" si="96"/>
        <v>0</v>
      </c>
      <c r="AB597" s="274"/>
      <c r="AC597" s="282"/>
      <c r="AD597" s="276"/>
      <c r="AE597" s="282"/>
      <c r="AF597" s="282"/>
      <c r="AG597" s="282"/>
      <c r="AH597" s="282"/>
      <c r="AI597" s="282"/>
      <c r="AJ597" s="282"/>
      <c r="AK597" s="282"/>
      <c r="AL597" s="282"/>
      <c r="AM597" s="282"/>
      <c r="AN597" s="282"/>
      <c r="AO597" s="282"/>
      <c r="AP597" s="282"/>
      <c r="AQ597" s="282"/>
      <c r="AR597" s="282"/>
      <c r="AS597" s="281"/>
      <c r="AT597" s="281"/>
      <c r="AU597" s="281"/>
      <c r="AV597" s="281"/>
      <c r="AW597" s="281"/>
      <c r="AX597" s="281"/>
      <c r="AY597" s="281"/>
      <c r="AZ597" s="281"/>
      <c r="BA597" s="281"/>
      <c r="BB597" s="281"/>
      <c r="BC597" s="281"/>
      <c r="BD597" s="281"/>
      <c r="BE597" s="281"/>
      <c r="BF597" s="281"/>
      <c r="BG597" s="281"/>
      <c r="BH597" s="281"/>
      <c r="BI597" s="281"/>
      <c r="BJ597" s="281"/>
      <c r="BK597" s="281"/>
      <c r="BL597" s="281"/>
      <c r="BM597" s="281"/>
      <c r="BN597" s="281"/>
      <c r="BO597" s="281"/>
      <c r="BP597" s="281"/>
      <c r="BQ597" s="281"/>
      <c r="BR597" s="281"/>
      <c r="BS597" s="281"/>
      <c r="BT597" s="281"/>
      <c r="BU597" s="281"/>
      <c r="BV597" s="281"/>
      <c r="BW597" s="281"/>
      <c r="BX597" s="281"/>
      <c r="BY597" s="281"/>
      <c r="BZ597" s="281"/>
      <c r="CA597" s="281"/>
      <c r="CB597" s="281"/>
      <c r="CC597" s="281"/>
      <c r="CD597" s="281"/>
      <c r="CE597" s="281"/>
      <c r="CF597" s="281"/>
      <c r="CG597" s="54"/>
      <c r="CH597" s="54"/>
      <c r="CI597" s="54"/>
      <c r="CJ597" s="54"/>
      <c r="CK597" s="54"/>
      <c r="CL597" s="54"/>
      <c r="CM597" s="54"/>
      <c r="CN597" s="48"/>
      <c r="CO597" s="48"/>
      <c r="CP597" s="48"/>
      <c r="CQ597" s="48"/>
      <c r="CR597" s="48"/>
      <c r="CS597" s="48"/>
      <c r="CT597" s="48"/>
      <c r="CU597" s="48"/>
      <c r="CV597" s="48"/>
      <c r="CW597" s="48"/>
      <c r="CX597" s="48"/>
      <c r="CY597" s="48"/>
      <c r="CZ597" s="48"/>
      <c r="DA597" s="48"/>
      <c r="DB597" s="48"/>
      <c r="DC597" s="48"/>
      <c r="DD597" s="48"/>
      <c r="DE597" s="48"/>
      <c r="DF597" s="48"/>
      <c r="DG597" s="48"/>
      <c r="DH597" s="48"/>
      <c r="DI597" s="48"/>
      <c r="DJ597" s="48"/>
      <c r="DK597" s="48"/>
      <c r="DL597" s="48"/>
      <c r="DM597" s="48"/>
      <c r="DN597" s="48"/>
      <c r="DO597" s="48"/>
      <c r="DP597" s="48"/>
      <c r="DQ597" s="48"/>
      <c r="DR597" s="48"/>
      <c r="DS597" s="48"/>
      <c r="DT597" s="48"/>
      <c r="DU597" s="48"/>
      <c r="DV597" s="48"/>
      <c r="DW597" s="48"/>
      <c r="DX597" s="48"/>
      <c r="DY597" s="48"/>
      <c r="DZ597" s="48"/>
      <c r="EA597" s="48"/>
      <c r="EB597" s="48"/>
      <c r="EC597" s="48"/>
      <c r="ED597" s="48"/>
      <c r="EE597" s="48"/>
      <c r="EF597" s="48"/>
      <c r="EG597" s="48"/>
      <c r="EH597" s="48"/>
      <c r="EI597" s="48"/>
      <c r="EJ597" s="48"/>
      <c r="EK597" s="48"/>
      <c r="EL597" s="48"/>
      <c r="EM597" s="48"/>
      <c r="EN597" s="48"/>
      <c r="EO597" s="48"/>
      <c r="EP597" s="48"/>
      <c r="EQ597" s="48"/>
      <c r="ER597" s="48"/>
      <c r="ES597" s="48"/>
      <c r="ET597" s="48"/>
      <c r="EU597" s="48"/>
      <c r="EV597" s="48"/>
      <c r="EW597" s="48"/>
      <c r="EX597" s="48"/>
      <c r="EY597" s="48"/>
      <c r="EZ597" s="48"/>
      <c r="FA597" s="48"/>
      <c r="FB597" s="48"/>
      <c r="FC597" s="48"/>
      <c r="FD597" s="48"/>
      <c r="FE597" s="48"/>
      <c r="FF597" s="48"/>
      <c r="FG597" s="48"/>
      <c r="FH597" s="48"/>
      <c r="FI597" s="48"/>
      <c r="FJ597" s="48"/>
      <c r="FK597" s="48"/>
      <c r="FL597" s="48"/>
      <c r="FM597" s="48"/>
      <c r="FN597" s="48"/>
      <c r="FO597" s="48"/>
      <c r="FP597" s="48"/>
      <c r="FQ597" s="48"/>
    </row>
    <row r="598" spans="1:173" s="40" customFormat="1" ht="45" customHeight="1" x14ac:dyDescent="0.25">
      <c r="A598" s="512"/>
      <c r="B598" s="250" t="s">
        <v>1002</v>
      </c>
      <c r="C598" s="178" t="s">
        <v>1009</v>
      </c>
      <c r="D598" s="661"/>
      <c r="E598" s="662"/>
      <c r="F598" s="661"/>
      <c r="G598" s="662"/>
      <c r="H598" s="661"/>
      <c r="I598" s="662"/>
      <c r="J598" s="661"/>
      <c r="K598" s="662"/>
      <c r="L598" s="661"/>
      <c r="M598" s="662"/>
      <c r="N598" s="661"/>
      <c r="O598" s="662"/>
      <c r="P598" s="661"/>
      <c r="Q598" s="662"/>
      <c r="R598" s="661"/>
      <c r="S598" s="662"/>
      <c r="T598" s="661"/>
      <c r="U598" s="662"/>
      <c r="V598" s="661"/>
      <c r="W598" s="662"/>
      <c r="X598" s="113"/>
      <c r="Y598" s="104">
        <f t="shared" si="95"/>
        <v>0</v>
      </c>
      <c r="Z598" s="409">
        <v>10</v>
      </c>
      <c r="AA598" s="45">
        <f t="shared" si="96"/>
        <v>0</v>
      </c>
      <c r="AB598" s="274"/>
      <c r="AC598" s="282"/>
      <c r="AD598" s="276"/>
      <c r="AE598" s="282"/>
      <c r="AF598" s="282"/>
      <c r="AG598" s="282"/>
      <c r="AH598" s="282"/>
      <c r="AI598" s="282"/>
      <c r="AJ598" s="282"/>
      <c r="AK598" s="282"/>
      <c r="AL598" s="282"/>
      <c r="AM598" s="282"/>
      <c r="AN598" s="282"/>
      <c r="AO598" s="282"/>
      <c r="AP598" s="282"/>
      <c r="AQ598" s="282"/>
      <c r="AR598" s="282"/>
      <c r="AS598" s="281"/>
      <c r="AT598" s="281"/>
      <c r="AU598" s="281"/>
      <c r="AV598" s="281"/>
      <c r="AW598" s="281"/>
      <c r="AX598" s="281"/>
      <c r="AY598" s="281"/>
      <c r="AZ598" s="281"/>
      <c r="BA598" s="281"/>
      <c r="BB598" s="281"/>
      <c r="BC598" s="281"/>
      <c r="BD598" s="281"/>
      <c r="BE598" s="281"/>
      <c r="BF598" s="281"/>
      <c r="BG598" s="281"/>
      <c r="BH598" s="281"/>
      <c r="BI598" s="281"/>
      <c r="BJ598" s="281"/>
      <c r="BK598" s="281"/>
      <c r="BL598" s="281"/>
      <c r="BM598" s="281"/>
      <c r="BN598" s="281"/>
      <c r="BO598" s="281"/>
      <c r="BP598" s="281"/>
      <c r="BQ598" s="281"/>
      <c r="BR598" s="281"/>
      <c r="BS598" s="281"/>
      <c r="BT598" s="281"/>
      <c r="BU598" s="281"/>
      <c r="BV598" s="281"/>
      <c r="BW598" s="281"/>
      <c r="BX598" s="281"/>
      <c r="BY598" s="281"/>
      <c r="BZ598" s="281"/>
      <c r="CA598" s="281"/>
      <c r="CB598" s="281"/>
      <c r="CC598" s="281"/>
      <c r="CD598" s="281"/>
      <c r="CE598" s="281"/>
      <c r="CF598" s="281"/>
      <c r="CG598" s="54"/>
      <c r="CH598" s="54"/>
      <c r="CI598" s="54"/>
      <c r="CJ598" s="54"/>
      <c r="CK598" s="54"/>
      <c r="CL598" s="54"/>
      <c r="CM598" s="54"/>
      <c r="CN598" s="48"/>
      <c r="CO598" s="48"/>
      <c r="CP598" s="48"/>
      <c r="CQ598" s="48"/>
      <c r="CR598" s="48"/>
      <c r="CS598" s="48"/>
      <c r="CT598" s="48"/>
      <c r="CU598" s="48"/>
      <c r="CV598" s="48"/>
      <c r="CW598" s="48"/>
      <c r="CX598" s="48"/>
      <c r="CY598" s="48"/>
      <c r="CZ598" s="48"/>
      <c r="DA598" s="48"/>
      <c r="DB598" s="48"/>
      <c r="DC598" s="48"/>
      <c r="DD598" s="48"/>
      <c r="DE598" s="48"/>
      <c r="DF598" s="48"/>
      <c r="DG598" s="48"/>
      <c r="DH598" s="48"/>
      <c r="DI598" s="48"/>
      <c r="DJ598" s="48"/>
      <c r="DK598" s="48"/>
      <c r="DL598" s="48"/>
      <c r="DM598" s="48"/>
      <c r="DN598" s="48"/>
      <c r="DO598" s="48"/>
      <c r="DP598" s="48"/>
      <c r="DQ598" s="48"/>
      <c r="DR598" s="48"/>
      <c r="DS598" s="48"/>
      <c r="DT598" s="48"/>
      <c r="DU598" s="48"/>
      <c r="DV598" s="48"/>
      <c r="DW598" s="48"/>
      <c r="DX598" s="48"/>
      <c r="DY598" s="48"/>
      <c r="DZ598" s="48"/>
      <c r="EA598" s="48"/>
      <c r="EB598" s="48"/>
      <c r="EC598" s="48"/>
      <c r="ED598" s="48"/>
      <c r="EE598" s="48"/>
      <c r="EF598" s="48"/>
      <c r="EG598" s="48"/>
      <c r="EH598" s="48"/>
      <c r="EI598" s="48"/>
      <c r="EJ598" s="48"/>
      <c r="EK598" s="48"/>
      <c r="EL598" s="48"/>
      <c r="EM598" s="48"/>
      <c r="EN598" s="48"/>
      <c r="EO598" s="48"/>
      <c r="EP598" s="48"/>
      <c r="EQ598" s="48"/>
      <c r="ER598" s="48"/>
      <c r="ES598" s="48"/>
      <c r="ET598" s="48"/>
      <c r="EU598" s="48"/>
      <c r="EV598" s="48"/>
      <c r="EW598" s="48"/>
      <c r="EX598" s="48"/>
      <c r="EY598" s="48"/>
      <c r="EZ598" s="48"/>
      <c r="FA598" s="48"/>
      <c r="FB598" s="48"/>
      <c r="FC598" s="48"/>
      <c r="FD598" s="48"/>
      <c r="FE598" s="48"/>
      <c r="FF598" s="48"/>
      <c r="FG598" s="48"/>
      <c r="FH598" s="48"/>
      <c r="FI598" s="48"/>
      <c r="FJ598" s="48"/>
      <c r="FK598" s="48"/>
      <c r="FL598" s="48"/>
      <c r="FM598" s="48"/>
      <c r="FN598" s="48"/>
      <c r="FO598" s="48"/>
      <c r="FP598" s="48"/>
      <c r="FQ598" s="48"/>
    </row>
    <row r="599" spans="1:173" s="40" customFormat="1" ht="45" customHeight="1" x14ac:dyDescent="0.25">
      <c r="A599" s="512"/>
      <c r="B599" s="250" t="s">
        <v>1003</v>
      </c>
      <c r="C599" s="185" t="s">
        <v>1114</v>
      </c>
      <c r="D599" s="661"/>
      <c r="E599" s="662"/>
      <c r="F599" s="661"/>
      <c r="G599" s="662"/>
      <c r="H599" s="661"/>
      <c r="I599" s="662"/>
      <c r="J599" s="661"/>
      <c r="K599" s="662"/>
      <c r="L599" s="661"/>
      <c r="M599" s="662"/>
      <c r="N599" s="661"/>
      <c r="O599" s="662"/>
      <c r="P599" s="661"/>
      <c r="Q599" s="662"/>
      <c r="R599" s="661"/>
      <c r="S599" s="662"/>
      <c r="T599" s="661"/>
      <c r="U599" s="662"/>
      <c r="V599" s="661"/>
      <c r="W599" s="662"/>
      <c r="X599" s="113"/>
      <c r="Y599" s="104">
        <f t="shared" ref="Y599:Y602" si="97">IF(OR(D599="s",F599="s",H599="s",J599="s",L599="s",N599="s",P599="s",R599="s",T599="s",V599="s"), 0, IF(OR(D599="a",F599="a",H599="a",J599="a",L599="a",N599="a",P599="a",R599="a",T599="a",V599="a"),Z599,0))</f>
        <v>0</v>
      </c>
      <c r="Z599" s="409">
        <v>10</v>
      </c>
      <c r="AA599" s="45">
        <f t="shared" si="96"/>
        <v>0</v>
      </c>
      <c r="AB599" s="274"/>
      <c r="AC599" s="282"/>
      <c r="AD599" s="276"/>
      <c r="AE599" s="282"/>
      <c r="AF599" s="282"/>
      <c r="AG599" s="282"/>
      <c r="AH599" s="282"/>
      <c r="AI599" s="282"/>
      <c r="AJ599" s="282"/>
      <c r="AK599" s="282"/>
      <c r="AL599" s="282"/>
      <c r="AM599" s="282"/>
      <c r="AN599" s="282"/>
      <c r="AO599" s="282"/>
      <c r="AP599" s="282"/>
      <c r="AQ599" s="282"/>
      <c r="AR599" s="282"/>
      <c r="AS599" s="281"/>
      <c r="AT599" s="281"/>
      <c r="AU599" s="281"/>
      <c r="AV599" s="281"/>
      <c r="AW599" s="281"/>
      <c r="AX599" s="281"/>
      <c r="AY599" s="281"/>
      <c r="AZ599" s="281"/>
      <c r="BA599" s="281"/>
      <c r="BB599" s="281"/>
      <c r="BC599" s="281"/>
      <c r="BD599" s="281"/>
      <c r="BE599" s="281"/>
      <c r="BF599" s="281"/>
      <c r="BG599" s="281"/>
      <c r="BH599" s="281"/>
      <c r="BI599" s="281"/>
      <c r="BJ599" s="281"/>
      <c r="BK599" s="281"/>
      <c r="BL599" s="281"/>
      <c r="BM599" s="281"/>
      <c r="BN599" s="281"/>
      <c r="BO599" s="281"/>
      <c r="BP599" s="281"/>
      <c r="BQ599" s="281"/>
      <c r="BR599" s="281"/>
      <c r="BS599" s="281"/>
      <c r="BT599" s="281"/>
      <c r="BU599" s="281"/>
      <c r="BV599" s="281"/>
      <c r="BW599" s="281"/>
      <c r="BX599" s="281"/>
      <c r="BY599" s="281"/>
      <c r="BZ599" s="281"/>
      <c r="CA599" s="281"/>
      <c r="CB599" s="281"/>
      <c r="CC599" s="281"/>
      <c r="CD599" s="281"/>
      <c r="CE599" s="281"/>
      <c r="CF599" s="281"/>
      <c r="CG599" s="54"/>
      <c r="CH599" s="54"/>
      <c r="CI599" s="54"/>
      <c r="CJ599" s="54"/>
      <c r="CK599" s="54"/>
      <c r="CL599" s="54"/>
      <c r="CM599" s="54"/>
      <c r="CN599" s="48"/>
      <c r="CO599" s="48"/>
      <c r="CP599" s="48"/>
      <c r="CQ599" s="48"/>
      <c r="CR599" s="48"/>
      <c r="CS599" s="48"/>
      <c r="CT599" s="48"/>
      <c r="CU599" s="48"/>
      <c r="CV599" s="48"/>
      <c r="CW599" s="48"/>
      <c r="CX599" s="48"/>
      <c r="CY599" s="48"/>
      <c r="CZ599" s="48"/>
      <c r="DA599" s="48"/>
      <c r="DB599" s="48"/>
      <c r="DC599" s="48"/>
      <c r="DD599" s="48"/>
      <c r="DE599" s="48"/>
      <c r="DF599" s="48"/>
      <c r="DG599" s="48"/>
      <c r="DH599" s="48"/>
      <c r="DI599" s="48"/>
      <c r="DJ599" s="48"/>
      <c r="DK599" s="48"/>
      <c r="DL599" s="48"/>
      <c r="DM599" s="48"/>
      <c r="DN599" s="48"/>
      <c r="DO599" s="48"/>
      <c r="DP599" s="48"/>
      <c r="DQ599" s="48"/>
      <c r="DR599" s="48"/>
      <c r="DS599" s="48"/>
      <c r="DT599" s="48"/>
      <c r="DU599" s="48"/>
      <c r="DV599" s="48"/>
      <c r="DW599" s="48"/>
      <c r="DX599" s="48"/>
      <c r="DY599" s="48"/>
      <c r="DZ599" s="48"/>
      <c r="EA599" s="48"/>
      <c r="EB599" s="48"/>
      <c r="EC599" s="48"/>
      <c r="ED599" s="48"/>
      <c r="EE599" s="48"/>
      <c r="EF599" s="48"/>
      <c r="EG599" s="48"/>
      <c r="EH599" s="48"/>
      <c r="EI599" s="48"/>
      <c r="EJ599" s="48"/>
      <c r="EK599" s="48"/>
      <c r="EL599" s="48"/>
      <c r="EM599" s="48"/>
      <c r="EN599" s="48"/>
      <c r="EO599" s="48"/>
      <c r="EP599" s="48"/>
      <c r="EQ599" s="48"/>
      <c r="ER599" s="48"/>
      <c r="ES599" s="48"/>
      <c r="ET599" s="48"/>
      <c r="EU599" s="48"/>
      <c r="EV599" s="48"/>
      <c r="EW599" s="48"/>
      <c r="EX599" s="48"/>
      <c r="EY599" s="48"/>
      <c r="EZ599" s="48"/>
      <c r="FA599" s="48"/>
      <c r="FB599" s="48"/>
      <c r="FC599" s="48"/>
      <c r="FD599" s="48"/>
      <c r="FE599" s="48"/>
      <c r="FF599" s="48"/>
      <c r="FG599" s="48"/>
      <c r="FH599" s="48"/>
      <c r="FI599" s="48"/>
      <c r="FJ599" s="48"/>
      <c r="FK599" s="48"/>
      <c r="FL599" s="48"/>
      <c r="FM599" s="48"/>
      <c r="FN599" s="48"/>
      <c r="FO599" s="48"/>
      <c r="FP599" s="48"/>
      <c r="FQ599" s="48"/>
    </row>
    <row r="600" spans="1:173" s="40" customFormat="1" ht="45" customHeight="1" x14ac:dyDescent="0.25">
      <c r="A600" s="512"/>
      <c r="B600" s="250" t="s">
        <v>1004</v>
      </c>
      <c r="C600" s="185" t="s">
        <v>1010</v>
      </c>
      <c r="D600" s="661"/>
      <c r="E600" s="662"/>
      <c r="F600" s="661"/>
      <c r="G600" s="662"/>
      <c r="H600" s="661"/>
      <c r="I600" s="662"/>
      <c r="J600" s="661"/>
      <c r="K600" s="662"/>
      <c r="L600" s="661"/>
      <c r="M600" s="662"/>
      <c r="N600" s="661"/>
      <c r="O600" s="662"/>
      <c r="P600" s="661"/>
      <c r="Q600" s="662"/>
      <c r="R600" s="661"/>
      <c r="S600" s="662"/>
      <c r="T600" s="661"/>
      <c r="U600" s="662"/>
      <c r="V600" s="661"/>
      <c r="W600" s="662"/>
      <c r="X600" s="113"/>
      <c r="Y600" s="104">
        <f t="shared" si="97"/>
        <v>0</v>
      </c>
      <c r="Z600" s="409">
        <v>10</v>
      </c>
      <c r="AA600" s="45">
        <f t="shared" si="96"/>
        <v>0</v>
      </c>
      <c r="AB600" s="274"/>
      <c r="AC600" s="282"/>
      <c r="AD600" s="276"/>
      <c r="AE600" s="282"/>
      <c r="AF600" s="282"/>
      <c r="AG600" s="282"/>
      <c r="AH600" s="282"/>
      <c r="AI600" s="282"/>
      <c r="AJ600" s="282"/>
      <c r="AK600" s="282"/>
      <c r="AL600" s="282"/>
      <c r="AM600" s="282"/>
      <c r="AN600" s="282"/>
      <c r="AO600" s="282"/>
      <c r="AP600" s="282"/>
      <c r="AQ600" s="282"/>
      <c r="AR600" s="282"/>
      <c r="AS600" s="281"/>
      <c r="AT600" s="281"/>
      <c r="AU600" s="281"/>
      <c r="AV600" s="281"/>
      <c r="AW600" s="281"/>
      <c r="AX600" s="281"/>
      <c r="AY600" s="281"/>
      <c r="AZ600" s="281"/>
      <c r="BA600" s="281"/>
      <c r="BB600" s="281"/>
      <c r="BC600" s="281"/>
      <c r="BD600" s="281"/>
      <c r="BE600" s="281"/>
      <c r="BF600" s="281"/>
      <c r="BG600" s="281"/>
      <c r="BH600" s="281"/>
      <c r="BI600" s="281"/>
      <c r="BJ600" s="281"/>
      <c r="BK600" s="281"/>
      <c r="BL600" s="281"/>
      <c r="BM600" s="281"/>
      <c r="BN600" s="281"/>
      <c r="BO600" s="281"/>
      <c r="BP600" s="281"/>
      <c r="BQ600" s="281"/>
      <c r="BR600" s="281"/>
      <c r="BS600" s="281"/>
      <c r="BT600" s="281"/>
      <c r="BU600" s="281"/>
      <c r="BV600" s="281"/>
      <c r="BW600" s="281"/>
      <c r="BX600" s="281"/>
      <c r="BY600" s="281"/>
      <c r="BZ600" s="281"/>
      <c r="CA600" s="281"/>
      <c r="CB600" s="281"/>
      <c r="CC600" s="281"/>
      <c r="CD600" s="281"/>
      <c r="CE600" s="281"/>
      <c r="CF600" s="281"/>
      <c r="CG600" s="54"/>
      <c r="CH600" s="54"/>
      <c r="CI600" s="54"/>
      <c r="CJ600" s="54"/>
      <c r="CK600" s="54"/>
      <c r="CL600" s="54"/>
      <c r="CM600" s="54"/>
      <c r="CN600" s="48"/>
      <c r="CO600" s="48"/>
      <c r="CP600" s="48"/>
      <c r="CQ600" s="48"/>
      <c r="CR600" s="48"/>
      <c r="CS600" s="48"/>
      <c r="CT600" s="48"/>
      <c r="CU600" s="48"/>
      <c r="CV600" s="48"/>
      <c r="CW600" s="48"/>
      <c r="CX600" s="48"/>
      <c r="CY600" s="48"/>
      <c r="CZ600" s="48"/>
      <c r="DA600" s="48"/>
      <c r="DB600" s="48"/>
      <c r="DC600" s="48"/>
      <c r="DD600" s="48"/>
      <c r="DE600" s="48"/>
      <c r="DF600" s="48"/>
      <c r="DG600" s="48"/>
      <c r="DH600" s="48"/>
      <c r="DI600" s="48"/>
      <c r="DJ600" s="48"/>
      <c r="DK600" s="48"/>
      <c r="DL600" s="48"/>
      <c r="DM600" s="48"/>
      <c r="DN600" s="48"/>
      <c r="DO600" s="48"/>
      <c r="DP600" s="48"/>
      <c r="DQ600" s="48"/>
      <c r="DR600" s="48"/>
      <c r="DS600" s="48"/>
      <c r="DT600" s="48"/>
      <c r="DU600" s="48"/>
      <c r="DV600" s="48"/>
      <c r="DW600" s="48"/>
      <c r="DX600" s="48"/>
      <c r="DY600" s="48"/>
      <c r="DZ600" s="48"/>
      <c r="EA600" s="48"/>
      <c r="EB600" s="48"/>
      <c r="EC600" s="48"/>
      <c r="ED600" s="48"/>
      <c r="EE600" s="48"/>
      <c r="EF600" s="48"/>
      <c r="EG600" s="48"/>
      <c r="EH600" s="48"/>
      <c r="EI600" s="48"/>
      <c r="EJ600" s="48"/>
      <c r="EK600" s="48"/>
      <c r="EL600" s="48"/>
      <c r="EM600" s="48"/>
      <c r="EN600" s="48"/>
      <c r="EO600" s="48"/>
      <c r="EP600" s="48"/>
      <c r="EQ600" s="48"/>
      <c r="ER600" s="48"/>
      <c r="ES600" s="48"/>
      <c r="ET600" s="48"/>
      <c r="EU600" s="48"/>
      <c r="EV600" s="48"/>
      <c r="EW600" s="48"/>
      <c r="EX600" s="48"/>
      <c r="EY600" s="48"/>
      <c r="EZ600" s="48"/>
      <c r="FA600" s="48"/>
      <c r="FB600" s="48"/>
      <c r="FC600" s="48"/>
      <c r="FD600" s="48"/>
      <c r="FE600" s="48"/>
      <c r="FF600" s="48"/>
      <c r="FG600" s="48"/>
      <c r="FH600" s="48"/>
      <c r="FI600" s="48"/>
      <c r="FJ600" s="48"/>
      <c r="FK600" s="48"/>
      <c r="FL600" s="48"/>
      <c r="FM600" s="48"/>
      <c r="FN600" s="48"/>
      <c r="FO600" s="48"/>
      <c r="FP600" s="48"/>
      <c r="FQ600" s="48"/>
    </row>
    <row r="601" spans="1:173" s="40" customFormat="1" ht="28" customHeight="1" x14ac:dyDescent="0.25">
      <c r="A601" s="512"/>
      <c r="B601" s="250" t="s">
        <v>1005</v>
      </c>
      <c r="C601" s="185" t="s">
        <v>1011</v>
      </c>
      <c r="D601" s="661"/>
      <c r="E601" s="662"/>
      <c r="F601" s="661"/>
      <c r="G601" s="662"/>
      <c r="H601" s="661"/>
      <c r="I601" s="662"/>
      <c r="J601" s="661"/>
      <c r="K601" s="662"/>
      <c r="L601" s="661"/>
      <c r="M601" s="662"/>
      <c r="N601" s="661"/>
      <c r="O601" s="662"/>
      <c r="P601" s="661"/>
      <c r="Q601" s="662"/>
      <c r="R601" s="661"/>
      <c r="S601" s="662"/>
      <c r="T601" s="661"/>
      <c r="U601" s="662"/>
      <c r="V601" s="661"/>
      <c r="W601" s="662"/>
      <c r="X601" s="113"/>
      <c r="Y601" s="104">
        <f t="shared" si="97"/>
        <v>0</v>
      </c>
      <c r="Z601" s="409">
        <v>10</v>
      </c>
      <c r="AA601" s="45">
        <f t="shared" si="96"/>
        <v>0</v>
      </c>
      <c r="AB601" s="274"/>
      <c r="AC601" s="282"/>
      <c r="AD601" s="276"/>
      <c r="AE601" s="282"/>
      <c r="AF601" s="282"/>
      <c r="AG601" s="282"/>
      <c r="AH601" s="282"/>
      <c r="AI601" s="282"/>
      <c r="AJ601" s="282"/>
      <c r="AK601" s="282"/>
      <c r="AL601" s="282"/>
      <c r="AM601" s="282"/>
      <c r="AN601" s="282"/>
      <c r="AO601" s="282"/>
      <c r="AP601" s="282"/>
      <c r="AQ601" s="282"/>
      <c r="AR601" s="282"/>
      <c r="AS601" s="281"/>
      <c r="AT601" s="281"/>
      <c r="AU601" s="281"/>
      <c r="AV601" s="281"/>
      <c r="AW601" s="281"/>
      <c r="AX601" s="281"/>
      <c r="AY601" s="281"/>
      <c r="AZ601" s="281"/>
      <c r="BA601" s="281"/>
      <c r="BB601" s="281"/>
      <c r="BC601" s="281"/>
      <c r="BD601" s="281"/>
      <c r="BE601" s="281"/>
      <c r="BF601" s="281"/>
      <c r="BG601" s="281"/>
      <c r="BH601" s="281"/>
      <c r="BI601" s="281"/>
      <c r="BJ601" s="281"/>
      <c r="BK601" s="281"/>
      <c r="BL601" s="281"/>
      <c r="BM601" s="281"/>
      <c r="BN601" s="281"/>
      <c r="BO601" s="281"/>
      <c r="BP601" s="281"/>
      <c r="BQ601" s="281"/>
      <c r="BR601" s="281"/>
      <c r="BS601" s="281"/>
      <c r="BT601" s="281"/>
      <c r="BU601" s="281"/>
      <c r="BV601" s="281"/>
      <c r="BW601" s="281"/>
      <c r="BX601" s="281"/>
      <c r="BY601" s="281"/>
      <c r="BZ601" s="281"/>
      <c r="CA601" s="281"/>
      <c r="CB601" s="281"/>
      <c r="CC601" s="281"/>
      <c r="CD601" s="281"/>
      <c r="CE601" s="281"/>
      <c r="CF601" s="281"/>
      <c r="CG601" s="54"/>
      <c r="CH601" s="54"/>
      <c r="CI601" s="54"/>
      <c r="CJ601" s="54"/>
      <c r="CK601" s="54"/>
      <c r="CL601" s="54"/>
      <c r="CM601" s="54"/>
      <c r="CN601" s="48"/>
      <c r="CO601" s="48"/>
      <c r="CP601" s="48"/>
      <c r="CQ601" s="48"/>
      <c r="CR601" s="48"/>
      <c r="CS601" s="48"/>
      <c r="CT601" s="48"/>
      <c r="CU601" s="48"/>
      <c r="CV601" s="48"/>
      <c r="CW601" s="48"/>
      <c r="CX601" s="48"/>
      <c r="CY601" s="48"/>
      <c r="CZ601" s="48"/>
      <c r="DA601" s="48"/>
      <c r="DB601" s="48"/>
      <c r="DC601" s="48"/>
      <c r="DD601" s="48"/>
      <c r="DE601" s="48"/>
      <c r="DF601" s="48"/>
      <c r="DG601" s="48"/>
      <c r="DH601" s="48"/>
      <c r="DI601" s="48"/>
      <c r="DJ601" s="48"/>
      <c r="DK601" s="48"/>
      <c r="DL601" s="48"/>
      <c r="DM601" s="48"/>
      <c r="DN601" s="48"/>
      <c r="DO601" s="48"/>
      <c r="DP601" s="48"/>
      <c r="DQ601" s="48"/>
      <c r="DR601" s="48"/>
      <c r="DS601" s="48"/>
      <c r="DT601" s="48"/>
      <c r="DU601" s="48"/>
      <c r="DV601" s="48"/>
      <c r="DW601" s="48"/>
      <c r="DX601" s="48"/>
      <c r="DY601" s="48"/>
      <c r="DZ601" s="48"/>
      <c r="EA601" s="48"/>
      <c r="EB601" s="48"/>
      <c r="EC601" s="48"/>
      <c r="ED601" s="48"/>
      <c r="EE601" s="48"/>
      <c r="EF601" s="48"/>
      <c r="EG601" s="48"/>
      <c r="EH601" s="48"/>
      <c r="EI601" s="48"/>
      <c r="EJ601" s="48"/>
      <c r="EK601" s="48"/>
      <c r="EL601" s="48"/>
      <c r="EM601" s="48"/>
      <c r="EN601" s="48"/>
      <c r="EO601" s="48"/>
      <c r="EP601" s="48"/>
      <c r="EQ601" s="48"/>
      <c r="ER601" s="48"/>
      <c r="ES601" s="48"/>
      <c r="ET601" s="48"/>
      <c r="EU601" s="48"/>
      <c r="EV601" s="48"/>
      <c r="EW601" s="48"/>
      <c r="EX601" s="48"/>
      <c r="EY601" s="48"/>
      <c r="EZ601" s="48"/>
      <c r="FA601" s="48"/>
      <c r="FB601" s="48"/>
      <c r="FC601" s="48"/>
      <c r="FD601" s="48"/>
      <c r="FE601" s="48"/>
      <c r="FF601" s="48"/>
      <c r="FG601" s="48"/>
      <c r="FH601" s="48"/>
      <c r="FI601" s="48"/>
      <c r="FJ601" s="48"/>
      <c r="FK601" s="48"/>
      <c r="FL601" s="48"/>
      <c r="FM601" s="48"/>
      <c r="FN601" s="48"/>
      <c r="FO601" s="48"/>
      <c r="FP601" s="48"/>
      <c r="FQ601" s="48"/>
    </row>
    <row r="602" spans="1:173" s="40" customFormat="1" ht="67.75" customHeight="1" x14ac:dyDescent="0.25">
      <c r="A602" s="512"/>
      <c r="B602" s="250" t="s">
        <v>1111</v>
      </c>
      <c r="C602" s="185" t="s">
        <v>829</v>
      </c>
      <c r="D602" s="661"/>
      <c r="E602" s="662"/>
      <c r="F602" s="661"/>
      <c r="G602" s="662"/>
      <c r="H602" s="661"/>
      <c r="I602" s="662"/>
      <c r="J602" s="661"/>
      <c r="K602" s="662"/>
      <c r="L602" s="661"/>
      <c r="M602" s="662"/>
      <c r="N602" s="661"/>
      <c r="O602" s="662"/>
      <c r="P602" s="661"/>
      <c r="Q602" s="662"/>
      <c r="R602" s="661"/>
      <c r="S602" s="662"/>
      <c r="T602" s="661"/>
      <c r="U602" s="662"/>
      <c r="V602" s="661"/>
      <c r="W602" s="662"/>
      <c r="X602" s="113"/>
      <c r="Y602" s="104">
        <f t="shared" si="97"/>
        <v>0</v>
      </c>
      <c r="Z602" s="409">
        <v>10</v>
      </c>
      <c r="AA602" s="45">
        <f t="shared" si="96"/>
        <v>0</v>
      </c>
      <c r="AB602" s="274"/>
      <c r="AC602" s="282"/>
      <c r="AD602" s="276"/>
      <c r="AE602" s="282"/>
      <c r="AF602" s="282"/>
      <c r="AG602" s="282"/>
      <c r="AH602" s="282"/>
      <c r="AI602" s="282"/>
      <c r="AJ602" s="282"/>
      <c r="AK602" s="282"/>
      <c r="AL602" s="282"/>
      <c r="AM602" s="282"/>
      <c r="AN602" s="282"/>
      <c r="AO602" s="282"/>
      <c r="AP602" s="282"/>
      <c r="AQ602" s="282"/>
      <c r="AR602" s="282"/>
      <c r="AS602" s="281"/>
      <c r="AT602" s="281"/>
      <c r="AU602" s="281"/>
      <c r="AV602" s="281"/>
      <c r="AW602" s="281"/>
      <c r="AX602" s="281"/>
      <c r="AY602" s="281"/>
      <c r="AZ602" s="281"/>
      <c r="BA602" s="281"/>
      <c r="BB602" s="281"/>
      <c r="BC602" s="281"/>
      <c r="BD602" s="281"/>
      <c r="BE602" s="281"/>
      <c r="BF602" s="281"/>
      <c r="BG602" s="281"/>
      <c r="BH602" s="281"/>
      <c r="BI602" s="281"/>
      <c r="BJ602" s="281"/>
      <c r="BK602" s="281"/>
      <c r="BL602" s="281"/>
      <c r="BM602" s="281"/>
      <c r="BN602" s="281"/>
      <c r="BO602" s="281"/>
      <c r="BP602" s="281"/>
      <c r="BQ602" s="281"/>
      <c r="BR602" s="281"/>
      <c r="BS602" s="281"/>
      <c r="BT602" s="281"/>
      <c r="BU602" s="281"/>
      <c r="BV602" s="281"/>
      <c r="BW602" s="281"/>
      <c r="BX602" s="281"/>
      <c r="BY602" s="281"/>
      <c r="BZ602" s="281"/>
      <c r="CA602" s="281"/>
      <c r="CB602" s="281"/>
      <c r="CC602" s="281"/>
      <c r="CD602" s="281"/>
      <c r="CE602" s="281"/>
      <c r="CF602" s="281"/>
      <c r="CG602" s="54"/>
      <c r="CH602" s="54"/>
      <c r="CI602" s="54"/>
      <c r="CJ602" s="54"/>
      <c r="CK602" s="54"/>
      <c r="CL602" s="54"/>
      <c r="CM602" s="54"/>
      <c r="CN602" s="48"/>
      <c r="CO602" s="48"/>
      <c r="CP602" s="48"/>
      <c r="CQ602" s="48"/>
      <c r="CR602" s="48"/>
      <c r="CS602" s="48"/>
      <c r="CT602" s="48"/>
      <c r="CU602" s="48"/>
      <c r="CV602" s="48"/>
      <c r="CW602" s="48"/>
      <c r="CX602" s="48"/>
      <c r="CY602" s="48"/>
      <c r="CZ602" s="48"/>
      <c r="DA602" s="48"/>
      <c r="DB602" s="48"/>
      <c r="DC602" s="48"/>
      <c r="DD602" s="48"/>
      <c r="DE602" s="48"/>
      <c r="DF602" s="48"/>
      <c r="DG602" s="48"/>
      <c r="DH602" s="48"/>
      <c r="DI602" s="48"/>
      <c r="DJ602" s="48"/>
      <c r="DK602" s="48"/>
      <c r="DL602" s="48"/>
      <c r="DM602" s="48"/>
      <c r="DN602" s="48"/>
      <c r="DO602" s="48"/>
      <c r="DP602" s="48"/>
      <c r="DQ602" s="48"/>
      <c r="DR602" s="48"/>
      <c r="DS602" s="48"/>
      <c r="DT602" s="48"/>
      <c r="DU602" s="48"/>
      <c r="DV602" s="48"/>
      <c r="DW602" s="48"/>
      <c r="DX602" s="48"/>
      <c r="DY602" s="48"/>
      <c r="DZ602" s="48"/>
      <c r="EA602" s="48"/>
      <c r="EB602" s="48"/>
      <c r="EC602" s="48"/>
      <c r="ED602" s="48"/>
      <c r="EE602" s="48"/>
      <c r="EF602" s="48"/>
      <c r="EG602" s="48"/>
      <c r="EH602" s="48"/>
      <c r="EI602" s="48"/>
      <c r="EJ602" s="48"/>
      <c r="EK602" s="48"/>
      <c r="EL602" s="48"/>
      <c r="EM602" s="48"/>
      <c r="EN602" s="48"/>
      <c r="EO602" s="48"/>
      <c r="EP602" s="48"/>
      <c r="EQ602" s="48"/>
      <c r="ER602" s="48"/>
      <c r="ES602" s="48"/>
      <c r="ET602" s="48"/>
      <c r="EU602" s="48"/>
      <c r="EV602" s="48"/>
      <c r="EW602" s="48"/>
      <c r="EX602" s="48"/>
      <c r="EY602" s="48"/>
      <c r="EZ602" s="48"/>
      <c r="FA602" s="48"/>
      <c r="FB602" s="48"/>
      <c r="FC602" s="48"/>
      <c r="FD602" s="48"/>
      <c r="FE602" s="48"/>
      <c r="FF602" s="48"/>
      <c r="FG602" s="48"/>
      <c r="FH602" s="48"/>
      <c r="FI602" s="48"/>
      <c r="FJ602" s="48"/>
      <c r="FK602" s="48"/>
      <c r="FL602" s="48"/>
      <c r="FM602" s="48"/>
      <c r="FN602" s="48"/>
      <c r="FO602" s="48"/>
      <c r="FP602" s="48"/>
      <c r="FQ602" s="48"/>
    </row>
    <row r="603" spans="1:173" s="40" customFormat="1" ht="44.25" customHeight="1" thickBot="1" x14ac:dyDescent="0.3">
      <c r="A603" s="512"/>
      <c r="B603" s="250" t="s">
        <v>1112</v>
      </c>
      <c r="C603" s="185" t="s">
        <v>828</v>
      </c>
      <c r="D603" s="626"/>
      <c r="E603" s="627"/>
      <c r="F603" s="626"/>
      <c r="G603" s="627"/>
      <c r="H603" s="626"/>
      <c r="I603" s="627"/>
      <c r="J603" s="626"/>
      <c r="K603" s="627"/>
      <c r="L603" s="626"/>
      <c r="M603" s="627"/>
      <c r="N603" s="626"/>
      <c r="O603" s="627"/>
      <c r="P603" s="626"/>
      <c r="Q603" s="627"/>
      <c r="R603" s="626"/>
      <c r="S603" s="627"/>
      <c r="T603" s="626"/>
      <c r="U603" s="627"/>
      <c r="V603" s="626"/>
      <c r="W603" s="627"/>
      <c r="X603" s="113"/>
      <c r="Y603" s="104">
        <f t="shared" si="95"/>
        <v>0</v>
      </c>
      <c r="Z603" s="429">
        <v>5</v>
      </c>
      <c r="AA603" s="45">
        <f t="shared" si="96"/>
        <v>0</v>
      </c>
      <c r="AB603" s="274"/>
      <c r="AC603" s="281"/>
      <c r="AD603" s="276"/>
      <c r="AE603" s="281"/>
      <c r="AF603" s="281"/>
      <c r="AG603" s="281"/>
      <c r="AH603" s="281"/>
      <c r="AI603" s="281"/>
      <c r="AJ603" s="281"/>
      <c r="AK603" s="281"/>
      <c r="AL603" s="281"/>
      <c r="AM603" s="281"/>
      <c r="AN603" s="281"/>
      <c r="AO603" s="281"/>
      <c r="AP603" s="281"/>
      <c r="AQ603" s="281"/>
      <c r="AR603" s="281"/>
      <c r="AS603" s="281"/>
      <c r="AT603" s="281"/>
      <c r="AU603" s="281"/>
      <c r="AV603" s="281"/>
      <c r="AW603" s="281"/>
      <c r="AX603" s="281"/>
      <c r="AY603" s="281"/>
      <c r="AZ603" s="281"/>
      <c r="BA603" s="281"/>
      <c r="BB603" s="281"/>
      <c r="BC603" s="281"/>
      <c r="BD603" s="281"/>
      <c r="BE603" s="281"/>
      <c r="BF603" s="281"/>
      <c r="BG603" s="281"/>
      <c r="BH603" s="281"/>
      <c r="BI603" s="281"/>
      <c r="BJ603" s="281"/>
      <c r="BK603" s="281"/>
      <c r="BL603" s="281"/>
      <c r="BM603" s="281"/>
      <c r="BN603" s="281"/>
      <c r="BO603" s="281"/>
      <c r="BP603" s="281"/>
      <c r="BQ603" s="281"/>
      <c r="BR603" s="281"/>
      <c r="BS603" s="281"/>
      <c r="BT603" s="281"/>
      <c r="BU603" s="281"/>
      <c r="BV603" s="281"/>
      <c r="BW603" s="281"/>
      <c r="BX603" s="281"/>
      <c r="BY603" s="281"/>
      <c r="BZ603" s="281"/>
      <c r="CA603" s="281"/>
      <c r="CB603" s="281"/>
      <c r="CC603" s="281"/>
      <c r="CD603" s="281"/>
      <c r="CE603" s="281"/>
      <c r="CF603" s="281"/>
      <c r="CG603" s="54"/>
      <c r="CH603" s="54"/>
      <c r="CI603" s="54"/>
      <c r="CJ603" s="54"/>
      <c r="CK603" s="54"/>
      <c r="CL603" s="54"/>
      <c r="CM603" s="54"/>
      <c r="CN603" s="48"/>
      <c r="CO603" s="48"/>
      <c r="CP603" s="48"/>
      <c r="CQ603" s="48"/>
      <c r="CR603" s="48"/>
      <c r="CS603" s="48"/>
      <c r="CT603" s="48"/>
      <c r="CU603" s="48"/>
      <c r="CV603" s="48"/>
      <c r="CW603" s="48"/>
      <c r="CX603" s="48"/>
      <c r="CY603" s="48"/>
      <c r="CZ603" s="48"/>
      <c r="DA603" s="48"/>
      <c r="DB603" s="48"/>
      <c r="DC603" s="48"/>
      <c r="DD603" s="48"/>
      <c r="DE603" s="48"/>
      <c r="DF603" s="48"/>
      <c r="DG603" s="48"/>
      <c r="DH603" s="48"/>
      <c r="DI603" s="48"/>
      <c r="DJ603" s="48"/>
      <c r="DK603" s="48"/>
      <c r="DL603" s="48"/>
      <c r="DM603" s="48"/>
      <c r="DN603" s="48"/>
      <c r="DO603" s="48"/>
      <c r="DP603" s="48"/>
      <c r="DQ603" s="48"/>
      <c r="DR603" s="48"/>
      <c r="DS603" s="48"/>
      <c r="DT603" s="48"/>
      <c r="DU603" s="48"/>
      <c r="DV603" s="48"/>
      <c r="DW603" s="48"/>
      <c r="DX603" s="48"/>
      <c r="DY603" s="48"/>
      <c r="DZ603" s="48"/>
      <c r="EA603" s="48"/>
      <c r="EB603" s="48"/>
      <c r="EC603" s="48"/>
      <c r="ED603" s="48"/>
      <c r="EE603" s="48"/>
      <c r="EF603" s="48"/>
      <c r="EG603" s="48"/>
      <c r="EH603" s="48"/>
      <c r="EI603" s="48"/>
      <c r="EJ603" s="48"/>
      <c r="EK603" s="48"/>
      <c r="EL603" s="48"/>
      <c r="EM603" s="48"/>
      <c r="EN603" s="48"/>
      <c r="EO603" s="48"/>
      <c r="EP603" s="48"/>
      <c r="EQ603" s="48"/>
      <c r="ER603" s="48"/>
      <c r="ES603" s="48"/>
      <c r="ET603" s="48"/>
      <c r="EU603" s="48"/>
      <c r="EV603" s="48"/>
      <c r="EW603" s="48"/>
      <c r="EX603" s="48"/>
      <c r="EY603" s="48"/>
      <c r="EZ603" s="48"/>
      <c r="FA603" s="48"/>
      <c r="FB603" s="48"/>
      <c r="FC603" s="48"/>
      <c r="FD603" s="48"/>
      <c r="FE603" s="48"/>
      <c r="FF603" s="48"/>
      <c r="FG603" s="48"/>
      <c r="FH603" s="48"/>
      <c r="FI603" s="48"/>
      <c r="FJ603" s="48"/>
      <c r="FK603" s="48"/>
      <c r="FL603" s="48"/>
      <c r="FM603" s="48"/>
      <c r="FN603" s="48"/>
      <c r="FO603" s="48"/>
      <c r="FP603" s="48"/>
      <c r="FQ603" s="48"/>
    </row>
    <row r="604" spans="1:173" ht="21" customHeight="1" thickTop="1" thickBot="1" x14ac:dyDescent="0.3">
      <c r="A604" s="430"/>
      <c r="B604" s="100"/>
      <c r="C604" s="142"/>
      <c r="D604" s="667" t="s">
        <v>289</v>
      </c>
      <c r="E604" s="668"/>
      <c r="F604" s="668"/>
      <c r="G604" s="668"/>
      <c r="H604" s="668"/>
      <c r="I604" s="668"/>
      <c r="J604" s="668"/>
      <c r="K604" s="668"/>
      <c r="L604" s="668"/>
      <c r="M604" s="668"/>
      <c r="N604" s="668"/>
      <c r="O604" s="668"/>
      <c r="P604" s="668"/>
      <c r="Q604" s="668"/>
      <c r="R604" s="668"/>
      <c r="S604" s="668"/>
      <c r="T604" s="668"/>
      <c r="U604" s="668"/>
      <c r="V604" s="668"/>
      <c r="W604" s="668"/>
      <c r="X604" s="669"/>
      <c r="Y604" s="92">
        <f>SUM(Y594:Y603)</f>
        <v>0</v>
      </c>
      <c r="Z604" s="410">
        <f>SUM(Z594:Z603)</f>
        <v>95</v>
      </c>
      <c r="AA604" s="57"/>
      <c r="AB604" s="51"/>
      <c r="AC604" s="277"/>
      <c r="AD604" s="276"/>
      <c r="AE604" s="277"/>
      <c r="AF604" s="277"/>
      <c r="AG604" s="277"/>
      <c r="AH604" s="277"/>
      <c r="AI604" s="277"/>
      <c r="AJ604" s="277"/>
      <c r="AK604" s="277"/>
      <c r="AL604" s="277"/>
      <c r="AM604" s="277"/>
      <c r="AN604" s="277"/>
      <c r="AO604" s="277"/>
      <c r="AP604" s="277"/>
      <c r="AQ604" s="277"/>
      <c r="AR604" s="277"/>
      <c r="AS604" s="277"/>
      <c r="AT604" s="277"/>
      <c r="AU604" s="277"/>
      <c r="AV604" s="277"/>
      <c r="AW604" s="277"/>
      <c r="AX604" s="277"/>
      <c r="AY604" s="277"/>
      <c r="AZ604" s="277"/>
      <c r="BA604" s="277"/>
      <c r="BB604" s="277"/>
      <c r="BC604" s="277"/>
      <c r="BD604" s="277"/>
      <c r="BE604" s="277"/>
      <c r="BF604" s="277"/>
      <c r="BG604" s="277"/>
      <c r="BH604" s="277"/>
      <c r="BI604" s="277"/>
      <c r="BJ604" s="277"/>
      <c r="BK604" s="277"/>
      <c r="BL604" s="277"/>
      <c r="BM604" s="277"/>
      <c r="BN604" s="277"/>
      <c r="BO604" s="277"/>
      <c r="BP604" s="277"/>
      <c r="BQ604" s="277"/>
      <c r="BR604" s="277"/>
      <c r="BS604" s="277"/>
      <c r="BT604" s="277"/>
      <c r="BU604" s="277"/>
      <c r="BV604" s="277"/>
      <c r="BW604" s="277"/>
      <c r="BX604" s="277"/>
      <c r="BY604" s="277"/>
      <c r="BZ604" s="277"/>
      <c r="CA604" s="277"/>
      <c r="CB604" s="277"/>
      <c r="CC604" s="277"/>
      <c r="CD604" s="277"/>
      <c r="CE604" s="277"/>
      <c r="CF604" s="277"/>
      <c r="CG604" s="51"/>
      <c r="CH604" s="51"/>
      <c r="CI604" s="51"/>
      <c r="CJ604" s="51"/>
      <c r="CK604" s="51"/>
      <c r="CL604" s="51"/>
      <c r="CM604" s="51"/>
      <c r="CN604" s="41"/>
      <c r="CO604" s="41"/>
      <c r="CP604" s="41"/>
      <c r="CQ604" s="41"/>
      <c r="CR604" s="41"/>
      <c r="CS604" s="41"/>
      <c r="CT604" s="41"/>
      <c r="CU604" s="41"/>
      <c r="CV604" s="41"/>
      <c r="CW604" s="41"/>
      <c r="CX604" s="41"/>
      <c r="CY604" s="41"/>
      <c r="CZ604" s="41"/>
      <c r="DA604" s="41"/>
      <c r="DB604" s="41"/>
      <c r="DC604" s="41"/>
      <c r="DD604" s="41"/>
      <c r="DE604" s="41"/>
      <c r="DF604" s="41"/>
      <c r="DG604" s="41"/>
      <c r="DH604" s="41"/>
      <c r="DI604" s="41"/>
      <c r="DJ604" s="41"/>
      <c r="DK604" s="41"/>
      <c r="DL604" s="41"/>
      <c r="DM604" s="41"/>
      <c r="DN604" s="41"/>
      <c r="DO604" s="41"/>
      <c r="DP604" s="41"/>
      <c r="DQ604" s="41"/>
      <c r="DR604" s="41"/>
      <c r="DS604" s="41"/>
      <c r="DT604" s="41"/>
      <c r="DU604" s="41"/>
      <c r="DV604" s="41"/>
      <c r="DW604" s="41"/>
      <c r="DX604" s="41"/>
      <c r="DY604" s="41"/>
      <c r="DZ604" s="41"/>
      <c r="EA604" s="41"/>
      <c r="EB604" s="41"/>
      <c r="EC604" s="41"/>
      <c r="ED604" s="41"/>
      <c r="EE604" s="41"/>
      <c r="EF604" s="41"/>
      <c r="EG604" s="41"/>
      <c r="EH604" s="41"/>
      <c r="EI604" s="41"/>
      <c r="EJ604" s="41"/>
      <c r="EK604" s="41"/>
      <c r="EL604" s="41"/>
      <c r="EM604" s="41"/>
      <c r="EN604" s="41"/>
      <c r="EO604" s="41"/>
      <c r="EP604" s="41"/>
      <c r="EQ604" s="41"/>
      <c r="ER604" s="41"/>
      <c r="ES604" s="41"/>
      <c r="ET604" s="41"/>
      <c r="EU604" s="41"/>
      <c r="EV604" s="41"/>
      <c r="EW604" s="41"/>
      <c r="EX604" s="41"/>
      <c r="EY604" s="41"/>
      <c r="EZ604" s="41"/>
      <c r="FA604" s="41"/>
      <c r="FB604" s="41"/>
      <c r="FC604" s="41"/>
      <c r="FD604" s="41"/>
      <c r="FE604" s="41"/>
      <c r="FF604" s="41"/>
      <c r="FG604" s="41"/>
      <c r="FH604" s="41"/>
      <c r="FI604" s="41"/>
      <c r="FJ604" s="41"/>
      <c r="FK604" s="41"/>
      <c r="FL604" s="41"/>
      <c r="FM604" s="41"/>
      <c r="FN604" s="41"/>
      <c r="FO604" s="41"/>
      <c r="FP604" s="41"/>
      <c r="FQ604" s="41"/>
    </row>
    <row r="605" spans="1:173" s="44" customFormat="1" ht="21" customHeight="1" thickBot="1" x14ac:dyDescent="0.3">
      <c r="A605" s="188"/>
      <c r="B605" s="197"/>
      <c r="C605" s="173"/>
      <c r="D605" s="693"/>
      <c r="E605" s="694"/>
      <c r="F605" s="750">
        <v>0</v>
      </c>
      <c r="G605" s="751"/>
      <c r="H605" s="751"/>
      <c r="I605" s="751"/>
      <c r="J605" s="751"/>
      <c r="K605" s="751"/>
      <c r="L605" s="751"/>
      <c r="M605" s="751"/>
      <c r="N605" s="751"/>
      <c r="O605" s="751"/>
      <c r="P605" s="751"/>
      <c r="Q605" s="751"/>
      <c r="R605" s="751"/>
      <c r="S605" s="751"/>
      <c r="T605" s="751"/>
      <c r="U605" s="751"/>
      <c r="V605" s="751"/>
      <c r="W605" s="751"/>
      <c r="X605" s="751"/>
      <c r="Y605" s="751"/>
      <c r="Z605" s="752"/>
      <c r="AA605" s="57"/>
      <c r="AB605" s="51"/>
      <c r="AC605" s="277"/>
      <c r="AD605" s="276"/>
      <c r="AE605" s="277"/>
      <c r="AF605" s="277"/>
      <c r="AG605" s="277"/>
      <c r="AH605" s="277"/>
      <c r="AI605" s="277"/>
      <c r="AJ605" s="277"/>
      <c r="AK605" s="277"/>
      <c r="AL605" s="277"/>
      <c r="AM605" s="277"/>
      <c r="AN605" s="277"/>
      <c r="AO605" s="277"/>
      <c r="AP605" s="277"/>
      <c r="AQ605" s="277"/>
      <c r="AR605" s="277"/>
      <c r="AS605" s="277"/>
      <c r="AT605" s="277"/>
      <c r="AU605" s="277"/>
      <c r="AV605" s="277"/>
      <c r="AW605" s="277"/>
      <c r="AX605" s="277"/>
      <c r="AY605" s="277"/>
      <c r="AZ605" s="277"/>
      <c r="BA605" s="277"/>
      <c r="BB605" s="277"/>
      <c r="BC605" s="277"/>
      <c r="BD605" s="277"/>
      <c r="BE605" s="277"/>
      <c r="BF605" s="277"/>
      <c r="BG605" s="277"/>
      <c r="BH605" s="277"/>
      <c r="BI605" s="277"/>
      <c r="BJ605" s="277"/>
      <c r="BK605" s="277"/>
      <c r="BL605" s="277"/>
      <c r="BM605" s="277"/>
      <c r="BN605" s="277"/>
      <c r="BO605" s="277"/>
      <c r="BP605" s="277"/>
      <c r="BQ605" s="277"/>
      <c r="BR605" s="277"/>
      <c r="BS605" s="277"/>
      <c r="BT605" s="277"/>
      <c r="BU605" s="277"/>
      <c r="BV605" s="277"/>
      <c r="BW605" s="277"/>
      <c r="BX605" s="277"/>
      <c r="BY605" s="277"/>
      <c r="BZ605" s="277"/>
      <c r="CA605" s="277"/>
      <c r="CB605" s="277"/>
      <c r="CC605" s="277"/>
      <c r="CD605" s="277"/>
      <c r="CE605" s="277"/>
      <c r="CF605" s="277"/>
      <c r="CG605" s="51"/>
      <c r="CH605" s="51"/>
      <c r="CI605" s="51"/>
      <c r="CJ605" s="51"/>
      <c r="CK605" s="51"/>
      <c r="CL605" s="51"/>
      <c r="CM605" s="51"/>
      <c r="CN605" s="41"/>
      <c r="CO605" s="41"/>
      <c r="CP605" s="41"/>
      <c r="CQ605" s="41"/>
      <c r="CR605" s="41"/>
      <c r="CS605" s="41"/>
      <c r="CT605" s="41"/>
      <c r="CU605" s="41"/>
      <c r="CV605" s="41"/>
      <c r="CW605" s="41"/>
      <c r="CX605" s="41"/>
      <c r="CY605" s="41"/>
      <c r="CZ605" s="41"/>
      <c r="DA605" s="41"/>
      <c r="DB605" s="41"/>
      <c r="DC605" s="41"/>
      <c r="DD605" s="41"/>
      <c r="DE605" s="41"/>
      <c r="DF605" s="41"/>
      <c r="DG605" s="41"/>
      <c r="DH605" s="41"/>
      <c r="DI605" s="41"/>
      <c r="DJ605" s="41"/>
      <c r="DK605" s="41"/>
      <c r="DL605" s="41"/>
      <c r="DM605" s="41"/>
      <c r="DN605" s="41"/>
      <c r="DO605" s="41"/>
      <c r="DP605" s="41"/>
      <c r="DQ605" s="41"/>
      <c r="DR605" s="41"/>
      <c r="DS605" s="41"/>
      <c r="DT605" s="41"/>
      <c r="DU605" s="41"/>
      <c r="DV605" s="41"/>
      <c r="DW605" s="41"/>
      <c r="DX605" s="41"/>
      <c r="DY605" s="41"/>
      <c r="DZ605" s="41"/>
      <c r="EA605" s="41"/>
      <c r="EB605" s="41"/>
      <c r="EC605" s="41"/>
      <c r="ED605" s="41"/>
      <c r="EE605" s="41"/>
      <c r="EF605" s="41"/>
      <c r="EG605" s="41"/>
      <c r="EH605" s="41"/>
      <c r="EI605" s="41"/>
      <c r="EJ605" s="41"/>
      <c r="EK605" s="41"/>
      <c r="EL605" s="41"/>
      <c r="EM605" s="41"/>
      <c r="EN605" s="41"/>
      <c r="EO605" s="41"/>
      <c r="EP605" s="41"/>
      <c r="EQ605" s="41"/>
      <c r="ER605" s="41"/>
      <c r="ES605" s="41"/>
      <c r="ET605" s="41"/>
      <c r="EU605" s="41"/>
      <c r="EV605" s="41"/>
      <c r="EW605" s="41"/>
      <c r="EX605" s="41"/>
      <c r="EY605" s="41"/>
      <c r="EZ605" s="41"/>
      <c r="FA605" s="41"/>
      <c r="FB605" s="41"/>
      <c r="FC605" s="41"/>
      <c r="FD605" s="41"/>
      <c r="FE605" s="41"/>
      <c r="FF605" s="41"/>
      <c r="FG605" s="41"/>
      <c r="FH605" s="41"/>
      <c r="FI605" s="41"/>
      <c r="FJ605" s="41"/>
      <c r="FK605" s="41"/>
      <c r="FL605" s="41"/>
      <c r="FM605" s="41"/>
      <c r="FN605" s="41"/>
      <c r="FO605" s="41"/>
      <c r="FP605" s="41"/>
      <c r="FQ605" s="41"/>
    </row>
    <row r="606" spans="1:173" ht="21" customHeight="1" x14ac:dyDescent="0.25">
      <c r="A606" s="288"/>
      <c r="B606" s="277"/>
      <c r="C606" s="291"/>
      <c r="D606" s="19"/>
      <c r="E606" s="19"/>
      <c r="F606" s="19"/>
      <c r="G606" s="19"/>
      <c r="H606" s="19"/>
      <c r="I606" s="19"/>
      <c r="J606" s="19"/>
      <c r="K606" s="19"/>
      <c r="L606" s="19"/>
      <c r="M606" s="19"/>
      <c r="N606" s="19"/>
      <c r="O606" s="19"/>
      <c r="P606" s="19"/>
      <c r="Q606" s="19"/>
      <c r="R606" s="19"/>
      <c r="S606" s="19"/>
      <c r="T606" s="19"/>
      <c r="U606" s="19"/>
      <c r="V606" s="19"/>
      <c r="W606" s="19"/>
      <c r="X606" s="277"/>
      <c r="Y606" s="19"/>
      <c r="Z606" s="290"/>
      <c r="AA606" s="280"/>
      <c r="AB606" s="19"/>
    </row>
    <row r="607" spans="1:173" ht="28" x14ac:dyDescent="0.25">
      <c r="A607" s="378" t="s">
        <v>273</v>
      </c>
      <c r="B607" s="378"/>
      <c r="C607" s="373"/>
      <c r="D607" s="374"/>
      <c r="E607" s="374"/>
      <c r="F607" s="374"/>
      <c r="G607" s="374"/>
      <c r="H607" s="374"/>
      <c r="I607" s="374"/>
      <c r="J607" s="374"/>
      <c r="K607" s="374"/>
      <c r="L607" s="374"/>
      <c r="M607" s="374"/>
      <c r="N607" s="374"/>
      <c r="O607" s="374"/>
      <c r="P607" s="374"/>
      <c r="Q607" s="374"/>
      <c r="R607" s="374"/>
      <c r="S607" s="374"/>
      <c r="T607" s="374"/>
      <c r="U607" s="374"/>
      <c r="V607" s="374"/>
      <c r="W607" s="374"/>
      <c r="X607" s="375"/>
      <c r="Y607" s="374"/>
      <c r="Z607" s="376"/>
      <c r="AA607" s="377"/>
      <c r="AB607" s="374"/>
    </row>
    <row r="608" spans="1:173" ht="21" customHeight="1" x14ac:dyDescent="0.25">
      <c r="A608" s="288"/>
      <c r="B608" s="277"/>
      <c r="C608" s="291"/>
      <c r="D608" s="19"/>
      <c r="E608" s="19"/>
      <c r="F608" s="19"/>
      <c r="G608" s="19"/>
      <c r="H608" s="19"/>
      <c r="I608" s="19"/>
      <c r="J608" s="19"/>
      <c r="K608" s="19"/>
      <c r="L608" s="19"/>
      <c r="M608" s="19"/>
      <c r="N608" s="19"/>
      <c r="O608" s="19"/>
      <c r="P608" s="19"/>
      <c r="Q608" s="19"/>
      <c r="R608" s="19"/>
      <c r="S608" s="19"/>
      <c r="T608" s="19"/>
      <c r="U608" s="19"/>
      <c r="V608" s="19"/>
      <c r="W608" s="19"/>
      <c r="X608" s="277"/>
      <c r="Y608" s="19"/>
      <c r="Z608" s="290"/>
      <c r="AA608" s="280"/>
      <c r="AB608" s="19"/>
    </row>
    <row r="609" spans="1:28" ht="21" customHeight="1" x14ac:dyDescent="0.25">
      <c r="A609" s="288"/>
      <c r="B609" s="277"/>
      <c r="C609" s="291"/>
      <c r="D609" s="19"/>
      <c r="E609" s="19"/>
      <c r="F609" s="19"/>
      <c r="G609" s="19"/>
      <c r="H609" s="19"/>
      <c r="I609" s="19"/>
      <c r="J609" s="19"/>
      <c r="K609" s="19"/>
      <c r="L609" s="19"/>
      <c r="M609" s="19"/>
      <c r="N609" s="19"/>
      <c r="O609" s="19"/>
      <c r="P609" s="19"/>
      <c r="Q609" s="19"/>
      <c r="R609" s="19"/>
      <c r="S609" s="19"/>
      <c r="T609" s="19"/>
      <c r="U609" s="19"/>
      <c r="V609" s="19"/>
      <c r="W609" s="19"/>
      <c r="X609" s="281"/>
      <c r="Y609" s="19"/>
      <c r="Z609" s="290"/>
      <c r="AA609" s="280"/>
      <c r="AB609" s="19"/>
    </row>
    <row r="610" spans="1:28" ht="18" x14ac:dyDescent="0.4">
      <c r="A610" s="288"/>
      <c r="B610" s="277"/>
      <c r="C610" s="291"/>
      <c r="D610" s="19"/>
      <c r="E610" s="19"/>
      <c r="F610" s="19"/>
      <c r="G610" s="19"/>
      <c r="H610" s="19"/>
      <c r="I610" s="19"/>
      <c r="J610" s="19"/>
      <c r="K610" s="19"/>
      <c r="L610" s="19"/>
      <c r="M610" s="19"/>
      <c r="N610" s="19"/>
      <c r="O610" s="19"/>
      <c r="P610" s="19"/>
      <c r="Q610" s="19"/>
      <c r="R610" s="19"/>
      <c r="S610" s="19"/>
      <c r="T610" s="19"/>
      <c r="U610" s="19"/>
      <c r="V610" s="19"/>
      <c r="W610" s="19"/>
      <c r="X610" s="292"/>
      <c r="Y610" s="19"/>
      <c r="Z610" s="290"/>
      <c r="AA610" s="280"/>
      <c r="AB610" s="19"/>
    </row>
    <row r="611" spans="1:28" x14ac:dyDescent="0.25">
      <c r="A611" s="288"/>
      <c r="B611" s="277"/>
      <c r="C611" s="291"/>
      <c r="D611" s="19"/>
      <c r="E611" s="19"/>
      <c r="F611" s="19"/>
      <c r="G611" s="19"/>
      <c r="H611" s="19"/>
      <c r="I611" s="19"/>
      <c r="J611" s="19"/>
      <c r="K611" s="19"/>
      <c r="L611" s="19"/>
      <c r="M611" s="19"/>
      <c r="N611" s="19"/>
      <c r="O611" s="19"/>
      <c r="P611" s="19"/>
      <c r="Q611" s="19"/>
      <c r="R611" s="19"/>
      <c r="S611" s="19"/>
      <c r="T611" s="19"/>
      <c r="U611" s="19"/>
      <c r="V611" s="19"/>
      <c r="W611" s="19"/>
      <c r="X611" s="277"/>
      <c r="Y611" s="19"/>
      <c r="Z611" s="290"/>
      <c r="AA611" s="280"/>
      <c r="AB611" s="19"/>
    </row>
    <row r="612" spans="1:28" x14ac:dyDescent="0.25">
      <c r="A612" s="288"/>
      <c r="B612" s="277"/>
      <c r="C612" s="291"/>
      <c r="D612" s="19"/>
      <c r="E612" s="19"/>
      <c r="F612" s="19"/>
      <c r="G612" s="19"/>
      <c r="H612" s="19"/>
      <c r="I612" s="19"/>
      <c r="J612" s="19"/>
      <c r="K612" s="19"/>
      <c r="L612" s="19"/>
      <c r="M612" s="19"/>
      <c r="N612" s="19"/>
      <c r="O612" s="19"/>
      <c r="P612" s="19"/>
      <c r="Q612" s="19"/>
      <c r="R612" s="19"/>
      <c r="S612" s="19"/>
      <c r="T612" s="19"/>
      <c r="U612" s="19"/>
      <c r="V612" s="19"/>
      <c r="W612" s="19"/>
      <c r="X612" s="277"/>
      <c r="Y612" s="19"/>
      <c r="Z612" s="290"/>
      <c r="AA612" s="280"/>
      <c r="AB612" s="19"/>
    </row>
    <row r="613" spans="1:28" x14ac:dyDescent="0.25">
      <c r="A613" s="288"/>
      <c r="B613" s="277"/>
      <c r="C613" s="291"/>
      <c r="D613" s="19"/>
      <c r="E613" s="19"/>
      <c r="F613" s="19"/>
      <c r="G613" s="19"/>
      <c r="H613" s="19"/>
      <c r="I613" s="19"/>
      <c r="J613" s="19"/>
      <c r="K613" s="19"/>
      <c r="L613" s="19"/>
      <c r="M613" s="19"/>
      <c r="N613" s="19"/>
      <c r="O613" s="19"/>
      <c r="P613" s="19"/>
      <c r="Q613" s="19"/>
      <c r="R613" s="19"/>
      <c r="S613" s="19"/>
      <c r="T613" s="19"/>
      <c r="U613" s="19"/>
      <c r="V613" s="19"/>
      <c r="W613" s="19"/>
      <c r="X613" s="281"/>
      <c r="Y613" s="19"/>
      <c r="Z613" s="290"/>
      <c r="AA613" s="280"/>
      <c r="AB613" s="19"/>
    </row>
    <row r="614" spans="1:28" ht="18" x14ac:dyDescent="0.4">
      <c r="A614" s="293"/>
      <c r="B614" s="277"/>
      <c r="C614" s="291"/>
      <c r="D614" s="19"/>
      <c r="E614" s="19"/>
      <c r="F614" s="19"/>
      <c r="G614" s="19"/>
      <c r="H614" s="19"/>
      <c r="I614" s="19"/>
      <c r="J614" s="19"/>
      <c r="K614" s="19"/>
      <c r="L614" s="19"/>
      <c r="M614" s="19"/>
      <c r="N614" s="19"/>
      <c r="O614" s="19"/>
      <c r="P614" s="19"/>
      <c r="Q614" s="19"/>
      <c r="R614" s="19"/>
      <c r="S614" s="19"/>
      <c r="T614" s="19"/>
      <c r="U614" s="19"/>
      <c r="V614" s="19"/>
      <c r="W614" s="19"/>
      <c r="X614" s="292"/>
      <c r="Y614" s="19"/>
      <c r="Z614" s="290"/>
      <c r="AA614" s="280"/>
      <c r="AB614" s="19"/>
    </row>
    <row r="615" spans="1:28" ht="18" x14ac:dyDescent="0.4">
      <c r="A615" s="293"/>
      <c r="B615" s="277"/>
      <c r="C615" s="291"/>
      <c r="D615" s="19"/>
      <c r="E615" s="19"/>
      <c r="F615" s="19"/>
      <c r="G615" s="19"/>
      <c r="H615" s="19"/>
      <c r="I615" s="19"/>
      <c r="J615" s="19"/>
      <c r="K615" s="19"/>
      <c r="L615" s="19"/>
      <c r="M615" s="19"/>
      <c r="N615" s="19"/>
      <c r="O615" s="19"/>
      <c r="P615" s="19"/>
      <c r="Q615" s="19"/>
      <c r="R615" s="19"/>
      <c r="S615" s="19"/>
      <c r="T615" s="19"/>
      <c r="U615" s="19"/>
      <c r="V615" s="19"/>
      <c r="W615" s="19"/>
      <c r="X615" s="292"/>
      <c r="Y615" s="19"/>
      <c r="Z615" s="290"/>
      <c r="AA615" s="280"/>
      <c r="AB615" s="19"/>
    </row>
    <row r="616" spans="1:28" x14ac:dyDescent="0.25">
      <c r="A616" s="293"/>
      <c r="B616" s="277"/>
      <c r="C616" s="291"/>
      <c r="D616" s="19"/>
      <c r="E616" s="19"/>
      <c r="F616" s="19"/>
      <c r="G616" s="19"/>
      <c r="H616" s="19"/>
      <c r="I616" s="19"/>
      <c r="J616" s="19"/>
      <c r="K616" s="19"/>
      <c r="L616" s="19"/>
      <c r="M616" s="19"/>
      <c r="N616" s="19"/>
      <c r="O616" s="19"/>
      <c r="P616" s="19"/>
      <c r="Q616" s="19"/>
      <c r="R616" s="19"/>
      <c r="S616" s="19"/>
      <c r="T616" s="19"/>
      <c r="U616" s="19"/>
      <c r="V616" s="19"/>
      <c r="W616" s="19"/>
      <c r="X616" s="277"/>
      <c r="Y616" s="19"/>
      <c r="Z616" s="290"/>
      <c r="AA616" s="280"/>
      <c r="AB616" s="19"/>
    </row>
    <row r="617" spans="1:28" x14ac:dyDescent="0.25">
      <c r="A617" s="293"/>
      <c r="B617" s="277"/>
      <c r="C617" s="291"/>
      <c r="D617" s="19"/>
      <c r="E617" s="19"/>
      <c r="F617" s="19"/>
      <c r="G617" s="19"/>
      <c r="H617" s="19"/>
      <c r="I617" s="19"/>
      <c r="J617" s="19"/>
      <c r="K617" s="19"/>
      <c r="L617" s="19"/>
      <c r="M617" s="19"/>
      <c r="N617" s="19"/>
      <c r="O617" s="19"/>
      <c r="P617" s="19"/>
      <c r="Q617" s="19"/>
      <c r="R617" s="19"/>
      <c r="S617" s="19"/>
      <c r="T617" s="19"/>
      <c r="U617" s="19"/>
      <c r="V617" s="19"/>
      <c r="W617" s="19"/>
      <c r="X617" s="277"/>
      <c r="Y617" s="19"/>
      <c r="Z617" s="290"/>
      <c r="AA617" s="280"/>
      <c r="AB617" s="19"/>
    </row>
    <row r="618" spans="1:28" x14ac:dyDescent="0.25">
      <c r="A618" s="293"/>
      <c r="B618" s="277"/>
      <c r="C618" s="291"/>
      <c r="D618" s="19"/>
      <c r="E618" s="19"/>
      <c r="F618" s="19"/>
      <c r="G618" s="19"/>
      <c r="H618" s="19"/>
      <c r="I618" s="19"/>
      <c r="J618" s="19"/>
      <c r="K618" s="19"/>
      <c r="L618" s="19"/>
      <c r="M618" s="19"/>
      <c r="N618" s="19"/>
      <c r="O618" s="19"/>
      <c r="P618" s="19"/>
      <c r="Q618" s="19"/>
      <c r="R618" s="19"/>
      <c r="S618" s="19"/>
      <c r="T618" s="19"/>
      <c r="U618" s="19"/>
      <c r="V618" s="19"/>
      <c r="W618" s="19"/>
      <c r="X618" s="277"/>
      <c r="Y618" s="19"/>
      <c r="Z618" s="290"/>
      <c r="AA618" s="280"/>
      <c r="AB618" s="19"/>
    </row>
    <row r="619" spans="1:28" x14ac:dyDescent="0.25">
      <c r="A619" s="293"/>
      <c r="B619" s="277"/>
      <c r="C619" s="291"/>
      <c r="D619" s="19"/>
      <c r="E619" s="19"/>
      <c r="F619" s="19"/>
      <c r="G619" s="19"/>
      <c r="H619" s="19"/>
      <c r="I619" s="19"/>
      <c r="J619" s="19"/>
      <c r="K619" s="19"/>
      <c r="L619" s="19"/>
      <c r="M619" s="19"/>
      <c r="N619" s="19"/>
      <c r="O619" s="19"/>
      <c r="P619" s="19"/>
      <c r="Q619" s="19"/>
      <c r="R619" s="19"/>
      <c r="S619" s="19"/>
      <c r="T619" s="19"/>
      <c r="U619" s="19"/>
      <c r="V619" s="19"/>
      <c r="W619" s="19"/>
      <c r="X619" s="277"/>
      <c r="Y619" s="19"/>
      <c r="Z619" s="290"/>
      <c r="AA619" s="280"/>
      <c r="AB619" s="19"/>
    </row>
    <row r="620" spans="1:28" x14ac:dyDescent="0.25">
      <c r="A620" s="293"/>
      <c r="B620" s="277"/>
      <c r="C620" s="291"/>
      <c r="D620" s="19"/>
      <c r="E620" s="19"/>
      <c r="F620" s="19"/>
      <c r="G620" s="19"/>
      <c r="H620" s="19"/>
      <c r="I620" s="19"/>
      <c r="J620" s="19"/>
      <c r="K620" s="19"/>
      <c r="L620" s="19"/>
      <c r="M620" s="19"/>
      <c r="N620" s="19"/>
      <c r="O620" s="19"/>
      <c r="P620" s="19"/>
      <c r="Q620" s="19"/>
      <c r="R620" s="19"/>
      <c r="S620" s="19"/>
      <c r="T620" s="19"/>
      <c r="U620" s="19"/>
      <c r="V620" s="19"/>
      <c r="W620" s="19"/>
      <c r="X620" s="281"/>
      <c r="Y620" s="19"/>
      <c r="Z620" s="290"/>
      <c r="AA620" s="280"/>
      <c r="AB620" s="19"/>
    </row>
    <row r="621" spans="1:28" ht="18" x14ac:dyDescent="0.4">
      <c r="A621" s="293"/>
      <c r="B621" s="277"/>
      <c r="C621" s="291"/>
      <c r="D621" s="19"/>
      <c r="E621" s="19"/>
      <c r="F621" s="19"/>
      <c r="G621" s="19"/>
      <c r="H621" s="19"/>
      <c r="I621" s="19"/>
      <c r="J621" s="19"/>
      <c r="K621" s="19"/>
      <c r="L621" s="19"/>
      <c r="M621" s="19"/>
      <c r="N621" s="19"/>
      <c r="O621" s="19"/>
      <c r="P621" s="19"/>
      <c r="Q621" s="19"/>
      <c r="R621" s="19"/>
      <c r="S621" s="19"/>
      <c r="T621" s="19"/>
      <c r="U621" s="19"/>
      <c r="V621" s="19"/>
      <c r="W621" s="19"/>
      <c r="X621" s="292"/>
      <c r="Y621" s="19"/>
      <c r="Z621" s="290"/>
      <c r="AA621" s="280"/>
      <c r="AB621" s="19"/>
    </row>
    <row r="622" spans="1:28" ht="18" x14ac:dyDescent="0.4">
      <c r="A622" s="293"/>
      <c r="B622" s="277"/>
      <c r="C622" s="291"/>
      <c r="D622" s="19"/>
      <c r="E622" s="19"/>
      <c r="F622" s="19"/>
      <c r="G622" s="19"/>
      <c r="H622" s="19"/>
      <c r="I622" s="19"/>
      <c r="J622" s="19"/>
      <c r="K622" s="19"/>
      <c r="L622" s="19"/>
      <c r="M622" s="19"/>
      <c r="N622" s="19"/>
      <c r="O622" s="19"/>
      <c r="P622" s="19"/>
      <c r="Q622" s="19"/>
      <c r="R622" s="19"/>
      <c r="S622" s="19"/>
      <c r="T622" s="19"/>
      <c r="U622" s="19"/>
      <c r="V622" s="19"/>
      <c r="W622" s="19"/>
      <c r="X622" s="292"/>
      <c r="Y622" s="19"/>
      <c r="Z622" s="290"/>
      <c r="AA622" s="280"/>
      <c r="AB622" s="19"/>
    </row>
    <row r="623" spans="1:28" ht="18" x14ac:dyDescent="0.4">
      <c r="A623" s="293"/>
      <c r="B623" s="277"/>
      <c r="C623" s="291"/>
      <c r="D623" s="19"/>
      <c r="E623" s="19"/>
      <c r="F623" s="19"/>
      <c r="G623" s="19"/>
      <c r="H623" s="19"/>
      <c r="I623" s="19"/>
      <c r="J623" s="19"/>
      <c r="K623" s="19"/>
      <c r="L623" s="19"/>
      <c r="M623" s="19"/>
      <c r="N623" s="19"/>
      <c r="O623" s="19"/>
      <c r="P623" s="19"/>
      <c r="Q623" s="19"/>
      <c r="R623" s="19"/>
      <c r="S623" s="19"/>
      <c r="T623" s="19"/>
      <c r="U623" s="19"/>
      <c r="V623" s="19"/>
      <c r="W623" s="19"/>
      <c r="X623" s="292"/>
      <c r="Y623" s="19"/>
      <c r="Z623" s="290"/>
      <c r="AA623" s="280"/>
      <c r="AB623" s="19"/>
    </row>
    <row r="624" spans="1:28" x14ac:dyDescent="0.25">
      <c r="A624" s="293"/>
      <c r="B624" s="277"/>
      <c r="C624" s="291"/>
      <c r="D624" s="19"/>
      <c r="E624" s="19"/>
      <c r="F624" s="19"/>
      <c r="G624" s="19"/>
      <c r="H624" s="19"/>
      <c r="I624" s="19"/>
      <c r="J624" s="19"/>
      <c r="K624" s="19"/>
      <c r="L624" s="19"/>
      <c r="M624" s="19"/>
      <c r="N624" s="19"/>
      <c r="O624" s="19"/>
      <c r="P624" s="19"/>
      <c r="Q624" s="19"/>
      <c r="R624" s="19"/>
      <c r="S624" s="19"/>
      <c r="T624" s="19"/>
      <c r="U624" s="19"/>
      <c r="V624" s="19"/>
      <c r="W624" s="19"/>
      <c r="X624" s="277"/>
      <c r="Y624" s="19"/>
      <c r="Z624" s="290"/>
      <c r="AA624" s="280"/>
      <c r="AB624" s="19"/>
    </row>
    <row r="625" spans="1:28" x14ac:dyDescent="0.25">
      <c r="A625" s="293"/>
      <c r="B625" s="277"/>
      <c r="C625" s="291"/>
      <c r="D625" s="19"/>
      <c r="E625" s="19"/>
      <c r="F625" s="19"/>
      <c r="G625" s="19"/>
      <c r="H625" s="19"/>
      <c r="I625" s="19"/>
      <c r="J625" s="19"/>
      <c r="K625" s="19"/>
      <c r="L625" s="19"/>
      <c r="M625" s="19"/>
      <c r="N625" s="19"/>
      <c r="O625" s="19"/>
      <c r="P625" s="19"/>
      <c r="Q625" s="19"/>
      <c r="R625" s="19"/>
      <c r="S625" s="19"/>
      <c r="T625" s="19"/>
      <c r="U625" s="19"/>
      <c r="V625" s="19"/>
      <c r="W625" s="19"/>
      <c r="X625" s="277"/>
      <c r="Y625" s="19"/>
      <c r="Z625" s="290"/>
      <c r="AA625" s="280"/>
      <c r="AB625" s="19"/>
    </row>
    <row r="626" spans="1:28" x14ac:dyDescent="0.25">
      <c r="A626" s="293"/>
      <c r="B626" s="277"/>
      <c r="C626" s="291"/>
      <c r="D626" s="19"/>
      <c r="E626" s="19"/>
      <c r="F626" s="19"/>
      <c r="G626" s="19"/>
      <c r="H626" s="19"/>
      <c r="I626" s="19"/>
      <c r="J626" s="19"/>
      <c r="K626" s="19"/>
      <c r="L626" s="19"/>
      <c r="M626" s="19"/>
      <c r="N626" s="19"/>
      <c r="O626" s="19"/>
      <c r="P626" s="19"/>
      <c r="Q626" s="19"/>
      <c r="R626" s="19"/>
      <c r="S626" s="19"/>
      <c r="T626" s="19"/>
      <c r="U626" s="19"/>
      <c r="V626" s="19"/>
      <c r="W626" s="19"/>
      <c r="X626" s="277"/>
      <c r="Y626" s="19"/>
      <c r="Z626" s="290"/>
      <c r="AA626" s="280"/>
      <c r="AB626" s="19"/>
    </row>
    <row r="627" spans="1:28" x14ac:dyDescent="0.25">
      <c r="A627" s="293"/>
      <c r="B627" s="277"/>
      <c r="C627" s="291"/>
      <c r="D627" s="19"/>
      <c r="E627" s="19"/>
      <c r="F627" s="19"/>
      <c r="G627" s="19"/>
      <c r="H627" s="19"/>
      <c r="I627" s="19"/>
      <c r="J627" s="19"/>
      <c r="K627" s="19"/>
      <c r="L627" s="19"/>
      <c r="M627" s="19"/>
      <c r="N627" s="19"/>
      <c r="O627" s="19"/>
      <c r="P627" s="19"/>
      <c r="Q627" s="19"/>
      <c r="R627" s="19"/>
      <c r="S627" s="19"/>
      <c r="T627" s="19"/>
      <c r="U627" s="19"/>
      <c r="V627" s="19"/>
      <c r="W627" s="19"/>
      <c r="X627" s="277"/>
      <c r="Y627" s="19"/>
      <c r="Z627" s="290"/>
      <c r="AA627" s="280"/>
      <c r="AB627" s="19"/>
    </row>
    <row r="628" spans="1:28" x14ac:dyDescent="0.25">
      <c r="A628" s="293"/>
      <c r="B628" s="277"/>
      <c r="C628" s="291"/>
      <c r="D628" s="19"/>
      <c r="E628" s="19"/>
      <c r="F628" s="19"/>
      <c r="G628" s="19"/>
      <c r="H628" s="19"/>
      <c r="I628" s="19"/>
      <c r="J628" s="19"/>
      <c r="K628" s="19"/>
      <c r="L628" s="19"/>
      <c r="M628" s="19"/>
      <c r="N628" s="19"/>
      <c r="O628" s="19"/>
      <c r="P628" s="19"/>
      <c r="Q628" s="19"/>
      <c r="R628" s="19"/>
      <c r="S628" s="19"/>
      <c r="T628" s="19"/>
      <c r="U628" s="19"/>
      <c r="V628" s="19"/>
      <c r="W628" s="19"/>
      <c r="X628" s="277"/>
      <c r="Y628" s="19"/>
      <c r="Z628" s="290"/>
      <c r="AA628" s="280"/>
      <c r="AB628" s="19"/>
    </row>
    <row r="629" spans="1:28" x14ac:dyDescent="0.25">
      <c r="A629" s="293"/>
      <c r="B629" s="277"/>
      <c r="C629" s="291"/>
      <c r="D629" s="19"/>
      <c r="E629" s="19"/>
      <c r="F629" s="19"/>
      <c r="G629" s="19"/>
      <c r="H629" s="19"/>
      <c r="I629" s="19"/>
      <c r="J629" s="19"/>
      <c r="K629" s="19"/>
      <c r="L629" s="19"/>
      <c r="M629" s="19"/>
      <c r="N629" s="19"/>
      <c r="O629" s="19"/>
      <c r="P629" s="19"/>
      <c r="Q629" s="19"/>
      <c r="R629" s="19"/>
      <c r="S629" s="19"/>
      <c r="T629" s="19"/>
      <c r="U629" s="19"/>
      <c r="V629" s="19"/>
      <c r="W629" s="19"/>
      <c r="X629" s="277"/>
      <c r="Y629" s="19"/>
      <c r="Z629" s="290"/>
      <c r="AA629" s="280"/>
      <c r="AB629" s="19"/>
    </row>
    <row r="630" spans="1:28" x14ac:dyDescent="0.25">
      <c r="A630" s="293"/>
      <c r="B630" s="277"/>
      <c r="C630" s="291"/>
      <c r="D630" s="19"/>
      <c r="E630" s="19"/>
      <c r="F630" s="19"/>
      <c r="G630" s="19"/>
      <c r="H630" s="19"/>
      <c r="I630" s="19"/>
      <c r="J630" s="19"/>
      <c r="K630" s="19"/>
      <c r="L630" s="19"/>
      <c r="M630" s="19"/>
      <c r="N630" s="19"/>
      <c r="O630" s="19"/>
      <c r="P630" s="19"/>
      <c r="Q630" s="19"/>
      <c r="R630" s="19"/>
      <c r="S630" s="19"/>
      <c r="T630" s="19"/>
      <c r="U630" s="19"/>
      <c r="V630" s="19"/>
      <c r="W630" s="19"/>
      <c r="X630" s="281"/>
      <c r="Y630" s="19"/>
      <c r="Z630" s="290"/>
      <c r="AA630" s="280"/>
      <c r="AB630" s="19"/>
    </row>
    <row r="631" spans="1:28" ht="18" x14ac:dyDescent="0.4">
      <c r="A631" s="293"/>
      <c r="B631" s="277"/>
      <c r="C631" s="291"/>
      <c r="D631" s="19"/>
      <c r="E631" s="19"/>
      <c r="F631" s="19"/>
      <c r="G631" s="19"/>
      <c r="H631" s="19"/>
      <c r="I631" s="19"/>
      <c r="J631" s="19"/>
      <c r="K631" s="19"/>
      <c r="L631" s="19"/>
      <c r="M631" s="19"/>
      <c r="N631" s="19"/>
      <c r="O631" s="19"/>
      <c r="P631" s="19"/>
      <c r="Q631" s="19"/>
      <c r="R631" s="19"/>
      <c r="S631" s="19"/>
      <c r="T631" s="19"/>
      <c r="U631" s="19"/>
      <c r="V631" s="19"/>
      <c r="W631" s="19"/>
      <c r="X631" s="292"/>
      <c r="Y631" s="19"/>
      <c r="Z631" s="290"/>
      <c r="AA631" s="280"/>
      <c r="AB631" s="19"/>
    </row>
    <row r="632" spans="1:28" ht="18" x14ac:dyDescent="0.4">
      <c r="A632" s="293"/>
      <c r="B632" s="277"/>
      <c r="C632" s="291"/>
      <c r="D632" s="19"/>
      <c r="E632" s="19"/>
      <c r="F632" s="19"/>
      <c r="G632" s="19"/>
      <c r="H632" s="19"/>
      <c r="I632" s="19"/>
      <c r="J632" s="19"/>
      <c r="K632" s="19"/>
      <c r="L632" s="19"/>
      <c r="M632" s="19"/>
      <c r="N632" s="19"/>
      <c r="O632" s="19"/>
      <c r="P632" s="19"/>
      <c r="Q632" s="19"/>
      <c r="R632" s="19"/>
      <c r="S632" s="19"/>
      <c r="T632" s="19"/>
      <c r="U632" s="19"/>
      <c r="V632" s="19"/>
      <c r="W632" s="19"/>
      <c r="X632" s="292"/>
      <c r="Y632" s="19"/>
      <c r="Z632" s="290"/>
      <c r="AA632" s="280"/>
      <c r="AB632" s="19"/>
    </row>
    <row r="633" spans="1:28" ht="18" x14ac:dyDescent="0.4">
      <c r="A633" s="293"/>
      <c r="B633" s="277"/>
      <c r="C633" s="291"/>
      <c r="D633" s="19"/>
      <c r="E633" s="19"/>
      <c r="F633" s="19"/>
      <c r="G633" s="19"/>
      <c r="H633" s="19"/>
      <c r="I633" s="19"/>
      <c r="J633" s="19"/>
      <c r="K633" s="19"/>
      <c r="L633" s="19"/>
      <c r="M633" s="19"/>
      <c r="N633" s="19"/>
      <c r="O633" s="19"/>
      <c r="P633" s="19"/>
      <c r="Q633" s="19"/>
      <c r="R633" s="19"/>
      <c r="S633" s="19"/>
      <c r="T633" s="19"/>
      <c r="U633" s="19"/>
      <c r="V633" s="19"/>
      <c r="W633" s="19"/>
      <c r="X633" s="292"/>
      <c r="Y633" s="19"/>
      <c r="Z633" s="290"/>
      <c r="AA633" s="280"/>
      <c r="AB633" s="19"/>
    </row>
    <row r="634" spans="1:28" ht="18" x14ac:dyDescent="0.4">
      <c r="A634" s="293"/>
      <c r="B634" s="277"/>
      <c r="C634" s="291"/>
      <c r="D634" s="19"/>
      <c r="E634" s="19"/>
      <c r="F634" s="19"/>
      <c r="G634" s="19"/>
      <c r="H634" s="19"/>
      <c r="I634" s="19"/>
      <c r="J634" s="19"/>
      <c r="K634" s="19"/>
      <c r="L634" s="19"/>
      <c r="M634" s="19"/>
      <c r="N634" s="19"/>
      <c r="O634" s="19"/>
      <c r="P634" s="19"/>
      <c r="Q634" s="19"/>
      <c r="R634" s="19"/>
      <c r="S634" s="19"/>
      <c r="T634" s="19"/>
      <c r="U634" s="19"/>
      <c r="V634" s="19"/>
      <c r="W634" s="19"/>
      <c r="X634" s="292"/>
      <c r="Y634" s="19"/>
      <c r="Z634" s="290"/>
      <c r="AA634" s="280"/>
      <c r="AB634" s="19"/>
    </row>
    <row r="635" spans="1:28" ht="18" x14ac:dyDescent="0.4">
      <c r="A635" s="293"/>
      <c r="B635" s="277"/>
      <c r="C635" s="291"/>
      <c r="D635" s="19"/>
      <c r="E635" s="19"/>
      <c r="F635" s="19"/>
      <c r="G635" s="19"/>
      <c r="H635" s="19"/>
      <c r="I635" s="19"/>
      <c r="J635" s="19"/>
      <c r="K635" s="19"/>
      <c r="L635" s="19"/>
      <c r="M635" s="19"/>
      <c r="N635" s="19"/>
      <c r="O635" s="19"/>
      <c r="P635" s="19"/>
      <c r="Q635" s="19"/>
      <c r="R635" s="19"/>
      <c r="S635" s="19"/>
      <c r="T635" s="19"/>
      <c r="U635" s="19"/>
      <c r="V635" s="19"/>
      <c r="W635" s="19"/>
      <c r="X635" s="292"/>
      <c r="Y635" s="19"/>
      <c r="Z635" s="290"/>
      <c r="AA635" s="280"/>
      <c r="AB635" s="19"/>
    </row>
    <row r="636" spans="1:28" ht="18" x14ac:dyDescent="0.4">
      <c r="A636" s="293"/>
      <c r="B636" s="277"/>
      <c r="C636" s="291"/>
      <c r="D636" s="19"/>
      <c r="E636" s="19"/>
      <c r="F636" s="19"/>
      <c r="G636" s="19"/>
      <c r="H636" s="19"/>
      <c r="I636" s="19"/>
      <c r="J636" s="19"/>
      <c r="K636" s="19"/>
      <c r="L636" s="19"/>
      <c r="M636" s="19"/>
      <c r="N636" s="19"/>
      <c r="O636" s="19"/>
      <c r="P636" s="19"/>
      <c r="Q636" s="19"/>
      <c r="R636" s="19"/>
      <c r="S636" s="19"/>
      <c r="T636" s="19"/>
      <c r="U636" s="19"/>
      <c r="V636" s="19"/>
      <c r="W636" s="19"/>
      <c r="X636" s="292"/>
      <c r="Y636" s="19"/>
      <c r="Z636" s="290"/>
      <c r="AA636" s="280"/>
      <c r="AB636" s="19"/>
    </row>
    <row r="637" spans="1:28" x14ac:dyDescent="0.25">
      <c r="A637" s="293"/>
      <c r="B637" s="277"/>
      <c r="C637" s="291"/>
      <c r="D637" s="19"/>
      <c r="E637" s="19"/>
      <c r="F637" s="19"/>
      <c r="G637" s="19"/>
      <c r="H637" s="19"/>
      <c r="I637" s="19"/>
      <c r="J637" s="19"/>
      <c r="K637" s="19"/>
      <c r="L637" s="19"/>
      <c r="M637" s="19"/>
      <c r="N637" s="19"/>
      <c r="O637" s="19"/>
      <c r="P637" s="19"/>
      <c r="Q637" s="19"/>
      <c r="R637" s="19"/>
      <c r="S637" s="19"/>
      <c r="T637" s="19"/>
      <c r="U637" s="19"/>
      <c r="V637" s="19"/>
      <c r="W637" s="19"/>
      <c r="X637" s="277"/>
      <c r="Y637" s="19"/>
      <c r="Z637" s="290"/>
      <c r="AA637" s="280"/>
      <c r="AB637" s="19"/>
    </row>
    <row r="638" spans="1:28" x14ac:dyDescent="0.25">
      <c r="A638" s="293"/>
      <c r="B638" s="277"/>
      <c r="C638" s="291"/>
      <c r="D638" s="19"/>
      <c r="E638" s="19"/>
      <c r="F638" s="19"/>
      <c r="G638" s="19"/>
      <c r="H638" s="19"/>
      <c r="I638" s="19"/>
      <c r="J638" s="19"/>
      <c r="K638" s="19"/>
      <c r="L638" s="19"/>
      <c r="M638" s="19"/>
      <c r="N638" s="19"/>
      <c r="O638" s="19"/>
      <c r="P638" s="19"/>
      <c r="Q638" s="19"/>
      <c r="R638" s="19"/>
      <c r="S638" s="19"/>
      <c r="T638" s="19"/>
      <c r="U638" s="19"/>
      <c r="V638" s="19"/>
      <c r="W638" s="19"/>
      <c r="X638" s="19"/>
      <c r="Y638" s="19"/>
      <c r="Z638" s="290"/>
      <c r="AA638" s="280"/>
      <c r="AB638" s="19"/>
    </row>
    <row r="639" spans="1:28" x14ac:dyDescent="0.25">
      <c r="A639" s="293"/>
      <c r="B639" s="277"/>
      <c r="C639" s="291"/>
      <c r="D639" s="19"/>
      <c r="E639" s="19"/>
      <c r="F639" s="19"/>
      <c r="G639" s="19"/>
      <c r="H639" s="19"/>
      <c r="I639" s="19"/>
      <c r="J639" s="19"/>
      <c r="K639" s="19"/>
      <c r="L639" s="19"/>
      <c r="M639" s="19"/>
      <c r="N639" s="19"/>
      <c r="O639" s="19"/>
      <c r="P639" s="19"/>
      <c r="Q639" s="19"/>
      <c r="R639" s="19"/>
      <c r="S639" s="19"/>
      <c r="T639" s="19"/>
      <c r="U639" s="19"/>
      <c r="V639" s="19"/>
      <c r="W639" s="19"/>
      <c r="X639" s="19"/>
      <c r="Y639" s="19"/>
      <c r="Z639" s="290"/>
      <c r="AA639" s="280"/>
      <c r="AB639" s="19"/>
    </row>
    <row r="640" spans="1:28" x14ac:dyDescent="0.25">
      <c r="A640" s="293"/>
      <c r="B640" s="277"/>
      <c r="C640" s="291"/>
      <c r="D640" s="19"/>
      <c r="E640" s="19"/>
      <c r="F640" s="19"/>
      <c r="G640" s="19"/>
      <c r="H640" s="19"/>
      <c r="I640" s="19"/>
      <c r="J640" s="19"/>
      <c r="K640" s="19"/>
      <c r="L640" s="19"/>
      <c r="M640" s="19"/>
      <c r="N640" s="19"/>
      <c r="O640" s="19"/>
      <c r="P640" s="19"/>
      <c r="Q640" s="19"/>
      <c r="R640" s="19"/>
      <c r="S640" s="19"/>
      <c r="T640" s="19"/>
      <c r="U640" s="19"/>
      <c r="V640" s="19"/>
      <c r="W640" s="19"/>
      <c r="X640" s="19"/>
      <c r="Y640" s="19"/>
      <c r="Z640" s="290"/>
      <c r="AA640" s="280"/>
      <c r="AB640" s="19"/>
    </row>
    <row r="641" spans="1:28" x14ac:dyDescent="0.25">
      <c r="A641" s="293"/>
      <c r="B641" s="277"/>
      <c r="C641" s="291"/>
      <c r="D641" s="19"/>
      <c r="E641" s="19"/>
      <c r="F641" s="19"/>
      <c r="G641" s="19"/>
      <c r="H641" s="19"/>
      <c r="I641" s="19"/>
      <c r="J641" s="19"/>
      <c r="K641" s="19"/>
      <c r="L641" s="19"/>
      <c r="M641" s="19"/>
      <c r="N641" s="19"/>
      <c r="O641" s="19"/>
      <c r="P641" s="19"/>
      <c r="Q641" s="19"/>
      <c r="R641" s="19"/>
      <c r="S641" s="19"/>
      <c r="T641" s="19"/>
      <c r="U641" s="19"/>
      <c r="V641" s="19"/>
      <c r="W641" s="19"/>
      <c r="X641" s="19"/>
      <c r="Y641" s="19"/>
      <c r="Z641" s="290"/>
      <c r="AA641" s="280"/>
      <c r="AB641" s="19"/>
    </row>
    <row r="642" spans="1:28" x14ac:dyDescent="0.25">
      <c r="A642" s="293"/>
      <c r="B642" s="277"/>
      <c r="C642" s="291"/>
      <c r="D642" s="19"/>
      <c r="E642" s="19"/>
      <c r="F642" s="19"/>
      <c r="G642" s="19"/>
      <c r="H642" s="19"/>
      <c r="I642" s="19"/>
      <c r="J642" s="19"/>
      <c r="K642" s="19"/>
      <c r="L642" s="19"/>
      <c r="M642" s="19"/>
      <c r="N642" s="19"/>
      <c r="O642" s="19"/>
      <c r="P642" s="19"/>
      <c r="Q642" s="19"/>
      <c r="R642" s="19"/>
      <c r="S642" s="19"/>
      <c r="T642" s="19"/>
      <c r="U642" s="19"/>
      <c r="V642" s="19"/>
      <c r="W642" s="19"/>
      <c r="X642" s="19"/>
      <c r="Y642" s="19"/>
      <c r="Z642" s="290"/>
      <c r="AA642" s="280"/>
      <c r="AB642" s="19"/>
    </row>
    <row r="643" spans="1:28" x14ac:dyDescent="0.25">
      <c r="A643" s="293"/>
      <c r="B643" s="277"/>
      <c r="C643" s="291"/>
      <c r="D643" s="19"/>
      <c r="E643" s="19"/>
      <c r="F643" s="19"/>
      <c r="G643" s="19"/>
      <c r="H643" s="19"/>
      <c r="I643" s="19"/>
      <c r="J643" s="19"/>
      <c r="K643" s="19"/>
      <c r="L643" s="19"/>
      <c r="M643" s="19"/>
      <c r="N643" s="19"/>
      <c r="O643" s="19"/>
      <c r="P643" s="19"/>
      <c r="Q643" s="19"/>
      <c r="R643" s="19"/>
      <c r="S643" s="19"/>
      <c r="T643" s="19"/>
      <c r="U643" s="19"/>
      <c r="V643" s="19"/>
      <c r="W643" s="19"/>
      <c r="X643" s="19"/>
      <c r="Y643" s="19"/>
      <c r="Z643" s="290"/>
      <c r="AA643" s="280"/>
      <c r="AB643" s="19"/>
    </row>
    <row r="644" spans="1:28" x14ac:dyDescent="0.25">
      <c r="A644" s="293"/>
      <c r="B644" s="277"/>
      <c r="C644" s="291"/>
      <c r="D644" s="19"/>
      <c r="E644" s="19"/>
      <c r="F644" s="19"/>
      <c r="G644" s="19"/>
      <c r="H644" s="19"/>
      <c r="I644" s="19"/>
      <c r="J644" s="19"/>
      <c r="K644" s="19"/>
      <c r="L644" s="19"/>
      <c r="M644" s="19"/>
      <c r="N644" s="19"/>
      <c r="O644" s="19"/>
      <c r="P644" s="19"/>
      <c r="Q644" s="19"/>
      <c r="R644" s="19"/>
      <c r="S644" s="19"/>
      <c r="T644" s="19"/>
      <c r="U644" s="19"/>
      <c r="V644" s="19"/>
      <c r="W644" s="19"/>
      <c r="X644" s="19"/>
      <c r="Y644" s="19"/>
      <c r="Z644" s="290"/>
      <c r="AA644" s="280"/>
      <c r="AB644" s="19"/>
    </row>
    <row r="645" spans="1:28" x14ac:dyDescent="0.25">
      <c r="A645" s="293"/>
      <c r="B645" s="277"/>
      <c r="C645" s="291"/>
      <c r="D645" s="19"/>
      <c r="E645" s="19"/>
      <c r="F645" s="19"/>
      <c r="G645" s="19"/>
      <c r="H645" s="19"/>
      <c r="I645" s="19"/>
      <c r="J645" s="19"/>
      <c r="K645" s="19"/>
      <c r="L645" s="19"/>
      <c r="M645" s="19"/>
      <c r="N645" s="19"/>
      <c r="O645" s="19"/>
      <c r="P645" s="19"/>
      <c r="Q645" s="19"/>
      <c r="R645" s="19"/>
      <c r="S645" s="19"/>
      <c r="T645" s="19"/>
      <c r="U645" s="19"/>
      <c r="V645" s="19"/>
      <c r="W645" s="19"/>
      <c r="X645" s="19"/>
      <c r="Y645" s="19"/>
      <c r="Z645" s="290"/>
      <c r="AA645" s="280"/>
      <c r="AB645" s="19"/>
    </row>
    <row r="646" spans="1:28" x14ac:dyDescent="0.25">
      <c r="A646" s="293"/>
      <c r="B646" s="277"/>
      <c r="C646" s="291"/>
      <c r="D646" s="19"/>
      <c r="E646" s="19"/>
      <c r="F646" s="19"/>
      <c r="G646" s="19"/>
      <c r="H646" s="19"/>
      <c r="I646" s="19"/>
      <c r="J646" s="19"/>
      <c r="K646" s="19"/>
      <c r="L646" s="19"/>
      <c r="M646" s="19"/>
      <c r="N646" s="19"/>
      <c r="O646" s="19"/>
      <c r="P646" s="19"/>
      <c r="Q646" s="19"/>
      <c r="R646" s="19"/>
      <c r="S646" s="19"/>
      <c r="T646" s="19"/>
      <c r="U646" s="19"/>
      <c r="V646" s="19"/>
      <c r="W646" s="19"/>
      <c r="X646" s="19"/>
      <c r="Y646" s="19"/>
      <c r="Z646" s="290"/>
      <c r="AA646" s="280"/>
      <c r="AB646" s="19"/>
    </row>
    <row r="647" spans="1:28" x14ac:dyDescent="0.25">
      <c r="A647" s="293"/>
      <c r="B647" s="277"/>
      <c r="C647" s="291"/>
      <c r="D647" s="19"/>
      <c r="E647" s="19"/>
      <c r="F647" s="19"/>
      <c r="G647" s="19"/>
      <c r="H647" s="19"/>
      <c r="I647" s="19"/>
      <c r="J647" s="19"/>
      <c r="K647" s="19"/>
      <c r="L647" s="19"/>
      <c r="M647" s="19"/>
      <c r="N647" s="19"/>
      <c r="O647" s="19"/>
      <c r="P647" s="19"/>
      <c r="Q647" s="19"/>
      <c r="R647" s="19"/>
      <c r="S647" s="19"/>
      <c r="T647" s="19"/>
      <c r="U647" s="19"/>
      <c r="V647" s="19"/>
      <c r="W647" s="19"/>
      <c r="X647" s="19"/>
      <c r="Y647" s="19"/>
      <c r="Z647" s="290"/>
      <c r="AA647" s="280"/>
      <c r="AB647" s="19"/>
    </row>
    <row r="648" spans="1:28" x14ac:dyDescent="0.25">
      <c r="A648" s="293"/>
      <c r="B648" s="277"/>
      <c r="C648" s="291"/>
      <c r="D648" s="19"/>
      <c r="E648" s="19"/>
      <c r="F648" s="19"/>
      <c r="G648" s="19"/>
      <c r="H648" s="19"/>
      <c r="I648" s="19"/>
      <c r="J648" s="19"/>
      <c r="K648" s="19"/>
      <c r="L648" s="19"/>
      <c r="M648" s="19"/>
      <c r="N648" s="19"/>
      <c r="O648" s="19"/>
      <c r="P648" s="19"/>
      <c r="Q648" s="19"/>
      <c r="R648" s="19"/>
      <c r="S648" s="19"/>
      <c r="T648" s="19"/>
      <c r="U648" s="19"/>
      <c r="V648" s="19"/>
      <c r="W648" s="19"/>
      <c r="X648" s="19"/>
      <c r="Y648" s="19"/>
      <c r="Z648" s="290"/>
      <c r="AA648" s="280"/>
      <c r="AB648" s="19"/>
    </row>
    <row r="649" spans="1:28" x14ac:dyDescent="0.25">
      <c r="A649" s="293"/>
      <c r="B649" s="277"/>
      <c r="C649" s="291"/>
      <c r="D649" s="19"/>
      <c r="E649" s="19"/>
      <c r="F649" s="19"/>
      <c r="G649" s="19"/>
      <c r="H649" s="19"/>
      <c r="I649" s="19"/>
      <c r="J649" s="19"/>
      <c r="K649" s="19"/>
      <c r="L649" s="19"/>
      <c r="M649" s="19"/>
      <c r="N649" s="19"/>
      <c r="O649" s="19"/>
      <c r="P649" s="19"/>
      <c r="Q649" s="19"/>
      <c r="R649" s="19"/>
      <c r="S649" s="19"/>
      <c r="T649" s="19"/>
      <c r="U649" s="19"/>
      <c r="V649" s="19"/>
      <c r="W649" s="19"/>
      <c r="X649" s="19"/>
      <c r="Y649" s="19"/>
      <c r="Z649" s="290"/>
      <c r="AA649" s="280"/>
      <c r="AB649" s="19"/>
    </row>
    <row r="650" spans="1:28" x14ac:dyDescent="0.25">
      <c r="A650" s="293"/>
      <c r="B650" s="277"/>
      <c r="C650" s="291"/>
      <c r="D650" s="19"/>
      <c r="E650" s="19"/>
      <c r="F650" s="19"/>
      <c r="G650" s="19"/>
      <c r="H650" s="19"/>
      <c r="I650" s="19"/>
      <c r="J650" s="19"/>
      <c r="K650" s="19"/>
      <c r="L650" s="19"/>
      <c r="M650" s="19"/>
      <c r="N650" s="19"/>
      <c r="O650" s="19"/>
      <c r="P650" s="19"/>
      <c r="Q650" s="19"/>
      <c r="R650" s="19"/>
      <c r="S650" s="19"/>
      <c r="T650" s="19"/>
      <c r="U650" s="19"/>
      <c r="V650" s="19"/>
      <c r="W650" s="19"/>
      <c r="X650" s="19"/>
      <c r="Y650" s="19"/>
      <c r="Z650" s="290"/>
      <c r="AA650" s="280"/>
      <c r="AB650" s="19"/>
    </row>
    <row r="651" spans="1:28" x14ac:dyDescent="0.25">
      <c r="A651" s="293"/>
      <c r="B651" s="277"/>
      <c r="C651" s="291"/>
      <c r="D651" s="19"/>
      <c r="E651" s="19"/>
      <c r="F651" s="19"/>
      <c r="G651" s="19"/>
      <c r="H651" s="19"/>
      <c r="I651" s="19"/>
      <c r="J651" s="19"/>
      <c r="K651" s="19"/>
      <c r="L651" s="19"/>
      <c r="M651" s="19"/>
      <c r="N651" s="19"/>
      <c r="O651" s="19"/>
      <c r="P651" s="19"/>
      <c r="Q651" s="19"/>
      <c r="R651" s="19"/>
      <c r="S651" s="19"/>
      <c r="T651" s="19"/>
      <c r="U651" s="19"/>
      <c r="V651" s="19"/>
      <c r="W651" s="19"/>
      <c r="X651" s="19"/>
      <c r="Y651" s="19"/>
      <c r="Z651" s="290"/>
      <c r="AA651" s="280"/>
      <c r="AB651" s="19"/>
    </row>
    <row r="652" spans="1:28" x14ac:dyDescent="0.25">
      <c r="A652" s="293"/>
      <c r="B652" s="277"/>
      <c r="C652" s="291"/>
      <c r="D652" s="19"/>
      <c r="E652" s="19"/>
      <c r="F652" s="19"/>
      <c r="G652" s="19"/>
      <c r="H652" s="19"/>
      <c r="I652" s="19"/>
      <c r="J652" s="19"/>
      <c r="K652" s="19"/>
      <c r="L652" s="19"/>
      <c r="M652" s="19"/>
      <c r="N652" s="19"/>
      <c r="O652" s="19"/>
      <c r="P652" s="19"/>
      <c r="Q652" s="19"/>
      <c r="R652" s="19"/>
      <c r="S652" s="19"/>
      <c r="T652" s="19"/>
      <c r="U652" s="19"/>
      <c r="V652" s="19"/>
      <c r="W652" s="19"/>
      <c r="X652" s="19"/>
      <c r="Y652" s="19"/>
      <c r="Z652" s="290"/>
      <c r="AA652" s="280"/>
      <c r="AB652" s="19"/>
    </row>
    <row r="653" spans="1:28" x14ac:dyDescent="0.25">
      <c r="A653" s="293"/>
      <c r="B653" s="277"/>
      <c r="C653" s="291"/>
      <c r="D653" s="19"/>
      <c r="E653" s="19"/>
      <c r="F653" s="19"/>
      <c r="G653" s="19"/>
      <c r="H653" s="19"/>
      <c r="I653" s="19"/>
      <c r="J653" s="19"/>
      <c r="K653" s="19"/>
      <c r="L653" s="19"/>
      <c r="M653" s="19"/>
      <c r="N653" s="19"/>
      <c r="O653" s="19"/>
      <c r="P653" s="19"/>
      <c r="Q653" s="19"/>
      <c r="R653" s="19"/>
      <c r="S653" s="19"/>
      <c r="T653" s="19"/>
      <c r="U653" s="19"/>
      <c r="V653" s="19"/>
      <c r="W653" s="19"/>
      <c r="X653" s="19"/>
      <c r="Y653" s="19"/>
      <c r="Z653" s="290"/>
      <c r="AA653" s="280"/>
      <c r="AB653" s="19"/>
    </row>
    <row r="654" spans="1:28" s="19" customFormat="1" x14ac:dyDescent="0.25">
      <c r="A654" s="293"/>
      <c r="B654" s="277"/>
      <c r="C654" s="291"/>
      <c r="Z654" s="290"/>
      <c r="AA654" s="280"/>
    </row>
    <row r="655" spans="1:28" s="19" customFormat="1" x14ac:dyDescent="0.25">
      <c r="A655" s="293"/>
      <c r="B655" s="277"/>
      <c r="C655" s="291"/>
      <c r="Z655" s="290"/>
      <c r="AA655" s="280"/>
    </row>
    <row r="656" spans="1:28" s="19" customFormat="1" x14ac:dyDescent="0.25">
      <c r="A656" s="293"/>
      <c r="B656" s="277"/>
      <c r="C656" s="291"/>
      <c r="Z656" s="290"/>
      <c r="AA656" s="280"/>
    </row>
    <row r="657" spans="1:27" s="19" customFormat="1" x14ac:dyDescent="0.25">
      <c r="A657" s="293"/>
      <c r="B657" s="277"/>
      <c r="C657" s="291"/>
      <c r="Z657" s="290"/>
      <c r="AA657" s="280"/>
    </row>
    <row r="658" spans="1:27" s="19" customFormat="1" x14ac:dyDescent="0.25">
      <c r="A658" s="293"/>
      <c r="B658" s="277"/>
      <c r="C658" s="291"/>
      <c r="Z658" s="290"/>
      <c r="AA658" s="280"/>
    </row>
    <row r="659" spans="1:27" s="19" customFormat="1" x14ac:dyDescent="0.25">
      <c r="A659" s="293"/>
      <c r="B659" s="277"/>
      <c r="C659" s="291"/>
      <c r="Z659" s="290"/>
      <c r="AA659" s="280"/>
    </row>
    <row r="660" spans="1:27" s="19" customFormat="1" x14ac:dyDescent="0.25">
      <c r="A660" s="293"/>
      <c r="B660" s="277"/>
      <c r="C660" s="291"/>
      <c r="Z660" s="290"/>
      <c r="AA660" s="280"/>
    </row>
    <row r="661" spans="1:27" s="19" customFormat="1" x14ac:dyDescent="0.25">
      <c r="A661" s="293"/>
      <c r="B661" s="277"/>
      <c r="C661" s="291"/>
      <c r="Z661" s="290"/>
      <c r="AA661" s="280"/>
    </row>
    <row r="662" spans="1:27" s="19" customFormat="1" x14ac:dyDescent="0.25">
      <c r="A662" s="293"/>
      <c r="B662" s="277"/>
      <c r="C662" s="291"/>
      <c r="Z662" s="290"/>
      <c r="AA662" s="280"/>
    </row>
    <row r="663" spans="1:27" s="19" customFormat="1" x14ac:dyDescent="0.25">
      <c r="A663" s="293"/>
      <c r="B663" s="277"/>
      <c r="C663" s="291"/>
      <c r="Z663" s="290"/>
      <c r="AA663" s="280"/>
    </row>
    <row r="664" spans="1:27" s="19" customFormat="1" x14ac:dyDescent="0.25">
      <c r="A664" s="293"/>
      <c r="B664" s="277"/>
      <c r="C664" s="291"/>
      <c r="Z664" s="290"/>
      <c r="AA664" s="280"/>
    </row>
    <row r="665" spans="1:27" s="19" customFormat="1" x14ac:dyDescent="0.25">
      <c r="A665" s="293"/>
      <c r="B665" s="277"/>
      <c r="C665" s="291"/>
      <c r="Z665" s="290"/>
      <c r="AA665" s="280"/>
    </row>
    <row r="666" spans="1:27" s="19" customFormat="1" x14ac:dyDescent="0.25">
      <c r="A666" s="293"/>
      <c r="B666" s="277"/>
      <c r="C666" s="291"/>
      <c r="Z666" s="290"/>
      <c r="AA666" s="280"/>
    </row>
    <row r="667" spans="1:27" s="19" customFormat="1" x14ac:dyDescent="0.25">
      <c r="A667" s="293"/>
      <c r="B667" s="277"/>
      <c r="C667" s="291"/>
      <c r="Z667" s="290"/>
      <c r="AA667" s="280"/>
    </row>
    <row r="668" spans="1:27" s="19" customFormat="1" x14ac:dyDescent="0.25">
      <c r="A668" s="293"/>
      <c r="B668" s="277"/>
      <c r="C668" s="291"/>
      <c r="Z668" s="290"/>
      <c r="AA668" s="280"/>
    </row>
    <row r="669" spans="1:27" s="19" customFormat="1" x14ac:dyDescent="0.25">
      <c r="A669" s="293"/>
      <c r="B669" s="277"/>
      <c r="C669" s="291"/>
      <c r="Z669" s="290"/>
      <c r="AA669" s="280"/>
    </row>
    <row r="670" spans="1:27" s="19" customFormat="1" x14ac:dyDescent="0.25">
      <c r="A670" s="293"/>
      <c r="B670" s="277"/>
      <c r="C670" s="291"/>
      <c r="Z670" s="290"/>
      <c r="AA670" s="280"/>
    </row>
    <row r="671" spans="1:27" s="19" customFormat="1" x14ac:dyDescent="0.25">
      <c r="A671" s="293"/>
      <c r="B671" s="277"/>
      <c r="C671" s="291"/>
      <c r="Z671" s="290"/>
      <c r="AA671" s="280"/>
    </row>
    <row r="672" spans="1:27" s="19" customFormat="1" x14ac:dyDescent="0.25">
      <c r="A672" s="293"/>
      <c r="B672" s="277"/>
      <c r="C672" s="291"/>
      <c r="Z672" s="290"/>
      <c r="AA672" s="280"/>
    </row>
    <row r="673" spans="1:27" s="19" customFormat="1" x14ac:dyDescent="0.25">
      <c r="A673" s="293"/>
      <c r="B673" s="277"/>
      <c r="C673" s="291"/>
      <c r="Z673" s="290"/>
      <c r="AA673" s="280"/>
    </row>
    <row r="674" spans="1:27" s="19" customFormat="1" x14ac:dyDescent="0.25">
      <c r="A674" s="293"/>
      <c r="B674" s="277"/>
      <c r="C674" s="291"/>
      <c r="Z674" s="290"/>
      <c r="AA674" s="280"/>
    </row>
    <row r="675" spans="1:27" s="19" customFormat="1" x14ac:dyDescent="0.25">
      <c r="A675" s="293"/>
      <c r="B675" s="277"/>
      <c r="C675" s="291"/>
      <c r="Z675" s="290"/>
      <c r="AA675" s="280"/>
    </row>
    <row r="676" spans="1:27" s="19" customFormat="1" x14ac:dyDescent="0.25">
      <c r="A676" s="293"/>
      <c r="B676" s="277"/>
      <c r="C676" s="291"/>
      <c r="Z676" s="290"/>
      <c r="AA676" s="280"/>
    </row>
    <row r="677" spans="1:27" s="19" customFormat="1" x14ac:dyDescent="0.25">
      <c r="A677" s="293"/>
      <c r="B677" s="277"/>
      <c r="C677" s="291"/>
      <c r="Z677" s="290"/>
      <c r="AA677" s="280"/>
    </row>
    <row r="678" spans="1:27" s="19" customFormat="1" x14ac:dyDescent="0.25">
      <c r="A678" s="293"/>
      <c r="B678" s="277"/>
      <c r="C678" s="291"/>
      <c r="Z678" s="290"/>
      <c r="AA678" s="280"/>
    </row>
    <row r="679" spans="1:27" s="19" customFormat="1" x14ac:dyDescent="0.25">
      <c r="A679" s="293"/>
      <c r="B679" s="277"/>
      <c r="C679" s="291"/>
      <c r="Z679" s="290"/>
      <c r="AA679" s="280"/>
    </row>
    <row r="680" spans="1:27" s="19" customFormat="1" x14ac:dyDescent="0.25">
      <c r="A680" s="293"/>
      <c r="B680" s="277"/>
      <c r="C680" s="291"/>
      <c r="Z680" s="290"/>
      <c r="AA680" s="280"/>
    </row>
    <row r="681" spans="1:27" s="19" customFormat="1" x14ac:dyDescent="0.25">
      <c r="A681" s="293"/>
      <c r="B681" s="277"/>
      <c r="C681" s="291"/>
      <c r="Z681" s="290"/>
      <c r="AA681" s="280"/>
    </row>
    <row r="682" spans="1:27" s="19" customFormat="1" x14ac:dyDescent="0.25">
      <c r="A682" s="293"/>
      <c r="B682" s="277"/>
      <c r="C682" s="291"/>
      <c r="Z682" s="290"/>
      <c r="AA682" s="280"/>
    </row>
    <row r="683" spans="1:27" s="19" customFormat="1" x14ac:dyDescent="0.25">
      <c r="A683" s="293"/>
      <c r="B683" s="277"/>
      <c r="C683" s="291"/>
      <c r="Z683" s="290"/>
      <c r="AA683" s="280"/>
    </row>
    <row r="684" spans="1:27" s="19" customFormat="1" x14ac:dyDescent="0.25">
      <c r="A684" s="293"/>
      <c r="B684" s="277"/>
      <c r="C684" s="291"/>
      <c r="Z684" s="290"/>
      <c r="AA684" s="280"/>
    </row>
    <row r="685" spans="1:27" s="19" customFormat="1" x14ac:dyDescent="0.25">
      <c r="A685" s="293"/>
      <c r="B685" s="277"/>
      <c r="C685" s="291"/>
      <c r="Z685" s="290"/>
      <c r="AA685" s="280"/>
    </row>
    <row r="686" spans="1:27" s="19" customFormat="1" x14ac:dyDescent="0.25">
      <c r="A686" s="293"/>
      <c r="B686" s="277"/>
      <c r="C686" s="291"/>
      <c r="Z686" s="290"/>
      <c r="AA686" s="280"/>
    </row>
    <row r="687" spans="1:27" s="19" customFormat="1" x14ac:dyDescent="0.25">
      <c r="A687" s="293"/>
      <c r="B687" s="277"/>
      <c r="C687" s="291"/>
      <c r="Z687" s="290"/>
      <c r="AA687" s="280"/>
    </row>
    <row r="688" spans="1:27" s="19" customFormat="1" x14ac:dyDescent="0.25">
      <c r="A688" s="293"/>
      <c r="B688" s="277"/>
      <c r="C688" s="291"/>
      <c r="Z688" s="290"/>
      <c r="AA688" s="280"/>
    </row>
    <row r="689" spans="1:27" s="19" customFormat="1" x14ac:dyDescent="0.25">
      <c r="A689" s="293"/>
      <c r="B689" s="277"/>
      <c r="C689" s="291"/>
      <c r="Z689" s="290"/>
      <c r="AA689" s="280"/>
    </row>
    <row r="690" spans="1:27" s="19" customFormat="1" x14ac:dyDescent="0.25">
      <c r="A690" s="293"/>
      <c r="B690" s="277"/>
      <c r="C690" s="291"/>
      <c r="Z690" s="290"/>
      <c r="AA690" s="280"/>
    </row>
    <row r="691" spans="1:27" s="19" customFormat="1" x14ac:dyDescent="0.25">
      <c r="A691" s="293"/>
      <c r="B691" s="277"/>
      <c r="C691" s="291"/>
      <c r="Z691" s="290"/>
      <c r="AA691" s="280"/>
    </row>
    <row r="692" spans="1:27" s="19" customFormat="1" x14ac:dyDescent="0.25">
      <c r="A692" s="293"/>
      <c r="B692" s="277"/>
      <c r="C692" s="291"/>
      <c r="Z692" s="290"/>
      <c r="AA692" s="280"/>
    </row>
    <row r="693" spans="1:27" s="19" customFormat="1" x14ac:dyDescent="0.25">
      <c r="A693" s="293"/>
      <c r="B693" s="277"/>
      <c r="C693" s="291"/>
      <c r="Z693" s="290"/>
      <c r="AA693" s="280"/>
    </row>
    <row r="694" spans="1:27" s="19" customFormat="1" x14ac:dyDescent="0.25">
      <c r="A694" s="293"/>
      <c r="B694" s="277"/>
      <c r="C694" s="291"/>
      <c r="Z694" s="290"/>
      <c r="AA694" s="280"/>
    </row>
    <row r="695" spans="1:27" s="19" customFormat="1" x14ac:dyDescent="0.25">
      <c r="A695" s="293"/>
      <c r="B695" s="277"/>
      <c r="C695" s="291"/>
      <c r="Z695" s="290"/>
      <c r="AA695" s="280"/>
    </row>
    <row r="696" spans="1:27" s="19" customFormat="1" x14ac:dyDescent="0.25">
      <c r="A696" s="293"/>
      <c r="B696" s="277"/>
      <c r="C696" s="291"/>
      <c r="Z696" s="290"/>
      <c r="AA696" s="280"/>
    </row>
    <row r="697" spans="1:27" s="19" customFormat="1" x14ac:dyDescent="0.25">
      <c r="A697" s="293"/>
      <c r="B697" s="277"/>
      <c r="C697" s="291"/>
      <c r="Z697" s="290"/>
      <c r="AA697" s="280"/>
    </row>
    <row r="698" spans="1:27" s="19" customFormat="1" x14ac:dyDescent="0.25">
      <c r="A698" s="293"/>
      <c r="B698" s="277"/>
      <c r="C698" s="291"/>
      <c r="Z698" s="290"/>
      <c r="AA698" s="280"/>
    </row>
    <row r="699" spans="1:27" s="19" customFormat="1" x14ac:dyDescent="0.25">
      <c r="A699" s="293"/>
      <c r="B699" s="277"/>
      <c r="C699" s="291"/>
      <c r="Z699" s="290"/>
      <c r="AA699" s="280"/>
    </row>
    <row r="700" spans="1:27" s="19" customFormat="1" x14ac:dyDescent="0.25">
      <c r="A700" s="293"/>
      <c r="B700" s="277"/>
      <c r="C700" s="291"/>
      <c r="Z700" s="290"/>
      <c r="AA700" s="280"/>
    </row>
    <row r="701" spans="1:27" s="19" customFormat="1" x14ac:dyDescent="0.25">
      <c r="A701" s="293"/>
      <c r="B701" s="277"/>
      <c r="C701" s="291"/>
      <c r="Z701" s="290"/>
      <c r="AA701" s="280"/>
    </row>
    <row r="702" spans="1:27" s="19" customFormat="1" x14ac:dyDescent="0.25">
      <c r="A702" s="293"/>
      <c r="B702" s="277"/>
      <c r="C702" s="291"/>
      <c r="Z702" s="290"/>
      <c r="AA702" s="280"/>
    </row>
    <row r="703" spans="1:27" s="19" customFormat="1" x14ac:dyDescent="0.25">
      <c r="A703" s="293"/>
      <c r="B703" s="277"/>
      <c r="C703" s="291"/>
      <c r="Z703" s="290"/>
      <c r="AA703" s="280"/>
    </row>
    <row r="704" spans="1:27" s="19" customFormat="1" x14ac:dyDescent="0.25">
      <c r="A704" s="293"/>
      <c r="B704" s="277"/>
      <c r="C704" s="291"/>
      <c r="Z704" s="290"/>
      <c r="AA704" s="280"/>
    </row>
    <row r="705" spans="1:27" s="19" customFormat="1" x14ac:dyDescent="0.25">
      <c r="A705" s="293"/>
      <c r="B705" s="277"/>
      <c r="C705" s="291"/>
      <c r="Z705" s="290"/>
      <c r="AA705" s="280"/>
    </row>
    <row r="706" spans="1:27" s="19" customFormat="1" x14ac:dyDescent="0.25">
      <c r="A706" s="293"/>
      <c r="B706" s="277"/>
      <c r="C706" s="291"/>
      <c r="Z706" s="290"/>
      <c r="AA706" s="280"/>
    </row>
    <row r="707" spans="1:27" s="19" customFormat="1" x14ac:dyDescent="0.25">
      <c r="A707" s="293"/>
      <c r="B707" s="277"/>
      <c r="C707" s="291"/>
      <c r="Z707" s="290"/>
      <c r="AA707" s="280"/>
    </row>
    <row r="708" spans="1:27" s="19" customFormat="1" x14ac:dyDescent="0.25">
      <c r="A708" s="293"/>
      <c r="B708" s="277"/>
      <c r="C708" s="291"/>
      <c r="Z708" s="290"/>
      <c r="AA708" s="280"/>
    </row>
    <row r="709" spans="1:27" s="19" customFormat="1" x14ac:dyDescent="0.25">
      <c r="A709" s="293"/>
      <c r="B709" s="277"/>
      <c r="C709" s="291"/>
      <c r="Z709" s="290"/>
      <c r="AA709" s="280"/>
    </row>
    <row r="710" spans="1:27" s="19" customFormat="1" x14ac:dyDescent="0.25">
      <c r="A710" s="293"/>
      <c r="B710" s="277"/>
      <c r="C710" s="291"/>
      <c r="Z710" s="290"/>
      <c r="AA710" s="280"/>
    </row>
    <row r="711" spans="1:27" s="19" customFormat="1" x14ac:dyDescent="0.25">
      <c r="A711" s="293"/>
      <c r="B711" s="277"/>
      <c r="C711" s="291"/>
      <c r="Z711" s="290"/>
      <c r="AA711" s="280"/>
    </row>
    <row r="712" spans="1:27" s="19" customFormat="1" x14ac:dyDescent="0.25">
      <c r="A712" s="293"/>
      <c r="B712" s="277"/>
      <c r="C712" s="291"/>
      <c r="Z712" s="290"/>
      <c r="AA712" s="280"/>
    </row>
    <row r="713" spans="1:27" s="19" customFormat="1" x14ac:dyDescent="0.25">
      <c r="A713" s="293"/>
      <c r="B713" s="277"/>
      <c r="C713" s="291"/>
      <c r="Z713" s="290"/>
      <c r="AA713" s="280"/>
    </row>
    <row r="714" spans="1:27" s="19" customFormat="1" x14ac:dyDescent="0.25">
      <c r="A714" s="293"/>
      <c r="B714" s="277"/>
      <c r="C714" s="291"/>
      <c r="Z714" s="290"/>
      <c r="AA714" s="280"/>
    </row>
    <row r="715" spans="1:27" s="19" customFormat="1" x14ac:dyDescent="0.25">
      <c r="A715" s="293"/>
      <c r="B715" s="277"/>
      <c r="C715" s="291"/>
      <c r="Z715" s="290"/>
      <c r="AA715" s="280"/>
    </row>
    <row r="716" spans="1:27" s="19" customFormat="1" x14ac:dyDescent="0.25">
      <c r="A716" s="293"/>
      <c r="B716" s="277"/>
      <c r="C716" s="291"/>
      <c r="Z716" s="290"/>
      <c r="AA716" s="280"/>
    </row>
    <row r="717" spans="1:27" s="19" customFormat="1" x14ac:dyDescent="0.25">
      <c r="A717" s="293"/>
      <c r="B717" s="277"/>
      <c r="C717" s="291"/>
      <c r="Z717" s="290"/>
      <c r="AA717" s="280"/>
    </row>
    <row r="718" spans="1:27" s="19" customFormat="1" x14ac:dyDescent="0.25">
      <c r="A718" s="293"/>
      <c r="B718" s="277"/>
      <c r="C718" s="291"/>
      <c r="Z718" s="290"/>
      <c r="AA718" s="280"/>
    </row>
    <row r="719" spans="1:27" s="19" customFormat="1" x14ac:dyDescent="0.25">
      <c r="A719" s="293"/>
      <c r="B719" s="277"/>
      <c r="C719" s="291"/>
      <c r="Z719" s="290"/>
      <c r="AA719" s="280"/>
    </row>
    <row r="720" spans="1:27" s="19" customFormat="1" x14ac:dyDescent="0.25">
      <c r="A720" s="293"/>
      <c r="B720" s="277"/>
      <c r="C720" s="291"/>
      <c r="Z720" s="290"/>
      <c r="AA720" s="280"/>
    </row>
    <row r="721" spans="1:27" s="19" customFormat="1" x14ac:dyDescent="0.25">
      <c r="A721" s="293"/>
      <c r="B721" s="277"/>
      <c r="C721" s="291"/>
      <c r="Z721" s="290"/>
      <c r="AA721" s="280"/>
    </row>
    <row r="722" spans="1:27" s="19" customFormat="1" x14ac:dyDescent="0.25">
      <c r="A722" s="293"/>
      <c r="B722" s="277"/>
      <c r="C722" s="291"/>
      <c r="Z722" s="290"/>
      <c r="AA722" s="280"/>
    </row>
    <row r="723" spans="1:27" s="19" customFormat="1" x14ac:dyDescent="0.25">
      <c r="A723" s="293"/>
      <c r="B723" s="277"/>
      <c r="C723" s="291"/>
      <c r="Z723" s="290"/>
      <c r="AA723" s="280"/>
    </row>
    <row r="724" spans="1:27" s="19" customFormat="1" x14ac:dyDescent="0.25">
      <c r="A724" s="293"/>
      <c r="B724" s="277"/>
      <c r="C724" s="291"/>
      <c r="Z724" s="290"/>
      <c r="AA724" s="280"/>
    </row>
    <row r="725" spans="1:27" s="19" customFormat="1" x14ac:dyDescent="0.25">
      <c r="A725" s="293"/>
      <c r="B725" s="277"/>
      <c r="C725" s="291"/>
      <c r="Z725" s="290"/>
      <c r="AA725" s="280"/>
    </row>
    <row r="726" spans="1:27" s="19" customFormat="1" x14ac:dyDescent="0.25">
      <c r="A726" s="293"/>
      <c r="B726" s="277"/>
      <c r="C726" s="291"/>
      <c r="Z726" s="290"/>
      <c r="AA726" s="280"/>
    </row>
    <row r="727" spans="1:27" s="19" customFormat="1" x14ac:dyDescent="0.25">
      <c r="A727" s="293"/>
      <c r="B727" s="277"/>
      <c r="C727" s="291"/>
      <c r="Z727" s="290"/>
      <c r="AA727" s="280"/>
    </row>
    <row r="728" spans="1:27" s="19" customFormat="1" x14ac:dyDescent="0.25">
      <c r="A728" s="293"/>
      <c r="B728" s="277"/>
      <c r="C728" s="291"/>
      <c r="Z728" s="290"/>
      <c r="AA728" s="280"/>
    </row>
    <row r="729" spans="1:27" s="19" customFormat="1" x14ac:dyDescent="0.25">
      <c r="A729" s="293"/>
      <c r="B729" s="277"/>
      <c r="C729" s="291"/>
      <c r="Z729" s="290"/>
      <c r="AA729" s="280"/>
    </row>
    <row r="730" spans="1:27" s="19" customFormat="1" x14ac:dyDescent="0.25">
      <c r="A730" s="293"/>
      <c r="B730" s="277"/>
      <c r="C730" s="291"/>
      <c r="Z730" s="290"/>
      <c r="AA730" s="280"/>
    </row>
    <row r="731" spans="1:27" s="19" customFormat="1" x14ac:dyDescent="0.25">
      <c r="A731" s="293"/>
      <c r="B731" s="277"/>
      <c r="C731" s="291"/>
      <c r="Z731" s="290"/>
      <c r="AA731" s="280"/>
    </row>
    <row r="732" spans="1:27" s="19" customFormat="1" x14ac:dyDescent="0.25">
      <c r="A732" s="293"/>
      <c r="B732" s="277"/>
      <c r="C732" s="291"/>
      <c r="Z732" s="290"/>
      <c r="AA732" s="280"/>
    </row>
    <row r="733" spans="1:27" s="19" customFormat="1" x14ac:dyDescent="0.25">
      <c r="A733" s="293"/>
      <c r="B733" s="277"/>
      <c r="C733" s="291"/>
      <c r="Z733" s="290"/>
      <c r="AA733" s="280"/>
    </row>
    <row r="734" spans="1:27" s="19" customFormat="1" x14ac:dyDescent="0.25">
      <c r="A734" s="293"/>
      <c r="B734" s="277"/>
      <c r="C734" s="291"/>
      <c r="Z734" s="290"/>
      <c r="AA734" s="280"/>
    </row>
    <row r="735" spans="1:27" s="19" customFormat="1" x14ac:dyDescent="0.25">
      <c r="A735" s="293"/>
      <c r="B735" s="277"/>
      <c r="C735" s="291"/>
      <c r="Z735" s="290"/>
      <c r="AA735" s="280"/>
    </row>
    <row r="736" spans="1:27" s="19" customFormat="1" x14ac:dyDescent="0.25">
      <c r="A736" s="293"/>
      <c r="B736" s="277"/>
      <c r="C736" s="291"/>
      <c r="Z736" s="290"/>
      <c r="AA736" s="280"/>
    </row>
    <row r="737" spans="1:27" s="19" customFormat="1" x14ac:dyDescent="0.25">
      <c r="A737" s="293"/>
      <c r="B737" s="277"/>
      <c r="C737" s="291"/>
      <c r="Z737" s="290"/>
      <c r="AA737" s="280"/>
    </row>
    <row r="738" spans="1:27" s="19" customFormat="1" x14ac:dyDescent="0.25">
      <c r="A738" s="293"/>
      <c r="B738" s="277"/>
      <c r="C738" s="291"/>
      <c r="Z738" s="290"/>
      <c r="AA738" s="280"/>
    </row>
    <row r="739" spans="1:27" s="19" customFormat="1" x14ac:dyDescent="0.25">
      <c r="A739" s="293"/>
      <c r="B739" s="277"/>
      <c r="C739" s="291"/>
      <c r="Z739" s="290"/>
      <c r="AA739" s="280"/>
    </row>
    <row r="740" spans="1:27" s="19" customFormat="1" x14ac:dyDescent="0.25">
      <c r="A740" s="293"/>
      <c r="B740" s="277"/>
      <c r="C740" s="291"/>
      <c r="Z740" s="290"/>
      <c r="AA740" s="280"/>
    </row>
    <row r="741" spans="1:27" s="19" customFormat="1" x14ac:dyDescent="0.25">
      <c r="A741" s="293"/>
      <c r="B741" s="277"/>
      <c r="C741" s="291"/>
      <c r="Z741" s="290"/>
      <c r="AA741" s="280"/>
    </row>
    <row r="742" spans="1:27" s="19" customFormat="1" x14ac:dyDescent="0.25">
      <c r="A742" s="293"/>
      <c r="B742" s="277"/>
      <c r="C742" s="291"/>
      <c r="Z742" s="290"/>
      <c r="AA742" s="280"/>
    </row>
    <row r="743" spans="1:27" s="19" customFormat="1" x14ac:dyDescent="0.25">
      <c r="A743" s="293"/>
      <c r="B743" s="277"/>
      <c r="C743" s="291"/>
      <c r="Z743" s="290"/>
      <c r="AA743" s="280"/>
    </row>
    <row r="744" spans="1:27" s="19" customFormat="1" x14ac:dyDescent="0.25">
      <c r="A744" s="293"/>
      <c r="B744" s="277"/>
      <c r="C744" s="291"/>
      <c r="Z744" s="290"/>
      <c r="AA744" s="280"/>
    </row>
    <row r="745" spans="1:27" s="19" customFormat="1" x14ac:dyDescent="0.25">
      <c r="A745" s="293"/>
      <c r="B745" s="277"/>
      <c r="C745" s="291"/>
      <c r="Z745" s="290"/>
      <c r="AA745" s="280"/>
    </row>
    <row r="746" spans="1:27" s="19" customFormat="1" x14ac:dyDescent="0.25">
      <c r="A746" s="293"/>
      <c r="B746" s="277"/>
      <c r="C746" s="291"/>
      <c r="Z746" s="290"/>
      <c r="AA746" s="280"/>
    </row>
    <row r="747" spans="1:27" s="19" customFormat="1" x14ac:dyDescent="0.25">
      <c r="A747" s="293"/>
      <c r="B747" s="277"/>
      <c r="C747" s="291"/>
      <c r="Z747" s="290"/>
      <c r="AA747" s="280"/>
    </row>
    <row r="748" spans="1:27" s="19" customFormat="1" x14ac:dyDescent="0.25">
      <c r="A748" s="293"/>
      <c r="B748" s="277"/>
      <c r="C748" s="291"/>
      <c r="Z748" s="290"/>
      <c r="AA748" s="280"/>
    </row>
    <row r="749" spans="1:27" s="19" customFormat="1" x14ac:dyDescent="0.25">
      <c r="A749" s="293"/>
      <c r="B749" s="277"/>
      <c r="C749" s="291"/>
      <c r="Z749" s="290"/>
      <c r="AA749" s="280"/>
    </row>
    <row r="750" spans="1:27" s="19" customFormat="1" x14ac:dyDescent="0.25">
      <c r="A750" s="293"/>
      <c r="B750" s="277"/>
      <c r="C750" s="291"/>
      <c r="Z750" s="290"/>
      <c r="AA750" s="280"/>
    </row>
    <row r="751" spans="1:27" s="19" customFormat="1" x14ac:dyDescent="0.25">
      <c r="A751" s="293"/>
      <c r="B751" s="277"/>
      <c r="C751" s="291"/>
      <c r="Z751" s="290"/>
      <c r="AA751" s="280"/>
    </row>
    <row r="752" spans="1:27" s="19" customFormat="1" x14ac:dyDescent="0.25">
      <c r="A752" s="293"/>
      <c r="B752" s="277"/>
      <c r="C752" s="291"/>
      <c r="Z752" s="290"/>
      <c r="AA752" s="280"/>
    </row>
    <row r="753" spans="1:27" s="19" customFormat="1" x14ac:dyDescent="0.25">
      <c r="A753" s="293"/>
      <c r="B753" s="277"/>
      <c r="C753" s="291"/>
      <c r="Z753" s="290"/>
      <c r="AA753" s="280"/>
    </row>
    <row r="754" spans="1:27" s="19" customFormat="1" x14ac:dyDescent="0.25">
      <c r="A754" s="293"/>
      <c r="B754" s="277"/>
      <c r="C754" s="291"/>
      <c r="Z754" s="290"/>
      <c r="AA754" s="280"/>
    </row>
    <row r="755" spans="1:27" s="19" customFormat="1" x14ac:dyDescent="0.25">
      <c r="A755" s="293"/>
      <c r="B755" s="277"/>
      <c r="C755" s="291"/>
      <c r="Z755" s="290"/>
      <c r="AA755" s="280"/>
    </row>
    <row r="756" spans="1:27" s="19" customFormat="1" x14ac:dyDescent="0.25">
      <c r="A756" s="293"/>
      <c r="B756" s="277"/>
      <c r="C756" s="291"/>
      <c r="Z756" s="290"/>
      <c r="AA756" s="280"/>
    </row>
    <row r="757" spans="1:27" s="19" customFormat="1" x14ac:dyDescent="0.25">
      <c r="A757" s="293"/>
      <c r="B757" s="277"/>
      <c r="C757" s="291"/>
      <c r="Z757" s="290"/>
      <c r="AA757" s="280"/>
    </row>
    <row r="758" spans="1:27" s="19" customFormat="1" x14ac:dyDescent="0.25">
      <c r="A758" s="293"/>
      <c r="B758" s="277"/>
      <c r="C758" s="291"/>
      <c r="Z758" s="290"/>
      <c r="AA758" s="280"/>
    </row>
    <row r="759" spans="1:27" s="19" customFormat="1" x14ac:dyDescent="0.25">
      <c r="A759" s="293"/>
      <c r="B759" s="277"/>
      <c r="C759" s="291"/>
      <c r="Z759" s="290"/>
      <c r="AA759" s="280"/>
    </row>
    <row r="760" spans="1:27" s="19" customFormat="1" x14ac:dyDescent="0.25">
      <c r="A760" s="293"/>
      <c r="B760" s="277"/>
      <c r="C760" s="291"/>
      <c r="Z760" s="290"/>
      <c r="AA760" s="280"/>
    </row>
    <row r="761" spans="1:27" s="19" customFormat="1" x14ac:dyDescent="0.25">
      <c r="A761" s="293"/>
      <c r="B761" s="277"/>
      <c r="C761" s="291"/>
      <c r="Z761" s="290"/>
      <c r="AA761" s="280"/>
    </row>
    <row r="762" spans="1:27" s="19" customFormat="1" x14ac:dyDescent="0.25">
      <c r="A762" s="293"/>
      <c r="B762" s="277"/>
      <c r="C762" s="291"/>
      <c r="Z762" s="290"/>
      <c r="AA762" s="280"/>
    </row>
    <row r="763" spans="1:27" s="19" customFormat="1" x14ac:dyDescent="0.25">
      <c r="A763" s="293"/>
      <c r="B763" s="277"/>
      <c r="C763" s="291"/>
      <c r="Z763" s="290"/>
      <c r="AA763" s="280"/>
    </row>
    <row r="764" spans="1:27" s="19" customFormat="1" x14ac:dyDescent="0.25">
      <c r="A764" s="293"/>
      <c r="B764" s="277"/>
      <c r="C764" s="291"/>
      <c r="Z764" s="290"/>
      <c r="AA764" s="280"/>
    </row>
    <row r="765" spans="1:27" s="19" customFormat="1" x14ac:dyDescent="0.25">
      <c r="A765" s="293"/>
      <c r="B765" s="277"/>
      <c r="C765" s="291"/>
      <c r="Z765" s="290"/>
      <c r="AA765" s="280"/>
    </row>
    <row r="766" spans="1:27" s="19" customFormat="1" x14ac:dyDescent="0.25">
      <c r="A766" s="293"/>
      <c r="B766" s="277"/>
      <c r="C766" s="291"/>
      <c r="Z766" s="290"/>
      <c r="AA766" s="280"/>
    </row>
    <row r="767" spans="1:27" s="19" customFormat="1" x14ac:dyDescent="0.25">
      <c r="A767" s="293"/>
      <c r="B767" s="277"/>
      <c r="C767" s="291"/>
      <c r="Z767" s="290"/>
      <c r="AA767" s="280"/>
    </row>
    <row r="768" spans="1:27" s="19" customFormat="1" x14ac:dyDescent="0.25">
      <c r="A768" s="293"/>
      <c r="B768" s="277"/>
      <c r="C768" s="291"/>
      <c r="Z768" s="290"/>
      <c r="AA768" s="280"/>
    </row>
    <row r="769" spans="1:27" s="19" customFormat="1" x14ac:dyDescent="0.25">
      <c r="A769" s="293"/>
      <c r="B769" s="277"/>
      <c r="C769" s="291"/>
      <c r="Z769" s="290"/>
      <c r="AA769" s="280"/>
    </row>
    <row r="770" spans="1:27" s="19" customFormat="1" x14ac:dyDescent="0.25">
      <c r="A770" s="293"/>
      <c r="B770" s="277"/>
      <c r="C770" s="291"/>
      <c r="Z770" s="290"/>
      <c r="AA770" s="280"/>
    </row>
    <row r="771" spans="1:27" s="19" customFormat="1" x14ac:dyDescent="0.25">
      <c r="A771" s="293"/>
      <c r="B771" s="277"/>
      <c r="C771" s="291"/>
      <c r="Z771" s="290"/>
      <c r="AA771" s="280"/>
    </row>
    <row r="772" spans="1:27" s="19" customFormat="1" x14ac:dyDescent="0.25">
      <c r="A772" s="293"/>
      <c r="B772" s="277"/>
      <c r="C772" s="291"/>
      <c r="Z772" s="290"/>
      <c r="AA772" s="280"/>
    </row>
    <row r="773" spans="1:27" s="19" customFormat="1" x14ac:dyDescent="0.25">
      <c r="A773" s="293"/>
      <c r="B773" s="277"/>
      <c r="C773" s="291"/>
      <c r="Z773" s="290"/>
      <c r="AA773" s="280"/>
    </row>
    <row r="774" spans="1:27" s="19" customFormat="1" x14ac:dyDescent="0.25">
      <c r="A774" s="293"/>
      <c r="B774" s="277"/>
      <c r="C774" s="291"/>
      <c r="Z774" s="290"/>
      <c r="AA774" s="280"/>
    </row>
    <row r="775" spans="1:27" s="19" customFormat="1" x14ac:dyDescent="0.25">
      <c r="A775" s="293"/>
      <c r="B775" s="277"/>
      <c r="C775" s="291"/>
      <c r="Z775" s="290"/>
      <c r="AA775" s="280"/>
    </row>
    <row r="776" spans="1:27" s="19" customFormat="1" x14ac:dyDescent="0.25">
      <c r="A776" s="293"/>
      <c r="B776" s="277"/>
      <c r="C776" s="291"/>
      <c r="Z776" s="290"/>
      <c r="AA776" s="280"/>
    </row>
    <row r="777" spans="1:27" s="19" customFormat="1" x14ac:dyDescent="0.25">
      <c r="A777" s="293"/>
      <c r="B777" s="277"/>
      <c r="C777" s="291"/>
      <c r="Z777" s="290"/>
      <c r="AA777" s="280"/>
    </row>
    <row r="778" spans="1:27" s="19" customFormat="1" x14ac:dyDescent="0.25">
      <c r="A778" s="293"/>
      <c r="B778" s="277"/>
      <c r="C778" s="291"/>
      <c r="Z778" s="290"/>
      <c r="AA778" s="280"/>
    </row>
    <row r="779" spans="1:27" s="19" customFormat="1" x14ac:dyDescent="0.25">
      <c r="A779" s="293"/>
      <c r="B779" s="277"/>
      <c r="C779" s="291"/>
      <c r="Z779" s="290"/>
      <c r="AA779" s="280"/>
    </row>
    <row r="780" spans="1:27" s="19" customFormat="1" x14ac:dyDescent="0.25">
      <c r="A780" s="293"/>
      <c r="B780" s="277"/>
      <c r="C780" s="291"/>
      <c r="Z780" s="290"/>
      <c r="AA780" s="280"/>
    </row>
    <row r="781" spans="1:27" s="19" customFormat="1" x14ac:dyDescent="0.25">
      <c r="A781" s="293"/>
      <c r="B781" s="277"/>
      <c r="C781" s="291"/>
      <c r="Z781" s="290"/>
      <c r="AA781" s="280"/>
    </row>
    <row r="782" spans="1:27" s="19" customFormat="1" x14ac:dyDescent="0.25">
      <c r="A782" s="293"/>
      <c r="B782" s="277"/>
      <c r="C782" s="291"/>
      <c r="Z782" s="290"/>
      <c r="AA782" s="280"/>
    </row>
    <row r="783" spans="1:27" s="19" customFormat="1" x14ac:dyDescent="0.25">
      <c r="A783" s="293"/>
      <c r="B783" s="277"/>
      <c r="C783" s="291"/>
      <c r="Z783" s="290"/>
      <c r="AA783" s="280"/>
    </row>
    <row r="784" spans="1:27" s="19" customFormat="1" x14ac:dyDescent="0.25">
      <c r="A784" s="293"/>
      <c r="B784" s="277"/>
      <c r="C784" s="291"/>
      <c r="Z784" s="290"/>
      <c r="AA784" s="280"/>
    </row>
    <row r="785" spans="1:27" s="19" customFormat="1" x14ac:dyDescent="0.25">
      <c r="A785" s="293"/>
      <c r="B785" s="277"/>
      <c r="C785" s="291"/>
      <c r="Z785" s="290"/>
      <c r="AA785" s="280"/>
    </row>
    <row r="786" spans="1:27" s="19" customFormat="1" x14ac:dyDescent="0.25">
      <c r="A786" s="293"/>
      <c r="B786" s="277"/>
      <c r="C786" s="291"/>
      <c r="Z786" s="290"/>
      <c r="AA786" s="280"/>
    </row>
    <row r="787" spans="1:27" s="19" customFormat="1" x14ac:dyDescent="0.25">
      <c r="A787" s="293"/>
      <c r="B787" s="277"/>
      <c r="C787" s="291"/>
      <c r="Z787" s="290"/>
      <c r="AA787" s="280"/>
    </row>
    <row r="788" spans="1:27" s="19" customFormat="1" x14ac:dyDescent="0.25">
      <c r="A788" s="293"/>
      <c r="B788" s="277"/>
      <c r="C788" s="291"/>
      <c r="Z788" s="290"/>
      <c r="AA788" s="280"/>
    </row>
    <row r="789" spans="1:27" s="19" customFormat="1" x14ac:dyDescent="0.25">
      <c r="A789" s="293"/>
      <c r="B789" s="277"/>
      <c r="C789" s="291"/>
      <c r="Z789" s="290"/>
      <c r="AA789" s="280"/>
    </row>
    <row r="790" spans="1:27" s="19" customFormat="1" x14ac:dyDescent="0.25">
      <c r="A790" s="293"/>
      <c r="B790" s="277"/>
      <c r="C790" s="291"/>
      <c r="Z790" s="290"/>
      <c r="AA790" s="280"/>
    </row>
    <row r="791" spans="1:27" s="19" customFormat="1" x14ac:dyDescent="0.25">
      <c r="A791" s="293"/>
      <c r="B791" s="277"/>
      <c r="C791" s="291"/>
      <c r="Z791" s="290"/>
      <c r="AA791" s="280"/>
    </row>
    <row r="792" spans="1:27" s="19" customFormat="1" x14ac:dyDescent="0.25">
      <c r="A792" s="293"/>
      <c r="B792" s="277"/>
      <c r="C792" s="291"/>
      <c r="Z792" s="290"/>
      <c r="AA792" s="280"/>
    </row>
    <row r="793" spans="1:27" s="19" customFormat="1" x14ac:dyDescent="0.25">
      <c r="A793" s="293"/>
      <c r="B793" s="277"/>
      <c r="C793" s="291"/>
      <c r="Z793" s="290"/>
      <c r="AA793" s="280"/>
    </row>
    <row r="794" spans="1:27" s="19" customFormat="1" x14ac:dyDescent="0.25">
      <c r="A794" s="293"/>
      <c r="B794" s="277"/>
      <c r="C794" s="291"/>
      <c r="Z794" s="290"/>
      <c r="AA794" s="280"/>
    </row>
    <row r="795" spans="1:27" s="19" customFormat="1" x14ac:dyDescent="0.25">
      <c r="A795" s="293"/>
      <c r="B795" s="277"/>
      <c r="C795" s="291"/>
      <c r="Z795" s="290"/>
      <c r="AA795" s="280"/>
    </row>
    <row r="796" spans="1:27" s="19" customFormat="1" x14ac:dyDescent="0.25">
      <c r="A796" s="293"/>
      <c r="B796" s="277"/>
      <c r="C796" s="291"/>
      <c r="Z796" s="290"/>
      <c r="AA796" s="280"/>
    </row>
    <row r="797" spans="1:27" s="19" customFormat="1" x14ac:dyDescent="0.25">
      <c r="A797" s="293"/>
      <c r="B797" s="277"/>
      <c r="C797" s="291"/>
      <c r="Z797" s="290"/>
      <c r="AA797" s="280"/>
    </row>
    <row r="798" spans="1:27" s="19" customFormat="1" x14ac:dyDescent="0.25">
      <c r="A798" s="293"/>
      <c r="B798" s="277"/>
      <c r="C798" s="291"/>
      <c r="Z798" s="290"/>
      <c r="AA798" s="280"/>
    </row>
    <row r="799" spans="1:27" s="19" customFormat="1" x14ac:dyDescent="0.25">
      <c r="A799" s="293"/>
      <c r="B799" s="277"/>
      <c r="C799" s="291"/>
      <c r="Z799" s="290"/>
      <c r="AA799" s="280"/>
    </row>
    <row r="800" spans="1:27" s="19" customFormat="1" x14ac:dyDescent="0.25">
      <c r="A800" s="293"/>
      <c r="B800" s="277"/>
      <c r="C800" s="291"/>
      <c r="Z800" s="290"/>
      <c r="AA800" s="280"/>
    </row>
    <row r="801" spans="1:27" s="19" customFormat="1" x14ac:dyDescent="0.25">
      <c r="A801" s="293"/>
      <c r="B801" s="277"/>
      <c r="C801" s="291"/>
      <c r="Z801" s="290"/>
      <c r="AA801" s="280"/>
    </row>
    <row r="802" spans="1:27" s="19" customFormat="1" x14ac:dyDescent="0.25">
      <c r="A802" s="293"/>
      <c r="B802" s="277"/>
      <c r="C802" s="291"/>
      <c r="Z802" s="290"/>
      <c r="AA802" s="280"/>
    </row>
    <row r="803" spans="1:27" s="19" customFormat="1" x14ac:dyDescent="0.25">
      <c r="A803" s="293"/>
      <c r="B803" s="277"/>
      <c r="C803" s="291"/>
      <c r="Z803" s="290"/>
      <c r="AA803" s="280"/>
    </row>
    <row r="804" spans="1:27" s="19" customFormat="1" x14ac:dyDescent="0.25">
      <c r="A804" s="293"/>
      <c r="B804" s="277"/>
      <c r="C804" s="291"/>
      <c r="Z804" s="290"/>
      <c r="AA804" s="280"/>
    </row>
    <row r="805" spans="1:27" s="19" customFormat="1" x14ac:dyDescent="0.25">
      <c r="A805" s="293"/>
      <c r="B805" s="277"/>
      <c r="C805" s="291"/>
      <c r="Z805" s="290"/>
      <c r="AA805" s="280"/>
    </row>
    <row r="806" spans="1:27" s="19" customFormat="1" x14ac:dyDescent="0.25">
      <c r="A806" s="293"/>
      <c r="B806" s="277"/>
      <c r="C806" s="291"/>
      <c r="Z806" s="290"/>
      <c r="AA806" s="280"/>
    </row>
    <row r="807" spans="1:27" s="19" customFormat="1" x14ac:dyDescent="0.25">
      <c r="A807" s="293"/>
      <c r="B807" s="277"/>
      <c r="C807" s="291"/>
      <c r="Z807" s="290"/>
      <c r="AA807" s="280"/>
    </row>
    <row r="808" spans="1:27" s="19" customFormat="1" x14ac:dyDescent="0.25">
      <c r="A808" s="293"/>
      <c r="B808" s="277"/>
      <c r="C808" s="291"/>
      <c r="Z808" s="290"/>
      <c r="AA808" s="280"/>
    </row>
    <row r="809" spans="1:27" s="19" customFormat="1" x14ac:dyDescent="0.25">
      <c r="A809" s="293"/>
      <c r="B809" s="277"/>
      <c r="C809" s="291"/>
      <c r="Z809" s="290"/>
      <c r="AA809" s="280"/>
    </row>
    <row r="810" spans="1:27" s="19" customFormat="1" x14ac:dyDescent="0.25">
      <c r="A810" s="293"/>
      <c r="B810" s="277"/>
      <c r="C810" s="291"/>
      <c r="Z810" s="290"/>
      <c r="AA810" s="280"/>
    </row>
    <row r="811" spans="1:27" s="19" customFormat="1" x14ac:dyDescent="0.25">
      <c r="A811" s="293"/>
      <c r="B811" s="277"/>
      <c r="C811" s="291"/>
      <c r="Z811" s="290"/>
      <c r="AA811" s="280"/>
    </row>
    <row r="812" spans="1:27" s="19" customFormat="1" x14ac:dyDescent="0.25">
      <c r="A812" s="293"/>
      <c r="B812" s="277"/>
      <c r="C812" s="291"/>
      <c r="Z812" s="290"/>
      <c r="AA812" s="280"/>
    </row>
    <row r="813" spans="1:27" s="19" customFormat="1" x14ac:dyDescent="0.25">
      <c r="A813" s="293"/>
      <c r="B813" s="277"/>
      <c r="C813" s="291"/>
      <c r="Z813" s="290"/>
      <c r="AA813" s="280"/>
    </row>
    <row r="814" spans="1:27" s="19" customFormat="1" x14ac:dyDescent="0.25">
      <c r="A814" s="293"/>
      <c r="B814" s="277"/>
      <c r="C814" s="291"/>
      <c r="Z814" s="290"/>
      <c r="AA814" s="280"/>
    </row>
    <row r="815" spans="1:27" s="19" customFormat="1" x14ac:dyDescent="0.25">
      <c r="A815" s="293"/>
      <c r="B815" s="277"/>
      <c r="C815" s="291"/>
      <c r="Z815" s="290"/>
      <c r="AA815" s="280"/>
    </row>
    <row r="816" spans="1:27" s="19" customFormat="1" x14ac:dyDescent="0.25">
      <c r="A816" s="293"/>
      <c r="B816" s="277"/>
      <c r="C816" s="291"/>
      <c r="Z816" s="290"/>
      <c r="AA816" s="280"/>
    </row>
    <row r="817" spans="1:27" s="19" customFormat="1" x14ac:dyDescent="0.25">
      <c r="A817" s="293"/>
      <c r="B817" s="277"/>
      <c r="C817" s="291"/>
      <c r="Z817" s="290"/>
      <c r="AA817" s="280"/>
    </row>
    <row r="818" spans="1:27" s="19" customFormat="1" x14ac:dyDescent="0.25">
      <c r="A818" s="293"/>
      <c r="B818" s="277"/>
      <c r="C818" s="291"/>
      <c r="Z818" s="290"/>
      <c r="AA818" s="280"/>
    </row>
    <row r="819" spans="1:27" s="19" customFormat="1" x14ac:dyDescent="0.25">
      <c r="A819" s="293"/>
      <c r="B819" s="277"/>
      <c r="C819" s="291"/>
      <c r="Z819" s="290"/>
      <c r="AA819" s="280"/>
    </row>
    <row r="820" spans="1:27" s="19" customFormat="1" x14ac:dyDescent="0.25">
      <c r="A820" s="293"/>
      <c r="B820" s="277"/>
      <c r="C820" s="291"/>
      <c r="Z820" s="290"/>
      <c r="AA820" s="280"/>
    </row>
    <row r="821" spans="1:27" s="19" customFormat="1" x14ac:dyDescent="0.25">
      <c r="A821" s="293"/>
      <c r="B821" s="277"/>
      <c r="C821" s="291"/>
      <c r="Z821" s="290"/>
      <c r="AA821" s="280"/>
    </row>
    <row r="822" spans="1:27" s="19" customFormat="1" x14ac:dyDescent="0.25">
      <c r="A822" s="293"/>
      <c r="B822" s="277"/>
      <c r="C822" s="291"/>
      <c r="Z822" s="290"/>
      <c r="AA822" s="280"/>
    </row>
    <row r="823" spans="1:27" s="19" customFormat="1" x14ac:dyDescent="0.25">
      <c r="A823" s="293"/>
      <c r="B823" s="277"/>
      <c r="C823" s="291"/>
      <c r="Z823" s="290"/>
      <c r="AA823" s="280"/>
    </row>
    <row r="824" spans="1:27" s="19" customFormat="1" x14ac:dyDescent="0.25">
      <c r="A824" s="293"/>
      <c r="B824" s="277"/>
      <c r="C824" s="291"/>
      <c r="Z824" s="290"/>
      <c r="AA824" s="280"/>
    </row>
    <row r="825" spans="1:27" s="19" customFormat="1" x14ac:dyDescent="0.25">
      <c r="A825" s="293"/>
      <c r="B825" s="277"/>
      <c r="C825" s="291"/>
      <c r="Z825" s="290"/>
      <c r="AA825" s="280"/>
    </row>
    <row r="826" spans="1:27" s="19" customFormat="1" x14ac:dyDescent="0.25">
      <c r="A826" s="293"/>
      <c r="B826" s="277"/>
      <c r="C826" s="291"/>
      <c r="Z826" s="290"/>
      <c r="AA826" s="280"/>
    </row>
    <row r="827" spans="1:27" s="19" customFormat="1" x14ac:dyDescent="0.25">
      <c r="A827" s="293"/>
      <c r="B827" s="277"/>
      <c r="C827" s="291"/>
      <c r="Z827" s="290"/>
      <c r="AA827" s="280"/>
    </row>
    <row r="828" spans="1:27" s="19" customFormat="1" x14ac:dyDescent="0.25">
      <c r="A828" s="293"/>
      <c r="B828" s="277"/>
      <c r="C828" s="291"/>
      <c r="Z828" s="290"/>
      <c r="AA828" s="280"/>
    </row>
    <row r="829" spans="1:27" s="19" customFormat="1" x14ac:dyDescent="0.25">
      <c r="A829" s="293"/>
      <c r="B829" s="277"/>
      <c r="C829" s="291"/>
      <c r="Z829" s="290"/>
      <c r="AA829" s="280"/>
    </row>
    <row r="830" spans="1:27" s="19" customFormat="1" x14ac:dyDescent="0.25">
      <c r="A830" s="293"/>
      <c r="B830" s="277"/>
      <c r="C830" s="291"/>
      <c r="Z830" s="290"/>
      <c r="AA830" s="280"/>
    </row>
    <row r="831" spans="1:27" s="19" customFormat="1" x14ac:dyDescent="0.25">
      <c r="A831" s="293"/>
      <c r="B831" s="277"/>
      <c r="C831" s="291"/>
      <c r="Z831" s="290"/>
      <c r="AA831" s="280"/>
    </row>
    <row r="832" spans="1:27" s="19" customFormat="1" x14ac:dyDescent="0.25">
      <c r="A832" s="293"/>
      <c r="B832" s="277"/>
      <c r="C832" s="291"/>
      <c r="Z832" s="290"/>
      <c r="AA832" s="280"/>
    </row>
    <row r="833" spans="1:27" s="19" customFormat="1" x14ac:dyDescent="0.25">
      <c r="A833" s="293"/>
      <c r="B833" s="277"/>
      <c r="C833" s="291"/>
      <c r="Z833" s="290"/>
      <c r="AA833" s="280"/>
    </row>
    <row r="834" spans="1:27" s="19" customFormat="1" x14ac:dyDescent="0.25">
      <c r="A834" s="293"/>
      <c r="B834" s="277"/>
      <c r="C834" s="291"/>
      <c r="Z834" s="290"/>
      <c r="AA834" s="280"/>
    </row>
    <row r="835" spans="1:27" s="19" customFormat="1" x14ac:dyDescent="0.25">
      <c r="A835" s="293"/>
      <c r="B835" s="277"/>
      <c r="C835" s="291"/>
      <c r="Z835" s="290"/>
      <c r="AA835" s="280"/>
    </row>
    <row r="836" spans="1:27" s="19" customFormat="1" x14ac:dyDescent="0.25">
      <c r="A836" s="293"/>
      <c r="B836" s="277"/>
      <c r="C836" s="291"/>
      <c r="Z836" s="290"/>
      <c r="AA836" s="280"/>
    </row>
    <row r="837" spans="1:27" s="19" customFormat="1" x14ac:dyDescent="0.25">
      <c r="A837" s="293"/>
      <c r="B837" s="277"/>
      <c r="C837" s="291"/>
      <c r="Z837" s="290"/>
      <c r="AA837" s="280"/>
    </row>
    <row r="838" spans="1:27" s="19" customFormat="1" x14ac:dyDescent="0.25">
      <c r="A838" s="293"/>
      <c r="B838" s="277"/>
      <c r="C838" s="291"/>
      <c r="Z838" s="290"/>
      <c r="AA838" s="280"/>
    </row>
    <row r="839" spans="1:27" s="19" customFormat="1" x14ac:dyDescent="0.25">
      <c r="A839" s="293"/>
      <c r="B839" s="277"/>
      <c r="C839" s="291"/>
      <c r="Z839" s="290"/>
      <c r="AA839" s="280"/>
    </row>
    <row r="840" spans="1:27" s="19" customFormat="1" x14ac:dyDescent="0.25">
      <c r="A840" s="293"/>
      <c r="B840" s="277"/>
      <c r="C840" s="291"/>
      <c r="Z840" s="290"/>
      <c r="AA840" s="280"/>
    </row>
    <row r="841" spans="1:27" s="19" customFormat="1" x14ac:dyDescent="0.25">
      <c r="A841" s="293"/>
      <c r="B841" s="277"/>
      <c r="C841" s="291"/>
      <c r="Z841" s="290"/>
      <c r="AA841" s="280"/>
    </row>
    <row r="842" spans="1:27" s="19" customFormat="1" x14ac:dyDescent="0.25">
      <c r="A842" s="293"/>
      <c r="B842" s="277"/>
      <c r="C842" s="291"/>
      <c r="Z842" s="290"/>
      <c r="AA842" s="280"/>
    </row>
    <row r="843" spans="1:27" s="19" customFormat="1" x14ac:dyDescent="0.25">
      <c r="A843" s="293"/>
      <c r="B843" s="277"/>
      <c r="C843" s="291"/>
      <c r="Z843" s="290"/>
      <c r="AA843" s="280"/>
    </row>
    <row r="844" spans="1:27" s="19" customFormat="1" x14ac:dyDescent="0.25">
      <c r="A844" s="293"/>
      <c r="B844" s="277"/>
      <c r="C844" s="291"/>
      <c r="Z844" s="290"/>
      <c r="AA844" s="280"/>
    </row>
    <row r="845" spans="1:27" s="19" customFormat="1" x14ac:dyDescent="0.25">
      <c r="A845" s="293"/>
      <c r="B845" s="277"/>
      <c r="C845" s="291"/>
      <c r="Z845" s="290"/>
      <c r="AA845" s="280"/>
    </row>
    <row r="846" spans="1:27" s="19" customFormat="1" x14ac:dyDescent="0.25">
      <c r="A846" s="293"/>
      <c r="B846" s="277"/>
      <c r="C846" s="291"/>
      <c r="Z846" s="290"/>
      <c r="AA846" s="280"/>
    </row>
    <row r="847" spans="1:27" s="19" customFormat="1" x14ac:dyDescent="0.25">
      <c r="A847" s="293"/>
      <c r="B847" s="277"/>
      <c r="C847" s="291"/>
      <c r="Z847" s="290"/>
      <c r="AA847" s="280"/>
    </row>
    <row r="848" spans="1:27" s="19" customFormat="1" x14ac:dyDescent="0.25">
      <c r="A848" s="293"/>
      <c r="B848" s="277"/>
      <c r="C848" s="291"/>
      <c r="Z848" s="290"/>
      <c r="AA848" s="280"/>
    </row>
    <row r="849" spans="1:27" s="19" customFormat="1" x14ac:dyDescent="0.25">
      <c r="A849" s="293"/>
      <c r="B849" s="277"/>
      <c r="C849" s="291"/>
      <c r="Z849" s="290"/>
      <c r="AA849" s="280"/>
    </row>
    <row r="850" spans="1:27" s="19" customFormat="1" x14ac:dyDescent="0.25">
      <c r="A850" s="293"/>
      <c r="B850" s="277"/>
      <c r="C850" s="291"/>
      <c r="Z850" s="290"/>
      <c r="AA850" s="280"/>
    </row>
    <row r="851" spans="1:27" s="19" customFormat="1" x14ac:dyDescent="0.25">
      <c r="A851" s="293"/>
      <c r="B851" s="277"/>
      <c r="C851" s="291"/>
      <c r="Z851" s="290"/>
      <c r="AA851" s="280"/>
    </row>
    <row r="852" spans="1:27" s="19" customFormat="1" x14ac:dyDescent="0.25">
      <c r="A852" s="293"/>
      <c r="B852" s="277"/>
      <c r="C852" s="291"/>
      <c r="Z852" s="290"/>
      <c r="AA852" s="280"/>
    </row>
    <row r="853" spans="1:27" s="19" customFormat="1" x14ac:dyDescent="0.25">
      <c r="A853" s="293"/>
      <c r="B853" s="277"/>
      <c r="C853" s="291"/>
      <c r="Z853" s="290"/>
      <c r="AA853" s="280"/>
    </row>
    <row r="854" spans="1:27" s="19" customFormat="1" x14ac:dyDescent="0.25">
      <c r="A854" s="293"/>
      <c r="B854" s="277"/>
      <c r="C854" s="291"/>
      <c r="Z854" s="290"/>
      <c r="AA854" s="280"/>
    </row>
    <row r="855" spans="1:27" s="19" customFormat="1" x14ac:dyDescent="0.25">
      <c r="A855" s="293"/>
      <c r="B855" s="277"/>
      <c r="C855" s="291"/>
      <c r="Z855" s="290"/>
      <c r="AA855" s="280"/>
    </row>
    <row r="856" spans="1:27" s="19" customFormat="1" x14ac:dyDescent="0.25">
      <c r="A856" s="293"/>
      <c r="B856" s="277"/>
      <c r="C856" s="291"/>
      <c r="Z856" s="290"/>
      <c r="AA856" s="280"/>
    </row>
    <row r="857" spans="1:27" s="19" customFormat="1" x14ac:dyDescent="0.25">
      <c r="A857" s="293"/>
      <c r="B857" s="277"/>
      <c r="C857" s="291"/>
      <c r="Z857" s="290"/>
      <c r="AA857" s="280"/>
    </row>
    <row r="858" spans="1:27" s="19" customFormat="1" x14ac:dyDescent="0.25">
      <c r="A858" s="293"/>
      <c r="B858" s="277"/>
      <c r="C858" s="291"/>
      <c r="Z858" s="290"/>
      <c r="AA858" s="280"/>
    </row>
    <row r="859" spans="1:27" s="19" customFormat="1" x14ac:dyDescent="0.25">
      <c r="A859" s="293"/>
      <c r="B859" s="277"/>
      <c r="C859" s="291"/>
      <c r="Z859" s="290"/>
      <c r="AA859" s="280"/>
    </row>
    <row r="860" spans="1:27" s="19" customFormat="1" x14ac:dyDescent="0.25">
      <c r="A860" s="293"/>
      <c r="B860" s="277"/>
      <c r="C860" s="291"/>
      <c r="Z860" s="290"/>
      <c r="AA860" s="280"/>
    </row>
    <row r="861" spans="1:27" s="19" customFormat="1" x14ac:dyDescent="0.25">
      <c r="A861" s="293"/>
      <c r="B861" s="277"/>
      <c r="C861" s="291"/>
      <c r="Z861" s="290"/>
      <c r="AA861" s="280"/>
    </row>
    <row r="862" spans="1:27" s="19" customFormat="1" x14ac:dyDescent="0.25">
      <c r="A862" s="293"/>
      <c r="B862" s="277"/>
      <c r="C862" s="291"/>
      <c r="Z862" s="290"/>
      <c r="AA862" s="280"/>
    </row>
    <row r="863" spans="1:27" s="19" customFormat="1" x14ac:dyDescent="0.25">
      <c r="A863" s="293"/>
      <c r="B863" s="277"/>
      <c r="C863" s="291"/>
      <c r="Z863" s="290"/>
      <c r="AA863" s="280"/>
    </row>
    <row r="864" spans="1:27" s="19" customFormat="1" x14ac:dyDescent="0.25">
      <c r="A864" s="293"/>
      <c r="B864" s="277"/>
      <c r="C864" s="291"/>
      <c r="Z864" s="290"/>
      <c r="AA864" s="280"/>
    </row>
    <row r="865" spans="1:27" s="19" customFormat="1" x14ac:dyDescent="0.25">
      <c r="A865" s="293"/>
      <c r="B865" s="277"/>
      <c r="C865" s="291"/>
      <c r="Z865" s="290"/>
      <c r="AA865" s="280"/>
    </row>
    <row r="866" spans="1:27" s="19" customFormat="1" x14ac:dyDescent="0.25">
      <c r="A866" s="293"/>
      <c r="B866" s="277"/>
      <c r="C866" s="291"/>
      <c r="Z866" s="290"/>
      <c r="AA866" s="280"/>
    </row>
    <row r="867" spans="1:27" s="19" customFormat="1" x14ac:dyDescent="0.25">
      <c r="A867" s="293"/>
      <c r="B867" s="277"/>
      <c r="C867" s="291"/>
      <c r="Z867" s="290"/>
      <c r="AA867" s="280"/>
    </row>
    <row r="868" spans="1:27" s="19" customFormat="1" x14ac:dyDescent="0.25">
      <c r="A868" s="293"/>
      <c r="B868" s="277"/>
      <c r="C868" s="291"/>
      <c r="Z868" s="290"/>
      <c r="AA868" s="280"/>
    </row>
    <row r="869" spans="1:27" s="19" customFormat="1" x14ac:dyDescent="0.25">
      <c r="A869" s="293"/>
      <c r="B869" s="277"/>
      <c r="C869" s="291"/>
      <c r="Z869" s="290"/>
      <c r="AA869" s="280"/>
    </row>
    <row r="870" spans="1:27" s="19" customFormat="1" x14ac:dyDescent="0.25">
      <c r="A870" s="293"/>
      <c r="B870" s="277"/>
      <c r="C870" s="291"/>
      <c r="Z870" s="290"/>
      <c r="AA870" s="280"/>
    </row>
    <row r="871" spans="1:27" s="19" customFormat="1" x14ac:dyDescent="0.25">
      <c r="A871" s="293"/>
      <c r="B871" s="277"/>
      <c r="C871" s="291"/>
      <c r="Z871" s="290"/>
      <c r="AA871" s="280"/>
    </row>
    <row r="872" spans="1:27" s="19" customFormat="1" x14ac:dyDescent="0.25">
      <c r="A872" s="293"/>
      <c r="B872" s="277"/>
      <c r="C872" s="291"/>
      <c r="Z872" s="290"/>
      <c r="AA872" s="280"/>
    </row>
    <row r="873" spans="1:27" s="19" customFormat="1" x14ac:dyDescent="0.25">
      <c r="A873" s="293"/>
      <c r="B873" s="277"/>
      <c r="C873" s="291"/>
      <c r="Z873" s="290"/>
      <c r="AA873" s="280"/>
    </row>
    <row r="874" spans="1:27" s="19" customFormat="1" x14ac:dyDescent="0.25">
      <c r="A874" s="293"/>
      <c r="B874" s="277"/>
      <c r="C874" s="291"/>
      <c r="Z874" s="290"/>
      <c r="AA874" s="280"/>
    </row>
    <row r="875" spans="1:27" s="19" customFormat="1" x14ac:dyDescent="0.25">
      <c r="A875" s="293"/>
      <c r="B875" s="277"/>
      <c r="C875" s="291"/>
      <c r="Z875" s="290"/>
      <c r="AA875" s="280"/>
    </row>
    <row r="876" spans="1:27" s="19" customFormat="1" x14ac:dyDescent="0.25">
      <c r="A876" s="293"/>
      <c r="B876" s="277"/>
      <c r="C876" s="291"/>
      <c r="Z876" s="290"/>
      <c r="AA876" s="280"/>
    </row>
    <row r="877" spans="1:27" s="19" customFormat="1" x14ac:dyDescent="0.25">
      <c r="A877" s="293"/>
      <c r="B877" s="277"/>
      <c r="C877" s="291"/>
      <c r="Z877" s="290"/>
      <c r="AA877" s="280"/>
    </row>
    <row r="878" spans="1:27" s="19" customFormat="1" x14ac:dyDescent="0.25">
      <c r="A878" s="293"/>
      <c r="B878" s="277"/>
      <c r="C878" s="291"/>
      <c r="Z878" s="290"/>
      <c r="AA878" s="280"/>
    </row>
    <row r="879" spans="1:27" s="19" customFormat="1" x14ac:dyDescent="0.25">
      <c r="A879" s="293"/>
      <c r="B879" s="277"/>
      <c r="C879" s="291"/>
      <c r="Z879" s="290"/>
      <c r="AA879" s="280"/>
    </row>
    <row r="880" spans="1:27" s="19" customFormat="1" x14ac:dyDescent="0.25">
      <c r="A880" s="293"/>
      <c r="B880" s="277"/>
      <c r="C880" s="291"/>
      <c r="Z880" s="290"/>
      <c r="AA880" s="280"/>
    </row>
    <row r="881" spans="1:27" s="19" customFormat="1" x14ac:dyDescent="0.25">
      <c r="A881" s="293"/>
      <c r="B881" s="277"/>
      <c r="C881" s="291"/>
      <c r="Z881" s="290"/>
      <c r="AA881" s="280"/>
    </row>
    <row r="882" spans="1:27" s="19" customFormat="1" x14ac:dyDescent="0.25">
      <c r="A882" s="293"/>
      <c r="B882" s="277"/>
      <c r="C882" s="291"/>
      <c r="Z882" s="290"/>
      <c r="AA882" s="280"/>
    </row>
    <row r="883" spans="1:27" s="19" customFormat="1" x14ac:dyDescent="0.25">
      <c r="A883" s="293"/>
      <c r="B883" s="277"/>
      <c r="C883" s="291"/>
      <c r="Z883" s="290"/>
      <c r="AA883" s="280"/>
    </row>
    <row r="884" spans="1:27" s="19" customFormat="1" x14ac:dyDescent="0.25">
      <c r="A884" s="293"/>
      <c r="B884" s="277"/>
      <c r="C884" s="291"/>
      <c r="Z884" s="290"/>
      <c r="AA884" s="280"/>
    </row>
    <row r="885" spans="1:27" s="19" customFormat="1" x14ac:dyDescent="0.25">
      <c r="A885" s="293"/>
      <c r="B885" s="277"/>
      <c r="C885" s="291"/>
      <c r="Z885" s="290"/>
      <c r="AA885" s="280"/>
    </row>
    <row r="886" spans="1:27" s="19" customFormat="1" x14ac:dyDescent="0.25">
      <c r="A886" s="293"/>
      <c r="B886" s="277"/>
      <c r="C886" s="291"/>
      <c r="Z886" s="290"/>
      <c r="AA886" s="280"/>
    </row>
    <row r="887" spans="1:27" s="19" customFormat="1" x14ac:dyDescent="0.25">
      <c r="A887" s="293"/>
      <c r="B887" s="277"/>
      <c r="C887" s="291"/>
      <c r="Z887" s="290"/>
      <c r="AA887" s="280"/>
    </row>
    <row r="888" spans="1:27" s="19" customFormat="1" x14ac:dyDescent="0.25">
      <c r="A888" s="293"/>
      <c r="B888" s="277"/>
      <c r="C888" s="291"/>
      <c r="Z888" s="290"/>
      <c r="AA888" s="280"/>
    </row>
    <row r="889" spans="1:27" s="19" customFormat="1" x14ac:dyDescent="0.25">
      <c r="A889" s="293"/>
      <c r="B889" s="277"/>
      <c r="C889" s="291"/>
      <c r="Z889" s="290"/>
      <c r="AA889" s="280"/>
    </row>
    <row r="890" spans="1:27" s="19" customFormat="1" x14ac:dyDescent="0.25">
      <c r="A890" s="293"/>
      <c r="B890" s="277"/>
      <c r="C890" s="291"/>
      <c r="Z890" s="290"/>
      <c r="AA890" s="280"/>
    </row>
    <row r="891" spans="1:27" s="19" customFormat="1" x14ac:dyDescent="0.25">
      <c r="A891" s="293"/>
      <c r="B891" s="277"/>
      <c r="C891" s="291"/>
      <c r="Z891" s="290"/>
      <c r="AA891" s="280"/>
    </row>
    <row r="892" spans="1:27" s="19" customFormat="1" x14ac:dyDescent="0.25">
      <c r="A892" s="293"/>
      <c r="B892" s="277"/>
      <c r="C892" s="291"/>
      <c r="Z892" s="290"/>
      <c r="AA892" s="280"/>
    </row>
    <row r="893" spans="1:27" s="19" customFormat="1" x14ac:dyDescent="0.25">
      <c r="A893" s="293"/>
      <c r="B893" s="277"/>
      <c r="C893" s="291"/>
      <c r="Z893" s="290"/>
      <c r="AA893" s="280"/>
    </row>
    <row r="894" spans="1:27" s="19" customFormat="1" x14ac:dyDescent="0.25">
      <c r="A894" s="293"/>
      <c r="B894" s="277"/>
      <c r="C894" s="291"/>
      <c r="Z894" s="290"/>
      <c r="AA894" s="280"/>
    </row>
    <row r="895" spans="1:27" s="19" customFormat="1" x14ac:dyDescent="0.25">
      <c r="A895" s="293"/>
      <c r="B895" s="277"/>
      <c r="C895" s="291"/>
      <c r="Z895" s="290"/>
      <c r="AA895" s="280"/>
    </row>
    <row r="896" spans="1:27" s="19" customFormat="1" x14ac:dyDescent="0.25">
      <c r="A896" s="293"/>
      <c r="B896" s="277"/>
      <c r="C896" s="291"/>
      <c r="Z896" s="290"/>
      <c r="AA896" s="280"/>
    </row>
    <row r="897" spans="1:27" s="19" customFormat="1" x14ac:dyDescent="0.25">
      <c r="A897" s="293"/>
      <c r="B897" s="277"/>
      <c r="C897" s="291"/>
      <c r="Z897" s="290"/>
      <c r="AA897" s="280"/>
    </row>
    <row r="898" spans="1:27" s="19" customFormat="1" x14ac:dyDescent="0.25">
      <c r="A898" s="293"/>
      <c r="B898" s="277"/>
      <c r="C898" s="291"/>
      <c r="Z898" s="290"/>
      <c r="AA898" s="280"/>
    </row>
    <row r="899" spans="1:27" s="19" customFormat="1" x14ac:dyDescent="0.25">
      <c r="A899" s="293"/>
      <c r="B899" s="277"/>
      <c r="C899" s="291"/>
      <c r="Z899" s="290"/>
      <c r="AA899" s="280"/>
    </row>
    <row r="900" spans="1:27" s="19" customFormat="1" x14ac:dyDescent="0.25">
      <c r="A900" s="293"/>
      <c r="B900" s="277"/>
      <c r="C900" s="291"/>
      <c r="Z900" s="290"/>
      <c r="AA900" s="280"/>
    </row>
    <row r="901" spans="1:27" s="19" customFormat="1" x14ac:dyDescent="0.25">
      <c r="A901" s="293"/>
      <c r="B901" s="277"/>
      <c r="C901" s="291"/>
      <c r="Z901" s="290"/>
      <c r="AA901" s="280"/>
    </row>
    <row r="902" spans="1:27" s="19" customFormat="1" x14ac:dyDescent="0.25">
      <c r="A902" s="293"/>
      <c r="B902" s="277"/>
      <c r="C902" s="291"/>
      <c r="Z902" s="290"/>
      <c r="AA902" s="280"/>
    </row>
    <row r="903" spans="1:27" s="19" customFormat="1" x14ac:dyDescent="0.25">
      <c r="A903" s="293"/>
      <c r="B903" s="277"/>
      <c r="C903" s="291"/>
      <c r="Z903" s="290"/>
      <c r="AA903" s="280"/>
    </row>
    <row r="904" spans="1:27" s="19" customFormat="1" x14ac:dyDescent="0.25">
      <c r="A904" s="293"/>
      <c r="B904" s="277"/>
      <c r="C904" s="291"/>
      <c r="Z904" s="290"/>
      <c r="AA904" s="280"/>
    </row>
    <row r="905" spans="1:27" s="19" customFormat="1" x14ac:dyDescent="0.25">
      <c r="A905" s="293"/>
      <c r="B905" s="277"/>
      <c r="C905" s="291"/>
      <c r="Z905" s="290"/>
      <c r="AA905" s="280"/>
    </row>
    <row r="906" spans="1:27" s="19" customFormat="1" x14ac:dyDescent="0.25">
      <c r="A906" s="293"/>
      <c r="B906" s="277"/>
      <c r="C906" s="291"/>
      <c r="Z906" s="290"/>
      <c r="AA906" s="280"/>
    </row>
    <row r="907" spans="1:27" s="19" customFormat="1" x14ac:dyDescent="0.25">
      <c r="A907" s="293"/>
      <c r="B907" s="277"/>
      <c r="C907" s="291"/>
      <c r="Z907" s="290"/>
      <c r="AA907" s="280"/>
    </row>
    <row r="908" spans="1:27" s="19" customFormat="1" x14ac:dyDescent="0.25">
      <c r="A908" s="293"/>
      <c r="B908" s="277"/>
      <c r="C908" s="291"/>
      <c r="Z908" s="290"/>
      <c r="AA908" s="280"/>
    </row>
    <row r="909" spans="1:27" s="19" customFormat="1" x14ac:dyDescent="0.25">
      <c r="A909" s="293"/>
      <c r="B909" s="277"/>
      <c r="C909" s="291"/>
      <c r="Z909" s="290"/>
      <c r="AA909" s="280"/>
    </row>
    <row r="910" spans="1:27" s="19" customFormat="1" x14ac:dyDescent="0.25">
      <c r="A910" s="293"/>
      <c r="B910" s="277"/>
      <c r="C910" s="291"/>
      <c r="Z910" s="290"/>
      <c r="AA910" s="280"/>
    </row>
    <row r="911" spans="1:27" s="19" customFormat="1" x14ac:dyDescent="0.25">
      <c r="A911" s="293"/>
      <c r="B911" s="277"/>
      <c r="C911" s="291"/>
      <c r="Z911" s="290"/>
      <c r="AA911" s="280"/>
    </row>
    <row r="912" spans="1:27" s="19" customFormat="1" x14ac:dyDescent="0.25">
      <c r="A912" s="293"/>
      <c r="B912" s="277"/>
      <c r="C912" s="291"/>
      <c r="Z912" s="290"/>
      <c r="AA912" s="280"/>
    </row>
    <row r="913" spans="1:27" s="19" customFormat="1" x14ac:dyDescent="0.25">
      <c r="A913" s="293"/>
      <c r="B913" s="277"/>
      <c r="C913" s="291"/>
      <c r="Z913" s="290"/>
      <c r="AA913" s="280"/>
    </row>
    <row r="914" spans="1:27" s="19" customFormat="1" x14ac:dyDescent="0.25">
      <c r="A914" s="293"/>
      <c r="B914" s="277"/>
      <c r="C914" s="291"/>
      <c r="Z914" s="290"/>
      <c r="AA914" s="280"/>
    </row>
    <row r="915" spans="1:27" s="19" customFormat="1" x14ac:dyDescent="0.25">
      <c r="A915" s="293"/>
      <c r="B915" s="277"/>
      <c r="C915" s="291"/>
      <c r="Z915" s="290"/>
      <c r="AA915" s="280"/>
    </row>
    <row r="916" spans="1:27" s="19" customFormat="1" x14ac:dyDescent="0.25">
      <c r="A916" s="293"/>
      <c r="B916" s="277"/>
      <c r="C916" s="291"/>
      <c r="Z916" s="290"/>
      <c r="AA916" s="280"/>
    </row>
    <row r="917" spans="1:27" s="19" customFormat="1" x14ac:dyDescent="0.25">
      <c r="A917" s="293"/>
      <c r="B917" s="277"/>
      <c r="C917" s="291"/>
      <c r="Z917" s="290"/>
      <c r="AA917" s="280"/>
    </row>
    <row r="918" spans="1:27" s="19" customFormat="1" x14ac:dyDescent="0.25">
      <c r="A918" s="293"/>
      <c r="B918" s="277"/>
      <c r="C918" s="291"/>
      <c r="Z918" s="290"/>
      <c r="AA918" s="280"/>
    </row>
    <row r="919" spans="1:27" s="19" customFormat="1" x14ac:dyDescent="0.25">
      <c r="A919" s="293"/>
      <c r="B919" s="277"/>
      <c r="C919" s="291"/>
      <c r="Z919" s="290"/>
      <c r="AA919" s="280"/>
    </row>
    <row r="920" spans="1:27" s="19" customFormat="1" x14ac:dyDescent="0.25">
      <c r="A920" s="293"/>
      <c r="B920" s="277"/>
      <c r="C920" s="291"/>
      <c r="Z920" s="290"/>
      <c r="AA920" s="280"/>
    </row>
    <row r="921" spans="1:27" s="19" customFormat="1" x14ac:dyDescent="0.25">
      <c r="A921" s="293"/>
      <c r="B921" s="277"/>
      <c r="C921" s="291"/>
      <c r="Z921" s="290"/>
      <c r="AA921" s="280"/>
    </row>
    <row r="922" spans="1:27" s="19" customFormat="1" x14ac:dyDescent="0.25">
      <c r="A922" s="293"/>
      <c r="B922" s="277"/>
      <c r="C922" s="291"/>
      <c r="Z922" s="290"/>
      <c r="AA922" s="280"/>
    </row>
    <row r="923" spans="1:27" s="19" customFormat="1" x14ac:dyDescent="0.25">
      <c r="A923" s="293"/>
      <c r="B923" s="277"/>
      <c r="C923" s="291"/>
      <c r="Z923" s="290"/>
      <c r="AA923" s="280"/>
    </row>
    <row r="924" spans="1:27" s="19" customFormat="1" x14ac:dyDescent="0.25">
      <c r="A924" s="293"/>
      <c r="B924" s="277"/>
      <c r="C924" s="291"/>
      <c r="Z924" s="290"/>
      <c r="AA924" s="280"/>
    </row>
    <row r="925" spans="1:27" s="19" customFormat="1" x14ac:dyDescent="0.25">
      <c r="A925" s="293"/>
      <c r="B925" s="277"/>
      <c r="C925" s="291"/>
      <c r="Z925" s="290"/>
      <c r="AA925" s="280"/>
    </row>
    <row r="926" spans="1:27" s="19" customFormat="1" x14ac:dyDescent="0.25">
      <c r="A926" s="293"/>
      <c r="B926" s="277"/>
      <c r="C926" s="291"/>
      <c r="Z926" s="290"/>
      <c r="AA926" s="280"/>
    </row>
    <row r="927" spans="1:27" s="19" customFormat="1" x14ac:dyDescent="0.25">
      <c r="A927" s="293"/>
      <c r="B927" s="277"/>
      <c r="C927" s="291"/>
      <c r="Z927" s="290"/>
      <c r="AA927" s="280"/>
    </row>
    <row r="928" spans="1:27" s="19" customFormat="1" x14ac:dyDescent="0.25">
      <c r="A928" s="293"/>
      <c r="B928" s="277"/>
      <c r="C928" s="291"/>
      <c r="Z928" s="290"/>
      <c r="AA928" s="280"/>
    </row>
    <row r="929" spans="1:27" s="19" customFormat="1" x14ac:dyDescent="0.25">
      <c r="A929" s="293"/>
      <c r="B929" s="277"/>
      <c r="C929" s="291"/>
      <c r="Z929" s="290"/>
      <c r="AA929" s="280"/>
    </row>
    <row r="930" spans="1:27" s="19" customFormat="1" x14ac:dyDescent="0.25">
      <c r="A930" s="293"/>
      <c r="B930" s="277"/>
      <c r="C930" s="291"/>
      <c r="Z930" s="290"/>
      <c r="AA930" s="280"/>
    </row>
    <row r="931" spans="1:27" s="19" customFormat="1" x14ac:dyDescent="0.25">
      <c r="A931" s="293"/>
      <c r="B931" s="277"/>
      <c r="C931" s="291"/>
      <c r="Z931" s="290"/>
      <c r="AA931" s="280"/>
    </row>
    <row r="932" spans="1:27" s="19" customFormat="1" x14ac:dyDescent="0.25">
      <c r="A932" s="293"/>
      <c r="B932" s="277"/>
      <c r="C932" s="291"/>
      <c r="Z932" s="290"/>
      <c r="AA932" s="280"/>
    </row>
    <row r="933" spans="1:27" s="19" customFormat="1" x14ac:dyDescent="0.25">
      <c r="A933" s="293"/>
      <c r="B933" s="277"/>
      <c r="C933" s="291"/>
      <c r="Z933" s="290"/>
      <c r="AA933" s="280"/>
    </row>
    <row r="934" spans="1:27" s="19" customFormat="1" x14ac:dyDescent="0.25">
      <c r="A934" s="293"/>
      <c r="B934" s="277"/>
      <c r="C934" s="291"/>
      <c r="Z934" s="290"/>
      <c r="AA934" s="280"/>
    </row>
    <row r="935" spans="1:27" s="19" customFormat="1" x14ac:dyDescent="0.25">
      <c r="A935" s="293"/>
      <c r="B935" s="277"/>
      <c r="C935" s="291"/>
      <c r="Z935" s="290"/>
      <c r="AA935" s="280"/>
    </row>
    <row r="936" spans="1:27" s="19" customFormat="1" x14ac:dyDescent="0.25">
      <c r="A936" s="293"/>
      <c r="B936" s="277"/>
      <c r="C936" s="291"/>
      <c r="Z936" s="290"/>
      <c r="AA936" s="280"/>
    </row>
    <row r="937" spans="1:27" s="19" customFormat="1" x14ac:dyDescent="0.25">
      <c r="A937" s="293"/>
      <c r="B937" s="277"/>
      <c r="C937" s="291"/>
      <c r="Z937" s="290"/>
      <c r="AA937" s="280"/>
    </row>
    <row r="938" spans="1:27" s="19" customFormat="1" x14ac:dyDescent="0.25">
      <c r="A938" s="293"/>
      <c r="B938" s="277"/>
      <c r="C938" s="291"/>
      <c r="Z938" s="290"/>
      <c r="AA938" s="280"/>
    </row>
    <row r="939" spans="1:27" s="19" customFormat="1" x14ac:dyDescent="0.25">
      <c r="A939" s="293"/>
      <c r="B939" s="277"/>
      <c r="C939" s="291"/>
      <c r="Z939" s="290"/>
      <c r="AA939" s="280"/>
    </row>
    <row r="940" spans="1:27" s="19" customFormat="1" x14ac:dyDescent="0.25">
      <c r="A940" s="293"/>
      <c r="B940" s="277"/>
      <c r="C940" s="291"/>
      <c r="Z940" s="290"/>
      <c r="AA940" s="280"/>
    </row>
    <row r="941" spans="1:27" s="19" customFormat="1" x14ac:dyDescent="0.25">
      <c r="A941" s="293"/>
      <c r="B941" s="277"/>
      <c r="C941" s="291"/>
      <c r="Z941" s="290"/>
      <c r="AA941" s="280"/>
    </row>
    <row r="942" spans="1:27" s="19" customFormat="1" x14ac:dyDescent="0.25">
      <c r="A942" s="293"/>
      <c r="B942" s="277"/>
      <c r="C942" s="291"/>
      <c r="Z942" s="290"/>
      <c r="AA942" s="280"/>
    </row>
    <row r="943" spans="1:27" s="19" customFormat="1" x14ac:dyDescent="0.25">
      <c r="A943" s="293"/>
      <c r="B943" s="277"/>
      <c r="C943" s="291"/>
      <c r="Z943" s="290"/>
      <c r="AA943" s="280"/>
    </row>
    <row r="944" spans="1:27" s="19" customFormat="1" x14ac:dyDescent="0.25">
      <c r="A944" s="293"/>
      <c r="B944" s="277"/>
      <c r="C944" s="291"/>
      <c r="Z944" s="290"/>
      <c r="AA944" s="280"/>
    </row>
    <row r="945" spans="1:27" s="19" customFormat="1" x14ac:dyDescent="0.25">
      <c r="A945" s="293"/>
      <c r="B945" s="277"/>
      <c r="C945" s="291"/>
      <c r="Z945" s="290"/>
      <c r="AA945" s="280"/>
    </row>
    <row r="946" spans="1:27" s="19" customFormat="1" x14ac:dyDescent="0.25">
      <c r="A946" s="293"/>
      <c r="B946" s="277"/>
      <c r="C946" s="291"/>
      <c r="Z946" s="290"/>
      <c r="AA946" s="280"/>
    </row>
    <row r="947" spans="1:27" s="19" customFormat="1" x14ac:dyDescent="0.25">
      <c r="A947" s="293"/>
      <c r="B947" s="277"/>
      <c r="C947" s="291"/>
      <c r="Z947" s="290"/>
      <c r="AA947" s="280"/>
    </row>
    <row r="948" spans="1:27" s="19" customFormat="1" x14ac:dyDescent="0.25">
      <c r="A948" s="293"/>
      <c r="B948" s="277"/>
      <c r="C948" s="291"/>
      <c r="Z948" s="290"/>
      <c r="AA948" s="280"/>
    </row>
    <row r="949" spans="1:27" s="19" customFormat="1" x14ac:dyDescent="0.25">
      <c r="A949" s="293"/>
      <c r="B949" s="277"/>
      <c r="C949" s="291"/>
      <c r="Z949" s="290"/>
      <c r="AA949" s="280"/>
    </row>
    <row r="950" spans="1:27" s="19" customFormat="1" x14ac:dyDescent="0.25">
      <c r="A950" s="293"/>
      <c r="B950" s="277"/>
      <c r="C950" s="291"/>
      <c r="Z950" s="290"/>
      <c r="AA950" s="280"/>
    </row>
    <row r="951" spans="1:27" s="19" customFormat="1" x14ac:dyDescent="0.25">
      <c r="A951" s="293"/>
      <c r="B951" s="277"/>
      <c r="C951" s="291"/>
      <c r="Z951" s="290"/>
      <c r="AA951" s="280"/>
    </row>
    <row r="952" spans="1:27" s="19" customFormat="1" x14ac:dyDescent="0.25">
      <c r="A952" s="293"/>
      <c r="B952" s="277"/>
      <c r="C952" s="291"/>
      <c r="Z952" s="290"/>
      <c r="AA952" s="280"/>
    </row>
    <row r="953" spans="1:27" s="19" customFormat="1" x14ac:dyDescent="0.25">
      <c r="A953" s="293"/>
      <c r="B953" s="277"/>
      <c r="C953" s="291"/>
      <c r="Z953" s="290"/>
      <c r="AA953" s="280"/>
    </row>
    <row r="954" spans="1:27" s="19" customFormat="1" x14ac:dyDescent="0.25">
      <c r="A954" s="293"/>
      <c r="B954" s="277"/>
      <c r="C954" s="291"/>
      <c r="Z954" s="290"/>
      <c r="AA954" s="280"/>
    </row>
    <row r="955" spans="1:27" s="19" customFormat="1" x14ac:dyDescent="0.25">
      <c r="A955" s="293"/>
      <c r="B955" s="277"/>
      <c r="C955" s="291"/>
      <c r="Z955" s="290"/>
      <c r="AA955" s="280"/>
    </row>
    <row r="956" spans="1:27" s="19" customFormat="1" x14ac:dyDescent="0.25">
      <c r="A956" s="293"/>
      <c r="B956" s="277"/>
      <c r="C956" s="291"/>
      <c r="Z956" s="290"/>
      <c r="AA956" s="280"/>
    </row>
    <row r="957" spans="1:27" s="19" customFormat="1" x14ac:dyDescent="0.25">
      <c r="A957" s="293"/>
      <c r="B957" s="277"/>
      <c r="C957" s="291"/>
      <c r="Z957" s="290"/>
      <c r="AA957" s="280"/>
    </row>
    <row r="958" spans="1:27" s="19" customFormat="1" x14ac:dyDescent="0.25">
      <c r="A958" s="293"/>
      <c r="B958" s="277"/>
      <c r="C958" s="291"/>
      <c r="Z958" s="290"/>
      <c r="AA958" s="280"/>
    </row>
    <row r="959" spans="1:27" s="19" customFormat="1" x14ac:dyDescent="0.25">
      <c r="A959" s="293"/>
      <c r="B959" s="277"/>
      <c r="C959" s="291"/>
      <c r="Z959" s="290"/>
      <c r="AA959" s="280"/>
    </row>
    <row r="960" spans="1:27" s="19" customFormat="1" x14ac:dyDescent="0.25">
      <c r="A960" s="293"/>
      <c r="B960" s="277"/>
      <c r="C960" s="291"/>
      <c r="Z960" s="290"/>
      <c r="AA960" s="280"/>
    </row>
    <row r="961" spans="1:27" s="19" customFormat="1" x14ac:dyDescent="0.25">
      <c r="A961" s="293"/>
      <c r="B961" s="277"/>
      <c r="C961" s="291"/>
      <c r="Z961" s="290"/>
      <c r="AA961" s="280"/>
    </row>
    <row r="962" spans="1:27" s="19" customFormat="1" x14ac:dyDescent="0.25">
      <c r="A962" s="293"/>
      <c r="B962" s="277"/>
      <c r="C962" s="291"/>
      <c r="Z962" s="290"/>
      <c r="AA962" s="280"/>
    </row>
    <row r="963" spans="1:27" s="19" customFormat="1" x14ac:dyDescent="0.25">
      <c r="A963" s="293"/>
      <c r="B963" s="277"/>
      <c r="C963" s="291"/>
      <c r="Z963" s="290"/>
      <c r="AA963" s="280"/>
    </row>
    <row r="964" spans="1:27" s="19" customFormat="1" x14ac:dyDescent="0.25">
      <c r="A964" s="293"/>
      <c r="B964" s="277"/>
      <c r="C964" s="291"/>
      <c r="Z964" s="290"/>
      <c r="AA964" s="280"/>
    </row>
    <row r="965" spans="1:27" s="19" customFormat="1" x14ac:dyDescent="0.25">
      <c r="A965" s="293"/>
      <c r="B965" s="277"/>
      <c r="C965" s="291"/>
      <c r="Z965" s="290"/>
      <c r="AA965" s="280"/>
    </row>
    <row r="966" spans="1:27" s="19" customFormat="1" x14ac:dyDescent="0.25">
      <c r="A966" s="293"/>
      <c r="B966" s="277"/>
      <c r="C966" s="291"/>
      <c r="Z966" s="290"/>
      <c r="AA966" s="280"/>
    </row>
    <row r="967" spans="1:27" s="19" customFormat="1" x14ac:dyDescent="0.25">
      <c r="A967" s="293"/>
      <c r="B967" s="277"/>
      <c r="C967" s="291"/>
      <c r="Z967" s="290"/>
      <c r="AA967" s="280"/>
    </row>
    <row r="968" spans="1:27" s="19" customFormat="1" x14ac:dyDescent="0.25">
      <c r="A968" s="293"/>
      <c r="B968" s="277"/>
      <c r="C968" s="291"/>
      <c r="Z968" s="290"/>
      <c r="AA968" s="280"/>
    </row>
    <row r="969" spans="1:27" s="19" customFormat="1" x14ac:dyDescent="0.25">
      <c r="A969" s="293"/>
      <c r="B969" s="277"/>
      <c r="C969" s="291"/>
      <c r="Z969" s="290"/>
      <c r="AA969" s="280"/>
    </row>
    <row r="970" spans="1:27" s="19" customFormat="1" x14ac:dyDescent="0.25">
      <c r="A970" s="293"/>
      <c r="B970" s="277"/>
      <c r="C970" s="291"/>
      <c r="Z970" s="290"/>
      <c r="AA970" s="280"/>
    </row>
    <row r="971" spans="1:27" s="19" customFormat="1" x14ac:dyDescent="0.25">
      <c r="A971" s="293"/>
      <c r="B971" s="277"/>
      <c r="C971" s="291"/>
      <c r="Z971" s="290"/>
      <c r="AA971" s="280"/>
    </row>
    <row r="972" spans="1:27" s="19" customFormat="1" x14ac:dyDescent="0.25">
      <c r="A972" s="293"/>
      <c r="B972" s="277"/>
      <c r="C972" s="291"/>
      <c r="Z972" s="290"/>
      <c r="AA972" s="280"/>
    </row>
    <row r="973" spans="1:27" s="19" customFormat="1" x14ac:dyDescent="0.25">
      <c r="A973" s="293"/>
      <c r="B973" s="277"/>
      <c r="C973" s="291"/>
      <c r="Z973" s="290"/>
      <c r="AA973" s="280"/>
    </row>
    <row r="974" spans="1:27" s="19" customFormat="1" x14ac:dyDescent="0.25">
      <c r="A974" s="293"/>
      <c r="B974" s="277"/>
      <c r="C974" s="291"/>
      <c r="Z974" s="290"/>
      <c r="AA974" s="280"/>
    </row>
    <row r="975" spans="1:27" s="19" customFormat="1" x14ac:dyDescent="0.25">
      <c r="A975" s="293"/>
      <c r="B975" s="277"/>
      <c r="C975" s="291"/>
      <c r="Z975" s="290"/>
      <c r="AA975" s="280"/>
    </row>
    <row r="976" spans="1:27" s="19" customFormat="1" x14ac:dyDescent="0.25">
      <c r="A976" s="293"/>
      <c r="B976" s="277"/>
      <c r="C976" s="291"/>
      <c r="Z976" s="290"/>
      <c r="AA976" s="280"/>
    </row>
    <row r="977" spans="1:27" s="19" customFormat="1" x14ac:dyDescent="0.25">
      <c r="A977" s="293"/>
      <c r="B977" s="277"/>
      <c r="C977" s="291"/>
      <c r="Z977" s="290"/>
      <c r="AA977" s="280"/>
    </row>
    <row r="978" spans="1:27" s="19" customFormat="1" x14ac:dyDescent="0.25">
      <c r="A978" s="293"/>
      <c r="B978" s="277"/>
      <c r="C978" s="291"/>
      <c r="Z978" s="290"/>
      <c r="AA978" s="280"/>
    </row>
    <row r="979" spans="1:27" s="19" customFormat="1" x14ac:dyDescent="0.25">
      <c r="A979" s="293"/>
      <c r="B979" s="277"/>
      <c r="C979" s="291"/>
      <c r="Z979" s="290"/>
      <c r="AA979" s="280"/>
    </row>
    <row r="980" spans="1:27" s="19" customFormat="1" x14ac:dyDescent="0.25">
      <c r="A980" s="293"/>
      <c r="B980" s="277"/>
      <c r="C980" s="291"/>
      <c r="Z980" s="290"/>
      <c r="AA980" s="280"/>
    </row>
    <row r="981" spans="1:27" s="19" customFormat="1" x14ac:dyDescent="0.25">
      <c r="A981" s="293"/>
      <c r="B981" s="277"/>
      <c r="C981" s="291"/>
      <c r="Z981" s="290"/>
      <c r="AA981" s="280"/>
    </row>
    <row r="982" spans="1:27" s="19" customFormat="1" x14ac:dyDescent="0.25">
      <c r="A982" s="293"/>
      <c r="B982" s="277"/>
      <c r="C982" s="291"/>
      <c r="Z982" s="290"/>
      <c r="AA982" s="280"/>
    </row>
    <row r="983" spans="1:27" s="19" customFormat="1" x14ac:dyDescent="0.25">
      <c r="A983" s="293"/>
      <c r="B983" s="277"/>
      <c r="C983" s="291"/>
      <c r="Z983" s="290"/>
      <c r="AA983" s="280"/>
    </row>
    <row r="984" spans="1:27" s="19" customFormat="1" x14ac:dyDescent="0.25">
      <c r="A984" s="293"/>
      <c r="B984" s="277"/>
      <c r="C984" s="291"/>
      <c r="Z984" s="290"/>
      <c r="AA984" s="280"/>
    </row>
    <row r="985" spans="1:27" s="19" customFormat="1" x14ac:dyDescent="0.25">
      <c r="A985" s="293"/>
      <c r="B985" s="277"/>
      <c r="C985" s="291"/>
      <c r="Z985" s="290"/>
      <c r="AA985" s="280"/>
    </row>
    <row r="986" spans="1:27" s="19" customFormat="1" x14ac:dyDescent="0.25">
      <c r="A986" s="293"/>
      <c r="B986" s="277"/>
      <c r="C986" s="291"/>
      <c r="Z986" s="290"/>
      <c r="AA986" s="280"/>
    </row>
    <row r="987" spans="1:27" s="19" customFormat="1" x14ac:dyDescent="0.25">
      <c r="A987" s="293"/>
      <c r="B987" s="277"/>
      <c r="C987" s="291"/>
      <c r="Z987" s="290"/>
      <c r="AA987" s="280"/>
    </row>
    <row r="988" spans="1:27" s="19" customFormat="1" x14ac:dyDescent="0.25">
      <c r="A988" s="293"/>
      <c r="B988" s="277"/>
      <c r="C988" s="291"/>
      <c r="Z988" s="290"/>
      <c r="AA988" s="280"/>
    </row>
    <row r="989" spans="1:27" s="19" customFormat="1" x14ac:dyDescent="0.25">
      <c r="A989" s="293"/>
      <c r="B989" s="277"/>
      <c r="C989" s="291"/>
      <c r="Z989" s="290"/>
      <c r="AA989" s="280"/>
    </row>
    <row r="990" spans="1:27" s="19" customFormat="1" x14ac:dyDescent="0.25">
      <c r="A990" s="293"/>
      <c r="B990" s="277"/>
      <c r="C990" s="291"/>
      <c r="Z990" s="290"/>
      <c r="AA990" s="280"/>
    </row>
    <row r="991" spans="1:27" s="19" customFormat="1" x14ac:dyDescent="0.25">
      <c r="A991" s="293"/>
      <c r="B991" s="277"/>
      <c r="C991" s="291"/>
      <c r="Z991" s="290"/>
      <c r="AA991" s="280"/>
    </row>
    <row r="992" spans="1:27" s="19" customFormat="1" x14ac:dyDescent="0.25">
      <c r="A992" s="293"/>
      <c r="B992" s="277"/>
      <c r="C992" s="291"/>
      <c r="Z992" s="290"/>
      <c r="AA992" s="280"/>
    </row>
    <row r="993" spans="1:27" s="19" customFormat="1" x14ac:dyDescent="0.25">
      <c r="A993" s="293"/>
      <c r="B993" s="277"/>
      <c r="C993" s="291"/>
      <c r="Z993" s="290"/>
      <c r="AA993" s="280"/>
    </row>
    <row r="994" spans="1:27" s="19" customFormat="1" x14ac:dyDescent="0.25">
      <c r="A994" s="293"/>
      <c r="B994" s="277"/>
      <c r="C994" s="291"/>
      <c r="Z994" s="290"/>
      <c r="AA994" s="280"/>
    </row>
    <row r="995" spans="1:27" s="19" customFormat="1" x14ac:dyDescent="0.25">
      <c r="A995" s="293"/>
      <c r="B995" s="277"/>
      <c r="C995" s="291"/>
      <c r="Z995" s="290"/>
      <c r="AA995" s="280"/>
    </row>
    <row r="996" spans="1:27" s="19" customFormat="1" x14ac:dyDescent="0.25">
      <c r="A996" s="293"/>
      <c r="B996" s="277"/>
      <c r="C996" s="291"/>
      <c r="Z996" s="290"/>
      <c r="AA996" s="280"/>
    </row>
    <row r="997" spans="1:27" s="19" customFormat="1" x14ac:dyDescent="0.25">
      <c r="A997" s="293"/>
      <c r="B997" s="277"/>
      <c r="C997" s="291"/>
      <c r="Z997" s="290"/>
      <c r="AA997" s="280"/>
    </row>
    <row r="998" spans="1:27" s="19" customFormat="1" x14ac:dyDescent="0.25">
      <c r="A998" s="293"/>
      <c r="B998" s="277"/>
      <c r="C998" s="291"/>
      <c r="Z998" s="290"/>
      <c r="AA998" s="280"/>
    </row>
    <row r="999" spans="1:27" s="19" customFormat="1" x14ac:dyDescent="0.25">
      <c r="A999" s="293"/>
      <c r="B999" s="277"/>
      <c r="C999" s="291"/>
      <c r="Z999" s="290"/>
      <c r="AA999" s="280"/>
    </row>
    <row r="1000" spans="1:27" s="19" customFormat="1" x14ac:dyDescent="0.25">
      <c r="A1000" s="293"/>
      <c r="B1000" s="277"/>
      <c r="C1000" s="291"/>
      <c r="Z1000" s="290"/>
      <c r="AA1000" s="280"/>
    </row>
    <row r="1001" spans="1:27" s="19" customFormat="1" x14ac:dyDescent="0.25">
      <c r="A1001" s="293"/>
      <c r="B1001" s="277"/>
      <c r="C1001" s="291"/>
      <c r="Z1001" s="290"/>
      <c r="AA1001" s="280"/>
    </row>
    <row r="1002" spans="1:27" s="19" customFormat="1" x14ac:dyDescent="0.25">
      <c r="A1002" s="293"/>
      <c r="B1002" s="277"/>
      <c r="C1002" s="291"/>
      <c r="Z1002" s="290"/>
      <c r="AA1002" s="280"/>
    </row>
    <row r="1003" spans="1:27" s="19" customFormat="1" x14ac:dyDescent="0.25">
      <c r="A1003" s="293"/>
      <c r="B1003" s="277"/>
      <c r="C1003" s="291"/>
      <c r="Z1003" s="290"/>
      <c r="AA1003" s="280"/>
    </row>
    <row r="1004" spans="1:27" s="19" customFormat="1" x14ac:dyDescent="0.25">
      <c r="A1004" s="293"/>
      <c r="B1004" s="277"/>
      <c r="C1004" s="291"/>
      <c r="Z1004" s="290"/>
      <c r="AA1004" s="280"/>
    </row>
    <row r="1005" spans="1:27" s="19" customFormat="1" x14ac:dyDescent="0.25">
      <c r="A1005" s="293"/>
      <c r="B1005" s="277"/>
      <c r="C1005" s="291"/>
      <c r="Z1005" s="290"/>
      <c r="AA1005" s="280"/>
    </row>
    <row r="1006" spans="1:27" s="19" customFormat="1" x14ac:dyDescent="0.25">
      <c r="A1006" s="293"/>
      <c r="B1006" s="277"/>
      <c r="C1006" s="291"/>
      <c r="Z1006" s="290"/>
      <c r="AA1006" s="280"/>
    </row>
    <row r="1007" spans="1:27" s="19" customFormat="1" x14ac:dyDescent="0.25">
      <c r="A1007" s="293"/>
      <c r="B1007" s="277"/>
      <c r="C1007" s="291"/>
      <c r="Z1007" s="290"/>
      <c r="AA1007" s="280"/>
    </row>
    <row r="1008" spans="1:27" s="19" customFormat="1" x14ac:dyDescent="0.25">
      <c r="A1008" s="293"/>
      <c r="B1008" s="277"/>
      <c r="C1008" s="291"/>
      <c r="Z1008" s="290"/>
      <c r="AA1008" s="280"/>
    </row>
    <row r="1009" spans="1:27" s="19" customFormat="1" x14ac:dyDescent="0.25">
      <c r="A1009" s="293"/>
      <c r="B1009" s="277"/>
      <c r="C1009" s="291"/>
      <c r="Z1009" s="290"/>
      <c r="AA1009" s="280"/>
    </row>
    <row r="1010" spans="1:27" s="19" customFormat="1" x14ac:dyDescent="0.25">
      <c r="A1010" s="293"/>
      <c r="B1010" s="277"/>
      <c r="C1010" s="291"/>
      <c r="Z1010" s="290"/>
      <c r="AA1010" s="280"/>
    </row>
    <row r="1011" spans="1:27" s="19" customFormat="1" x14ac:dyDescent="0.25">
      <c r="A1011" s="293"/>
      <c r="B1011" s="277"/>
      <c r="C1011" s="291"/>
      <c r="Z1011" s="290"/>
      <c r="AA1011" s="280"/>
    </row>
    <row r="1012" spans="1:27" s="19" customFormat="1" x14ac:dyDescent="0.25">
      <c r="A1012" s="293"/>
      <c r="B1012" s="277"/>
      <c r="C1012" s="291"/>
      <c r="Z1012" s="290"/>
      <c r="AA1012" s="280"/>
    </row>
    <row r="1013" spans="1:27" s="19" customFormat="1" x14ac:dyDescent="0.25">
      <c r="A1013" s="293"/>
      <c r="B1013" s="277"/>
      <c r="C1013" s="291"/>
      <c r="Z1013" s="290"/>
      <c r="AA1013" s="280"/>
    </row>
    <row r="1014" spans="1:27" s="19" customFormat="1" x14ac:dyDescent="0.25">
      <c r="A1014" s="293"/>
      <c r="B1014" s="277"/>
      <c r="C1014" s="291"/>
      <c r="Z1014" s="290"/>
      <c r="AA1014" s="280"/>
    </row>
    <row r="1015" spans="1:27" s="19" customFormat="1" x14ac:dyDescent="0.25">
      <c r="A1015" s="293"/>
      <c r="B1015" s="277"/>
      <c r="C1015" s="291"/>
      <c r="Z1015" s="290"/>
      <c r="AA1015" s="280"/>
    </row>
    <row r="1016" spans="1:27" s="19" customFormat="1" x14ac:dyDescent="0.25">
      <c r="A1016" s="293"/>
      <c r="B1016" s="277"/>
      <c r="C1016" s="291"/>
      <c r="Z1016" s="290"/>
      <c r="AA1016" s="280"/>
    </row>
    <row r="1017" spans="1:27" s="19" customFormat="1" x14ac:dyDescent="0.25">
      <c r="A1017" s="293"/>
      <c r="B1017" s="277"/>
      <c r="C1017" s="291"/>
      <c r="Z1017" s="290"/>
      <c r="AA1017" s="280"/>
    </row>
    <row r="1018" spans="1:27" s="19" customFormat="1" x14ac:dyDescent="0.25">
      <c r="A1018" s="293"/>
      <c r="B1018" s="277"/>
      <c r="C1018" s="291"/>
      <c r="Z1018" s="290"/>
      <c r="AA1018" s="280"/>
    </row>
    <row r="1019" spans="1:27" s="19" customFormat="1" x14ac:dyDescent="0.25">
      <c r="A1019" s="293"/>
      <c r="B1019" s="277"/>
      <c r="C1019" s="291"/>
      <c r="Z1019" s="290"/>
      <c r="AA1019" s="280"/>
    </row>
    <row r="1020" spans="1:27" s="19" customFormat="1" x14ac:dyDescent="0.25">
      <c r="A1020" s="293"/>
      <c r="B1020" s="277"/>
      <c r="C1020" s="291"/>
      <c r="Z1020" s="290"/>
      <c r="AA1020" s="280"/>
    </row>
    <row r="1021" spans="1:27" s="19" customFormat="1" x14ac:dyDescent="0.25">
      <c r="A1021" s="293"/>
      <c r="B1021" s="277"/>
      <c r="C1021" s="291"/>
      <c r="Z1021" s="290"/>
      <c r="AA1021" s="280"/>
    </row>
    <row r="1022" spans="1:27" s="19" customFormat="1" x14ac:dyDescent="0.25">
      <c r="A1022" s="293"/>
      <c r="B1022" s="277"/>
      <c r="C1022" s="291"/>
      <c r="Z1022" s="290"/>
      <c r="AA1022" s="280"/>
    </row>
    <row r="1023" spans="1:27" s="19" customFormat="1" x14ac:dyDescent="0.25">
      <c r="A1023" s="293"/>
      <c r="B1023" s="277"/>
      <c r="C1023" s="291"/>
      <c r="Z1023" s="290"/>
      <c r="AA1023" s="280"/>
    </row>
    <row r="1024" spans="1:27" s="19" customFormat="1" x14ac:dyDescent="0.25">
      <c r="A1024" s="293"/>
      <c r="B1024" s="277"/>
      <c r="C1024" s="291"/>
      <c r="Z1024" s="290"/>
      <c r="AA1024" s="280"/>
    </row>
    <row r="1025" spans="1:27" s="19" customFormat="1" x14ac:dyDescent="0.25">
      <c r="A1025" s="293"/>
      <c r="B1025" s="277"/>
      <c r="C1025" s="291"/>
      <c r="Z1025" s="290"/>
      <c r="AA1025" s="280"/>
    </row>
    <row r="1026" spans="1:27" s="19" customFormat="1" x14ac:dyDescent="0.25">
      <c r="A1026" s="293"/>
      <c r="B1026" s="277"/>
      <c r="C1026" s="291"/>
      <c r="Z1026" s="290"/>
      <c r="AA1026" s="280"/>
    </row>
    <row r="1027" spans="1:27" s="19" customFormat="1" x14ac:dyDescent="0.25">
      <c r="A1027" s="293"/>
      <c r="B1027" s="277"/>
      <c r="C1027" s="291"/>
      <c r="Z1027" s="290"/>
      <c r="AA1027" s="280"/>
    </row>
    <row r="1028" spans="1:27" s="19" customFormat="1" x14ac:dyDescent="0.25">
      <c r="A1028" s="293"/>
      <c r="B1028" s="277"/>
      <c r="C1028" s="291"/>
      <c r="Z1028" s="290"/>
      <c r="AA1028" s="280"/>
    </row>
    <row r="1029" spans="1:27" s="19" customFormat="1" x14ac:dyDescent="0.25">
      <c r="A1029" s="293"/>
      <c r="B1029" s="277"/>
      <c r="C1029" s="291"/>
      <c r="Z1029" s="290"/>
      <c r="AA1029" s="280"/>
    </row>
    <row r="1030" spans="1:27" s="19" customFormat="1" x14ac:dyDescent="0.25">
      <c r="A1030" s="293"/>
      <c r="B1030" s="277"/>
      <c r="C1030" s="291"/>
      <c r="Z1030" s="290"/>
      <c r="AA1030" s="280"/>
    </row>
    <row r="1031" spans="1:27" s="19" customFormat="1" x14ac:dyDescent="0.25">
      <c r="A1031" s="293"/>
      <c r="B1031" s="277"/>
      <c r="C1031" s="291"/>
      <c r="Z1031" s="290"/>
      <c r="AA1031" s="280"/>
    </row>
    <row r="1032" spans="1:27" s="19" customFormat="1" x14ac:dyDescent="0.25">
      <c r="A1032" s="293"/>
      <c r="B1032" s="277"/>
      <c r="C1032" s="291"/>
      <c r="Z1032" s="290"/>
      <c r="AA1032" s="280"/>
    </row>
    <row r="1033" spans="1:27" s="19" customFormat="1" x14ac:dyDescent="0.25">
      <c r="A1033" s="293"/>
      <c r="B1033" s="277"/>
      <c r="C1033" s="291"/>
      <c r="Z1033" s="290"/>
      <c r="AA1033" s="280"/>
    </row>
    <row r="1034" spans="1:27" s="19" customFormat="1" x14ac:dyDescent="0.25">
      <c r="A1034" s="293"/>
      <c r="B1034" s="277"/>
      <c r="C1034" s="291"/>
      <c r="Z1034" s="290"/>
      <c r="AA1034" s="280"/>
    </row>
    <row r="1035" spans="1:27" s="19" customFormat="1" x14ac:dyDescent="0.25">
      <c r="A1035" s="293"/>
      <c r="B1035" s="277"/>
      <c r="C1035" s="291"/>
      <c r="Z1035" s="290"/>
      <c r="AA1035" s="280"/>
    </row>
    <row r="1036" spans="1:27" s="19" customFormat="1" x14ac:dyDescent="0.25">
      <c r="A1036" s="293"/>
      <c r="B1036" s="277"/>
      <c r="C1036" s="291"/>
      <c r="Z1036" s="290"/>
      <c r="AA1036" s="280"/>
    </row>
    <row r="1037" spans="1:27" s="19" customFormat="1" x14ac:dyDescent="0.25">
      <c r="A1037" s="293"/>
      <c r="B1037" s="277"/>
      <c r="C1037" s="291"/>
      <c r="Z1037" s="290"/>
      <c r="AA1037" s="280"/>
    </row>
    <row r="1038" spans="1:27" s="19" customFormat="1" x14ac:dyDescent="0.25">
      <c r="A1038" s="293"/>
      <c r="B1038" s="277"/>
      <c r="C1038" s="291"/>
      <c r="Z1038" s="290"/>
      <c r="AA1038" s="280"/>
    </row>
    <row r="1039" spans="1:27" s="19" customFormat="1" x14ac:dyDescent="0.25">
      <c r="A1039" s="293"/>
      <c r="B1039" s="277"/>
      <c r="C1039" s="291"/>
      <c r="Z1039" s="290"/>
      <c r="AA1039" s="280"/>
    </row>
    <row r="1040" spans="1:27" s="19" customFormat="1" x14ac:dyDescent="0.25">
      <c r="A1040" s="293"/>
      <c r="B1040" s="277"/>
      <c r="C1040" s="291"/>
      <c r="Z1040" s="290"/>
      <c r="AA1040" s="280"/>
    </row>
    <row r="1041" spans="1:27" s="19" customFormat="1" x14ac:dyDescent="0.25">
      <c r="A1041" s="293"/>
      <c r="B1041" s="277"/>
      <c r="C1041" s="291"/>
      <c r="Z1041" s="290"/>
      <c r="AA1041" s="280"/>
    </row>
    <row r="1042" spans="1:27" s="19" customFormat="1" x14ac:dyDescent="0.25">
      <c r="A1042" s="293"/>
      <c r="B1042" s="277"/>
      <c r="C1042" s="291"/>
      <c r="Z1042" s="290"/>
      <c r="AA1042" s="280"/>
    </row>
    <row r="1043" spans="1:27" s="19" customFormat="1" x14ac:dyDescent="0.25">
      <c r="A1043" s="293"/>
      <c r="B1043" s="277"/>
      <c r="C1043" s="291"/>
      <c r="Z1043" s="290"/>
      <c r="AA1043" s="280"/>
    </row>
    <row r="1044" spans="1:27" s="19" customFormat="1" x14ac:dyDescent="0.25">
      <c r="A1044" s="293"/>
      <c r="B1044" s="277"/>
      <c r="C1044" s="291"/>
      <c r="Z1044" s="290"/>
      <c r="AA1044" s="280"/>
    </row>
    <row r="1045" spans="1:27" s="19" customFormat="1" x14ac:dyDescent="0.25">
      <c r="A1045" s="293"/>
      <c r="B1045" s="277"/>
      <c r="C1045" s="291"/>
      <c r="Z1045" s="290"/>
      <c r="AA1045" s="280"/>
    </row>
    <row r="1046" spans="1:27" s="19" customFormat="1" x14ac:dyDescent="0.25">
      <c r="A1046" s="293"/>
      <c r="B1046" s="277"/>
      <c r="C1046" s="291"/>
      <c r="Z1046" s="290"/>
      <c r="AA1046" s="280"/>
    </row>
    <row r="1047" spans="1:27" s="19" customFormat="1" x14ac:dyDescent="0.25">
      <c r="A1047" s="293"/>
      <c r="B1047" s="277"/>
      <c r="C1047" s="291"/>
      <c r="Z1047" s="290"/>
      <c r="AA1047" s="280"/>
    </row>
    <row r="1048" spans="1:27" s="19" customFormat="1" x14ac:dyDescent="0.25">
      <c r="A1048" s="293"/>
      <c r="B1048" s="277"/>
      <c r="C1048" s="291"/>
      <c r="Z1048" s="290"/>
      <c r="AA1048" s="280"/>
    </row>
    <row r="1049" spans="1:27" s="19" customFormat="1" x14ac:dyDescent="0.25">
      <c r="A1049" s="293"/>
      <c r="B1049" s="277"/>
      <c r="C1049" s="291"/>
      <c r="Z1049" s="290"/>
      <c r="AA1049" s="280"/>
    </row>
    <row r="1050" spans="1:27" s="19" customFormat="1" x14ac:dyDescent="0.25">
      <c r="A1050" s="293"/>
      <c r="B1050" s="277"/>
      <c r="C1050" s="291"/>
      <c r="Z1050" s="290"/>
      <c r="AA1050" s="280"/>
    </row>
    <row r="1051" spans="1:27" s="19" customFormat="1" x14ac:dyDescent="0.25">
      <c r="A1051" s="293"/>
      <c r="B1051" s="277"/>
      <c r="C1051" s="291"/>
      <c r="Z1051" s="290"/>
      <c r="AA1051" s="280"/>
    </row>
    <row r="1052" spans="1:27" s="19" customFormat="1" x14ac:dyDescent="0.25">
      <c r="A1052" s="293"/>
      <c r="B1052" s="277"/>
      <c r="C1052" s="291"/>
      <c r="Z1052" s="290"/>
      <c r="AA1052" s="280"/>
    </row>
    <row r="1053" spans="1:27" s="19" customFormat="1" x14ac:dyDescent="0.25">
      <c r="A1053" s="293"/>
      <c r="B1053" s="277"/>
      <c r="C1053" s="291"/>
      <c r="Z1053" s="290"/>
      <c r="AA1053" s="280"/>
    </row>
    <row r="1054" spans="1:27" s="19" customFormat="1" x14ac:dyDescent="0.25">
      <c r="A1054" s="293"/>
      <c r="B1054" s="277"/>
      <c r="C1054" s="291"/>
      <c r="Z1054" s="290"/>
      <c r="AA1054" s="280"/>
    </row>
    <row r="1055" spans="1:27" s="19" customFormat="1" x14ac:dyDescent="0.25">
      <c r="A1055" s="293"/>
      <c r="B1055" s="277"/>
      <c r="C1055" s="291"/>
      <c r="Z1055" s="290"/>
      <c r="AA1055" s="280"/>
    </row>
    <row r="1056" spans="1:27" s="19" customFormat="1" x14ac:dyDescent="0.25">
      <c r="A1056" s="293"/>
      <c r="B1056" s="277"/>
      <c r="C1056" s="291"/>
      <c r="Z1056" s="290"/>
      <c r="AA1056" s="280"/>
    </row>
    <row r="1057" spans="1:27" s="19" customFormat="1" x14ac:dyDescent="0.25">
      <c r="A1057" s="293"/>
      <c r="B1057" s="277"/>
      <c r="C1057" s="291"/>
      <c r="Z1057" s="290"/>
      <c r="AA1057" s="280"/>
    </row>
    <row r="1058" spans="1:27" s="19" customFormat="1" x14ac:dyDescent="0.25">
      <c r="A1058" s="293"/>
      <c r="B1058" s="277"/>
      <c r="C1058" s="291"/>
      <c r="Z1058" s="290"/>
      <c r="AA1058" s="280"/>
    </row>
    <row r="1059" spans="1:27" s="19" customFormat="1" x14ac:dyDescent="0.25">
      <c r="A1059" s="293"/>
      <c r="B1059" s="277"/>
      <c r="C1059" s="291"/>
      <c r="Z1059" s="290"/>
      <c r="AA1059" s="280"/>
    </row>
    <row r="1060" spans="1:27" s="19" customFormat="1" x14ac:dyDescent="0.25">
      <c r="A1060" s="293"/>
      <c r="B1060" s="277"/>
      <c r="C1060" s="291"/>
      <c r="Z1060" s="290"/>
      <c r="AA1060" s="280"/>
    </row>
    <row r="1061" spans="1:27" s="19" customFormat="1" x14ac:dyDescent="0.25">
      <c r="A1061" s="293"/>
      <c r="B1061" s="277"/>
      <c r="C1061" s="291"/>
      <c r="Z1061" s="290"/>
      <c r="AA1061" s="280"/>
    </row>
    <row r="1062" spans="1:27" s="19" customFormat="1" x14ac:dyDescent="0.25">
      <c r="A1062" s="293"/>
      <c r="B1062" s="277"/>
      <c r="C1062" s="291"/>
      <c r="Z1062" s="290"/>
      <c r="AA1062" s="280"/>
    </row>
    <row r="1063" spans="1:27" s="19" customFormat="1" x14ac:dyDescent="0.25">
      <c r="A1063" s="293"/>
      <c r="B1063" s="277"/>
      <c r="C1063" s="291"/>
      <c r="Z1063" s="290"/>
      <c r="AA1063" s="280"/>
    </row>
    <row r="1064" spans="1:27" s="19" customFormat="1" x14ac:dyDescent="0.25">
      <c r="A1064" s="293"/>
      <c r="B1064" s="277"/>
      <c r="C1064" s="291"/>
      <c r="Z1064" s="290"/>
      <c r="AA1064" s="280"/>
    </row>
    <row r="1065" spans="1:27" s="19" customFormat="1" x14ac:dyDescent="0.25">
      <c r="A1065" s="293"/>
      <c r="B1065" s="277"/>
      <c r="C1065" s="291"/>
      <c r="Z1065" s="290"/>
      <c r="AA1065" s="280"/>
    </row>
    <row r="1066" spans="1:27" s="19" customFormat="1" x14ac:dyDescent="0.25">
      <c r="A1066" s="293"/>
      <c r="B1066" s="277"/>
      <c r="C1066" s="291"/>
      <c r="Z1066" s="290"/>
      <c r="AA1066" s="280"/>
    </row>
    <row r="1067" spans="1:27" s="19" customFormat="1" x14ac:dyDescent="0.25">
      <c r="A1067" s="293"/>
      <c r="B1067" s="277"/>
      <c r="C1067" s="291"/>
      <c r="Z1067" s="290"/>
      <c r="AA1067" s="280"/>
    </row>
    <row r="1068" spans="1:27" s="19" customFormat="1" x14ac:dyDescent="0.25">
      <c r="A1068" s="293"/>
      <c r="B1068" s="277"/>
      <c r="C1068" s="291"/>
      <c r="Z1068" s="290"/>
      <c r="AA1068" s="280"/>
    </row>
    <row r="1069" spans="1:27" s="19" customFormat="1" x14ac:dyDescent="0.25">
      <c r="A1069" s="293"/>
      <c r="B1069" s="277"/>
      <c r="C1069" s="291"/>
      <c r="Z1069" s="290"/>
      <c r="AA1069" s="280"/>
    </row>
    <row r="1070" spans="1:27" s="19" customFormat="1" x14ac:dyDescent="0.25">
      <c r="A1070" s="293"/>
      <c r="B1070" s="277"/>
      <c r="C1070" s="291"/>
      <c r="Z1070" s="290"/>
      <c r="AA1070" s="280"/>
    </row>
    <row r="1071" spans="1:27" s="19" customFormat="1" x14ac:dyDescent="0.25">
      <c r="A1071" s="293"/>
      <c r="B1071" s="277"/>
      <c r="C1071" s="291"/>
      <c r="Z1071" s="290"/>
      <c r="AA1071" s="280"/>
    </row>
    <row r="1072" spans="1:27" s="19" customFormat="1" x14ac:dyDescent="0.25">
      <c r="A1072" s="293"/>
      <c r="B1072" s="277"/>
      <c r="C1072" s="291"/>
      <c r="Z1072" s="290"/>
      <c r="AA1072" s="280"/>
    </row>
    <row r="1073" spans="1:27" s="19" customFormat="1" x14ac:dyDescent="0.25">
      <c r="A1073" s="293"/>
      <c r="B1073" s="277"/>
      <c r="C1073" s="291"/>
      <c r="Z1073" s="290"/>
      <c r="AA1073" s="280"/>
    </row>
    <row r="1074" spans="1:27" s="19" customFormat="1" x14ac:dyDescent="0.25">
      <c r="A1074" s="293"/>
      <c r="B1074" s="277"/>
      <c r="C1074" s="291"/>
      <c r="Z1074" s="290"/>
      <c r="AA1074" s="280"/>
    </row>
    <row r="1075" spans="1:27" s="19" customFormat="1" x14ac:dyDescent="0.25">
      <c r="A1075" s="293"/>
      <c r="B1075" s="277"/>
      <c r="C1075" s="291"/>
      <c r="Z1075" s="290"/>
      <c r="AA1075" s="280"/>
    </row>
    <row r="1076" spans="1:27" s="19" customFormat="1" x14ac:dyDescent="0.25">
      <c r="A1076" s="293"/>
      <c r="B1076" s="277"/>
      <c r="C1076" s="291"/>
      <c r="Z1076" s="290"/>
      <c r="AA1076" s="280"/>
    </row>
    <row r="1077" spans="1:27" s="19" customFormat="1" x14ac:dyDescent="0.25">
      <c r="A1077" s="293"/>
      <c r="B1077" s="277"/>
      <c r="C1077" s="291"/>
      <c r="Z1077" s="290"/>
      <c r="AA1077" s="280"/>
    </row>
    <row r="1078" spans="1:27" s="19" customFormat="1" x14ac:dyDescent="0.25">
      <c r="A1078" s="293"/>
      <c r="B1078" s="277"/>
      <c r="C1078" s="291"/>
      <c r="Z1078" s="290"/>
      <c r="AA1078" s="280"/>
    </row>
    <row r="1079" spans="1:27" s="19" customFormat="1" x14ac:dyDescent="0.25">
      <c r="A1079" s="293"/>
      <c r="B1079" s="277"/>
      <c r="C1079" s="291"/>
      <c r="Z1079" s="290"/>
      <c r="AA1079" s="280"/>
    </row>
    <row r="1080" spans="1:27" s="19" customFormat="1" x14ac:dyDescent="0.25">
      <c r="A1080" s="293"/>
      <c r="B1080" s="277"/>
      <c r="C1080" s="291"/>
      <c r="Z1080" s="290"/>
      <c r="AA1080" s="280"/>
    </row>
    <row r="1081" spans="1:27" s="19" customFormat="1" x14ac:dyDescent="0.25">
      <c r="A1081" s="293"/>
      <c r="B1081" s="277"/>
      <c r="C1081" s="291"/>
      <c r="Z1081" s="290"/>
      <c r="AA1081" s="280"/>
    </row>
    <row r="1082" spans="1:27" s="19" customFormat="1" x14ac:dyDescent="0.25">
      <c r="A1082" s="293"/>
      <c r="B1082" s="277"/>
      <c r="C1082" s="291"/>
      <c r="Z1082" s="290"/>
      <c r="AA1082" s="280"/>
    </row>
    <row r="1083" spans="1:27" s="19" customFormat="1" x14ac:dyDescent="0.25">
      <c r="A1083" s="293"/>
      <c r="B1083" s="277"/>
      <c r="C1083" s="291"/>
      <c r="Z1083" s="290"/>
      <c r="AA1083" s="280"/>
    </row>
    <row r="1084" spans="1:27" s="19" customFormat="1" x14ac:dyDescent="0.25">
      <c r="A1084" s="293"/>
      <c r="B1084" s="277"/>
      <c r="C1084" s="291"/>
      <c r="Z1084" s="290"/>
      <c r="AA1084" s="280"/>
    </row>
    <row r="1085" spans="1:27" s="19" customFormat="1" x14ac:dyDescent="0.25">
      <c r="A1085" s="293"/>
      <c r="B1085" s="277"/>
      <c r="C1085" s="291"/>
      <c r="Z1085" s="290"/>
      <c r="AA1085" s="280"/>
    </row>
    <row r="1086" spans="1:27" s="19" customFormat="1" x14ac:dyDescent="0.25">
      <c r="A1086" s="293"/>
      <c r="B1086" s="277"/>
      <c r="C1086" s="291"/>
      <c r="Z1086" s="290"/>
      <c r="AA1086" s="280"/>
    </row>
    <row r="1087" spans="1:27" s="19" customFormat="1" x14ac:dyDescent="0.25">
      <c r="A1087" s="293"/>
      <c r="B1087" s="277"/>
      <c r="C1087" s="291"/>
      <c r="Z1087" s="290"/>
      <c r="AA1087" s="280"/>
    </row>
    <row r="1088" spans="1:27" s="19" customFormat="1" x14ac:dyDescent="0.25">
      <c r="A1088" s="293"/>
      <c r="B1088" s="277"/>
      <c r="C1088" s="291"/>
      <c r="Z1088" s="290"/>
      <c r="AA1088" s="280"/>
    </row>
    <row r="1089" spans="1:27" s="19" customFormat="1" x14ac:dyDescent="0.25">
      <c r="A1089" s="293"/>
      <c r="B1089" s="277"/>
      <c r="C1089" s="291"/>
      <c r="Z1089" s="290"/>
      <c r="AA1089" s="280"/>
    </row>
    <row r="1090" spans="1:27" s="19" customFormat="1" x14ac:dyDescent="0.25">
      <c r="A1090" s="293"/>
      <c r="B1090" s="277"/>
      <c r="C1090" s="291"/>
      <c r="Z1090" s="290"/>
      <c r="AA1090" s="280"/>
    </row>
    <row r="1091" spans="1:27" x14ac:dyDescent="0.25">
      <c r="A1091" s="182"/>
      <c r="B1091" s="41"/>
      <c r="C1091" s="47"/>
    </row>
    <row r="1092" spans="1:27" x14ac:dyDescent="0.25">
      <c r="A1092" s="182"/>
      <c r="B1092" s="41"/>
      <c r="C1092" s="47"/>
    </row>
    <row r="1093" spans="1:27" x14ac:dyDescent="0.25">
      <c r="A1093" s="182"/>
      <c r="B1093" s="41"/>
      <c r="C1093" s="47"/>
    </row>
    <row r="1094" spans="1:27" x14ac:dyDescent="0.25">
      <c r="A1094" s="182"/>
      <c r="B1094" s="41"/>
      <c r="C1094" s="47"/>
    </row>
    <row r="1095" spans="1:27" x14ac:dyDescent="0.25">
      <c r="A1095" s="182"/>
      <c r="B1095" s="41"/>
      <c r="C1095" s="47"/>
    </row>
    <row r="1096" spans="1:27" x14ac:dyDescent="0.25">
      <c r="A1096" s="182"/>
      <c r="B1096" s="41"/>
      <c r="C1096" s="47"/>
    </row>
    <row r="1097" spans="1:27" x14ac:dyDescent="0.25">
      <c r="A1097" s="182"/>
      <c r="B1097" s="41"/>
      <c r="C1097" s="47"/>
    </row>
    <row r="1098" spans="1:27" x14ac:dyDescent="0.25">
      <c r="A1098" s="182"/>
      <c r="B1098" s="41"/>
      <c r="C1098" s="47"/>
    </row>
    <row r="1099" spans="1:27" x14ac:dyDescent="0.25">
      <c r="A1099" s="182"/>
      <c r="B1099" s="41"/>
      <c r="C1099" s="47"/>
    </row>
    <row r="1100" spans="1:27" x14ac:dyDescent="0.25">
      <c r="A1100" s="182"/>
      <c r="B1100" s="41"/>
      <c r="C1100" s="47"/>
    </row>
    <row r="1101" spans="1:27" x14ac:dyDescent="0.25">
      <c r="A1101" s="182"/>
      <c r="B1101" s="41"/>
      <c r="C1101" s="47"/>
    </row>
    <row r="1102" spans="1:27" x14ac:dyDescent="0.25">
      <c r="A1102" s="182"/>
      <c r="B1102" s="41"/>
      <c r="C1102" s="47"/>
    </row>
    <row r="1103" spans="1:27" x14ac:dyDescent="0.25">
      <c r="A1103" s="182"/>
      <c r="B1103" s="41"/>
      <c r="C1103" s="47"/>
    </row>
    <row r="1104" spans="1:27" x14ac:dyDescent="0.25">
      <c r="A1104" s="182"/>
      <c r="B1104" s="41"/>
      <c r="C1104" s="47"/>
    </row>
    <row r="1105" spans="1:3" x14ac:dyDescent="0.25">
      <c r="A1105" s="182"/>
      <c r="B1105" s="41"/>
      <c r="C1105" s="47"/>
    </row>
    <row r="1106" spans="1:3" x14ac:dyDescent="0.25">
      <c r="A1106" s="182"/>
      <c r="B1106" s="41"/>
      <c r="C1106" s="47"/>
    </row>
    <row r="1107" spans="1:3" x14ac:dyDescent="0.25">
      <c r="A1107" s="182"/>
      <c r="B1107" s="41"/>
      <c r="C1107" s="47"/>
    </row>
    <row r="1108" spans="1:3" x14ac:dyDescent="0.25">
      <c r="A1108" s="182"/>
      <c r="B1108" s="41"/>
      <c r="C1108" s="47"/>
    </row>
    <row r="1109" spans="1:3" x14ac:dyDescent="0.25">
      <c r="A1109" s="182"/>
      <c r="B1109" s="41"/>
      <c r="C1109" s="47"/>
    </row>
    <row r="1110" spans="1:3" x14ac:dyDescent="0.25">
      <c r="A1110" s="182"/>
      <c r="B1110" s="41"/>
      <c r="C1110" s="47"/>
    </row>
    <row r="1111" spans="1:3" x14ac:dyDescent="0.25">
      <c r="A1111" s="182"/>
      <c r="B1111" s="41"/>
      <c r="C1111" s="47"/>
    </row>
    <row r="1112" spans="1:3" x14ac:dyDescent="0.25">
      <c r="A1112" s="182"/>
      <c r="B1112" s="41"/>
      <c r="C1112" s="47"/>
    </row>
    <row r="1113" spans="1:3" x14ac:dyDescent="0.25">
      <c r="A1113" s="182"/>
      <c r="B1113" s="41"/>
      <c r="C1113" s="47"/>
    </row>
    <row r="1114" spans="1:3" x14ac:dyDescent="0.25">
      <c r="A1114" s="182"/>
      <c r="B1114" s="41"/>
      <c r="C1114" s="47"/>
    </row>
    <row r="1115" spans="1:3" x14ac:dyDescent="0.25">
      <c r="A1115" s="182"/>
      <c r="B1115" s="41"/>
      <c r="C1115" s="47"/>
    </row>
    <row r="1116" spans="1:3" x14ac:dyDescent="0.25">
      <c r="A1116" s="182"/>
      <c r="B1116" s="41"/>
      <c r="C1116" s="47"/>
    </row>
    <row r="1117" spans="1:3" x14ac:dyDescent="0.25">
      <c r="A1117" s="182"/>
      <c r="B1117" s="41"/>
      <c r="C1117" s="47"/>
    </row>
    <row r="1118" spans="1:3" x14ac:dyDescent="0.25">
      <c r="A1118" s="182"/>
      <c r="B1118" s="41"/>
      <c r="C1118" s="47"/>
    </row>
    <row r="1119" spans="1:3" x14ac:dyDescent="0.25">
      <c r="A1119" s="182"/>
      <c r="B1119" s="41"/>
      <c r="C1119" s="47"/>
    </row>
    <row r="1120" spans="1:3" x14ac:dyDescent="0.25">
      <c r="A1120" s="182"/>
      <c r="B1120" s="41"/>
      <c r="C1120" s="47"/>
    </row>
    <row r="1121" spans="1:3" x14ac:dyDescent="0.25">
      <c r="A1121" s="182"/>
      <c r="B1121" s="41"/>
      <c r="C1121" s="47"/>
    </row>
    <row r="1122" spans="1:3" x14ac:dyDescent="0.25">
      <c r="A1122" s="182"/>
      <c r="B1122" s="41"/>
      <c r="C1122" s="47"/>
    </row>
    <row r="1123" spans="1:3" x14ac:dyDescent="0.25">
      <c r="A1123" s="182"/>
      <c r="B1123" s="41"/>
      <c r="C1123" s="47"/>
    </row>
    <row r="1124" spans="1:3" x14ac:dyDescent="0.25">
      <c r="A1124" s="182"/>
      <c r="B1124" s="41"/>
      <c r="C1124" s="47"/>
    </row>
    <row r="1125" spans="1:3" x14ac:dyDescent="0.25">
      <c r="A1125" s="182"/>
      <c r="B1125" s="41"/>
      <c r="C1125" s="47"/>
    </row>
    <row r="1126" spans="1:3" x14ac:dyDescent="0.25">
      <c r="A1126" s="182"/>
      <c r="B1126" s="41"/>
      <c r="C1126" s="47"/>
    </row>
    <row r="1127" spans="1:3" x14ac:dyDescent="0.25">
      <c r="A1127" s="182"/>
      <c r="B1127" s="41"/>
      <c r="C1127" s="47"/>
    </row>
    <row r="1128" spans="1:3" x14ac:dyDescent="0.25">
      <c r="A1128" s="182"/>
      <c r="B1128" s="41"/>
      <c r="C1128" s="47"/>
    </row>
    <row r="1129" spans="1:3" x14ac:dyDescent="0.25">
      <c r="A1129" s="182"/>
      <c r="B1129" s="41"/>
      <c r="C1129" s="47"/>
    </row>
    <row r="1130" spans="1:3" x14ac:dyDescent="0.25">
      <c r="A1130" s="182"/>
      <c r="B1130" s="41"/>
      <c r="C1130" s="47"/>
    </row>
    <row r="1131" spans="1:3" x14ac:dyDescent="0.25">
      <c r="A1131" s="182"/>
      <c r="B1131" s="41"/>
      <c r="C1131" s="47"/>
    </row>
    <row r="1132" spans="1:3" x14ac:dyDescent="0.25">
      <c r="A1132" s="182"/>
      <c r="B1132" s="41"/>
      <c r="C1132" s="47"/>
    </row>
    <row r="1133" spans="1:3" x14ac:dyDescent="0.25">
      <c r="A1133" s="182"/>
      <c r="B1133" s="41"/>
      <c r="C1133" s="47"/>
    </row>
    <row r="1134" spans="1:3" x14ac:dyDescent="0.25">
      <c r="A1134" s="182"/>
      <c r="B1134" s="41"/>
      <c r="C1134" s="47"/>
    </row>
    <row r="1135" spans="1:3" x14ac:dyDescent="0.25">
      <c r="A1135" s="182"/>
      <c r="B1135" s="41"/>
      <c r="C1135" s="47"/>
    </row>
    <row r="1136" spans="1:3" x14ac:dyDescent="0.25">
      <c r="A1136" s="182"/>
      <c r="B1136" s="41"/>
      <c r="C1136" s="47"/>
    </row>
    <row r="1137" spans="1:3" x14ac:dyDescent="0.25">
      <c r="A1137" s="182"/>
      <c r="B1137" s="41"/>
      <c r="C1137" s="47"/>
    </row>
    <row r="1138" spans="1:3" x14ac:dyDescent="0.25">
      <c r="A1138" s="182"/>
      <c r="B1138" s="41"/>
      <c r="C1138" s="47"/>
    </row>
    <row r="1139" spans="1:3" x14ac:dyDescent="0.25">
      <c r="A1139" s="182"/>
      <c r="B1139" s="41"/>
      <c r="C1139" s="47"/>
    </row>
    <row r="1140" spans="1:3" x14ac:dyDescent="0.25">
      <c r="A1140" s="182"/>
      <c r="B1140" s="41"/>
      <c r="C1140" s="47"/>
    </row>
    <row r="1141" spans="1:3" x14ac:dyDescent="0.25">
      <c r="A1141" s="182"/>
      <c r="B1141" s="41"/>
      <c r="C1141" s="47"/>
    </row>
    <row r="1142" spans="1:3" x14ac:dyDescent="0.25">
      <c r="A1142" s="182"/>
      <c r="B1142" s="41"/>
      <c r="C1142" s="47"/>
    </row>
    <row r="1143" spans="1:3" x14ac:dyDescent="0.25">
      <c r="A1143" s="182"/>
      <c r="B1143" s="41"/>
      <c r="C1143" s="47"/>
    </row>
    <row r="1144" spans="1:3" x14ac:dyDescent="0.25">
      <c r="A1144" s="182"/>
      <c r="B1144" s="41"/>
      <c r="C1144" s="47"/>
    </row>
    <row r="1145" spans="1:3" x14ac:dyDescent="0.25">
      <c r="A1145" s="182"/>
      <c r="B1145" s="41"/>
      <c r="C1145" s="47"/>
    </row>
    <row r="1146" spans="1:3" x14ac:dyDescent="0.25">
      <c r="A1146" s="182"/>
      <c r="B1146" s="41"/>
      <c r="C1146" s="47"/>
    </row>
    <row r="1147" spans="1:3" x14ac:dyDescent="0.25">
      <c r="A1147" s="182"/>
      <c r="B1147" s="41"/>
      <c r="C1147" s="47"/>
    </row>
    <row r="1148" spans="1:3" x14ac:dyDescent="0.25">
      <c r="A1148" s="182"/>
      <c r="B1148" s="41"/>
      <c r="C1148" s="47"/>
    </row>
    <row r="1149" spans="1:3" x14ac:dyDescent="0.25">
      <c r="A1149" s="182"/>
      <c r="B1149" s="41"/>
      <c r="C1149" s="47"/>
    </row>
    <row r="1150" spans="1:3" x14ac:dyDescent="0.25">
      <c r="A1150" s="182"/>
      <c r="B1150" s="41"/>
      <c r="C1150" s="47"/>
    </row>
    <row r="1151" spans="1:3" x14ac:dyDescent="0.25">
      <c r="A1151" s="182"/>
      <c r="B1151" s="41"/>
      <c r="C1151" s="47"/>
    </row>
    <row r="1152" spans="1:3" x14ac:dyDescent="0.25">
      <c r="A1152" s="182"/>
      <c r="B1152" s="41"/>
      <c r="C1152" s="47"/>
    </row>
    <row r="1153" spans="1:3" x14ac:dyDescent="0.25">
      <c r="A1153" s="182"/>
      <c r="B1153" s="41"/>
      <c r="C1153" s="47"/>
    </row>
    <row r="1154" spans="1:3" x14ac:dyDescent="0.25">
      <c r="A1154" s="182"/>
      <c r="B1154" s="41"/>
      <c r="C1154" s="47"/>
    </row>
    <row r="1155" spans="1:3" x14ac:dyDescent="0.25">
      <c r="A1155" s="182"/>
      <c r="B1155" s="41"/>
      <c r="C1155" s="47"/>
    </row>
    <row r="1156" spans="1:3" x14ac:dyDescent="0.25">
      <c r="A1156" s="182"/>
      <c r="B1156" s="41"/>
      <c r="C1156" s="47"/>
    </row>
    <row r="1157" spans="1:3" x14ac:dyDescent="0.25">
      <c r="A1157" s="182"/>
      <c r="B1157" s="41"/>
      <c r="C1157" s="47"/>
    </row>
    <row r="1158" spans="1:3" x14ac:dyDescent="0.25">
      <c r="A1158" s="182"/>
      <c r="B1158" s="41"/>
      <c r="C1158" s="47"/>
    </row>
    <row r="1159" spans="1:3" x14ac:dyDescent="0.25">
      <c r="A1159" s="182"/>
      <c r="B1159" s="41"/>
      <c r="C1159" s="47"/>
    </row>
    <row r="1160" spans="1:3" x14ac:dyDescent="0.25">
      <c r="A1160" s="182"/>
      <c r="B1160" s="41"/>
      <c r="C1160" s="47"/>
    </row>
    <row r="1161" spans="1:3" x14ac:dyDescent="0.25">
      <c r="A1161" s="182"/>
      <c r="B1161" s="41"/>
      <c r="C1161" s="47"/>
    </row>
    <row r="1162" spans="1:3" x14ac:dyDescent="0.25">
      <c r="A1162" s="182"/>
      <c r="B1162" s="41"/>
      <c r="C1162" s="47"/>
    </row>
    <row r="1163" spans="1:3" x14ac:dyDescent="0.25">
      <c r="A1163" s="182"/>
      <c r="B1163" s="41"/>
      <c r="C1163" s="47"/>
    </row>
    <row r="1164" spans="1:3" x14ac:dyDescent="0.25">
      <c r="A1164" s="182"/>
      <c r="B1164" s="41"/>
      <c r="C1164" s="47"/>
    </row>
    <row r="1165" spans="1:3" x14ac:dyDescent="0.25">
      <c r="A1165" s="182"/>
      <c r="B1165" s="41"/>
      <c r="C1165" s="47"/>
    </row>
    <row r="1166" spans="1:3" x14ac:dyDescent="0.25">
      <c r="A1166" s="182"/>
      <c r="B1166" s="41"/>
      <c r="C1166" s="47"/>
    </row>
    <row r="1167" spans="1:3" x14ac:dyDescent="0.25">
      <c r="A1167" s="182"/>
      <c r="B1167" s="41"/>
      <c r="C1167" s="47"/>
    </row>
    <row r="1168" spans="1:3" x14ac:dyDescent="0.25">
      <c r="A1168" s="182"/>
      <c r="B1168" s="41"/>
      <c r="C1168" s="47"/>
    </row>
    <row r="1169" spans="1:3" x14ac:dyDescent="0.25">
      <c r="A1169" s="182"/>
      <c r="B1169" s="41"/>
      <c r="C1169" s="47"/>
    </row>
    <row r="1170" spans="1:3" x14ac:dyDescent="0.25">
      <c r="A1170" s="182"/>
      <c r="B1170" s="41"/>
      <c r="C1170" s="47"/>
    </row>
    <row r="1171" spans="1:3" x14ac:dyDescent="0.25">
      <c r="A1171" s="182"/>
      <c r="B1171" s="41"/>
      <c r="C1171" s="47"/>
    </row>
    <row r="1172" spans="1:3" x14ac:dyDescent="0.25">
      <c r="A1172" s="182"/>
      <c r="B1172" s="41"/>
      <c r="C1172" s="47"/>
    </row>
    <row r="1173" spans="1:3" x14ac:dyDescent="0.25">
      <c r="A1173" s="182"/>
      <c r="B1173" s="41"/>
      <c r="C1173" s="47"/>
    </row>
    <row r="1174" spans="1:3" x14ac:dyDescent="0.25">
      <c r="A1174" s="182"/>
      <c r="B1174" s="41"/>
      <c r="C1174" s="47"/>
    </row>
    <row r="1175" spans="1:3" x14ac:dyDescent="0.25">
      <c r="A1175" s="182"/>
      <c r="B1175" s="41"/>
      <c r="C1175" s="47"/>
    </row>
    <row r="1176" spans="1:3" x14ac:dyDescent="0.25">
      <c r="A1176" s="182"/>
      <c r="B1176" s="41"/>
      <c r="C1176" s="47"/>
    </row>
    <row r="1177" spans="1:3" x14ac:dyDescent="0.25">
      <c r="A1177" s="182"/>
      <c r="B1177" s="41"/>
      <c r="C1177" s="47"/>
    </row>
    <row r="1178" spans="1:3" x14ac:dyDescent="0.25">
      <c r="A1178" s="182"/>
      <c r="B1178" s="41"/>
      <c r="C1178" s="47"/>
    </row>
    <row r="1179" spans="1:3" x14ac:dyDescent="0.25">
      <c r="A1179" s="182"/>
      <c r="B1179" s="41"/>
      <c r="C1179" s="47"/>
    </row>
    <row r="1180" spans="1:3" x14ac:dyDescent="0.25">
      <c r="A1180" s="182"/>
      <c r="B1180" s="41"/>
      <c r="C1180" s="47"/>
    </row>
    <row r="1181" spans="1:3" x14ac:dyDescent="0.25">
      <c r="A1181" s="182"/>
      <c r="B1181" s="41"/>
      <c r="C1181" s="47"/>
    </row>
    <row r="1182" spans="1:3" x14ac:dyDescent="0.25">
      <c r="A1182" s="182"/>
      <c r="B1182" s="41"/>
      <c r="C1182" s="47"/>
    </row>
    <row r="1183" spans="1:3" x14ac:dyDescent="0.25">
      <c r="A1183" s="182"/>
      <c r="B1183" s="41"/>
      <c r="C1183" s="47"/>
    </row>
    <row r="1184" spans="1:3" x14ac:dyDescent="0.25">
      <c r="A1184" s="182"/>
      <c r="B1184" s="41"/>
      <c r="C1184" s="47"/>
    </row>
    <row r="1185" spans="1:3" x14ac:dyDescent="0.25">
      <c r="A1185" s="182"/>
      <c r="B1185" s="41"/>
      <c r="C1185" s="47"/>
    </row>
    <row r="1186" spans="1:3" x14ac:dyDescent="0.25">
      <c r="A1186" s="182"/>
      <c r="B1186" s="41"/>
      <c r="C1186" s="47"/>
    </row>
    <row r="1187" spans="1:3" x14ac:dyDescent="0.25">
      <c r="A1187" s="182"/>
      <c r="B1187" s="41"/>
      <c r="C1187" s="47"/>
    </row>
    <row r="1188" spans="1:3" x14ac:dyDescent="0.25">
      <c r="A1188" s="182"/>
      <c r="B1188" s="41"/>
      <c r="C1188" s="47"/>
    </row>
    <row r="1189" spans="1:3" x14ac:dyDescent="0.25">
      <c r="A1189" s="182"/>
      <c r="B1189" s="41"/>
      <c r="C1189" s="47"/>
    </row>
    <row r="1190" spans="1:3" x14ac:dyDescent="0.25">
      <c r="A1190" s="182"/>
      <c r="B1190" s="41"/>
      <c r="C1190" s="47"/>
    </row>
    <row r="1191" spans="1:3" x14ac:dyDescent="0.25">
      <c r="A1191" s="182"/>
      <c r="B1191" s="41"/>
      <c r="C1191" s="47"/>
    </row>
    <row r="1192" spans="1:3" x14ac:dyDescent="0.25">
      <c r="A1192" s="182"/>
      <c r="B1192" s="41"/>
      <c r="C1192" s="47"/>
    </row>
    <row r="1193" spans="1:3" x14ac:dyDescent="0.25">
      <c r="A1193" s="182"/>
      <c r="B1193" s="41"/>
      <c r="C1193" s="47"/>
    </row>
    <row r="1194" spans="1:3" x14ac:dyDescent="0.25">
      <c r="A1194" s="182"/>
      <c r="B1194" s="41"/>
      <c r="C1194" s="47"/>
    </row>
    <row r="1195" spans="1:3" x14ac:dyDescent="0.25">
      <c r="A1195" s="182"/>
      <c r="B1195" s="41"/>
      <c r="C1195" s="47"/>
    </row>
    <row r="1196" spans="1:3" x14ac:dyDescent="0.25">
      <c r="A1196" s="182"/>
      <c r="B1196" s="41"/>
      <c r="C1196" s="47"/>
    </row>
    <row r="1197" spans="1:3" x14ac:dyDescent="0.25">
      <c r="A1197" s="182"/>
      <c r="B1197" s="41"/>
      <c r="C1197" s="47"/>
    </row>
    <row r="1198" spans="1:3" x14ac:dyDescent="0.25">
      <c r="A1198" s="182"/>
      <c r="B1198" s="41"/>
      <c r="C1198" s="47"/>
    </row>
    <row r="1199" spans="1:3" x14ac:dyDescent="0.25">
      <c r="A1199" s="182"/>
      <c r="B1199" s="41"/>
      <c r="C1199" s="47"/>
    </row>
    <row r="1200" spans="1:3" x14ac:dyDescent="0.25">
      <c r="A1200" s="182"/>
      <c r="B1200" s="41"/>
      <c r="C1200" s="47"/>
    </row>
    <row r="1201" spans="1:3" x14ac:dyDescent="0.25">
      <c r="A1201" s="182"/>
      <c r="B1201" s="41"/>
      <c r="C1201" s="47"/>
    </row>
    <row r="1202" spans="1:3" x14ac:dyDescent="0.25">
      <c r="A1202" s="182"/>
      <c r="B1202" s="41"/>
      <c r="C1202" s="47"/>
    </row>
    <row r="1203" spans="1:3" x14ac:dyDescent="0.25">
      <c r="A1203" s="182"/>
      <c r="B1203" s="41"/>
      <c r="C1203" s="47"/>
    </row>
    <row r="1204" spans="1:3" x14ac:dyDescent="0.25">
      <c r="A1204" s="182"/>
      <c r="B1204" s="41"/>
      <c r="C1204" s="47"/>
    </row>
    <row r="1205" spans="1:3" x14ac:dyDescent="0.25">
      <c r="A1205" s="182"/>
      <c r="B1205" s="41"/>
      <c r="C1205" s="47"/>
    </row>
    <row r="1206" spans="1:3" x14ac:dyDescent="0.25">
      <c r="A1206" s="182"/>
      <c r="B1206" s="41"/>
      <c r="C1206" s="47"/>
    </row>
    <row r="1207" spans="1:3" x14ac:dyDescent="0.25">
      <c r="A1207" s="182"/>
      <c r="B1207" s="41"/>
      <c r="C1207" s="47"/>
    </row>
    <row r="1208" spans="1:3" x14ac:dyDescent="0.25">
      <c r="A1208" s="182"/>
      <c r="B1208" s="41"/>
      <c r="C1208" s="47"/>
    </row>
    <row r="1209" spans="1:3" x14ac:dyDescent="0.25">
      <c r="A1209" s="182"/>
      <c r="B1209" s="41"/>
      <c r="C1209" s="47"/>
    </row>
    <row r="1210" spans="1:3" x14ac:dyDescent="0.25">
      <c r="A1210" s="182"/>
      <c r="B1210" s="41"/>
      <c r="C1210" s="47"/>
    </row>
    <row r="1211" spans="1:3" x14ac:dyDescent="0.25">
      <c r="A1211" s="182"/>
      <c r="B1211" s="41"/>
      <c r="C1211" s="47"/>
    </row>
    <row r="1212" spans="1:3" x14ac:dyDescent="0.25">
      <c r="A1212" s="182"/>
      <c r="B1212" s="41"/>
      <c r="C1212" s="47"/>
    </row>
    <row r="1213" spans="1:3" x14ac:dyDescent="0.25">
      <c r="A1213" s="182"/>
      <c r="B1213" s="41"/>
      <c r="C1213" s="47"/>
    </row>
    <row r="1214" spans="1:3" x14ac:dyDescent="0.25">
      <c r="A1214" s="182"/>
      <c r="B1214" s="41"/>
      <c r="C1214" s="47"/>
    </row>
    <row r="1215" spans="1:3" x14ac:dyDescent="0.25">
      <c r="A1215" s="182"/>
      <c r="B1215" s="41"/>
      <c r="C1215" s="47"/>
    </row>
    <row r="1216" spans="1:3" x14ac:dyDescent="0.25">
      <c r="A1216" s="182"/>
      <c r="B1216" s="41"/>
      <c r="C1216" s="47"/>
    </row>
    <row r="1217" spans="1:3" x14ac:dyDescent="0.25">
      <c r="A1217" s="182"/>
      <c r="B1217" s="41"/>
      <c r="C1217" s="47"/>
    </row>
    <row r="1218" spans="1:3" x14ac:dyDescent="0.25">
      <c r="A1218" s="182"/>
      <c r="B1218" s="41"/>
      <c r="C1218" s="47"/>
    </row>
    <row r="1219" spans="1:3" x14ac:dyDescent="0.25">
      <c r="A1219" s="182"/>
      <c r="B1219" s="41"/>
      <c r="C1219" s="47"/>
    </row>
    <row r="1220" spans="1:3" x14ac:dyDescent="0.25">
      <c r="A1220" s="182"/>
      <c r="B1220" s="41"/>
      <c r="C1220" s="47"/>
    </row>
    <row r="1221" spans="1:3" x14ac:dyDescent="0.25">
      <c r="A1221" s="182"/>
      <c r="B1221" s="41"/>
      <c r="C1221" s="47"/>
    </row>
    <row r="1222" spans="1:3" x14ac:dyDescent="0.25">
      <c r="A1222" s="182"/>
      <c r="B1222" s="41"/>
      <c r="C1222" s="47"/>
    </row>
    <row r="1223" spans="1:3" x14ac:dyDescent="0.25">
      <c r="A1223" s="182"/>
      <c r="B1223" s="41"/>
      <c r="C1223" s="47"/>
    </row>
    <row r="1224" spans="1:3" x14ac:dyDescent="0.25">
      <c r="A1224" s="182"/>
      <c r="B1224" s="41"/>
      <c r="C1224" s="47"/>
    </row>
    <row r="1225" spans="1:3" x14ac:dyDescent="0.25">
      <c r="A1225" s="182"/>
      <c r="B1225" s="41"/>
      <c r="C1225" s="47"/>
    </row>
    <row r="1226" spans="1:3" x14ac:dyDescent="0.25">
      <c r="A1226" s="182"/>
      <c r="B1226" s="41"/>
      <c r="C1226" s="47"/>
    </row>
    <row r="1227" spans="1:3" x14ac:dyDescent="0.25">
      <c r="A1227" s="182"/>
      <c r="B1227" s="41"/>
      <c r="C1227" s="47"/>
    </row>
    <row r="1228" spans="1:3" x14ac:dyDescent="0.25">
      <c r="A1228" s="182"/>
      <c r="B1228" s="41"/>
      <c r="C1228" s="47"/>
    </row>
    <row r="1229" spans="1:3" x14ac:dyDescent="0.25">
      <c r="A1229" s="182"/>
      <c r="B1229" s="41"/>
      <c r="C1229" s="47"/>
    </row>
    <row r="1230" spans="1:3" x14ac:dyDescent="0.25">
      <c r="A1230" s="182"/>
      <c r="B1230" s="41"/>
      <c r="C1230" s="47"/>
    </row>
    <row r="1231" spans="1:3" x14ac:dyDescent="0.25">
      <c r="A1231" s="182"/>
      <c r="B1231" s="41"/>
      <c r="C1231" s="47"/>
    </row>
    <row r="1232" spans="1:3" x14ac:dyDescent="0.25">
      <c r="A1232" s="182"/>
      <c r="B1232" s="41"/>
      <c r="C1232" s="47"/>
    </row>
    <row r="1233" spans="1:3" x14ac:dyDescent="0.25">
      <c r="A1233" s="182"/>
      <c r="B1233" s="41"/>
      <c r="C1233" s="47"/>
    </row>
    <row r="1234" spans="1:3" x14ac:dyDescent="0.25">
      <c r="A1234" s="182"/>
      <c r="B1234" s="41"/>
      <c r="C1234" s="47"/>
    </row>
    <row r="1235" spans="1:3" x14ac:dyDescent="0.25">
      <c r="A1235" s="182"/>
      <c r="B1235" s="41"/>
      <c r="C1235" s="47"/>
    </row>
    <row r="1236" spans="1:3" x14ac:dyDescent="0.25">
      <c r="A1236" s="182"/>
      <c r="B1236" s="41"/>
      <c r="C1236" s="47"/>
    </row>
    <row r="1237" spans="1:3" x14ac:dyDescent="0.25">
      <c r="A1237" s="182"/>
      <c r="B1237" s="41"/>
      <c r="C1237" s="47"/>
    </row>
    <row r="1238" spans="1:3" x14ac:dyDescent="0.25">
      <c r="A1238" s="182"/>
      <c r="B1238" s="41"/>
      <c r="C1238" s="47"/>
    </row>
    <row r="1239" spans="1:3" x14ac:dyDescent="0.25">
      <c r="A1239" s="182"/>
      <c r="B1239" s="41"/>
      <c r="C1239" s="47"/>
    </row>
    <row r="1240" spans="1:3" x14ac:dyDescent="0.25">
      <c r="A1240" s="182"/>
      <c r="B1240" s="41"/>
      <c r="C1240" s="47"/>
    </row>
    <row r="1241" spans="1:3" x14ac:dyDescent="0.25">
      <c r="A1241" s="182"/>
      <c r="B1241" s="41"/>
      <c r="C1241" s="47"/>
    </row>
    <row r="1242" spans="1:3" x14ac:dyDescent="0.25">
      <c r="A1242" s="182"/>
      <c r="B1242" s="41"/>
      <c r="C1242" s="47"/>
    </row>
    <row r="1243" spans="1:3" x14ac:dyDescent="0.25">
      <c r="A1243" s="182"/>
      <c r="B1243" s="41"/>
      <c r="C1243" s="47"/>
    </row>
    <row r="1244" spans="1:3" x14ac:dyDescent="0.25">
      <c r="A1244" s="182"/>
      <c r="B1244" s="41"/>
      <c r="C1244" s="47"/>
    </row>
    <row r="1245" spans="1:3" x14ac:dyDescent="0.25">
      <c r="A1245" s="182"/>
      <c r="B1245" s="41"/>
      <c r="C1245" s="47"/>
    </row>
    <row r="1246" spans="1:3" x14ac:dyDescent="0.25">
      <c r="A1246" s="182"/>
      <c r="B1246" s="41"/>
      <c r="C1246" s="47"/>
    </row>
    <row r="1247" spans="1:3" x14ac:dyDescent="0.25">
      <c r="A1247" s="182"/>
      <c r="B1247" s="41"/>
      <c r="C1247" s="47"/>
    </row>
    <row r="1248" spans="1:3" x14ac:dyDescent="0.25">
      <c r="A1248" s="182"/>
      <c r="B1248" s="41"/>
      <c r="C1248" s="47"/>
    </row>
    <row r="1249" spans="1:3" x14ac:dyDescent="0.25">
      <c r="A1249" s="182"/>
      <c r="B1249" s="41"/>
      <c r="C1249" s="47"/>
    </row>
    <row r="1250" spans="1:3" x14ac:dyDescent="0.25">
      <c r="A1250" s="182"/>
      <c r="B1250" s="41"/>
      <c r="C1250" s="47"/>
    </row>
    <row r="1251" spans="1:3" x14ac:dyDescent="0.25">
      <c r="A1251" s="182"/>
      <c r="B1251" s="41"/>
      <c r="C1251" s="47"/>
    </row>
    <row r="1252" spans="1:3" x14ac:dyDescent="0.25">
      <c r="A1252" s="182"/>
      <c r="B1252" s="41"/>
      <c r="C1252" s="47"/>
    </row>
    <row r="1253" spans="1:3" x14ac:dyDescent="0.25">
      <c r="A1253" s="182"/>
      <c r="B1253" s="41"/>
      <c r="C1253" s="47"/>
    </row>
    <row r="1254" spans="1:3" x14ac:dyDescent="0.25">
      <c r="A1254" s="182"/>
      <c r="B1254" s="41"/>
      <c r="C1254" s="47"/>
    </row>
    <row r="1255" spans="1:3" x14ac:dyDescent="0.25">
      <c r="A1255" s="182"/>
      <c r="B1255" s="41"/>
      <c r="C1255" s="47"/>
    </row>
    <row r="1256" spans="1:3" x14ac:dyDescent="0.25">
      <c r="A1256" s="182"/>
      <c r="B1256" s="41"/>
      <c r="C1256" s="47"/>
    </row>
    <row r="1257" spans="1:3" x14ac:dyDescent="0.25">
      <c r="A1257" s="182"/>
      <c r="B1257" s="41"/>
      <c r="C1257" s="47"/>
    </row>
    <row r="1258" spans="1:3" x14ac:dyDescent="0.25">
      <c r="A1258" s="182"/>
      <c r="B1258" s="41"/>
      <c r="C1258" s="47"/>
    </row>
    <row r="1259" spans="1:3" x14ac:dyDescent="0.25">
      <c r="A1259" s="182"/>
      <c r="B1259" s="41"/>
      <c r="C1259" s="47"/>
    </row>
    <row r="1260" spans="1:3" x14ac:dyDescent="0.25">
      <c r="A1260" s="182"/>
      <c r="B1260" s="41"/>
      <c r="C1260" s="47"/>
    </row>
    <row r="1261" spans="1:3" x14ac:dyDescent="0.25">
      <c r="A1261" s="182"/>
      <c r="B1261" s="41"/>
      <c r="C1261" s="47"/>
    </row>
    <row r="1262" spans="1:3" x14ac:dyDescent="0.25">
      <c r="A1262" s="182"/>
      <c r="B1262" s="41"/>
      <c r="C1262" s="47"/>
    </row>
    <row r="1263" spans="1:3" x14ac:dyDescent="0.25">
      <c r="A1263" s="182"/>
      <c r="B1263" s="41"/>
      <c r="C1263" s="47"/>
    </row>
    <row r="1264" spans="1:3" x14ac:dyDescent="0.25">
      <c r="A1264" s="182"/>
      <c r="B1264" s="41"/>
      <c r="C1264" s="47"/>
    </row>
    <row r="1265" spans="1:3" x14ac:dyDescent="0.25">
      <c r="A1265" s="182"/>
      <c r="B1265" s="41"/>
      <c r="C1265" s="47"/>
    </row>
    <row r="1266" spans="1:3" x14ac:dyDescent="0.25">
      <c r="A1266" s="182"/>
      <c r="B1266" s="41"/>
      <c r="C1266" s="47"/>
    </row>
    <row r="1267" spans="1:3" x14ac:dyDescent="0.25">
      <c r="A1267" s="182"/>
      <c r="B1267" s="41"/>
      <c r="C1267" s="47"/>
    </row>
    <row r="1268" spans="1:3" x14ac:dyDescent="0.25">
      <c r="A1268" s="182"/>
      <c r="B1268" s="41"/>
      <c r="C1268" s="47"/>
    </row>
    <row r="1269" spans="1:3" x14ac:dyDescent="0.25">
      <c r="A1269" s="182"/>
      <c r="B1269" s="41"/>
      <c r="C1269" s="47"/>
    </row>
    <row r="1270" spans="1:3" x14ac:dyDescent="0.25">
      <c r="A1270" s="182"/>
      <c r="B1270" s="41"/>
      <c r="C1270" s="47"/>
    </row>
    <row r="1271" spans="1:3" x14ac:dyDescent="0.25">
      <c r="A1271" s="182"/>
      <c r="B1271" s="41"/>
      <c r="C1271" s="47"/>
    </row>
    <row r="1272" spans="1:3" x14ac:dyDescent="0.25">
      <c r="A1272" s="182"/>
      <c r="B1272" s="41"/>
      <c r="C1272" s="47"/>
    </row>
    <row r="1273" spans="1:3" x14ac:dyDescent="0.25">
      <c r="A1273" s="182"/>
      <c r="B1273" s="41"/>
      <c r="C1273" s="47"/>
    </row>
    <row r="1274" spans="1:3" x14ac:dyDescent="0.25">
      <c r="A1274" s="182"/>
      <c r="B1274" s="41"/>
      <c r="C1274" s="47"/>
    </row>
    <row r="1275" spans="1:3" x14ac:dyDescent="0.25">
      <c r="A1275" s="182"/>
      <c r="B1275" s="41"/>
      <c r="C1275" s="47"/>
    </row>
    <row r="1276" spans="1:3" x14ac:dyDescent="0.25">
      <c r="A1276" s="182"/>
      <c r="B1276" s="41"/>
      <c r="C1276" s="47"/>
    </row>
    <row r="1277" spans="1:3" x14ac:dyDescent="0.25">
      <c r="A1277" s="182"/>
      <c r="B1277" s="41"/>
      <c r="C1277" s="47"/>
    </row>
    <row r="1278" spans="1:3" x14ac:dyDescent="0.25">
      <c r="A1278" s="182"/>
      <c r="B1278" s="41"/>
      <c r="C1278" s="47"/>
    </row>
    <row r="1279" spans="1:3" x14ac:dyDescent="0.25">
      <c r="A1279" s="182"/>
      <c r="B1279" s="41"/>
      <c r="C1279" s="47"/>
    </row>
    <row r="1280" spans="1:3" x14ac:dyDescent="0.25">
      <c r="A1280" s="182"/>
      <c r="B1280" s="41"/>
      <c r="C1280" s="47"/>
    </row>
    <row r="1281" spans="1:3" x14ac:dyDescent="0.25">
      <c r="A1281" s="182"/>
      <c r="B1281" s="41"/>
      <c r="C1281" s="47"/>
    </row>
    <row r="1282" spans="1:3" x14ac:dyDescent="0.25">
      <c r="A1282" s="182"/>
      <c r="B1282" s="41"/>
      <c r="C1282" s="47"/>
    </row>
    <row r="1283" spans="1:3" x14ac:dyDescent="0.25">
      <c r="A1283" s="182"/>
      <c r="B1283" s="41"/>
      <c r="C1283" s="47"/>
    </row>
    <row r="1284" spans="1:3" x14ac:dyDescent="0.25">
      <c r="A1284" s="182"/>
      <c r="B1284" s="41"/>
      <c r="C1284" s="47"/>
    </row>
    <row r="1285" spans="1:3" x14ac:dyDescent="0.25">
      <c r="A1285" s="182"/>
      <c r="B1285" s="41"/>
      <c r="C1285" s="47"/>
    </row>
    <row r="1286" spans="1:3" x14ac:dyDescent="0.25">
      <c r="A1286" s="182"/>
      <c r="B1286" s="41"/>
      <c r="C1286" s="47"/>
    </row>
    <row r="1287" spans="1:3" x14ac:dyDescent="0.25">
      <c r="A1287" s="182"/>
      <c r="B1287" s="41"/>
      <c r="C1287" s="47"/>
    </row>
    <row r="1288" spans="1:3" x14ac:dyDescent="0.25">
      <c r="A1288" s="182"/>
      <c r="B1288" s="41"/>
      <c r="C1288" s="47"/>
    </row>
    <row r="1289" spans="1:3" x14ac:dyDescent="0.25">
      <c r="A1289" s="182"/>
      <c r="B1289" s="41"/>
      <c r="C1289" s="47"/>
    </row>
    <row r="1290" spans="1:3" x14ac:dyDescent="0.25">
      <c r="A1290" s="182"/>
      <c r="B1290" s="41"/>
      <c r="C1290" s="47"/>
    </row>
    <row r="1291" spans="1:3" x14ac:dyDescent="0.25">
      <c r="A1291" s="182"/>
      <c r="B1291" s="41"/>
      <c r="C1291" s="47"/>
    </row>
    <row r="1292" spans="1:3" x14ac:dyDescent="0.25">
      <c r="A1292" s="182"/>
      <c r="B1292" s="41"/>
      <c r="C1292" s="47"/>
    </row>
    <row r="1293" spans="1:3" x14ac:dyDescent="0.25">
      <c r="A1293" s="182"/>
      <c r="B1293" s="41"/>
      <c r="C1293" s="47"/>
    </row>
    <row r="1294" spans="1:3" x14ac:dyDescent="0.25">
      <c r="A1294" s="182"/>
      <c r="B1294" s="41"/>
      <c r="C1294" s="47"/>
    </row>
    <row r="1295" spans="1:3" x14ac:dyDescent="0.25">
      <c r="A1295" s="182"/>
      <c r="B1295" s="41"/>
      <c r="C1295" s="47"/>
    </row>
    <row r="1296" spans="1:3" x14ac:dyDescent="0.25">
      <c r="A1296" s="182"/>
      <c r="B1296" s="41"/>
      <c r="C1296" s="47"/>
    </row>
    <row r="1297" spans="1:3" x14ac:dyDescent="0.25">
      <c r="A1297" s="182"/>
      <c r="B1297" s="41"/>
      <c r="C1297" s="47"/>
    </row>
    <row r="1298" spans="1:3" x14ac:dyDescent="0.25">
      <c r="A1298" s="182"/>
      <c r="B1298" s="41"/>
      <c r="C1298" s="47"/>
    </row>
    <row r="1299" spans="1:3" x14ac:dyDescent="0.25">
      <c r="A1299" s="182"/>
      <c r="B1299" s="41"/>
      <c r="C1299" s="47"/>
    </row>
    <row r="1300" spans="1:3" x14ac:dyDescent="0.25">
      <c r="A1300" s="182"/>
      <c r="B1300" s="41"/>
      <c r="C1300" s="47"/>
    </row>
    <row r="1301" spans="1:3" x14ac:dyDescent="0.25">
      <c r="A1301" s="182"/>
      <c r="B1301" s="41"/>
      <c r="C1301" s="47"/>
    </row>
    <row r="1302" spans="1:3" x14ac:dyDescent="0.25">
      <c r="A1302" s="182"/>
      <c r="B1302" s="41"/>
      <c r="C1302" s="47"/>
    </row>
    <row r="1303" spans="1:3" x14ac:dyDescent="0.25">
      <c r="A1303" s="182"/>
      <c r="B1303" s="41"/>
      <c r="C1303" s="47"/>
    </row>
    <row r="1304" spans="1:3" x14ac:dyDescent="0.25">
      <c r="A1304" s="182"/>
      <c r="B1304" s="41"/>
      <c r="C1304" s="47"/>
    </row>
    <row r="1305" spans="1:3" x14ac:dyDescent="0.25">
      <c r="A1305" s="182"/>
      <c r="B1305" s="41"/>
      <c r="C1305" s="47"/>
    </row>
    <row r="1306" spans="1:3" x14ac:dyDescent="0.25">
      <c r="A1306" s="182"/>
      <c r="B1306" s="41"/>
      <c r="C1306" s="47"/>
    </row>
    <row r="1307" spans="1:3" x14ac:dyDescent="0.25">
      <c r="A1307" s="182"/>
      <c r="B1307" s="41"/>
      <c r="C1307" s="47"/>
    </row>
    <row r="1308" spans="1:3" x14ac:dyDescent="0.25">
      <c r="A1308" s="182"/>
      <c r="B1308" s="41"/>
      <c r="C1308" s="47"/>
    </row>
    <row r="1309" spans="1:3" x14ac:dyDescent="0.25">
      <c r="A1309" s="182"/>
      <c r="B1309" s="41"/>
      <c r="C1309" s="47"/>
    </row>
    <row r="1310" spans="1:3" x14ac:dyDescent="0.25">
      <c r="A1310" s="182"/>
      <c r="B1310" s="41"/>
      <c r="C1310" s="47"/>
    </row>
    <row r="1311" spans="1:3" x14ac:dyDescent="0.25">
      <c r="A1311" s="182"/>
      <c r="B1311" s="41"/>
      <c r="C1311" s="47"/>
    </row>
    <row r="1312" spans="1:3" x14ac:dyDescent="0.25">
      <c r="A1312" s="182"/>
      <c r="B1312" s="41"/>
      <c r="C1312" s="47"/>
    </row>
    <row r="1313" spans="1:3" x14ac:dyDescent="0.25">
      <c r="A1313" s="182"/>
      <c r="B1313" s="41"/>
      <c r="C1313" s="47"/>
    </row>
    <row r="1314" spans="1:3" x14ac:dyDescent="0.25">
      <c r="A1314" s="182"/>
      <c r="B1314" s="41"/>
      <c r="C1314" s="47"/>
    </row>
    <row r="1315" spans="1:3" x14ac:dyDescent="0.25">
      <c r="A1315" s="182"/>
      <c r="B1315" s="41"/>
      <c r="C1315" s="47"/>
    </row>
    <row r="1316" spans="1:3" x14ac:dyDescent="0.25">
      <c r="A1316" s="182"/>
      <c r="B1316" s="41"/>
      <c r="C1316" s="47"/>
    </row>
    <row r="1317" spans="1:3" x14ac:dyDescent="0.25">
      <c r="A1317" s="182"/>
      <c r="B1317" s="41"/>
      <c r="C1317" s="47"/>
    </row>
    <row r="1318" spans="1:3" x14ac:dyDescent="0.25">
      <c r="A1318" s="182"/>
      <c r="B1318" s="41"/>
      <c r="C1318" s="47"/>
    </row>
    <row r="1319" spans="1:3" x14ac:dyDescent="0.25">
      <c r="A1319" s="182"/>
      <c r="B1319" s="41"/>
      <c r="C1319" s="47"/>
    </row>
    <row r="1320" spans="1:3" x14ac:dyDescent="0.25">
      <c r="A1320" s="182"/>
      <c r="B1320" s="41"/>
      <c r="C1320" s="47"/>
    </row>
    <row r="1321" spans="1:3" x14ac:dyDescent="0.25">
      <c r="A1321" s="182"/>
      <c r="B1321" s="41"/>
      <c r="C1321" s="47"/>
    </row>
    <row r="1322" spans="1:3" x14ac:dyDescent="0.25">
      <c r="A1322" s="182"/>
      <c r="B1322" s="41"/>
      <c r="C1322" s="47"/>
    </row>
    <row r="1323" spans="1:3" x14ac:dyDescent="0.25">
      <c r="A1323" s="182"/>
      <c r="B1323" s="41"/>
      <c r="C1323" s="47"/>
    </row>
    <row r="1324" spans="1:3" x14ac:dyDescent="0.25">
      <c r="A1324" s="182"/>
      <c r="B1324" s="41"/>
      <c r="C1324" s="47"/>
    </row>
    <row r="1325" spans="1:3" x14ac:dyDescent="0.25">
      <c r="A1325" s="182"/>
      <c r="B1325" s="41"/>
      <c r="C1325" s="47"/>
    </row>
    <row r="1326" spans="1:3" x14ac:dyDescent="0.25">
      <c r="A1326" s="182"/>
      <c r="B1326" s="41"/>
      <c r="C1326" s="47"/>
    </row>
    <row r="1327" spans="1:3" x14ac:dyDescent="0.25">
      <c r="A1327" s="182"/>
      <c r="B1327" s="41"/>
      <c r="C1327" s="47"/>
    </row>
    <row r="1328" spans="1:3" x14ac:dyDescent="0.25">
      <c r="A1328" s="182"/>
      <c r="B1328" s="41"/>
      <c r="C1328" s="47"/>
    </row>
    <row r="1329" spans="1:3" x14ac:dyDescent="0.25">
      <c r="A1329" s="182"/>
      <c r="B1329" s="41"/>
      <c r="C1329" s="47"/>
    </row>
    <row r="1330" spans="1:3" x14ac:dyDescent="0.25">
      <c r="A1330" s="182"/>
      <c r="B1330" s="41"/>
      <c r="C1330" s="47"/>
    </row>
    <row r="1331" spans="1:3" x14ac:dyDescent="0.25">
      <c r="A1331" s="182"/>
      <c r="B1331" s="41"/>
      <c r="C1331" s="47"/>
    </row>
    <row r="1332" spans="1:3" x14ac:dyDescent="0.25">
      <c r="A1332" s="182"/>
      <c r="B1332" s="41"/>
      <c r="C1332" s="47"/>
    </row>
    <row r="1333" spans="1:3" x14ac:dyDescent="0.25">
      <c r="A1333" s="182"/>
      <c r="B1333" s="41"/>
      <c r="C1333" s="47"/>
    </row>
    <row r="1334" spans="1:3" x14ac:dyDescent="0.25">
      <c r="A1334" s="182"/>
      <c r="B1334" s="41"/>
      <c r="C1334" s="47"/>
    </row>
    <row r="1335" spans="1:3" x14ac:dyDescent="0.25">
      <c r="A1335" s="182"/>
      <c r="B1335" s="41"/>
      <c r="C1335" s="47"/>
    </row>
    <row r="1336" spans="1:3" x14ac:dyDescent="0.25">
      <c r="A1336" s="182"/>
      <c r="B1336" s="41"/>
      <c r="C1336" s="47"/>
    </row>
    <row r="1337" spans="1:3" x14ac:dyDescent="0.25">
      <c r="A1337" s="182"/>
      <c r="B1337" s="41"/>
      <c r="C1337" s="47"/>
    </row>
    <row r="1338" spans="1:3" x14ac:dyDescent="0.25">
      <c r="A1338" s="182"/>
      <c r="B1338" s="41"/>
      <c r="C1338" s="47"/>
    </row>
    <row r="1339" spans="1:3" x14ac:dyDescent="0.25">
      <c r="A1339" s="182"/>
      <c r="B1339" s="41"/>
      <c r="C1339" s="47"/>
    </row>
    <row r="1340" spans="1:3" x14ac:dyDescent="0.25">
      <c r="A1340" s="182"/>
      <c r="B1340" s="41"/>
      <c r="C1340" s="47"/>
    </row>
    <row r="1341" spans="1:3" x14ac:dyDescent="0.25">
      <c r="A1341" s="182"/>
      <c r="B1341" s="41"/>
      <c r="C1341" s="47"/>
    </row>
    <row r="1342" spans="1:3" x14ac:dyDescent="0.25">
      <c r="A1342" s="182"/>
      <c r="B1342" s="41"/>
      <c r="C1342" s="47"/>
    </row>
    <row r="1343" spans="1:3" x14ac:dyDescent="0.25">
      <c r="A1343" s="182"/>
      <c r="B1343" s="41"/>
      <c r="C1343" s="47"/>
    </row>
    <row r="1344" spans="1:3" x14ac:dyDescent="0.25">
      <c r="A1344" s="182"/>
      <c r="B1344" s="41"/>
      <c r="C1344" s="47"/>
    </row>
    <row r="1345" spans="1:3" x14ac:dyDescent="0.25">
      <c r="A1345" s="182"/>
      <c r="B1345" s="41"/>
      <c r="C1345" s="47"/>
    </row>
    <row r="1346" spans="1:3" x14ac:dyDescent="0.25">
      <c r="A1346" s="182"/>
      <c r="B1346" s="41"/>
      <c r="C1346" s="47"/>
    </row>
    <row r="1347" spans="1:3" x14ac:dyDescent="0.25">
      <c r="A1347" s="182"/>
      <c r="B1347" s="41"/>
      <c r="C1347" s="47"/>
    </row>
    <row r="1348" spans="1:3" x14ac:dyDescent="0.25">
      <c r="A1348" s="182"/>
      <c r="B1348" s="41"/>
      <c r="C1348" s="47"/>
    </row>
    <row r="1349" spans="1:3" x14ac:dyDescent="0.25">
      <c r="A1349" s="182"/>
      <c r="B1349" s="41"/>
      <c r="C1349" s="47"/>
    </row>
    <row r="1350" spans="1:3" x14ac:dyDescent="0.25">
      <c r="A1350" s="182"/>
      <c r="B1350" s="41"/>
      <c r="C1350" s="47"/>
    </row>
    <row r="1351" spans="1:3" x14ac:dyDescent="0.25">
      <c r="A1351" s="182"/>
      <c r="B1351" s="41"/>
      <c r="C1351" s="47"/>
    </row>
    <row r="1352" spans="1:3" x14ac:dyDescent="0.25">
      <c r="A1352" s="182"/>
      <c r="B1352" s="41"/>
      <c r="C1352" s="47"/>
    </row>
    <row r="1353" spans="1:3" x14ac:dyDescent="0.25">
      <c r="A1353" s="182"/>
      <c r="B1353" s="41"/>
      <c r="C1353" s="47"/>
    </row>
    <row r="1354" spans="1:3" x14ac:dyDescent="0.25">
      <c r="A1354" s="182"/>
      <c r="B1354" s="41"/>
      <c r="C1354" s="47"/>
    </row>
    <row r="1355" spans="1:3" x14ac:dyDescent="0.25">
      <c r="A1355" s="182"/>
      <c r="B1355" s="41"/>
      <c r="C1355" s="47"/>
    </row>
    <row r="1356" spans="1:3" x14ac:dyDescent="0.25">
      <c r="A1356" s="182"/>
      <c r="B1356" s="41"/>
      <c r="C1356" s="47"/>
    </row>
    <row r="1357" spans="1:3" x14ac:dyDescent="0.25">
      <c r="A1357" s="182"/>
      <c r="B1357" s="41"/>
      <c r="C1357" s="47"/>
    </row>
    <row r="1358" spans="1:3" x14ac:dyDescent="0.25">
      <c r="A1358" s="182"/>
      <c r="B1358" s="41"/>
      <c r="C1358" s="47"/>
    </row>
    <row r="1359" spans="1:3" x14ac:dyDescent="0.25">
      <c r="A1359" s="182"/>
      <c r="B1359" s="41"/>
      <c r="C1359" s="47"/>
    </row>
    <row r="1360" spans="1:3" x14ac:dyDescent="0.25">
      <c r="A1360" s="182"/>
      <c r="B1360" s="41"/>
      <c r="C1360" s="47"/>
    </row>
    <row r="1361" spans="1:3" x14ac:dyDescent="0.25">
      <c r="A1361" s="182"/>
      <c r="B1361" s="41"/>
      <c r="C1361" s="47"/>
    </row>
    <row r="1362" spans="1:3" x14ac:dyDescent="0.25">
      <c r="A1362" s="182"/>
      <c r="B1362" s="41"/>
      <c r="C1362" s="47"/>
    </row>
    <row r="1363" spans="1:3" x14ac:dyDescent="0.25">
      <c r="A1363" s="182"/>
      <c r="B1363" s="41"/>
      <c r="C1363" s="47"/>
    </row>
    <row r="1364" spans="1:3" x14ac:dyDescent="0.25">
      <c r="A1364" s="182"/>
      <c r="B1364" s="41"/>
      <c r="C1364" s="47"/>
    </row>
    <row r="1365" spans="1:3" x14ac:dyDescent="0.25">
      <c r="A1365" s="182"/>
      <c r="B1365" s="41"/>
      <c r="C1365" s="47"/>
    </row>
    <row r="1366" spans="1:3" x14ac:dyDescent="0.25">
      <c r="A1366" s="182"/>
      <c r="B1366" s="41"/>
      <c r="C1366" s="47"/>
    </row>
    <row r="1367" spans="1:3" x14ac:dyDescent="0.25">
      <c r="A1367" s="182"/>
      <c r="B1367" s="41"/>
      <c r="C1367" s="47"/>
    </row>
    <row r="1368" spans="1:3" x14ac:dyDescent="0.25">
      <c r="A1368" s="182"/>
      <c r="B1368" s="41"/>
      <c r="C1368" s="47"/>
    </row>
    <row r="1369" spans="1:3" x14ac:dyDescent="0.25">
      <c r="A1369" s="182"/>
      <c r="B1369" s="41"/>
      <c r="C1369" s="47"/>
    </row>
    <row r="1370" spans="1:3" x14ac:dyDescent="0.25">
      <c r="A1370" s="182"/>
      <c r="B1370" s="41"/>
      <c r="C1370" s="47"/>
    </row>
    <row r="1371" spans="1:3" x14ac:dyDescent="0.25">
      <c r="A1371" s="182"/>
      <c r="B1371" s="41"/>
      <c r="C1371" s="47"/>
    </row>
    <row r="1372" spans="1:3" x14ac:dyDescent="0.25">
      <c r="A1372" s="182"/>
      <c r="B1372" s="41"/>
      <c r="C1372" s="47"/>
    </row>
    <row r="1373" spans="1:3" x14ac:dyDescent="0.25">
      <c r="A1373" s="182"/>
      <c r="B1373" s="41"/>
      <c r="C1373" s="47"/>
    </row>
    <row r="1374" spans="1:3" x14ac:dyDescent="0.25">
      <c r="A1374" s="182"/>
      <c r="B1374" s="41"/>
      <c r="C1374" s="47"/>
    </row>
    <row r="1375" spans="1:3" x14ac:dyDescent="0.25">
      <c r="A1375" s="182"/>
      <c r="B1375" s="41"/>
      <c r="C1375" s="47"/>
    </row>
    <row r="1376" spans="1:3" x14ac:dyDescent="0.25">
      <c r="A1376" s="182"/>
      <c r="B1376" s="41"/>
      <c r="C1376" s="47"/>
    </row>
    <row r="1377" spans="1:3" x14ac:dyDescent="0.25">
      <c r="A1377" s="182"/>
      <c r="B1377" s="41"/>
      <c r="C1377" s="47"/>
    </row>
    <row r="1378" spans="1:3" x14ac:dyDescent="0.25">
      <c r="A1378" s="182"/>
      <c r="B1378" s="41"/>
      <c r="C1378" s="47"/>
    </row>
    <row r="1379" spans="1:3" x14ac:dyDescent="0.25">
      <c r="A1379" s="182"/>
      <c r="B1379" s="41"/>
      <c r="C1379" s="47"/>
    </row>
    <row r="1380" spans="1:3" x14ac:dyDescent="0.25">
      <c r="A1380" s="182"/>
      <c r="B1380" s="41"/>
      <c r="C1380" s="47"/>
    </row>
    <row r="1381" spans="1:3" x14ac:dyDescent="0.25">
      <c r="A1381" s="182"/>
      <c r="B1381" s="41"/>
      <c r="C1381" s="47"/>
    </row>
    <row r="1382" spans="1:3" x14ac:dyDescent="0.25">
      <c r="A1382" s="182"/>
      <c r="B1382" s="41"/>
      <c r="C1382" s="47"/>
    </row>
    <row r="1383" spans="1:3" x14ac:dyDescent="0.25">
      <c r="A1383" s="182"/>
      <c r="B1383" s="41"/>
      <c r="C1383" s="47"/>
    </row>
    <row r="1384" spans="1:3" x14ac:dyDescent="0.25">
      <c r="A1384" s="182"/>
      <c r="B1384" s="41"/>
      <c r="C1384" s="47"/>
    </row>
    <row r="1385" spans="1:3" x14ac:dyDescent="0.25">
      <c r="A1385" s="182"/>
      <c r="B1385" s="41"/>
      <c r="C1385" s="47"/>
    </row>
    <row r="1386" spans="1:3" x14ac:dyDescent="0.25">
      <c r="A1386" s="182"/>
      <c r="B1386" s="41"/>
      <c r="C1386" s="47"/>
    </row>
    <row r="1387" spans="1:3" x14ac:dyDescent="0.25">
      <c r="A1387" s="182"/>
      <c r="B1387" s="41"/>
      <c r="C1387" s="47"/>
    </row>
    <row r="1388" spans="1:3" x14ac:dyDescent="0.25">
      <c r="A1388" s="182"/>
      <c r="B1388" s="41"/>
      <c r="C1388" s="47"/>
    </row>
    <row r="1389" spans="1:3" x14ac:dyDescent="0.25">
      <c r="A1389" s="182"/>
      <c r="B1389" s="41"/>
      <c r="C1389" s="47"/>
    </row>
    <row r="1390" spans="1:3" x14ac:dyDescent="0.25">
      <c r="A1390" s="182"/>
      <c r="B1390" s="41"/>
      <c r="C1390" s="47"/>
    </row>
    <row r="1391" spans="1:3" x14ac:dyDescent="0.25">
      <c r="A1391" s="182"/>
      <c r="B1391" s="41"/>
      <c r="C1391" s="47"/>
    </row>
    <row r="1392" spans="1:3" x14ac:dyDescent="0.25">
      <c r="A1392" s="182"/>
      <c r="B1392" s="41"/>
      <c r="C1392" s="47"/>
    </row>
    <row r="1393" spans="1:3" x14ac:dyDescent="0.25">
      <c r="A1393" s="182"/>
      <c r="B1393" s="41"/>
      <c r="C1393" s="47"/>
    </row>
    <row r="1394" spans="1:3" x14ac:dyDescent="0.25">
      <c r="A1394" s="182"/>
      <c r="B1394" s="41"/>
      <c r="C1394" s="47"/>
    </row>
    <row r="1395" spans="1:3" x14ac:dyDescent="0.25">
      <c r="A1395" s="182"/>
      <c r="B1395" s="41"/>
      <c r="C1395" s="47"/>
    </row>
    <row r="1396" spans="1:3" x14ac:dyDescent="0.25">
      <c r="A1396" s="182"/>
      <c r="B1396" s="41"/>
      <c r="C1396" s="47"/>
    </row>
    <row r="1397" spans="1:3" x14ac:dyDescent="0.25">
      <c r="A1397" s="182"/>
      <c r="B1397" s="41"/>
      <c r="C1397" s="47"/>
    </row>
    <row r="1398" spans="1:3" x14ac:dyDescent="0.25">
      <c r="A1398" s="182"/>
      <c r="B1398" s="41"/>
      <c r="C1398" s="47"/>
    </row>
    <row r="1399" spans="1:3" x14ac:dyDescent="0.25">
      <c r="A1399" s="182"/>
      <c r="B1399" s="41"/>
      <c r="C1399" s="47"/>
    </row>
    <row r="1400" spans="1:3" x14ac:dyDescent="0.25">
      <c r="A1400" s="182"/>
      <c r="B1400" s="41"/>
      <c r="C1400" s="47"/>
    </row>
    <row r="1401" spans="1:3" x14ac:dyDescent="0.25">
      <c r="A1401" s="182"/>
      <c r="B1401" s="41"/>
      <c r="C1401" s="47"/>
    </row>
    <row r="1402" spans="1:3" x14ac:dyDescent="0.25">
      <c r="A1402" s="182"/>
      <c r="B1402" s="41"/>
      <c r="C1402" s="47"/>
    </row>
    <row r="1403" spans="1:3" x14ac:dyDescent="0.25">
      <c r="A1403" s="182"/>
      <c r="B1403" s="41"/>
      <c r="C1403" s="47"/>
    </row>
    <row r="1404" spans="1:3" x14ac:dyDescent="0.25">
      <c r="A1404" s="182"/>
      <c r="B1404" s="41"/>
      <c r="C1404" s="47"/>
    </row>
    <row r="1405" spans="1:3" x14ac:dyDescent="0.25">
      <c r="A1405" s="182"/>
      <c r="B1405" s="41"/>
      <c r="C1405" s="47"/>
    </row>
    <row r="1406" spans="1:3" x14ac:dyDescent="0.25">
      <c r="A1406" s="182"/>
      <c r="B1406" s="41"/>
      <c r="C1406" s="47"/>
    </row>
    <row r="1407" spans="1:3" x14ac:dyDescent="0.25">
      <c r="A1407" s="182"/>
      <c r="B1407" s="41"/>
      <c r="C1407" s="47"/>
    </row>
    <row r="1408" spans="1:3" x14ac:dyDescent="0.25">
      <c r="A1408" s="182"/>
      <c r="B1408" s="41"/>
      <c r="C1408" s="47"/>
    </row>
    <row r="1409" spans="1:3" x14ac:dyDescent="0.25">
      <c r="A1409" s="182"/>
      <c r="B1409" s="41"/>
      <c r="C1409" s="47"/>
    </row>
    <row r="1410" spans="1:3" x14ac:dyDescent="0.25">
      <c r="A1410" s="182"/>
      <c r="B1410" s="41"/>
      <c r="C1410" s="47"/>
    </row>
    <row r="1411" spans="1:3" x14ac:dyDescent="0.25">
      <c r="A1411" s="182"/>
      <c r="B1411" s="41"/>
      <c r="C1411" s="47"/>
    </row>
    <row r="1412" spans="1:3" x14ac:dyDescent="0.25">
      <c r="A1412" s="182"/>
      <c r="B1412" s="41"/>
      <c r="C1412" s="47"/>
    </row>
    <row r="1413" spans="1:3" x14ac:dyDescent="0.25">
      <c r="A1413" s="182"/>
      <c r="B1413" s="41"/>
      <c r="C1413" s="47"/>
    </row>
    <row r="1414" spans="1:3" x14ac:dyDescent="0.25">
      <c r="A1414" s="182"/>
      <c r="B1414" s="41"/>
      <c r="C1414" s="47"/>
    </row>
    <row r="1415" spans="1:3" x14ac:dyDescent="0.25">
      <c r="A1415" s="182"/>
      <c r="B1415" s="41"/>
      <c r="C1415" s="47"/>
    </row>
    <row r="1416" spans="1:3" x14ac:dyDescent="0.25">
      <c r="A1416" s="182"/>
      <c r="B1416" s="41"/>
      <c r="C1416" s="47"/>
    </row>
    <row r="1417" spans="1:3" x14ac:dyDescent="0.25">
      <c r="A1417" s="182"/>
      <c r="B1417" s="41"/>
      <c r="C1417" s="47"/>
    </row>
    <row r="1418" spans="1:3" x14ac:dyDescent="0.25">
      <c r="A1418" s="182"/>
      <c r="B1418" s="41"/>
      <c r="C1418" s="47"/>
    </row>
    <row r="1419" spans="1:3" x14ac:dyDescent="0.25">
      <c r="A1419" s="182"/>
      <c r="B1419" s="41"/>
      <c r="C1419" s="47"/>
    </row>
    <row r="1420" spans="1:3" x14ac:dyDescent="0.25">
      <c r="A1420" s="182"/>
      <c r="B1420" s="41"/>
      <c r="C1420" s="47"/>
    </row>
    <row r="1421" spans="1:3" x14ac:dyDescent="0.25">
      <c r="A1421" s="182"/>
      <c r="B1421" s="41"/>
      <c r="C1421" s="47"/>
    </row>
    <row r="1422" spans="1:3" x14ac:dyDescent="0.25">
      <c r="A1422" s="182"/>
      <c r="B1422" s="41"/>
      <c r="C1422" s="47"/>
    </row>
    <row r="1423" spans="1:3" x14ac:dyDescent="0.25">
      <c r="A1423" s="182"/>
      <c r="B1423" s="41"/>
      <c r="C1423" s="47"/>
    </row>
    <row r="1424" spans="1:3" x14ac:dyDescent="0.25">
      <c r="A1424" s="182"/>
      <c r="B1424" s="41"/>
      <c r="C1424" s="47"/>
    </row>
    <row r="1425" spans="1:3" x14ac:dyDescent="0.25">
      <c r="A1425" s="182"/>
      <c r="B1425" s="41"/>
      <c r="C1425" s="47"/>
    </row>
    <row r="1426" spans="1:3" x14ac:dyDescent="0.25">
      <c r="A1426" s="182"/>
      <c r="B1426" s="41"/>
      <c r="C1426" s="47"/>
    </row>
    <row r="1427" spans="1:3" x14ac:dyDescent="0.25">
      <c r="A1427" s="182"/>
      <c r="B1427" s="41"/>
      <c r="C1427" s="47"/>
    </row>
    <row r="1428" spans="1:3" x14ac:dyDescent="0.25">
      <c r="A1428" s="182"/>
      <c r="B1428" s="41"/>
      <c r="C1428" s="47"/>
    </row>
    <row r="1429" spans="1:3" x14ac:dyDescent="0.25">
      <c r="A1429" s="182"/>
      <c r="B1429" s="41"/>
      <c r="C1429" s="47"/>
    </row>
    <row r="1430" spans="1:3" x14ac:dyDescent="0.25">
      <c r="A1430" s="182"/>
      <c r="B1430" s="41"/>
      <c r="C1430" s="47"/>
    </row>
    <row r="1431" spans="1:3" x14ac:dyDescent="0.25">
      <c r="A1431" s="182"/>
      <c r="B1431" s="41"/>
      <c r="C1431" s="47"/>
    </row>
    <row r="1432" spans="1:3" x14ac:dyDescent="0.25">
      <c r="A1432" s="182"/>
      <c r="B1432" s="41"/>
      <c r="C1432" s="47"/>
    </row>
    <row r="1433" spans="1:3" x14ac:dyDescent="0.25">
      <c r="A1433" s="182"/>
      <c r="B1433" s="41"/>
      <c r="C1433" s="47"/>
    </row>
    <row r="1434" spans="1:3" x14ac:dyDescent="0.25">
      <c r="A1434" s="182"/>
      <c r="B1434" s="41"/>
      <c r="C1434" s="47"/>
    </row>
    <row r="1435" spans="1:3" x14ac:dyDescent="0.25">
      <c r="A1435" s="182"/>
      <c r="B1435" s="41"/>
      <c r="C1435" s="47"/>
    </row>
    <row r="1436" spans="1:3" x14ac:dyDescent="0.25">
      <c r="A1436" s="182"/>
      <c r="B1436" s="41"/>
      <c r="C1436" s="47"/>
    </row>
    <row r="1437" spans="1:3" x14ac:dyDescent="0.25">
      <c r="A1437" s="182"/>
      <c r="B1437" s="41"/>
      <c r="C1437" s="47"/>
    </row>
    <row r="1438" spans="1:3" x14ac:dyDescent="0.25">
      <c r="A1438" s="182"/>
      <c r="B1438" s="41"/>
      <c r="C1438" s="47"/>
    </row>
    <row r="1439" spans="1:3" x14ac:dyDescent="0.25">
      <c r="A1439" s="182"/>
      <c r="B1439" s="41"/>
      <c r="C1439" s="47"/>
    </row>
    <row r="1440" spans="1:3" x14ac:dyDescent="0.25">
      <c r="A1440" s="182"/>
      <c r="B1440" s="41"/>
      <c r="C1440" s="47"/>
    </row>
    <row r="1441" spans="1:3" x14ac:dyDescent="0.25">
      <c r="A1441" s="182"/>
      <c r="B1441" s="41"/>
      <c r="C1441" s="47"/>
    </row>
    <row r="1442" spans="1:3" x14ac:dyDescent="0.25">
      <c r="A1442" s="182"/>
      <c r="B1442" s="41"/>
      <c r="C1442" s="47"/>
    </row>
    <row r="1443" spans="1:3" x14ac:dyDescent="0.25">
      <c r="A1443" s="182"/>
      <c r="B1443" s="41"/>
      <c r="C1443" s="47"/>
    </row>
    <row r="1444" spans="1:3" x14ac:dyDescent="0.25">
      <c r="A1444" s="182"/>
      <c r="B1444" s="41"/>
      <c r="C1444" s="47"/>
    </row>
    <row r="1445" spans="1:3" x14ac:dyDescent="0.25">
      <c r="A1445" s="182"/>
      <c r="B1445" s="41"/>
      <c r="C1445" s="47"/>
    </row>
    <row r="1446" spans="1:3" x14ac:dyDescent="0.25">
      <c r="A1446" s="182"/>
      <c r="B1446" s="41"/>
      <c r="C1446" s="47"/>
    </row>
    <row r="1447" spans="1:3" x14ac:dyDescent="0.25">
      <c r="A1447" s="182"/>
      <c r="B1447" s="41"/>
      <c r="C1447" s="47"/>
    </row>
    <row r="1448" spans="1:3" x14ac:dyDescent="0.25">
      <c r="A1448" s="182"/>
      <c r="B1448" s="41"/>
      <c r="C1448" s="47"/>
    </row>
    <row r="1449" spans="1:3" x14ac:dyDescent="0.25">
      <c r="A1449" s="182"/>
      <c r="B1449" s="41"/>
      <c r="C1449" s="47"/>
    </row>
    <row r="1450" spans="1:3" x14ac:dyDescent="0.25">
      <c r="A1450" s="182"/>
      <c r="B1450" s="41"/>
      <c r="C1450" s="47"/>
    </row>
    <row r="1451" spans="1:3" x14ac:dyDescent="0.25">
      <c r="A1451" s="182"/>
      <c r="B1451" s="41"/>
      <c r="C1451" s="47"/>
    </row>
    <row r="1452" spans="1:3" x14ac:dyDescent="0.25">
      <c r="A1452" s="182"/>
      <c r="B1452" s="41"/>
      <c r="C1452" s="47"/>
    </row>
    <row r="1453" spans="1:3" x14ac:dyDescent="0.25">
      <c r="A1453" s="182"/>
      <c r="B1453" s="41"/>
      <c r="C1453" s="47"/>
    </row>
    <row r="1454" spans="1:3" x14ac:dyDescent="0.25">
      <c r="A1454" s="182"/>
      <c r="B1454" s="41"/>
      <c r="C1454" s="47"/>
    </row>
    <row r="1455" spans="1:3" x14ac:dyDescent="0.25">
      <c r="A1455" s="182"/>
      <c r="B1455" s="41"/>
      <c r="C1455" s="47"/>
    </row>
    <row r="1456" spans="1:3" x14ac:dyDescent="0.25">
      <c r="A1456" s="182"/>
      <c r="B1456" s="41"/>
      <c r="C1456" s="47"/>
    </row>
    <row r="1457" spans="1:3" x14ac:dyDescent="0.25">
      <c r="A1457" s="182"/>
      <c r="B1457" s="41"/>
      <c r="C1457" s="47"/>
    </row>
    <row r="1458" spans="1:3" x14ac:dyDescent="0.25">
      <c r="A1458" s="182"/>
      <c r="B1458" s="41"/>
      <c r="C1458" s="47"/>
    </row>
    <row r="1459" spans="1:3" x14ac:dyDescent="0.25">
      <c r="A1459" s="182"/>
      <c r="B1459" s="41"/>
      <c r="C1459" s="47"/>
    </row>
    <row r="1460" spans="1:3" x14ac:dyDescent="0.25">
      <c r="A1460" s="182"/>
      <c r="B1460" s="41"/>
      <c r="C1460" s="47"/>
    </row>
    <row r="1461" spans="1:3" x14ac:dyDescent="0.25">
      <c r="A1461" s="182"/>
      <c r="B1461" s="41"/>
      <c r="C1461" s="47"/>
    </row>
    <row r="1462" spans="1:3" x14ac:dyDescent="0.25">
      <c r="A1462" s="182"/>
      <c r="B1462" s="41"/>
      <c r="C1462" s="47"/>
    </row>
    <row r="1463" spans="1:3" x14ac:dyDescent="0.25">
      <c r="A1463" s="182"/>
      <c r="B1463" s="41"/>
      <c r="C1463" s="47"/>
    </row>
    <row r="1464" spans="1:3" x14ac:dyDescent="0.25">
      <c r="A1464" s="182"/>
      <c r="B1464" s="41"/>
      <c r="C1464" s="47"/>
    </row>
    <row r="1465" spans="1:3" x14ac:dyDescent="0.25">
      <c r="A1465" s="182"/>
      <c r="B1465" s="41"/>
      <c r="C1465" s="47"/>
    </row>
    <row r="1466" spans="1:3" x14ac:dyDescent="0.25">
      <c r="A1466" s="182"/>
      <c r="B1466" s="41"/>
      <c r="C1466" s="47"/>
    </row>
    <row r="1467" spans="1:3" x14ac:dyDescent="0.25">
      <c r="A1467" s="182"/>
      <c r="B1467" s="41"/>
      <c r="C1467" s="47"/>
    </row>
    <row r="1468" spans="1:3" x14ac:dyDescent="0.25">
      <c r="A1468" s="182"/>
      <c r="B1468" s="41"/>
      <c r="C1468" s="47"/>
    </row>
    <row r="1469" spans="1:3" x14ac:dyDescent="0.25">
      <c r="A1469" s="182"/>
      <c r="B1469" s="41"/>
      <c r="C1469" s="47"/>
    </row>
    <row r="1470" spans="1:3" x14ac:dyDescent="0.25">
      <c r="A1470" s="182"/>
      <c r="B1470" s="41"/>
      <c r="C1470" s="47"/>
    </row>
    <row r="1471" spans="1:3" x14ac:dyDescent="0.25">
      <c r="A1471" s="182"/>
      <c r="B1471" s="41"/>
      <c r="C1471" s="47"/>
    </row>
    <row r="1472" spans="1:3" x14ac:dyDescent="0.25">
      <c r="A1472" s="182"/>
      <c r="B1472" s="41"/>
      <c r="C1472" s="47"/>
    </row>
    <row r="1473" spans="1:3" x14ac:dyDescent="0.25">
      <c r="A1473" s="182"/>
      <c r="B1473" s="41"/>
      <c r="C1473" s="47"/>
    </row>
    <row r="1474" spans="1:3" x14ac:dyDescent="0.25">
      <c r="A1474" s="182"/>
      <c r="B1474" s="41"/>
      <c r="C1474" s="47"/>
    </row>
    <row r="1475" spans="1:3" x14ac:dyDescent="0.25">
      <c r="A1475" s="182"/>
      <c r="B1475" s="41"/>
      <c r="C1475" s="47"/>
    </row>
    <row r="1476" spans="1:3" x14ac:dyDescent="0.25">
      <c r="A1476" s="182"/>
      <c r="B1476" s="41"/>
      <c r="C1476" s="47"/>
    </row>
    <row r="1477" spans="1:3" x14ac:dyDescent="0.25">
      <c r="A1477" s="182"/>
      <c r="B1477" s="41"/>
      <c r="C1477" s="47"/>
    </row>
    <row r="1478" spans="1:3" x14ac:dyDescent="0.25">
      <c r="A1478" s="182"/>
      <c r="B1478" s="41"/>
      <c r="C1478" s="47"/>
    </row>
    <row r="1479" spans="1:3" x14ac:dyDescent="0.25">
      <c r="A1479" s="182"/>
      <c r="B1479" s="41"/>
      <c r="C1479" s="47"/>
    </row>
    <row r="1480" spans="1:3" x14ac:dyDescent="0.25">
      <c r="A1480" s="182"/>
      <c r="B1480" s="41"/>
      <c r="C1480" s="47"/>
    </row>
    <row r="1481" spans="1:3" x14ac:dyDescent="0.25">
      <c r="A1481" s="182"/>
      <c r="B1481" s="41"/>
      <c r="C1481" s="47"/>
    </row>
    <row r="1482" spans="1:3" x14ac:dyDescent="0.25">
      <c r="A1482" s="182"/>
      <c r="B1482" s="41"/>
      <c r="C1482" s="47"/>
    </row>
    <row r="1483" spans="1:3" x14ac:dyDescent="0.25">
      <c r="A1483" s="182"/>
      <c r="B1483" s="41"/>
      <c r="C1483" s="47"/>
    </row>
    <row r="1484" spans="1:3" x14ac:dyDescent="0.25">
      <c r="A1484" s="182"/>
      <c r="B1484" s="41"/>
      <c r="C1484" s="47"/>
    </row>
    <row r="1485" spans="1:3" x14ac:dyDescent="0.25">
      <c r="A1485" s="182"/>
      <c r="B1485" s="41"/>
      <c r="C1485" s="47"/>
    </row>
    <row r="1486" spans="1:3" x14ac:dyDescent="0.25">
      <c r="A1486" s="182"/>
      <c r="B1486" s="41"/>
      <c r="C1486" s="47"/>
    </row>
    <row r="1487" spans="1:3" x14ac:dyDescent="0.25">
      <c r="A1487" s="182"/>
      <c r="B1487" s="41"/>
      <c r="C1487" s="47"/>
    </row>
    <row r="1488" spans="1:3" x14ac:dyDescent="0.25">
      <c r="A1488" s="182"/>
      <c r="B1488" s="41"/>
      <c r="C1488" s="47"/>
    </row>
    <row r="1489" spans="1:3" x14ac:dyDescent="0.25">
      <c r="A1489" s="182"/>
      <c r="B1489" s="41"/>
      <c r="C1489" s="47"/>
    </row>
    <row r="1490" spans="1:3" x14ac:dyDescent="0.25">
      <c r="A1490" s="182"/>
      <c r="B1490" s="41"/>
      <c r="C1490" s="47"/>
    </row>
    <row r="1491" spans="1:3" x14ac:dyDescent="0.25">
      <c r="A1491" s="182"/>
      <c r="B1491" s="41"/>
      <c r="C1491" s="47"/>
    </row>
    <row r="1492" spans="1:3" x14ac:dyDescent="0.25">
      <c r="A1492" s="182"/>
      <c r="B1492" s="41"/>
      <c r="C1492" s="47"/>
    </row>
    <row r="1493" spans="1:3" x14ac:dyDescent="0.25">
      <c r="A1493" s="182"/>
      <c r="B1493" s="41"/>
      <c r="C1493" s="47"/>
    </row>
    <row r="1494" spans="1:3" x14ac:dyDescent="0.25">
      <c r="A1494" s="182"/>
      <c r="B1494" s="41"/>
      <c r="C1494" s="47"/>
    </row>
    <row r="1495" spans="1:3" x14ac:dyDescent="0.25">
      <c r="A1495" s="182"/>
      <c r="B1495" s="41"/>
      <c r="C1495" s="47"/>
    </row>
    <row r="1496" spans="1:3" x14ac:dyDescent="0.25">
      <c r="A1496" s="182"/>
      <c r="B1496" s="41"/>
      <c r="C1496" s="47"/>
    </row>
    <row r="1497" spans="1:3" x14ac:dyDescent="0.25">
      <c r="A1497" s="182"/>
      <c r="B1497" s="41"/>
      <c r="C1497" s="47"/>
    </row>
    <row r="1498" spans="1:3" x14ac:dyDescent="0.25">
      <c r="A1498" s="182"/>
      <c r="B1498" s="41"/>
      <c r="C1498" s="47"/>
    </row>
    <row r="1499" spans="1:3" x14ac:dyDescent="0.25">
      <c r="A1499" s="182"/>
      <c r="B1499" s="41"/>
      <c r="C1499" s="47"/>
    </row>
    <row r="1500" spans="1:3" x14ac:dyDescent="0.25">
      <c r="A1500" s="182"/>
      <c r="B1500" s="41"/>
      <c r="C1500" s="47"/>
    </row>
    <row r="1501" spans="1:3" x14ac:dyDescent="0.25">
      <c r="A1501" s="182"/>
      <c r="B1501" s="41"/>
      <c r="C1501" s="47"/>
    </row>
    <row r="1502" spans="1:3" x14ac:dyDescent="0.25">
      <c r="A1502" s="182"/>
      <c r="B1502" s="41"/>
      <c r="C1502" s="47"/>
    </row>
    <row r="1503" spans="1:3" x14ac:dyDescent="0.25">
      <c r="A1503" s="182"/>
      <c r="B1503" s="41"/>
      <c r="C1503" s="47"/>
    </row>
    <row r="1504" spans="1:3" x14ac:dyDescent="0.25">
      <c r="A1504" s="182"/>
      <c r="B1504" s="41"/>
      <c r="C1504" s="47"/>
    </row>
    <row r="1505" spans="1:3" x14ac:dyDescent="0.25">
      <c r="A1505" s="182"/>
      <c r="B1505" s="41"/>
      <c r="C1505" s="47"/>
    </row>
    <row r="1506" spans="1:3" x14ac:dyDescent="0.25">
      <c r="A1506" s="182"/>
      <c r="B1506" s="41"/>
      <c r="C1506" s="47"/>
    </row>
    <row r="1507" spans="1:3" x14ac:dyDescent="0.25">
      <c r="A1507" s="182"/>
      <c r="B1507" s="41"/>
      <c r="C1507" s="47"/>
    </row>
    <row r="1508" spans="1:3" x14ac:dyDescent="0.25">
      <c r="A1508" s="182"/>
      <c r="B1508" s="41"/>
      <c r="C1508" s="47"/>
    </row>
    <row r="1509" spans="1:3" x14ac:dyDescent="0.25">
      <c r="A1509" s="182"/>
      <c r="B1509" s="41"/>
      <c r="C1509" s="47"/>
    </row>
    <row r="1510" spans="1:3" x14ac:dyDescent="0.25">
      <c r="A1510" s="182"/>
      <c r="B1510" s="41"/>
      <c r="C1510" s="47"/>
    </row>
    <row r="1511" spans="1:3" x14ac:dyDescent="0.25">
      <c r="A1511" s="182"/>
      <c r="B1511" s="41"/>
      <c r="C1511" s="47"/>
    </row>
    <row r="1512" spans="1:3" x14ac:dyDescent="0.25">
      <c r="A1512" s="182"/>
      <c r="B1512" s="41"/>
      <c r="C1512" s="47"/>
    </row>
    <row r="1513" spans="1:3" x14ac:dyDescent="0.25">
      <c r="A1513" s="182"/>
      <c r="B1513" s="41"/>
      <c r="C1513" s="47"/>
    </row>
    <row r="1514" spans="1:3" x14ac:dyDescent="0.25">
      <c r="A1514" s="182"/>
      <c r="B1514" s="41"/>
      <c r="C1514" s="47"/>
    </row>
    <row r="1515" spans="1:3" x14ac:dyDescent="0.25">
      <c r="A1515" s="182"/>
      <c r="B1515" s="41"/>
      <c r="C1515" s="47"/>
    </row>
    <row r="1516" spans="1:3" x14ac:dyDescent="0.25">
      <c r="A1516" s="182"/>
      <c r="B1516" s="41"/>
      <c r="C1516" s="47"/>
    </row>
    <row r="1517" spans="1:3" x14ac:dyDescent="0.25">
      <c r="A1517" s="182"/>
      <c r="B1517" s="41"/>
      <c r="C1517" s="47"/>
    </row>
    <row r="1518" spans="1:3" x14ac:dyDescent="0.25">
      <c r="A1518" s="182"/>
      <c r="B1518" s="41"/>
      <c r="C1518" s="47"/>
    </row>
    <row r="1519" spans="1:3" x14ac:dyDescent="0.25">
      <c r="A1519" s="182"/>
      <c r="B1519" s="41"/>
      <c r="C1519" s="47"/>
    </row>
    <row r="1520" spans="1:3" x14ac:dyDescent="0.25">
      <c r="A1520" s="182"/>
      <c r="B1520" s="41"/>
      <c r="C1520" s="47"/>
    </row>
    <row r="1521" spans="1:3" x14ac:dyDescent="0.25">
      <c r="A1521" s="182"/>
      <c r="B1521" s="41"/>
      <c r="C1521" s="47"/>
    </row>
    <row r="1522" spans="1:3" x14ac:dyDescent="0.25">
      <c r="A1522" s="182"/>
      <c r="B1522" s="41"/>
      <c r="C1522" s="47"/>
    </row>
    <row r="1523" spans="1:3" x14ac:dyDescent="0.25">
      <c r="A1523" s="182"/>
      <c r="B1523" s="41"/>
      <c r="C1523" s="47"/>
    </row>
    <row r="1524" spans="1:3" x14ac:dyDescent="0.25">
      <c r="A1524" s="182"/>
      <c r="B1524" s="41"/>
      <c r="C1524" s="47"/>
    </row>
    <row r="1525" spans="1:3" x14ac:dyDescent="0.25">
      <c r="A1525" s="182"/>
      <c r="B1525" s="41"/>
      <c r="C1525" s="47"/>
    </row>
    <row r="1526" spans="1:3" x14ac:dyDescent="0.25">
      <c r="A1526" s="182"/>
      <c r="B1526" s="41"/>
      <c r="C1526" s="47"/>
    </row>
    <row r="1527" spans="1:3" x14ac:dyDescent="0.25">
      <c r="A1527" s="182"/>
      <c r="B1527" s="41"/>
      <c r="C1527" s="47"/>
    </row>
    <row r="1528" spans="1:3" x14ac:dyDescent="0.25">
      <c r="A1528" s="182"/>
      <c r="B1528" s="41"/>
      <c r="C1528" s="47"/>
    </row>
    <row r="1529" spans="1:3" x14ac:dyDescent="0.25">
      <c r="A1529" s="182"/>
      <c r="B1529" s="41"/>
      <c r="C1529" s="47"/>
    </row>
    <row r="1530" spans="1:3" x14ac:dyDescent="0.25">
      <c r="A1530" s="182"/>
      <c r="B1530" s="41"/>
      <c r="C1530" s="47"/>
    </row>
    <row r="1531" spans="1:3" x14ac:dyDescent="0.25">
      <c r="A1531" s="182"/>
      <c r="B1531" s="41"/>
      <c r="C1531" s="47"/>
    </row>
    <row r="1532" spans="1:3" x14ac:dyDescent="0.25">
      <c r="A1532" s="182"/>
      <c r="B1532" s="41"/>
      <c r="C1532" s="47"/>
    </row>
    <row r="1533" spans="1:3" x14ac:dyDescent="0.25">
      <c r="A1533" s="182"/>
      <c r="B1533" s="41"/>
      <c r="C1533" s="47"/>
    </row>
    <row r="1534" spans="1:3" x14ac:dyDescent="0.25">
      <c r="A1534" s="182"/>
      <c r="B1534" s="41"/>
      <c r="C1534" s="47"/>
    </row>
    <row r="1535" spans="1:3" x14ac:dyDescent="0.25">
      <c r="A1535" s="182"/>
      <c r="B1535" s="41"/>
      <c r="C1535" s="47"/>
    </row>
    <row r="1536" spans="1:3" x14ac:dyDescent="0.25">
      <c r="A1536" s="182"/>
      <c r="B1536" s="41"/>
      <c r="C1536" s="47"/>
    </row>
    <row r="1537" spans="1:3" x14ac:dyDescent="0.25">
      <c r="A1537" s="182"/>
      <c r="B1537" s="41"/>
      <c r="C1537" s="47"/>
    </row>
    <row r="1538" spans="1:3" x14ac:dyDescent="0.25">
      <c r="A1538" s="182"/>
      <c r="B1538" s="41"/>
      <c r="C1538" s="47"/>
    </row>
    <row r="1539" spans="1:3" x14ac:dyDescent="0.25">
      <c r="A1539" s="182"/>
      <c r="B1539" s="41"/>
      <c r="C1539" s="47"/>
    </row>
    <row r="1540" spans="1:3" x14ac:dyDescent="0.25">
      <c r="A1540" s="182"/>
      <c r="B1540" s="41"/>
      <c r="C1540" s="47"/>
    </row>
    <row r="1541" spans="1:3" x14ac:dyDescent="0.25">
      <c r="A1541" s="182"/>
      <c r="B1541" s="41"/>
      <c r="C1541" s="47"/>
    </row>
    <row r="1542" spans="1:3" x14ac:dyDescent="0.25">
      <c r="A1542" s="182"/>
      <c r="B1542" s="41"/>
      <c r="C1542" s="47"/>
    </row>
    <row r="1543" spans="1:3" x14ac:dyDescent="0.25">
      <c r="A1543" s="182"/>
      <c r="B1543" s="41"/>
      <c r="C1543" s="47"/>
    </row>
    <row r="1544" spans="1:3" x14ac:dyDescent="0.25">
      <c r="A1544" s="182"/>
      <c r="B1544" s="41"/>
      <c r="C1544" s="47"/>
    </row>
    <row r="1545" spans="1:3" x14ac:dyDescent="0.25">
      <c r="A1545" s="182"/>
      <c r="B1545" s="41"/>
      <c r="C1545" s="47"/>
    </row>
    <row r="1546" spans="1:3" x14ac:dyDescent="0.25">
      <c r="A1546" s="182"/>
      <c r="B1546" s="41"/>
      <c r="C1546" s="47"/>
    </row>
    <row r="1547" spans="1:3" x14ac:dyDescent="0.25">
      <c r="A1547" s="182"/>
      <c r="B1547" s="41"/>
      <c r="C1547" s="47"/>
    </row>
    <row r="1548" spans="1:3" x14ac:dyDescent="0.25">
      <c r="A1548" s="182"/>
      <c r="B1548" s="41"/>
      <c r="C1548" s="47"/>
    </row>
    <row r="1549" spans="1:3" x14ac:dyDescent="0.25">
      <c r="A1549" s="182"/>
      <c r="B1549" s="41"/>
      <c r="C1549" s="47"/>
    </row>
    <row r="1550" spans="1:3" x14ac:dyDescent="0.25">
      <c r="A1550" s="182"/>
      <c r="B1550" s="41"/>
      <c r="C1550" s="47"/>
    </row>
    <row r="1551" spans="1:3" x14ac:dyDescent="0.25">
      <c r="A1551" s="182"/>
      <c r="B1551" s="41"/>
      <c r="C1551" s="47"/>
    </row>
    <row r="1552" spans="1:3" x14ac:dyDescent="0.25">
      <c r="A1552" s="182"/>
      <c r="B1552" s="41"/>
      <c r="C1552" s="47"/>
    </row>
    <row r="1553" spans="1:3" x14ac:dyDescent="0.25">
      <c r="A1553" s="182"/>
      <c r="B1553" s="41"/>
      <c r="C1553" s="47"/>
    </row>
    <row r="1554" spans="1:3" x14ac:dyDescent="0.25">
      <c r="A1554" s="182"/>
      <c r="B1554" s="41"/>
      <c r="C1554" s="47"/>
    </row>
    <row r="1555" spans="1:3" x14ac:dyDescent="0.25">
      <c r="A1555" s="182"/>
      <c r="B1555" s="41"/>
      <c r="C1555" s="47"/>
    </row>
    <row r="1556" spans="1:3" x14ac:dyDescent="0.25">
      <c r="A1556" s="182"/>
      <c r="B1556" s="41"/>
      <c r="C1556" s="47"/>
    </row>
    <row r="1557" spans="1:3" x14ac:dyDescent="0.25">
      <c r="A1557" s="182"/>
      <c r="B1557" s="41"/>
      <c r="C1557" s="47"/>
    </row>
    <row r="1558" spans="1:3" x14ac:dyDescent="0.25">
      <c r="A1558" s="182"/>
      <c r="B1558" s="41"/>
      <c r="C1558" s="47"/>
    </row>
    <row r="1559" spans="1:3" x14ac:dyDescent="0.25">
      <c r="A1559" s="182"/>
      <c r="B1559" s="41"/>
      <c r="C1559" s="47"/>
    </row>
    <row r="1560" spans="1:3" x14ac:dyDescent="0.25">
      <c r="A1560" s="182"/>
      <c r="B1560" s="41"/>
      <c r="C1560" s="47"/>
    </row>
    <row r="1561" spans="1:3" x14ac:dyDescent="0.25">
      <c r="A1561" s="182"/>
      <c r="B1561" s="41"/>
      <c r="C1561" s="47"/>
    </row>
    <row r="1562" spans="1:3" x14ac:dyDescent="0.25">
      <c r="A1562" s="182"/>
      <c r="B1562" s="41"/>
      <c r="C1562" s="47"/>
    </row>
    <row r="1563" spans="1:3" x14ac:dyDescent="0.25">
      <c r="A1563" s="182"/>
      <c r="B1563" s="41"/>
      <c r="C1563" s="47"/>
    </row>
    <row r="1564" spans="1:3" x14ac:dyDescent="0.25">
      <c r="A1564" s="182"/>
      <c r="B1564" s="41"/>
      <c r="C1564" s="47"/>
    </row>
    <row r="1565" spans="1:3" x14ac:dyDescent="0.25">
      <c r="A1565" s="182"/>
      <c r="B1565" s="41"/>
      <c r="C1565" s="47"/>
    </row>
    <row r="1566" spans="1:3" x14ac:dyDescent="0.25">
      <c r="A1566" s="182"/>
      <c r="B1566" s="41"/>
      <c r="C1566" s="47"/>
    </row>
    <row r="1567" spans="1:3" x14ac:dyDescent="0.25">
      <c r="A1567" s="182"/>
      <c r="B1567" s="41"/>
      <c r="C1567" s="47"/>
    </row>
    <row r="1568" spans="1:3" x14ac:dyDescent="0.25">
      <c r="A1568" s="182"/>
      <c r="B1568" s="41"/>
      <c r="C1568" s="47"/>
    </row>
    <row r="1569" spans="1:3" x14ac:dyDescent="0.25">
      <c r="A1569" s="182"/>
      <c r="B1569" s="41"/>
      <c r="C1569" s="47"/>
    </row>
    <row r="1570" spans="1:3" x14ac:dyDescent="0.25">
      <c r="A1570" s="182"/>
      <c r="B1570" s="41"/>
      <c r="C1570" s="47"/>
    </row>
    <row r="1571" spans="1:3" x14ac:dyDescent="0.25">
      <c r="A1571" s="182"/>
      <c r="B1571" s="41"/>
      <c r="C1571" s="47"/>
    </row>
    <row r="1572" spans="1:3" x14ac:dyDescent="0.25">
      <c r="A1572" s="182"/>
      <c r="B1572" s="41"/>
      <c r="C1572" s="47"/>
    </row>
    <row r="1573" spans="1:3" x14ac:dyDescent="0.25">
      <c r="A1573" s="182"/>
      <c r="B1573" s="41"/>
      <c r="C1573" s="47"/>
    </row>
    <row r="1574" spans="1:3" x14ac:dyDescent="0.25">
      <c r="A1574" s="182"/>
      <c r="B1574" s="41"/>
      <c r="C1574" s="47"/>
    </row>
    <row r="1575" spans="1:3" x14ac:dyDescent="0.25">
      <c r="A1575" s="182"/>
      <c r="B1575" s="41"/>
      <c r="C1575" s="47"/>
    </row>
    <row r="1576" spans="1:3" x14ac:dyDescent="0.25">
      <c r="A1576" s="182"/>
      <c r="B1576" s="41"/>
      <c r="C1576" s="47"/>
    </row>
    <row r="1577" spans="1:3" x14ac:dyDescent="0.25">
      <c r="A1577" s="182"/>
      <c r="B1577" s="41"/>
      <c r="C1577" s="47"/>
    </row>
    <row r="1578" spans="1:3" x14ac:dyDescent="0.25">
      <c r="A1578" s="182"/>
      <c r="B1578" s="41"/>
      <c r="C1578" s="47"/>
    </row>
    <row r="1579" spans="1:3" x14ac:dyDescent="0.25">
      <c r="A1579" s="182"/>
      <c r="B1579" s="41"/>
      <c r="C1579" s="47"/>
    </row>
    <row r="1580" spans="1:3" x14ac:dyDescent="0.25">
      <c r="A1580" s="182"/>
      <c r="B1580" s="41"/>
      <c r="C1580" s="47"/>
    </row>
    <row r="1581" spans="1:3" x14ac:dyDescent="0.25">
      <c r="A1581" s="182"/>
      <c r="B1581" s="41"/>
      <c r="C1581" s="47"/>
    </row>
    <row r="1582" spans="1:3" x14ac:dyDescent="0.25">
      <c r="A1582" s="182"/>
      <c r="B1582" s="41"/>
      <c r="C1582" s="47"/>
    </row>
    <row r="1583" spans="1:3" x14ac:dyDescent="0.25">
      <c r="A1583" s="182"/>
      <c r="B1583" s="41"/>
      <c r="C1583" s="47"/>
    </row>
    <row r="1584" spans="1:3" x14ac:dyDescent="0.25">
      <c r="A1584" s="182"/>
      <c r="B1584" s="41"/>
      <c r="C1584" s="47"/>
    </row>
    <row r="1585" spans="1:3" x14ac:dyDescent="0.25">
      <c r="A1585" s="182"/>
      <c r="B1585" s="41"/>
      <c r="C1585" s="47"/>
    </row>
    <row r="1586" spans="1:3" x14ac:dyDescent="0.25">
      <c r="A1586" s="182"/>
      <c r="B1586" s="41"/>
      <c r="C1586" s="47"/>
    </row>
    <row r="1587" spans="1:3" x14ac:dyDescent="0.25">
      <c r="A1587" s="182"/>
      <c r="B1587" s="41"/>
      <c r="C1587" s="47"/>
    </row>
    <row r="1588" spans="1:3" x14ac:dyDescent="0.25">
      <c r="A1588" s="182"/>
      <c r="B1588" s="41"/>
      <c r="C1588" s="47"/>
    </row>
    <row r="1589" spans="1:3" x14ac:dyDescent="0.25">
      <c r="A1589" s="182"/>
      <c r="B1589" s="41"/>
      <c r="C1589" s="47"/>
    </row>
    <row r="1590" spans="1:3" x14ac:dyDescent="0.25">
      <c r="A1590" s="182"/>
      <c r="B1590" s="41"/>
      <c r="C1590" s="47"/>
    </row>
    <row r="1591" spans="1:3" x14ac:dyDescent="0.25">
      <c r="A1591" s="182"/>
      <c r="B1591" s="41"/>
      <c r="C1591" s="47"/>
    </row>
    <row r="1592" spans="1:3" x14ac:dyDescent="0.25">
      <c r="A1592" s="182"/>
      <c r="B1592" s="41"/>
      <c r="C1592" s="47"/>
    </row>
    <row r="1593" spans="1:3" x14ac:dyDescent="0.25">
      <c r="A1593" s="182"/>
      <c r="B1593" s="41"/>
      <c r="C1593" s="47"/>
    </row>
    <row r="1594" spans="1:3" x14ac:dyDescent="0.25">
      <c r="A1594" s="182"/>
      <c r="B1594" s="41"/>
      <c r="C1594" s="47"/>
    </row>
    <row r="1595" spans="1:3" x14ac:dyDescent="0.25">
      <c r="A1595" s="182"/>
      <c r="B1595" s="41"/>
      <c r="C1595" s="47"/>
    </row>
    <row r="1596" spans="1:3" x14ac:dyDescent="0.25">
      <c r="A1596" s="182"/>
      <c r="B1596" s="41"/>
      <c r="C1596" s="47"/>
    </row>
    <row r="1597" spans="1:3" x14ac:dyDescent="0.25">
      <c r="A1597" s="182"/>
      <c r="B1597" s="41"/>
      <c r="C1597" s="47"/>
    </row>
    <row r="1598" spans="1:3" x14ac:dyDescent="0.25">
      <c r="A1598" s="182"/>
      <c r="B1598" s="41"/>
      <c r="C1598" s="47"/>
    </row>
    <row r="1599" spans="1:3" x14ac:dyDescent="0.25">
      <c r="A1599" s="182"/>
      <c r="B1599" s="41"/>
      <c r="C1599" s="47"/>
    </row>
    <row r="1600" spans="1:3" x14ac:dyDescent="0.25">
      <c r="A1600" s="182"/>
      <c r="B1600" s="41"/>
      <c r="C1600" s="47"/>
    </row>
    <row r="1601" spans="1:3" x14ac:dyDescent="0.25">
      <c r="A1601" s="182"/>
      <c r="B1601" s="41"/>
      <c r="C1601" s="47"/>
    </row>
    <row r="1602" spans="1:3" x14ac:dyDescent="0.25">
      <c r="A1602" s="182"/>
      <c r="B1602" s="41"/>
      <c r="C1602" s="47"/>
    </row>
    <row r="1603" spans="1:3" x14ac:dyDescent="0.25">
      <c r="A1603" s="182"/>
      <c r="B1603" s="41"/>
      <c r="C1603" s="47"/>
    </row>
    <row r="1604" spans="1:3" x14ac:dyDescent="0.25">
      <c r="A1604" s="182"/>
      <c r="B1604" s="41"/>
      <c r="C1604" s="47"/>
    </row>
    <row r="1605" spans="1:3" x14ac:dyDescent="0.25">
      <c r="A1605" s="182"/>
      <c r="B1605" s="41"/>
      <c r="C1605" s="47"/>
    </row>
    <row r="1606" spans="1:3" x14ac:dyDescent="0.25">
      <c r="A1606" s="182"/>
      <c r="B1606" s="41"/>
      <c r="C1606" s="47"/>
    </row>
    <row r="1607" spans="1:3" x14ac:dyDescent="0.25">
      <c r="A1607" s="182"/>
      <c r="B1607" s="41"/>
      <c r="C1607" s="47"/>
    </row>
    <row r="1608" spans="1:3" x14ac:dyDescent="0.25">
      <c r="A1608" s="182"/>
      <c r="B1608" s="41"/>
      <c r="C1608" s="47"/>
    </row>
    <row r="1609" spans="1:3" x14ac:dyDescent="0.25">
      <c r="A1609" s="182"/>
      <c r="B1609" s="41"/>
      <c r="C1609" s="47"/>
    </row>
    <row r="1610" spans="1:3" x14ac:dyDescent="0.25">
      <c r="A1610" s="182"/>
      <c r="B1610" s="41"/>
      <c r="C1610" s="47"/>
    </row>
    <row r="1611" spans="1:3" x14ac:dyDescent="0.25">
      <c r="A1611" s="182"/>
      <c r="B1611" s="41"/>
      <c r="C1611" s="47"/>
    </row>
    <row r="1612" spans="1:3" x14ac:dyDescent="0.25">
      <c r="A1612" s="182"/>
      <c r="B1612" s="41"/>
      <c r="C1612" s="47"/>
    </row>
    <row r="1613" spans="1:3" x14ac:dyDescent="0.25">
      <c r="A1613" s="182"/>
      <c r="B1613" s="41"/>
      <c r="C1613" s="47"/>
    </row>
    <row r="1614" spans="1:3" x14ac:dyDescent="0.25">
      <c r="A1614" s="182"/>
      <c r="B1614" s="41"/>
      <c r="C1614" s="47"/>
    </row>
    <row r="1615" spans="1:3" x14ac:dyDescent="0.25">
      <c r="A1615" s="182"/>
      <c r="B1615" s="41"/>
      <c r="C1615" s="47"/>
    </row>
    <row r="1616" spans="1:3" x14ac:dyDescent="0.25">
      <c r="A1616" s="182"/>
      <c r="B1616" s="41"/>
      <c r="C1616" s="47"/>
    </row>
    <row r="1617" spans="1:3" x14ac:dyDescent="0.25">
      <c r="A1617" s="182"/>
      <c r="B1617" s="41"/>
      <c r="C1617" s="47"/>
    </row>
    <row r="1618" spans="1:3" x14ac:dyDescent="0.25">
      <c r="A1618" s="182"/>
      <c r="B1618" s="41"/>
      <c r="C1618" s="47"/>
    </row>
    <row r="1619" spans="1:3" x14ac:dyDescent="0.25">
      <c r="A1619" s="182"/>
      <c r="B1619" s="41"/>
      <c r="C1619" s="47"/>
    </row>
    <row r="1620" spans="1:3" x14ac:dyDescent="0.25">
      <c r="A1620" s="182"/>
      <c r="B1620" s="41"/>
      <c r="C1620" s="47"/>
    </row>
    <row r="1621" spans="1:3" x14ac:dyDescent="0.25">
      <c r="A1621" s="182"/>
      <c r="B1621" s="41"/>
      <c r="C1621" s="47"/>
    </row>
    <row r="1622" spans="1:3" x14ac:dyDescent="0.25">
      <c r="A1622" s="182"/>
      <c r="B1622" s="41"/>
      <c r="C1622" s="47"/>
    </row>
    <row r="1623" spans="1:3" x14ac:dyDescent="0.25">
      <c r="A1623" s="182"/>
      <c r="B1623" s="41"/>
      <c r="C1623" s="47"/>
    </row>
    <row r="1624" spans="1:3" x14ac:dyDescent="0.25">
      <c r="A1624" s="182"/>
      <c r="B1624" s="41"/>
      <c r="C1624" s="47"/>
    </row>
    <row r="1625" spans="1:3" x14ac:dyDescent="0.25">
      <c r="A1625" s="182"/>
      <c r="B1625" s="41"/>
      <c r="C1625" s="47"/>
    </row>
    <row r="1626" spans="1:3" x14ac:dyDescent="0.25">
      <c r="A1626" s="182"/>
      <c r="B1626" s="41"/>
      <c r="C1626" s="47"/>
    </row>
    <row r="1627" spans="1:3" x14ac:dyDescent="0.25">
      <c r="A1627" s="182"/>
      <c r="B1627" s="41"/>
      <c r="C1627" s="47"/>
    </row>
    <row r="1628" spans="1:3" x14ac:dyDescent="0.25">
      <c r="A1628" s="182"/>
      <c r="B1628" s="41"/>
      <c r="C1628" s="47"/>
    </row>
    <row r="1629" spans="1:3" x14ac:dyDescent="0.25">
      <c r="A1629" s="182"/>
      <c r="B1629" s="41"/>
      <c r="C1629" s="47"/>
    </row>
    <row r="1630" spans="1:3" x14ac:dyDescent="0.25">
      <c r="A1630" s="182"/>
      <c r="B1630" s="41"/>
      <c r="C1630" s="47"/>
    </row>
    <row r="1631" spans="1:3" x14ac:dyDescent="0.25">
      <c r="A1631" s="182"/>
      <c r="B1631" s="41"/>
      <c r="C1631" s="47"/>
    </row>
    <row r="1632" spans="1:3" x14ac:dyDescent="0.25">
      <c r="A1632" s="182"/>
      <c r="B1632" s="41"/>
      <c r="C1632" s="47"/>
    </row>
    <row r="1633" spans="1:3" x14ac:dyDescent="0.25">
      <c r="A1633" s="182"/>
      <c r="B1633" s="41"/>
      <c r="C1633" s="47"/>
    </row>
    <row r="1634" spans="1:3" x14ac:dyDescent="0.25">
      <c r="A1634" s="182"/>
      <c r="B1634" s="41"/>
      <c r="C1634" s="47"/>
    </row>
    <row r="1635" spans="1:3" x14ac:dyDescent="0.25">
      <c r="A1635" s="182"/>
      <c r="B1635" s="41"/>
      <c r="C1635" s="47"/>
    </row>
    <row r="1636" spans="1:3" x14ac:dyDescent="0.25">
      <c r="A1636" s="182"/>
      <c r="B1636" s="41"/>
      <c r="C1636" s="47"/>
    </row>
    <row r="1637" spans="1:3" x14ac:dyDescent="0.25">
      <c r="A1637" s="182"/>
      <c r="B1637" s="41"/>
      <c r="C1637" s="47"/>
    </row>
    <row r="1638" spans="1:3" x14ac:dyDescent="0.25">
      <c r="A1638" s="182"/>
      <c r="B1638" s="41"/>
      <c r="C1638" s="47"/>
    </row>
    <row r="1639" spans="1:3" x14ac:dyDescent="0.25">
      <c r="A1639" s="182"/>
      <c r="B1639" s="41"/>
      <c r="C1639" s="47"/>
    </row>
    <row r="1640" spans="1:3" x14ac:dyDescent="0.25">
      <c r="A1640" s="182"/>
      <c r="B1640" s="41"/>
      <c r="C1640" s="47"/>
    </row>
    <row r="1641" spans="1:3" x14ac:dyDescent="0.25">
      <c r="A1641" s="182"/>
      <c r="B1641" s="41"/>
      <c r="C1641" s="47"/>
    </row>
    <row r="1642" spans="1:3" x14ac:dyDescent="0.25">
      <c r="A1642" s="182"/>
      <c r="B1642" s="41"/>
      <c r="C1642" s="47"/>
    </row>
    <row r="1643" spans="1:3" x14ac:dyDescent="0.25">
      <c r="A1643" s="182"/>
      <c r="B1643" s="41"/>
      <c r="C1643" s="47"/>
    </row>
    <row r="1644" spans="1:3" x14ac:dyDescent="0.25">
      <c r="A1644" s="182"/>
      <c r="B1644" s="41"/>
      <c r="C1644" s="47"/>
    </row>
    <row r="1645" spans="1:3" x14ac:dyDescent="0.25">
      <c r="A1645" s="182"/>
      <c r="B1645" s="41"/>
      <c r="C1645" s="47"/>
    </row>
    <row r="1646" spans="1:3" x14ac:dyDescent="0.25">
      <c r="A1646" s="182"/>
      <c r="B1646" s="41"/>
      <c r="C1646" s="47"/>
    </row>
    <row r="1647" spans="1:3" x14ac:dyDescent="0.25">
      <c r="A1647" s="182"/>
      <c r="B1647" s="41"/>
      <c r="C1647" s="47"/>
    </row>
    <row r="1648" spans="1:3" x14ac:dyDescent="0.25">
      <c r="A1648" s="182"/>
      <c r="B1648" s="41"/>
      <c r="C1648" s="47"/>
    </row>
    <row r="1649" spans="1:3" x14ac:dyDescent="0.25">
      <c r="A1649" s="182"/>
      <c r="B1649" s="41"/>
      <c r="C1649" s="47"/>
    </row>
    <row r="1650" spans="1:3" x14ac:dyDescent="0.25">
      <c r="A1650" s="182"/>
      <c r="B1650" s="41"/>
      <c r="C1650" s="47"/>
    </row>
    <row r="1651" spans="1:3" x14ac:dyDescent="0.25">
      <c r="A1651" s="182"/>
      <c r="B1651" s="41"/>
      <c r="C1651" s="47"/>
    </row>
    <row r="1652" spans="1:3" x14ac:dyDescent="0.25">
      <c r="A1652" s="182"/>
      <c r="B1652" s="41"/>
      <c r="C1652" s="47"/>
    </row>
    <row r="1653" spans="1:3" x14ac:dyDescent="0.25">
      <c r="A1653" s="182"/>
      <c r="B1653" s="41"/>
      <c r="C1653" s="47"/>
    </row>
    <row r="1654" spans="1:3" x14ac:dyDescent="0.25">
      <c r="A1654" s="182"/>
      <c r="B1654" s="41"/>
      <c r="C1654" s="47"/>
    </row>
    <row r="1655" spans="1:3" x14ac:dyDescent="0.25">
      <c r="A1655" s="182"/>
      <c r="B1655" s="41"/>
      <c r="C1655" s="47"/>
    </row>
    <row r="1656" spans="1:3" x14ac:dyDescent="0.25">
      <c r="A1656" s="182"/>
      <c r="B1656" s="41"/>
      <c r="C1656" s="47"/>
    </row>
    <row r="1657" spans="1:3" x14ac:dyDescent="0.25">
      <c r="A1657" s="182"/>
      <c r="B1657" s="41"/>
      <c r="C1657" s="47"/>
    </row>
    <row r="1658" spans="1:3" x14ac:dyDescent="0.25">
      <c r="A1658" s="182"/>
      <c r="B1658" s="41"/>
      <c r="C1658" s="47"/>
    </row>
    <row r="1659" spans="1:3" x14ac:dyDescent="0.25">
      <c r="A1659" s="182"/>
      <c r="B1659" s="41"/>
      <c r="C1659" s="47"/>
    </row>
    <row r="1660" spans="1:3" x14ac:dyDescent="0.25">
      <c r="A1660" s="182"/>
      <c r="B1660" s="41"/>
      <c r="C1660" s="47"/>
    </row>
    <row r="1661" spans="1:3" x14ac:dyDescent="0.25">
      <c r="A1661" s="182"/>
      <c r="B1661" s="41"/>
      <c r="C1661" s="47"/>
    </row>
    <row r="1662" spans="1:3" x14ac:dyDescent="0.25">
      <c r="A1662" s="182"/>
      <c r="B1662" s="41"/>
      <c r="C1662" s="47"/>
    </row>
    <row r="1663" spans="1:3" x14ac:dyDescent="0.25">
      <c r="A1663" s="182"/>
      <c r="B1663" s="41"/>
      <c r="C1663" s="47"/>
    </row>
    <row r="1664" spans="1:3" x14ac:dyDescent="0.25">
      <c r="A1664" s="182"/>
      <c r="B1664" s="41"/>
      <c r="C1664" s="47"/>
    </row>
    <row r="1665" spans="1:3" x14ac:dyDescent="0.25">
      <c r="A1665" s="182"/>
      <c r="B1665" s="41"/>
      <c r="C1665" s="47"/>
    </row>
    <row r="1666" spans="1:3" x14ac:dyDescent="0.25">
      <c r="A1666" s="182"/>
      <c r="B1666" s="41"/>
      <c r="C1666" s="47"/>
    </row>
    <row r="1667" spans="1:3" x14ac:dyDescent="0.25">
      <c r="A1667" s="182"/>
      <c r="B1667" s="41"/>
      <c r="C1667" s="47"/>
    </row>
    <row r="1668" spans="1:3" x14ac:dyDescent="0.25">
      <c r="A1668" s="182"/>
      <c r="B1668" s="41"/>
      <c r="C1668" s="47"/>
    </row>
    <row r="1669" spans="1:3" x14ac:dyDescent="0.25">
      <c r="A1669" s="182"/>
      <c r="B1669" s="41"/>
      <c r="C1669" s="47"/>
    </row>
    <row r="1670" spans="1:3" x14ac:dyDescent="0.25">
      <c r="A1670" s="182"/>
      <c r="B1670" s="41"/>
      <c r="C1670" s="47"/>
    </row>
    <row r="1671" spans="1:3" x14ac:dyDescent="0.25">
      <c r="A1671" s="182"/>
      <c r="B1671" s="41"/>
      <c r="C1671" s="47"/>
    </row>
    <row r="1672" spans="1:3" x14ac:dyDescent="0.25">
      <c r="A1672" s="182"/>
      <c r="B1672" s="41"/>
      <c r="C1672" s="47"/>
    </row>
    <row r="1673" spans="1:3" x14ac:dyDescent="0.25">
      <c r="A1673" s="182"/>
      <c r="B1673" s="41"/>
      <c r="C1673" s="47"/>
    </row>
    <row r="1674" spans="1:3" x14ac:dyDescent="0.25">
      <c r="A1674" s="182"/>
      <c r="B1674" s="41"/>
      <c r="C1674" s="47"/>
    </row>
    <row r="1675" spans="1:3" x14ac:dyDescent="0.25">
      <c r="A1675" s="182"/>
      <c r="B1675" s="41"/>
      <c r="C1675" s="47"/>
    </row>
    <row r="1676" spans="1:3" x14ac:dyDescent="0.25">
      <c r="A1676" s="182"/>
      <c r="B1676" s="41"/>
      <c r="C1676" s="47"/>
    </row>
    <row r="1677" spans="1:3" x14ac:dyDescent="0.25">
      <c r="A1677" s="182"/>
      <c r="B1677" s="41"/>
      <c r="C1677" s="47"/>
    </row>
    <row r="1678" spans="1:3" x14ac:dyDescent="0.25">
      <c r="A1678" s="182"/>
      <c r="B1678" s="41"/>
      <c r="C1678" s="47"/>
    </row>
    <row r="1679" spans="1:3" x14ac:dyDescent="0.25">
      <c r="A1679" s="182"/>
      <c r="B1679" s="41"/>
      <c r="C1679" s="47"/>
    </row>
    <row r="1680" spans="1:3" x14ac:dyDescent="0.25">
      <c r="A1680" s="182"/>
      <c r="B1680" s="41"/>
      <c r="C1680" s="47"/>
    </row>
    <row r="1681" spans="1:3" x14ac:dyDescent="0.25">
      <c r="A1681" s="182"/>
      <c r="B1681" s="41"/>
      <c r="C1681" s="47"/>
    </row>
    <row r="1682" spans="1:3" x14ac:dyDescent="0.25">
      <c r="A1682" s="182"/>
      <c r="B1682" s="41"/>
      <c r="C1682" s="47"/>
    </row>
    <row r="1683" spans="1:3" x14ac:dyDescent="0.25">
      <c r="A1683" s="182"/>
      <c r="B1683" s="41"/>
      <c r="C1683" s="47"/>
    </row>
    <row r="1684" spans="1:3" x14ac:dyDescent="0.25">
      <c r="A1684" s="182"/>
      <c r="B1684" s="41"/>
      <c r="C1684" s="47"/>
    </row>
    <row r="1685" spans="1:3" x14ac:dyDescent="0.25">
      <c r="A1685" s="182"/>
      <c r="B1685" s="41"/>
      <c r="C1685" s="47"/>
    </row>
    <row r="1686" spans="1:3" x14ac:dyDescent="0.25">
      <c r="A1686" s="182"/>
      <c r="B1686" s="41"/>
      <c r="C1686" s="47"/>
    </row>
    <row r="1687" spans="1:3" x14ac:dyDescent="0.25">
      <c r="A1687" s="182"/>
      <c r="B1687" s="41"/>
      <c r="C1687" s="47"/>
    </row>
    <row r="1688" spans="1:3" x14ac:dyDescent="0.25">
      <c r="A1688" s="182"/>
      <c r="B1688" s="41"/>
      <c r="C1688" s="47"/>
    </row>
    <row r="1689" spans="1:3" x14ac:dyDescent="0.25">
      <c r="A1689" s="182"/>
      <c r="B1689" s="41"/>
      <c r="C1689" s="47"/>
    </row>
    <row r="1690" spans="1:3" x14ac:dyDescent="0.25">
      <c r="A1690" s="182"/>
      <c r="B1690" s="41"/>
      <c r="C1690" s="47"/>
    </row>
    <row r="1691" spans="1:3" x14ac:dyDescent="0.25">
      <c r="A1691" s="182"/>
      <c r="B1691" s="41"/>
      <c r="C1691" s="47"/>
    </row>
    <row r="1692" spans="1:3" x14ac:dyDescent="0.25">
      <c r="A1692" s="182"/>
      <c r="B1692" s="41"/>
      <c r="C1692" s="47"/>
    </row>
    <row r="1693" spans="1:3" x14ac:dyDescent="0.25">
      <c r="A1693" s="182"/>
      <c r="B1693" s="41"/>
      <c r="C1693" s="47"/>
    </row>
    <row r="1694" spans="1:3" x14ac:dyDescent="0.25">
      <c r="A1694" s="182"/>
      <c r="B1694" s="41"/>
      <c r="C1694" s="47"/>
    </row>
    <row r="1695" spans="1:3" x14ac:dyDescent="0.25">
      <c r="A1695" s="182"/>
      <c r="B1695" s="41"/>
      <c r="C1695" s="47"/>
    </row>
    <row r="1696" spans="1:3" x14ac:dyDescent="0.25">
      <c r="A1696" s="182"/>
      <c r="B1696" s="41"/>
      <c r="C1696" s="47"/>
    </row>
    <row r="1697" spans="1:3" x14ac:dyDescent="0.25">
      <c r="A1697" s="182"/>
      <c r="B1697" s="41"/>
      <c r="C1697" s="47"/>
    </row>
    <row r="1698" spans="1:3" x14ac:dyDescent="0.25">
      <c r="A1698" s="182"/>
      <c r="B1698" s="41"/>
      <c r="C1698" s="47"/>
    </row>
    <row r="1699" spans="1:3" x14ac:dyDescent="0.25">
      <c r="A1699" s="182"/>
      <c r="B1699" s="41"/>
      <c r="C1699" s="47"/>
    </row>
    <row r="1700" spans="1:3" x14ac:dyDescent="0.25">
      <c r="A1700" s="182"/>
      <c r="B1700" s="41"/>
      <c r="C1700" s="47"/>
    </row>
    <row r="1701" spans="1:3" x14ac:dyDescent="0.25">
      <c r="A1701" s="182"/>
      <c r="B1701" s="41"/>
      <c r="C1701" s="47"/>
    </row>
    <row r="1702" spans="1:3" x14ac:dyDescent="0.25">
      <c r="A1702" s="182"/>
      <c r="B1702" s="41"/>
      <c r="C1702" s="47"/>
    </row>
    <row r="1703" spans="1:3" x14ac:dyDescent="0.25">
      <c r="A1703" s="182"/>
      <c r="B1703" s="41"/>
      <c r="C1703" s="47"/>
    </row>
    <row r="1704" spans="1:3" x14ac:dyDescent="0.25">
      <c r="A1704" s="182"/>
      <c r="B1704" s="41"/>
      <c r="C1704" s="47"/>
    </row>
    <row r="1705" spans="1:3" x14ac:dyDescent="0.25">
      <c r="A1705" s="182"/>
      <c r="B1705" s="41"/>
      <c r="C1705" s="47"/>
    </row>
    <row r="1706" spans="1:3" x14ac:dyDescent="0.25">
      <c r="A1706" s="182"/>
      <c r="B1706" s="41"/>
      <c r="C1706" s="47"/>
    </row>
    <row r="1707" spans="1:3" x14ac:dyDescent="0.25">
      <c r="A1707" s="182"/>
      <c r="B1707" s="41"/>
      <c r="C1707" s="47"/>
    </row>
    <row r="1708" spans="1:3" x14ac:dyDescent="0.25">
      <c r="A1708" s="182"/>
      <c r="B1708" s="41"/>
      <c r="C1708" s="47"/>
    </row>
    <row r="1709" spans="1:3" x14ac:dyDescent="0.25">
      <c r="A1709" s="182"/>
      <c r="B1709" s="41"/>
      <c r="C1709" s="47"/>
    </row>
    <row r="1710" spans="1:3" x14ac:dyDescent="0.25">
      <c r="A1710" s="182"/>
      <c r="B1710" s="41"/>
      <c r="C1710" s="47"/>
    </row>
    <row r="1711" spans="1:3" x14ac:dyDescent="0.25">
      <c r="A1711" s="182"/>
      <c r="B1711" s="41"/>
      <c r="C1711" s="47"/>
    </row>
    <row r="1712" spans="1:3" x14ac:dyDescent="0.25">
      <c r="A1712" s="182"/>
      <c r="B1712" s="41"/>
      <c r="C1712" s="47"/>
    </row>
    <row r="1713" spans="1:3" x14ac:dyDescent="0.25">
      <c r="A1713" s="182"/>
      <c r="B1713" s="41"/>
      <c r="C1713" s="47"/>
    </row>
    <row r="1714" spans="1:3" x14ac:dyDescent="0.25">
      <c r="A1714" s="182"/>
      <c r="B1714" s="41"/>
      <c r="C1714" s="47"/>
    </row>
    <row r="1715" spans="1:3" x14ac:dyDescent="0.25">
      <c r="A1715" s="182"/>
      <c r="B1715" s="41"/>
      <c r="C1715" s="47"/>
    </row>
    <row r="1716" spans="1:3" x14ac:dyDescent="0.25">
      <c r="A1716" s="182"/>
      <c r="B1716" s="41"/>
      <c r="C1716" s="47"/>
    </row>
    <row r="1717" spans="1:3" x14ac:dyDescent="0.25">
      <c r="A1717" s="182"/>
      <c r="B1717" s="41"/>
      <c r="C1717" s="47"/>
    </row>
    <row r="1718" spans="1:3" x14ac:dyDescent="0.25">
      <c r="A1718" s="182"/>
      <c r="B1718" s="41"/>
      <c r="C1718" s="47"/>
    </row>
    <row r="1719" spans="1:3" x14ac:dyDescent="0.25">
      <c r="A1719" s="182"/>
      <c r="B1719" s="41"/>
      <c r="C1719" s="47"/>
    </row>
    <row r="1720" spans="1:3" x14ac:dyDescent="0.25">
      <c r="A1720" s="182"/>
      <c r="B1720" s="41"/>
      <c r="C1720" s="47"/>
    </row>
    <row r="1721" spans="1:3" x14ac:dyDescent="0.25">
      <c r="A1721" s="182"/>
      <c r="B1721" s="41"/>
      <c r="C1721" s="47"/>
    </row>
    <row r="1722" spans="1:3" x14ac:dyDescent="0.25">
      <c r="A1722" s="182"/>
      <c r="B1722" s="41"/>
      <c r="C1722" s="47"/>
    </row>
    <row r="1723" spans="1:3" x14ac:dyDescent="0.25">
      <c r="A1723" s="182"/>
      <c r="B1723" s="41"/>
      <c r="C1723" s="47"/>
    </row>
    <row r="1724" spans="1:3" x14ac:dyDescent="0.25">
      <c r="A1724" s="182"/>
      <c r="B1724" s="41"/>
      <c r="C1724" s="47"/>
    </row>
    <row r="1725" spans="1:3" x14ac:dyDescent="0.25">
      <c r="A1725" s="182"/>
      <c r="B1725" s="41"/>
      <c r="C1725" s="47"/>
    </row>
    <row r="1726" spans="1:3" x14ac:dyDescent="0.25">
      <c r="A1726" s="182"/>
      <c r="B1726" s="41"/>
      <c r="C1726" s="47"/>
    </row>
    <row r="1727" spans="1:3" x14ac:dyDescent="0.25">
      <c r="A1727" s="182"/>
      <c r="B1727" s="41"/>
      <c r="C1727" s="47"/>
    </row>
    <row r="1728" spans="1:3" x14ac:dyDescent="0.25">
      <c r="A1728" s="182"/>
      <c r="B1728" s="41"/>
      <c r="C1728" s="47"/>
    </row>
    <row r="1729" spans="1:3" x14ac:dyDescent="0.25">
      <c r="A1729" s="182"/>
      <c r="B1729" s="41"/>
      <c r="C1729" s="47"/>
    </row>
    <row r="1730" spans="1:3" x14ac:dyDescent="0.25">
      <c r="A1730" s="182"/>
      <c r="B1730" s="41"/>
      <c r="C1730" s="47"/>
    </row>
    <row r="1731" spans="1:3" x14ac:dyDescent="0.25">
      <c r="A1731" s="182"/>
      <c r="B1731" s="41"/>
      <c r="C1731" s="47"/>
    </row>
    <row r="1732" spans="1:3" x14ac:dyDescent="0.25">
      <c r="A1732" s="182"/>
      <c r="B1732" s="41"/>
      <c r="C1732" s="47"/>
    </row>
    <row r="1733" spans="1:3" x14ac:dyDescent="0.25">
      <c r="A1733" s="182"/>
      <c r="B1733" s="41"/>
      <c r="C1733" s="47"/>
    </row>
    <row r="1734" spans="1:3" x14ac:dyDescent="0.25">
      <c r="A1734" s="182"/>
      <c r="B1734" s="41"/>
      <c r="C1734" s="47"/>
    </row>
    <row r="1735" spans="1:3" x14ac:dyDescent="0.25">
      <c r="A1735" s="182"/>
      <c r="B1735" s="41"/>
      <c r="C1735" s="47"/>
    </row>
    <row r="1736" spans="1:3" x14ac:dyDescent="0.25">
      <c r="A1736" s="182"/>
      <c r="B1736" s="41"/>
      <c r="C1736" s="47"/>
    </row>
    <row r="1737" spans="1:3" x14ac:dyDescent="0.25">
      <c r="A1737" s="182"/>
      <c r="B1737" s="41"/>
      <c r="C1737" s="47"/>
    </row>
    <row r="1738" spans="1:3" x14ac:dyDescent="0.25">
      <c r="A1738" s="182"/>
      <c r="B1738" s="41"/>
      <c r="C1738" s="47"/>
    </row>
    <row r="1739" spans="1:3" x14ac:dyDescent="0.25">
      <c r="A1739" s="182"/>
      <c r="B1739" s="41"/>
      <c r="C1739" s="47"/>
    </row>
    <row r="1740" spans="1:3" x14ac:dyDescent="0.25">
      <c r="A1740" s="182"/>
      <c r="B1740" s="41"/>
      <c r="C1740" s="47"/>
    </row>
    <row r="1741" spans="1:3" x14ac:dyDescent="0.25">
      <c r="A1741" s="182"/>
      <c r="B1741" s="41"/>
      <c r="C1741" s="47"/>
    </row>
    <row r="1742" spans="1:3" x14ac:dyDescent="0.25">
      <c r="A1742" s="182"/>
      <c r="B1742" s="41"/>
      <c r="C1742" s="47"/>
    </row>
    <row r="1743" spans="1:3" x14ac:dyDescent="0.25">
      <c r="A1743" s="182"/>
      <c r="B1743" s="41"/>
      <c r="C1743" s="47"/>
    </row>
    <row r="1744" spans="1:3" x14ac:dyDescent="0.25">
      <c r="A1744" s="182"/>
      <c r="B1744" s="41"/>
      <c r="C1744" s="47"/>
    </row>
    <row r="1745" spans="1:3" x14ac:dyDescent="0.25">
      <c r="A1745" s="182"/>
      <c r="B1745" s="41"/>
      <c r="C1745" s="47"/>
    </row>
    <row r="1746" spans="1:3" x14ac:dyDescent="0.25">
      <c r="A1746" s="182"/>
      <c r="B1746" s="41"/>
      <c r="C1746" s="47"/>
    </row>
    <row r="1747" spans="1:3" x14ac:dyDescent="0.25">
      <c r="A1747" s="182"/>
      <c r="B1747" s="41"/>
      <c r="C1747" s="47"/>
    </row>
    <row r="1748" spans="1:3" x14ac:dyDescent="0.25">
      <c r="A1748" s="182"/>
      <c r="B1748" s="41"/>
      <c r="C1748" s="47"/>
    </row>
    <row r="1749" spans="1:3" x14ac:dyDescent="0.25">
      <c r="A1749" s="182"/>
      <c r="B1749" s="41"/>
      <c r="C1749" s="47"/>
    </row>
    <row r="1750" spans="1:3" x14ac:dyDescent="0.25">
      <c r="A1750" s="182"/>
      <c r="B1750" s="41"/>
      <c r="C1750" s="47"/>
    </row>
    <row r="1751" spans="1:3" x14ac:dyDescent="0.25">
      <c r="A1751" s="182"/>
      <c r="B1751" s="41"/>
      <c r="C1751" s="47"/>
    </row>
    <row r="1752" spans="1:3" x14ac:dyDescent="0.25">
      <c r="A1752" s="182"/>
      <c r="B1752" s="41"/>
      <c r="C1752" s="47"/>
    </row>
    <row r="1753" spans="1:3" x14ac:dyDescent="0.25">
      <c r="A1753" s="182"/>
      <c r="B1753" s="41"/>
      <c r="C1753" s="47"/>
    </row>
    <row r="1754" spans="1:3" x14ac:dyDescent="0.25">
      <c r="A1754" s="182"/>
      <c r="B1754" s="41"/>
      <c r="C1754" s="47"/>
    </row>
    <row r="1755" spans="1:3" x14ac:dyDescent="0.25">
      <c r="A1755" s="182"/>
      <c r="B1755" s="41"/>
      <c r="C1755" s="47"/>
    </row>
    <row r="1756" spans="1:3" x14ac:dyDescent="0.25">
      <c r="A1756" s="182"/>
      <c r="B1756" s="41"/>
      <c r="C1756" s="47"/>
    </row>
    <row r="1757" spans="1:3" x14ac:dyDescent="0.25">
      <c r="A1757" s="182"/>
      <c r="B1757" s="41"/>
      <c r="C1757" s="47"/>
    </row>
    <row r="1758" spans="1:3" x14ac:dyDescent="0.25">
      <c r="A1758" s="182"/>
      <c r="B1758" s="41"/>
      <c r="C1758" s="47"/>
    </row>
    <row r="1759" spans="1:3" x14ac:dyDescent="0.25">
      <c r="A1759" s="182"/>
      <c r="B1759" s="41"/>
      <c r="C1759" s="47"/>
    </row>
    <row r="1760" spans="1:3" x14ac:dyDescent="0.25">
      <c r="A1760" s="182"/>
      <c r="B1760" s="41"/>
      <c r="C1760" s="47"/>
    </row>
    <row r="1761" spans="1:3" x14ac:dyDescent="0.25">
      <c r="A1761" s="182"/>
      <c r="B1761" s="41"/>
      <c r="C1761" s="47"/>
    </row>
    <row r="1762" spans="1:3" x14ac:dyDescent="0.25">
      <c r="A1762" s="182"/>
      <c r="B1762" s="41"/>
      <c r="C1762" s="47"/>
    </row>
    <row r="1763" spans="1:3" x14ac:dyDescent="0.25">
      <c r="A1763" s="182"/>
      <c r="B1763" s="41"/>
      <c r="C1763" s="47"/>
    </row>
    <row r="1764" spans="1:3" x14ac:dyDescent="0.25">
      <c r="A1764" s="182"/>
      <c r="B1764" s="41"/>
      <c r="C1764" s="47"/>
    </row>
    <row r="1765" spans="1:3" x14ac:dyDescent="0.25">
      <c r="A1765" s="182"/>
      <c r="B1765" s="41"/>
      <c r="C1765" s="47"/>
    </row>
    <row r="1766" spans="1:3" x14ac:dyDescent="0.25">
      <c r="A1766" s="182"/>
      <c r="B1766" s="41"/>
      <c r="C1766" s="47"/>
    </row>
    <row r="1767" spans="1:3" x14ac:dyDescent="0.25">
      <c r="A1767" s="182"/>
      <c r="B1767" s="41"/>
      <c r="C1767" s="47"/>
    </row>
    <row r="1768" spans="1:3" x14ac:dyDescent="0.25">
      <c r="A1768" s="182"/>
      <c r="B1768" s="41"/>
      <c r="C1768" s="47"/>
    </row>
    <row r="1769" spans="1:3" x14ac:dyDescent="0.25">
      <c r="A1769" s="182"/>
      <c r="B1769" s="41"/>
      <c r="C1769" s="47"/>
    </row>
    <row r="1770" spans="1:3" x14ac:dyDescent="0.25">
      <c r="A1770" s="182"/>
      <c r="B1770" s="41"/>
      <c r="C1770" s="47"/>
    </row>
    <row r="1771" spans="1:3" x14ac:dyDescent="0.25">
      <c r="A1771" s="182"/>
      <c r="B1771" s="41"/>
      <c r="C1771" s="47"/>
    </row>
    <row r="1772" spans="1:3" x14ac:dyDescent="0.25">
      <c r="A1772" s="182"/>
      <c r="B1772" s="41"/>
      <c r="C1772" s="47"/>
    </row>
    <row r="1773" spans="1:3" x14ac:dyDescent="0.25">
      <c r="A1773" s="182"/>
      <c r="B1773" s="41"/>
      <c r="C1773" s="47"/>
    </row>
    <row r="1774" spans="1:3" x14ac:dyDescent="0.25">
      <c r="A1774" s="182"/>
      <c r="B1774" s="41"/>
      <c r="C1774" s="47"/>
    </row>
    <row r="1775" spans="1:3" x14ac:dyDescent="0.25">
      <c r="A1775" s="182"/>
      <c r="B1775" s="41"/>
      <c r="C1775" s="47"/>
    </row>
    <row r="1776" spans="1:3" x14ac:dyDescent="0.25">
      <c r="A1776" s="182"/>
      <c r="B1776" s="41"/>
      <c r="C1776" s="47"/>
    </row>
    <row r="1777" spans="1:3" x14ac:dyDescent="0.25">
      <c r="A1777" s="182"/>
      <c r="B1777" s="41"/>
      <c r="C1777" s="47"/>
    </row>
    <row r="1778" spans="1:3" x14ac:dyDescent="0.25">
      <c r="A1778" s="182"/>
      <c r="B1778" s="41"/>
      <c r="C1778" s="47"/>
    </row>
    <row r="1779" spans="1:3" x14ac:dyDescent="0.25">
      <c r="A1779" s="182"/>
      <c r="B1779" s="41"/>
      <c r="C1779" s="47"/>
    </row>
    <row r="1780" spans="1:3" x14ac:dyDescent="0.25">
      <c r="A1780" s="182"/>
      <c r="B1780" s="41"/>
      <c r="C1780" s="47"/>
    </row>
    <row r="1781" spans="1:3" x14ac:dyDescent="0.25">
      <c r="A1781" s="182"/>
      <c r="B1781" s="41"/>
      <c r="C1781" s="47"/>
    </row>
    <row r="1782" spans="1:3" x14ac:dyDescent="0.25">
      <c r="A1782" s="182"/>
      <c r="B1782" s="41"/>
      <c r="C1782" s="47"/>
    </row>
    <row r="1783" spans="1:3" x14ac:dyDescent="0.25">
      <c r="A1783" s="182"/>
      <c r="B1783" s="41"/>
      <c r="C1783" s="47"/>
    </row>
    <row r="1784" spans="1:3" x14ac:dyDescent="0.25">
      <c r="A1784" s="182"/>
      <c r="B1784" s="41"/>
      <c r="C1784" s="47"/>
    </row>
    <row r="1785" spans="1:3" x14ac:dyDescent="0.25">
      <c r="A1785" s="182"/>
      <c r="B1785" s="41"/>
      <c r="C1785" s="47"/>
    </row>
    <row r="1786" spans="1:3" x14ac:dyDescent="0.25">
      <c r="A1786" s="182"/>
      <c r="B1786" s="41"/>
      <c r="C1786" s="47"/>
    </row>
    <row r="1787" spans="1:3" x14ac:dyDescent="0.25">
      <c r="A1787" s="182"/>
      <c r="B1787" s="41"/>
      <c r="C1787" s="47"/>
    </row>
    <row r="1788" spans="1:3" x14ac:dyDescent="0.25">
      <c r="A1788" s="182"/>
      <c r="B1788" s="41"/>
      <c r="C1788" s="47"/>
    </row>
    <row r="1789" spans="1:3" x14ac:dyDescent="0.25">
      <c r="A1789" s="182"/>
      <c r="B1789" s="41"/>
      <c r="C1789" s="47"/>
    </row>
    <row r="1790" spans="1:3" x14ac:dyDescent="0.25">
      <c r="A1790" s="182"/>
      <c r="B1790" s="41"/>
      <c r="C1790" s="47"/>
    </row>
    <row r="1791" spans="1:3" x14ac:dyDescent="0.25">
      <c r="A1791" s="182"/>
      <c r="B1791" s="41"/>
      <c r="C1791" s="47"/>
    </row>
    <row r="1792" spans="1:3" x14ac:dyDescent="0.25">
      <c r="A1792" s="182"/>
      <c r="B1792" s="41"/>
      <c r="C1792" s="47"/>
    </row>
    <row r="1793" spans="1:3" x14ac:dyDescent="0.25">
      <c r="A1793" s="182"/>
      <c r="B1793" s="41"/>
      <c r="C1793" s="47"/>
    </row>
    <row r="1794" spans="1:3" x14ac:dyDescent="0.25">
      <c r="A1794" s="182"/>
      <c r="B1794" s="41"/>
      <c r="C1794" s="47"/>
    </row>
    <row r="1795" spans="1:3" x14ac:dyDescent="0.25">
      <c r="A1795" s="182"/>
      <c r="B1795" s="41"/>
      <c r="C1795" s="47"/>
    </row>
    <row r="1796" spans="1:3" x14ac:dyDescent="0.25">
      <c r="A1796" s="182"/>
      <c r="B1796" s="41"/>
      <c r="C1796" s="47"/>
    </row>
    <row r="1797" spans="1:3" x14ac:dyDescent="0.25">
      <c r="A1797" s="182"/>
      <c r="B1797" s="41"/>
      <c r="C1797" s="47"/>
    </row>
    <row r="1798" spans="1:3" x14ac:dyDescent="0.25">
      <c r="A1798" s="182"/>
      <c r="B1798" s="41"/>
      <c r="C1798" s="47"/>
    </row>
    <row r="1799" spans="1:3" x14ac:dyDescent="0.25">
      <c r="A1799" s="182"/>
      <c r="B1799" s="41"/>
      <c r="C1799" s="47"/>
    </row>
    <row r="1800" spans="1:3" x14ac:dyDescent="0.25">
      <c r="A1800" s="182"/>
      <c r="B1800" s="41"/>
      <c r="C1800" s="47"/>
    </row>
    <row r="1801" spans="1:3" x14ac:dyDescent="0.25">
      <c r="A1801" s="182"/>
      <c r="B1801" s="41"/>
      <c r="C1801" s="47"/>
    </row>
    <row r="1802" spans="1:3" x14ac:dyDescent="0.25">
      <c r="A1802" s="182"/>
      <c r="B1802" s="41"/>
      <c r="C1802" s="47"/>
    </row>
    <row r="1803" spans="1:3" x14ac:dyDescent="0.25">
      <c r="A1803" s="182"/>
      <c r="B1803" s="41"/>
      <c r="C1803" s="47"/>
    </row>
    <row r="1804" spans="1:3" x14ac:dyDescent="0.25">
      <c r="A1804" s="182"/>
      <c r="B1804" s="41"/>
      <c r="C1804" s="47"/>
    </row>
    <row r="1805" spans="1:3" x14ac:dyDescent="0.25">
      <c r="A1805" s="182"/>
      <c r="B1805" s="41"/>
      <c r="C1805" s="47"/>
    </row>
    <row r="1806" spans="1:3" x14ac:dyDescent="0.25">
      <c r="A1806" s="182"/>
      <c r="B1806" s="41"/>
      <c r="C1806" s="47"/>
    </row>
    <row r="1807" spans="1:3" x14ac:dyDescent="0.25">
      <c r="A1807" s="182"/>
      <c r="B1807" s="41"/>
      <c r="C1807" s="47"/>
    </row>
    <row r="1808" spans="1:3" x14ac:dyDescent="0.25">
      <c r="A1808" s="182"/>
      <c r="B1808" s="41"/>
      <c r="C1808" s="47"/>
    </row>
    <row r="1809" spans="1:3" x14ac:dyDescent="0.25">
      <c r="A1809" s="182"/>
      <c r="B1809" s="41"/>
      <c r="C1809" s="47"/>
    </row>
    <row r="1810" spans="1:3" x14ac:dyDescent="0.25">
      <c r="A1810" s="182"/>
      <c r="B1810" s="41"/>
      <c r="C1810" s="47"/>
    </row>
    <row r="1811" spans="1:3" x14ac:dyDescent="0.25">
      <c r="A1811" s="182"/>
      <c r="B1811" s="41"/>
      <c r="C1811" s="47"/>
    </row>
    <row r="1812" spans="1:3" x14ac:dyDescent="0.25">
      <c r="A1812" s="182"/>
      <c r="B1812" s="41"/>
      <c r="C1812" s="47"/>
    </row>
    <row r="1813" spans="1:3" x14ac:dyDescent="0.25">
      <c r="A1813" s="182"/>
      <c r="B1813" s="41"/>
      <c r="C1813" s="47"/>
    </row>
    <row r="1814" spans="1:3" x14ac:dyDescent="0.25">
      <c r="A1814" s="182"/>
      <c r="B1814" s="41"/>
      <c r="C1814" s="47"/>
    </row>
    <row r="1815" spans="1:3" x14ac:dyDescent="0.25">
      <c r="A1815" s="182"/>
      <c r="B1815" s="41"/>
      <c r="C1815" s="47"/>
    </row>
    <row r="1816" spans="1:3" x14ac:dyDescent="0.25">
      <c r="A1816" s="182"/>
      <c r="B1816" s="41"/>
      <c r="C1816" s="47"/>
    </row>
    <row r="1817" spans="1:3" x14ac:dyDescent="0.25">
      <c r="A1817" s="182"/>
      <c r="B1817" s="41"/>
      <c r="C1817" s="47"/>
    </row>
    <row r="1818" spans="1:3" x14ac:dyDescent="0.25">
      <c r="A1818" s="182"/>
      <c r="B1818" s="41"/>
      <c r="C1818" s="47"/>
    </row>
    <row r="1819" spans="1:3" x14ac:dyDescent="0.25">
      <c r="A1819" s="182"/>
      <c r="B1819" s="41"/>
      <c r="C1819" s="47"/>
    </row>
    <row r="1820" spans="1:3" x14ac:dyDescent="0.25">
      <c r="A1820" s="182"/>
      <c r="B1820" s="41"/>
      <c r="C1820" s="47"/>
    </row>
    <row r="1821" spans="1:3" x14ac:dyDescent="0.25">
      <c r="A1821" s="182"/>
      <c r="B1821" s="41"/>
      <c r="C1821" s="47"/>
    </row>
    <row r="1822" spans="1:3" x14ac:dyDescent="0.25">
      <c r="A1822" s="182"/>
      <c r="B1822" s="41"/>
      <c r="C1822" s="47"/>
    </row>
    <row r="1823" spans="1:3" x14ac:dyDescent="0.25">
      <c r="A1823" s="182"/>
      <c r="B1823" s="41"/>
      <c r="C1823" s="47"/>
    </row>
    <row r="1824" spans="1:3" x14ac:dyDescent="0.25">
      <c r="A1824" s="182"/>
      <c r="B1824" s="41"/>
      <c r="C1824" s="47"/>
    </row>
    <row r="1825" spans="1:3" x14ac:dyDescent="0.25">
      <c r="A1825" s="182"/>
      <c r="B1825" s="41"/>
      <c r="C1825" s="47"/>
    </row>
    <row r="1826" spans="1:3" x14ac:dyDescent="0.25">
      <c r="A1826" s="182"/>
      <c r="B1826" s="41"/>
      <c r="C1826" s="47"/>
    </row>
    <row r="1827" spans="1:3" x14ac:dyDescent="0.25">
      <c r="A1827" s="182"/>
      <c r="B1827" s="41"/>
      <c r="C1827" s="47"/>
    </row>
    <row r="1828" spans="1:3" x14ac:dyDescent="0.25">
      <c r="A1828" s="182"/>
      <c r="B1828" s="41"/>
      <c r="C1828" s="47"/>
    </row>
    <row r="1829" spans="1:3" x14ac:dyDescent="0.25">
      <c r="A1829" s="182"/>
      <c r="B1829" s="41"/>
      <c r="C1829" s="47"/>
    </row>
    <row r="1830" spans="1:3" x14ac:dyDescent="0.25">
      <c r="A1830" s="182"/>
      <c r="B1830" s="41"/>
      <c r="C1830" s="47"/>
    </row>
    <row r="1831" spans="1:3" x14ac:dyDescent="0.25">
      <c r="A1831" s="182"/>
      <c r="B1831" s="41"/>
      <c r="C1831" s="47"/>
    </row>
    <row r="1832" spans="1:3" x14ac:dyDescent="0.25">
      <c r="A1832" s="182"/>
      <c r="B1832" s="41"/>
      <c r="C1832" s="47"/>
    </row>
    <row r="1833" spans="1:3" x14ac:dyDescent="0.25">
      <c r="A1833" s="182"/>
      <c r="B1833" s="41"/>
      <c r="C1833" s="47"/>
    </row>
    <row r="1834" spans="1:3" x14ac:dyDescent="0.25">
      <c r="A1834" s="182"/>
      <c r="B1834" s="41"/>
      <c r="C1834" s="47"/>
    </row>
    <row r="1835" spans="1:3" x14ac:dyDescent="0.25">
      <c r="A1835" s="182"/>
      <c r="B1835" s="41"/>
      <c r="C1835" s="47"/>
    </row>
    <row r="1836" spans="1:3" x14ac:dyDescent="0.25">
      <c r="A1836" s="182"/>
      <c r="B1836" s="41"/>
      <c r="C1836" s="47"/>
    </row>
    <row r="1837" spans="1:3" x14ac:dyDescent="0.25">
      <c r="A1837" s="182"/>
      <c r="B1837" s="41"/>
      <c r="C1837" s="47"/>
    </row>
    <row r="1838" spans="1:3" x14ac:dyDescent="0.25">
      <c r="A1838" s="182"/>
      <c r="B1838" s="41"/>
      <c r="C1838" s="47"/>
    </row>
    <row r="1839" spans="1:3" x14ac:dyDescent="0.25">
      <c r="A1839" s="182"/>
      <c r="B1839" s="41"/>
      <c r="C1839" s="47"/>
    </row>
    <row r="1840" spans="1:3" x14ac:dyDescent="0.25">
      <c r="A1840" s="182"/>
      <c r="B1840" s="41"/>
      <c r="C1840" s="47"/>
    </row>
    <row r="1841" spans="1:3" x14ac:dyDescent="0.25">
      <c r="A1841" s="182"/>
      <c r="B1841" s="41"/>
      <c r="C1841" s="47"/>
    </row>
    <row r="1842" spans="1:3" x14ac:dyDescent="0.25">
      <c r="A1842" s="182"/>
      <c r="B1842" s="41"/>
      <c r="C1842" s="47"/>
    </row>
    <row r="1843" spans="1:3" x14ac:dyDescent="0.25">
      <c r="A1843" s="182"/>
      <c r="B1843" s="41"/>
      <c r="C1843" s="47"/>
    </row>
    <row r="1844" spans="1:3" x14ac:dyDescent="0.25">
      <c r="A1844" s="182"/>
      <c r="B1844" s="41"/>
      <c r="C1844" s="47"/>
    </row>
    <row r="1845" spans="1:3" x14ac:dyDescent="0.25">
      <c r="A1845" s="182"/>
      <c r="B1845" s="41"/>
      <c r="C1845" s="47"/>
    </row>
    <row r="1846" spans="1:3" x14ac:dyDescent="0.25">
      <c r="A1846" s="182"/>
      <c r="B1846" s="41"/>
      <c r="C1846" s="47"/>
    </row>
    <row r="1847" spans="1:3" x14ac:dyDescent="0.25">
      <c r="A1847" s="182"/>
      <c r="B1847" s="41"/>
      <c r="C1847" s="47"/>
    </row>
    <row r="1848" spans="1:3" x14ac:dyDescent="0.25">
      <c r="A1848" s="182"/>
      <c r="B1848" s="41"/>
      <c r="C1848" s="47"/>
    </row>
    <row r="1849" spans="1:3" x14ac:dyDescent="0.25">
      <c r="A1849" s="182"/>
      <c r="B1849" s="41"/>
      <c r="C1849" s="47"/>
    </row>
    <row r="1850" spans="1:3" x14ac:dyDescent="0.25">
      <c r="A1850" s="182"/>
      <c r="B1850" s="41"/>
      <c r="C1850" s="47"/>
    </row>
    <row r="1851" spans="1:3" x14ac:dyDescent="0.25">
      <c r="A1851" s="182"/>
      <c r="B1851" s="41"/>
      <c r="C1851" s="47"/>
    </row>
    <row r="1852" spans="1:3" x14ac:dyDescent="0.25">
      <c r="A1852" s="182"/>
      <c r="B1852" s="41"/>
      <c r="C1852" s="47"/>
    </row>
    <row r="1853" spans="1:3" x14ac:dyDescent="0.25">
      <c r="A1853" s="182"/>
      <c r="B1853" s="41"/>
      <c r="C1853" s="47"/>
    </row>
    <row r="1854" spans="1:3" x14ac:dyDescent="0.25">
      <c r="A1854" s="182"/>
      <c r="B1854" s="41"/>
      <c r="C1854" s="47"/>
    </row>
    <row r="1855" spans="1:3" x14ac:dyDescent="0.25">
      <c r="A1855" s="182"/>
      <c r="B1855" s="41"/>
      <c r="C1855" s="47"/>
    </row>
    <row r="1856" spans="1:3" x14ac:dyDescent="0.25">
      <c r="A1856" s="182"/>
      <c r="B1856" s="41"/>
      <c r="C1856" s="47"/>
    </row>
    <row r="1857" spans="1:3" x14ac:dyDescent="0.25">
      <c r="A1857" s="182"/>
      <c r="B1857" s="41"/>
      <c r="C1857" s="47"/>
    </row>
    <row r="1858" spans="1:3" x14ac:dyDescent="0.25">
      <c r="A1858" s="182"/>
      <c r="B1858" s="41"/>
      <c r="C1858" s="47"/>
    </row>
    <row r="1859" spans="1:3" x14ac:dyDescent="0.25">
      <c r="A1859" s="182"/>
      <c r="B1859" s="41"/>
      <c r="C1859" s="47"/>
    </row>
    <row r="1860" spans="1:3" x14ac:dyDescent="0.25">
      <c r="A1860" s="182"/>
      <c r="B1860" s="41"/>
      <c r="C1860" s="47"/>
    </row>
    <row r="1861" spans="1:3" x14ac:dyDescent="0.25">
      <c r="A1861" s="182"/>
      <c r="B1861" s="41"/>
      <c r="C1861" s="47"/>
    </row>
    <row r="1862" spans="1:3" x14ac:dyDescent="0.25">
      <c r="A1862" s="182"/>
      <c r="B1862" s="41"/>
      <c r="C1862" s="47"/>
    </row>
    <row r="1863" spans="1:3" x14ac:dyDescent="0.25">
      <c r="A1863" s="182"/>
      <c r="B1863" s="41"/>
      <c r="C1863" s="47"/>
    </row>
    <row r="1864" spans="1:3" x14ac:dyDescent="0.25">
      <c r="A1864" s="182"/>
      <c r="B1864" s="41"/>
      <c r="C1864" s="47"/>
    </row>
    <row r="1865" spans="1:3" x14ac:dyDescent="0.25">
      <c r="A1865" s="182"/>
      <c r="B1865" s="41"/>
      <c r="C1865" s="47"/>
    </row>
    <row r="1866" spans="1:3" x14ac:dyDescent="0.25">
      <c r="A1866" s="182"/>
      <c r="B1866" s="41"/>
      <c r="C1866" s="47"/>
    </row>
    <row r="1867" spans="1:3" x14ac:dyDescent="0.25">
      <c r="A1867" s="182"/>
      <c r="B1867" s="41"/>
      <c r="C1867" s="47"/>
    </row>
    <row r="1868" spans="1:3" x14ac:dyDescent="0.25">
      <c r="A1868" s="182"/>
      <c r="B1868" s="41"/>
      <c r="C1868" s="47"/>
    </row>
    <row r="1869" spans="1:3" x14ac:dyDescent="0.25">
      <c r="A1869" s="182"/>
      <c r="B1869" s="41"/>
      <c r="C1869" s="47"/>
    </row>
    <row r="1870" spans="1:3" x14ac:dyDescent="0.25">
      <c r="A1870" s="182"/>
      <c r="B1870" s="41"/>
      <c r="C1870" s="47"/>
    </row>
    <row r="1871" spans="1:3" x14ac:dyDescent="0.25">
      <c r="A1871" s="182"/>
      <c r="B1871" s="41"/>
      <c r="C1871" s="47"/>
    </row>
    <row r="1872" spans="1:3" x14ac:dyDescent="0.25">
      <c r="A1872" s="182"/>
      <c r="B1872" s="41"/>
      <c r="C1872" s="47"/>
    </row>
    <row r="1873" spans="1:3" x14ac:dyDescent="0.25">
      <c r="A1873" s="182"/>
      <c r="B1873" s="41"/>
      <c r="C1873" s="47"/>
    </row>
    <row r="1874" spans="1:3" x14ac:dyDescent="0.25">
      <c r="A1874" s="182"/>
      <c r="B1874" s="41"/>
      <c r="C1874" s="47"/>
    </row>
    <row r="1875" spans="1:3" x14ac:dyDescent="0.25">
      <c r="A1875" s="182"/>
      <c r="B1875" s="41"/>
      <c r="C1875" s="47"/>
    </row>
    <row r="1876" spans="1:3" x14ac:dyDescent="0.25">
      <c r="A1876" s="182"/>
      <c r="B1876" s="41"/>
      <c r="C1876" s="47"/>
    </row>
    <row r="1877" spans="1:3" x14ac:dyDescent="0.25">
      <c r="A1877" s="182"/>
      <c r="B1877" s="41"/>
      <c r="C1877" s="47"/>
    </row>
    <row r="1878" spans="1:3" x14ac:dyDescent="0.25">
      <c r="A1878" s="182"/>
      <c r="B1878" s="41"/>
      <c r="C1878" s="47"/>
    </row>
    <row r="1879" spans="1:3" x14ac:dyDescent="0.25">
      <c r="A1879" s="182"/>
      <c r="B1879" s="41"/>
      <c r="C1879" s="47"/>
    </row>
    <row r="1880" spans="1:3" x14ac:dyDescent="0.25">
      <c r="A1880" s="182"/>
      <c r="B1880" s="41"/>
      <c r="C1880" s="47"/>
    </row>
    <row r="1881" spans="1:3" x14ac:dyDescent="0.25">
      <c r="A1881" s="182"/>
      <c r="B1881" s="41"/>
      <c r="C1881" s="47"/>
    </row>
    <row r="1882" spans="1:3" x14ac:dyDescent="0.25">
      <c r="A1882" s="182"/>
      <c r="B1882" s="41"/>
      <c r="C1882" s="47"/>
    </row>
    <row r="1883" spans="1:3" x14ac:dyDescent="0.25">
      <c r="A1883" s="182"/>
      <c r="B1883" s="41"/>
      <c r="C1883" s="47"/>
    </row>
    <row r="1884" spans="1:3" x14ac:dyDescent="0.25">
      <c r="A1884" s="182"/>
      <c r="B1884" s="41"/>
      <c r="C1884" s="47"/>
    </row>
    <row r="1885" spans="1:3" x14ac:dyDescent="0.25">
      <c r="A1885" s="182"/>
      <c r="B1885" s="41"/>
      <c r="C1885" s="47"/>
    </row>
    <row r="1886" spans="1:3" x14ac:dyDescent="0.25">
      <c r="A1886" s="182"/>
      <c r="B1886" s="41"/>
      <c r="C1886" s="47"/>
    </row>
    <row r="1887" spans="1:3" x14ac:dyDescent="0.25">
      <c r="A1887" s="182"/>
      <c r="B1887" s="41"/>
      <c r="C1887" s="47"/>
    </row>
    <row r="1888" spans="1:3" x14ac:dyDescent="0.25">
      <c r="A1888" s="182"/>
      <c r="B1888" s="41"/>
      <c r="C1888" s="47"/>
    </row>
    <row r="1889" spans="1:3" x14ac:dyDescent="0.25">
      <c r="A1889" s="182"/>
      <c r="B1889" s="41"/>
      <c r="C1889" s="47"/>
    </row>
    <row r="1890" spans="1:3" x14ac:dyDescent="0.25">
      <c r="A1890" s="182"/>
      <c r="B1890" s="41"/>
      <c r="C1890" s="47"/>
    </row>
    <row r="1891" spans="1:3" x14ac:dyDescent="0.25">
      <c r="A1891" s="182"/>
      <c r="B1891" s="41"/>
      <c r="C1891" s="47"/>
    </row>
    <row r="1892" spans="1:3" x14ac:dyDescent="0.25">
      <c r="A1892" s="182"/>
      <c r="B1892" s="41"/>
      <c r="C1892" s="47"/>
    </row>
    <row r="1893" spans="1:3" x14ac:dyDescent="0.25">
      <c r="A1893" s="182"/>
      <c r="B1893" s="41"/>
      <c r="C1893" s="47"/>
    </row>
    <row r="1894" spans="1:3" x14ac:dyDescent="0.25">
      <c r="A1894" s="182"/>
      <c r="B1894" s="41"/>
      <c r="C1894" s="47"/>
    </row>
    <row r="1895" spans="1:3" x14ac:dyDescent="0.25">
      <c r="A1895" s="182"/>
      <c r="B1895" s="41"/>
      <c r="C1895" s="47"/>
    </row>
    <row r="1896" spans="1:3" x14ac:dyDescent="0.25">
      <c r="A1896" s="182"/>
      <c r="B1896" s="41"/>
      <c r="C1896" s="47"/>
    </row>
    <row r="1897" spans="1:3" x14ac:dyDescent="0.25">
      <c r="A1897" s="182"/>
      <c r="B1897" s="41"/>
      <c r="C1897" s="47"/>
    </row>
    <row r="1898" spans="1:3" x14ac:dyDescent="0.25">
      <c r="A1898" s="182"/>
      <c r="B1898" s="41"/>
      <c r="C1898" s="47"/>
    </row>
    <row r="1899" spans="1:3" x14ac:dyDescent="0.25">
      <c r="A1899" s="182"/>
      <c r="B1899" s="41"/>
      <c r="C1899" s="47"/>
    </row>
    <row r="1900" spans="1:3" x14ac:dyDescent="0.25">
      <c r="A1900" s="182"/>
      <c r="B1900" s="41"/>
      <c r="C1900" s="47"/>
    </row>
    <row r="1901" spans="1:3" x14ac:dyDescent="0.25">
      <c r="A1901" s="182"/>
      <c r="B1901" s="41"/>
      <c r="C1901" s="47"/>
    </row>
    <row r="1902" spans="1:3" x14ac:dyDescent="0.25">
      <c r="A1902" s="182"/>
      <c r="B1902" s="41"/>
      <c r="C1902" s="47"/>
    </row>
    <row r="1903" spans="1:3" x14ac:dyDescent="0.25">
      <c r="A1903" s="182"/>
      <c r="B1903" s="41"/>
      <c r="C1903" s="47"/>
    </row>
    <row r="1904" spans="1:3" x14ac:dyDescent="0.25">
      <c r="A1904" s="182"/>
      <c r="B1904" s="41"/>
      <c r="C1904" s="47"/>
    </row>
    <row r="1905" spans="1:3" x14ac:dyDescent="0.25">
      <c r="A1905" s="182"/>
      <c r="B1905" s="41"/>
      <c r="C1905" s="47"/>
    </row>
    <row r="1906" spans="1:3" x14ac:dyDescent="0.25">
      <c r="A1906" s="182"/>
      <c r="B1906" s="41"/>
      <c r="C1906" s="47"/>
    </row>
    <row r="1907" spans="1:3" x14ac:dyDescent="0.25">
      <c r="A1907" s="182"/>
      <c r="B1907" s="41"/>
      <c r="C1907" s="47"/>
    </row>
    <row r="1908" spans="1:3" x14ac:dyDescent="0.25">
      <c r="A1908" s="182"/>
      <c r="B1908" s="41"/>
      <c r="C1908" s="47"/>
    </row>
    <row r="1909" spans="1:3" x14ac:dyDescent="0.25">
      <c r="A1909" s="182"/>
      <c r="B1909" s="41"/>
      <c r="C1909" s="47"/>
    </row>
    <row r="1910" spans="1:3" x14ac:dyDescent="0.25">
      <c r="A1910" s="182"/>
      <c r="B1910" s="41"/>
      <c r="C1910" s="47"/>
    </row>
    <row r="1911" spans="1:3" x14ac:dyDescent="0.25">
      <c r="A1911" s="182"/>
      <c r="B1911" s="41"/>
      <c r="C1911" s="47"/>
    </row>
    <row r="1912" spans="1:3" x14ac:dyDescent="0.25">
      <c r="A1912" s="182"/>
      <c r="B1912" s="41"/>
      <c r="C1912" s="47"/>
    </row>
    <row r="1913" spans="1:3" x14ac:dyDescent="0.25">
      <c r="A1913" s="182"/>
      <c r="B1913" s="41"/>
      <c r="C1913" s="47"/>
    </row>
    <row r="1914" spans="1:3" x14ac:dyDescent="0.25">
      <c r="A1914" s="182"/>
      <c r="B1914" s="41"/>
      <c r="C1914" s="47"/>
    </row>
    <row r="1915" spans="1:3" x14ac:dyDescent="0.25">
      <c r="A1915" s="182"/>
      <c r="B1915" s="41"/>
      <c r="C1915" s="47"/>
    </row>
    <row r="1916" spans="1:3" x14ac:dyDescent="0.25">
      <c r="A1916" s="182"/>
      <c r="B1916" s="41"/>
      <c r="C1916" s="47"/>
    </row>
    <row r="1917" spans="1:3" x14ac:dyDescent="0.25">
      <c r="A1917" s="182"/>
      <c r="B1917" s="41"/>
      <c r="C1917" s="47"/>
    </row>
    <row r="1918" spans="1:3" x14ac:dyDescent="0.25">
      <c r="A1918" s="182"/>
      <c r="B1918" s="41"/>
      <c r="C1918" s="47"/>
    </row>
    <row r="1919" spans="1:3" x14ac:dyDescent="0.25">
      <c r="A1919" s="182"/>
      <c r="B1919" s="41"/>
      <c r="C1919" s="47"/>
    </row>
    <row r="1920" spans="1:3" x14ac:dyDescent="0.25">
      <c r="A1920" s="182"/>
      <c r="B1920" s="41"/>
      <c r="C1920" s="47"/>
    </row>
    <row r="1921" spans="1:3" x14ac:dyDescent="0.25">
      <c r="A1921" s="182"/>
      <c r="B1921" s="41"/>
      <c r="C1921" s="47"/>
    </row>
    <row r="1922" spans="1:3" x14ac:dyDescent="0.25">
      <c r="A1922" s="182"/>
      <c r="B1922" s="41"/>
      <c r="C1922" s="47"/>
    </row>
    <row r="1923" spans="1:3" x14ac:dyDescent="0.25">
      <c r="A1923" s="182"/>
      <c r="B1923" s="41"/>
      <c r="C1923" s="47"/>
    </row>
    <row r="1924" spans="1:3" x14ac:dyDescent="0.25">
      <c r="A1924" s="182"/>
      <c r="B1924" s="41"/>
      <c r="C1924" s="47"/>
    </row>
    <row r="1925" spans="1:3" x14ac:dyDescent="0.25">
      <c r="A1925" s="182"/>
      <c r="B1925" s="41"/>
      <c r="C1925" s="47"/>
    </row>
    <row r="1926" spans="1:3" x14ac:dyDescent="0.25">
      <c r="A1926" s="182"/>
      <c r="B1926" s="41"/>
      <c r="C1926" s="47"/>
    </row>
    <row r="1927" spans="1:3" x14ac:dyDescent="0.25">
      <c r="A1927" s="182"/>
      <c r="B1927" s="41"/>
      <c r="C1927" s="47"/>
    </row>
    <row r="1928" spans="1:3" x14ac:dyDescent="0.25">
      <c r="A1928" s="182"/>
      <c r="B1928" s="41"/>
      <c r="C1928" s="47"/>
    </row>
    <row r="1929" spans="1:3" x14ac:dyDescent="0.25">
      <c r="A1929" s="182"/>
      <c r="B1929" s="41"/>
      <c r="C1929" s="47"/>
    </row>
    <row r="1930" spans="1:3" x14ac:dyDescent="0.25">
      <c r="A1930" s="182"/>
      <c r="B1930" s="41"/>
      <c r="C1930" s="47"/>
    </row>
    <row r="1931" spans="1:3" x14ac:dyDescent="0.25">
      <c r="A1931" s="182"/>
      <c r="B1931" s="41"/>
      <c r="C1931" s="47"/>
    </row>
    <row r="1932" spans="1:3" x14ac:dyDescent="0.25">
      <c r="A1932" s="182"/>
      <c r="B1932" s="41"/>
      <c r="C1932" s="47"/>
    </row>
    <row r="1933" spans="1:3" x14ac:dyDescent="0.25">
      <c r="A1933" s="182"/>
      <c r="B1933" s="41"/>
      <c r="C1933" s="47"/>
    </row>
    <row r="1934" spans="1:3" x14ac:dyDescent="0.25">
      <c r="A1934" s="182"/>
      <c r="B1934" s="41"/>
      <c r="C1934" s="47"/>
    </row>
    <row r="1935" spans="1:3" x14ac:dyDescent="0.25">
      <c r="A1935" s="182"/>
      <c r="B1935" s="41"/>
      <c r="C1935" s="47"/>
    </row>
    <row r="1936" spans="1:3" x14ac:dyDescent="0.25">
      <c r="A1936" s="182"/>
      <c r="B1936" s="41"/>
      <c r="C1936" s="47"/>
    </row>
    <row r="1937" spans="1:3" x14ac:dyDescent="0.25">
      <c r="A1937" s="182"/>
      <c r="B1937" s="41"/>
      <c r="C1937" s="47"/>
    </row>
    <row r="1938" spans="1:3" x14ac:dyDescent="0.25">
      <c r="A1938" s="182"/>
      <c r="B1938" s="41"/>
      <c r="C1938" s="47"/>
    </row>
    <row r="1939" spans="1:3" x14ac:dyDescent="0.25">
      <c r="A1939" s="182"/>
      <c r="B1939" s="41"/>
      <c r="C1939" s="47"/>
    </row>
    <row r="1940" spans="1:3" x14ac:dyDescent="0.25">
      <c r="A1940" s="182"/>
      <c r="B1940" s="41"/>
      <c r="C1940" s="47"/>
    </row>
    <row r="1941" spans="1:3" x14ac:dyDescent="0.25">
      <c r="A1941" s="182"/>
      <c r="B1941" s="41"/>
      <c r="C1941" s="47"/>
    </row>
    <row r="1942" spans="1:3" x14ac:dyDescent="0.25">
      <c r="A1942" s="182"/>
      <c r="B1942" s="41"/>
      <c r="C1942" s="47"/>
    </row>
    <row r="1943" spans="1:3" x14ac:dyDescent="0.25">
      <c r="A1943" s="182"/>
      <c r="B1943" s="41"/>
      <c r="C1943" s="47"/>
    </row>
    <row r="1944" spans="1:3" x14ac:dyDescent="0.25">
      <c r="A1944" s="182"/>
      <c r="B1944" s="41"/>
      <c r="C1944" s="47"/>
    </row>
    <row r="1945" spans="1:3" x14ac:dyDescent="0.25">
      <c r="A1945" s="182"/>
      <c r="B1945" s="41"/>
      <c r="C1945" s="47"/>
    </row>
    <row r="1946" spans="1:3" x14ac:dyDescent="0.25">
      <c r="A1946" s="182"/>
      <c r="B1946" s="41"/>
      <c r="C1946" s="47"/>
    </row>
    <row r="1947" spans="1:3" x14ac:dyDescent="0.25">
      <c r="A1947" s="182"/>
      <c r="B1947" s="41"/>
      <c r="C1947" s="47"/>
    </row>
    <row r="1948" spans="1:3" x14ac:dyDescent="0.25">
      <c r="A1948" s="182"/>
      <c r="B1948" s="41"/>
      <c r="C1948" s="47"/>
    </row>
    <row r="1949" spans="1:3" x14ac:dyDescent="0.25">
      <c r="A1949" s="182"/>
      <c r="B1949" s="41"/>
      <c r="C1949" s="47"/>
    </row>
    <row r="1950" spans="1:3" x14ac:dyDescent="0.25">
      <c r="A1950" s="182"/>
      <c r="B1950" s="41"/>
      <c r="C1950" s="47"/>
    </row>
    <row r="1951" spans="1:3" x14ac:dyDescent="0.25">
      <c r="A1951" s="182"/>
      <c r="B1951" s="41"/>
      <c r="C1951" s="47"/>
    </row>
    <row r="1952" spans="1:3" x14ac:dyDescent="0.25">
      <c r="A1952" s="182"/>
      <c r="B1952" s="41"/>
      <c r="C1952" s="47"/>
    </row>
    <row r="1953" spans="1:3" x14ac:dyDescent="0.25">
      <c r="A1953" s="182"/>
      <c r="B1953" s="41"/>
      <c r="C1953" s="47"/>
    </row>
    <row r="1954" spans="1:3" x14ac:dyDescent="0.25">
      <c r="A1954" s="182"/>
      <c r="B1954" s="41"/>
      <c r="C1954" s="47"/>
    </row>
    <row r="1955" spans="1:3" x14ac:dyDescent="0.25">
      <c r="A1955" s="182"/>
      <c r="B1955" s="41"/>
      <c r="C1955" s="47"/>
    </row>
    <row r="1956" spans="1:3" x14ac:dyDescent="0.25">
      <c r="A1956" s="182"/>
      <c r="B1956" s="41"/>
      <c r="C1956" s="47"/>
    </row>
    <row r="1957" spans="1:3" x14ac:dyDescent="0.25">
      <c r="A1957" s="182"/>
      <c r="B1957" s="41"/>
      <c r="C1957" s="47"/>
    </row>
    <row r="1958" spans="1:3" x14ac:dyDescent="0.25">
      <c r="A1958" s="182"/>
      <c r="B1958" s="41"/>
      <c r="C1958" s="47"/>
    </row>
    <row r="1959" spans="1:3" x14ac:dyDescent="0.25">
      <c r="A1959" s="182"/>
      <c r="B1959" s="41"/>
      <c r="C1959" s="47"/>
    </row>
    <row r="1960" spans="1:3" x14ac:dyDescent="0.25">
      <c r="A1960" s="182"/>
      <c r="B1960" s="41"/>
      <c r="C1960" s="47"/>
    </row>
    <row r="1961" spans="1:3" x14ac:dyDescent="0.25">
      <c r="A1961" s="182"/>
      <c r="B1961" s="41"/>
      <c r="C1961" s="47"/>
    </row>
    <row r="1962" spans="1:3" x14ac:dyDescent="0.25">
      <c r="A1962" s="182"/>
      <c r="B1962" s="41"/>
      <c r="C1962" s="47"/>
    </row>
    <row r="1963" spans="1:3" x14ac:dyDescent="0.25">
      <c r="A1963" s="182"/>
      <c r="B1963" s="41"/>
      <c r="C1963" s="47"/>
    </row>
    <row r="1964" spans="1:3" x14ac:dyDescent="0.25">
      <c r="A1964" s="182"/>
      <c r="B1964" s="41"/>
      <c r="C1964" s="47"/>
    </row>
    <row r="1965" spans="1:3" x14ac:dyDescent="0.25">
      <c r="A1965" s="182"/>
      <c r="B1965" s="41"/>
      <c r="C1965" s="47"/>
    </row>
    <row r="1966" spans="1:3" x14ac:dyDescent="0.25">
      <c r="A1966" s="182"/>
      <c r="B1966" s="41"/>
      <c r="C1966" s="47"/>
    </row>
    <row r="1967" spans="1:3" x14ac:dyDescent="0.25">
      <c r="A1967" s="182"/>
      <c r="B1967" s="41"/>
      <c r="C1967" s="47"/>
    </row>
    <row r="1968" spans="1:3" x14ac:dyDescent="0.25">
      <c r="A1968" s="182"/>
      <c r="B1968" s="41"/>
      <c r="C1968" s="47"/>
    </row>
    <row r="1969" spans="1:3" x14ac:dyDescent="0.25">
      <c r="A1969" s="182"/>
      <c r="B1969" s="41"/>
      <c r="C1969" s="47"/>
    </row>
    <row r="1970" spans="1:3" x14ac:dyDescent="0.25">
      <c r="A1970" s="182"/>
      <c r="B1970" s="41"/>
      <c r="C1970" s="47"/>
    </row>
    <row r="1971" spans="1:3" x14ac:dyDescent="0.25">
      <c r="A1971" s="182"/>
      <c r="B1971" s="41"/>
      <c r="C1971" s="47"/>
    </row>
    <row r="1972" spans="1:3" x14ac:dyDescent="0.25">
      <c r="A1972" s="182"/>
      <c r="B1972" s="41"/>
      <c r="C1972" s="47"/>
    </row>
    <row r="1973" spans="1:3" x14ac:dyDescent="0.25">
      <c r="A1973" s="182"/>
      <c r="B1973" s="41"/>
      <c r="C1973" s="47"/>
    </row>
    <row r="1974" spans="1:3" x14ac:dyDescent="0.25">
      <c r="A1974" s="182"/>
      <c r="B1974" s="41"/>
      <c r="C1974" s="47"/>
    </row>
    <row r="1975" spans="1:3" x14ac:dyDescent="0.25">
      <c r="A1975" s="182"/>
      <c r="B1975" s="41"/>
      <c r="C1975" s="47"/>
    </row>
    <row r="1976" spans="1:3" x14ac:dyDescent="0.25">
      <c r="A1976" s="182"/>
      <c r="B1976" s="41"/>
      <c r="C1976" s="47"/>
    </row>
    <row r="1977" spans="1:3" x14ac:dyDescent="0.25">
      <c r="A1977" s="182"/>
      <c r="B1977" s="41"/>
      <c r="C1977" s="47"/>
    </row>
    <row r="1978" spans="1:3" x14ac:dyDescent="0.25">
      <c r="A1978" s="182"/>
      <c r="B1978" s="41"/>
      <c r="C1978" s="47"/>
    </row>
    <row r="1979" spans="1:3" x14ac:dyDescent="0.25">
      <c r="A1979" s="182"/>
      <c r="B1979" s="41"/>
      <c r="C1979" s="47"/>
    </row>
    <row r="1980" spans="1:3" x14ac:dyDescent="0.25">
      <c r="A1980" s="182"/>
      <c r="B1980" s="41"/>
      <c r="C1980" s="47"/>
    </row>
    <row r="1981" spans="1:3" x14ac:dyDescent="0.25">
      <c r="A1981" s="182"/>
      <c r="B1981" s="41"/>
      <c r="C1981" s="47"/>
    </row>
    <row r="1982" spans="1:3" x14ac:dyDescent="0.25">
      <c r="A1982" s="182"/>
      <c r="B1982" s="41"/>
      <c r="C1982" s="47"/>
    </row>
    <row r="1983" spans="1:3" x14ac:dyDescent="0.25">
      <c r="A1983" s="182"/>
      <c r="B1983" s="41"/>
      <c r="C1983" s="47"/>
    </row>
    <row r="1984" spans="1:3" x14ac:dyDescent="0.25">
      <c r="A1984" s="182"/>
      <c r="B1984" s="41"/>
      <c r="C1984" s="47"/>
    </row>
    <row r="1985" spans="1:3" x14ac:dyDescent="0.25">
      <c r="A1985" s="182"/>
      <c r="B1985" s="41"/>
      <c r="C1985" s="47"/>
    </row>
    <row r="1986" spans="1:3" x14ac:dyDescent="0.25">
      <c r="A1986" s="182"/>
      <c r="B1986" s="41"/>
      <c r="C1986" s="47"/>
    </row>
    <row r="1987" spans="1:3" x14ac:dyDescent="0.25">
      <c r="A1987" s="182"/>
      <c r="B1987" s="41"/>
      <c r="C1987" s="47"/>
    </row>
    <row r="1988" spans="1:3" x14ac:dyDescent="0.25">
      <c r="A1988" s="182"/>
      <c r="B1988" s="41"/>
      <c r="C1988" s="47"/>
    </row>
    <row r="1989" spans="1:3" x14ac:dyDescent="0.25">
      <c r="A1989" s="182"/>
      <c r="B1989" s="41"/>
      <c r="C1989" s="47"/>
    </row>
    <row r="1990" spans="1:3" x14ac:dyDescent="0.25">
      <c r="A1990" s="182"/>
      <c r="B1990" s="41"/>
      <c r="C1990" s="47"/>
    </row>
    <row r="1991" spans="1:3" x14ac:dyDescent="0.25">
      <c r="A1991" s="182"/>
      <c r="B1991" s="41"/>
      <c r="C1991" s="47"/>
    </row>
    <row r="1992" spans="1:3" x14ac:dyDescent="0.25">
      <c r="A1992" s="182"/>
      <c r="B1992" s="41"/>
      <c r="C1992" s="47"/>
    </row>
    <row r="1993" spans="1:3" x14ac:dyDescent="0.25">
      <c r="A1993" s="182"/>
      <c r="B1993" s="41"/>
      <c r="C1993" s="47"/>
    </row>
    <row r="1994" spans="1:3" x14ac:dyDescent="0.25">
      <c r="A1994" s="182"/>
      <c r="B1994" s="41"/>
      <c r="C1994" s="47"/>
    </row>
    <row r="1995" spans="1:3" x14ac:dyDescent="0.25">
      <c r="A1995" s="182"/>
      <c r="B1995" s="41"/>
      <c r="C1995" s="47"/>
    </row>
    <row r="1996" spans="1:3" x14ac:dyDescent="0.25">
      <c r="A1996" s="182"/>
      <c r="B1996" s="41"/>
      <c r="C1996" s="47"/>
    </row>
    <row r="1997" spans="1:3" x14ac:dyDescent="0.25">
      <c r="A1997" s="182"/>
      <c r="B1997" s="41"/>
      <c r="C1997" s="47"/>
    </row>
    <row r="1998" spans="1:3" x14ac:dyDescent="0.25">
      <c r="A1998" s="182"/>
      <c r="B1998" s="41"/>
      <c r="C1998" s="47"/>
    </row>
    <row r="1999" spans="1:3" x14ac:dyDescent="0.25">
      <c r="A1999" s="182"/>
      <c r="B1999" s="41"/>
      <c r="C1999" s="47"/>
    </row>
    <row r="2000" spans="1:3" x14ac:dyDescent="0.25">
      <c r="A2000" s="182"/>
      <c r="B2000" s="41"/>
      <c r="C2000" s="47"/>
    </row>
    <row r="2001" spans="1:3" x14ac:dyDescent="0.25">
      <c r="A2001" s="182"/>
      <c r="B2001" s="41"/>
      <c r="C2001" s="47"/>
    </row>
    <row r="2002" spans="1:3" x14ac:dyDescent="0.25">
      <c r="A2002" s="182"/>
      <c r="B2002" s="41"/>
      <c r="C2002" s="47"/>
    </row>
    <row r="2003" spans="1:3" x14ac:dyDescent="0.25">
      <c r="A2003" s="182"/>
      <c r="B2003" s="41"/>
      <c r="C2003" s="47"/>
    </row>
    <row r="2004" spans="1:3" x14ac:dyDescent="0.25">
      <c r="A2004" s="182"/>
      <c r="B2004" s="41"/>
      <c r="C2004" s="47"/>
    </row>
    <row r="2005" spans="1:3" x14ac:dyDescent="0.25">
      <c r="A2005" s="182"/>
      <c r="B2005" s="41"/>
      <c r="C2005" s="47"/>
    </row>
    <row r="2006" spans="1:3" x14ac:dyDescent="0.25">
      <c r="A2006" s="182"/>
      <c r="B2006" s="41"/>
      <c r="C2006" s="47"/>
    </row>
    <row r="2007" spans="1:3" x14ac:dyDescent="0.25">
      <c r="A2007" s="182"/>
      <c r="B2007" s="41"/>
      <c r="C2007" s="47"/>
    </row>
    <row r="2008" spans="1:3" x14ac:dyDescent="0.25">
      <c r="A2008" s="182"/>
      <c r="B2008" s="41"/>
      <c r="C2008" s="47"/>
    </row>
    <row r="2009" spans="1:3" x14ac:dyDescent="0.25">
      <c r="A2009" s="182"/>
      <c r="B2009" s="41"/>
      <c r="C2009" s="47"/>
    </row>
    <row r="2010" spans="1:3" x14ac:dyDescent="0.25">
      <c r="A2010" s="182"/>
      <c r="B2010" s="41"/>
      <c r="C2010" s="47"/>
    </row>
    <row r="2011" spans="1:3" x14ac:dyDescent="0.25">
      <c r="A2011" s="182"/>
      <c r="B2011" s="41"/>
      <c r="C2011" s="47"/>
    </row>
    <row r="2012" spans="1:3" x14ac:dyDescent="0.25">
      <c r="A2012" s="182"/>
      <c r="B2012" s="41"/>
      <c r="C2012" s="47"/>
    </row>
    <row r="2013" spans="1:3" x14ac:dyDescent="0.25">
      <c r="A2013" s="182"/>
      <c r="B2013" s="41"/>
      <c r="C2013" s="47"/>
    </row>
    <row r="2014" spans="1:3" x14ac:dyDescent="0.25">
      <c r="A2014" s="182"/>
      <c r="B2014" s="41"/>
      <c r="C2014" s="47"/>
    </row>
    <row r="2015" spans="1:3" x14ac:dyDescent="0.25">
      <c r="A2015" s="182"/>
      <c r="B2015" s="41"/>
      <c r="C2015" s="47"/>
    </row>
    <row r="2016" spans="1:3" x14ac:dyDescent="0.25">
      <c r="A2016" s="182"/>
      <c r="B2016" s="41"/>
      <c r="C2016" s="47"/>
    </row>
    <row r="2017" spans="1:3" x14ac:dyDescent="0.25">
      <c r="A2017" s="182"/>
      <c r="B2017" s="41"/>
      <c r="C2017" s="47"/>
    </row>
    <row r="2018" spans="1:3" x14ac:dyDescent="0.25">
      <c r="A2018" s="182"/>
      <c r="B2018" s="41"/>
      <c r="C2018" s="47"/>
    </row>
    <row r="2019" spans="1:3" x14ac:dyDescent="0.25">
      <c r="A2019" s="182"/>
      <c r="B2019" s="41"/>
      <c r="C2019" s="47"/>
    </row>
    <row r="2020" spans="1:3" x14ac:dyDescent="0.25">
      <c r="A2020" s="182"/>
      <c r="B2020" s="41"/>
      <c r="C2020" s="47"/>
    </row>
    <row r="2021" spans="1:3" x14ac:dyDescent="0.25">
      <c r="A2021" s="182"/>
      <c r="B2021" s="41"/>
      <c r="C2021" s="47"/>
    </row>
    <row r="2022" spans="1:3" x14ac:dyDescent="0.25">
      <c r="A2022" s="182"/>
      <c r="B2022" s="41"/>
      <c r="C2022" s="47"/>
    </row>
    <row r="2023" spans="1:3" x14ac:dyDescent="0.25">
      <c r="A2023" s="182"/>
      <c r="B2023" s="41"/>
      <c r="C2023" s="47"/>
    </row>
    <row r="2024" spans="1:3" x14ac:dyDescent="0.25">
      <c r="A2024" s="182"/>
      <c r="B2024" s="41"/>
      <c r="C2024" s="47"/>
    </row>
    <row r="2025" spans="1:3" x14ac:dyDescent="0.25">
      <c r="A2025" s="182"/>
      <c r="B2025" s="41"/>
      <c r="C2025" s="47"/>
    </row>
    <row r="2026" spans="1:3" x14ac:dyDescent="0.25">
      <c r="A2026" s="182"/>
      <c r="B2026" s="41"/>
      <c r="C2026" s="47"/>
    </row>
    <row r="2027" spans="1:3" x14ac:dyDescent="0.25">
      <c r="A2027" s="182"/>
      <c r="B2027" s="41"/>
      <c r="C2027" s="47"/>
    </row>
    <row r="2028" spans="1:3" x14ac:dyDescent="0.25">
      <c r="A2028" s="182"/>
      <c r="B2028" s="41"/>
      <c r="C2028" s="47"/>
    </row>
    <row r="2029" spans="1:3" x14ac:dyDescent="0.25">
      <c r="A2029" s="182"/>
      <c r="B2029" s="41"/>
      <c r="C2029" s="47"/>
    </row>
    <row r="2030" spans="1:3" x14ac:dyDescent="0.25">
      <c r="A2030" s="182"/>
      <c r="B2030" s="41"/>
      <c r="C2030" s="47"/>
    </row>
    <row r="2031" spans="1:3" x14ac:dyDescent="0.25">
      <c r="A2031" s="182"/>
      <c r="B2031" s="41"/>
      <c r="C2031" s="47"/>
    </row>
    <row r="2032" spans="1:3" x14ac:dyDescent="0.25">
      <c r="A2032" s="182"/>
      <c r="B2032" s="41"/>
      <c r="C2032" s="47"/>
    </row>
    <row r="2033" spans="1:3" x14ac:dyDescent="0.25">
      <c r="A2033" s="182"/>
      <c r="B2033" s="41"/>
      <c r="C2033" s="47"/>
    </row>
    <row r="2034" spans="1:3" x14ac:dyDescent="0.25">
      <c r="A2034" s="182"/>
      <c r="B2034" s="41"/>
      <c r="C2034" s="47"/>
    </row>
    <row r="2035" spans="1:3" x14ac:dyDescent="0.25">
      <c r="A2035" s="182"/>
      <c r="B2035" s="41"/>
      <c r="C2035" s="47"/>
    </row>
    <row r="2036" spans="1:3" x14ac:dyDescent="0.25">
      <c r="A2036" s="182"/>
      <c r="B2036" s="41"/>
      <c r="C2036" s="47"/>
    </row>
    <row r="2037" spans="1:3" x14ac:dyDescent="0.25">
      <c r="A2037" s="182"/>
      <c r="B2037" s="41"/>
      <c r="C2037" s="47"/>
    </row>
    <row r="2038" spans="1:3" x14ac:dyDescent="0.25">
      <c r="A2038" s="182"/>
      <c r="B2038" s="41"/>
      <c r="C2038" s="47"/>
    </row>
    <row r="2039" spans="1:3" x14ac:dyDescent="0.25">
      <c r="A2039" s="182"/>
      <c r="B2039" s="41"/>
      <c r="C2039" s="47"/>
    </row>
    <row r="2040" spans="1:3" x14ac:dyDescent="0.25">
      <c r="A2040" s="182"/>
      <c r="B2040" s="41"/>
      <c r="C2040" s="47"/>
    </row>
    <row r="2041" spans="1:3" x14ac:dyDescent="0.25">
      <c r="A2041" s="182"/>
      <c r="B2041" s="41"/>
      <c r="C2041" s="47"/>
    </row>
    <row r="2042" spans="1:3" x14ac:dyDescent="0.25">
      <c r="A2042" s="182"/>
      <c r="B2042" s="41"/>
      <c r="C2042" s="47"/>
    </row>
    <row r="2043" spans="1:3" x14ac:dyDescent="0.25">
      <c r="A2043" s="182"/>
      <c r="B2043" s="41"/>
      <c r="C2043" s="47"/>
    </row>
    <row r="2044" spans="1:3" x14ac:dyDescent="0.25">
      <c r="A2044" s="182"/>
      <c r="B2044" s="41"/>
      <c r="C2044" s="47"/>
    </row>
    <row r="2045" spans="1:3" x14ac:dyDescent="0.25">
      <c r="A2045" s="182"/>
      <c r="B2045" s="41"/>
      <c r="C2045" s="47"/>
    </row>
    <row r="2046" spans="1:3" x14ac:dyDescent="0.25">
      <c r="A2046" s="182"/>
      <c r="B2046" s="41"/>
      <c r="C2046" s="47"/>
    </row>
    <row r="2047" spans="1:3" x14ac:dyDescent="0.25">
      <c r="A2047" s="182"/>
      <c r="B2047" s="41"/>
      <c r="C2047" s="47"/>
    </row>
    <row r="2048" spans="1:3" x14ac:dyDescent="0.25">
      <c r="A2048" s="182"/>
      <c r="B2048" s="41"/>
      <c r="C2048" s="47"/>
    </row>
    <row r="2049" spans="1:3" x14ac:dyDescent="0.25">
      <c r="A2049" s="182"/>
      <c r="B2049" s="41"/>
      <c r="C2049" s="47"/>
    </row>
    <row r="2050" spans="1:3" x14ac:dyDescent="0.25">
      <c r="A2050" s="182"/>
      <c r="B2050" s="41"/>
      <c r="C2050" s="47"/>
    </row>
    <row r="2051" spans="1:3" x14ac:dyDescent="0.25">
      <c r="A2051" s="182"/>
      <c r="B2051" s="41"/>
      <c r="C2051" s="47"/>
    </row>
    <row r="2052" spans="1:3" x14ac:dyDescent="0.25">
      <c r="A2052" s="182"/>
      <c r="B2052" s="41"/>
      <c r="C2052" s="47"/>
    </row>
    <row r="2053" spans="1:3" x14ac:dyDescent="0.25">
      <c r="A2053" s="182"/>
      <c r="B2053" s="41"/>
      <c r="C2053" s="47"/>
    </row>
    <row r="2054" spans="1:3" x14ac:dyDescent="0.25">
      <c r="A2054" s="182"/>
      <c r="B2054" s="41"/>
      <c r="C2054" s="47"/>
    </row>
    <row r="2055" spans="1:3" x14ac:dyDescent="0.25">
      <c r="A2055" s="182"/>
      <c r="B2055" s="41"/>
      <c r="C2055" s="47"/>
    </row>
    <row r="2056" spans="1:3" x14ac:dyDescent="0.25">
      <c r="A2056" s="182"/>
      <c r="B2056" s="41"/>
      <c r="C2056" s="47"/>
    </row>
    <row r="2057" spans="1:3" x14ac:dyDescent="0.25">
      <c r="A2057" s="182"/>
      <c r="B2057" s="41"/>
      <c r="C2057" s="47"/>
    </row>
    <row r="2058" spans="1:3" x14ac:dyDescent="0.25">
      <c r="A2058" s="182"/>
      <c r="B2058" s="41"/>
      <c r="C2058" s="47"/>
    </row>
    <row r="2059" spans="1:3" x14ac:dyDescent="0.25">
      <c r="A2059" s="182"/>
      <c r="B2059" s="41"/>
      <c r="C2059" s="47"/>
    </row>
    <row r="2060" spans="1:3" x14ac:dyDescent="0.25">
      <c r="A2060" s="182"/>
      <c r="B2060" s="41"/>
      <c r="C2060" s="47"/>
    </row>
    <row r="2061" spans="1:3" x14ac:dyDescent="0.25">
      <c r="A2061" s="182"/>
      <c r="B2061" s="41"/>
      <c r="C2061" s="47"/>
    </row>
    <row r="2062" spans="1:3" x14ac:dyDescent="0.25">
      <c r="A2062" s="182"/>
      <c r="B2062" s="41"/>
      <c r="C2062" s="47"/>
    </row>
    <row r="2063" spans="1:3" x14ac:dyDescent="0.25">
      <c r="A2063" s="182"/>
      <c r="B2063" s="41"/>
      <c r="C2063" s="47"/>
    </row>
    <row r="2064" spans="1:3" x14ac:dyDescent="0.25">
      <c r="A2064" s="182"/>
      <c r="B2064" s="41"/>
      <c r="C2064" s="47"/>
    </row>
    <row r="2065" spans="1:3" x14ac:dyDescent="0.25">
      <c r="A2065" s="182"/>
      <c r="B2065" s="41"/>
      <c r="C2065" s="47"/>
    </row>
    <row r="2066" spans="1:3" x14ac:dyDescent="0.25">
      <c r="A2066" s="182"/>
      <c r="B2066" s="41"/>
      <c r="C2066" s="47"/>
    </row>
    <row r="2067" spans="1:3" x14ac:dyDescent="0.25">
      <c r="A2067" s="182"/>
      <c r="B2067" s="41"/>
      <c r="C2067" s="47"/>
    </row>
    <row r="2068" spans="1:3" x14ac:dyDescent="0.25">
      <c r="A2068" s="182"/>
      <c r="B2068" s="41"/>
      <c r="C2068" s="47"/>
    </row>
    <row r="2069" spans="1:3" x14ac:dyDescent="0.25">
      <c r="A2069" s="182"/>
      <c r="B2069" s="41"/>
      <c r="C2069" s="47"/>
    </row>
    <row r="2070" spans="1:3" x14ac:dyDescent="0.25">
      <c r="A2070" s="182"/>
      <c r="B2070" s="41"/>
      <c r="C2070" s="47"/>
    </row>
    <row r="2071" spans="1:3" x14ac:dyDescent="0.25">
      <c r="A2071" s="182"/>
      <c r="B2071" s="41"/>
      <c r="C2071" s="47"/>
    </row>
    <row r="2072" spans="1:3" x14ac:dyDescent="0.25">
      <c r="A2072" s="182"/>
      <c r="B2072" s="41"/>
      <c r="C2072" s="47"/>
    </row>
    <row r="2073" spans="1:3" x14ac:dyDescent="0.25">
      <c r="A2073" s="182"/>
      <c r="B2073" s="41"/>
      <c r="C2073" s="47"/>
    </row>
    <row r="2074" spans="1:3" x14ac:dyDescent="0.25">
      <c r="A2074" s="182"/>
      <c r="B2074" s="41"/>
      <c r="C2074" s="47"/>
    </row>
    <row r="2075" spans="1:3" x14ac:dyDescent="0.25">
      <c r="A2075" s="182"/>
      <c r="B2075" s="41"/>
      <c r="C2075" s="47"/>
    </row>
    <row r="2076" spans="1:3" x14ac:dyDescent="0.25">
      <c r="A2076" s="182"/>
      <c r="B2076" s="41"/>
      <c r="C2076" s="47"/>
    </row>
    <row r="2077" spans="1:3" x14ac:dyDescent="0.25">
      <c r="A2077" s="182"/>
      <c r="B2077" s="41"/>
      <c r="C2077" s="47"/>
    </row>
    <row r="2078" spans="1:3" x14ac:dyDescent="0.25">
      <c r="A2078" s="182"/>
      <c r="B2078" s="41"/>
      <c r="C2078" s="47"/>
    </row>
    <row r="2079" spans="1:3" x14ac:dyDescent="0.25">
      <c r="A2079" s="182"/>
      <c r="B2079" s="41"/>
      <c r="C2079" s="47"/>
    </row>
    <row r="2080" spans="1:3" x14ac:dyDescent="0.25">
      <c r="A2080" s="182"/>
      <c r="B2080" s="41"/>
      <c r="C2080" s="47"/>
    </row>
    <row r="2081" spans="1:3" x14ac:dyDescent="0.25">
      <c r="A2081" s="182"/>
      <c r="B2081" s="41"/>
      <c r="C2081" s="47"/>
    </row>
    <row r="2082" spans="1:3" x14ac:dyDescent="0.25">
      <c r="A2082" s="182"/>
      <c r="B2082" s="41"/>
      <c r="C2082" s="47"/>
    </row>
    <row r="2083" spans="1:3" x14ac:dyDescent="0.25">
      <c r="A2083" s="182"/>
      <c r="B2083" s="41"/>
      <c r="C2083" s="47"/>
    </row>
    <row r="2084" spans="1:3" x14ac:dyDescent="0.25">
      <c r="A2084" s="182"/>
      <c r="B2084" s="41"/>
      <c r="C2084" s="47"/>
    </row>
    <row r="2085" spans="1:3" x14ac:dyDescent="0.25">
      <c r="A2085" s="182"/>
      <c r="B2085" s="41"/>
      <c r="C2085" s="47"/>
    </row>
    <row r="2086" spans="1:3" x14ac:dyDescent="0.25">
      <c r="A2086" s="182"/>
      <c r="B2086" s="41"/>
      <c r="C2086" s="47"/>
    </row>
    <row r="2087" spans="1:3" x14ac:dyDescent="0.25">
      <c r="A2087" s="182"/>
      <c r="B2087" s="41"/>
      <c r="C2087" s="47"/>
    </row>
    <row r="2088" spans="1:3" x14ac:dyDescent="0.25">
      <c r="A2088" s="182"/>
      <c r="B2088" s="41"/>
      <c r="C2088" s="47"/>
    </row>
    <row r="2089" spans="1:3" x14ac:dyDescent="0.25">
      <c r="A2089" s="182"/>
      <c r="B2089" s="41"/>
      <c r="C2089" s="47"/>
    </row>
    <row r="2090" spans="1:3" x14ac:dyDescent="0.25">
      <c r="A2090" s="182"/>
      <c r="B2090" s="41"/>
      <c r="C2090" s="47"/>
    </row>
    <row r="2091" spans="1:3" x14ac:dyDescent="0.25">
      <c r="A2091" s="182"/>
      <c r="B2091" s="41"/>
      <c r="C2091" s="47"/>
    </row>
    <row r="2092" spans="1:3" x14ac:dyDescent="0.25">
      <c r="A2092" s="182"/>
      <c r="B2092" s="41"/>
      <c r="C2092" s="47"/>
    </row>
    <row r="2093" spans="1:3" x14ac:dyDescent="0.25">
      <c r="A2093" s="182"/>
      <c r="B2093" s="41"/>
      <c r="C2093" s="47"/>
    </row>
    <row r="2094" spans="1:3" x14ac:dyDescent="0.25">
      <c r="A2094" s="182"/>
      <c r="B2094" s="41"/>
      <c r="C2094" s="47"/>
    </row>
    <row r="2095" spans="1:3" x14ac:dyDescent="0.25">
      <c r="A2095" s="182"/>
      <c r="B2095" s="41"/>
      <c r="C2095" s="47"/>
    </row>
    <row r="2096" spans="1:3" x14ac:dyDescent="0.25">
      <c r="A2096" s="182"/>
      <c r="B2096" s="41"/>
      <c r="C2096" s="47"/>
    </row>
    <row r="2097" spans="1:3" x14ac:dyDescent="0.25">
      <c r="A2097" s="182"/>
      <c r="B2097" s="41"/>
      <c r="C2097" s="47"/>
    </row>
    <row r="2098" spans="1:3" x14ac:dyDescent="0.25">
      <c r="A2098" s="182"/>
      <c r="B2098" s="41"/>
      <c r="C2098" s="47"/>
    </row>
    <row r="2099" spans="1:3" x14ac:dyDescent="0.25">
      <c r="A2099" s="182"/>
      <c r="B2099" s="41"/>
      <c r="C2099" s="47"/>
    </row>
    <row r="2100" spans="1:3" x14ac:dyDescent="0.25">
      <c r="A2100" s="182"/>
      <c r="B2100" s="41"/>
      <c r="C2100" s="47"/>
    </row>
    <row r="2101" spans="1:3" x14ac:dyDescent="0.25">
      <c r="A2101" s="182"/>
      <c r="B2101" s="41"/>
      <c r="C2101" s="47"/>
    </row>
    <row r="2102" spans="1:3" x14ac:dyDescent="0.25">
      <c r="A2102" s="182"/>
      <c r="B2102" s="41"/>
      <c r="C2102" s="47"/>
    </row>
    <row r="2103" spans="1:3" x14ac:dyDescent="0.25">
      <c r="A2103" s="182"/>
      <c r="B2103" s="41"/>
      <c r="C2103" s="47"/>
    </row>
    <row r="2104" spans="1:3" x14ac:dyDescent="0.25">
      <c r="A2104" s="182"/>
      <c r="B2104" s="41"/>
      <c r="C2104" s="47"/>
    </row>
    <row r="2105" spans="1:3" x14ac:dyDescent="0.25">
      <c r="A2105" s="182"/>
      <c r="B2105" s="41"/>
      <c r="C2105" s="47"/>
    </row>
    <row r="2106" spans="1:3" x14ac:dyDescent="0.25">
      <c r="A2106" s="182"/>
      <c r="B2106" s="41"/>
      <c r="C2106" s="47"/>
    </row>
    <row r="2107" spans="1:3" x14ac:dyDescent="0.25">
      <c r="A2107" s="182"/>
      <c r="B2107" s="41"/>
      <c r="C2107" s="47"/>
    </row>
    <row r="2108" spans="1:3" x14ac:dyDescent="0.25">
      <c r="A2108" s="182"/>
      <c r="B2108" s="41"/>
      <c r="C2108" s="47"/>
    </row>
    <row r="2109" spans="1:3" x14ac:dyDescent="0.25">
      <c r="A2109" s="182"/>
      <c r="B2109" s="41"/>
      <c r="C2109" s="47"/>
    </row>
    <row r="2110" spans="1:3" x14ac:dyDescent="0.25">
      <c r="A2110" s="182"/>
      <c r="B2110" s="41"/>
      <c r="C2110" s="47"/>
    </row>
    <row r="2111" spans="1:3" x14ac:dyDescent="0.25">
      <c r="A2111" s="182"/>
      <c r="B2111" s="41"/>
      <c r="C2111" s="47"/>
    </row>
    <row r="2112" spans="1:3" x14ac:dyDescent="0.25">
      <c r="A2112" s="182"/>
      <c r="B2112" s="41"/>
      <c r="C2112" s="47"/>
    </row>
    <row r="2113" spans="1:3" x14ac:dyDescent="0.25">
      <c r="A2113" s="182"/>
      <c r="B2113" s="41"/>
      <c r="C2113" s="47"/>
    </row>
    <row r="2114" spans="1:3" x14ac:dyDescent="0.25">
      <c r="A2114" s="182"/>
      <c r="B2114" s="41"/>
      <c r="C2114" s="47"/>
    </row>
    <row r="2115" spans="1:3" x14ac:dyDescent="0.25">
      <c r="A2115" s="182"/>
      <c r="B2115" s="41"/>
      <c r="C2115" s="47"/>
    </row>
    <row r="2116" spans="1:3" x14ac:dyDescent="0.25">
      <c r="A2116" s="182"/>
      <c r="B2116" s="41"/>
      <c r="C2116" s="47"/>
    </row>
    <row r="2117" spans="1:3" x14ac:dyDescent="0.25">
      <c r="A2117" s="182"/>
      <c r="B2117" s="41"/>
      <c r="C2117" s="47"/>
    </row>
    <row r="2118" spans="1:3" x14ac:dyDescent="0.25">
      <c r="A2118" s="182"/>
      <c r="B2118" s="41"/>
      <c r="C2118" s="47"/>
    </row>
    <row r="2119" spans="1:3" x14ac:dyDescent="0.25">
      <c r="A2119" s="182"/>
      <c r="B2119" s="41"/>
      <c r="C2119" s="47"/>
    </row>
    <row r="2120" spans="1:3" x14ac:dyDescent="0.25">
      <c r="A2120" s="182"/>
      <c r="B2120" s="41"/>
      <c r="C2120" s="47"/>
    </row>
    <row r="2121" spans="1:3" x14ac:dyDescent="0.25">
      <c r="A2121" s="182"/>
      <c r="B2121" s="41"/>
      <c r="C2121" s="47"/>
    </row>
    <row r="2122" spans="1:3" x14ac:dyDescent="0.25">
      <c r="A2122" s="182"/>
      <c r="B2122" s="41"/>
      <c r="C2122" s="47"/>
    </row>
    <row r="2123" spans="1:3" x14ac:dyDescent="0.25">
      <c r="A2123" s="182"/>
      <c r="B2123" s="41"/>
      <c r="C2123" s="47"/>
    </row>
    <row r="2124" spans="1:3" x14ac:dyDescent="0.25">
      <c r="A2124" s="182"/>
      <c r="B2124" s="41"/>
      <c r="C2124" s="47"/>
    </row>
    <row r="2125" spans="1:3" x14ac:dyDescent="0.25">
      <c r="A2125" s="182"/>
      <c r="B2125" s="41"/>
      <c r="C2125" s="47"/>
    </row>
    <row r="2126" spans="1:3" x14ac:dyDescent="0.25">
      <c r="A2126" s="182"/>
      <c r="B2126" s="41"/>
      <c r="C2126" s="47"/>
    </row>
    <row r="2127" spans="1:3" x14ac:dyDescent="0.25">
      <c r="A2127" s="182"/>
      <c r="B2127" s="41"/>
      <c r="C2127" s="47"/>
    </row>
    <row r="2128" spans="1:3" x14ac:dyDescent="0.25">
      <c r="A2128" s="182"/>
      <c r="B2128" s="41"/>
      <c r="C2128" s="47"/>
    </row>
    <row r="2129" spans="1:3" x14ac:dyDescent="0.25">
      <c r="A2129" s="182"/>
      <c r="B2129" s="41"/>
      <c r="C2129" s="47"/>
    </row>
    <row r="2130" spans="1:3" x14ac:dyDescent="0.25">
      <c r="A2130" s="182"/>
      <c r="B2130" s="41"/>
      <c r="C2130" s="47"/>
    </row>
    <row r="2131" spans="1:3" x14ac:dyDescent="0.25">
      <c r="A2131" s="182"/>
      <c r="B2131" s="41"/>
      <c r="C2131" s="47"/>
    </row>
    <row r="2132" spans="1:3" x14ac:dyDescent="0.25">
      <c r="A2132" s="182"/>
      <c r="B2132" s="41"/>
      <c r="C2132" s="47"/>
    </row>
    <row r="2133" spans="1:3" x14ac:dyDescent="0.25">
      <c r="A2133" s="182"/>
      <c r="B2133" s="41"/>
      <c r="C2133" s="47"/>
    </row>
    <row r="2134" spans="1:3" x14ac:dyDescent="0.25">
      <c r="A2134" s="182"/>
      <c r="B2134" s="41"/>
      <c r="C2134" s="47"/>
    </row>
    <row r="2135" spans="1:3" x14ac:dyDescent="0.25">
      <c r="A2135" s="182"/>
      <c r="B2135" s="41"/>
      <c r="C2135" s="47"/>
    </row>
    <row r="2136" spans="1:3" x14ac:dyDescent="0.25">
      <c r="A2136" s="182"/>
      <c r="B2136" s="41"/>
      <c r="C2136" s="47"/>
    </row>
    <row r="2137" spans="1:3" x14ac:dyDescent="0.25">
      <c r="A2137" s="182"/>
      <c r="B2137" s="41"/>
      <c r="C2137" s="47"/>
    </row>
    <row r="2138" spans="1:3" x14ac:dyDescent="0.25">
      <c r="A2138" s="182"/>
      <c r="B2138" s="41"/>
      <c r="C2138" s="47"/>
    </row>
    <row r="2139" spans="1:3" x14ac:dyDescent="0.25">
      <c r="A2139" s="182"/>
      <c r="B2139" s="41"/>
      <c r="C2139" s="47"/>
    </row>
    <row r="2140" spans="1:3" x14ac:dyDescent="0.25">
      <c r="A2140" s="182"/>
      <c r="B2140" s="41"/>
      <c r="C2140" s="47"/>
    </row>
    <row r="2141" spans="1:3" x14ac:dyDescent="0.25">
      <c r="A2141" s="182"/>
      <c r="B2141" s="41"/>
      <c r="C2141" s="47"/>
    </row>
    <row r="2142" spans="1:3" x14ac:dyDescent="0.25">
      <c r="A2142" s="182"/>
      <c r="B2142" s="41"/>
      <c r="C2142" s="47"/>
    </row>
    <row r="2143" spans="1:3" x14ac:dyDescent="0.25">
      <c r="A2143" s="182"/>
      <c r="B2143" s="41"/>
      <c r="C2143" s="47"/>
    </row>
    <row r="2144" spans="1:3" x14ac:dyDescent="0.25">
      <c r="A2144" s="182"/>
      <c r="B2144" s="41"/>
      <c r="C2144" s="47"/>
    </row>
    <row r="2145" spans="1:3" x14ac:dyDescent="0.25">
      <c r="A2145" s="182"/>
      <c r="B2145" s="41"/>
      <c r="C2145" s="47"/>
    </row>
    <row r="2146" spans="1:3" x14ac:dyDescent="0.25">
      <c r="A2146" s="182"/>
      <c r="B2146" s="41"/>
      <c r="C2146" s="47"/>
    </row>
    <row r="2147" spans="1:3" x14ac:dyDescent="0.25">
      <c r="A2147" s="182"/>
      <c r="B2147" s="41"/>
      <c r="C2147" s="47"/>
    </row>
    <row r="2148" spans="1:3" x14ac:dyDescent="0.25">
      <c r="A2148" s="182"/>
      <c r="B2148" s="41"/>
      <c r="C2148" s="47"/>
    </row>
    <row r="2149" spans="1:3" x14ac:dyDescent="0.25">
      <c r="A2149" s="182"/>
      <c r="B2149" s="41"/>
      <c r="C2149" s="47"/>
    </row>
    <row r="2150" spans="1:3" x14ac:dyDescent="0.25">
      <c r="A2150" s="182"/>
      <c r="B2150" s="41"/>
      <c r="C2150" s="47"/>
    </row>
    <row r="2151" spans="1:3" x14ac:dyDescent="0.25">
      <c r="A2151" s="182"/>
      <c r="B2151" s="41"/>
      <c r="C2151" s="47"/>
    </row>
    <row r="2152" spans="1:3" x14ac:dyDescent="0.25">
      <c r="A2152" s="182"/>
      <c r="B2152" s="41"/>
      <c r="C2152" s="47"/>
    </row>
    <row r="2153" spans="1:3" x14ac:dyDescent="0.25">
      <c r="A2153" s="182"/>
      <c r="B2153" s="41"/>
      <c r="C2153" s="47"/>
    </row>
    <row r="2154" spans="1:3" x14ac:dyDescent="0.25">
      <c r="A2154" s="182"/>
      <c r="B2154" s="41"/>
      <c r="C2154" s="47"/>
    </row>
    <row r="2155" spans="1:3" x14ac:dyDescent="0.25">
      <c r="A2155" s="182"/>
      <c r="B2155" s="41"/>
      <c r="C2155" s="47"/>
    </row>
    <row r="2156" spans="1:3" x14ac:dyDescent="0.25">
      <c r="A2156" s="182"/>
      <c r="B2156" s="41"/>
      <c r="C2156" s="47"/>
    </row>
    <row r="2157" spans="1:3" x14ac:dyDescent="0.25">
      <c r="A2157" s="182"/>
      <c r="B2157" s="41"/>
      <c r="C2157" s="47"/>
    </row>
    <row r="2158" spans="1:3" x14ac:dyDescent="0.25">
      <c r="A2158" s="182"/>
      <c r="B2158" s="41"/>
      <c r="C2158" s="47"/>
    </row>
    <row r="2159" spans="1:3" x14ac:dyDescent="0.25">
      <c r="A2159" s="182"/>
      <c r="B2159" s="41"/>
      <c r="C2159" s="47"/>
    </row>
    <row r="2160" spans="1:3" x14ac:dyDescent="0.25">
      <c r="A2160" s="182"/>
      <c r="B2160" s="41"/>
      <c r="C2160" s="47"/>
    </row>
    <row r="2161" spans="1:3" x14ac:dyDescent="0.25">
      <c r="A2161" s="182"/>
      <c r="B2161" s="41"/>
      <c r="C2161" s="47"/>
    </row>
    <row r="2162" spans="1:3" x14ac:dyDescent="0.25">
      <c r="A2162" s="182"/>
      <c r="B2162" s="41"/>
      <c r="C2162" s="47"/>
    </row>
    <row r="2163" spans="1:3" x14ac:dyDescent="0.25">
      <c r="A2163" s="182"/>
      <c r="B2163" s="41"/>
      <c r="C2163" s="47"/>
    </row>
    <row r="2164" spans="1:3" x14ac:dyDescent="0.25">
      <c r="A2164" s="182"/>
      <c r="B2164" s="41"/>
      <c r="C2164" s="47"/>
    </row>
    <row r="2165" spans="1:3" x14ac:dyDescent="0.25">
      <c r="A2165" s="182"/>
      <c r="B2165" s="41"/>
      <c r="C2165" s="47"/>
    </row>
    <row r="2166" spans="1:3" x14ac:dyDescent="0.25">
      <c r="A2166" s="182"/>
      <c r="B2166" s="41"/>
      <c r="C2166" s="47"/>
    </row>
    <row r="2167" spans="1:3" x14ac:dyDescent="0.25">
      <c r="A2167" s="182"/>
      <c r="B2167" s="41"/>
      <c r="C2167" s="47"/>
    </row>
    <row r="2168" spans="1:3" x14ac:dyDescent="0.25">
      <c r="A2168" s="182"/>
      <c r="B2168" s="41"/>
      <c r="C2168" s="47"/>
    </row>
    <row r="2169" spans="1:3" x14ac:dyDescent="0.25">
      <c r="A2169" s="182"/>
      <c r="B2169" s="41"/>
      <c r="C2169" s="47"/>
    </row>
    <row r="2170" spans="1:3" x14ac:dyDescent="0.25">
      <c r="A2170" s="182"/>
      <c r="B2170" s="41"/>
      <c r="C2170" s="47"/>
    </row>
    <row r="2171" spans="1:3" x14ac:dyDescent="0.25">
      <c r="A2171" s="182"/>
      <c r="B2171" s="41"/>
      <c r="C2171" s="47"/>
    </row>
    <row r="2172" spans="1:3" x14ac:dyDescent="0.25">
      <c r="A2172" s="182"/>
      <c r="B2172" s="41"/>
      <c r="C2172" s="47"/>
    </row>
    <row r="2173" spans="1:3" x14ac:dyDescent="0.25">
      <c r="A2173" s="182"/>
      <c r="B2173" s="41"/>
      <c r="C2173" s="47"/>
    </row>
    <row r="2174" spans="1:3" x14ac:dyDescent="0.25">
      <c r="A2174" s="182"/>
      <c r="B2174" s="41"/>
      <c r="C2174" s="47"/>
    </row>
    <row r="2175" spans="1:3" x14ac:dyDescent="0.25">
      <c r="A2175" s="182"/>
      <c r="B2175" s="41"/>
      <c r="C2175" s="47"/>
    </row>
    <row r="2176" spans="1:3" x14ac:dyDescent="0.25">
      <c r="A2176" s="182"/>
      <c r="B2176" s="41"/>
      <c r="C2176" s="47"/>
    </row>
    <row r="2177" spans="1:3" x14ac:dyDescent="0.25">
      <c r="A2177" s="182"/>
      <c r="B2177" s="41"/>
      <c r="C2177" s="47"/>
    </row>
    <row r="2178" spans="1:3" x14ac:dyDescent="0.25">
      <c r="A2178" s="182"/>
      <c r="B2178" s="41"/>
      <c r="C2178" s="47"/>
    </row>
    <row r="2179" spans="1:3" x14ac:dyDescent="0.25">
      <c r="A2179" s="182"/>
      <c r="B2179" s="41"/>
      <c r="C2179" s="47"/>
    </row>
    <row r="2180" spans="1:3" x14ac:dyDescent="0.25">
      <c r="A2180" s="182"/>
      <c r="B2180" s="41"/>
      <c r="C2180" s="47"/>
    </row>
    <row r="2181" spans="1:3" x14ac:dyDescent="0.25">
      <c r="A2181" s="182"/>
      <c r="B2181" s="41"/>
      <c r="C2181" s="47"/>
    </row>
    <row r="2182" spans="1:3" x14ac:dyDescent="0.25">
      <c r="A2182" s="182"/>
      <c r="B2182" s="41"/>
      <c r="C2182" s="47"/>
    </row>
    <row r="2183" spans="1:3" x14ac:dyDescent="0.25">
      <c r="A2183" s="182"/>
      <c r="B2183" s="41"/>
      <c r="C2183" s="47"/>
    </row>
    <row r="2184" spans="1:3" x14ac:dyDescent="0.25">
      <c r="A2184" s="182"/>
      <c r="B2184" s="41"/>
      <c r="C2184" s="47"/>
    </row>
    <row r="2185" spans="1:3" x14ac:dyDescent="0.25">
      <c r="A2185" s="182"/>
      <c r="B2185" s="41"/>
      <c r="C2185" s="47"/>
    </row>
    <row r="2186" spans="1:3" x14ac:dyDescent="0.25">
      <c r="A2186" s="182"/>
      <c r="B2186" s="41"/>
      <c r="C2186" s="47"/>
    </row>
    <row r="2187" spans="1:3" x14ac:dyDescent="0.25">
      <c r="A2187" s="182"/>
      <c r="B2187" s="41"/>
      <c r="C2187" s="47"/>
    </row>
    <row r="2188" spans="1:3" x14ac:dyDescent="0.25">
      <c r="A2188" s="182"/>
      <c r="B2188" s="41"/>
      <c r="C2188" s="47"/>
    </row>
    <row r="2189" spans="1:3" x14ac:dyDescent="0.25">
      <c r="A2189" s="182"/>
      <c r="B2189" s="41"/>
      <c r="C2189" s="47"/>
    </row>
    <row r="2190" spans="1:3" x14ac:dyDescent="0.25">
      <c r="A2190" s="182"/>
      <c r="B2190" s="41"/>
      <c r="C2190" s="47"/>
    </row>
    <row r="2191" spans="1:3" x14ac:dyDescent="0.25">
      <c r="A2191" s="182"/>
      <c r="B2191" s="41"/>
      <c r="C2191" s="47"/>
    </row>
    <row r="2192" spans="1:3" x14ac:dyDescent="0.25">
      <c r="A2192" s="182"/>
      <c r="B2192" s="41"/>
      <c r="C2192" s="47"/>
    </row>
    <row r="2193" spans="1:3" x14ac:dyDescent="0.25">
      <c r="A2193" s="182"/>
      <c r="B2193" s="41"/>
      <c r="C2193" s="47"/>
    </row>
    <row r="2194" spans="1:3" x14ac:dyDescent="0.25">
      <c r="A2194" s="182"/>
      <c r="B2194" s="41"/>
      <c r="C2194" s="47"/>
    </row>
    <row r="2195" spans="1:3" x14ac:dyDescent="0.25">
      <c r="A2195" s="182"/>
      <c r="B2195" s="41"/>
      <c r="C2195" s="47"/>
    </row>
    <row r="2196" spans="1:3" x14ac:dyDescent="0.25">
      <c r="A2196" s="182"/>
      <c r="B2196" s="41"/>
      <c r="C2196" s="47"/>
    </row>
    <row r="2197" spans="1:3" x14ac:dyDescent="0.25">
      <c r="A2197" s="182"/>
      <c r="B2197" s="41"/>
      <c r="C2197" s="47"/>
    </row>
    <row r="2198" spans="1:3" x14ac:dyDescent="0.25">
      <c r="A2198" s="182"/>
      <c r="B2198" s="41"/>
      <c r="C2198" s="47"/>
    </row>
    <row r="2199" spans="1:3" x14ac:dyDescent="0.25">
      <c r="A2199" s="182"/>
      <c r="B2199" s="41"/>
      <c r="C2199" s="47"/>
    </row>
    <row r="2200" spans="1:3" x14ac:dyDescent="0.25">
      <c r="A2200" s="182"/>
      <c r="B2200" s="41"/>
      <c r="C2200" s="47"/>
    </row>
    <row r="2201" spans="1:3" x14ac:dyDescent="0.25">
      <c r="A2201" s="182"/>
      <c r="B2201" s="41"/>
      <c r="C2201" s="47"/>
    </row>
    <row r="2202" spans="1:3" x14ac:dyDescent="0.25">
      <c r="A2202" s="182"/>
      <c r="B2202" s="41"/>
      <c r="C2202" s="47"/>
    </row>
    <row r="2203" spans="1:3" x14ac:dyDescent="0.25">
      <c r="A2203" s="182"/>
      <c r="B2203" s="41"/>
      <c r="C2203" s="47"/>
    </row>
    <row r="2204" spans="1:3" x14ac:dyDescent="0.25">
      <c r="A2204" s="182"/>
      <c r="B2204" s="41"/>
      <c r="C2204" s="47"/>
    </row>
    <row r="2205" spans="1:3" x14ac:dyDescent="0.25">
      <c r="A2205" s="182"/>
      <c r="B2205" s="41"/>
      <c r="C2205" s="47"/>
    </row>
    <row r="2206" spans="1:3" x14ac:dyDescent="0.25">
      <c r="A2206" s="182"/>
      <c r="B2206" s="41"/>
      <c r="C2206" s="47"/>
    </row>
    <row r="2207" spans="1:3" x14ac:dyDescent="0.25">
      <c r="A2207" s="182"/>
      <c r="B2207" s="41"/>
      <c r="C2207" s="47"/>
    </row>
    <row r="2208" spans="1:3" x14ac:dyDescent="0.25">
      <c r="A2208" s="182"/>
      <c r="B2208" s="41"/>
      <c r="C2208" s="47"/>
    </row>
    <row r="2209" spans="1:3" x14ac:dyDescent="0.25">
      <c r="A2209" s="182"/>
      <c r="B2209" s="41"/>
      <c r="C2209" s="47"/>
    </row>
    <row r="2210" spans="1:3" x14ac:dyDescent="0.25">
      <c r="A2210" s="182"/>
      <c r="B2210" s="41"/>
      <c r="C2210" s="47"/>
    </row>
    <row r="2211" spans="1:3" x14ac:dyDescent="0.25">
      <c r="A2211" s="182"/>
      <c r="B2211" s="41"/>
      <c r="C2211" s="47"/>
    </row>
    <row r="2212" spans="1:3" x14ac:dyDescent="0.25">
      <c r="A2212" s="182"/>
      <c r="B2212" s="41"/>
      <c r="C2212" s="47"/>
    </row>
    <row r="2213" spans="1:3" x14ac:dyDescent="0.25">
      <c r="A2213" s="182"/>
      <c r="B2213" s="41"/>
      <c r="C2213" s="47"/>
    </row>
    <row r="2214" spans="1:3" x14ac:dyDescent="0.25">
      <c r="A2214" s="182"/>
      <c r="B2214" s="41"/>
      <c r="C2214" s="47"/>
    </row>
    <row r="2215" spans="1:3" x14ac:dyDescent="0.25">
      <c r="A2215" s="182"/>
      <c r="B2215" s="41"/>
      <c r="C2215" s="47"/>
    </row>
    <row r="2216" spans="1:3" x14ac:dyDescent="0.25">
      <c r="A2216" s="182"/>
      <c r="B2216" s="41"/>
      <c r="C2216" s="47"/>
    </row>
    <row r="2217" spans="1:3" x14ac:dyDescent="0.25">
      <c r="A2217" s="182"/>
      <c r="B2217" s="41"/>
      <c r="C2217" s="47"/>
    </row>
    <row r="2218" spans="1:3" x14ac:dyDescent="0.25">
      <c r="A2218" s="182"/>
      <c r="B2218" s="41"/>
      <c r="C2218" s="47"/>
    </row>
    <row r="2219" spans="1:3" x14ac:dyDescent="0.25">
      <c r="A2219" s="182"/>
      <c r="B2219" s="41"/>
      <c r="C2219" s="47"/>
    </row>
    <row r="2220" spans="1:3" x14ac:dyDescent="0.25">
      <c r="A2220" s="182"/>
      <c r="B2220" s="41"/>
      <c r="C2220" s="47"/>
    </row>
    <row r="2221" spans="1:3" x14ac:dyDescent="0.25">
      <c r="A2221" s="182"/>
      <c r="B2221" s="41"/>
      <c r="C2221" s="47"/>
    </row>
    <row r="2222" spans="1:3" x14ac:dyDescent="0.25">
      <c r="A2222" s="182"/>
      <c r="B2222" s="41"/>
      <c r="C2222" s="47"/>
    </row>
    <row r="2223" spans="1:3" x14ac:dyDescent="0.25">
      <c r="A2223" s="182"/>
      <c r="B2223" s="41"/>
      <c r="C2223" s="47"/>
    </row>
    <row r="2224" spans="1:3" x14ac:dyDescent="0.25">
      <c r="A2224" s="182"/>
      <c r="B2224" s="41"/>
      <c r="C2224" s="47"/>
    </row>
    <row r="2225" spans="1:3" x14ac:dyDescent="0.25">
      <c r="A2225" s="182"/>
      <c r="B2225" s="41"/>
      <c r="C2225" s="47"/>
    </row>
    <row r="2226" spans="1:3" x14ac:dyDescent="0.25">
      <c r="A2226" s="182"/>
      <c r="B2226" s="41"/>
      <c r="C2226" s="47"/>
    </row>
    <row r="2227" spans="1:3" x14ac:dyDescent="0.25">
      <c r="A2227" s="182"/>
      <c r="B2227" s="41"/>
      <c r="C2227" s="47"/>
    </row>
    <row r="2228" spans="1:3" x14ac:dyDescent="0.25">
      <c r="A2228" s="182"/>
      <c r="B2228" s="41"/>
      <c r="C2228" s="47"/>
    </row>
    <row r="2229" spans="1:3" x14ac:dyDescent="0.25">
      <c r="A2229" s="182"/>
      <c r="B2229" s="41"/>
      <c r="C2229" s="47"/>
    </row>
    <row r="2230" spans="1:3" x14ac:dyDescent="0.25">
      <c r="A2230" s="182"/>
      <c r="B2230" s="41"/>
      <c r="C2230" s="47"/>
    </row>
    <row r="2231" spans="1:3" x14ac:dyDescent="0.25">
      <c r="A2231" s="182"/>
      <c r="B2231" s="41"/>
      <c r="C2231" s="47"/>
    </row>
    <row r="2232" spans="1:3" x14ac:dyDescent="0.25">
      <c r="A2232" s="182"/>
      <c r="B2232" s="41"/>
      <c r="C2232" s="47"/>
    </row>
    <row r="2233" spans="1:3" x14ac:dyDescent="0.25">
      <c r="A2233" s="182"/>
      <c r="B2233" s="41"/>
      <c r="C2233" s="47"/>
    </row>
    <row r="2234" spans="1:3" x14ac:dyDescent="0.25">
      <c r="A2234" s="182"/>
      <c r="B2234" s="41"/>
      <c r="C2234" s="47"/>
    </row>
    <row r="2235" spans="1:3" x14ac:dyDescent="0.25">
      <c r="A2235" s="182"/>
      <c r="B2235" s="41"/>
      <c r="C2235" s="47"/>
    </row>
    <row r="2236" spans="1:3" x14ac:dyDescent="0.25">
      <c r="A2236" s="182"/>
      <c r="B2236" s="41"/>
      <c r="C2236" s="47"/>
    </row>
    <row r="2237" spans="1:3" x14ac:dyDescent="0.25">
      <c r="A2237" s="182"/>
      <c r="B2237" s="41"/>
      <c r="C2237" s="47"/>
    </row>
    <row r="2238" spans="1:3" x14ac:dyDescent="0.25">
      <c r="A2238" s="182"/>
      <c r="B2238" s="41"/>
      <c r="C2238" s="47"/>
    </row>
    <row r="2239" spans="1:3" x14ac:dyDescent="0.25">
      <c r="A2239" s="182"/>
      <c r="B2239" s="41"/>
      <c r="C2239" s="47"/>
    </row>
    <row r="2240" spans="1:3" x14ac:dyDescent="0.25">
      <c r="A2240" s="182"/>
      <c r="B2240" s="41"/>
      <c r="C2240" s="47"/>
    </row>
    <row r="2241" spans="1:3" x14ac:dyDescent="0.25">
      <c r="A2241" s="182"/>
      <c r="B2241" s="41"/>
      <c r="C2241" s="47"/>
    </row>
    <row r="2242" spans="1:3" x14ac:dyDescent="0.25">
      <c r="A2242" s="182"/>
      <c r="B2242" s="41"/>
      <c r="C2242" s="47"/>
    </row>
    <row r="2243" spans="1:3" x14ac:dyDescent="0.25">
      <c r="A2243" s="182"/>
      <c r="B2243" s="41"/>
      <c r="C2243" s="47"/>
    </row>
    <row r="2244" spans="1:3" x14ac:dyDescent="0.25">
      <c r="A2244" s="182"/>
      <c r="B2244" s="41"/>
      <c r="C2244" s="47"/>
    </row>
    <row r="2245" spans="1:3" x14ac:dyDescent="0.25">
      <c r="A2245" s="182"/>
      <c r="B2245" s="41"/>
      <c r="C2245" s="47"/>
    </row>
    <row r="2246" spans="1:3" x14ac:dyDescent="0.25">
      <c r="A2246" s="182"/>
      <c r="B2246" s="41"/>
      <c r="C2246" s="47"/>
    </row>
    <row r="2247" spans="1:3" x14ac:dyDescent="0.25">
      <c r="A2247" s="182"/>
      <c r="B2247" s="41"/>
      <c r="C2247" s="47"/>
    </row>
    <row r="2248" spans="1:3" x14ac:dyDescent="0.25">
      <c r="A2248" s="182"/>
      <c r="B2248" s="41"/>
      <c r="C2248" s="47"/>
    </row>
    <row r="2249" spans="1:3" x14ac:dyDescent="0.25">
      <c r="A2249" s="182"/>
      <c r="B2249" s="41"/>
      <c r="C2249" s="47"/>
    </row>
    <row r="2250" spans="1:3" x14ac:dyDescent="0.25">
      <c r="A2250" s="182"/>
      <c r="B2250" s="41"/>
      <c r="C2250" s="47"/>
    </row>
    <row r="2251" spans="1:3" x14ac:dyDescent="0.25">
      <c r="A2251" s="182"/>
      <c r="B2251" s="41"/>
      <c r="C2251" s="47"/>
    </row>
    <row r="2252" spans="1:3" x14ac:dyDescent="0.25">
      <c r="A2252" s="182"/>
      <c r="B2252" s="41"/>
      <c r="C2252" s="47"/>
    </row>
    <row r="2253" spans="1:3" x14ac:dyDescent="0.25">
      <c r="A2253" s="182"/>
      <c r="B2253" s="41"/>
      <c r="C2253" s="47"/>
    </row>
    <row r="2254" spans="1:3" x14ac:dyDescent="0.25">
      <c r="A2254" s="182"/>
      <c r="B2254" s="41"/>
      <c r="C2254" s="47"/>
    </row>
    <row r="2255" spans="1:3" x14ac:dyDescent="0.25">
      <c r="A2255" s="182"/>
      <c r="B2255" s="41"/>
      <c r="C2255" s="47"/>
    </row>
    <row r="2256" spans="1:3" x14ac:dyDescent="0.25">
      <c r="A2256" s="182"/>
      <c r="B2256" s="41"/>
      <c r="C2256" s="47"/>
    </row>
    <row r="2257" spans="1:3" x14ac:dyDescent="0.25">
      <c r="A2257" s="182"/>
      <c r="B2257" s="41"/>
      <c r="C2257" s="47"/>
    </row>
    <row r="2258" spans="1:3" x14ac:dyDescent="0.25">
      <c r="A2258" s="182"/>
      <c r="B2258" s="41"/>
      <c r="C2258" s="47"/>
    </row>
    <row r="2259" spans="1:3" x14ac:dyDescent="0.25">
      <c r="A2259" s="182"/>
      <c r="B2259" s="41"/>
      <c r="C2259" s="47"/>
    </row>
    <row r="2260" spans="1:3" x14ac:dyDescent="0.25">
      <c r="A2260" s="182"/>
      <c r="B2260" s="41"/>
      <c r="C2260" s="47"/>
    </row>
    <row r="2261" spans="1:3" x14ac:dyDescent="0.25">
      <c r="A2261" s="182"/>
      <c r="B2261" s="41"/>
      <c r="C2261" s="47"/>
    </row>
    <row r="2262" spans="1:3" x14ac:dyDescent="0.25">
      <c r="A2262" s="182"/>
      <c r="B2262" s="41"/>
      <c r="C2262" s="47"/>
    </row>
    <row r="2263" spans="1:3" x14ac:dyDescent="0.25">
      <c r="A2263" s="182"/>
      <c r="B2263" s="41"/>
      <c r="C2263" s="47"/>
    </row>
    <row r="2264" spans="1:3" x14ac:dyDescent="0.25">
      <c r="A2264" s="182"/>
      <c r="B2264" s="41"/>
      <c r="C2264" s="47"/>
    </row>
    <row r="2265" spans="1:3" x14ac:dyDescent="0.25">
      <c r="A2265" s="182"/>
      <c r="B2265" s="41"/>
      <c r="C2265" s="47"/>
    </row>
    <row r="2266" spans="1:3" x14ac:dyDescent="0.25">
      <c r="A2266" s="182"/>
      <c r="B2266" s="41"/>
      <c r="C2266" s="47"/>
    </row>
    <row r="2267" spans="1:3" x14ac:dyDescent="0.25">
      <c r="A2267" s="182"/>
      <c r="B2267" s="41"/>
      <c r="C2267" s="47"/>
    </row>
    <row r="2268" spans="1:3" x14ac:dyDescent="0.25">
      <c r="A2268" s="182"/>
      <c r="B2268" s="41"/>
      <c r="C2268" s="47"/>
    </row>
    <row r="2269" spans="1:3" x14ac:dyDescent="0.25">
      <c r="A2269" s="182"/>
      <c r="B2269" s="41"/>
      <c r="C2269" s="47"/>
    </row>
    <row r="2270" spans="1:3" x14ac:dyDescent="0.25">
      <c r="A2270" s="182"/>
      <c r="B2270" s="41"/>
      <c r="C2270" s="47"/>
    </row>
    <row r="2271" spans="1:3" x14ac:dyDescent="0.25">
      <c r="A2271" s="182"/>
      <c r="B2271" s="41"/>
      <c r="C2271" s="47"/>
    </row>
    <row r="2272" spans="1:3" x14ac:dyDescent="0.25">
      <c r="A2272" s="182"/>
      <c r="B2272" s="41"/>
      <c r="C2272" s="47"/>
    </row>
    <row r="2273" spans="1:3" x14ac:dyDescent="0.25">
      <c r="A2273" s="182"/>
      <c r="B2273" s="41"/>
      <c r="C2273" s="47"/>
    </row>
    <row r="2274" spans="1:3" x14ac:dyDescent="0.25">
      <c r="A2274" s="182"/>
      <c r="B2274" s="41"/>
      <c r="C2274" s="47"/>
    </row>
    <row r="2275" spans="1:3" x14ac:dyDescent="0.25">
      <c r="A2275" s="182"/>
      <c r="B2275" s="41"/>
      <c r="C2275" s="47"/>
    </row>
    <row r="2276" spans="1:3" x14ac:dyDescent="0.25">
      <c r="A2276" s="182"/>
      <c r="B2276" s="41"/>
      <c r="C2276" s="47"/>
    </row>
    <row r="2277" spans="1:3" x14ac:dyDescent="0.25">
      <c r="A2277" s="182"/>
      <c r="B2277" s="41"/>
      <c r="C2277" s="47"/>
    </row>
    <row r="2278" spans="1:3" x14ac:dyDescent="0.25">
      <c r="A2278" s="182"/>
      <c r="B2278" s="41"/>
      <c r="C2278" s="47"/>
    </row>
    <row r="2279" spans="1:3" x14ac:dyDescent="0.25">
      <c r="A2279" s="182"/>
      <c r="B2279" s="41"/>
      <c r="C2279" s="47"/>
    </row>
    <row r="2280" spans="1:3" x14ac:dyDescent="0.25">
      <c r="A2280" s="182"/>
      <c r="B2280" s="41"/>
      <c r="C2280" s="47"/>
    </row>
    <row r="2281" spans="1:3" x14ac:dyDescent="0.25">
      <c r="A2281" s="182"/>
      <c r="B2281" s="41"/>
      <c r="C2281" s="47"/>
    </row>
    <row r="2282" spans="1:3" x14ac:dyDescent="0.25">
      <c r="A2282" s="182"/>
      <c r="B2282" s="41"/>
      <c r="C2282" s="47"/>
    </row>
    <row r="2283" spans="1:3" x14ac:dyDescent="0.25">
      <c r="A2283" s="182"/>
      <c r="B2283" s="41"/>
      <c r="C2283" s="47"/>
    </row>
    <row r="2284" spans="1:3" x14ac:dyDescent="0.25">
      <c r="A2284" s="182"/>
      <c r="B2284" s="41"/>
      <c r="C2284" s="47"/>
    </row>
    <row r="2285" spans="1:3" x14ac:dyDescent="0.25">
      <c r="A2285" s="182"/>
      <c r="B2285" s="41"/>
      <c r="C2285" s="47"/>
    </row>
    <row r="2286" spans="1:3" x14ac:dyDescent="0.25">
      <c r="A2286" s="182"/>
      <c r="B2286" s="41"/>
      <c r="C2286" s="47"/>
    </row>
    <row r="2287" spans="1:3" x14ac:dyDescent="0.25">
      <c r="A2287" s="182"/>
      <c r="B2287" s="41"/>
      <c r="C2287" s="47"/>
    </row>
    <row r="2288" spans="1:3" x14ac:dyDescent="0.25">
      <c r="A2288" s="182"/>
      <c r="B2288" s="41"/>
      <c r="C2288" s="47"/>
    </row>
    <row r="2289" spans="1:3" x14ac:dyDescent="0.25">
      <c r="A2289" s="182"/>
      <c r="B2289" s="41"/>
      <c r="C2289" s="47"/>
    </row>
    <row r="2290" spans="1:3" x14ac:dyDescent="0.25">
      <c r="A2290" s="182"/>
      <c r="B2290" s="41"/>
      <c r="C2290" s="47"/>
    </row>
    <row r="2291" spans="1:3" x14ac:dyDescent="0.25">
      <c r="A2291" s="182"/>
      <c r="B2291" s="41"/>
      <c r="C2291" s="47"/>
    </row>
    <row r="2292" spans="1:3" x14ac:dyDescent="0.25">
      <c r="A2292" s="182"/>
      <c r="B2292" s="41"/>
      <c r="C2292" s="47"/>
    </row>
    <row r="2293" spans="1:3" x14ac:dyDescent="0.25">
      <c r="A2293" s="182"/>
      <c r="B2293" s="41"/>
      <c r="C2293" s="47"/>
    </row>
    <row r="2294" spans="1:3" x14ac:dyDescent="0.25">
      <c r="A2294" s="182"/>
      <c r="B2294" s="41"/>
      <c r="C2294" s="47"/>
    </row>
    <row r="2295" spans="1:3" x14ac:dyDescent="0.25">
      <c r="A2295" s="182"/>
      <c r="B2295" s="41"/>
      <c r="C2295" s="47"/>
    </row>
    <row r="2296" spans="1:3" x14ac:dyDescent="0.25">
      <c r="A2296" s="182"/>
      <c r="B2296" s="41"/>
      <c r="C2296" s="47"/>
    </row>
    <row r="2297" spans="1:3" x14ac:dyDescent="0.25">
      <c r="A2297" s="182"/>
      <c r="B2297" s="41"/>
      <c r="C2297" s="47"/>
    </row>
    <row r="2298" spans="1:3" x14ac:dyDescent="0.25">
      <c r="A2298" s="182"/>
      <c r="B2298" s="41"/>
      <c r="C2298" s="47"/>
    </row>
    <row r="2299" spans="1:3" x14ac:dyDescent="0.25">
      <c r="A2299" s="182"/>
      <c r="B2299" s="41"/>
      <c r="C2299" s="47"/>
    </row>
    <row r="2300" spans="1:3" x14ac:dyDescent="0.25">
      <c r="A2300" s="182"/>
      <c r="B2300" s="41"/>
      <c r="C2300" s="47"/>
    </row>
    <row r="2301" spans="1:3" x14ac:dyDescent="0.25">
      <c r="A2301" s="182"/>
      <c r="B2301" s="41"/>
      <c r="C2301" s="47"/>
    </row>
    <row r="2302" spans="1:3" x14ac:dyDescent="0.25">
      <c r="A2302" s="182"/>
      <c r="B2302" s="41"/>
      <c r="C2302" s="47"/>
    </row>
    <row r="2303" spans="1:3" x14ac:dyDescent="0.25">
      <c r="A2303" s="182"/>
      <c r="B2303" s="41"/>
      <c r="C2303" s="47"/>
    </row>
    <row r="2304" spans="1:3" x14ac:dyDescent="0.25">
      <c r="A2304" s="182"/>
      <c r="B2304" s="41"/>
      <c r="C2304" s="47"/>
    </row>
    <row r="2305" spans="1:3" x14ac:dyDescent="0.25">
      <c r="A2305" s="182"/>
      <c r="B2305" s="41"/>
      <c r="C2305" s="47"/>
    </row>
    <row r="2306" spans="1:3" x14ac:dyDescent="0.25">
      <c r="A2306" s="182"/>
      <c r="B2306" s="41"/>
      <c r="C2306" s="47"/>
    </row>
    <row r="2307" spans="1:3" x14ac:dyDescent="0.25">
      <c r="A2307" s="182"/>
      <c r="B2307" s="41"/>
      <c r="C2307" s="47"/>
    </row>
    <row r="2308" spans="1:3" x14ac:dyDescent="0.25">
      <c r="A2308" s="182"/>
      <c r="B2308" s="41"/>
      <c r="C2308" s="47"/>
    </row>
    <row r="2309" spans="1:3" x14ac:dyDescent="0.25">
      <c r="A2309" s="182"/>
      <c r="B2309" s="41"/>
      <c r="C2309" s="47"/>
    </row>
    <row r="2310" spans="1:3" x14ac:dyDescent="0.25">
      <c r="A2310" s="182"/>
      <c r="B2310" s="41"/>
      <c r="C2310" s="47"/>
    </row>
    <row r="2311" spans="1:3" x14ac:dyDescent="0.25">
      <c r="A2311" s="182"/>
      <c r="B2311" s="41"/>
      <c r="C2311" s="47"/>
    </row>
    <row r="2312" spans="1:3" x14ac:dyDescent="0.25">
      <c r="A2312" s="182"/>
      <c r="B2312" s="41"/>
      <c r="C2312" s="47"/>
    </row>
    <row r="2313" spans="1:3" x14ac:dyDescent="0.25">
      <c r="A2313" s="182"/>
      <c r="B2313" s="41"/>
      <c r="C2313" s="47"/>
    </row>
    <row r="2314" spans="1:3" x14ac:dyDescent="0.25">
      <c r="A2314" s="182"/>
      <c r="B2314" s="41"/>
      <c r="C2314" s="47"/>
    </row>
    <row r="2315" spans="1:3" x14ac:dyDescent="0.25">
      <c r="A2315" s="182"/>
      <c r="B2315" s="41"/>
      <c r="C2315" s="47"/>
    </row>
    <row r="2316" spans="1:3" x14ac:dyDescent="0.25">
      <c r="A2316" s="182"/>
      <c r="B2316" s="41"/>
      <c r="C2316" s="47"/>
    </row>
    <row r="2317" spans="1:3" x14ac:dyDescent="0.25">
      <c r="A2317" s="182"/>
      <c r="B2317" s="41"/>
      <c r="C2317" s="47"/>
    </row>
    <row r="2318" spans="1:3" x14ac:dyDescent="0.25">
      <c r="A2318" s="182"/>
      <c r="B2318" s="41"/>
      <c r="C2318" s="47"/>
    </row>
    <row r="2319" spans="1:3" x14ac:dyDescent="0.25">
      <c r="A2319" s="182"/>
      <c r="B2319" s="41"/>
      <c r="C2319" s="47"/>
    </row>
    <row r="2320" spans="1:3" x14ac:dyDescent="0.25">
      <c r="A2320" s="182"/>
      <c r="B2320" s="41"/>
      <c r="C2320" s="47"/>
    </row>
    <row r="2321" spans="1:3" x14ac:dyDescent="0.25">
      <c r="A2321" s="182"/>
      <c r="B2321" s="41"/>
      <c r="C2321" s="47"/>
    </row>
    <row r="2322" spans="1:3" x14ac:dyDescent="0.25">
      <c r="A2322" s="182"/>
      <c r="B2322" s="41"/>
      <c r="C2322" s="47"/>
    </row>
    <row r="2323" spans="1:3" x14ac:dyDescent="0.25">
      <c r="A2323" s="182"/>
      <c r="B2323" s="41"/>
      <c r="C2323" s="47"/>
    </row>
    <row r="2324" spans="1:3" x14ac:dyDescent="0.25">
      <c r="A2324" s="182"/>
      <c r="B2324" s="41"/>
      <c r="C2324" s="47"/>
    </row>
    <row r="2325" spans="1:3" x14ac:dyDescent="0.25">
      <c r="A2325" s="182"/>
      <c r="B2325" s="41"/>
      <c r="C2325" s="47"/>
    </row>
    <row r="2326" spans="1:3" x14ac:dyDescent="0.25">
      <c r="A2326" s="182"/>
      <c r="B2326" s="41"/>
      <c r="C2326" s="47"/>
    </row>
    <row r="2327" spans="1:3" x14ac:dyDescent="0.25">
      <c r="A2327" s="182"/>
      <c r="B2327" s="41"/>
      <c r="C2327" s="47"/>
    </row>
    <row r="2328" spans="1:3" x14ac:dyDescent="0.25">
      <c r="A2328" s="182"/>
      <c r="B2328" s="41"/>
      <c r="C2328" s="47"/>
    </row>
    <row r="2329" spans="1:3" x14ac:dyDescent="0.25">
      <c r="A2329" s="182"/>
      <c r="B2329" s="41"/>
      <c r="C2329" s="47"/>
    </row>
    <row r="2330" spans="1:3" x14ac:dyDescent="0.25">
      <c r="A2330" s="182"/>
      <c r="B2330" s="41"/>
      <c r="C2330" s="47"/>
    </row>
    <row r="2331" spans="1:3" x14ac:dyDescent="0.25">
      <c r="A2331" s="182"/>
      <c r="B2331" s="41"/>
      <c r="C2331" s="47"/>
    </row>
    <row r="2332" spans="1:3" x14ac:dyDescent="0.25">
      <c r="A2332" s="182"/>
      <c r="B2332" s="41"/>
      <c r="C2332" s="47"/>
    </row>
    <row r="2333" spans="1:3" x14ac:dyDescent="0.25">
      <c r="A2333" s="182"/>
      <c r="B2333" s="41"/>
      <c r="C2333" s="47"/>
    </row>
    <row r="2334" spans="1:3" x14ac:dyDescent="0.25">
      <c r="A2334" s="182"/>
      <c r="B2334" s="41"/>
      <c r="C2334" s="47"/>
    </row>
    <row r="2335" spans="1:3" x14ac:dyDescent="0.25">
      <c r="A2335" s="182"/>
      <c r="B2335" s="41"/>
      <c r="C2335" s="47"/>
    </row>
    <row r="2336" spans="1:3" x14ac:dyDescent="0.25">
      <c r="A2336" s="182"/>
      <c r="B2336" s="41"/>
      <c r="C2336" s="47"/>
    </row>
    <row r="2337" spans="1:3" x14ac:dyDescent="0.25">
      <c r="A2337" s="182"/>
      <c r="B2337" s="41"/>
      <c r="C2337" s="47"/>
    </row>
    <row r="2338" spans="1:3" x14ac:dyDescent="0.25">
      <c r="A2338" s="182"/>
      <c r="B2338" s="41"/>
      <c r="C2338" s="47"/>
    </row>
    <row r="2339" spans="1:3" x14ac:dyDescent="0.25">
      <c r="A2339" s="182"/>
      <c r="B2339" s="41"/>
      <c r="C2339" s="47"/>
    </row>
    <row r="2340" spans="1:3" x14ac:dyDescent="0.25">
      <c r="A2340" s="182"/>
      <c r="B2340" s="41"/>
      <c r="C2340" s="47"/>
    </row>
    <row r="2341" spans="1:3" x14ac:dyDescent="0.25">
      <c r="A2341" s="182"/>
      <c r="B2341" s="41"/>
      <c r="C2341" s="47"/>
    </row>
    <row r="2342" spans="1:3" x14ac:dyDescent="0.25">
      <c r="A2342" s="182"/>
      <c r="B2342" s="41"/>
      <c r="C2342" s="47"/>
    </row>
    <row r="2343" spans="1:3" x14ac:dyDescent="0.25">
      <c r="A2343" s="182"/>
      <c r="B2343" s="41"/>
      <c r="C2343" s="47"/>
    </row>
    <row r="2344" spans="1:3" x14ac:dyDescent="0.25">
      <c r="A2344" s="182"/>
      <c r="B2344" s="41"/>
      <c r="C2344" s="47"/>
    </row>
    <row r="2345" spans="1:3" x14ac:dyDescent="0.25">
      <c r="A2345" s="182"/>
      <c r="B2345" s="41"/>
      <c r="C2345" s="47"/>
    </row>
    <row r="2346" spans="1:3" x14ac:dyDescent="0.25">
      <c r="A2346" s="182"/>
      <c r="B2346" s="41"/>
      <c r="C2346" s="47"/>
    </row>
    <row r="2347" spans="1:3" x14ac:dyDescent="0.25">
      <c r="A2347" s="182"/>
      <c r="B2347" s="41"/>
      <c r="C2347" s="47"/>
    </row>
    <row r="2348" spans="1:3" x14ac:dyDescent="0.25">
      <c r="A2348" s="182"/>
      <c r="B2348" s="41"/>
      <c r="C2348" s="47"/>
    </row>
    <row r="2349" spans="1:3" x14ac:dyDescent="0.25">
      <c r="A2349" s="182"/>
      <c r="B2349" s="41"/>
      <c r="C2349" s="47"/>
    </row>
    <row r="2350" spans="1:3" x14ac:dyDescent="0.25">
      <c r="A2350" s="182"/>
      <c r="B2350" s="41"/>
      <c r="C2350" s="47"/>
    </row>
    <row r="2351" spans="1:3" x14ac:dyDescent="0.25">
      <c r="A2351" s="182"/>
      <c r="B2351" s="41"/>
      <c r="C2351" s="47"/>
    </row>
    <row r="2352" spans="1:3" x14ac:dyDescent="0.25">
      <c r="A2352" s="182"/>
      <c r="B2352" s="41"/>
      <c r="C2352" s="47"/>
    </row>
    <row r="2353" spans="1:3" x14ac:dyDescent="0.25">
      <c r="A2353" s="182"/>
      <c r="B2353" s="41"/>
      <c r="C2353" s="47"/>
    </row>
    <row r="2354" spans="1:3" x14ac:dyDescent="0.25">
      <c r="A2354" s="182"/>
      <c r="B2354" s="41"/>
      <c r="C2354" s="47"/>
    </row>
    <row r="2355" spans="1:3" x14ac:dyDescent="0.25">
      <c r="A2355" s="182"/>
      <c r="B2355" s="41"/>
      <c r="C2355" s="47"/>
    </row>
    <row r="2356" spans="1:3" x14ac:dyDescent="0.25">
      <c r="A2356" s="182"/>
      <c r="B2356" s="41"/>
      <c r="C2356" s="47"/>
    </row>
    <row r="2357" spans="1:3" x14ac:dyDescent="0.25">
      <c r="A2357" s="182"/>
      <c r="B2357" s="41"/>
      <c r="C2357" s="47"/>
    </row>
    <row r="2358" spans="1:3" x14ac:dyDescent="0.25">
      <c r="A2358" s="182"/>
      <c r="B2358" s="41"/>
      <c r="C2358" s="47"/>
    </row>
    <row r="2359" spans="1:3" x14ac:dyDescent="0.25">
      <c r="A2359" s="182"/>
      <c r="B2359" s="41"/>
      <c r="C2359" s="47"/>
    </row>
    <row r="2360" spans="1:3" x14ac:dyDescent="0.25">
      <c r="A2360" s="182"/>
      <c r="B2360" s="41"/>
      <c r="C2360" s="47"/>
    </row>
    <row r="2361" spans="1:3" x14ac:dyDescent="0.25">
      <c r="A2361" s="182"/>
      <c r="B2361" s="41"/>
      <c r="C2361" s="47"/>
    </row>
    <row r="2362" spans="1:3" x14ac:dyDescent="0.25">
      <c r="A2362" s="182"/>
      <c r="B2362" s="41"/>
      <c r="C2362" s="47"/>
    </row>
    <row r="2363" spans="1:3" x14ac:dyDescent="0.25">
      <c r="A2363" s="182"/>
      <c r="B2363" s="41"/>
      <c r="C2363" s="47"/>
    </row>
    <row r="2364" spans="1:3" x14ac:dyDescent="0.25">
      <c r="A2364" s="182"/>
      <c r="B2364" s="41"/>
      <c r="C2364" s="47"/>
    </row>
    <row r="2365" spans="1:3" x14ac:dyDescent="0.25">
      <c r="A2365" s="182"/>
      <c r="B2365" s="41"/>
      <c r="C2365" s="47"/>
    </row>
    <row r="2366" spans="1:3" x14ac:dyDescent="0.25">
      <c r="A2366" s="182"/>
      <c r="B2366" s="41"/>
      <c r="C2366" s="47"/>
    </row>
    <row r="2367" spans="1:3" x14ac:dyDescent="0.25">
      <c r="A2367" s="182"/>
      <c r="B2367" s="41"/>
      <c r="C2367" s="47"/>
    </row>
    <row r="2368" spans="1:3" x14ac:dyDescent="0.25">
      <c r="A2368" s="182"/>
      <c r="B2368" s="41"/>
      <c r="C2368" s="47"/>
    </row>
    <row r="2369" spans="1:3" x14ac:dyDescent="0.25">
      <c r="A2369" s="182"/>
      <c r="B2369" s="41"/>
      <c r="C2369" s="47"/>
    </row>
    <row r="2370" spans="1:3" x14ac:dyDescent="0.25">
      <c r="A2370" s="182"/>
      <c r="B2370" s="41"/>
      <c r="C2370" s="47"/>
    </row>
    <row r="2371" spans="1:3" x14ac:dyDescent="0.25">
      <c r="A2371" s="182"/>
      <c r="B2371" s="41"/>
      <c r="C2371" s="47"/>
    </row>
    <row r="2372" spans="1:3" x14ac:dyDescent="0.25">
      <c r="A2372" s="182"/>
      <c r="B2372" s="41"/>
      <c r="C2372" s="47"/>
    </row>
    <row r="2373" spans="1:3" x14ac:dyDescent="0.25">
      <c r="A2373" s="182"/>
      <c r="B2373" s="41"/>
      <c r="C2373" s="47"/>
    </row>
    <row r="2374" spans="1:3" x14ac:dyDescent="0.25">
      <c r="A2374" s="182"/>
      <c r="B2374" s="41"/>
      <c r="C2374" s="47"/>
    </row>
    <row r="2375" spans="1:3" x14ac:dyDescent="0.25">
      <c r="A2375" s="182"/>
      <c r="B2375" s="41"/>
      <c r="C2375" s="47"/>
    </row>
    <row r="2376" spans="1:3" x14ac:dyDescent="0.25">
      <c r="A2376" s="182"/>
      <c r="B2376" s="41"/>
      <c r="C2376" s="47"/>
    </row>
    <row r="2377" spans="1:3" x14ac:dyDescent="0.25">
      <c r="A2377" s="182"/>
      <c r="B2377" s="41"/>
      <c r="C2377" s="47"/>
    </row>
    <row r="2378" spans="1:3" x14ac:dyDescent="0.25">
      <c r="A2378" s="182"/>
      <c r="B2378" s="41"/>
      <c r="C2378" s="47"/>
    </row>
    <row r="2379" spans="1:3" x14ac:dyDescent="0.25">
      <c r="A2379" s="182"/>
      <c r="B2379" s="41"/>
      <c r="C2379" s="47"/>
    </row>
    <row r="2380" spans="1:3" x14ac:dyDescent="0.25">
      <c r="A2380" s="182"/>
      <c r="B2380" s="41"/>
      <c r="C2380" s="47"/>
    </row>
    <row r="2381" spans="1:3" x14ac:dyDescent="0.25">
      <c r="A2381" s="182"/>
      <c r="B2381" s="41"/>
      <c r="C2381" s="47"/>
    </row>
    <row r="2382" spans="1:3" x14ac:dyDescent="0.25">
      <c r="A2382" s="182"/>
      <c r="B2382" s="41"/>
      <c r="C2382" s="47"/>
    </row>
    <row r="2383" spans="1:3" x14ac:dyDescent="0.25">
      <c r="A2383" s="182"/>
      <c r="B2383" s="41"/>
      <c r="C2383" s="47"/>
    </row>
    <row r="2384" spans="1:3" x14ac:dyDescent="0.25">
      <c r="A2384" s="182"/>
      <c r="B2384" s="41"/>
      <c r="C2384" s="47"/>
    </row>
    <row r="2385" spans="1:3" x14ac:dyDescent="0.25">
      <c r="A2385" s="182"/>
      <c r="B2385" s="41"/>
      <c r="C2385" s="47"/>
    </row>
    <row r="2386" spans="1:3" x14ac:dyDescent="0.25">
      <c r="A2386" s="182"/>
      <c r="B2386" s="41"/>
      <c r="C2386" s="47"/>
    </row>
    <row r="2387" spans="1:3" x14ac:dyDescent="0.25">
      <c r="A2387" s="182"/>
      <c r="B2387" s="41"/>
      <c r="C2387" s="47"/>
    </row>
    <row r="2388" spans="1:3" x14ac:dyDescent="0.25">
      <c r="A2388" s="182"/>
      <c r="B2388" s="41"/>
      <c r="C2388" s="47"/>
    </row>
    <row r="2389" spans="1:3" x14ac:dyDescent="0.25">
      <c r="A2389" s="182"/>
      <c r="B2389" s="41"/>
      <c r="C2389" s="47"/>
    </row>
    <row r="2390" spans="1:3" x14ac:dyDescent="0.25">
      <c r="A2390" s="182"/>
      <c r="B2390" s="41"/>
      <c r="C2390" s="47"/>
    </row>
    <row r="2391" spans="1:3" x14ac:dyDescent="0.25">
      <c r="A2391" s="182"/>
      <c r="B2391" s="41"/>
      <c r="C2391" s="47"/>
    </row>
    <row r="2392" spans="1:3" x14ac:dyDescent="0.25">
      <c r="A2392" s="182"/>
      <c r="B2392" s="41"/>
      <c r="C2392" s="47"/>
    </row>
    <row r="2393" spans="1:3" x14ac:dyDescent="0.25">
      <c r="A2393" s="182"/>
      <c r="B2393" s="41"/>
      <c r="C2393" s="47"/>
    </row>
    <row r="2394" spans="1:3" x14ac:dyDescent="0.25">
      <c r="A2394" s="182"/>
      <c r="B2394" s="41"/>
      <c r="C2394" s="47"/>
    </row>
    <row r="2395" spans="1:3" x14ac:dyDescent="0.25">
      <c r="A2395" s="182"/>
      <c r="B2395" s="41"/>
      <c r="C2395" s="47"/>
    </row>
    <row r="2396" spans="1:3" x14ac:dyDescent="0.25">
      <c r="A2396" s="182"/>
      <c r="B2396" s="41"/>
      <c r="C2396" s="47"/>
    </row>
    <row r="2397" spans="1:3" x14ac:dyDescent="0.25">
      <c r="A2397" s="182"/>
      <c r="B2397" s="41"/>
      <c r="C2397" s="47"/>
    </row>
    <row r="2398" spans="1:3" x14ac:dyDescent="0.25">
      <c r="A2398" s="182"/>
      <c r="B2398" s="41"/>
      <c r="C2398" s="47"/>
    </row>
    <row r="2399" spans="1:3" x14ac:dyDescent="0.25">
      <c r="A2399" s="182"/>
      <c r="B2399" s="41"/>
      <c r="C2399" s="47"/>
    </row>
    <row r="2400" spans="1:3" x14ac:dyDescent="0.25">
      <c r="A2400" s="182"/>
      <c r="B2400" s="41"/>
      <c r="C2400" s="47"/>
    </row>
    <row r="2401" spans="1:3" x14ac:dyDescent="0.25">
      <c r="A2401" s="182"/>
      <c r="B2401" s="41"/>
      <c r="C2401" s="47"/>
    </row>
    <row r="2402" spans="1:3" x14ac:dyDescent="0.25">
      <c r="A2402" s="182"/>
      <c r="B2402" s="41"/>
      <c r="C2402" s="47"/>
    </row>
    <row r="2403" spans="1:3" x14ac:dyDescent="0.25">
      <c r="A2403" s="182"/>
      <c r="B2403" s="41"/>
      <c r="C2403" s="47"/>
    </row>
    <row r="2404" spans="1:3" x14ac:dyDescent="0.25">
      <c r="A2404" s="182"/>
      <c r="B2404" s="41"/>
      <c r="C2404" s="47"/>
    </row>
    <row r="2405" spans="1:3" x14ac:dyDescent="0.25">
      <c r="A2405" s="182"/>
      <c r="B2405" s="41"/>
      <c r="C2405" s="47"/>
    </row>
    <row r="2406" spans="1:3" x14ac:dyDescent="0.25">
      <c r="A2406" s="182"/>
      <c r="B2406" s="41"/>
      <c r="C2406" s="47"/>
    </row>
    <row r="2407" spans="1:3" x14ac:dyDescent="0.25">
      <c r="A2407" s="182"/>
      <c r="B2407" s="41"/>
      <c r="C2407" s="47"/>
    </row>
    <row r="2408" spans="1:3" x14ac:dyDescent="0.25">
      <c r="A2408" s="182"/>
      <c r="B2408" s="41"/>
      <c r="C2408" s="47"/>
    </row>
    <row r="2409" spans="1:3" x14ac:dyDescent="0.25">
      <c r="A2409" s="182"/>
      <c r="B2409" s="41"/>
      <c r="C2409" s="47"/>
    </row>
    <row r="2410" spans="1:3" x14ac:dyDescent="0.25">
      <c r="A2410" s="182"/>
      <c r="B2410" s="41"/>
      <c r="C2410" s="47"/>
    </row>
    <row r="2411" spans="1:3" x14ac:dyDescent="0.25">
      <c r="A2411" s="182"/>
      <c r="B2411" s="41"/>
      <c r="C2411" s="47"/>
    </row>
    <row r="2412" spans="1:3" x14ac:dyDescent="0.25">
      <c r="A2412" s="182"/>
      <c r="B2412" s="41"/>
      <c r="C2412" s="47"/>
    </row>
    <row r="2413" spans="1:3" x14ac:dyDescent="0.25">
      <c r="A2413" s="182"/>
      <c r="B2413" s="41"/>
      <c r="C2413" s="47"/>
    </row>
    <row r="2414" spans="1:3" x14ac:dyDescent="0.25">
      <c r="A2414" s="182"/>
      <c r="B2414" s="41"/>
      <c r="C2414" s="47"/>
    </row>
    <row r="2415" spans="1:3" x14ac:dyDescent="0.25">
      <c r="A2415" s="182"/>
      <c r="B2415" s="41"/>
      <c r="C2415" s="47"/>
    </row>
    <row r="2416" spans="1:3" x14ac:dyDescent="0.25">
      <c r="A2416" s="182"/>
      <c r="B2416" s="41"/>
      <c r="C2416" s="47"/>
    </row>
    <row r="2417" spans="1:3" x14ac:dyDescent="0.25">
      <c r="A2417" s="182"/>
      <c r="B2417" s="41"/>
      <c r="C2417" s="47"/>
    </row>
    <row r="2418" spans="1:3" x14ac:dyDescent="0.25">
      <c r="A2418" s="182"/>
      <c r="B2418" s="41"/>
      <c r="C2418" s="47"/>
    </row>
    <row r="2419" spans="1:3" x14ac:dyDescent="0.25">
      <c r="A2419" s="182"/>
      <c r="B2419" s="41"/>
      <c r="C2419" s="47"/>
    </row>
    <row r="2420" spans="1:3" x14ac:dyDescent="0.25">
      <c r="A2420" s="182"/>
      <c r="B2420" s="41"/>
      <c r="C2420" s="47"/>
    </row>
    <row r="2421" spans="1:3" x14ac:dyDescent="0.25">
      <c r="A2421" s="182"/>
      <c r="B2421" s="41"/>
      <c r="C2421" s="47"/>
    </row>
    <row r="2422" spans="1:3" x14ac:dyDescent="0.25">
      <c r="A2422" s="182"/>
      <c r="B2422" s="41"/>
      <c r="C2422" s="47"/>
    </row>
    <row r="2423" spans="1:3" x14ac:dyDescent="0.25">
      <c r="A2423" s="182"/>
      <c r="B2423" s="41"/>
      <c r="C2423" s="47"/>
    </row>
    <row r="2424" spans="1:3" x14ac:dyDescent="0.25">
      <c r="A2424" s="182"/>
      <c r="B2424" s="41"/>
      <c r="C2424" s="47"/>
    </row>
    <row r="2425" spans="1:3" x14ac:dyDescent="0.25">
      <c r="A2425" s="182"/>
      <c r="B2425" s="41"/>
      <c r="C2425" s="47"/>
    </row>
    <row r="2426" spans="1:3" x14ac:dyDescent="0.25">
      <c r="A2426" s="182"/>
      <c r="B2426" s="41"/>
      <c r="C2426" s="47"/>
    </row>
    <row r="2427" spans="1:3" x14ac:dyDescent="0.25">
      <c r="A2427" s="182"/>
      <c r="B2427" s="41"/>
      <c r="C2427" s="47"/>
    </row>
    <row r="2428" spans="1:3" x14ac:dyDescent="0.25">
      <c r="A2428" s="182"/>
      <c r="B2428" s="41"/>
      <c r="C2428" s="47"/>
    </row>
    <row r="2429" spans="1:3" x14ac:dyDescent="0.25">
      <c r="A2429" s="182"/>
      <c r="B2429" s="41"/>
      <c r="C2429" s="47"/>
    </row>
    <row r="2430" spans="1:3" x14ac:dyDescent="0.25">
      <c r="A2430" s="182"/>
      <c r="B2430" s="41"/>
      <c r="C2430" s="47"/>
    </row>
    <row r="2431" spans="1:3" x14ac:dyDescent="0.25">
      <c r="A2431" s="182"/>
      <c r="B2431" s="41"/>
      <c r="C2431" s="47"/>
    </row>
    <row r="2432" spans="1:3" x14ac:dyDescent="0.25">
      <c r="A2432" s="182"/>
      <c r="B2432" s="41"/>
      <c r="C2432" s="47"/>
    </row>
    <row r="2433" spans="1:3" x14ac:dyDescent="0.25">
      <c r="A2433" s="182"/>
      <c r="B2433" s="41"/>
      <c r="C2433" s="47"/>
    </row>
    <row r="2434" spans="1:3" x14ac:dyDescent="0.25">
      <c r="A2434" s="182"/>
      <c r="B2434" s="41"/>
      <c r="C2434" s="47"/>
    </row>
    <row r="2435" spans="1:3" x14ac:dyDescent="0.25">
      <c r="A2435" s="182"/>
      <c r="B2435" s="41"/>
      <c r="C2435" s="47"/>
    </row>
    <row r="2436" spans="1:3" x14ac:dyDescent="0.25">
      <c r="A2436" s="182"/>
      <c r="B2436" s="41"/>
      <c r="C2436" s="47"/>
    </row>
    <row r="2437" spans="1:3" x14ac:dyDescent="0.25">
      <c r="A2437" s="182"/>
      <c r="B2437" s="41"/>
      <c r="C2437" s="47"/>
    </row>
    <row r="2438" spans="1:3" x14ac:dyDescent="0.25">
      <c r="A2438" s="182"/>
      <c r="B2438" s="41"/>
      <c r="C2438" s="47"/>
    </row>
    <row r="2439" spans="1:3" x14ac:dyDescent="0.25">
      <c r="A2439" s="182"/>
      <c r="B2439" s="41"/>
      <c r="C2439" s="47"/>
    </row>
    <row r="2440" spans="1:3" x14ac:dyDescent="0.25">
      <c r="A2440" s="182"/>
      <c r="B2440" s="41"/>
      <c r="C2440" s="47"/>
    </row>
    <row r="2441" spans="1:3" x14ac:dyDescent="0.25">
      <c r="A2441" s="182"/>
      <c r="B2441" s="41"/>
      <c r="C2441" s="47"/>
    </row>
    <row r="2442" spans="1:3" x14ac:dyDescent="0.25">
      <c r="A2442" s="182"/>
      <c r="B2442" s="41"/>
      <c r="C2442" s="47"/>
    </row>
    <row r="2443" spans="1:3" x14ac:dyDescent="0.25">
      <c r="A2443" s="182"/>
      <c r="B2443" s="41"/>
      <c r="C2443" s="47"/>
    </row>
    <row r="2444" spans="1:3" x14ac:dyDescent="0.25">
      <c r="A2444" s="182"/>
      <c r="B2444" s="41"/>
      <c r="C2444" s="47"/>
    </row>
    <row r="2445" spans="1:3" x14ac:dyDescent="0.25">
      <c r="A2445" s="182"/>
      <c r="B2445" s="41"/>
      <c r="C2445" s="47"/>
    </row>
    <row r="2446" spans="1:3" x14ac:dyDescent="0.25">
      <c r="A2446" s="182"/>
      <c r="B2446" s="41"/>
      <c r="C2446" s="47"/>
    </row>
    <row r="2447" spans="1:3" x14ac:dyDescent="0.25">
      <c r="A2447" s="182"/>
      <c r="B2447" s="41"/>
      <c r="C2447" s="47"/>
    </row>
    <row r="2448" spans="1:3" x14ac:dyDescent="0.25">
      <c r="A2448" s="182"/>
      <c r="B2448" s="41"/>
      <c r="C2448" s="47"/>
    </row>
    <row r="2449" spans="1:3" x14ac:dyDescent="0.25">
      <c r="A2449" s="182"/>
      <c r="B2449" s="41"/>
      <c r="C2449" s="47"/>
    </row>
    <row r="2450" spans="1:3" x14ac:dyDescent="0.25">
      <c r="A2450" s="182"/>
      <c r="B2450" s="41"/>
      <c r="C2450" s="47"/>
    </row>
    <row r="2451" spans="1:3" x14ac:dyDescent="0.25">
      <c r="A2451" s="182"/>
      <c r="B2451" s="41"/>
      <c r="C2451" s="47"/>
    </row>
    <row r="2452" spans="1:3" x14ac:dyDescent="0.25">
      <c r="A2452" s="182"/>
      <c r="B2452" s="41"/>
      <c r="C2452" s="47"/>
    </row>
    <row r="2453" spans="1:3" x14ac:dyDescent="0.25">
      <c r="A2453" s="182"/>
      <c r="B2453" s="41"/>
      <c r="C2453" s="47"/>
    </row>
    <row r="2454" spans="1:3" x14ac:dyDescent="0.25">
      <c r="A2454" s="182"/>
      <c r="B2454" s="41"/>
      <c r="C2454" s="47"/>
    </row>
    <row r="2455" spans="1:3" x14ac:dyDescent="0.25">
      <c r="A2455" s="182"/>
      <c r="B2455" s="41"/>
      <c r="C2455" s="47"/>
    </row>
    <row r="2456" spans="1:3" x14ac:dyDescent="0.25">
      <c r="A2456" s="182"/>
      <c r="B2456" s="41"/>
      <c r="C2456" s="47"/>
    </row>
    <row r="2457" spans="1:3" x14ac:dyDescent="0.25">
      <c r="A2457" s="182"/>
      <c r="B2457" s="41"/>
      <c r="C2457" s="47"/>
    </row>
    <row r="2458" spans="1:3" x14ac:dyDescent="0.25">
      <c r="A2458" s="182"/>
      <c r="B2458" s="41"/>
      <c r="C2458" s="47"/>
    </row>
    <row r="2459" spans="1:3" x14ac:dyDescent="0.25">
      <c r="A2459" s="182"/>
      <c r="B2459" s="41"/>
      <c r="C2459" s="47"/>
    </row>
    <row r="2460" spans="1:3" x14ac:dyDescent="0.25">
      <c r="A2460" s="182"/>
      <c r="B2460" s="41"/>
      <c r="C2460" s="47"/>
    </row>
    <row r="2461" spans="1:3" x14ac:dyDescent="0.25">
      <c r="A2461" s="182"/>
      <c r="B2461" s="41"/>
      <c r="C2461" s="47"/>
    </row>
    <row r="2462" spans="1:3" x14ac:dyDescent="0.25">
      <c r="A2462" s="182"/>
      <c r="B2462" s="41"/>
      <c r="C2462" s="47"/>
    </row>
    <row r="2463" spans="1:3" x14ac:dyDescent="0.25">
      <c r="A2463" s="182"/>
      <c r="B2463" s="41"/>
      <c r="C2463" s="47"/>
    </row>
    <row r="2464" spans="1:3" x14ac:dyDescent="0.25">
      <c r="A2464" s="182"/>
      <c r="B2464" s="41"/>
      <c r="C2464" s="47"/>
    </row>
    <row r="2465" spans="1:3" x14ac:dyDescent="0.25">
      <c r="A2465" s="182"/>
      <c r="B2465" s="41"/>
      <c r="C2465" s="47"/>
    </row>
    <row r="2466" spans="1:3" x14ac:dyDescent="0.25">
      <c r="A2466" s="182"/>
      <c r="B2466" s="41"/>
      <c r="C2466" s="47"/>
    </row>
    <row r="2467" spans="1:3" x14ac:dyDescent="0.25">
      <c r="A2467" s="182"/>
      <c r="B2467" s="41"/>
      <c r="C2467" s="47"/>
    </row>
    <row r="2468" spans="1:3" x14ac:dyDescent="0.25">
      <c r="A2468" s="182"/>
      <c r="B2468" s="41"/>
      <c r="C2468" s="47"/>
    </row>
    <row r="2469" spans="1:3" x14ac:dyDescent="0.25">
      <c r="A2469" s="182"/>
      <c r="B2469" s="41"/>
      <c r="C2469" s="47"/>
    </row>
    <row r="2470" spans="1:3" x14ac:dyDescent="0.25">
      <c r="A2470" s="182"/>
      <c r="B2470" s="41"/>
      <c r="C2470" s="47"/>
    </row>
    <row r="2471" spans="1:3" x14ac:dyDescent="0.25">
      <c r="A2471" s="182"/>
      <c r="B2471" s="41"/>
      <c r="C2471" s="47"/>
    </row>
    <row r="2472" spans="1:3" x14ac:dyDescent="0.25">
      <c r="A2472" s="182"/>
      <c r="B2472" s="41"/>
      <c r="C2472" s="47"/>
    </row>
    <row r="2473" spans="1:3" x14ac:dyDescent="0.25">
      <c r="A2473" s="182"/>
      <c r="B2473" s="41"/>
      <c r="C2473" s="47"/>
    </row>
    <row r="2474" spans="1:3" x14ac:dyDescent="0.25">
      <c r="A2474" s="182"/>
      <c r="B2474" s="41"/>
      <c r="C2474" s="47"/>
    </row>
    <row r="2475" spans="1:3" x14ac:dyDescent="0.25">
      <c r="A2475" s="182"/>
      <c r="B2475" s="41"/>
      <c r="C2475" s="47"/>
    </row>
    <row r="2476" spans="1:3" x14ac:dyDescent="0.25">
      <c r="A2476" s="182"/>
      <c r="B2476" s="41"/>
      <c r="C2476" s="47"/>
    </row>
    <row r="2477" spans="1:3" x14ac:dyDescent="0.25">
      <c r="A2477" s="182"/>
      <c r="B2477" s="41"/>
      <c r="C2477" s="47"/>
    </row>
    <row r="2478" spans="1:3" x14ac:dyDescent="0.25">
      <c r="A2478" s="182"/>
      <c r="B2478" s="41"/>
      <c r="C2478" s="47"/>
    </row>
    <row r="2479" spans="1:3" x14ac:dyDescent="0.25">
      <c r="A2479" s="182"/>
      <c r="B2479" s="41"/>
      <c r="C2479" s="47"/>
    </row>
    <row r="2480" spans="1:3" x14ac:dyDescent="0.25">
      <c r="A2480" s="182"/>
      <c r="B2480" s="41"/>
      <c r="C2480" s="47"/>
    </row>
    <row r="2481" spans="1:3" x14ac:dyDescent="0.25">
      <c r="A2481" s="182"/>
      <c r="B2481" s="41"/>
      <c r="C2481" s="47"/>
    </row>
    <row r="2482" spans="1:3" x14ac:dyDescent="0.25">
      <c r="A2482" s="182"/>
      <c r="B2482" s="41"/>
      <c r="C2482" s="47"/>
    </row>
    <row r="2483" spans="1:3" x14ac:dyDescent="0.25">
      <c r="A2483" s="182"/>
      <c r="B2483" s="41"/>
      <c r="C2483" s="47"/>
    </row>
    <row r="2484" spans="1:3" x14ac:dyDescent="0.25">
      <c r="A2484" s="182"/>
      <c r="B2484" s="41"/>
      <c r="C2484" s="47"/>
    </row>
    <row r="2485" spans="1:3" x14ac:dyDescent="0.25">
      <c r="A2485" s="182"/>
      <c r="B2485" s="41"/>
      <c r="C2485" s="47"/>
    </row>
    <row r="2486" spans="1:3" x14ac:dyDescent="0.25">
      <c r="A2486" s="182"/>
      <c r="B2486" s="41"/>
      <c r="C2486" s="47"/>
    </row>
    <row r="2487" spans="1:3" x14ac:dyDescent="0.25">
      <c r="A2487" s="182"/>
      <c r="B2487" s="41"/>
      <c r="C2487" s="47"/>
    </row>
    <row r="2488" spans="1:3" x14ac:dyDescent="0.25">
      <c r="A2488" s="182"/>
      <c r="B2488" s="41"/>
      <c r="C2488" s="47"/>
    </row>
    <row r="2489" spans="1:3" x14ac:dyDescent="0.25">
      <c r="A2489" s="182"/>
      <c r="B2489" s="41"/>
      <c r="C2489" s="47"/>
    </row>
    <row r="2490" spans="1:3" x14ac:dyDescent="0.25">
      <c r="A2490" s="182"/>
      <c r="B2490" s="41"/>
      <c r="C2490" s="47"/>
    </row>
    <row r="2491" spans="1:3" x14ac:dyDescent="0.25">
      <c r="A2491" s="182"/>
      <c r="B2491" s="41"/>
      <c r="C2491" s="47"/>
    </row>
    <row r="2492" spans="1:3" x14ac:dyDescent="0.25">
      <c r="A2492" s="182"/>
      <c r="B2492" s="41"/>
      <c r="C2492" s="47"/>
    </row>
    <row r="2493" spans="1:3" x14ac:dyDescent="0.25">
      <c r="A2493" s="182"/>
      <c r="B2493" s="41"/>
      <c r="C2493" s="47"/>
    </row>
    <row r="2494" spans="1:3" x14ac:dyDescent="0.25">
      <c r="A2494" s="182"/>
      <c r="B2494" s="41"/>
      <c r="C2494" s="47"/>
    </row>
    <row r="2495" spans="1:3" x14ac:dyDescent="0.25">
      <c r="A2495" s="182"/>
      <c r="B2495" s="41"/>
      <c r="C2495" s="47"/>
    </row>
    <row r="2496" spans="1:3" x14ac:dyDescent="0.25">
      <c r="A2496" s="182"/>
      <c r="B2496" s="41"/>
      <c r="C2496" s="47"/>
    </row>
    <row r="2497" spans="1:3" x14ac:dyDescent="0.25">
      <c r="A2497" s="182"/>
      <c r="B2497" s="41"/>
      <c r="C2497" s="47"/>
    </row>
    <row r="2498" spans="1:3" x14ac:dyDescent="0.25">
      <c r="A2498" s="182"/>
      <c r="B2498" s="41"/>
      <c r="C2498" s="47"/>
    </row>
    <row r="2499" spans="1:3" x14ac:dyDescent="0.25">
      <c r="A2499" s="182"/>
      <c r="B2499" s="41"/>
      <c r="C2499" s="47"/>
    </row>
    <row r="2500" spans="1:3" x14ac:dyDescent="0.25">
      <c r="A2500" s="182"/>
      <c r="B2500" s="41"/>
      <c r="C2500" s="47"/>
    </row>
    <row r="2501" spans="1:3" x14ac:dyDescent="0.25">
      <c r="A2501" s="182"/>
      <c r="B2501" s="41"/>
      <c r="C2501" s="47"/>
    </row>
    <row r="2502" spans="1:3" x14ac:dyDescent="0.25">
      <c r="A2502" s="182"/>
      <c r="B2502" s="41"/>
      <c r="C2502" s="47"/>
    </row>
    <row r="2503" spans="1:3" x14ac:dyDescent="0.25">
      <c r="A2503" s="182"/>
      <c r="B2503" s="41"/>
      <c r="C2503" s="47"/>
    </row>
    <row r="2504" spans="1:3" x14ac:dyDescent="0.25">
      <c r="A2504" s="182"/>
      <c r="B2504" s="41"/>
      <c r="C2504" s="47"/>
    </row>
    <row r="2505" spans="1:3" x14ac:dyDescent="0.25">
      <c r="A2505" s="182"/>
      <c r="B2505" s="41"/>
      <c r="C2505" s="47"/>
    </row>
    <row r="2506" spans="1:3" x14ac:dyDescent="0.25">
      <c r="A2506" s="182"/>
      <c r="B2506" s="41"/>
      <c r="C2506" s="47"/>
    </row>
    <row r="2507" spans="1:3" x14ac:dyDescent="0.25">
      <c r="A2507" s="182"/>
      <c r="B2507" s="41"/>
      <c r="C2507" s="47"/>
    </row>
    <row r="2508" spans="1:3" x14ac:dyDescent="0.25">
      <c r="A2508" s="182"/>
      <c r="B2508" s="41"/>
      <c r="C2508" s="47"/>
    </row>
    <row r="2509" spans="1:3" x14ac:dyDescent="0.25">
      <c r="A2509" s="182"/>
      <c r="B2509" s="41"/>
      <c r="C2509" s="47"/>
    </row>
    <row r="2510" spans="1:3" x14ac:dyDescent="0.25">
      <c r="A2510" s="182"/>
      <c r="B2510" s="41"/>
      <c r="C2510" s="47"/>
    </row>
    <row r="2511" spans="1:3" x14ac:dyDescent="0.25">
      <c r="A2511" s="182"/>
      <c r="B2511" s="41"/>
      <c r="C2511" s="47"/>
    </row>
    <row r="2512" spans="1:3" x14ac:dyDescent="0.25">
      <c r="A2512" s="182"/>
      <c r="B2512" s="41"/>
      <c r="C2512" s="47"/>
    </row>
    <row r="2513" spans="1:3" x14ac:dyDescent="0.25">
      <c r="A2513" s="182"/>
      <c r="B2513" s="41"/>
      <c r="C2513" s="47"/>
    </row>
    <row r="2514" spans="1:3" x14ac:dyDescent="0.25">
      <c r="A2514" s="182"/>
      <c r="B2514" s="41"/>
      <c r="C2514" s="47"/>
    </row>
    <row r="2515" spans="1:3" x14ac:dyDescent="0.25">
      <c r="A2515" s="182"/>
      <c r="B2515" s="41"/>
      <c r="C2515" s="47"/>
    </row>
    <row r="2516" spans="1:3" x14ac:dyDescent="0.25">
      <c r="A2516" s="182"/>
      <c r="B2516" s="41"/>
      <c r="C2516" s="47"/>
    </row>
    <row r="2517" spans="1:3" x14ac:dyDescent="0.25">
      <c r="A2517" s="182"/>
      <c r="B2517" s="41"/>
      <c r="C2517" s="47"/>
    </row>
    <row r="2518" spans="1:3" x14ac:dyDescent="0.25">
      <c r="A2518" s="182"/>
      <c r="B2518" s="41"/>
      <c r="C2518" s="47"/>
    </row>
    <row r="2519" spans="1:3" x14ac:dyDescent="0.25">
      <c r="A2519" s="182"/>
      <c r="B2519" s="41"/>
      <c r="C2519" s="47"/>
    </row>
    <row r="2520" spans="1:3" x14ac:dyDescent="0.25">
      <c r="A2520" s="182"/>
      <c r="B2520" s="41"/>
      <c r="C2520" s="47"/>
    </row>
    <row r="2521" spans="1:3" x14ac:dyDescent="0.25">
      <c r="A2521" s="182"/>
      <c r="B2521" s="41"/>
      <c r="C2521" s="47"/>
    </row>
    <row r="2522" spans="1:3" x14ac:dyDescent="0.25">
      <c r="A2522" s="182"/>
      <c r="B2522" s="41"/>
      <c r="C2522" s="47"/>
    </row>
    <row r="2523" spans="1:3" x14ac:dyDescent="0.25">
      <c r="A2523" s="182"/>
      <c r="B2523" s="41"/>
      <c r="C2523" s="47"/>
    </row>
    <row r="2524" spans="1:3" x14ac:dyDescent="0.25">
      <c r="A2524" s="182"/>
      <c r="B2524" s="41"/>
      <c r="C2524" s="47"/>
    </row>
    <row r="2525" spans="1:3" x14ac:dyDescent="0.25">
      <c r="A2525" s="182"/>
      <c r="B2525" s="41"/>
      <c r="C2525" s="47"/>
    </row>
    <row r="2526" spans="1:3" x14ac:dyDescent="0.25">
      <c r="A2526" s="182"/>
      <c r="B2526" s="41"/>
      <c r="C2526" s="47"/>
    </row>
    <row r="2527" spans="1:3" x14ac:dyDescent="0.25">
      <c r="A2527" s="182"/>
      <c r="B2527" s="41"/>
      <c r="C2527" s="47"/>
    </row>
    <row r="2528" spans="1:3" x14ac:dyDescent="0.25">
      <c r="A2528" s="182"/>
      <c r="B2528" s="41"/>
      <c r="C2528" s="47"/>
    </row>
    <row r="2529" spans="1:3" x14ac:dyDescent="0.25">
      <c r="A2529" s="182"/>
      <c r="B2529" s="41"/>
      <c r="C2529" s="47"/>
    </row>
    <row r="2530" spans="1:3" x14ac:dyDescent="0.25">
      <c r="A2530" s="182"/>
      <c r="B2530" s="41"/>
      <c r="C2530" s="47"/>
    </row>
    <row r="2531" spans="1:3" x14ac:dyDescent="0.25">
      <c r="A2531" s="182"/>
      <c r="B2531" s="41"/>
      <c r="C2531" s="47"/>
    </row>
    <row r="2532" spans="1:3" x14ac:dyDescent="0.25">
      <c r="A2532" s="182"/>
      <c r="B2532" s="41"/>
      <c r="C2532" s="47"/>
    </row>
    <row r="2533" spans="1:3" x14ac:dyDescent="0.25">
      <c r="A2533" s="182"/>
      <c r="B2533" s="41"/>
      <c r="C2533" s="47"/>
    </row>
    <row r="2534" spans="1:3" x14ac:dyDescent="0.25">
      <c r="A2534" s="182"/>
      <c r="B2534" s="41"/>
      <c r="C2534" s="47"/>
    </row>
    <row r="2535" spans="1:3" x14ac:dyDescent="0.25">
      <c r="A2535" s="182"/>
      <c r="B2535" s="41"/>
      <c r="C2535" s="47"/>
    </row>
    <row r="2536" spans="1:3" x14ac:dyDescent="0.25">
      <c r="A2536" s="182"/>
      <c r="B2536" s="41"/>
      <c r="C2536" s="47"/>
    </row>
    <row r="2537" spans="1:3" x14ac:dyDescent="0.25">
      <c r="A2537" s="182"/>
      <c r="B2537" s="41"/>
      <c r="C2537" s="47"/>
    </row>
    <row r="2538" spans="1:3" x14ac:dyDescent="0.25">
      <c r="A2538" s="182"/>
      <c r="B2538" s="41"/>
      <c r="C2538" s="47"/>
    </row>
    <row r="2539" spans="1:3" x14ac:dyDescent="0.25">
      <c r="A2539" s="182"/>
      <c r="B2539" s="41"/>
      <c r="C2539" s="47"/>
    </row>
    <row r="2540" spans="1:3" x14ac:dyDescent="0.25">
      <c r="A2540" s="182"/>
      <c r="B2540" s="41"/>
      <c r="C2540" s="47"/>
    </row>
    <row r="2541" spans="1:3" x14ac:dyDescent="0.25">
      <c r="A2541" s="182"/>
      <c r="B2541" s="41"/>
      <c r="C2541" s="47"/>
    </row>
    <row r="2542" spans="1:3" x14ac:dyDescent="0.25">
      <c r="A2542" s="182"/>
      <c r="B2542" s="41"/>
      <c r="C2542" s="47"/>
    </row>
    <row r="2543" spans="1:3" x14ac:dyDescent="0.25">
      <c r="A2543" s="182"/>
      <c r="B2543" s="41"/>
      <c r="C2543" s="47"/>
    </row>
    <row r="2544" spans="1:3" x14ac:dyDescent="0.25">
      <c r="A2544" s="182"/>
      <c r="B2544" s="41"/>
      <c r="C2544" s="47"/>
    </row>
    <row r="2545" spans="1:3" x14ac:dyDescent="0.25">
      <c r="A2545" s="182"/>
      <c r="B2545" s="41"/>
      <c r="C2545" s="47"/>
    </row>
    <row r="2546" spans="1:3" x14ac:dyDescent="0.25">
      <c r="A2546" s="182"/>
      <c r="B2546" s="41"/>
      <c r="C2546" s="47"/>
    </row>
    <row r="2547" spans="1:3" x14ac:dyDescent="0.25">
      <c r="A2547" s="182"/>
      <c r="B2547" s="41"/>
      <c r="C2547" s="47"/>
    </row>
    <row r="2548" spans="1:3" x14ac:dyDescent="0.25">
      <c r="A2548" s="182"/>
      <c r="B2548" s="41"/>
      <c r="C2548" s="47"/>
    </row>
    <row r="2549" spans="1:3" x14ac:dyDescent="0.25">
      <c r="A2549" s="182"/>
      <c r="B2549" s="41"/>
      <c r="C2549" s="47"/>
    </row>
    <row r="2550" spans="1:3" x14ac:dyDescent="0.25">
      <c r="A2550" s="182"/>
      <c r="B2550" s="41"/>
      <c r="C2550" s="47"/>
    </row>
    <row r="2551" spans="1:3" x14ac:dyDescent="0.25">
      <c r="A2551" s="182"/>
      <c r="B2551" s="41"/>
      <c r="C2551" s="47"/>
    </row>
    <row r="2552" spans="1:3" x14ac:dyDescent="0.25">
      <c r="A2552" s="182"/>
      <c r="B2552" s="41"/>
      <c r="C2552" s="47"/>
    </row>
    <row r="2553" spans="1:3" x14ac:dyDescent="0.25">
      <c r="A2553" s="182"/>
      <c r="B2553" s="41"/>
      <c r="C2553" s="47"/>
    </row>
    <row r="2554" spans="1:3" x14ac:dyDescent="0.25">
      <c r="A2554" s="182"/>
      <c r="B2554" s="41"/>
      <c r="C2554" s="47"/>
    </row>
    <row r="2555" spans="1:3" x14ac:dyDescent="0.25">
      <c r="A2555" s="182"/>
      <c r="B2555" s="41"/>
      <c r="C2555" s="47"/>
    </row>
    <row r="2556" spans="1:3" x14ac:dyDescent="0.25">
      <c r="A2556" s="182"/>
      <c r="B2556" s="41"/>
      <c r="C2556" s="47"/>
    </row>
    <row r="2557" spans="1:3" x14ac:dyDescent="0.25">
      <c r="A2557" s="182"/>
      <c r="B2557" s="41"/>
      <c r="C2557" s="47"/>
    </row>
    <row r="2558" spans="1:3" x14ac:dyDescent="0.25">
      <c r="A2558" s="182"/>
      <c r="B2558" s="41"/>
      <c r="C2558" s="47"/>
    </row>
    <row r="2559" spans="1:3" x14ac:dyDescent="0.25">
      <c r="A2559" s="182"/>
      <c r="B2559" s="41"/>
      <c r="C2559" s="47"/>
    </row>
    <row r="2560" spans="1:3" x14ac:dyDescent="0.25">
      <c r="A2560" s="182"/>
      <c r="B2560" s="41"/>
      <c r="C2560" s="47"/>
    </row>
    <row r="2561" spans="1:3" x14ac:dyDescent="0.25">
      <c r="A2561" s="182"/>
      <c r="B2561" s="41"/>
      <c r="C2561" s="47"/>
    </row>
    <row r="2562" spans="1:3" x14ac:dyDescent="0.25">
      <c r="A2562" s="182"/>
      <c r="B2562" s="41"/>
      <c r="C2562" s="47"/>
    </row>
    <row r="2563" spans="1:3" x14ac:dyDescent="0.25">
      <c r="A2563" s="182"/>
      <c r="B2563" s="41"/>
      <c r="C2563" s="47"/>
    </row>
    <row r="2564" spans="1:3" x14ac:dyDescent="0.25">
      <c r="A2564" s="182"/>
      <c r="B2564" s="41"/>
      <c r="C2564" s="47"/>
    </row>
    <row r="2565" spans="1:3" x14ac:dyDescent="0.25">
      <c r="A2565" s="182"/>
      <c r="B2565" s="41"/>
      <c r="C2565" s="47"/>
    </row>
    <row r="2566" spans="1:3" x14ac:dyDescent="0.25">
      <c r="A2566" s="182"/>
      <c r="B2566" s="41"/>
      <c r="C2566" s="47"/>
    </row>
    <row r="2567" spans="1:3" x14ac:dyDescent="0.25">
      <c r="A2567" s="182"/>
      <c r="B2567" s="41"/>
      <c r="C2567" s="47"/>
    </row>
    <row r="2568" spans="1:3" x14ac:dyDescent="0.25">
      <c r="A2568" s="182"/>
      <c r="B2568" s="41"/>
      <c r="C2568" s="47"/>
    </row>
    <row r="2569" spans="1:3" x14ac:dyDescent="0.25">
      <c r="A2569" s="182"/>
      <c r="B2569" s="41"/>
      <c r="C2569" s="47"/>
    </row>
    <row r="2570" spans="1:3" x14ac:dyDescent="0.25">
      <c r="A2570" s="182"/>
      <c r="B2570" s="41"/>
      <c r="C2570" s="47"/>
    </row>
    <row r="2571" spans="1:3" x14ac:dyDescent="0.25">
      <c r="A2571" s="182"/>
      <c r="B2571" s="41"/>
      <c r="C2571" s="47"/>
    </row>
    <row r="2572" spans="1:3" x14ac:dyDescent="0.25">
      <c r="A2572" s="182"/>
      <c r="B2572" s="41"/>
      <c r="C2572" s="47"/>
    </row>
    <row r="2573" spans="1:3" x14ac:dyDescent="0.25">
      <c r="A2573" s="182"/>
      <c r="B2573" s="41"/>
      <c r="C2573" s="47"/>
    </row>
    <row r="2574" spans="1:3" x14ac:dyDescent="0.25">
      <c r="A2574" s="182"/>
      <c r="B2574" s="41"/>
      <c r="C2574" s="47"/>
    </row>
    <row r="2575" spans="1:3" x14ac:dyDescent="0.25">
      <c r="A2575" s="182"/>
      <c r="B2575" s="41"/>
      <c r="C2575" s="47"/>
    </row>
    <row r="2576" spans="1:3" x14ac:dyDescent="0.25">
      <c r="A2576" s="182"/>
      <c r="B2576" s="41"/>
      <c r="C2576" s="47"/>
    </row>
    <row r="2577" spans="1:3" x14ac:dyDescent="0.25">
      <c r="A2577" s="182"/>
      <c r="B2577" s="41"/>
      <c r="C2577" s="47"/>
    </row>
    <row r="2578" spans="1:3" x14ac:dyDescent="0.25">
      <c r="A2578" s="182"/>
      <c r="B2578" s="41"/>
      <c r="C2578" s="47"/>
    </row>
    <row r="2579" spans="1:3" x14ac:dyDescent="0.25">
      <c r="A2579" s="182"/>
      <c r="B2579" s="41"/>
      <c r="C2579" s="47"/>
    </row>
    <row r="2580" spans="1:3" x14ac:dyDescent="0.25">
      <c r="A2580" s="182"/>
      <c r="B2580" s="41"/>
      <c r="C2580" s="47"/>
    </row>
    <row r="2581" spans="1:3" x14ac:dyDescent="0.25">
      <c r="A2581" s="182"/>
      <c r="B2581" s="41"/>
      <c r="C2581" s="47"/>
    </row>
    <row r="2582" spans="1:3" x14ac:dyDescent="0.25">
      <c r="A2582" s="182"/>
      <c r="B2582" s="41"/>
      <c r="C2582" s="47"/>
    </row>
    <row r="2583" spans="1:3" x14ac:dyDescent="0.25">
      <c r="A2583" s="182"/>
      <c r="B2583" s="41"/>
      <c r="C2583" s="47"/>
    </row>
    <row r="2584" spans="1:3" x14ac:dyDescent="0.25">
      <c r="A2584" s="182"/>
      <c r="B2584" s="41"/>
      <c r="C2584" s="47"/>
    </row>
    <row r="2585" spans="1:3" x14ac:dyDescent="0.25">
      <c r="A2585" s="182"/>
      <c r="B2585" s="41"/>
      <c r="C2585" s="47"/>
    </row>
    <row r="2586" spans="1:3" x14ac:dyDescent="0.25">
      <c r="A2586" s="182"/>
      <c r="B2586" s="41"/>
      <c r="C2586" s="47"/>
    </row>
    <row r="2587" spans="1:3" x14ac:dyDescent="0.25">
      <c r="A2587" s="182"/>
      <c r="B2587" s="41"/>
      <c r="C2587" s="47"/>
    </row>
    <row r="2588" spans="1:3" x14ac:dyDescent="0.25">
      <c r="A2588" s="182"/>
      <c r="B2588" s="41"/>
      <c r="C2588" s="47"/>
    </row>
    <row r="2589" spans="1:3" x14ac:dyDescent="0.25">
      <c r="A2589" s="182"/>
      <c r="B2589" s="41"/>
      <c r="C2589" s="47"/>
    </row>
    <row r="2590" spans="1:3" x14ac:dyDescent="0.25">
      <c r="A2590" s="182"/>
      <c r="B2590" s="41"/>
      <c r="C2590" s="47"/>
    </row>
    <row r="2591" spans="1:3" x14ac:dyDescent="0.25">
      <c r="A2591" s="182"/>
      <c r="B2591" s="41"/>
      <c r="C2591" s="47"/>
    </row>
    <row r="2592" spans="1:3" x14ac:dyDescent="0.25">
      <c r="A2592" s="182"/>
      <c r="B2592" s="41"/>
      <c r="C2592" s="47"/>
    </row>
    <row r="2593" spans="1:3" x14ac:dyDescent="0.25">
      <c r="A2593" s="182"/>
      <c r="B2593" s="41"/>
      <c r="C2593" s="47"/>
    </row>
    <row r="2594" spans="1:3" x14ac:dyDescent="0.25">
      <c r="A2594" s="182"/>
      <c r="B2594" s="41"/>
      <c r="C2594" s="47"/>
    </row>
    <row r="2595" spans="1:3" x14ac:dyDescent="0.25">
      <c r="A2595" s="182"/>
      <c r="B2595" s="41"/>
      <c r="C2595" s="47"/>
    </row>
    <row r="2596" spans="1:3" x14ac:dyDescent="0.25">
      <c r="A2596" s="182"/>
      <c r="B2596" s="41"/>
      <c r="C2596" s="47"/>
    </row>
    <row r="2597" spans="1:3" x14ac:dyDescent="0.25">
      <c r="A2597" s="182"/>
      <c r="B2597" s="41"/>
      <c r="C2597" s="47"/>
    </row>
    <row r="2598" spans="1:3" x14ac:dyDescent="0.25">
      <c r="A2598" s="182"/>
      <c r="B2598" s="41"/>
      <c r="C2598" s="47"/>
    </row>
    <row r="2599" spans="1:3" x14ac:dyDescent="0.25">
      <c r="A2599" s="182"/>
      <c r="B2599" s="41"/>
      <c r="C2599" s="47"/>
    </row>
    <row r="2600" spans="1:3" x14ac:dyDescent="0.25">
      <c r="A2600" s="182"/>
      <c r="B2600" s="41"/>
      <c r="C2600" s="47"/>
    </row>
    <row r="2601" spans="1:3" x14ac:dyDescent="0.25">
      <c r="A2601" s="182"/>
      <c r="B2601" s="41"/>
      <c r="C2601" s="47"/>
    </row>
    <row r="2602" spans="1:3" x14ac:dyDescent="0.25">
      <c r="A2602" s="182"/>
      <c r="B2602" s="41"/>
      <c r="C2602" s="47"/>
    </row>
    <row r="2603" spans="1:3" x14ac:dyDescent="0.25">
      <c r="A2603" s="182"/>
      <c r="B2603" s="41"/>
      <c r="C2603" s="47"/>
    </row>
    <row r="2604" spans="1:3" x14ac:dyDescent="0.25">
      <c r="A2604" s="182"/>
      <c r="B2604" s="41"/>
      <c r="C2604" s="47"/>
    </row>
    <row r="2605" spans="1:3" x14ac:dyDescent="0.25">
      <c r="A2605" s="182"/>
      <c r="B2605" s="41"/>
      <c r="C2605" s="47"/>
    </row>
    <row r="2606" spans="1:3" x14ac:dyDescent="0.25">
      <c r="A2606" s="182"/>
      <c r="B2606" s="41"/>
      <c r="C2606" s="47"/>
    </row>
    <row r="2607" spans="1:3" x14ac:dyDescent="0.25">
      <c r="A2607" s="182"/>
      <c r="B2607" s="41"/>
      <c r="C2607" s="47"/>
    </row>
    <row r="2608" spans="1:3" x14ac:dyDescent="0.25">
      <c r="A2608" s="182"/>
      <c r="B2608" s="41"/>
      <c r="C2608" s="47"/>
    </row>
    <row r="2609" spans="1:3" x14ac:dyDescent="0.25">
      <c r="A2609" s="182"/>
      <c r="B2609" s="41"/>
      <c r="C2609" s="47"/>
    </row>
    <row r="2610" spans="1:3" x14ac:dyDescent="0.25">
      <c r="A2610" s="182"/>
      <c r="B2610" s="41"/>
      <c r="C2610" s="47"/>
    </row>
    <row r="2611" spans="1:3" x14ac:dyDescent="0.25">
      <c r="A2611" s="182"/>
      <c r="B2611" s="41"/>
      <c r="C2611" s="47"/>
    </row>
    <row r="2612" spans="1:3" x14ac:dyDescent="0.25">
      <c r="A2612" s="182"/>
      <c r="B2612" s="41"/>
      <c r="C2612" s="47"/>
    </row>
    <row r="2613" spans="1:3" x14ac:dyDescent="0.25">
      <c r="A2613" s="182"/>
      <c r="B2613" s="41"/>
      <c r="C2613" s="47"/>
    </row>
    <row r="2614" spans="1:3" x14ac:dyDescent="0.25">
      <c r="A2614" s="182"/>
      <c r="B2614" s="41"/>
      <c r="C2614" s="47"/>
    </row>
    <row r="2615" spans="1:3" x14ac:dyDescent="0.25">
      <c r="A2615" s="182"/>
      <c r="B2615" s="41"/>
      <c r="C2615" s="47"/>
    </row>
    <row r="2616" spans="1:3" x14ac:dyDescent="0.25">
      <c r="A2616" s="182"/>
      <c r="B2616" s="41"/>
      <c r="C2616" s="47"/>
    </row>
    <row r="2617" spans="1:3" x14ac:dyDescent="0.25">
      <c r="A2617" s="182"/>
      <c r="B2617" s="41"/>
      <c r="C2617" s="47"/>
    </row>
    <row r="2618" spans="1:3" x14ac:dyDescent="0.25">
      <c r="A2618" s="182"/>
      <c r="B2618" s="41"/>
      <c r="C2618" s="47"/>
    </row>
    <row r="2619" spans="1:3" x14ac:dyDescent="0.25">
      <c r="A2619" s="182"/>
      <c r="B2619" s="41"/>
      <c r="C2619" s="47"/>
    </row>
    <row r="2620" spans="1:3" x14ac:dyDescent="0.25">
      <c r="A2620" s="182"/>
      <c r="B2620" s="41"/>
      <c r="C2620" s="47"/>
    </row>
    <row r="2621" spans="1:3" x14ac:dyDescent="0.25">
      <c r="A2621" s="182"/>
      <c r="B2621" s="41"/>
      <c r="C2621" s="47"/>
    </row>
    <row r="2622" spans="1:3" x14ac:dyDescent="0.25">
      <c r="A2622" s="182"/>
      <c r="B2622" s="41"/>
      <c r="C2622" s="47"/>
    </row>
    <row r="2623" spans="1:3" x14ac:dyDescent="0.25">
      <c r="A2623" s="182"/>
      <c r="B2623" s="41"/>
      <c r="C2623" s="47"/>
    </row>
    <row r="2624" spans="1:3" x14ac:dyDescent="0.25">
      <c r="A2624" s="182"/>
      <c r="B2624" s="41"/>
      <c r="C2624" s="47"/>
    </row>
    <row r="2625" spans="1:3" x14ac:dyDescent="0.25">
      <c r="A2625" s="182"/>
      <c r="B2625" s="41"/>
      <c r="C2625" s="47"/>
    </row>
    <row r="2626" spans="1:3" x14ac:dyDescent="0.25">
      <c r="A2626" s="182"/>
      <c r="B2626" s="41"/>
      <c r="C2626" s="47"/>
    </row>
    <row r="2627" spans="1:3" x14ac:dyDescent="0.25">
      <c r="A2627" s="182"/>
      <c r="B2627" s="41"/>
      <c r="C2627" s="47"/>
    </row>
    <row r="2628" spans="1:3" x14ac:dyDescent="0.25">
      <c r="A2628" s="182"/>
      <c r="B2628" s="41"/>
      <c r="C2628" s="47"/>
    </row>
    <row r="2629" spans="1:3" x14ac:dyDescent="0.25">
      <c r="A2629" s="182"/>
      <c r="B2629" s="41"/>
      <c r="C2629" s="47"/>
    </row>
    <row r="2630" spans="1:3" x14ac:dyDescent="0.25">
      <c r="A2630" s="182"/>
      <c r="B2630" s="41"/>
      <c r="C2630" s="47"/>
    </row>
    <row r="2631" spans="1:3" x14ac:dyDescent="0.25">
      <c r="A2631" s="182"/>
      <c r="B2631" s="41"/>
      <c r="C2631" s="47"/>
    </row>
    <row r="2632" spans="1:3" x14ac:dyDescent="0.25">
      <c r="A2632" s="182"/>
      <c r="B2632" s="41"/>
      <c r="C2632" s="47"/>
    </row>
    <row r="2633" spans="1:3" x14ac:dyDescent="0.25">
      <c r="A2633" s="182"/>
      <c r="B2633" s="41"/>
      <c r="C2633" s="47"/>
    </row>
    <row r="2634" spans="1:3" x14ac:dyDescent="0.25">
      <c r="A2634" s="182"/>
      <c r="B2634" s="41"/>
      <c r="C2634" s="47"/>
    </row>
    <row r="2635" spans="1:3" x14ac:dyDescent="0.25">
      <c r="A2635" s="182"/>
      <c r="B2635" s="41"/>
      <c r="C2635" s="47"/>
    </row>
    <row r="2636" spans="1:3" x14ac:dyDescent="0.25">
      <c r="A2636" s="182"/>
      <c r="B2636" s="41"/>
      <c r="C2636" s="47"/>
    </row>
    <row r="2637" spans="1:3" x14ac:dyDescent="0.25">
      <c r="A2637" s="182"/>
      <c r="B2637" s="41"/>
      <c r="C2637" s="47"/>
    </row>
    <row r="2638" spans="1:3" x14ac:dyDescent="0.25">
      <c r="A2638" s="182"/>
      <c r="B2638" s="41"/>
      <c r="C2638" s="47"/>
    </row>
    <row r="2639" spans="1:3" x14ac:dyDescent="0.25">
      <c r="A2639" s="182"/>
      <c r="B2639" s="41"/>
      <c r="C2639" s="47"/>
    </row>
    <row r="2640" spans="1:3" x14ac:dyDescent="0.25">
      <c r="A2640" s="182"/>
      <c r="B2640" s="41"/>
      <c r="C2640" s="47"/>
    </row>
    <row r="2641" spans="1:3" x14ac:dyDescent="0.25">
      <c r="A2641" s="182"/>
      <c r="B2641" s="41"/>
      <c r="C2641" s="47"/>
    </row>
    <row r="2642" spans="1:3" x14ac:dyDescent="0.25">
      <c r="A2642" s="182"/>
      <c r="B2642" s="41"/>
      <c r="C2642" s="47"/>
    </row>
    <row r="2643" spans="1:3" x14ac:dyDescent="0.25">
      <c r="A2643" s="182"/>
      <c r="B2643" s="41"/>
      <c r="C2643" s="47"/>
    </row>
    <row r="2644" spans="1:3" x14ac:dyDescent="0.25">
      <c r="A2644" s="182"/>
      <c r="B2644" s="41"/>
      <c r="C2644" s="47"/>
    </row>
    <row r="2645" spans="1:3" x14ac:dyDescent="0.25">
      <c r="A2645" s="182"/>
      <c r="B2645" s="41"/>
      <c r="C2645" s="47"/>
    </row>
    <row r="2646" spans="1:3" x14ac:dyDescent="0.25">
      <c r="A2646" s="182"/>
      <c r="B2646" s="41"/>
      <c r="C2646" s="47"/>
    </row>
    <row r="2647" spans="1:3" x14ac:dyDescent="0.25">
      <c r="A2647" s="182"/>
      <c r="B2647" s="41"/>
      <c r="C2647" s="47"/>
    </row>
    <row r="2648" spans="1:3" x14ac:dyDescent="0.25">
      <c r="A2648" s="182"/>
      <c r="B2648" s="41"/>
      <c r="C2648" s="47"/>
    </row>
    <row r="2649" spans="1:3" x14ac:dyDescent="0.25">
      <c r="A2649" s="182"/>
      <c r="B2649" s="41"/>
      <c r="C2649" s="47"/>
    </row>
    <row r="2650" spans="1:3" x14ac:dyDescent="0.25">
      <c r="A2650" s="182"/>
      <c r="B2650" s="41"/>
      <c r="C2650" s="47"/>
    </row>
    <row r="2651" spans="1:3" x14ac:dyDescent="0.25">
      <c r="A2651" s="182"/>
      <c r="B2651" s="41"/>
      <c r="C2651" s="47"/>
    </row>
    <row r="2652" spans="1:3" x14ac:dyDescent="0.25">
      <c r="A2652" s="182"/>
      <c r="B2652" s="41"/>
      <c r="C2652" s="47"/>
    </row>
    <row r="2653" spans="1:3" x14ac:dyDescent="0.25">
      <c r="A2653" s="182"/>
      <c r="B2653" s="41"/>
      <c r="C2653" s="47"/>
    </row>
    <row r="2654" spans="1:3" x14ac:dyDescent="0.25">
      <c r="A2654" s="182"/>
      <c r="B2654" s="41"/>
      <c r="C2654" s="47"/>
    </row>
    <row r="2655" spans="1:3" x14ac:dyDescent="0.25">
      <c r="A2655" s="182"/>
      <c r="B2655" s="41"/>
      <c r="C2655" s="47"/>
    </row>
    <row r="2656" spans="1:3" x14ac:dyDescent="0.25">
      <c r="A2656" s="182"/>
      <c r="B2656" s="41"/>
      <c r="C2656" s="47"/>
    </row>
    <row r="2657" spans="1:3" x14ac:dyDescent="0.25">
      <c r="A2657" s="182"/>
      <c r="B2657" s="41"/>
      <c r="C2657" s="47"/>
    </row>
    <row r="2658" spans="1:3" x14ac:dyDescent="0.25">
      <c r="A2658" s="182"/>
      <c r="B2658" s="41"/>
      <c r="C2658" s="47"/>
    </row>
    <row r="2659" spans="1:3" x14ac:dyDescent="0.25">
      <c r="A2659" s="182"/>
      <c r="B2659" s="41"/>
      <c r="C2659" s="47"/>
    </row>
    <row r="2660" spans="1:3" x14ac:dyDescent="0.25">
      <c r="A2660" s="182"/>
      <c r="B2660" s="41"/>
      <c r="C2660" s="47"/>
    </row>
    <row r="2661" spans="1:3" x14ac:dyDescent="0.25">
      <c r="A2661" s="182"/>
      <c r="B2661" s="41"/>
      <c r="C2661" s="47"/>
    </row>
    <row r="2662" spans="1:3" x14ac:dyDescent="0.25">
      <c r="A2662" s="182"/>
      <c r="B2662" s="41"/>
      <c r="C2662" s="47"/>
    </row>
    <row r="2663" spans="1:3" x14ac:dyDescent="0.25">
      <c r="A2663" s="182"/>
      <c r="B2663" s="41"/>
      <c r="C2663" s="47"/>
    </row>
    <row r="2664" spans="1:3" x14ac:dyDescent="0.25">
      <c r="A2664" s="182"/>
      <c r="B2664" s="41"/>
      <c r="C2664" s="47"/>
    </row>
    <row r="2665" spans="1:3" x14ac:dyDescent="0.25">
      <c r="A2665" s="182"/>
      <c r="B2665" s="41"/>
      <c r="C2665" s="47"/>
    </row>
    <row r="2666" spans="1:3" x14ac:dyDescent="0.25">
      <c r="A2666" s="182"/>
      <c r="B2666" s="41"/>
      <c r="C2666" s="47"/>
    </row>
    <row r="2667" spans="1:3" x14ac:dyDescent="0.25">
      <c r="A2667" s="182"/>
      <c r="B2667" s="41"/>
      <c r="C2667" s="47"/>
    </row>
    <row r="2668" spans="1:3" x14ac:dyDescent="0.25">
      <c r="A2668" s="182"/>
      <c r="B2668" s="41"/>
      <c r="C2668" s="47"/>
    </row>
    <row r="2669" spans="1:3" x14ac:dyDescent="0.25">
      <c r="A2669" s="182"/>
      <c r="B2669" s="41"/>
      <c r="C2669" s="47"/>
    </row>
    <row r="2670" spans="1:3" x14ac:dyDescent="0.25">
      <c r="A2670" s="182"/>
      <c r="B2670" s="41"/>
      <c r="C2670" s="47"/>
    </row>
    <row r="2671" spans="1:3" x14ac:dyDescent="0.25">
      <c r="A2671" s="182"/>
      <c r="B2671" s="41"/>
      <c r="C2671" s="47"/>
    </row>
    <row r="2672" spans="1:3" x14ac:dyDescent="0.25">
      <c r="A2672" s="182"/>
      <c r="B2672" s="41"/>
      <c r="C2672" s="47"/>
    </row>
    <row r="2673" spans="1:3" x14ac:dyDescent="0.25">
      <c r="A2673" s="182"/>
      <c r="B2673" s="41"/>
      <c r="C2673" s="47"/>
    </row>
    <row r="2674" spans="1:3" x14ac:dyDescent="0.25">
      <c r="A2674" s="182"/>
      <c r="B2674" s="41"/>
      <c r="C2674" s="47"/>
    </row>
    <row r="2675" spans="1:3" x14ac:dyDescent="0.25">
      <c r="A2675" s="182"/>
      <c r="B2675" s="41"/>
      <c r="C2675" s="47"/>
    </row>
    <row r="2676" spans="1:3" x14ac:dyDescent="0.25">
      <c r="A2676" s="182"/>
      <c r="B2676" s="41"/>
      <c r="C2676" s="47"/>
    </row>
    <row r="2677" spans="1:3" x14ac:dyDescent="0.25">
      <c r="A2677" s="182"/>
      <c r="B2677" s="41"/>
      <c r="C2677" s="47"/>
    </row>
    <row r="2678" spans="1:3" x14ac:dyDescent="0.25">
      <c r="A2678" s="182"/>
      <c r="B2678" s="41"/>
      <c r="C2678" s="47"/>
    </row>
    <row r="2679" spans="1:3" x14ac:dyDescent="0.25">
      <c r="A2679" s="182"/>
      <c r="B2679" s="41"/>
      <c r="C2679" s="47"/>
    </row>
    <row r="2680" spans="1:3" x14ac:dyDescent="0.25">
      <c r="A2680" s="182"/>
      <c r="B2680" s="41"/>
      <c r="C2680" s="47"/>
    </row>
    <row r="2681" spans="1:3" x14ac:dyDescent="0.25">
      <c r="A2681" s="182"/>
      <c r="B2681" s="41"/>
      <c r="C2681" s="47"/>
    </row>
    <row r="2682" spans="1:3" x14ac:dyDescent="0.25">
      <c r="A2682" s="182"/>
      <c r="B2682" s="41"/>
      <c r="C2682" s="47"/>
    </row>
    <row r="2683" spans="1:3" x14ac:dyDescent="0.25">
      <c r="A2683" s="182"/>
      <c r="B2683" s="41"/>
      <c r="C2683" s="47"/>
    </row>
    <row r="2684" spans="1:3" x14ac:dyDescent="0.25">
      <c r="A2684" s="182"/>
      <c r="B2684" s="41"/>
      <c r="C2684" s="47"/>
    </row>
    <row r="2685" spans="1:3" x14ac:dyDescent="0.25">
      <c r="A2685" s="182"/>
      <c r="B2685" s="41"/>
      <c r="C2685" s="47"/>
    </row>
    <row r="2686" spans="1:3" x14ac:dyDescent="0.25">
      <c r="A2686" s="182"/>
      <c r="B2686" s="41"/>
      <c r="C2686" s="47"/>
    </row>
    <row r="2687" spans="1:3" x14ac:dyDescent="0.25">
      <c r="A2687" s="182"/>
      <c r="B2687" s="41"/>
      <c r="C2687" s="47"/>
    </row>
    <row r="2688" spans="1:3" x14ac:dyDescent="0.25">
      <c r="A2688" s="182"/>
      <c r="B2688" s="41"/>
      <c r="C2688" s="47"/>
    </row>
    <row r="2689" spans="1:3" x14ac:dyDescent="0.25">
      <c r="A2689" s="182"/>
      <c r="B2689" s="41"/>
      <c r="C2689" s="47"/>
    </row>
    <row r="2690" spans="1:3" x14ac:dyDescent="0.25">
      <c r="A2690" s="182"/>
      <c r="B2690" s="41"/>
      <c r="C2690" s="47"/>
    </row>
    <row r="2691" spans="1:3" x14ac:dyDescent="0.25">
      <c r="A2691" s="182"/>
      <c r="B2691" s="41"/>
      <c r="C2691" s="47"/>
    </row>
    <row r="2692" spans="1:3" x14ac:dyDescent="0.25">
      <c r="A2692" s="182"/>
      <c r="B2692" s="41"/>
      <c r="C2692" s="47"/>
    </row>
    <row r="2693" spans="1:3" x14ac:dyDescent="0.25">
      <c r="A2693" s="182"/>
      <c r="B2693" s="41"/>
      <c r="C2693" s="47"/>
    </row>
    <row r="2694" spans="1:3" x14ac:dyDescent="0.25">
      <c r="A2694" s="182"/>
      <c r="B2694" s="41"/>
      <c r="C2694" s="47"/>
    </row>
    <row r="2695" spans="1:3" x14ac:dyDescent="0.25">
      <c r="A2695" s="182"/>
      <c r="B2695" s="41"/>
      <c r="C2695" s="47"/>
    </row>
    <row r="2696" spans="1:3" x14ac:dyDescent="0.25">
      <c r="A2696" s="182"/>
      <c r="B2696" s="41"/>
      <c r="C2696" s="47"/>
    </row>
    <row r="2697" spans="1:3" x14ac:dyDescent="0.25">
      <c r="A2697" s="182"/>
      <c r="B2697" s="41"/>
      <c r="C2697" s="47"/>
    </row>
    <row r="2698" spans="1:3" x14ac:dyDescent="0.25">
      <c r="A2698" s="182"/>
      <c r="B2698" s="41"/>
      <c r="C2698" s="47"/>
    </row>
    <row r="2699" spans="1:3" x14ac:dyDescent="0.25">
      <c r="A2699" s="182"/>
      <c r="B2699" s="41"/>
      <c r="C2699" s="47"/>
    </row>
    <row r="2700" spans="1:3" x14ac:dyDescent="0.25">
      <c r="A2700" s="182"/>
      <c r="B2700" s="41"/>
      <c r="C2700" s="47"/>
    </row>
    <row r="2701" spans="1:3" x14ac:dyDescent="0.25">
      <c r="A2701" s="182"/>
      <c r="B2701" s="41"/>
      <c r="C2701" s="47"/>
    </row>
    <row r="2702" spans="1:3" x14ac:dyDescent="0.25">
      <c r="A2702" s="182"/>
      <c r="B2702" s="41"/>
      <c r="C2702" s="47"/>
    </row>
    <row r="2703" spans="1:3" x14ac:dyDescent="0.25">
      <c r="A2703" s="182"/>
      <c r="B2703" s="41"/>
      <c r="C2703" s="47"/>
    </row>
    <row r="2704" spans="1:3" x14ac:dyDescent="0.25">
      <c r="A2704" s="182"/>
      <c r="B2704" s="41"/>
      <c r="C2704" s="47"/>
    </row>
    <row r="2705" spans="1:3" x14ac:dyDescent="0.25">
      <c r="A2705" s="182"/>
      <c r="B2705" s="41"/>
      <c r="C2705" s="47"/>
    </row>
    <row r="2706" spans="1:3" x14ac:dyDescent="0.25">
      <c r="A2706" s="182"/>
      <c r="B2706" s="41"/>
      <c r="C2706" s="47"/>
    </row>
    <row r="2707" spans="1:3" x14ac:dyDescent="0.25">
      <c r="A2707" s="182"/>
      <c r="B2707" s="41"/>
      <c r="C2707" s="47"/>
    </row>
    <row r="2708" spans="1:3" x14ac:dyDescent="0.25">
      <c r="A2708" s="182"/>
      <c r="B2708" s="41"/>
      <c r="C2708" s="47"/>
    </row>
    <row r="2709" spans="1:3" x14ac:dyDescent="0.25">
      <c r="A2709" s="182"/>
      <c r="B2709" s="41"/>
      <c r="C2709" s="47"/>
    </row>
    <row r="2710" spans="1:3" x14ac:dyDescent="0.25">
      <c r="A2710" s="182"/>
      <c r="B2710" s="41"/>
      <c r="C2710" s="47"/>
    </row>
    <row r="2711" spans="1:3" x14ac:dyDescent="0.25">
      <c r="A2711" s="182"/>
      <c r="B2711" s="41"/>
      <c r="C2711" s="47"/>
    </row>
    <row r="2712" spans="1:3" x14ac:dyDescent="0.25">
      <c r="A2712" s="182"/>
      <c r="B2712" s="41"/>
      <c r="C2712" s="47"/>
    </row>
    <row r="2713" spans="1:3" x14ac:dyDescent="0.25">
      <c r="A2713" s="182"/>
      <c r="B2713" s="41"/>
      <c r="C2713" s="47"/>
    </row>
    <row r="2714" spans="1:3" x14ac:dyDescent="0.25">
      <c r="A2714" s="182"/>
      <c r="B2714" s="41"/>
      <c r="C2714" s="47"/>
    </row>
    <row r="2715" spans="1:3" x14ac:dyDescent="0.25">
      <c r="A2715" s="182"/>
      <c r="B2715" s="41"/>
      <c r="C2715" s="47"/>
    </row>
    <row r="2716" spans="1:3" x14ac:dyDescent="0.25">
      <c r="A2716" s="182"/>
      <c r="B2716" s="41"/>
      <c r="C2716" s="47"/>
    </row>
    <row r="2717" spans="1:3" x14ac:dyDescent="0.25">
      <c r="A2717" s="182"/>
      <c r="B2717" s="41"/>
      <c r="C2717" s="47"/>
    </row>
    <row r="2718" spans="1:3" x14ac:dyDescent="0.25">
      <c r="A2718" s="182"/>
      <c r="B2718" s="41"/>
      <c r="C2718" s="47"/>
    </row>
    <row r="2719" spans="1:3" x14ac:dyDescent="0.25">
      <c r="A2719" s="182"/>
      <c r="B2719" s="41"/>
      <c r="C2719" s="47"/>
    </row>
    <row r="2720" spans="1:3" x14ac:dyDescent="0.25">
      <c r="A2720" s="182"/>
      <c r="B2720" s="41"/>
      <c r="C2720" s="47"/>
    </row>
    <row r="2721" spans="1:3" x14ac:dyDescent="0.25">
      <c r="A2721" s="182"/>
      <c r="B2721" s="41"/>
      <c r="C2721" s="47"/>
    </row>
    <row r="2722" spans="1:3" x14ac:dyDescent="0.25">
      <c r="A2722" s="182"/>
      <c r="B2722" s="41"/>
      <c r="C2722" s="47"/>
    </row>
    <row r="2723" spans="1:3" x14ac:dyDescent="0.25">
      <c r="A2723" s="182"/>
      <c r="B2723" s="41"/>
      <c r="C2723" s="47"/>
    </row>
    <row r="2724" spans="1:3" x14ac:dyDescent="0.25">
      <c r="A2724" s="182"/>
      <c r="B2724" s="41"/>
      <c r="C2724" s="47"/>
    </row>
    <row r="2725" spans="1:3" x14ac:dyDescent="0.25">
      <c r="A2725" s="182"/>
      <c r="B2725" s="41"/>
      <c r="C2725" s="47"/>
    </row>
    <row r="2726" spans="1:3" x14ac:dyDescent="0.25">
      <c r="A2726" s="182"/>
      <c r="B2726" s="41"/>
      <c r="C2726" s="47"/>
    </row>
    <row r="2727" spans="1:3" x14ac:dyDescent="0.25">
      <c r="A2727" s="182"/>
      <c r="B2727" s="41"/>
      <c r="C2727" s="47"/>
    </row>
    <row r="2728" spans="1:3" x14ac:dyDescent="0.25">
      <c r="A2728" s="182"/>
      <c r="B2728" s="41"/>
      <c r="C2728" s="47"/>
    </row>
    <row r="2729" spans="1:3" x14ac:dyDescent="0.25">
      <c r="A2729" s="182"/>
      <c r="B2729" s="41"/>
      <c r="C2729" s="47"/>
    </row>
    <row r="2730" spans="1:3" x14ac:dyDescent="0.25">
      <c r="A2730" s="182"/>
      <c r="B2730" s="41"/>
      <c r="C2730" s="47"/>
    </row>
    <row r="2731" spans="1:3" x14ac:dyDescent="0.25">
      <c r="A2731" s="182"/>
      <c r="B2731" s="41"/>
      <c r="C2731" s="47"/>
    </row>
    <row r="2732" spans="1:3" x14ac:dyDescent="0.25">
      <c r="A2732" s="182"/>
      <c r="B2732" s="41"/>
      <c r="C2732" s="47"/>
    </row>
    <row r="2733" spans="1:3" x14ac:dyDescent="0.25">
      <c r="A2733" s="182"/>
      <c r="B2733" s="41"/>
      <c r="C2733" s="47"/>
    </row>
    <row r="2734" spans="1:3" x14ac:dyDescent="0.25">
      <c r="A2734" s="182"/>
      <c r="B2734" s="41"/>
      <c r="C2734" s="47"/>
    </row>
    <row r="2735" spans="1:3" x14ac:dyDescent="0.25">
      <c r="A2735" s="182"/>
      <c r="B2735" s="41"/>
      <c r="C2735" s="47"/>
    </row>
    <row r="2736" spans="1:3" x14ac:dyDescent="0.25">
      <c r="A2736" s="182"/>
      <c r="B2736" s="41"/>
      <c r="C2736" s="47"/>
    </row>
    <row r="2737" spans="1:3" x14ac:dyDescent="0.25">
      <c r="A2737" s="182"/>
      <c r="B2737" s="41"/>
      <c r="C2737" s="47"/>
    </row>
    <row r="2738" spans="1:3" x14ac:dyDescent="0.25">
      <c r="A2738" s="182"/>
      <c r="B2738" s="41"/>
      <c r="C2738" s="47"/>
    </row>
    <row r="2739" spans="1:3" x14ac:dyDescent="0.25">
      <c r="A2739" s="182"/>
      <c r="B2739" s="41"/>
      <c r="C2739" s="47"/>
    </row>
    <row r="2740" spans="1:3" x14ac:dyDescent="0.25">
      <c r="A2740" s="182"/>
      <c r="B2740" s="41"/>
      <c r="C2740" s="47"/>
    </row>
    <row r="2741" spans="1:3" x14ac:dyDescent="0.25">
      <c r="A2741" s="182"/>
      <c r="B2741" s="41"/>
      <c r="C2741" s="47"/>
    </row>
    <row r="2742" spans="1:3" x14ac:dyDescent="0.25">
      <c r="A2742" s="182"/>
      <c r="B2742" s="41"/>
      <c r="C2742" s="47"/>
    </row>
    <row r="2743" spans="1:3" x14ac:dyDescent="0.25">
      <c r="A2743" s="182"/>
      <c r="B2743" s="41"/>
      <c r="C2743" s="47"/>
    </row>
    <row r="2744" spans="1:3" x14ac:dyDescent="0.25">
      <c r="A2744" s="182"/>
      <c r="B2744" s="41"/>
      <c r="C2744" s="47"/>
    </row>
    <row r="2745" spans="1:3" x14ac:dyDescent="0.25">
      <c r="A2745" s="182"/>
      <c r="B2745" s="41"/>
      <c r="C2745" s="47"/>
    </row>
    <row r="2746" spans="1:3" x14ac:dyDescent="0.25">
      <c r="A2746" s="182"/>
      <c r="B2746" s="41"/>
      <c r="C2746" s="47"/>
    </row>
    <row r="2747" spans="1:3" x14ac:dyDescent="0.25">
      <c r="A2747" s="182"/>
      <c r="B2747" s="41"/>
      <c r="C2747" s="47"/>
    </row>
    <row r="2748" spans="1:3" x14ac:dyDescent="0.25">
      <c r="A2748" s="182"/>
      <c r="B2748" s="41"/>
      <c r="C2748" s="47"/>
    </row>
    <row r="2749" spans="1:3" x14ac:dyDescent="0.25">
      <c r="A2749" s="182"/>
      <c r="B2749" s="41"/>
      <c r="C2749" s="47"/>
    </row>
    <row r="2750" spans="1:3" x14ac:dyDescent="0.25">
      <c r="A2750" s="182"/>
      <c r="B2750" s="41"/>
      <c r="C2750" s="47"/>
    </row>
    <row r="2751" spans="1:3" x14ac:dyDescent="0.25">
      <c r="A2751" s="182"/>
      <c r="B2751" s="41"/>
      <c r="C2751" s="47"/>
    </row>
    <row r="2752" spans="1:3" x14ac:dyDescent="0.25">
      <c r="A2752" s="182"/>
      <c r="B2752" s="41"/>
      <c r="C2752" s="47"/>
    </row>
    <row r="2753" spans="1:3" x14ac:dyDescent="0.25">
      <c r="A2753" s="182"/>
      <c r="B2753" s="41"/>
      <c r="C2753" s="47"/>
    </row>
    <row r="2754" spans="1:3" x14ac:dyDescent="0.25">
      <c r="A2754" s="182"/>
      <c r="B2754" s="41"/>
      <c r="C2754" s="47"/>
    </row>
    <row r="2755" spans="1:3" x14ac:dyDescent="0.25">
      <c r="A2755" s="182"/>
      <c r="B2755" s="41"/>
      <c r="C2755" s="47"/>
    </row>
    <row r="2756" spans="1:3" x14ac:dyDescent="0.25">
      <c r="A2756" s="182"/>
      <c r="B2756" s="41"/>
      <c r="C2756" s="47"/>
    </row>
    <row r="2757" spans="1:3" x14ac:dyDescent="0.25">
      <c r="A2757" s="182"/>
      <c r="B2757" s="41"/>
      <c r="C2757" s="47"/>
    </row>
    <row r="2758" spans="1:3" x14ac:dyDescent="0.25">
      <c r="A2758" s="182"/>
      <c r="B2758" s="41"/>
      <c r="C2758" s="47"/>
    </row>
    <row r="2759" spans="1:3" x14ac:dyDescent="0.25">
      <c r="A2759" s="182"/>
      <c r="B2759" s="41"/>
      <c r="C2759" s="47"/>
    </row>
    <row r="2760" spans="1:3" x14ac:dyDescent="0.25">
      <c r="A2760" s="182"/>
      <c r="B2760" s="41"/>
      <c r="C2760" s="47"/>
    </row>
    <row r="2761" spans="1:3" x14ac:dyDescent="0.25">
      <c r="A2761" s="182"/>
      <c r="B2761" s="41"/>
      <c r="C2761" s="47"/>
    </row>
    <row r="2762" spans="1:3" x14ac:dyDescent="0.25">
      <c r="A2762" s="182"/>
      <c r="B2762" s="41"/>
      <c r="C2762" s="47"/>
    </row>
    <row r="2763" spans="1:3" x14ac:dyDescent="0.25">
      <c r="A2763" s="182"/>
      <c r="B2763" s="41"/>
      <c r="C2763" s="47"/>
    </row>
    <row r="2764" spans="1:3" x14ac:dyDescent="0.25">
      <c r="A2764" s="182"/>
      <c r="B2764" s="41"/>
      <c r="C2764" s="47"/>
    </row>
    <row r="2765" spans="1:3" x14ac:dyDescent="0.25">
      <c r="A2765" s="182"/>
      <c r="B2765" s="41"/>
      <c r="C2765" s="47"/>
    </row>
    <row r="2766" spans="1:3" x14ac:dyDescent="0.25">
      <c r="A2766" s="182"/>
      <c r="B2766" s="41"/>
      <c r="C2766" s="47"/>
    </row>
    <row r="2767" spans="1:3" x14ac:dyDescent="0.25">
      <c r="A2767" s="182"/>
      <c r="B2767" s="41"/>
      <c r="C2767" s="47"/>
    </row>
    <row r="2768" spans="1:3" x14ac:dyDescent="0.25">
      <c r="A2768" s="182"/>
      <c r="B2768" s="41"/>
      <c r="C2768" s="47"/>
    </row>
    <row r="2769" spans="1:3" x14ac:dyDescent="0.25">
      <c r="A2769" s="182"/>
      <c r="B2769" s="41"/>
      <c r="C2769" s="47"/>
    </row>
    <row r="2770" spans="1:3" x14ac:dyDescent="0.25">
      <c r="A2770" s="182"/>
      <c r="B2770" s="41"/>
      <c r="C2770" s="47"/>
    </row>
    <row r="2771" spans="1:3" x14ac:dyDescent="0.25">
      <c r="A2771" s="182"/>
      <c r="B2771" s="41"/>
      <c r="C2771" s="47"/>
    </row>
    <row r="2772" spans="1:3" x14ac:dyDescent="0.25">
      <c r="A2772" s="182"/>
      <c r="B2772" s="41"/>
      <c r="C2772" s="47"/>
    </row>
    <row r="2773" spans="1:3" x14ac:dyDescent="0.25">
      <c r="A2773" s="182"/>
      <c r="B2773" s="41"/>
      <c r="C2773" s="47"/>
    </row>
    <row r="2774" spans="1:3" x14ac:dyDescent="0.25">
      <c r="A2774" s="182"/>
      <c r="B2774" s="41"/>
      <c r="C2774" s="47"/>
    </row>
    <row r="2775" spans="1:3" x14ac:dyDescent="0.25">
      <c r="A2775" s="182"/>
      <c r="B2775" s="41"/>
      <c r="C2775" s="47"/>
    </row>
    <row r="2776" spans="1:3" x14ac:dyDescent="0.25">
      <c r="A2776" s="182"/>
      <c r="B2776" s="41"/>
      <c r="C2776" s="47"/>
    </row>
    <row r="2777" spans="1:3" x14ac:dyDescent="0.25">
      <c r="A2777" s="182"/>
      <c r="B2777" s="41"/>
      <c r="C2777" s="47"/>
    </row>
    <row r="2778" spans="1:3" x14ac:dyDescent="0.25">
      <c r="A2778" s="182"/>
      <c r="B2778" s="41"/>
      <c r="C2778" s="47"/>
    </row>
    <row r="2779" spans="1:3" x14ac:dyDescent="0.25">
      <c r="A2779" s="182"/>
      <c r="B2779" s="41"/>
      <c r="C2779" s="47"/>
    </row>
    <row r="2780" spans="1:3" x14ac:dyDescent="0.25">
      <c r="A2780" s="182"/>
      <c r="B2780" s="41"/>
      <c r="C2780" s="47"/>
    </row>
    <row r="2781" spans="1:3" x14ac:dyDescent="0.25">
      <c r="A2781" s="182"/>
      <c r="B2781" s="41"/>
      <c r="C2781" s="47"/>
    </row>
    <row r="2782" spans="1:3" x14ac:dyDescent="0.25">
      <c r="A2782" s="182"/>
      <c r="B2782" s="41"/>
      <c r="C2782" s="47"/>
    </row>
    <row r="2783" spans="1:3" x14ac:dyDescent="0.25">
      <c r="A2783" s="182"/>
      <c r="B2783" s="41"/>
      <c r="C2783" s="47"/>
    </row>
    <row r="2784" spans="1:3" x14ac:dyDescent="0.25">
      <c r="A2784" s="182"/>
      <c r="B2784" s="41"/>
      <c r="C2784" s="47"/>
    </row>
    <row r="2785" spans="1:3" x14ac:dyDescent="0.25">
      <c r="A2785" s="182"/>
      <c r="B2785" s="41"/>
      <c r="C2785" s="47"/>
    </row>
    <row r="2786" spans="1:3" x14ac:dyDescent="0.25">
      <c r="A2786" s="182"/>
      <c r="B2786" s="41"/>
      <c r="C2786" s="47"/>
    </row>
    <row r="2787" spans="1:3" x14ac:dyDescent="0.25">
      <c r="A2787" s="182"/>
      <c r="B2787" s="41"/>
      <c r="C2787" s="47"/>
    </row>
    <row r="2788" spans="1:3" x14ac:dyDescent="0.25">
      <c r="A2788" s="182"/>
      <c r="B2788" s="41"/>
      <c r="C2788" s="47"/>
    </row>
    <row r="2789" spans="1:3" x14ac:dyDescent="0.25">
      <c r="A2789" s="182"/>
      <c r="B2789" s="41"/>
      <c r="C2789" s="47"/>
    </row>
    <row r="2790" spans="1:3" x14ac:dyDescent="0.25">
      <c r="A2790" s="182"/>
      <c r="B2790" s="41"/>
      <c r="C2790" s="47"/>
    </row>
    <row r="2791" spans="1:3" x14ac:dyDescent="0.25">
      <c r="A2791" s="182"/>
      <c r="B2791" s="41"/>
      <c r="C2791" s="47"/>
    </row>
    <row r="2792" spans="1:3" x14ac:dyDescent="0.25">
      <c r="A2792" s="182"/>
      <c r="B2792" s="41"/>
      <c r="C2792" s="47"/>
    </row>
    <row r="2793" spans="1:3" x14ac:dyDescent="0.25">
      <c r="A2793" s="182"/>
      <c r="B2793" s="41"/>
      <c r="C2793" s="47"/>
    </row>
    <row r="2794" spans="1:3" x14ac:dyDescent="0.25">
      <c r="A2794" s="182"/>
      <c r="B2794" s="41"/>
      <c r="C2794" s="47"/>
    </row>
    <row r="2795" spans="1:3" x14ac:dyDescent="0.25">
      <c r="A2795" s="182"/>
      <c r="B2795" s="41"/>
      <c r="C2795" s="47"/>
    </row>
    <row r="2796" spans="1:3" x14ac:dyDescent="0.25">
      <c r="A2796" s="182"/>
      <c r="B2796" s="41"/>
      <c r="C2796" s="47"/>
    </row>
    <row r="2797" spans="1:3" x14ac:dyDescent="0.25">
      <c r="A2797" s="182"/>
      <c r="B2797" s="41"/>
      <c r="C2797" s="47"/>
    </row>
    <row r="2798" spans="1:3" x14ac:dyDescent="0.25">
      <c r="A2798" s="182"/>
      <c r="B2798" s="41"/>
      <c r="C2798" s="47"/>
    </row>
    <row r="2799" spans="1:3" x14ac:dyDescent="0.25">
      <c r="A2799" s="182"/>
      <c r="B2799" s="41"/>
      <c r="C2799" s="47"/>
    </row>
    <row r="2800" spans="1:3" x14ac:dyDescent="0.25">
      <c r="A2800" s="182"/>
      <c r="B2800" s="41"/>
      <c r="C2800" s="47"/>
    </row>
    <row r="2801" spans="1:3" x14ac:dyDescent="0.25">
      <c r="A2801" s="182"/>
      <c r="B2801" s="41"/>
      <c r="C2801" s="47"/>
    </row>
    <row r="2802" spans="1:3" x14ac:dyDescent="0.25">
      <c r="A2802" s="182"/>
      <c r="B2802" s="41"/>
      <c r="C2802" s="47"/>
    </row>
    <row r="2803" spans="1:3" x14ac:dyDescent="0.25">
      <c r="A2803" s="182"/>
      <c r="B2803" s="41"/>
      <c r="C2803" s="47"/>
    </row>
    <row r="2804" spans="1:3" x14ac:dyDescent="0.25">
      <c r="A2804" s="182"/>
      <c r="B2804" s="41"/>
      <c r="C2804" s="47"/>
    </row>
    <row r="2805" spans="1:3" x14ac:dyDescent="0.25">
      <c r="A2805" s="182"/>
      <c r="B2805" s="41"/>
      <c r="C2805" s="47"/>
    </row>
    <row r="2806" spans="1:3" x14ac:dyDescent="0.25">
      <c r="A2806" s="182"/>
      <c r="B2806" s="41"/>
      <c r="C2806" s="47"/>
    </row>
    <row r="2807" spans="1:3" x14ac:dyDescent="0.25">
      <c r="A2807" s="182"/>
      <c r="B2807" s="41"/>
      <c r="C2807" s="47"/>
    </row>
    <row r="2808" spans="1:3" x14ac:dyDescent="0.25">
      <c r="A2808" s="182"/>
      <c r="B2808" s="41"/>
      <c r="C2808" s="47"/>
    </row>
    <row r="2809" spans="1:3" x14ac:dyDescent="0.25">
      <c r="A2809" s="182"/>
      <c r="B2809" s="41"/>
      <c r="C2809" s="47"/>
    </row>
    <row r="2810" spans="1:3" x14ac:dyDescent="0.25">
      <c r="A2810" s="182"/>
      <c r="B2810" s="41"/>
      <c r="C2810" s="47"/>
    </row>
    <row r="2811" spans="1:3" x14ac:dyDescent="0.25">
      <c r="A2811" s="182"/>
      <c r="B2811" s="41"/>
      <c r="C2811" s="47"/>
    </row>
    <row r="2812" spans="1:3" x14ac:dyDescent="0.25">
      <c r="A2812" s="182"/>
      <c r="B2812" s="41"/>
      <c r="C2812" s="47"/>
    </row>
    <row r="2813" spans="1:3" x14ac:dyDescent="0.25">
      <c r="A2813" s="182"/>
      <c r="B2813" s="41"/>
      <c r="C2813" s="47"/>
    </row>
    <row r="2814" spans="1:3" x14ac:dyDescent="0.25">
      <c r="A2814" s="182"/>
      <c r="B2814" s="41"/>
      <c r="C2814" s="47"/>
    </row>
    <row r="2815" spans="1:3" x14ac:dyDescent="0.25">
      <c r="A2815" s="182"/>
      <c r="B2815" s="41"/>
      <c r="C2815" s="47"/>
    </row>
    <row r="2816" spans="1:3" x14ac:dyDescent="0.25">
      <c r="A2816" s="182"/>
      <c r="B2816" s="41"/>
      <c r="C2816" s="47"/>
    </row>
    <row r="2817" spans="1:3" x14ac:dyDescent="0.25">
      <c r="A2817" s="182"/>
      <c r="B2817" s="41"/>
      <c r="C2817" s="47"/>
    </row>
    <row r="2818" spans="1:3" x14ac:dyDescent="0.25">
      <c r="A2818" s="182"/>
      <c r="B2818" s="41"/>
      <c r="C2818" s="47"/>
    </row>
    <row r="2819" spans="1:3" x14ac:dyDescent="0.25">
      <c r="A2819" s="182"/>
      <c r="B2819" s="41"/>
      <c r="C2819" s="47"/>
    </row>
    <row r="2820" spans="1:3" x14ac:dyDescent="0.25">
      <c r="A2820" s="182"/>
      <c r="B2820" s="41"/>
      <c r="C2820" s="47"/>
    </row>
    <row r="2821" spans="1:3" x14ac:dyDescent="0.25">
      <c r="A2821" s="182"/>
      <c r="B2821" s="41"/>
      <c r="C2821" s="47"/>
    </row>
    <row r="2822" spans="1:3" x14ac:dyDescent="0.25">
      <c r="A2822" s="182"/>
      <c r="B2822" s="41"/>
      <c r="C2822" s="47"/>
    </row>
    <row r="2823" spans="1:3" x14ac:dyDescent="0.25">
      <c r="A2823" s="182"/>
      <c r="B2823" s="41"/>
      <c r="C2823" s="47"/>
    </row>
    <row r="2824" spans="1:3" x14ac:dyDescent="0.25">
      <c r="A2824" s="182"/>
      <c r="B2824" s="41"/>
      <c r="C2824" s="47"/>
    </row>
    <row r="2825" spans="1:3" x14ac:dyDescent="0.25">
      <c r="A2825" s="182"/>
      <c r="B2825" s="41"/>
      <c r="C2825" s="47"/>
    </row>
    <row r="2826" spans="1:3" x14ac:dyDescent="0.25">
      <c r="A2826" s="182"/>
      <c r="B2826" s="41"/>
      <c r="C2826" s="47"/>
    </row>
    <row r="2827" spans="1:3" x14ac:dyDescent="0.25">
      <c r="A2827" s="182"/>
      <c r="B2827" s="41"/>
      <c r="C2827" s="47"/>
    </row>
    <row r="2828" spans="1:3" x14ac:dyDescent="0.25">
      <c r="A2828" s="182"/>
      <c r="B2828" s="41"/>
      <c r="C2828" s="47"/>
    </row>
    <row r="2829" spans="1:3" x14ac:dyDescent="0.25">
      <c r="A2829" s="182"/>
      <c r="B2829" s="41"/>
      <c r="C2829" s="47"/>
    </row>
    <row r="2830" spans="1:3" x14ac:dyDescent="0.25">
      <c r="A2830" s="182"/>
      <c r="B2830" s="41"/>
      <c r="C2830" s="47"/>
    </row>
    <row r="2831" spans="1:3" x14ac:dyDescent="0.25">
      <c r="A2831" s="182"/>
      <c r="B2831" s="41"/>
      <c r="C2831" s="47"/>
    </row>
    <row r="2832" spans="1:3" x14ac:dyDescent="0.25">
      <c r="A2832" s="182"/>
      <c r="B2832" s="41"/>
      <c r="C2832" s="47"/>
    </row>
    <row r="2833" spans="1:3" x14ac:dyDescent="0.25">
      <c r="A2833" s="182"/>
      <c r="B2833" s="41"/>
      <c r="C2833" s="47"/>
    </row>
    <row r="2834" spans="1:3" x14ac:dyDescent="0.25">
      <c r="A2834" s="182"/>
      <c r="B2834" s="41"/>
      <c r="C2834" s="47"/>
    </row>
    <row r="2835" spans="1:3" x14ac:dyDescent="0.25">
      <c r="A2835" s="182"/>
      <c r="B2835" s="41"/>
      <c r="C2835" s="47"/>
    </row>
    <row r="2836" spans="1:3" x14ac:dyDescent="0.25">
      <c r="A2836" s="182"/>
      <c r="B2836" s="41"/>
      <c r="C2836" s="47"/>
    </row>
    <row r="2837" spans="1:3" x14ac:dyDescent="0.25">
      <c r="A2837" s="182"/>
      <c r="B2837" s="41"/>
      <c r="C2837" s="47"/>
    </row>
    <row r="2838" spans="1:3" x14ac:dyDescent="0.25">
      <c r="A2838" s="182"/>
      <c r="B2838" s="41"/>
      <c r="C2838" s="47"/>
    </row>
    <row r="2839" spans="1:3" x14ac:dyDescent="0.25">
      <c r="A2839" s="182"/>
      <c r="B2839" s="41"/>
      <c r="C2839" s="47"/>
    </row>
    <row r="2840" spans="1:3" x14ac:dyDescent="0.25">
      <c r="A2840" s="182"/>
      <c r="B2840" s="41"/>
      <c r="C2840" s="47"/>
    </row>
    <row r="2841" spans="1:3" x14ac:dyDescent="0.25">
      <c r="A2841" s="182"/>
      <c r="B2841" s="41"/>
      <c r="C2841" s="47"/>
    </row>
    <row r="2842" spans="1:3" x14ac:dyDescent="0.25">
      <c r="A2842" s="182"/>
      <c r="B2842" s="41"/>
      <c r="C2842" s="47"/>
    </row>
    <row r="2843" spans="1:3" x14ac:dyDescent="0.25">
      <c r="A2843" s="182"/>
      <c r="B2843" s="41"/>
      <c r="C2843" s="47"/>
    </row>
    <row r="2844" spans="1:3" x14ac:dyDescent="0.25">
      <c r="A2844" s="182"/>
      <c r="B2844" s="41"/>
      <c r="C2844" s="47"/>
    </row>
    <row r="2845" spans="1:3" x14ac:dyDescent="0.25">
      <c r="A2845" s="182"/>
      <c r="B2845" s="41"/>
      <c r="C2845" s="47"/>
    </row>
    <row r="2846" spans="1:3" x14ac:dyDescent="0.25">
      <c r="A2846" s="182"/>
      <c r="B2846" s="41"/>
      <c r="C2846" s="47"/>
    </row>
    <row r="2847" spans="1:3" x14ac:dyDescent="0.25">
      <c r="A2847" s="182"/>
      <c r="B2847" s="41"/>
      <c r="C2847" s="47"/>
    </row>
    <row r="2848" spans="1:3" x14ac:dyDescent="0.25">
      <c r="A2848" s="182"/>
      <c r="B2848" s="41"/>
      <c r="C2848" s="47"/>
    </row>
    <row r="2849" spans="1:3" x14ac:dyDescent="0.25">
      <c r="A2849" s="182"/>
      <c r="B2849" s="41"/>
      <c r="C2849" s="47"/>
    </row>
    <row r="2850" spans="1:3" x14ac:dyDescent="0.25">
      <c r="A2850" s="182"/>
      <c r="B2850" s="41"/>
      <c r="C2850" s="47"/>
    </row>
    <row r="2851" spans="1:3" x14ac:dyDescent="0.25">
      <c r="A2851" s="182"/>
      <c r="B2851" s="41"/>
      <c r="C2851" s="47"/>
    </row>
    <row r="2852" spans="1:3" x14ac:dyDescent="0.25">
      <c r="A2852" s="182"/>
      <c r="B2852" s="41"/>
      <c r="C2852" s="47"/>
    </row>
    <row r="2853" spans="1:3" x14ac:dyDescent="0.25">
      <c r="A2853" s="182"/>
      <c r="B2853" s="41"/>
      <c r="C2853" s="47"/>
    </row>
    <row r="2854" spans="1:3" x14ac:dyDescent="0.25">
      <c r="A2854" s="182"/>
      <c r="B2854" s="41"/>
      <c r="C2854" s="47"/>
    </row>
    <row r="2855" spans="1:3" x14ac:dyDescent="0.25">
      <c r="A2855" s="182"/>
      <c r="B2855" s="41"/>
      <c r="C2855" s="47"/>
    </row>
    <row r="2856" spans="1:3" x14ac:dyDescent="0.25">
      <c r="A2856" s="182"/>
      <c r="B2856" s="41"/>
      <c r="C2856" s="47"/>
    </row>
    <row r="2857" spans="1:3" x14ac:dyDescent="0.25">
      <c r="A2857" s="182"/>
      <c r="B2857" s="41"/>
      <c r="C2857" s="47"/>
    </row>
    <row r="2858" spans="1:3" x14ac:dyDescent="0.25">
      <c r="A2858" s="182"/>
      <c r="B2858" s="41"/>
      <c r="C2858" s="47"/>
    </row>
    <row r="2859" spans="1:3" x14ac:dyDescent="0.25">
      <c r="A2859" s="182"/>
      <c r="B2859" s="41"/>
      <c r="C2859" s="47"/>
    </row>
    <row r="2860" spans="1:3" x14ac:dyDescent="0.25">
      <c r="A2860" s="182"/>
      <c r="B2860" s="41"/>
      <c r="C2860" s="47"/>
    </row>
    <row r="2861" spans="1:3" x14ac:dyDescent="0.25">
      <c r="A2861" s="182"/>
      <c r="B2861" s="41"/>
      <c r="C2861" s="47"/>
    </row>
    <row r="2862" spans="1:3" x14ac:dyDescent="0.25">
      <c r="A2862" s="182"/>
      <c r="B2862" s="41"/>
      <c r="C2862" s="47"/>
    </row>
    <row r="2863" spans="1:3" x14ac:dyDescent="0.25">
      <c r="A2863" s="182"/>
      <c r="B2863" s="41"/>
      <c r="C2863" s="47"/>
    </row>
    <row r="2864" spans="1:3" x14ac:dyDescent="0.25">
      <c r="A2864" s="182"/>
      <c r="B2864" s="41"/>
      <c r="C2864" s="47"/>
    </row>
    <row r="2865" spans="1:3" x14ac:dyDescent="0.25">
      <c r="A2865" s="182"/>
      <c r="B2865" s="41"/>
      <c r="C2865" s="47"/>
    </row>
    <row r="2866" spans="1:3" x14ac:dyDescent="0.25">
      <c r="A2866" s="182"/>
      <c r="B2866" s="41"/>
      <c r="C2866" s="47"/>
    </row>
    <row r="2867" spans="1:3" x14ac:dyDescent="0.25">
      <c r="A2867" s="182"/>
      <c r="B2867" s="41"/>
      <c r="C2867" s="47"/>
    </row>
    <row r="2868" spans="1:3" x14ac:dyDescent="0.25">
      <c r="A2868" s="182"/>
      <c r="B2868" s="41"/>
      <c r="C2868" s="47"/>
    </row>
    <row r="2869" spans="1:3" x14ac:dyDescent="0.25">
      <c r="A2869" s="182"/>
      <c r="B2869" s="41"/>
      <c r="C2869" s="47"/>
    </row>
    <row r="2870" spans="1:3" x14ac:dyDescent="0.25">
      <c r="A2870" s="182"/>
      <c r="B2870" s="41"/>
      <c r="C2870" s="47"/>
    </row>
    <row r="2871" spans="1:3" x14ac:dyDescent="0.25">
      <c r="A2871" s="182"/>
      <c r="B2871" s="41"/>
      <c r="C2871" s="47"/>
    </row>
    <row r="2872" spans="1:3" x14ac:dyDescent="0.25">
      <c r="A2872" s="182"/>
      <c r="B2872" s="41"/>
      <c r="C2872" s="47"/>
    </row>
    <row r="2873" spans="1:3" x14ac:dyDescent="0.25">
      <c r="A2873" s="182"/>
      <c r="B2873" s="41"/>
      <c r="C2873" s="47"/>
    </row>
    <row r="2874" spans="1:3" x14ac:dyDescent="0.25">
      <c r="A2874" s="182"/>
      <c r="B2874" s="41"/>
      <c r="C2874" s="47"/>
    </row>
    <row r="2875" spans="1:3" x14ac:dyDescent="0.25">
      <c r="A2875" s="182"/>
      <c r="B2875" s="41"/>
      <c r="C2875" s="47"/>
    </row>
    <row r="2876" spans="1:3" x14ac:dyDescent="0.25">
      <c r="A2876" s="182"/>
      <c r="B2876" s="41"/>
      <c r="C2876" s="47"/>
    </row>
    <row r="2877" spans="1:3" x14ac:dyDescent="0.25">
      <c r="A2877" s="182"/>
      <c r="B2877" s="41"/>
      <c r="C2877" s="47"/>
    </row>
    <row r="2878" spans="1:3" x14ac:dyDescent="0.25">
      <c r="A2878" s="182"/>
      <c r="B2878" s="41"/>
      <c r="C2878" s="47"/>
    </row>
    <row r="2879" spans="1:3" x14ac:dyDescent="0.25">
      <c r="A2879" s="182"/>
      <c r="B2879" s="41"/>
      <c r="C2879" s="47"/>
    </row>
    <row r="2880" spans="1:3" x14ac:dyDescent="0.25">
      <c r="A2880" s="182"/>
      <c r="B2880" s="41"/>
      <c r="C2880" s="47"/>
    </row>
    <row r="2881" spans="1:3" x14ac:dyDescent="0.25">
      <c r="A2881" s="182"/>
      <c r="B2881" s="41"/>
      <c r="C2881" s="47"/>
    </row>
    <row r="2882" spans="1:3" x14ac:dyDescent="0.25">
      <c r="A2882" s="182"/>
      <c r="B2882" s="41"/>
      <c r="C2882" s="47"/>
    </row>
    <row r="2883" spans="1:3" x14ac:dyDescent="0.25">
      <c r="A2883" s="182"/>
      <c r="B2883" s="41"/>
      <c r="C2883" s="47"/>
    </row>
    <row r="2884" spans="1:3" x14ac:dyDescent="0.25">
      <c r="A2884" s="182"/>
      <c r="B2884" s="41"/>
      <c r="C2884" s="47"/>
    </row>
    <row r="2885" spans="1:3" x14ac:dyDescent="0.25">
      <c r="A2885" s="182"/>
      <c r="B2885" s="41"/>
      <c r="C2885" s="47"/>
    </row>
    <row r="2886" spans="1:3" x14ac:dyDescent="0.25">
      <c r="A2886" s="182"/>
      <c r="B2886" s="41"/>
      <c r="C2886" s="47"/>
    </row>
    <row r="2887" spans="1:3" x14ac:dyDescent="0.25">
      <c r="A2887" s="182"/>
      <c r="B2887" s="41"/>
      <c r="C2887" s="47"/>
    </row>
    <row r="2888" spans="1:3" x14ac:dyDescent="0.25">
      <c r="A2888" s="182"/>
      <c r="B2888" s="41"/>
      <c r="C2888" s="47"/>
    </row>
    <row r="2889" spans="1:3" x14ac:dyDescent="0.25">
      <c r="A2889" s="182"/>
      <c r="B2889" s="41"/>
      <c r="C2889" s="47"/>
    </row>
    <row r="2890" spans="1:3" x14ac:dyDescent="0.25">
      <c r="A2890" s="182"/>
      <c r="B2890" s="41"/>
      <c r="C2890" s="47"/>
    </row>
    <row r="2891" spans="1:3" x14ac:dyDescent="0.25">
      <c r="A2891" s="182"/>
      <c r="B2891" s="41"/>
      <c r="C2891" s="47"/>
    </row>
    <row r="2892" spans="1:3" x14ac:dyDescent="0.25">
      <c r="A2892" s="182"/>
      <c r="B2892" s="41"/>
      <c r="C2892" s="47"/>
    </row>
    <row r="2893" spans="1:3" x14ac:dyDescent="0.25">
      <c r="A2893" s="182"/>
      <c r="B2893" s="41"/>
      <c r="C2893" s="47"/>
    </row>
    <row r="2894" spans="1:3" x14ac:dyDescent="0.25">
      <c r="A2894" s="182"/>
      <c r="B2894" s="41"/>
      <c r="C2894" s="47"/>
    </row>
    <row r="2895" spans="1:3" x14ac:dyDescent="0.25">
      <c r="A2895" s="182"/>
      <c r="B2895" s="41"/>
      <c r="C2895" s="47"/>
    </row>
    <row r="2896" spans="1:3" x14ac:dyDescent="0.25">
      <c r="A2896" s="182"/>
      <c r="B2896" s="41"/>
      <c r="C2896" s="47"/>
    </row>
    <row r="2897" spans="1:3" x14ac:dyDescent="0.25">
      <c r="A2897" s="182"/>
      <c r="B2897" s="41"/>
      <c r="C2897" s="47"/>
    </row>
    <row r="2898" spans="1:3" x14ac:dyDescent="0.25">
      <c r="A2898" s="182"/>
      <c r="B2898" s="41"/>
      <c r="C2898" s="47"/>
    </row>
    <row r="2899" spans="1:3" x14ac:dyDescent="0.25">
      <c r="A2899" s="182"/>
      <c r="B2899" s="41"/>
      <c r="C2899" s="47"/>
    </row>
    <row r="2900" spans="1:3" x14ac:dyDescent="0.25">
      <c r="A2900" s="182"/>
      <c r="B2900" s="41"/>
      <c r="C2900" s="47"/>
    </row>
    <row r="2901" spans="1:3" x14ac:dyDescent="0.25">
      <c r="A2901" s="182"/>
      <c r="B2901" s="41"/>
      <c r="C2901" s="47"/>
    </row>
    <row r="2902" spans="1:3" x14ac:dyDescent="0.25">
      <c r="A2902" s="182"/>
      <c r="B2902" s="41"/>
      <c r="C2902" s="47"/>
    </row>
    <row r="2903" spans="1:3" x14ac:dyDescent="0.25">
      <c r="A2903" s="182"/>
      <c r="B2903" s="41"/>
      <c r="C2903" s="47"/>
    </row>
    <row r="2904" spans="1:3" x14ac:dyDescent="0.25">
      <c r="A2904" s="182"/>
      <c r="B2904" s="41"/>
      <c r="C2904" s="47"/>
    </row>
    <row r="2905" spans="1:3" x14ac:dyDescent="0.25">
      <c r="A2905" s="182"/>
      <c r="B2905" s="41"/>
      <c r="C2905" s="47"/>
    </row>
    <row r="2906" spans="1:3" x14ac:dyDescent="0.25">
      <c r="A2906" s="182"/>
      <c r="B2906" s="41"/>
      <c r="C2906" s="47"/>
    </row>
    <row r="2907" spans="1:3" x14ac:dyDescent="0.25">
      <c r="A2907" s="182"/>
      <c r="B2907" s="41"/>
      <c r="C2907" s="47"/>
    </row>
    <row r="2908" spans="1:3" x14ac:dyDescent="0.25">
      <c r="A2908" s="182"/>
      <c r="B2908" s="41"/>
      <c r="C2908" s="47"/>
    </row>
    <row r="2909" spans="1:3" x14ac:dyDescent="0.25">
      <c r="A2909" s="182"/>
      <c r="B2909" s="41"/>
      <c r="C2909" s="47"/>
    </row>
    <row r="2910" spans="1:3" x14ac:dyDescent="0.25">
      <c r="A2910" s="182"/>
      <c r="B2910" s="41"/>
      <c r="C2910" s="47"/>
    </row>
    <row r="2911" spans="1:3" x14ac:dyDescent="0.25">
      <c r="A2911" s="182"/>
      <c r="B2911" s="41"/>
      <c r="C2911" s="47"/>
    </row>
    <row r="2912" spans="1:3" x14ac:dyDescent="0.25">
      <c r="A2912" s="182"/>
      <c r="B2912" s="41"/>
      <c r="C2912" s="47"/>
    </row>
    <row r="2913" spans="1:3" x14ac:dyDescent="0.25">
      <c r="A2913" s="182"/>
      <c r="B2913" s="41"/>
      <c r="C2913" s="47"/>
    </row>
    <row r="2914" spans="1:3" x14ac:dyDescent="0.25">
      <c r="A2914" s="182"/>
      <c r="B2914" s="41"/>
      <c r="C2914" s="47"/>
    </row>
    <row r="2915" spans="1:3" x14ac:dyDescent="0.25">
      <c r="A2915" s="182"/>
      <c r="B2915" s="41"/>
      <c r="C2915" s="47"/>
    </row>
    <row r="2916" spans="1:3" x14ac:dyDescent="0.25">
      <c r="A2916" s="182"/>
      <c r="B2916" s="41"/>
      <c r="C2916" s="47"/>
    </row>
    <row r="2917" spans="1:3" x14ac:dyDescent="0.25">
      <c r="A2917" s="182"/>
      <c r="B2917" s="41"/>
      <c r="C2917" s="47"/>
    </row>
    <row r="2918" spans="1:3" x14ac:dyDescent="0.25">
      <c r="A2918" s="182"/>
      <c r="B2918" s="41"/>
      <c r="C2918" s="47"/>
    </row>
    <row r="2919" spans="1:3" x14ac:dyDescent="0.25">
      <c r="A2919" s="182"/>
      <c r="B2919" s="41"/>
      <c r="C2919" s="47"/>
    </row>
    <row r="2920" spans="1:3" x14ac:dyDescent="0.25">
      <c r="A2920" s="182"/>
      <c r="B2920" s="41"/>
      <c r="C2920" s="47"/>
    </row>
    <row r="2921" spans="1:3" x14ac:dyDescent="0.25">
      <c r="A2921" s="182"/>
      <c r="B2921" s="41"/>
      <c r="C2921" s="47"/>
    </row>
    <row r="2922" spans="1:3" x14ac:dyDescent="0.25">
      <c r="A2922" s="182"/>
      <c r="B2922" s="41"/>
      <c r="C2922" s="47"/>
    </row>
    <row r="2923" spans="1:3" x14ac:dyDescent="0.25">
      <c r="A2923" s="182"/>
      <c r="B2923" s="41"/>
      <c r="C2923" s="47"/>
    </row>
    <row r="2924" spans="1:3" x14ac:dyDescent="0.25">
      <c r="A2924" s="182"/>
      <c r="B2924" s="41"/>
      <c r="C2924" s="47"/>
    </row>
    <row r="2925" spans="1:3" x14ac:dyDescent="0.25">
      <c r="A2925" s="182"/>
      <c r="B2925" s="41"/>
      <c r="C2925" s="47"/>
    </row>
    <row r="2926" spans="1:3" x14ac:dyDescent="0.25">
      <c r="A2926" s="182"/>
      <c r="B2926" s="41"/>
      <c r="C2926" s="47"/>
    </row>
    <row r="2927" spans="1:3" x14ac:dyDescent="0.25">
      <c r="A2927" s="182"/>
      <c r="B2927" s="41"/>
      <c r="C2927" s="47"/>
    </row>
    <row r="2928" spans="1:3" x14ac:dyDescent="0.25">
      <c r="A2928" s="182"/>
      <c r="B2928" s="41"/>
      <c r="C2928" s="47"/>
    </row>
    <row r="2929" spans="1:3" x14ac:dyDescent="0.25">
      <c r="A2929" s="182"/>
      <c r="B2929" s="41"/>
      <c r="C2929" s="47"/>
    </row>
    <row r="2930" spans="1:3" x14ac:dyDescent="0.25">
      <c r="A2930" s="182"/>
      <c r="B2930" s="41"/>
      <c r="C2930" s="47"/>
    </row>
    <row r="2931" spans="1:3" x14ac:dyDescent="0.25">
      <c r="A2931" s="182"/>
      <c r="B2931" s="41"/>
      <c r="C2931" s="47"/>
    </row>
    <row r="2932" spans="1:3" x14ac:dyDescent="0.25">
      <c r="A2932" s="182"/>
      <c r="B2932" s="41"/>
      <c r="C2932" s="47"/>
    </row>
    <row r="2933" spans="1:3" x14ac:dyDescent="0.25">
      <c r="A2933" s="182"/>
      <c r="B2933" s="41"/>
      <c r="C2933" s="47"/>
    </row>
    <row r="2934" spans="1:3" x14ac:dyDescent="0.25">
      <c r="A2934" s="182"/>
      <c r="B2934" s="41"/>
      <c r="C2934" s="47"/>
    </row>
    <row r="2935" spans="1:3" x14ac:dyDescent="0.25">
      <c r="A2935" s="182"/>
      <c r="B2935" s="41"/>
      <c r="C2935" s="47"/>
    </row>
    <row r="2936" spans="1:3" x14ac:dyDescent="0.25">
      <c r="A2936" s="182"/>
      <c r="B2936" s="41"/>
      <c r="C2936" s="47"/>
    </row>
    <row r="2937" spans="1:3" x14ac:dyDescent="0.25">
      <c r="A2937" s="182"/>
      <c r="B2937" s="41"/>
      <c r="C2937" s="47"/>
    </row>
    <row r="2938" spans="1:3" x14ac:dyDescent="0.25">
      <c r="A2938" s="182"/>
      <c r="B2938" s="41"/>
      <c r="C2938" s="47"/>
    </row>
    <row r="2939" spans="1:3" x14ac:dyDescent="0.25">
      <c r="A2939" s="182"/>
      <c r="B2939" s="41"/>
      <c r="C2939" s="47"/>
    </row>
    <row r="2940" spans="1:3" x14ac:dyDescent="0.25">
      <c r="A2940" s="182"/>
      <c r="B2940" s="41"/>
      <c r="C2940" s="47"/>
    </row>
    <row r="2941" spans="1:3" x14ac:dyDescent="0.25">
      <c r="A2941" s="182"/>
      <c r="B2941" s="41"/>
      <c r="C2941" s="47"/>
    </row>
    <row r="2942" spans="1:3" x14ac:dyDescent="0.25">
      <c r="A2942" s="182"/>
      <c r="B2942" s="41"/>
      <c r="C2942" s="47"/>
    </row>
    <row r="2943" spans="1:3" x14ac:dyDescent="0.25">
      <c r="A2943" s="182"/>
      <c r="B2943" s="41"/>
      <c r="C2943" s="47"/>
    </row>
    <row r="2944" spans="1:3" x14ac:dyDescent="0.25">
      <c r="A2944" s="182"/>
      <c r="B2944" s="41"/>
      <c r="C2944" s="47"/>
    </row>
    <row r="2945" spans="1:3" x14ac:dyDescent="0.25">
      <c r="A2945" s="182"/>
      <c r="B2945" s="41"/>
      <c r="C2945" s="47"/>
    </row>
    <row r="2946" spans="1:3" x14ac:dyDescent="0.25">
      <c r="A2946" s="182"/>
      <c r="B2946" s="41"/>
      <c r="C2946" s="47"/>
    </row>
    <row r="2947" spans="1:3" x14ac:dyDescent="0.25">
      <c r="A2947" s="182"/>
      <c r="B2947" s="41"/>
      <c r="C2947" s="47"/>
    </row>
    <row r="2948" spans="1:3" x14ac:dyDescent="0.25">
      <c r="A2948" s="182"/>
      <c r="B2948" s="41"/>
      <c r="C2948" s="47"/>
    </row>
    <row r="2949" spans="1:3" x14ac:dyDescent="0.25">
      <c r="A2949" s="182"/>
      <c r="B2949" s="41"/>
      <c r="C2949" s="47"/>
    </row>
    <row r="2950" spans="1:3" x14ac:dyDescent="0.25">
      <c r="A2950" s="182"/>
      <c r="B2950" s="41"/>
      <c r="C2950" s="47"/>
    </row>
    <row r="2951" spans="1:3" x14ac:dyDescent="0.25">
      <c r="A2951" s="182"/>
      <c r="B2951" s="41"/>
      <c r="C2951" s="47"/>
    </row>
    <row r="2952" spans="1:3" x14ac:dyDescent="0.25">
      <c r="A2952" s="182"/>
      <c r="B2952" s="41"/>
      <c r="C2952" s="47"/>
    </row>
    <row r="2953" spans="1:3" x14ac:dyDescent="0.25">
      <c r="A2953" s="182"/>
      <c r="B2953" s="41"/>
      <c r="C2953" s="47"/>
    </row>
    <row r="2954" spans="1:3" x14ac:dyDescent="0.25">
      <c r="A2954" s="182"/>
      <c r="B2954" s="41"/>
      <c r="C2954" s="47"/>
    </row>
    <row r="2955" spans="1:3" x14ac:dyDescent="0.25">
      <c r="A2955" s="182"/>
      <c r="B2955" s="41"/>
      <c r="C2955" s="47"/>
    </row>
    <row r="2956" spans="1:3" x14ac:dyDescent="0.25">
      <c r="A2956" s="182"/>
      <c r="B2956" s="41"/>
      <c r="C2956" s="47"/>
    </row>
    <row r="2957" spans="1:3" x14ac:dyDescent="0.25">
      <c r="A2957" s="182"/>
      <c r="B2957" s="41"/>
      <c r="C2957" s="47"/>
    </row>
    <row r="2958" spans="1:3" x14ac:dyDescent="0.25">
      <c r="A2958" s="182"/>
      <c r="B2958" s="41"/>
      <c r="C2958" s="47"/>
    </row>
    <row r="2959" spans="1:3" x14ac:dyDescent="0.25">
      <c r="A2959" s="182"/>
      <c r="B2959" s="41"/>
      <c r="C2959" s="47"/>
    </row>
    <row r="2960" spans="1:3" x14ac:dyDescent="0.25">
      <c r="A2960" s="182"/>
      <c r="B2960" s="41"/>
      <c r="C2960" s="47"/>
    </row>
    <row r="2961" spans="1:3" x14ac:dyDescent="0.25">
      <c r="A2961" s="182"/>
      <c r="B2961" s="41"/>
      <c r="C2961" s="47"/>
    </row>
    <row r="2962" spans="1:3" x14ac:dyDescent="0.25">
      <c r="A2962" s="182"/>
      <c r="B2962" s="41"/>
      <c r="C2962" s="47"/>
    </row>
    <row r="2963" spans="1:3" x14ac:dyDescent="0.25">
      <c r="A2963" s="182"/>
      <c r="B2963" s="41"/>
      <c r="C2963" s="47"/>
    </row>
    <row r="2964" spans="1:3" x14ac:dyDescent="0.25">
      <c r="A2964" s="182"/>
      <c r="B2964" s="41"/>
      <c r="C2964" s="47"/>
    </row>
    <row r="2965" spans="1:3" x14ac:dyDescent="0.25">
      <c r="A2965" s="182"/>
      <c r="B2965" s="41"/>
      <c r="C2965" s="47"/>
    </row>
    <row r="2966" spans="1:3" x14ac:dyDescent="0.25">
      <c r="A2966" s="182"/>
      <c r="B2966" s="41"/>
      <c r="C2966" s="47"/>
    </row>
    <row r="2967" spans="1:3" x14ac:dyDescent="0.25">
      <c r="A2967" s="182"/>
      <c r="B2967" s="41"/>
      <c r="C2967" s="47"/>
    </row>
    <row r="2968" spans="1:3" x14ac:dyDescent="0.25">
      <c r="A2968" s="182"/>
      <c r="B2968" s="41"/>
      <c r="C2968" s="47"/>
    </row>
    <row r="2969" spans="1:3" x14ac:dyDescent="0.25">
      <c r="A2969" s="182"/>
      <c r="B2969" s="41"/>
      <c r="C2969" s="47"/>
    </row>
    <row r="2970" spans="1:3" x14ac:dyDescent="0.25">
      <c r="A2970" s="182"/>
      <c r="B2970" s="41"/>
      <c r="C2970" s="47"/>
    </row>
    <row r="2971" spans="1:3" x14ac:dyDescent="0.25">
      <c r="A2971" s="182"/>
      <c r="B2971" s="41"/>
      <c r="C2971" s="47"/>
    </row>
    <row r="2972" spans="1:3" x14ac:dyDescent="0.25">
      <c r="A2972" s="182"/>
      <c r="B2972" s="41"/>
      <c r="C2972" s="47"/>
    </row>
    <row r="2973" spans="1:3" x14ac:dyDescent="0.25">
      <c r="A2973" s="182"/>
      <c r="B2973" s="41"/>
      <c r="C2973" s="47"/>
    </row>
    <row r="2974" spans="1:3" x14ac:dyDescent="0.25">
      <c r="A2974" s="182"/>
      <c r="B2974" s="41"/>
      <c r="C2974" s="47"/>
    </row>
    <row r="2975" spans="1:3" x14ac:dyDescent="0.25">
      <c r="A2975" s="182"/>
      <c r="B2975" s="41"/>
      <c r="C2975" s="47"/>
    </row>
    <row r="2976" spans="1:3" x14ac:dyDescent="0.25">
      <c r="A2976" s="182"/>
      <c r="B2976" s="41"/>
      <c r="C2976" s="47"/>
    </row>
    <row r="2977" spans="1:3" x14ac:dyDescent="0.25">
      <c r="A2977" s="182"/>
      <c r="B2977" s="41"/>
      <c r="C2977" s="47"/>
    </row>
    <row r="2978" spans="1:3" x14ac:dyDescent="0.25">
      <c r="A2978" s="182"/>
      <c r="B2978" s="41"/>
      <c r="C2978" s="47"/>
    </row>
    <row r="2979" spans="1:3" x14ac:dyDescent="0.25">
      <c r="A2979" s="182"/>
      <c r="B2979" s="41"/>
      <c r="C2979" s="47"/>
    </row>
    <row r="2980" spans="1:3" x14ac:dyDescent="0.25">
      <c r="A2980" s="182"/>
      <c r="B2980" s="41"/>
      <c r="C2980" s="47"/>
    </row>
    <row r="2981" spans="1:3" x14ac:dyDescent="0.25">
      <c r="A2981" s="182"/>
      <c r="B2981" s="41"/>
      <c r="C2981" s="47"/>
    </row>
    <row r="2982" spans="1:3" x14ac:dyDescent="0.25">
      <c r="A2982" s="182"/>
      <c r="B2982" s="41"/>
      <c r="C2982" s="47"/>
    </row>
    <row r="2983" spans="1:3" x14ac:dyDescent="0.25">
      <c r="A2983" s="182"/>
      <c r="B2983" s="41"/>
      <c r="C2983" s="47"/>
    </row>
    <row r="2984" spans="1:3" x14ac:dyDescent="0.25">
      <c r="A2984" s="182"/>
      <c r="B2984" s="41"/>
      <c r="C2984" s="47"/>
    </row>
    <row r="2985" spans="1:3" x14ac:dyDescent="0.25">
      <c r="A2985" s="182"/>
      <c r="B2985" s="41"/>
      <c r="C2985" s="47"/>
    </row>
    <row r="2986" spans="1:3" x14ac:dyDescent="0.25">
      <c r="A2986" s="182"/>
      <c r="B2986" s="41"/>
      <c r="C2986" s="47"/>
    </row>
    <row r="2987" spans="1:3" x14ac:dyDescent="0.25">
      <c r="A2987" s="182"/>
      <c r="B2987" s="41"/>
      <c r="C2987" s="47"/>
    </row>
    <row r="2988" spans="1:3" x14ac:dyDescent="0.25">
      <c r="A2988" s="182"/>
      <c r="B2988" s="41"/>
      <c r="C2988" s="47"/>
    </row>
    <row r="2989" spans="1:3" x14ac:dyDescent="0.25">
      <c r="A2989" s="182"/>
      <c r="B2989" s="41"/>
      <c r="C2989" s="47"/>
    </row>
    <row r="2990" spans="1:3" x14ac:dyDescent="0.25">
      <c r="A2990" s="182"/>
      <c r="B2990" s="41"/>
      <c r="C2990" s="47"/>
    </row>
    <row r="2991" spans="1:3" x14ac:dyDescent="0.25">
      <c r="A2991" s="182"/>
      <c r="B2991" s="41"/>
      <c r="C2991" s="47"/>
    </row>
    <row r="2992" spans="1:3" x14ac:dyDescent="0.25">
      <c r="A2992" s="182"/>
      <c r="B2992" s="41"/>
      <c r="C2992" s="47"/>
    </row>
    <row r="2993" spans="1:3" x14ac:dyDescent="0.25">
      <c r="A2993" s="182"/>
      <c r="B2993" s="41"/>
      <c r="C2993" s="47"/>
    </row>
    <row r="2994" spans="1:3" x14ac:dyDescent="0.25">
      <c r="A2994" s="182"/>
      <c r="B2994" s="41"/>
      <c r="C2994" s="47"/>
    </row>
    <row r="2995" spans="1:3" x14ac:dyDescent="0.25">
      <c r="A2995" s="182"/>
      <c r="B2995" s="41"/>
      <c r="C2995" s="47"/>
    </row>
    <row r="2996" spans="1:3" x14ac:dyDescent="0.25">
      <c r="A2996" s="182"/>
      <c r="B2996" s="41"/>
      <c r="C2996" s="47"/>
    </row>
    <row r="2997" spans="1:3" x14ac:dyDescent="0.25">
      <c r="A2997" s="182"/>
      <c r="B2997" s="41"/>
      <c r="C2997" s="47"/>
    </row>
    <row r="2998" spans="1:3" x14ac:dyDescent="0.25">
      <c r="A2998" s="182"/>
      <c r="B2998" s="41"/>
      <c r="C2998" s="47"/>
    </row>
    <row r="2999" spans="1:3" x14ac:dyDescent="0.25">
      <c r="A2999" s="182"/>
      <c r="B2999" s="41"/>
      <c r="C2999" s="47"/>
    </row>
    <row r="3000" spans="1:3" x14ac:dyDescent="0.25">
      <c r="A3000" s="182"/>
      <c r="B3000" s="41"/>
      <c r="C3000" s="47"/>
    </row>
    <row r="3001" spans="1:3" x14ac:dyDescent="0.25">
      <c r="A3001" s="182"/>
      <c r="B3001" s="41"/>
      <c r="C3001" s="47"/>
    </row>
    <row r="3002" spans="1:3" x14ac:dyDescent="0.25">
      <c r="A3002" s="182"/>
      <c r="B3002" s="41"/>
      <c r="C3002" s="47"/>
    </row>
    <row r="3003" spans="1:3" x14ac:dyDescent="0.25">
      <c r="A3003" s="182"/>
      <c r="B3003" s="41"/>
      <c r="C3003" s="47"/>
    </row>
    <row r="3004" spans="1:3" x14ac:dyDescent="0.25">
      <c r="A3004" s="182"/>
      <c r="B3004" s="41"/>
      <c r="C3004" s="47"/>
    </row>
    <row r="3005" spans="1:3" x14ac:dyDescent="0.25">
      <c r="A3005" s="182"/>
      <c r="B3005" s="41"/>
      <c r="C3005" s="47"/>
    </row>
    <row r="3006" spans="1:3" x14ac:dyDescent="0.25">
      <c r="A3006" s="182"/>
      <c r="B3006" s="41"/>
      <c r="C3006" s="47"/>
    </row>
    <row r="3007" spans="1:3" x14ac:dyDescent="0.25">
      <c r="A3007" s="182"/>
      <c r="B3007" s="41"/>
      <c r="C3007" s="47"/>
    </row>
    <row r="3008" spans="1:3" x14ac:dyDescent="0.25">
      <c r="A3008" s="182"/>
      <c r="B3008" s="41"/>
      <c r="C3008" s="47"/>
    </row>
    <row r="3009" spans="1:3" x14ac:dyDescent="0.25">
      <c r="A3009" s="182"/>
      <c r="B3009" s="41"/>
      <c r="C3009" s="47"/>
    </row>
    <row r="3010" spans="1:3" x14ac:dyDescent="0.25">
      <c r="A3010" s="182"/>
      <c r="B3010" s="41"/>
      <c r="C3010" s="47"/>
    </row>
    <row r="3011" spans="1:3" x14ac:dyDescent="0.25">
      <c r="A3011" s="182"/>
      <c r="B3011" s="41"/>
      <c r="C3011" s="47"/>
    </row>
    <row r="3012" spans="1:3" x14ac:dyDescent="0.25">
      <c r="A3012" s="182"/>
      <c r="B3012" s="41"/>
      <c r="C3012" s="47"/>
    </row>
    <row r="3013" spans="1:3" x14ac:dyDescent="0.25">
      <c r="A3013" s="182"/>
      <c r="B3013" s="41"/>
      <c r="C3013" s="47"/>
    </row>
    <row r="3014" spans="1:3" x14ac:dyDescent="0.25">
      <c r="A3014" s="182"/>
      <c r="B3014" s="41"/>
      <c r="C3014" s="47"/>
    </row>
    <row r="3015" spans="1:3" x14ac:dyDescent="0.25">
      <c r="A3015" s="182"/>
      <c r="B3015" s="41"/>
      <c r="C3015" s="47"/>
    </row>
    <row r="3016" spans="1:3" x14ac:dyDescent="0.25">
      <c r="A3016" s="182"/>
      <c r="B3016" s="41"/>
      <c r="C3016" s="47"/>
    </row>
    <row r="3017" spans="1:3" x14ac:dyDescent="0.25">
      <c r="A3017" s="182"/>
      <c r="B3017" s="41"/>
      <c r="C3017" s="47"/>
    </row>
    <row r="3018" spans="1:3" x14ac:dyDescent="0.25">
      <c r="A3018" s="182"/>
      <c r="B3018" s="41"/>
      <c r="C3018" s="47"/>
    </row>
    <row r="3019" spans="1:3" x14ac:dyDescent="0.25">
      <c r="A3019" s="182"/>
      <c r="B3019" s="41"/>
      <c r="C3019" s="47"/>
    </row>
    <row r="3020" spans="1:3" x14ac:dyDescent="0.25">
      <c r="A3020" s="182"/>
      <c r="B3020" s="41"/>
      <c r="C3020" s="47"/>
    </row>
    <row r="3021" spans="1:3" x14ac:dyDescent="0.25">
      <c r="A3021" s="182"/>
      <c r="B3021" s="41"/>
      <c r="C3021" s="47"/>
    </row>
    <row r="3022" spans="1:3" x14ac:dyDescent="0.25">
      <c r="A3022" s="182"/>
      <c r="B3022" s="41"/>
      <c r="C3022" s="47"/>
    </row>
    <row r="3023" spans="1:3" x14ac:dyDescent="0.25">
      <c r="A3023" s="182"/>
      <c r="B3023" s="41"/>
      <c r="C3023" s="47"/>
    </row>
    <row r="3024" spans="1:3" x14ac:dyDescent="0.25">
      <c r="A3024" s="182"/>
      <c r="B3024" s="41"/>
      <c r="C3024" s="47"/>
    </row>
    <row r="3025" spans="1:3" x14ac:dyDescent="0.25">
      <c r="A3025" s="182"/>
      <c r="B3025" s="41"/>
      <c r="C3025" s="47"/>
    </row>
    <row r="3026" spans="1:3" x14ac:dyDescent="0.25">
      <c r="A3026" s="182"/>
      <c r="B3026" s="41"/>
      <c r="C3026" s="47"/>
    </row>
    <row r="3027" spans="1:3" x14ac:dyDescent="0.25">
      <c r="A3027" s="182"/>
      <c r="B3027" s="41"/>
      <c r="C3027" s="47"/>
    </row>
    <row r="3028" spans="1:3" x14ac:dyDescent="0.25">
      <c r="A3028" s="182"/>
      <c r="B3028" s="41"/>
      <c r="C3028" s="47"/>
    </row>
    <row r="3029" spans="1:3" x14ac:dyDescent="0.25">
      <c r="A3029" s="182"/>
      <c r="B3029" s="41"/>
      <c r="C3029" s="47"/>
    </row>
    <row r="3030" spans="1:3" x14ac:dyDescent="0.25">
      <c r="A3030" s="182"/>
      <c r="B3030" s="41"/>
      <c r="C3030" s="47"/>
    </row>
    <row r="3031" spans="1:3" x14ac:dyDescent="0.25">
      <c r="A3031" s="182"/>
      <c r="B3031" s="41"/>
      <c r="C3031" s="47"/>
    </row>
    <row r="3032" spans="1:3" x14ac:dyDescent="0.25">
      <c r="A3032" s="182"/>
      <c r="B3032" s="41"/>
      <c r="C3032" s="47"/>
    </row>
    <row r="3033" spans="1:3" x14ac:dyDescent="0.25">
      <c r="A3033" s="182"/>
      <c r="B3033" s="41"/>
      <c r="C3033" s="47"/>
    </row>
    <row r="3034" spans="1:3" x14ac:dyDescent="0.25">
      <c r="A3034" s="182"/>
      <c r="B3034" s="41"/>
      <c r="C3034" s="47"/>
    </row>
    <row r="3035" spans="1:3" x14ac:dyDescent="0.25">
      <c r="A3035" s="182"/>
      <c r="B3035" s="41"/>
      <c r="C3035" s="47"/>
    </row>
    <row r="3036" spans="1:3" x14ac:dyDescent="0.25">
      <c r="A3036" s="182"/>
      <c r="B3036" s="41"/>
      <c r="C3036" s="47"/>
    </row>
    <row r="3037" spans="1:3" x14ac:dyDescent="0.25">
      <c r="A3037" s="182"/>
      <c r="B3037" s="41"/>
      <c r="C3037" s="47"/>
    </row>
    <row r="3038" spans="1:3" x14ac:dyDescent="0.25">
      <c r="A3038" s="182"/>
      <c r="B3038" s="41"/>
      <c r="C3038" s="47"/>
    </row>
    <row r="3039" spans="1:3" x14ac:dyDescent="0.25">
      <c r="A3039" s="182"/>
      <c r="B3039" s="41"/>
      <c r="C3039" s="47"/>
    </row>
    <row r="3040" spans="1:3" x14ac:dyDescent="0.25">
      <c r="A3040" s="182"/>
      <c r="B3040" s="41"/>
      <c r="C3040" s="47"/>
    </row>
    <row r="3041" spans="1:3" x14ac:dyDescent="0.25">
      <c r="A3041" s="182"/>
      <c r="B3041" s="41"/>
      <c r="C3041" s="47"/>
    </row>
    <row r="3042" spans="1:3" x14ac:dyDescent="0.25">
      <c r="A3042" s="182"/>
      <c r="B3042" s="41"/>
      <c r="C3042" s="47"/>
    </row>
    <row r="3043" spans="1:3" x14ac:dyDescent="0.25">
      <c r="A3043" s="182"/>
      <c r="B3043" s="41"/>
      <c r="C3043" s="47"/>
    </row>
    <row r="3044" spans="1:3" x14ac:dyDescent="0.25">
      <c r="A3044" s="182"/>
      <c r="B3044" s="41"/>
      <c r="C3044" s="47"/>
    </row>
    <row r="3045" spans="1:3" x14ac:dyDescent="0.25">
      <c r="A3045" s="182"/>
      <c r="B3045" s="41"/>
      <c r="C3045" s="47"/>
    </row>
    <row r="3046" spans="1:3" x14ac:dyDescent="0.25">
      <c r="A3046" s="182"/>
      <c r="B3046" s="41"/>
      <c r="C3046" s="47"/>
    </row>
    <row r="3047" spans="1:3" x14ac:dyDescent="0.25">
      <c r="A3047" s="182"/>
      <c r="B3047" s="41"/>
      <c r="C3047" s="47"/>
    </row>
    <row r="3048" spans="1:3" x14ac:dyDescent="0.25">
      <c r="A3048" s="182"/>
      <c r="B3048" s="41"/>
      <c r="C3048" s="47"/>
    </row>
    <row r="3049" spans="1:3" x14ac:dyDescent="0.25">
      <c r="A3049" s="182"/>
      <c r="B3049" s="41"/>
      <c r="C3049" s="47"/>
    </row>
    <row r="3050" spans="1:3" x14ac:dyDescent="0.25">
      <c r="A3050" s="182"/>
      <c r="B3050" s="41"/>
      <c r="C3050" s="47"/>
    </row>
    <row r="3051" spans="1:3" x14ac:dyDescent="0.25">
      <c r="A3051" s="182"/>
      <c r="B3051" s="41"/>
      <c r="C3051" s="47"/>
    </row>
    <row r="3052" spans="1:3" x14ac:dyDescent="0.25">
      <c r="A3052" s="182"/>
      <c r="B3052" s="41"/>
      <c r="C3052" s="47"/>
    </row>
    <row r="3053" spans="1:3" x14ac:dyDescent="0.25">
      <c r="A3053" s="182"/>
      <c r="B3053" s="41"/>
      <c r="C3053" s="47"/>
    </row>
    <row r="3054" spans="1:3" x14ac:dyDescent="0.25">
      <c r="A3054" s="182"/>
      <c r="B3054" s="41"/>
      <c r="C3054" s="47"/>
    </row>
    <row r="3055" spans="1:3" x14ac:dyDescent="0.25">
      <c r="A3055" s="182"/>
      <c r="B3055" s="41"/>
      <c r="C3055" s="47"/>
    </row>
    <row r="3056" spans="1:3" x14ac:dyDescent="0.25">
      <c r="A3056" s="182"/>
      <c r="B3056" s="41"/>
      <c r="C3056" s="47"/>
    </row>
    <row r="3057" spans="1:3" x14ac:dyDescent="0.25">
      <c r="A3057" s="182"/>
      <c r="B3057" s="41"/>
      <c r="C3057" s="47"/>
    </row>
    <row r="3058" spans="1:3" x14ac:dyDescent="0.25">
      <c r="A3058" s="182"/>
      <c r="B3058" s="41"/>
      <c r="C3058" s="47"/>
    </row>
    <row r="3059" spans="1:3" x14ac:dyDescent="0.25">
      <c r="A3059" s="182"/>
      <c r="B3059" s="41"/>
      <c r="C3059" s="47"/>
    </row>
    <row r="3060" spans="1:3" x14ac:dyDescent="0.25">
      <c r="A3060" s="182"/>
      <c r="B3060" s="41"/>
      <c r="C3060" s="47"/>
    </row>
    <row r="3061" spans="1:3" x14ac:dyDescent="0.25">
      <c r="A3061" s="182"/>
      <c r="B3061" s="41"/>
      <c r="C3061" s="47"/>
    </row>
    <row r="3062" spans="1:3" x14ac:dyDescent="0.25">
      <c r="A3062" s="182"/>
      <c r="B3062" s="41"/>
      <c r="C3062" s="47"/>
    </row>
    <row r="3063" spans="1:3" x14ac:dyDescent="0.25">
      <c r="A3063" s="182"/>
      <c r="B3063" s="41"/>
      <c r="C3063" s="47"/>
    </row>
    <row r="3064" spans="1:3" x14ac:dyDescent="0.25">
      <c r="A3064" s="182"/>
      <c r="B3064" s="41"/>
      <c r="C3064" s="47"/>
    </row>
    <row r="3065" spans="1:3" x14ac:dyDescent="0.25">
      <c r="A3065" s="182"/>
      <c r="B3065" s="41"/>
      <c r="C3065" s="47"/>
    </row>
    <row r="3066" spans="1:3" x14ac:dyDescent="0.25">
      <c r="A3066" s="182"/>
      <c r="B3066" s="41"/>
      <c r="C3066" s="47"/>
    </row>
    <row r="3067" spans="1:3" x14ac:dyDescent="0.25">
      <c r="A3067" s="182"/>
      <c r="B3067" s="41"/>
      <c r="C3067" s="47"/>
    </row>
    <row r="3068" spans="1:3" x14ac:dyDescent="0.25">
      <c r="A3068" s="182"/>
      <c r="B3068" s="41"/>
      <c r="C3068" s="47"/>
    </row>
    <row r="3069" spans="1:3" x14ac:dyDescent="0.25">
      <c r="A3069" s="182"/>
      <c r="B3069" s="41"/>
      <c r="C3069" s="47"/>
    </row>
    <row r="3070" spans="1:3" x14ac:dyDescent="0.25">
      <c r="A3070" s="182"/>
      <c r="B3070" s="41"/>
      <c r="C3070" s="47"/>
    </row>
    <row r="3071" spans="1:3" x14ac:dyDescent="0.25">
      <c r="A3071" s="182"/>
      <c r="B3071" s="41"/>
      <c r="C3071" s="47"/>
    </row>
    <row r="3072" spans="1:3" x14ac:dyDescent="0.25">
      <c r="A3072" s="182"/>
      <c r="B3072" s="41"/>
      <c r="C3072" s="47"/>
    </row>
    <row r="3073" spans="1:3" x14ac:dyDescent="0.25">
      <c r="A3073" s="182"/>
      <c r="B3073" s="41"/>
      <c r="C3073" s="47"/>
    </row>
    <row r="3074" spans="1:3" x14ac:dyDescent="0.25">
      <c r="A3074" s="182"/>
      <c r="B3074" s="41"/>
      <c r="C3074" s="47"/>
    </row>
    <row r="3075" spans="1:3" x14ac:dyDescent="0.25">
      <c r="A3075" s="182"/>
      <c r="B3075" s="41"/>
      <c r="C3075" s="47"/>
    </row>
    <row r="3076" spans="1:3" x14ac:dyDescent="0.25">
      <c r="A3076" s="182"/>
      <c r="B3076" s="41"/>
      <c r="C3076" s="47"/>
    </row>
    <row r="3077" spans="1:3" x14ac:dyDescent="0.25">
      <c r="A3077" s="182"/>
      <c r="B3077" s="41"/>
      <c r="C3077" s="47"/>
    </row>
    <row r="3078" spans="1:3" x14ac:dyDescent="0.25">
      <c r="A3078" s="182"/>
      <c r="B3078" s="41"/>
      <c r="C3078" s="47"/>
    </row>
    <row r="3079" spans="1:3" x14ac:dyDescent="0.25">
      <c r="A3079" s="182"/>
      <c r="B3079" s="41"/>
      <c r="C3079" s="47"/>
    </row>
    <row r="3080" spans="1:3" x14ac:dyDescent="0.25">
      <c r="A3080" s="182"/>
      <c r="B3080" s="41"/>
      <c r="C3080" s="47"/>
    </row>
    <row r="3081" spans="1:3" x14ac:dyDescent="0.25">
      <c r="A3081" s="182"/>
      <c r="B3081" s="41"/>
      <c r="C3081" s="47"/>
    </row>
    <row r="3082" spans="1:3" x14ac:dyDescent="0.25">
      <c r="A3082" s="182"/>
      <c r="B3082" s="41"/>
      <c r="C3082" s="47"/>
    </row>
    <row r="3083" spans="1:3" x14ac:dyDescent="0.25">
      <c r="A3083" s="182"/>
      <c r="B3083" s="41"/>
      <c r="C3083" s="47"/>
    </row>
    <row r="3084" spans="1:3" x14ac:dyDescent="0.25">
      <c r="A3084" s="182"/>
      <c r="B3084" s="41"/>
      <c r="C3084" s="47"/>
    </row>
    <row r="3085" spans="1:3" x14ac:dyDescent="0.25">
      <c r="A3085" s="182"/>
      <c r="B3085" s="41"/>
      <c r="C3085" s="47"/>
    </row>
    <row r="3086" spans="1:3" x14ac:dyDescent="0.25">
      <c r="A3086" s="182"/>
      <c r="B3086" s="41"/>
      <c r="C3086" s="47"/>
    </row>
    <row r="3087" spans="1:3" x14ac:dyDescent="0.25">
      <c r="A3087" s="182"/>
      <c r="B3087" s="41"/>
      <c r="C3087" s="47"/>
    </row>
    <row r="3088" spans="1:3" x14ac:dyDescent="0.25">
      <c r="A3088" s="182"/>
      <c r="B3088" s="41"/>
      <c r="C3088" s="47"/>
    </row>
    <row r="3089" spans="1:3" x14ac:dyDescent="0.25">
      <c r="A3089" s="182"/>
      <c r="B3089" s="41"/>
      <c r="C3089" s="47"/>
    </row>
    <row r="3090" spans="1:3" x14ac:dyDescent="0.25">
      <c r="A3090" s="182"/>
      <c r="B3090" s="41"/>
      <c r="C3090" s="47"/>
    </row>
    <row r="3091" spans="1:3" x14ac:dyDescent="0.25">
      <c r="A3091" s="182"/>
      <c r="B3091" s="41"/>
      <c r="C3091" s="47"/>
    </row>
    <row r="3092" spans="1:3" x14ac:dyDescent="0.25">
      <c r="A3092" s="182"/>
      <c r="B3092" s="41"/>
      <c r="C3092" s="47"/>
    </row>
    <row r="3093" spans="1:3" x14ac:dyDescent="0.25">
      <c r="A3093" s="182"/>
      <c r="B3093" s="41"/>
      <c r="C3093" s="47"/>
    </row>
    <row r="3094" spans="1:3" x14ac:dyDescent="0.25">
      <c r="A3094" s="182"/>
      <c r="B3094" s="41"/>
      <c r="C3094" s="47"/>
    </row>
    <row r="3095" spans="1:3" x14ac:dyDescent="0.25">
      <c r="A3095" s="182"/>
      <c r="B3095" s="41"/>
      <c r="C3095" s="47"/>
    </row>
    <row r="3096" spans="1:3" x14ac:dyDescent="0.25">
      <c r="A3096" s="182"/>
      <c r="B3096" s="41"/>
      <c r="C3096" s="47"/>
    </row>
    <row r="3097" spans="1:3" x14ac:dyDescent="0.25">
      <c r="A3097" s="182"/>
      <c r="B3097" s="41"/>
      <c r="C3097" s="47"/>
    </row>
    <row r="3098" spans="1:3" x14ac:dyDescent="0.25">
      <c r="A3098" s="182"/>
      <c r="B3098" s="41"/>
      <c r="C3098" s="47"/>
    </row>
    <row r="3099" spans="1:3" x14ac:dyDescent="0.25">
      <c r="A3099" s="182"/>
      <c r="B3099" s="41"/>
      <c r="C3099" s="47"/>
    </row>
    <row r="3100" spans="1:3" x14ac:dyDescent="0.25">
      <c r="A3100" s="182"/>
      <c r="B3100" s="41"/>
      <c r="C3100" s="47"/>
    </row>
    <row r="3101" spans="1:3" x14ac:dyDescent="0.25">
      <c r="A3101" s="182"/>
      <c r="B3101" s="41"/>
      <c r="C3101" s="47"/>
    </row>
    <row r="3102" spans="1:3" x14ac:dyDescent="0.25">
      <c r="A3102" s="182"/>
      <c r="B3102" s="41"/>
      <c r="C3102" s="47"/>
    </row>
    <row r="3103" spans="1:3" x14ac:dyDescent="0.25">
      <c r="A3103" s="182"/>
      <c r="B3103" s="41"/>
      <c r="C3103" s="47"/>
    </row>
    <row r="3104" spans="1:3" x14ac:dyDescent="0.25">
      <c r="A3104" s="182"/>
      <c r="B3104" s="41"/>
      <c r="C3104" s="47"/>
    </row>
    <row r="3105" spans="1:3" x14ac:dyDescent="0.25">
      <c r="A3105" s="182"/>
      <c r="B3105" s="41"/>
      <c r="C3105" s="47"/>
    </row>
    <row r="3106" spans="1:3" x14ac:dyDescent="0.25">
      <c r="A3106" s="182"/>
      <c r="B3106" s="41"/>
      <c r="C3106" s="47"/>
    </row>
    <row r="3107" spans="1:3" x14ac:dyDescent="0.25">
      <c r="A3107" s="182"/>
      <c r="B3107" s="41"/>
      <c r="C3107" s="47"/>
    </row>
    <row r="3108" spans="1:3" x14ac:dyDescent="0.25">
      <c r="A3108" s="182"/>
      <c r="B3108" s="41"/>
      <c r="C3108" s="47"/>
    </row>
    <row r="3109" spans="1:3" x14ac:dyDescent="0.25">
      <c r="A3109" s="182"/>
      <c r="B3109" s="41"/>
      <c r="C3109" s="47"/>
    </row>
    <row r="3110" spans="1:3" x14ac:dyDescent="0.25">
      <c r="A3110" s="182"/>
      <c r="B3110" s="41"/>
      <c r="C3110" s="47"/>
    </row>
    <row r="3111" spans="1:3" x14ac:dyDescent="0.25">
      <c r="A3111" s="182"/>
      <c r="B3111" s="41"/>
      <c r="C3111" s="47"/>
    </row>
    <row r="3112" spans="1:3" x14ac:dyDescent="0.25">
      <c r="A3112" s="182"/>
      <c r="B3112" s="41"/>
      <c r="C3112" s="47"/>
    </row>
    <row r="3113" spans="1:3" x14ac:dyDescent="0.25">
      <c r="A3113" s="182"/>
      <c r="B3113" s="41"/>
      <c r="C3113" s="47"/>
    </row>
    <row r="3114" spans="1:3" x14ac:dyDescent="0.25">
      <c r="A3114" s="182"/>
      <c r="B3114" s="41"/>
      <c r="C3114" s="47"/>
    </row>
    <row r="3115" spans="1:3" x14ac:dyDescent="0.25">
      <c r="A3115" s="182"/>
      <c r="B3115" s="41"/>
      <c r="C3115" s="47"/>
    </row>
    <row r="3116" spans="1:3" x14ac:dyDescent="0.25">
      <c r="A3116" s="182"/>
      <c r="B3116" s="41"/>
      <c r="C3116" s="47"/>
    </row>
    <row r="3117" spans="1:3" x14ac:dyDescent="0.25">
      <c r="A3117" s="182"/>
      <c r="B3117" s="41"/>
      <c r="C3117" s="47"/>
    </row>
    <row r="3118" spans="1:3" x14ac:dyDescent="0.25">
      <c r="A3118" s="182"/>
      <c r="B3118" s="41"/>
      <c r="C3118" s="47"/>
    </row>
    <row r="3119" spans="1:3" x14ac:dyDescent="0.25">
      <c r="A3119" s="182"/>
      <c r="B3119" s="41"/>
      <c r="C3119" s="47"/>
    </row>
    <row r="3120" spans="1:3" x14ac:dyDescent="0.25">
      <c r="A3120" s="182"/>
      <c r="B3120" s="41"/>
      <c r="C3120" s="47"/>
    </row>
    <row r="3121" spans="1:3" x14ac:dyDescent="0.25">
      <c r="A3121" s="182"/>
      <c r="B3121" s="41"/>
      <c r="C3121" s="47"/>
    </row>
    <row r="3122" spans="1:3" x14ac:dyDescent="0.25">
      <c r="A3122" s="182"/>
      <c r="B3122" s="41"/>
      <c r="C3122" s="47"/>
    </row>
    <row r="3123" spans="1:3" x14ac:dyDescent="0.25">
      <c r="A3123" s="182"/>
      <c r="B3123" s="41"/>
      <c r="C3123" s="47"/>
    </row>
    <row r="3124" spans="1:3" x14ac:dyDescent="0.25">
      <c r="A3124" s="182"/>
      <c r="B3124" s="41"/>
      <c r="C3124" s="47"/>
    </row>
    <row r="3125" spans="1:3" x14ac:dyDescent="0.25">
      <c r="A3125" s="182"/>
      <c r="B3125" s="41"/>
      <c r="C3125" s="47"/>
    </row>
    <row r="3126" spans="1:3" x14ac:dyDescent="0.25">
      <c r="A3126" s="182"/>
      <c r="B3126" s="41"/>
      <c r="C3126" s="47"/>
    </row>
    <row r="3127" spans="1:3" x14ac:dyDescent="0.25">
      <c r="A3127" s="182"/>
      <c r="B3127" s="41"/>
      <c r="C3127" s="47"/>
    </row>
    <row r="3128" spans="1:3" x14ac:dyDescent="0.25">
      <c r="A3128" s="182"/>
      <c r="B3128" s="41"/>
      <c r="C3128" s="47"/>
    </row>
    <row r="3129" spans="1:3" x14ac:dyDescent="0.25">
      <c r="A3129" s="182"/>
      <c r="B3129" s="41"/>
      <c r="C3129" s="47"/>
    </row>
    <row r="3130" spans="1:3" x14ac:dyDescent="0.25">
      <c r="A3130" s="182"/>
      <c r="B3130" s="41"/>
      <c r="C3130" s="47"/>
    </row>
    <row r="3131" spans="1:3" x14ac:dyDescent="0.25">
      <c r="A3131" s="182"/>
      <c r="B3131" s="41"/>
      <c r="C3131" s="47"/>
    </row>
    <row r="3132" spans="1:3" x14ac:dyDescent="0.25">
      <c r="A3132" s="182"/>
      <c r="B3132" s="41"/>
      <c r="C3132" s="47"/>
    </row>
    <row r="3133" spans="1:3" x14ac:dyDescent="0.25">
      <c r="A3133" s="182"/>
      <c r="B3133" s="41"/>
      <c r="C3133" s="47"/>
    </row>
    <row r="3134" spans="1:3" x14ac:dyDescent="0.25">
      <c r="A3134" s="182"/>
      <c r="B3134" s="41"/>
      <c r="C3134" s="47"/>
    </row>
    <row r="3135" spans="1:3" x14ac:dyDescent="0.25">
      <c r="A3135" s="182"/>
      <c r="B3135" s="41"/>
      <c r="C3135" s="47"/>
    </row>
    <row r="3136" spans="1:3" x14ac:dyDescent="0.25">
      <c r="A3136" s="182"/>
      <c r="B3136" s="41"/>
      <c r="C3136" s="47"/>
    </row>
    <row r="3137" spans="1:3" x14ac:dyDescent="0.25">
      <c r="A3137" s="182"/>
      <c r="B3137" s="41"/>
      <c r="C3137" s="47"/>
    </row>
    <row r="3138" spans="1:3" x14ac:dyDescent="0.25">
      <c r="A3138" s="182"/>
      <c r="B3138" s="41"/>
      <c r="C3138" s="47"/>
    </row>
    <row r="3139" spans="1:3" x14ac:dyDescent="0.25">
      <c r="A3139" s="182"/>
      <c r="B3139" s="41"/>
      <c r="C3139" s="47"/>
    </row>
    <row r="3140" spans="1:3" x14ac:dyDescent="0.25">
      <c r="A3140" s="182"/>
      <c r="B3140" s="41"/>
      <c r="C3140" s="47"/>
    </row>
    <row r="3141" spans="1:3" x14ac:dyDescent="0.25">
      <c r="A3141" s="182"/>
      <c r="B3141" s="41"/>
      <c r="C3141" s="47"/>
    </row>
    <row r="3142" spans="1:3" x14ac:dyDescent="0.25">
      <c r="A3142" s="182"/>
      <c r="B3142" s="41"/>
      <c r="C3142" s="47"/>
    </row>
    <row r="3143" spans="1:3" x14ac:dyDescent="0.25">
      <c r="A3143" s="182"/>
      <c r="B3143" s="41"/>
      <c r="C3143" s="47"/>
    </row>
    <row r="3144" spans="1:3" x14ac:dyDescent="0.25">
      <c r="A3144" s="182"/>
      <c r="B3144" s="41"/>
      <c r="C3144" s="47"/>
    </row>
    <row r="3145" spans="1:3" x14ac:dyDescent="0.25">
      <c r="A3145" s="182"/>
      <c r="B3145" s="41"/>
      <c r="C3145" s="47"/>
    </row>
    <row r="3146" spans="1:3" x14ac:dyDescent="0.25">
      <c r="A3146" s="182"/>
      <c r="B3146" s="41"/>
      <c r="C3146" s="47"/>
    </row>
    <row r="3147" spans="1:3" x14ac:dyDescent="0.25">
      <c r="A3147" s="182"/>
      <c r="B3147" s="41"/>
      <c r="C3147" s="47"/>
    </row>
    <row r="3148" spans="1:3" x14ac:dyDescent="0.25">
      <c r="A3148" s="182"/>
      <c r="B3148" s="41"/>
      <c r="C3148" s="47"/>
    </row>
    <row r="3149" spans="1:3" x14ac:dyDescent="0.25">
      <c r="A3149" s="182"/>
      <c r="B3149" s="41"/>
      <c r="C3149" s="47"/>
    </row>
    <row r="3150" spans="1:3" x14ac:dyDescent="0.25">
      <c r="A3150" s="182"/>
      <c r="B3150" s="41"/>
      <c r="C3150" s="47"/>
    </row>
    <row r="3151" spans="1:3" x14ac:dyDescent="0.25">
      <c r="A3151" s="182"/>
      <c r="B3151" s="41"/>
      <c r="C3151" s="47"/>
    </row>
    <row r="3152" spans="1:3" x14ac:dyDescent="0.25">
      <c r="A3152" s="182"/>
      <c r="B3152" s="41"/>
      <c r="C3152" s="47"/>
    </row>
    <row r="3153" spans="1:3" x14ac:dyDescent="0.25">
      <c r="A3153" s="182"/>
      <c r="B3153" s="41"/>
      <c r="C3153" s="47"/>
    </row>
    <row r="3154" spans="1:3" x14ac:dyDescent="0.25">
      <c r="A3154" s="182"/>
      <c r="B3154" s="41"/>
      <c r="C3154" s="47"/>
    </row>
    <row r="3155" spans="1:3" x14ac:dyDescent="0.25">
      <c r="A3155" s="182"/>
      <c r="B3155" s="41"/>
      <c r="C3155" s="47"/>
    </row>
    <row r="3156" spans="1:3" x14ac:dyDescent="0.25">
      <c r="A3156" s="182"/>
      <c r="B3156" s="41"/>
      <c r="C3156" s="47"/>
    </row>
    <row r="3157" spans="1:3" x14ac:dyDescent="0.25">
      <c r="A3157" s="182"/>
      <c r="B3157" s="41"/>
      <c r="C3157" s="47"/>
    </row>
    <row r="3158" spans="1:3" x14ac:dyDescent="0.25">
      <c r="A3158" s="182"/>
      <c r="B3158" s="41"/>
      <c r="C3158" s="47"/>
    </row>
    <row r="3159" spans="1:3" x14ac:dyDescent="0.25">
      <c r="A3159" s="182"/>
      <c r="B3159" s="41"/>
      <c r="C3159" s="47"/>
    </row>
    <row r="3160" spans="1:3" x14ac:dyDescent="0.25">
      <c r="A3160" s="182"/>
      <c r="B3160" s="41"/>
      <c r="C3160" s="47"/>
    </row>
    <row r="3161" spans="1:3" x14ac:dyDescent="0.25">
      <c r="A3161" s="182"/>
      <c r="B3161" s="41"/>
      <c r="C3161" s="47"/>
    </row>
    <row r="3162" spans="1:3" x14ac:dyDescent="0.25">
      <c r="A3162" s="182"/>
      <c r="B3162" s="41"/>
      <c r="C3162" s="47"/>
    </row>
    <row r="3163" spans="1:3" x14ac:dyDescent="0.25">
      <c r="A3163" s="182"/>
      <c r="B3163" s="41"/>
      <c r="C3163" s="47"/>
    </row>
    <row r="3164" spans="1:3" x14ac:dyDescent="0.25">
      <c r="A3164" s="182"/>
      <c r="B3164" s="41"/>
      <c r="C3164" s="47"/>
    </row>
    <row r="3165" spans="1:3" x14ac:dyDescent="0.25">
      <c r="A3165" s="182"/>
      <c r="B3165" s="41"/>
      <c r="C3165" s="47"/>
    </row>
    <row r="3166" spans="1:3" x14ac:dyDescent="0.25">
      <c r="A3166" s="182"/>
      <c r="B3166" s="41"/>
      <c r="C3166" s="47"/>
    </row>
    <row r="3167" spans="1:3" x14ac:dyDescent="0.25">
      <c r="A3167" s="182"/>
      <c r="B3167" s="41"/>
      <c r="C3167" s="47"/>
    </row>
    <row r="3168" spans="1:3" x14ac:dyDescent="0.25">
      <c r="A3168" s="182"/>
      <c r="B3168" s="41"/>
      <c r="C3168" s="47"/>
    </row>
    <row r="3169" spans="1:3" x14ac:dyDescent="0.25">
      <c r="A3169" s="182"/>
      <c r="B3169" s="41"/>
      <c r="C3169" s="47"/>
    </row>
    <row r="3170" spans="1:3" x14ac:dyDescent="0.25">
      <c r="A3170" s="182"/>
      <c r="B3170" s="41"/>
      <c r="C3170" s="47"/>
    </row>
    <row r="3171" spans="1:3" x14ac:dyDescent="0.25">
      <c r="A3171" s="182"/>
      <c r="B3171" s="41"/>
      <c r="C3171" s="47"/>
    </row>
    <row r="3172" spans="1:3" x14ac:dyDescent="0.25">
      <c r="A3172" s="182"/>
      <c r="B3172" s="41"/>
      <c r="C3172" s="47"/>
    </row>
    <row r="3173" spans="1:3" x14ac:dyDescent="0.25">
      <c r="A3173" s="182"/>
      <c r="B3173" s="41"/>
      <c r="C3173" s="47"/>
    </row>
    <row r="3174" spans="1:3" x14ac:dyDescent="0.25">
      <c r="A3174" s="182"/>
      <c r="B3174" s="41"/>
      <c r="C3174" s="47"/>
    </row>
    <row r="3175" spans="1:3" x14ac:dyDescent="0.25">
      <c r="A3175" s="182"/>
      <c r="B3175" s="41"/>
      <c r="C3175" s="47"/>
    </row>
    <row r="3176" spans="1:3" x14ac:dyDescent="0.25">
      <c r="A3176" s="182"/>
      <c r="B3176" s="41"/>
      <c r="C3176" s="47"/>
    </row>
    <row r="3177" spans="1:3" x14ac:dyDescent="0.25">
      <c r="A3177" s="182"/>
      <c r="B3177" s="41"/>
      <c r="C3177" s="47"/>
    </row>
    <row r="3178" spans="1:3" x14ac:dyDescent="0.25">
      <c r="A3178" s="182"/>
      <c r="B3178" s="41"/>
      <c r="C3178" s="47"/>
    </row>
    <row r="3179" spans="1:3" x14ac:dyDescent="0.25">
      <c r="A3179" s="182"/>
      <c r="B3179" s="41"/>
      <c r="C3179" s="47"/>
    </row>
    <row r="3180" spans="1:3" x14ac:dyDescent="0.25">
      <c r="A3180" s="182"/>
      <c r="B3180" s="41"/>
      <c r="C3180" s="47"/>
    </row>
    <row r="3181" spans="1:3" x14ac:dyDescent="0.25">
      <c r="A3181" s="182"/>
      <c r="B3181" s="41"/>
      <c r="C3181" s="47"/>
    </row>
    <row r="3182" spans="1:3" x14ac:dyDescent="0.25">
      <c r="A3182" s="182"/>
      <c r="B3182" s="41"/>
      <c r="C3182" s="47"/>
    </row>
    <row r="3183" spans="1:3" x14ac:dyDescent="0.25">
      <c r="A3183" s="182"/>
      <c r="B3183" s="41"/>
      <c r="C3183" s="47"/>
    </row>
    <row r="3184" spans="1:3" x14ac:dyDescent="0.25">
      <c r="A3184" s="182"/>
      <c r="B3184" s="41"/>
      <c r="C3184" s="47"/>
    </row>
    <row r="3185" spans="1:3" x14ac:dyDescent="0.25">
      <c r="A3185" s="182"/>
      <c r="B3185" s="41"/>
      <c r="C3185" s="47"/>
    </row>
    <row r="3186" spans="1:3" x14ac:dyDescent="0.25">
      <c r="A3186" s="182"/>
      <c r="B3186" s="41"/>
      <c r="C3186" s="47"/>
    </row>
    <row r="3187" spans="1:3" x14ac:dyDescent="0.25">
      <c r="A3187" s="182"/>
      <c r="B3187" s="41"/>
      <c r="C3187" s="47"/>
    </row>
    <row r="3188" spans="1:3" x14ac:dyDescent="0.25">
      <c r="A3188" s="182"/>
      <c r="B3188" s="41"/>
      <c r="C3188" s="47"/>
    </row>
    <row r="3189" spans="1:3" x14ac:dyDescent="0.25">
      <c r="A3189" s="182"/>
      <c r="B3189" s="41"/>
      <c r="C3189" s="47"/>
    </row>
    <row r="3190" spans="1:3" x14ac:dyDescent="0.25">
      <c r="A3190" s="182"/>
      <c r="B3190" s="41"/>
      <c r="C3190" s="47"/>
    </row>
    <row r="3191" spans="1:3" x14ac:dyDescent="0.25">
      <c r="A3191" s="182"/>
      <c r="B3191" s="41"/>
      <c r="C3191" s="47"/>
    </row>
    <row r="3192" spans="1:3" x14ac:dyDescent="0.25">
      <c r="A3192" s="182"/>
      <c r="B3192" s="41"/>
      <c r="C3192" s="47"/>
    </row>
    <row r="3193" spans="1:3" x14ac:dyDescent="0.25">
      <c r="A3193" s="182"/>
      <c r="B3193" s="41"/>
      <c r="C3193" s="47"/>
    </row>
    <row r="3194" spans="1:3" x14ac:dyDescent="0.25">
      <c r="A3194" s="182"/>
      <c r="B3194" s="41"/>
      <c r="C3194" s="47"/>
    </row>
    <row r="3195" spans="1:3" x14ac:dyDescent="0.25">
      <c r="A3195" s="182"/>
      <c r="B3195" s="41"/>
      <c r="C3195" s="47"/>
    </row>
    <row r="3196" spans="1:3" x14ac:dyDescent="0.25">
      <c r="A3196" s="182"/>
      <c r="B3196" s="41"/>
      <c r="C3196" s="47"/>
    </row>
    <row r="3197" spans="1:3" x14ac:dyDescent="0.25">
      <c r="A3197" s="182"/>
      <c r="B3197" s="41"/>
      <c r="C3197" s="47"/>
    </row>
    <row r="3198" spans="1:3" x14ac:dyDescent="0.25">
      <c r="A3198" s="182"/>
      <c r="B3198" s="41"/>
      <c r="C3198" s="47"/>
    </row>
    <row r="3199" spans="1:3" x14ac:dyDescent="0.25">
      <c r="A3199" s="182"/>
      <c r="B3199" s="41"/>
      <c r="C3199" s="47"/>
    </row>
    <row r="3200" spans="1:3" x14ac:dyDescent="0.25">
      <c r="A3200" s="182"/>
      <c r="B3200" s="41"/>
      <c r="C3200" s="47"/>
    </row>
    <row r="3201" spans="1:3" x14ac:dyDescent="0.25">
      <c r="A3201" s="182"/>
      <c r="B3201" s="41"/>
      <c r="C3201" s="47"/>
    </row>
    <row r="3202" spans="1:3" x14ac:dyDescent="0.25">
      <c r="A3202" s="182"/>
      <c r="B3202" s="41"/>
      <c r="C3202" s="47"/>
    </row>
    <row r="3203" spans="1:3" x14ac:dyDescent="0.25">
      <c r="A3203" s="182"/>
      <c r="B3203" s="41"/>
      <c r="C3203" s="47"/>
    </row>
    <row r="3204" spans="1:3" x14ac:dyDescent="0.25">
      <c r="A3204" s="182"/>
      <c r="B3204" s="41"/>
      <c r="C3204" s="47"/>
    </row>
    <row r="3205" spans="1:3" x14ac:dyDescent="0.25">
      <c r="A3205" s="182"/>
      <c r="B3205" s="41"/>
      <c r="C3205" s="47"/>
    </row>
    <row r="3206" spans="1:3" x14ac:dyDescent="0.25">
      <c r="A3206" s="182"/>
      <c r="B3206" s="41"/>
      <c r="C3206" s="47"/>
    </row>
    <row r="3207" spans="1:3" x14ac:dyDescent="0.25">
      <c r="A3207" s="182"/>
      <c r="B3207" s="41"/>
      <c r="C3207" s="47"/>
    </row>
    <row r="3208" spans="1:3" x14ac:dyDescent="0.25">
      <c r="A3208" s="182"/>
      <c r="B3208" s="41"/>
      <c r="C3208" s="47"/>
    </row>
    <row r="3209" spans="1:3" x14ac:dyDescent="0.25">
      <c r="A3209" s="182"/>
      <c r="B3209" s="41"/>
      <c r="C3209" s="47"/>
    </row>
    <row r="3210" spans="1:3" x14ac:dyDescent="0.25">
      <c r="A3210" s="182"/>
      <c r="B3210" s="41"/>
      <c r="C3210" s="47"/>
    </row>
    <row r="3211" spans="1:3" x14ac:dyDescent="0.25">
      <c r="A3211" s="182"/>
      <c r="B3211" s="41"/>
      <c r="C3211" s="47"/>
    </row>
    <row r="3212" spans="1:3" x14ac:dyDescent="0.25">
      <c r="A3212" s="182"/>
      <c r="B3212" s="41"/>
      <c r="C3212" s="47"/>
    </row>
    <row r="3213" spans="1:3" x14ac:dyDescent="0.25">
      <c r="A3213" s="182"/>
      <c r="B3213" s="41"/>
      <c r="C3213" s="47"/>
    </row>
    <row r="3214" spans="1:3" x14ac:dyDescent="0.25">
      <c r="A3214" s="182"/>
      <c r="B3214" s="41"/>
      <c r="C3214" s="47"/>
    </row>
    <row r="3215" spans="1:3" x14ac:dyDescent="0.25">
      <c r="A3215" s="182"/>
      <c r="B3215" s="41"/>
      <c r="C3215" s="47"/>
    </row>
    <row r="3216" spans="1:3" x14ac:dyDescent="0.25">
      <c r="A3216" s="182"/>
      <c r="B3216" s="41"/>
      <c r="C3216" s="47"/>
    </row>
    <row r="3217" spans="1:3" x14ac:dyDescent="0.25">
      <c r="A3217" s="182"/>
      <c r="B3217" s="41"/>
      <c r="C3217" s="47"/>
    </row>
    <row r="3218" spans="1:3" x14ac:dyDescent="0.25">
      <c r="A3218" s="182"/>
      <c r="B3218" s="41"/>
      <c r="C3218" s="47"/>
    </row>
    <row r="3219" spans="1:3" x14ac:dyDescent="0.25">
      <c r="A3219" s="182"/>
      <c r="B3219" s="41"/>
      <c r="C3219" s="47"/>
    </row>
    <row r="3220" spans="1:3" x14ac:dyDescent="0.25">
      <c r="A3220" s="182"/>
      <c r="B3220" s="41"/>
      <c r="C3220" s="47"/>
    </row>
    <row r="3221" spans="1:3" x14ac:dyDescent="0.25">
      <c r="A3221" s="182"/>
      <c r="B3221" s="41"/>
      <c r="C3221" s="47"/>
    </row>
    <row r="3222" spans="1:3" x14ac:dyDescent="0.25">
      <c r="A3222" s="182"/>
      <c r="B3222" s="41"/>
      <c r="C3222" s="47"/>
    </row>
    <row r="3223" spans="1:3" x14ac:dyDescent="0.25">
      <c r="A3223" s="182"/>
      <c r="B3223" s="41"/>
      <c r="C3223" s="47"/>
    </row>
    <row r="3224" spans="1:3" x14ac:dyDescent="0.25">
      <c r="A3224" s="182"/>
      <c r="B3224" s="41"/>
      <c r="C3224" s="47"/>
    </row>
    <row r="3225" spans="1:3" x14ac:dyDescent="0.25">
      <c r="A3225" s="182"/>
      <c r="B3225" s="41"/>
      <c r="C3225" s="47"/>
    </row>
    <row r="3226" spans="1:3" x14ac:dyDescent="0.25">
      <c r="A3226" s="182"/>
      <c r="B3226" s="41"/>
      <c r="C3226" s="47"/>
    </row>
    <row r="3227" spans="1:3" x14ac:dyDescent="0.25">
      <c r="A3227" s="182"/>
      <c r="B3227" s="41"/>
      <c r="C3227" s="47"/>
    </row>
    <row r="3228" spans="1:3" x14ac:dyDescent="0.25">
      <c r="A3228" s="182"/>
      <c r="B3228" s="41"/>
      <c r="C3228" s="47"/>
    </row>
    <row r="3229" spans="1:3" x14ac:dyDescent="0.25">
      <c r="A3229" s="182"/>
      <c r="B3229" s="41"/>
      <c r="C3229" s="47"/>
    </row>
    <row r="3230" spans="1:3" x14ac:dyDescent="0.25">
      <c r="A3230" s="182"/>
      <c r="B3230" s="41"/>
      <c r="C3230" s="47"/>
    </row>
    <row r="3231" spans="1:3" x14ac:dyDescent="0.25">
      <c r="A3231" s="182"/>
      <c r="B3231" s="41"/>
      <c r="C3231" s="47"/>
    </row>
    <row r="3232" spans="1:3" x14ac:dyDescent="0.25">
      <c r="A3232" s="182"/>
      <c r="B3232" s="41"/>
      <c r="C3232" s="47"/>
    </row>
    <row r="3233" spans="1:3" x14ac:dyDescent="0.25">
      <c r="A3233" s="182"/>
      <c r="B3233" s="41"/>
      <c r="C3233" s="47"/>
    </row>
    <row r="3234" spans="1:3" x14ac:dyDescent="0.25">
      <c r="A3234" s="182"/>
      <c r="B3234" s="41"/>
      <c r="C3234" s="47"/>
    </row>
    <row r="3235" spans="1:3" x14ac:dyDescent="0.25">
      <c r="A3235" s="182"/>
      <c r="B3235" s="41"/>
      <c r="C3235" s="47"/>
    </row>
    <row r="3236" spans="1:3" x14ac:dyDescent="0.25">
      <c r="A3236" s="182"/>
      <c r="B3236" s="41"/>
      <c r="C3236" s="47"/>
    </row>
    <row r="3237" spans="1:3" x14ac:dyDescent="0.25">
      <c r="A3237" s="182"/>
      <c r="B3237" s="41"/>
      <c r="C3237" s="47"/>
    </row>
    <row r="3238" spans="1:3" x14ac:dyDescent="0.25">
      <c r="A3238" s="182"/>
      <c r="B3238" s="41"/>
      <c r="C3238" s="47"/>
    </row>
    <row r="3239" spans="1:3" x14ac:dyDescent="0.25">
      <c r="A3239" s="182"/>
      <c r="B3239" s="41"/>
      <c r="C3239" s="47"/>
    </row>
    <row r="3240" spans="1:3" x14ac:dyDescent="0.25">
      <c r="A3240" s="182"/>
      <c r="B3240" s="41"/>
      <c r="C3240" s="47"/>
    </row>
    <row r="3241" spans="1:3" x14ac:dyDescent="0.25">
      <c r="A3241" s="182"/>
      <c r="B3241" s="41"/>
      <c r="C3241" s="47"/>
    </row>
    <row r="3242" spans="1:3" x14ac:dyDescent="0.25">
      <c r="A3242" s="182"/>
      <c r="B3242" s="41"/>
      <c r="C3242" s="47"/>
    </row>
    <row r="3243" spans="1:3" x14ac:dyDescent="0.25">
      <c r="A3243" s="182"/>
      <c r="B3243" s="41"/>
      <c r="C3243" s="47"/>
    </row>
    <row r="3244" spans="1:3" x14ac:dyDescent="0.25">
      <c r="A3244" s="182"/>
      <c r="B3244" s="41"/>
      <c r="C3244" s="47"/>
    </row>
    <row r="3245" spans="1:3" x14ac:dyDescent="0.25">
      <c r="A3245" s="182"/>
      <c r="B3245" s="41"/>
      <c r="C3245" s="47"/>
    </row>
    <row r="3246" spans="1:3" x14ac:dyDescent="0.25">
      <c r="A3246" s="182"/>
      <c r="B3246" s="41"/>
      <c r="C3246" s="47"/>
    </row>
    <row r="3247" spans="1:3" x14ac:dyDescent="0.25">
      <c r="A3247" s="182"/>
      <c r="B3247" s="41"/>
      <c r="C3247" s="47"/>
    </row>
    <row r="3248" spans="1:3" x14ac:dyDescent="0.25">
      <c r="A3248" s="182"/>
      <c r="B3248" s="41"/>
      <c r="C3248" s="47"/>
    </row>
    <row r="3249" spans="1:3" x14ac:dyDescent="0.25">
      <c r="A3249" s="182"/>
      <c r="B3249" s="41"/>
      <c r="C3249" s="47"/>
    </row>
    <row r="3250" spans="1:3" x14ac:dyDescent="0.25">
      <c r="A3250" s="182"/>
      <c r="B3250" s="41"/>
      <c r="C3250" s="47"/>
    </row>
    <row r="3251" spans="1:3" x14ac:dyDescent="0.25">
      <c r="A3251" s="182"/>
      <c r="B3251" s="41"/>
      <c r="C3251" s="47"/>
    </row>
    <row r="3252" spans="1:3" x14ac:dyDescent="0.25">
      <c r="A3252" s="182"/>
      <c r="B3252" s="41"/>
      <c r="C3252" s="47"/>
    </row>
    <row r="3253" spans="1:3" x14ac:dyDescent="0.25">
      <c r="A3253" s="182"/>
      <c r="B3253" s="41"/>
      <c r="C3253" s="47"/>
    </row>
    <row r="3254" spans="1:3" x14ac:dyDescent="0.25">
      <c r="A3254" s="182"/>
      <c r="B3254" s="41"/>
      <c r="C3254" s="47"/>
    </row>
    <row r="3255" spans="1:3" x14ac:dyDescent="0.25">
      <c r="A3255" s="182"/>
      <c r="B3255" s="41"/>
      <c r="C3255" s="47"/>
    </row>
    <row r="3256" spans="1:3" x14ac:dyDescent="0.25">
      <c r="A3256" s="182"/>
      <c r="B3256" s="41"/>
      <c r="C3256" s="47"/>
    </row>
    <row r="3257" spans="1:3" x14ac:dyDescent="0.25">
      <c r="A3257" s="182"/>
      <c r="B3257" s="41"/>
      <c r="C3257" s="47"/>
    </row>
    <row r="3258" spans="1:3" x14ac:dyDescent="0.25">
      <c r="A3258" s="182"/>
      <c r="B3258" s="41"/>
      <c r="C3258" s="47"/>
    </row>
    <row r="3259" spans="1:3" x14ac:dyDescent="0.25">
      <c r="A3259" s="182"/>
      <c r="B3259" s="41"/>
      <c r="C3259" s="47"/>
    </row>
    <row r="3260" spans="1:3" x14ac:dyDescent="0.25">
      <c r="A3260" s="182"/>
      <c r="B3260" s="41"/>
      <c r="C3260" s="47"/>
    </row>
    <row r="3261" spans="1:3" x14ac:dyDescent="0.25">
      <c r="A3261" s="182"/>
      <c r="B3261" s="41"/>
      <c r="C3261" s="47"/>
    </row>
    <row r="3262" spans="1:3" x14ac:dyDescent="0.25">
      <c r="A3262" s="182"/>
      <c r="B3262" s="41"/>
      <c r="C3262" s="47"/>
    </row>
    <row r="3263" spans="1:3" x14ac:dyDescent="0.25">
      <c r="A3263" s="182"/>
      <c r="B3263" s="41"/>
      <c r="C3263" s="47"/>
    </row>
    <row r="3264" spans="1:3" x14ac:dyDescent="0.25">
      <c r="A3264" s="182"/>
      <c r="B3264" s="41"/>
      <c r="C3264" s="47"/>
    </row>
    <row r="3265" spans="1:3" x14ac:dyDescent="0.25">
      <c r="A3265" s="182"/>
      <c r="B3265" s="41"/>
      <c r="C3265" s="47"/>
    </row>
    <row r="3266" spans="1:3" x14ac:dyDescent="0.25">
      <c r="A3266" s="182"/>
      <c r="B3266" s="41"/>
      <c r="C3266" s="47"/>
    </row>
    <row r="3267" spans="1:3" x14ac:dyDescent="0.25">
      <c r="A3267" s="182"/>
      <c r="B3267" s="41"/>
      <c r="C3267" s="47"/>
    </row>
    <row r="3268" spans="1:3" x14ac:dyDescent="0.25">
      <c r="A3268" s="182"/>
      <c r="B3268" s="41"/>
      <c r="C3268" s="47"/>
    </row>
    <row r="3269" spans="1:3" x14ac:dyDescent="0.25">
      <c r="A3269" s="182"/>
      <c r="B3269" s="41"/>
      <c r="C3269" s="47"/>
    </row>
    <row r="3270" spans="1:3" x14ac:dyDescent="0.25">
      <c r="A3270" s="182"/>
      <c r="B3270" s="41"/>
      <c r="C3270" s="47"/>
    </row>
    <row r="3271" spans="1:3" x14ac:dyDescent="0.25">
      <c r="A3271" s="182"/>
      <c r="B3271" s="41"/>
      <c r="C3271" s="47"/>
    </row>
    <row r="3272" spans="1:3" x14ac:dyDescent="0.25">
      <c r="A3272" s="182"/>
      <c r="B3272" s="41"/>
      <c r="C3272" s="47"/>
    </row>
    <row r="3273" spans="1:3" x14ac:dyDescent="0.25">
      <c r="A3273" s="182"/>
      <c r="B3273" s="41"/>
      <c r="C3273" s="47"/>
    </row>
    <row r="3274" spans="1:3" x14ac:dyDescent="0.25">
      <c r="A3274" s="182"/>
      <c r="B3274" s="41"/>
      <c r="C3274" s="47"/>
    </row>
    <row r="3275" spans="1:3" x14ac:dyDescent="0.25">
      <c r="A3275" s="182"/>
      <c r="B3275" s="41"/>
      <c r="C3275" s="47"/>
    </row>
    <row r="3276" spans="1:3" x14ac:dyDescent="0.25">
      <c r="A3276" s="182"/>
      <c r="B3276" s="41"/>
      <c r="C3276" s="47"/>
    </row>
    <row r="3277" spans="1:3" x14ac:dyDescent="0.25">
      <c r="A3277" s="182"/>
      <c r="B3277" s="41"/>
      <c r="C3277" s="47"/>
    </row>
    <row r="3278" spans="1:3" x14ac:dyDescent="0.25">
      <c r="A3278" s="182"/>
      <c r="B3278" s="41"/>
      <c r="C3278" s="47"/>
    </row>
    <row r="3279" spans="1:3" x14ac:dyDescent="0.25">
      <c r="A3279" s="182"/>
      <c r="B3279" s="41"/>
      <c r="C3279" s="47"/>
    </row>
    <row r="3280" spans="1:3" x14ac:dyDescent="0.25">
      <c r="A3280" s="182"/>
      <c r="B3280" s="41"/>
      <c r="C3280" s="47"/>
    </row>
    <row r="3281" spans="1:3" x14ac:dyDescent="0.25">
      <c r="A3281" s="182"/>
      <c r="B3281" s="41"/>
      <c r="C3281" s="47"/>
    </row>
    <row r="3282" spans="1:3" x14ac:dyDescent="0.25">
      <c r="A3282" s="182"/>
      <c r="B3282" s="41"/>
      <c r="C3282" s="47"/>
    </row>
    <row r="3283" spans="1:3" x14ac:dyDescent="0.25">
      <c r="A3283" s="182"/>
      <c r="B3283" s="41"/>
      <c r="C3283" s="47"/>
    </row>
    <row r="3284" spans="1:3" x14ac:dyDescent="0.25">
      <c r="A3284" s="182"/>
      <c r="B3284" s="41"/>
      <c r="C3284" s="47"/>
    </row>
    <row r="3285" spans="1:3" x14ac:dyDescent="0.25">
      <c r="A3285" s="182"/>
      <c r="B3285" s="41"/>
      <c r="C3285" s="47"/>
    </row>
    <row r="3286" spans="1:3" x14ac:dyDescent="0.25">
      <c r="A3286" s="182"/>
      <c r="B3286" s="41"/>
      <c r="C3286" s="47"/>
    </row>
    <row r="3287" spans="1:3" x14ac:dyDescent="0.25">
      <c r="A3287" s="182"/>
      <c r="B3287" s="41"/>
      <c r="C3287" s="47"/>
    </row>
    <row r="3288" spans="1:3" x14ac:dyDescent="0.25">
      <c r="A3288" s="182"/>
      <c r="B3288" s="41"/>
      <c r="C3288" s="47"/>
    </row>
    <row r="3289" spans="1:3" x14ac:dyDescent="0.25">
      <c r="A3289" s="182"/>
      <c r="B3289" s="41"/>
      <c r="C3289" s="47"/>
    </row>
    <row r="3290" spans="1:3" x14ac:dyDescent="0.25">
      <c r="A3290" s="182"/>
      <c r="B3290" s="41"/>
      <c r="C3290" s="47"/>
    </row>
    <row r="3291" spans="1:3" x14ac:dyDescent="0.25">
      <c r="A3291" s="182"/>
      <c r="B3291" s="41"/>
      <c r="C3291" s="47"/>
    </row>
    <row r="3292" spans="1:3" x14ac:dyDescent="0.25">
      <c r="A3292" s="182"/>
      <c r="B3292" s="41"/>
      <c r="C3292" s="47"/>
    </row>
    <row r="3293" spans="1:3" x14ac:dyDescent="0.25">
      <c r="A3293" s="182"/>
      <c r="B3293" s="41"/>
      <c r="C3293" s="47"/>
    </row>
    <row r="3294" spans="1:3" x14ac:dyDescent="0.25">
      <c r="A3294" s="182"/>
      <c r="B3294" s="41"/>
      <c r="C3294" s="47"/>
    </row>
    <row r="3295" spans="1:3" x14ac:dyDescent="0.25">
      <c r="A3295" s="182"/>
      <c r="B3295" s="41"/>
      <c r="C3295" s="47"/>
    </row>
    <row r="3296" spans="1:3" x14ac:dyDescent="0.25">
      <c r="A3296" s="182"/>
      <c r="B3296" s="41"/>
      <c r="C3296" s="47"/>
    </row>
    <row r="3297" spans="1:3" x14ac:dyDescent="0.25">
      <c r="A3297" s="182"/>
      <c r="B3297" s="41"/>
      <c r="C3297" s="47"/>
    </row>
    <row r="3298" spans="1:3" x14ac:dyDescent="0.25">
      <c r="A3298" s="182"/>
      <c r="B3298" s="41"/>
      <c r="C3298" s="47"/>
    </row>
    <row r="3299" spans="1:3" x14ac:dyDescent="0.25">
      <c r="A3299" s="182"/>
      <c r="B3299" s="41"/>
      <c r="C3299" s="47"/>
    </row>
    <row r="3300" spans="1:3" x14ac:dyDescent="0.25">
      <c r="A3300" s="182"/>
      <c r="B3300" s="41"/>
      <c r="C3300" s="47"/>
    </row>
    <row r="3301" spans="1:3" x14ac:dyDescent="0.25">
      <c r="A3301" s="182"/>
      <c r="B3301" s="41"/>
      <c r="C3301" s="47"/>
    </row>
    <row r="3302" spans="1:3" x14ac:dyDescent="0.25">
      <c r="A3302" s="182"/>
      <c r="B3302" s="41"/>
      <c r="C3302" s="47"/>
    </row>
    <row r="3303" spans="1:3" x14ac:dyDescent="0.25">
      <c r="A3303" s="182"/>
      <c r="B3303" s="41"/>
      <c r="C3303" s="47"/>
    </row>
    <row r="3304" spans="1:3" x14ac:dyDescent="0.25">
      <c r="A3304" s="182"/>
      <c r="B3304" s="41"/>
      <c r="C3304" s="47"/>
    </row>
    <row r="3305" spans="1:3" x14ac:dyDescent="0.25">
      <c r="A3305" s="182"/>
      <c r="B3305" s="41"/>
      <c r="C3305" s="47"/>
    </row>
    <row r="3306" spans="1:3" x14ac:dyDescent="0.25">
      <c r="A3306" s="182"/>
      <c r="B3306" s="41"/>
      <c r="C3306" s="47"/>
    </row>
    <row r="3307" spans="1:3" x14ac:dyDescent="0.25">
      <c r="A3307" s="182"/>
      <c r="B3307" s="41"/>
      <c r="C3307" s="47"/>
    </row>
    <row r="3308" spans="1:3" x14ac:dyDescent="0.25">
      <c r="A3308" s="182"/>
      <c r="B3308" s="41"/>
      <c r="C3308" s="47"/>
    </row>
    <row r="3309" spans="1:3" x14ac:dyDescent="0.25">
      <c r="A3309" s="182"/>
      <c r="B3309" s="41"/>
      <c r="C3309" s="47"/>
    </row>
    <row r="3310" spans="1:3" x14ac:dyDescent="0.25">
      <c r="A3310" s="182"/>
      <c r="B3310" s="41"/>
      <c r="C3310" s="47"/>
    </row>
    <row r="3311" spans="1:3" x14ac:dyDescent="0.25">
      <c r="A3311" s="182"/>
      <c r="B3311" s="41"/>
      <c r="C3311" s="47"/>
    </row>
    <row r="3312" spans="1:3" x14ac:dyDescent="0.25">
      <c r="A3312" s="182"/>
      <c r="B3312" s="41"/>
      <c r="C3312" s="47"/>
    </row>
    <row r="3313" spans="1:3" x14ac:dyDescent="0.25">
      <c r="A3313" s="182"/>
      <c r="B3313" s="41"/>
      <c r="C3313" s="47"/>
    </row>
    <row r="3314" spans="1:3" x14ac:dyDescent="0.25">
      <c r="A3314" s="182"/>
      <c r="B3314" s="41"/>
      <c r="C3314" s="47"/>
    </row>
    <row r="3315" spans="1:3" x14ac:dyDescent="0.25">
      <c r="A3315" s="182"/>
      <c r="B3315" s="41"/>
      <c r="C3315" s="47"/>
    </row>
    <row r="3316" spans="1:3" x14ac:dyDescent="0.25">
      <c r="A3316" s="182"/>
      <c r="B3316" s="41"/>
      <c r="C3316" s="47"/>
    </row>
    <row r="3317" spans="1:3" x14ac:dyDescent="0.25">
      <c r="A3317" s="182"/>
      <c r="B3317" s="41"/>
      <c r="C3317" s="47"/>
    </row>
    <row r="3318" spans="1:3" x14ac:dyDescent="0.25">
      <c r="A3318" s="182"/>
      <c r="B3318" s="41"/>
      <c r="C3318" s="47"/>
    </row>
    <row r="3319" spans="1:3" x14ac:dyDescent="0.25">
      <c r="A3319" s="182"/>
      <c r="B3319" s="41"/>
      <c r="C3319" s="47"/>
    </row>
    <row r="3320" spans="1:3" x14ac:dyDescent="0.25">
      <c r="A3320" s="182"/>
      <c r="B3320" s="41"/>
      <c r="C3320" s="47"/>
    </row>
    <row r="3321" spans="1:3" x14ac:dyDescent="0.25">
      <c r="A3321" s="182"/>
      <c r="B3321" s="41"/>
      <c r="C3321" s="47"/>
    </row>
    <row r="3322" spans="1:3" x14ac:dyDescent="0.25">
      <c r="A3322" s="182"/>
      <c r="B3322" s="41"/>
      <c r="C3322" s="47"/>
    </row>
    <row r="3323" spans="1:3" x14ac:dyDescent="0.25">
      <c r="A3323" s="182"/>
      <c r="B3323" s="41"/>
      <c r="C3323" s="47"/>
    </row>
    <row r="3324" spans="1:3" x14ac:dyDescent="0.25">
      <c r="A3324" s="182"/>
      <c r="B3324" s="41"/>
      <c r="C3324" s="47"/>
    </row>
    <row r="3325" spans="1:3" x14ac:dyDescent="0.25">
      <c r="A3325" s="182"/>
      <c r="B3325" s="41"/>
      <c r="C3325" s="47"/>
    </row>
    <row r="3326" spans="1:3" x14ac:dyDescent="0.25">
      <c r="A3326" s="182"/>
      <c r="B3326" s="41"/>
      <c r="C3326" s="47"/>
    </row>
    <row r="3327" spans="1:3" x14ac:dyDescent="0.25">
      <c r="A3327" s="182"/>
      <c r="B3327" s="41"/>
      <c r="C3327" s="47"/>
    </row>
    <row r="3328" spans="1:3" x14ac:dyDescent="0.25">
      <c r="A3328" s="182"/>
      <c r="B3328" s="41"/>
      <c r="C3328" s="47"/>
    </row>
    <row r="3329" spans="1:3" x14ac:dyDescent="0.25">
      <c r="A3329" s="182"/>
      <c r="B3329" s="41"/>
      <c r="C3329" s="47"/>
    </row>
    <row r="3330" spans="1:3" x14ac:dyDescent="0.25">
      <c r="A3330" s="182"/>
      <c r="B3330" s="41"/>
      <c r="C3330" s="47"/>
    </row>
    <row r="3331" spans="1:3" x14ac:dyDescent="0.25">
      <c r="A3331" s="182"/>
      <c r="B3331" s="41"/>
      <c r="C3331" s="47"/>
    </row>
    <row r="3332" spans="1:3" x14ac:dyDescent="0.25">
      <c r="A3332" s="182"/>
      <c r="B3332" s="41"/>
      <c r="C3332" s="47"/>
    </row>
    <row r="3333" spans="1:3" x14ac:dyDescent="0.25">
      <c r="A3333" s="182"/>
      <c r="B3333" s="41"/>
      <c r="C3333" s="47"/>
    </row>
    <row r="3334" spans="1:3" x14ac:dyDescent="0.25">
      <c r="A3334" s="182"/>
      <c r="B3334" s="41"/>
      <c r="C3334" s="47"/>
    </row>
    <row r="3335" spans="1:3" x14ac:dyDescent="0.25">
      <c r="A3335" s="182"/>
      <c r="B3335" s="41"/>
      <c r="C3335" s="47"/>
    </row>
    <row r="3336" spans="1:3" x14ac:dyDescent="0.25">
      <c r="A3336" s="182"/>
      <c r="B3336" s="41"/>
      <c r="C3336" s="47"/>
    </row>
    <row r="3337" spans="1:3" x14ac:dyDescent="0.25">
      <c r="A3337" s="182"/>
      <c r="B3337" s="41"/>
      <c r="C3337" s="47"/>
    </row>
    <row r="3338" spans="1:3" x14ac:dyDescent="0.25">
      <c r="A3338" s="182"/>
      <c r="B3338" s="41"/>
      <c r="C3338" s="47"/>
    </row>
    <row r="3339" spans="1:3" x14ac:dyDescent="0.25">
      <c r="A3339" s="182"/>
      <c r="B3339" s="41"/>
      <c r="C3339" s="47"/>
    </row>
    <row r="3340" spans="1:3" x14ac:dyDescent="0.25">
      <c r="A3340" s="182"/>
      <c r="B3340" s="41"/>
      <c r="C3340" s="47"/>
    </row>
    <row r="3341" spans="1:3" x14ac:dyDescent="0.25">
      <c r="A3341" s="182"/>
      <c r="B3341" s="41"/>
      <c r="C3341" s="47"/>
    </row>
    <row r="3342" spans="1:3" x14ac:dyDescent="0.25">
      <c r="A3342" s="182"/>
      <c r="B3342" s="41"/>
      <c r="C3342" s="47"/>
    </row>
    <row r="3343" spans="1:3" x14ac:dyDescent="0.25">
      <c r="A3343" s="182"/>
      <c r="B3343" s="41"/>
      <c r="C3343" s="47"/>
    </row>
    <row r="3344" spans="1:3" x14ac:dyDescent="0.25">
      <c r="A3344" s="182"/>
      <c r="B3344" s="41"/>
      <c r="C3344" s="47"/>
    </row>
    <row r="3345" spans="1:3" x14ac:dyDescent="0.25">
      <c r="A3345" s="182"/>
      <c r="B3345" s="41"/>
      <c r="C3345" s="47"/>
    </row>
    <row r="3346" spans="1:3" x14ac:dyDescent="0.25">
      <c r="A3346" s="182"/>
      <c r="B3346" s="41"/>
      <c r="C3346" s="47"/>
    </row>
    <row r="3347" spans="1:3" x14ac:dyDescent="0.25">
      <c r="A3347" s="182"/>
      <c r="B3347" s="41"/>
      <c r="C3347" s="47"/>
    </row>
    <row r="3348" spans="1:3" x14ac:dyDescent="0.25">
      <c r="A3348" s="182"/>
      <c r="B3348" s="41"/>
      <c r="C3348" s="47"/>
    </row>
    <row r="3349" spans="1:3" x14ac:dyDescent="0.25">
      <c r="A3349" s="182"/>
      <c r="B3349" s="41"/>
      <c r="C3349" s="47"/>
    </row>
    <row r="3350" spans="1:3" x14ac:dyDescent="0.25">
      <c r="A3350" s="182"/>
      <c r="B3350" s="41"/>
      <c r="C3350" s="47"/>
    </row>
    <row r="3351" spans="1:3" x14ac:dyDescent="0.25">
      <c r="A3351" s="182"/>
      <c r="B3351" s="41"/>
      <c r="C3351" s="47"/>
    </row>
    <row r="3352" spans="1:3" x14ac:dyDescent="0.25">
      <c r="A3352" s="182"/>
      <c r="B3352" s="41"/>
      <c r="C3352" s="47"/>
    </row>
    <row r="3353" spans="1:3" x14ac:dyDescent="0.25">
      <c r="A3353" s="182"/>
      <c r="B3353" s="41"/>
      <c r="C3353" s="47"/>
    </row>
    <row r="3354" spans="1:3" x14ac:dyDescent="0.25">
      <c r="A3354" s="182"/>
      <c r="B3354" s="41"/>
      <c r="C3354" s="47"/>
    </row>
    <row r="3355" spans="1:3" x14ac:dyDescent="0.25">
      <c r="A3355" s="182"/>
      <c r="B3355" s="41"/>
      <c r="C3355" s="47"/>
    </row>
    <row r="3356" spans="1:3" x14ac:dyDescent="0.25">
      <c r="A3356" s="182"/>
      <c r="B3356" s="41"/>
      <c r="C3356" s="47"/>
    </row>
    <row r="3357" spans="1:3" x14ac:dyDescent="0.25">
      <c r="A3357" s="182"/>
      <c r="B3357" s="41"/>
      <c r="C3357" s="47"/>
    </row>
    <row r="3358" spans="1:3" x14ac:dyDescent="0.25">
      <c r="A3358" s="182"/>
      <c r="B3358" s="41"/>
      <c r="C3358" s="47"/>
    </row>
    <row r="3359" spans="1:3" x14ac:dyDescent="0.25">
      <c r="A3359" s="182"/>
      <c r="B3359" s="41"/>
      <c r="C3359" s="47"/>
    </row>
    <row r="3360" spans="1:3" x14ac:dyDescent="0.25">
      <c r="A3360" s="182"/>
      <c r="B3360" s="41"/>
      <c r="C3360" s="47"/>
    </row>
    <row r="3361" spans="1:3" x14ac:dyDescent="0.25">
      <c r="A3361" s="182"/>
      <c r="B3361" s="41"/>
      <c r="C3361" s="47"/>
    </row>
    <row r="3362" spans="1:3" x14ac:dyDescent="0.25">
      <c r="A3362" s="182"/>
      <c r="B3362" s="41"/>
      <c r="C3362" s="47"/>
    </row>
    <row r="3363" spans="1:3" x14ac:dyDescent="0.25">
      <c r="A3363" s="182"/>
      <c r="B3363" s="41"/>
      <c r="C3363" s="47"/>
    </row>
    <row r="3364" spans="1:3" x14ac:dyDescent="0.25">
      <c r="A3364" s="182"/>
      <c r="B3364" s="41"/>
      <c r="C3364" s="47"/>
    </row>
    <row r="3365" spans="1:3" x14ac:dyDescent="0.25">
      <c r="A3365" s="182"/>
      <c r="B3365" s="41"/>
      <c r="C3365" s="47"/>
    </row>
    <row r="3366" spans="1:3" x14ac:dyDescent="0.25">
      <c r="A3366" s="182"/>
      <c r="B3366" s="41"/>
      <c r="C3366" s="47"/>
    </row>
    <row r="3367" spans="1:3" x14ac:dyDescent="0.25">
      <c r="A3367" s="182"/>
      <c r="B3367" s="41"/>
      <c r="C3367" s="47"/>
    </row>
    <row r="3368" spans="1:3" x14ac:dyDescent="0.25">
      <c r="A3368" s="182"/>
      <c r="B3368" s="41"/>
      <c r="C3368" s="47"/>
    </row>
    <row r="3369" spans="1:3" x14ac:dyDescent="0.25">
      <c r="A3369" s="182"/>
      <c r="B3369" s="41"/>
      <c r="C3369" s="47"/>
    </row>
    <row r="3370" spans="1:3" x14ac:dyDescent="0.25">
      <c r="A3370" s="182"/>
      <c r="B3370" s="41"/>
      <c r="C3370" s="47"/>
    </row>
    <row r="3371" spans="1:3" x14ac:dyDescent="0.25">
      <c r="A3371" s="182"/>
      <c r="B3371" s="41"/>
      <c r="C3371" s="47"/>
    </row>
    <row r="3372" spans="1:3" x14ac:dyDescent="0.25">
      <c r="A3372" s="182"/>
      <c r="B3372" s="41"/>
      <c r="C3372" s="47"/>
    </row>
    <row r="3373" spans="1:3" x14ac:dyDescent="0.25">
      <c r="A3373" s="182"/>
      <c r="B3373" s="41"/>
      <c r="C3373" s="47"/>
    </row>
    <row r="3374" spans="1:3" x14ac:dyDescent="0.25">
      <c r="A3374" s="182"/>
      <c r="B3374" s="41"/>
      <c r="C3374" s="47"/>
    </row>
    <row r="3375" spans="1:3" x14ac:dyDescent="0.25">
      <c r="A3375" s="182"/>
      <c r="B3375" s="41"/>
      <c r="C3375" s="47"/>
    </row>
    <row r="3376" spans="1:3" x14ac:dyDescent="0.25">
      <c r="A3376" s="182"/>
      <c r="B3376" s="41"/>
      <c r="C3376" s="47"/>
    </row>
    <row r="3377" spans="1:3" x14ac:dyDescent="0.25">
      <c r="A3377" s="182"/>
      <c r="B3377" s="41"/>
      <c r="C3377" s="47"/>
    </row>
    <row r="3378" spans="1:3" x14ac:dyDescent="0.25">
      <c r="A3378" s="182"/>
      <c r="B3378" s="41"/>
      <c r="C3378" s="47"/>
    </row>
    <row r="3379" spans="1:3" x14ac:dyDescent="0.25">
      <c r="A3379" s="182"/>
      <c r="B3379" s="41"/>
      <c r="C3379" s="47"/>
    </row>
    <row r="3380" spans="1:3" x14ac:dyDescent="0.25">
      <c r="A3380" s="182"/>
      <c r="B3380" s="41"/>
      <c r="C3380" s="47"/>
    </row>
    <row r="3381" spans="1:3" x14ac:dyDescent="0.25">
      <c r="A3381" s="182"/>
      <c r="B3381" s="41"/>
      <c r="C3381" s="47"/>
    </row>
    <row r="3382" spans="1:3" x14ac:dyDescent="0.25">
      <c r="A3382" s="182"/>
      <c r="B3382" s="41"/>
      <c r="C3382" s="47"/>
    </row>
    <row r="3383" spans="1:3" x14ac:dyDescent="0.25">
      <c r="A3383" s="182"/>
      <c r="B3383" s="41"/>
      <c r="C3383" s="47"/>
    </row>
    <row r="3384" spans="1:3" x14ac:dyDescent="0.25">
      <c r="A3384" s="182"/>
      <c r="B3384" s="41"/>
      <c r="C3384" s="47"/>
    </row>
    <row r="3385" spans="1:3" x14ac:dyDescent="0.25">
      <c r="A3385" s="182"/>
      <c r="B3385" s="41"/>
      <c r="C3385" s="47"/>
    </row>
    <row r="3386" spans="1:3" x14ac:dyDescent="0.25">
      <c r="A3386" s="182"/>
      <c r="B3386" s="41"/>
      <c r="C3386" s="47"/>
    </row>
    <row r="3387" spans="1:3" x14ac:dyDescent="0.25">
      <c r="A3387" s="182"/>
      <c r="B3387" s="41"/>
      <c r="C3387" s="47"/>
    </row>
    <row r="3388" spans="1:3" x14ac:dyDescent="0.25">
      <c r="A3388" s="182"/>
      <c r="B3388" s="41"/>
      <c r="C3388" s="47"/>
    </row>
    <row r="3389" spans="1:3" x14ac:dyDescent="0.25">
      <c r="A3389" s="182"/>
      <c r="B3389" s="41"/>
      <c r="C3389" s="47"/>
    </row>
    <row r="3390" spans="1:3" x14ac:dyDescent="0.25">
      <c r="A3390" s="182"/>
      <c r="B3390" s="41"/>
      <c r="C3390" s="47"/>
    </row>
    <row r="3391" spans="1:3" x14ac:dyDescent="0.25">
      <c r="A3391" s="182"/>
      <c r="B3391" s="41"/>
      <c r="C3391" s="47"/>
    </row>
    <row r="3392" spans="1:3" x14ac:dyDescent="0.25">
      <c r="A3392" s="182"/>
      <c r="B3392" s="41"/>
      <c r="C3392" s="47"/>
    </row>
    <row r="3393" spans="1:3" x14ac:dyDescent="0.25">
      <c r="A3393" s="182"/>
      <c r="B3393" s="41"/>
      <c r="C3393" s="47"/>
    </row>
    <row r="3394" spans="1:3" x14ac:dyDescent="0.25">
      <c r="A3394" s="182"/>
      <c r="B3394" s="41"/>
      <c r="C3394" s="47"/>
    </row>
    <row r="3395" spans="1:3" x14ac:dyDescent="0.25">
      <c r="A3395" s="182"/>
      <c r="B3395" s="41"/>
      <c r="C3395" s="47"/>
    </row>
    <row r="3396" spans="1:3" x14ac:dyDescent="0.25">
      <c r="A3396" s="182"/>
      <c r="B3396" s="41"/>
      <c r="C3396" s="47"/>
    </row>
    <row r="3397" spans="1:3" x14ac:dyDescent="0.25">
      <c r="A3397" s="182"/>
      <c r="B3397" s="41"/>
      <c r="C3397" s="47"/>
    </row>
    <row r="3398" spans="1:3" x14ac:dyDescent="0.25">
      <c r="A3398" s="182"/>
      <c r="B3398" s="41"/>
      <c r="C3398" s="47"/>
    </row>
    <row r="3399" spans="1:3" x14ac:dyDescent="0.25">
      <c r="A3399" s="182"/>
      <c r="B3399" s="41"/>
      <c r="C3399" s="47"/>
    </row>
    <row r="3400" spans="1:3" x14ac:dyDescent="0.25">
      <c r="A3400" s="182"/>
      <c r="B3400" s="41"/>
      <c r="C3400" s="47"/>
    </row>
    <row r="3401" spans="1:3" x14ac:dyDescent="0.25">
      <c r="A3401" s="182"/>
      <c r="B3401" s="41"/>
      <c r="C3401" s="47"/>
    </row>
    <row r="3402" spans="1:3" x14ac:dyDescent="0.25">
      <c r="A3402" s="182"/>
      <c r="B3402" s="41"/>
      <c r="C3402" s="47"/>
    </row>
    <row r="3403" spans="1:3" x14ac:dyDescent="0.25">
      <c r="A3403" s="182"/>
      <c r="B3403" s="41"/>
      <c r="C3403" s="47"/>
    </row>
    <row r="3404" spans="1:3" x14ac:dyDescent="0.25">
      <c r="A3404" s="182"/>
      <c r="B3404" s="41"/>
      <c r="C3404" s="47"/>
    </row>
    <row r="3405" spans="1:3" x14ac:dyDescent="0.25">
      <c r="A3405" s="182"/>
      <c r="B3405" s="41"/>
      <c r="C3405" s="47"/>
    </row>
    <row r="3406" spans="1:3" x14ac:dyDescent="0.25">
      <c r="A3406" s="182"/>
      <c r="B3406" s="41"/>
      <c r="C3406" s="47"/>
    </row>
    <row r="3407" spans="1:3" x14ac:dyDescent="0.25">
      <c r="A3407" s="182"/>
      <c r="B3407" s="41"/>
      <c r="C3407" s="47"/>
    </row>
    <row r="3408" spans="1:3" x14ac:dyDescent="0.25">
      <c r="A3408" s="182"/>
      <c r="B3408" s="41"/>
      <c r="C3408" s="47"/>
    </row>
    <row r="3409" spans="1:3" x14ac:dyDescent="0.25">
      <c r="A3409" s="182"/>
      <c r="B3409" s="41"/>
      <c r="C3409" s="47"/>
    </row>
    <row r="3410" spans="1:3" x14ac:dyDescent="0.25">
      <c r="A3410" s="182"/>
      <c r="B3410" s="41"/>
      <c r="C3410" s="47"/>
    </row>
    <row r="3411" spans="1:3" x14ac:dyDescent="0.25">
      <c r="A3411" s="182"/>
      <c r="B3411" s="41"/>
      <c r="C3411" s="47"/>
    </row>
    <row r="3412" spans="1:3" x14ac:dyDescent="0.25">
      <c r="A3412" s="182"/>
      <c r="B3412" s="41"/>
      <c r="C3412" s="47"/>
    </row>
    <row r="3413" spans="1:3" x14ac:dyDescent="0.25">
      <c r="A3413" s="182"/>
      <c r="B3413" s="41"/>
      <c r="C3413" s="47"/>
    </row>
    <row r="3414" spans="1:3" x14ac:dyDescent="0.25">
      <c r="A3414" s="182"/>
      <c r="B3414" s="41"/>
      <c r="C3414" s="47"/>
    </row>
    <row r="3415" spans="1:3" x14ac:dyDescent="0.25">
      <c r="A3415" s="182"/>
      <c r="B3415" s="41"/>
      <c r="C3415" s="47"/>
    </row>
    <row r="3416" spans="1:3" x14ac:dyDescent="0.25">
      <c r="A3416" s="182"/>
      <c r="B3416" s="41"/>
      <c r="C3416" s="47"/>
    </row>
    <row r="3417" spans="1:3" x14ac:dyDescent="0.25">
      <c r="A3417" s="182"/>
      <c r="B3417" s="41"/>
      <c r="C3417" s="47"/>
    </row>
    <row r="3418" spans="1:3" x14ac:dyDescent="0.25">
      <c r="A3418" s="182"/>
      <c r="B3418" s="41"/>
      <c r="C3418" s="47"/>
    </row>
    <row r="3419" spans="1:3" x14ac:dyDescent="0.25">
      <c r="A3419" s="182"/>
      <c r="B3419" s="41"/>
      <c r="C3419" s="47"/>
    </row>
    <row r="3420" spans="1:3" x14ac:dyDescent="0.25">
      <c r="A3420" s="182"/>
      <c r="B3420" s="41"/>
      <c r="C3420" s="47"/>
    </row>
    <row r="3421" spans="1:3" x14ac:dyDescent="0.25">
      <c r="A3421" s="182"/>
      <c r="B3421" s="41"/>
      <c r="C3421" s="47"/>
    </row>
    <row r="3422" spans="1:3" x14ac:dyDescent="0.25">
      <c r="A3422" s="182"/>
      <c r="B3422" s="41"/>
      <c r="C3422" s="47"/>
    </row>
    <row r="3423" spans="1:3" x14ac:dyDescent="0.25">
      <c r="A3423" s="182"/>
      <c r="B3423" s="41"/>
      <c r="C3423" s="47"/>
    </row>
    <row r="3424" spans="1:3" x14ac:dyDescent="0.25">
      <c r="A3424" s="182"/>
      <c r="B3424" s="41"/>
      <c r="C3424" s="47"/>
    </row>
    <row r="3425" spans="1:3" x14ac:dyDescent="0.25">
      <c r="A3425" s="182"/>
      <c r="B3425" s="41"/>
      <c r="C3425" s="47"/>
    </row>
    <row r="3426" spans="1:3" x14ac:dyDescent="0.25">
      <c r="A3426" s="182"/>
      <c r="B3426" s="41"/>
      <c r="C3426" s="47"/>
    </row>
    <row r="3427" spans="1:3" x14ac:dyDescent="0.25">
      <c r="A3427" s="182"/>
      <c r="B3427" s="41"/>
      <c r="C3427" s="47"/>
    </row>
    <row r="3428" spans="1:3" x14ac:dyDescent="0.25">
      <c r="A3428" s="182"/>
      <c r="B3428" s="41"/>
      <c r="C3428" s="47"/>
    </row>
    <row r="3429" spans="1:3" x14ac:dyDescent="0.25">
      <c r="A3429" s="182"/>
      <c r="B3429" s="41"/>
      <c r="C3429" s="47"/>
    </row>
    <row r="3430" spans="1:3" x14ac:dyDescent="0.25">
      <c r="A3430" s="182"/>
      <c r="B3430" s="41"/>
      <c r="C3430" s="47"/>
    </row>
    <row r="3431" spans="1:3" x14ac:dyDescent="0.25">
      <c r="A3431" s="182"/>
      <c r="B3431" s="41"/>
      <c r="C3431" s="47"/>
    </row>
    <row r="3432" spans="1:3" x14ac:dyDescent="0.25">
      <c r="A3432" s="182"/>
      <c r="B3432" s="41"/>
      <c r="C3432" s="47"/>
    </row>
    <row r="3433" spans="1:3" x14ac:dyDescent="0.25">
      <c r="A3433" s="182"/>
      <c r="B3433" s="41"/>
      <c r="C3433" s="47"/>
    </row>
    <row r="3434" spans="1:3" x14ac:dyDescent="0.25">
      <c r="A3434" s="182"/>
      <c r="B3434" s="41"/>
      <c r="C3434" s="47"/>
    </row>
    <row r="3435" spans="1:3" x14ac:dyDescent="0.25">
      <c r="A3435" s="182"/>
      <c r="B3435" s="41"/>
      <c r="C3435" s="47"/>
    </row>
    <row r="3436" spans="1:3" x14ac:dyDescent="0.25">
      <c r="A3436" s="182"/>
      <c r="B3436" s="41"/>
      <c r="C3436" s="47"/>
    </row>
    <row r="3437" spans="1:3" x14ac:dyDescent="0.25">
      <c r="A3437" s="182"/>
      <c r="B3437" s="41"/>
      <c r="C3437" s="47"/>
    </row>
    <row r="3438" spans="1:3" x14ac:dyDescent="0.25">
      <c r="A3438" s="182"/>
      <c r="B3438" s="41"/>
      <c r="C3438" s="47"/>
    </row>
    <row r="3439" spans="1:3" x14ac:dyDescent="0.25">
      <c r="A3439" s="182"/>
      <c r="B3439" s="41"/>
      <c r="C3439" s="47"/>
    </row>
    <row r="3440" spans="1:3" x14ac:dyDescent="0.25">
      <c r="A3440" s="182"/>
      <c r="B3440" s="41"/>
      <c r="C3440" s="47"/>
    </row>
    <row r="3441" spans="1:3" x14ac:dyDescent="0.25">
      <c r="A3441" s="182"/>
      <c r="B3441" s="41"/>
      <c r="C3441" s="47"/>
    </row>
    <row r="3442" spans="1:3" x14ac:dyDescent="0.25">
      <c r="A3442" s="182"/>
      <c r="B3442" s="41"/>
      <c r="C3442" s="47"/>
    </row>
    <row r="3443" spans="1:3" x14ac:dyDescent="0.25">
      <c r="A3443" s="182"/>
      <c r="B3443" s="41"/>
      <c r="C3443" s="47"/>
    </row>
    <row r="3444" spans="1:3" x14ac:dyDescent="0.25">
      <c r="A3444" s="182"/>
      <c r="B3444" s="41"/>
      <c r="C3444" s="47"/>
    </row>
    <row r="3445" spans="1:3" x14ac:dyDescent="0.25">
      <c r="A3445" s="182"/>
      <c r="B3445" s="41"/>
      <c r="C3445" s="47"/>
    </row>
    <row r="3446" spans="1:3" x14ac:dyDescent="0.25">
      <c r="A3446" s="182"/>
      <c r="B3446" s="41"/>
      <c r="C3446" s="47"/>
    </row>
    <row r="3447" spans="1:3" x14ac:dyDescent="0.25">
      <c r="A3447" s="182"/>
      <c r="B3447" s="41"/>
      <c r="C3447" s="47"/>
    </row>
    <row r="3448" spans="1:3" x14ac:dyDescent="0.25">
      <c r="A3448" s="182"/>
      <c r="B3448" s="41"/>
      <c r="C3448" s="47"/>
    </row>
    <row r="3449" spans="1:3" x14ac:dyDescent="0.25">
      <c r="A3449" s="182"/>
      <c r="B3449" s="41"/>
      <c r="C3449" s="47"/>
    </row>
    <row r="3450" spans="1:3" x14ac:dyDescent="0.25">
      <c r="A3450" s="182"/>
      <c r="B3450" s="41"/>
      <c r="C3450" s="47"/>
    </row>
    <row r="3451" spans="1:3" x14ac:dyDescent="0.25">
      <c r="A3451" s="182"/>
      <c r="B3451" s="41"/>
      <c r="C3451" s="47"/>
    </row>
    <row r="3452" spans="1:3" x14ac:dyDescent="0.25">
      <c r="A3452" s="182"/>
      <c r="B3452" s="41"/>
      <c r="C3452" s="47"/>
    </row>
    <row r="3453" spans="1:3" x14ac:dyDescent="0.25">
      <c r="A3453" s="182"/>
      <c r="B3453" s="41"/>
      <c r="C3453" s="47"/>
    </row>
    <row r="3454" spans="1:3" x14ac:dyDescent="0.25">
      <c r="A3454" s="182"/>
      <c r="B3454" s="41"/>
      <c r="C3454" s="47"/>
    </row>
    <row r="3455" spans="1:3" x14ac:dyDescent="0.25">
      <c r="A3455" s="182"/>
      <c r="B3455" s="41"/>
      <c r="C3455" s="47"/>
    </row>
    <row r="3456" spans="1:3" x14ac:dyDescent="0.25">
      <c r="A3456" s="182"/>
      <c r="B3456" s="41"/>
      <c r="C3456" s="47"/>
    </row>
    <row r="3457" spans="1:3" x14ac:dyDescent="0.25">
      <c r="A3457" s="182"/>
      <c r="B3457" s="41"/>
      <c r="C3457" s="47"/>
    </row>
    <row r="3458" spans="1:3" x14ac:dyDescent="0.25">
      <c r="A3458" s="182"/>
      <c r="B3458" s="41"/>
      <c r="C3458" s="47"/>
    </row>
    <row r="3459" spans="1:3" x14ac:dyDescent="0.25">
      <c r="A3459" s="182"/>
      <c r="B3459" s="41"/>
      <c r="C3459" s="47"/>
    </row>
    <row r="3460" spans="1:3" x14ac:dyDescent="0.25">
      <c r="A3460" s="182"/>
      <c r="B3460" s="41"/>
      <c r="C3460" s="47"/>
    </row>
    <row r="3461" spans="1:3" x14ac:dyDescent="0.25">
      <c r="A3461" s="182"/>
      <c r="B3461" s="41"/>
      <c r="C3461" s="47"/>
    </row>
    <row r="3462" spans="1:3" x14ac:dyDescent="0.25">
      <c r="A3462" s="182"/>
      <c r="B3462" s="41"/>
      <c r="C3462" s="47"/>
    </row>
    <row r="3463" spans="1:3" x14ac:dyDescent="0.25">
      <c r="A3463" s="182"/>
      <c r="B3463" s="41"/>
      <c r="C3463" s="47"/>
    </row>
    <row r="3464" spans="1:3" x14ac:dyDescent="0.25">
      <c r="A3464" s="182"/>
      <c r="B3464" s="41"/>
      <c r="C3464" s="47"/>
    </row>
    <row r="3465" spans="1:3" x14ac:dyDescent="0.25">
      <c r="A3465" s="182"/>
      <c r="B3465" s="41"/>
      <c r="C3465" s="47"/>
    </row>
    <row r="3466" spans="1:3" x14ac:dyDescent="0.25">
      <c r="A3466" s="182"/>
      <c r="B3466" s="41"/>
      <c r="C3466" s="47"/>
    </row>
    <row r="3467" spans="1:3" x14ac:dyDescent="0.25">
      <c r="A3467" s="182"/>
      <c r="B3467" s="41"/>
      <c r="C3467" s="47"/>
    </row>
    <row r="3468" spans="1:3" x14ac:dyDescent="0.25">
      <c r="A3468" s="182"/>
      <c r="B3468" s="41"/>
      <c r="C3468" s="47"/>
    </row>
    <row r="3469" spans="1:3" x14ac:dyDescent="0.25">
      <c r="A3469" s="182"/>
      <c r="B3469" s="41"/>
      <c r="C3469" s="47"/>
    </row>
    <row r="3470" spans="1:3" x14ac:dyDescent="0.25">
      <c r="A3470" s="182"/>
      <c r="B3470" s="41"/>
      <c r="C3470" s="47"/>
    </row>
    <row r="3471" spans="1:3" x14ac:dyDescent="0.25">
      <c r="A3471" s="182"/>
      <c r="B3471" s="41"/>
      <c r="C3471" s="47"/>
    </row>
    <row r="3472" spans="1:3" x14ac:dyDescent="0.25">
      <c r="A3472" s="182"/>
      <c r="B3472" s="41"/>
      <c r="C3472" s="47"/>
    </row>
    <row r="3473" spans="1:3" x14ac:dyDescent="0.25">
      <c r="A3473" s="182"/>
      <c r="B3473" s="41"/>
      <c r="C3473" s="47"/>
    </row>
    <row r="3474" spans="1:3" x14ac:dyDescent="0.25">
      <c r="A3474" s="182"/>
      <c r="B3474" s="41"/>
      <c r="C3474" s="47"/>
    </row>
    <row r="3475" spans="1:3" x14ac:dyDescent="0.25">
      <c r="A3475" s="182"/>
      <c r="B3475" s="41"/>
      <c r="C3475" s="47"/>
    </row>
    <row r="3476" spans="1:3" x14ac:dyDescent="0.25">
      <c r="A3476" s="182"/>
      <c r="B3476" s="41"/>
      <c r="C3476" s="47"/>
    </row>
    <row r="3477" spans="1:3" x14ac:dyDescent="0.25">
      <c r="A3477" s="182"/>
      <c r="B3477" s="41"/>
      <c r="C3477" s="47"/>
    </row>
    <row r="3478" spans="1:3" x14ac:dyDescent="0.25">
      <c r="A3478" s="182"/>
      <c r="B3478" s="41"/>
      <c r="C3478" s="47"/>
    </row>
    <row r="3479" spans="1:3" x14ac:dyDescent="0.25">
      <c r="A3479" s="182"/>
      <c r="B3479" s="41"/>
      <c r="C3479" s="47"/>
    </row>
    <row r="3480" spans="1:3" x14ac:dyDescent="0.25">
      <c r="A3480" s="182"/>
      <c r="B3480" s="41"/>
      <c r="C3480" s="47"/>
    </row>
    <row r="3481" spans="1:3" x14ac:dyDescent="0.25">
      <c r="A3481" s="182"/>
      <c r="B3481" s="41"/>
      <c r="C3481" s="47"/>
    </row>
    <row r="3482" spans="1:3" x14ac:dyDescent="0.25">
      <c r="A3482" s="182"/>
      <c r="B3482" s="41"/>
      <c r="C3482" s="47"/>
    </row>
    <row r="3483" spans="1:3" x14ac:dyDescent="0.25">
      <c r="A3483" s="182"/>
      <c r="B3483" s="41"/>
      <c r="C3483" s="47"/>
    </row>
    <row r="3484" spans="1:3" x14ac:dyDescent="0.25">
      <c r="A3484" s="182"/>
      <c r="B3484" s="41"/>
      <c r="C3484" s="47"/>
    </row>
    <row r="3485" spans="1:3" x14ac:dyDescent="0.25">
      <c r="A3485" s="182"/>
      <c r="B3485" s="41"/>
      <c r="C3485" s="47"/>
    </row>
    <row r="3486" spans="1:3" x14ac:dyDescent="0.25">
      <c r="A3486" s="182"/>
      <c r="B3486" s="41"/>
      <c r="C3486" s="47"/>
    </row>
    <row r="3487" spans="1:3" x14ac:dyDescent="0.25">
      <c r="A3487" s="182"/>
      <c r="B3487" s="41"/>
      <c r="C3487" s="47"/>
    </row>
    <row r="3488" spans="1:3" x14ac:dyDescent="0.25">
      <c r="A3488" s="182"/>
      <c r="B3488" s="41"/>
      <c r="C3488" s="47"/>
    </row>
    <row r="3489" spans="1:3" x14ac:dyDescent="0.25">
      <c r="A3489" s="182"/>
      <c r="B3489" s="41"/>
      <c r="C3489" s="47"/>
    </row>
    <row r="3490" spans="1:3" x14ac:dyDescent="0.25">
      <c r="A3490" s="182"/>
      <c r="B3490" s="41"/>
      <c r="C3490" s="47"/>
    </row>
    <row r="3491" spans="1:3" x14ac:dyDescent="0.25">
      <c r="A3491" s="182"/>
      <c r="B3491" s="41"/>
      <c r="C3491" s="47"/>
    </row>
    <row r="3492" spans="1:3" x14ac:dyDescent="0.25">
      <c r="A3492" s="182"/>
      <c r="B3492" s="41"/>
      <c r="C3492" s="47"/>
    </row>
    <row r="3493" spans="1:3" x14ac:dyDescent="0.25">
      <c r="A3493" s="182"/>
      <c r="B3493" s="41"/>
      <c r="C3493" s="47"/>
    </row>
    <row r="3494" spans="1:3" x14ac:dyDescent="0.25">
      <c r="A3494" s="182"/>
      <c r="B3494" s="41"/>
      <c r="C3494" s="47"/>
    </row>
    <row r="3495" spans="1:3" x14ac:dyDescent="0.25">
      <c r="A3495" s="182"/>
      <c r="B3495" s="41"/>
      <c r="C3495" s="47"/>
    </row>
    <row r="3496" spans="1:3" x14ac:dyDescent="0.25">
      <c r="A3496" s="182"/>
      <c r="B3496" s="41"/>
      <c r="C3496" s="47"/>
    </row>
    <row r="3497" spans="1:3" x14ac:dyDescent="0.25">
      <c r="A3497" s="182"/>
      <c r="B3497" s="41"/>
      <c r="C3497" s="47"/>
    </row>
    <row r="3498" spans="1:3" x14ac:dyDescent="0.25">
      <c r="A3498" s="182"/>
      <c r="B3498" s="41"/>
      <c r="C3498" s="47"/>
    </row>
    <row r="3499" spans="1:3" x14ac:dyDescent="0.25">
      <c r="A3499" s="182"/>
      <c r="B3499" s="41"/>
      <c r="C3499" s="47"/>
    </row>
    <row r="3500" spans="1:3" x14ac:dyDescent="0.25">
      <c r="A3500" s="182"/>
      <c r="B3500" s="41"/>
      <c r="C3500" s="47"/>
    </row>
    <row r="3501" spans="1:3" x14ac:dyDescent="0.25">
      <c r="A3501" s="182"/>
      <c r="B3501" s="41"/>
      <c r="C3501" s="47"/>
    </row>
    <row r="3502" spans="1:3" x14ac:dyDescent="0.25">
      <c r="A3502" s="182"/>
      <c r="B3502" s="41"/>
      <c r="C3502" s="47"/>
    </row>
    <row r="3503" spans="1:3" x14ac:dyDescent="0.25">
      <c r="A3503" s="182"/>
      <c r="B3503" s="41"/>
      <c r="C3503" s="47"/>
    </row>
    <row r="3504" spans="1:3" x14ac:dyDescent="0.25">
      <c r="A3504" s="182"/>
      <c r="B3504" s="41"/>
      <c r="C3504" s="47"/>
    </row>
    <row r="3505" spans="1:3" x14ac:dyDescent="0.25">
      <c r="A3505" s="182"/>
      <c r="B3505" s="41"/>
      <c r="C3505" s="47"/>
    </row>
    <row r="3506" spans="1:3" x14ac:dyDescent="0.25">
      <c r="A3506" s="182"/>
      <c r="B3506" s="41"/>
      <c r="C3506" s="47"/>
    </row>
    <row r="3507" spans="1:3" x14ac:dyDescent="0.25">
      <c r="A3507" s="182"/>
      <c r="B3507" s="41"/>
      <c r="C3507" s="47"/>
    </row>
    <row r="3508" spans="1:3" x14ac:dyDescent="0.25">
      <c r="A3508" s="182"/>
      <c r="B3508" s="41"/>
      <c r="C3508" s="47"/>
    </row>
    <row r="3509" spans="1:3" x14ac:dyDescent="0.25">
      <c r="A3509" s="182"/>
      <c r="B3509" s="41"/>
      <c r="C3509" s="47"/>
    </row>
    <row r="3510" spans="1:3" x14ac:dyDescent="0.25">
      <c r="A3510" s="182"/>
      <c r="B3510" s="41"/>
      <c r="C3510" s="47"/>
    </row>
    <row r="3511" spans="1:3" x14ac:dyDescent="0.25">
      <c r="A3511" s="182"/>
      <c r="B3511" s="41"/>
      <c r="C3511" s="47"/>
    </row>
    <row r="3512" spans="1:3" x14ac:dyDescent="0.25">
      <c r="A3512" s="182"/>
      <c r="B3512" s="41"/>
      <c r="C3512" s="47"/>
    </row>
    <row r="3513" spans="1:3" x14ac:dyDescent="0.25">
      <c r="A3513" s="182"/>
      <c r="B3513" s="41"/>
      <c r="C3513" s="47"/>
    </row>
    <row r="3514" spans="1:3" x14ac:dyDescent="0.25">
      <c r="A3514" s="182"/>
      <c r="B3514" s="41"/>
      <c r="C3514" s="47"/>
    </row>
    <row r="3515" spans="1:3" x14ac:dyDescent="0.25">
      <c r="A3515" s="182"/>
      <c r="B3515" s="41"/>
      <c r="C3515" s="47"/>
    </row>
    <row r="3516" spans="1:3" x14ac:dyDescent="0.25">
      <c r="A3516" s="182"/>
      <c r="B3516" s="41"/>
      <c r="C3516" s="47"/>
    </row>
    <row r="3517" spans="1:3" x14ac:dyDescent="0.25">
      <c r="A3517" s="182"/>
      <c r="B3517" s="41"/>
      <c r="C3517" s="47"/>
    </row>
    <row r="3518" spans="1:3" x14ac:dyDescent="0.25">
      <c r="A3518" s="182"/>
      <c r="B3518" s="41"/>
      <c r="C3518" s="47"/>
    </row>
    <row r="3519" spans="1:3" x14ac:dyDescent="0.25">
      <c r="A3519" s="182"/>
      <c r="B3519" s="41"/>
      <c r="C3519" s="47"/>
    </row>
    <row r="3520" spans="1:3" x14ac:dyDescent="0.25">
      <c r="A3520" s="182"/>
      <c r="B3520" s="41"/>
      <c r="C3520" s="47"/>
    </row>
    <row r="3521" spans="1:3" x14ac:dyDescent="0.25">
      <c r="A3521" s="182"/>
      <c r="B3521" s="41"/>
      <c r="C3521" s="47"/>
    </row>
    <row r="3522" spans="1:3" x14ac:dyDescent="0.25">
      <c r="A3522" s="182"/>
      <c r="B3522" s="41"/>
      <c r="C3522" s="47"/>
    </row>
    <row r="3523" spans="1:3" x14ac:dyDescent="0.25">
      <c r="A3523" s="182"/>
      <c r="B3523" s="41"/>
      <c r="C3523" s="47"/>
    </row>
    <row r="3524" spans="1:3" x14ac:dyDescent="0.25">
      <c r="A3524" s="182"/>
      <c r="B3524" s="41"/>
      <c r="C3524" s="47"/>
    </row>
    <row r="3525" spans="1:3" x14ac:dyDescent="0.25">
      <c r="A3525" s="182"/>
      <c r="B3525" s="41"/>
      <c r="C3525" s="47"/>
    </row>
    <row r="3526" spans="1:3" x14ac:dyDescent="0.25">
      <c r="A3526" s="182"/>
      <c r="B3526" s="41"/>
      <c r="C3526" s="47"/>
    </row>
    <row r="3527" spans="1:3" x14ac:dyDescent="0.25">
      <c r="A3527" s="182"/>
      <c r="B3527" s="41"/>
      <c r="C3527" s="47"/>
    </row>
    <row r="3528" spans="1:3" x14ac:dyDescent="0.25">
      <c r="A3528" s="182"/>
      <c r="B3528" s="41"/>
      <c r="C3528" s="47"/>
    </row>
    <row r="3529" spans="1:3" x14ac:dyDescent="0.25">
      <c r="A3529" s="182"/>
      <c r="B3529" s="41"/>
      <c r="C3529" s="47"/>
    </row>
    <row r="3530" spans="1:3" x14ac:dyDescent="0.25">
      <c r="A3530" s="182"/>
      <c r="B3530" s="41"/>
      <c r="C3530" s="47"/>
    </row>
    <row r="3531" spans="1:3" x14ac:dyDescent="0.25">
      <c r="A3531" s="182"/>
      <c r="B3531" s="41"/>
      <c r="C3531" s="47"/>
    </row>
    <row r="3532" spans="1:3" x14ac:dyDescent="0.25">
      <c r="A3532" s="182"/>
      <c r="B3532" s="41"/>
      <c r="C3532" s="47"/>
    </row>
    <row r="3533" spans="1:3" x14ac:dyDescent="0.25">
      <c r="A3533" s="182"/>
      <c r="B3533" s="41"/>
      <c r="C3533" s="47"/>
    </row>
    <row r="3534" spans="1:3" x14ac:dyDescent="0.25">
      <c r="A3534" s="182"/>
      <c r="B3534" s="41"/>
      <c r="C3534" s="47"/>
    </row>
    <row r="3535" spans="1:3" x14ac:dyDescent="0.25">
      <c r="A3535" s="182"/>
      <c r="B3535" s="41"/>
      <c r="C3535" s="47"/>
    </row>
    <row r="3536" spans="1:3" x14ac:dyDescent="0.25">
      <c r="A3536" s="182"/>
      <c r="B3536" s="41"/>
      <c r="C3536" s="47"/>
    </row>
    <row r="3537" spans="1:3" x14ac:dyDescent="0.25">
      <c r="A3537" s="182"/>
      <c r="B3537" s="41"/>
      <c r="C3537" s="47"/>
    </row>
    <row r="3538" spans="1:3" x14ac:dyDescent="0.25">
      <c r="A3538" s="182"/>
      <c r="B3538" s="41"/>
      <c r="C3538" s="47"/>
    </row>
    <row r="3539" spans="1:3" x14ac:dyDescent="0.25">
      <c r="A3539" s="182"/>
      <c r="B3539" s="41"/>
      <c r="C3539" s="47"/>
    </row>
    <row r="3540" spans="1:3" x14ac:dyDescent="0.25">
      <c r="A3540" s="182"/>
      <c r="B3540" s="41"/>
      <c r="C3540" s="47"/>
    </row>
    <row r="3541" spans="1:3" x14ac:dyDescent="0.25">
      <c r="A3541" s="182"/>
      <c r="B3541" s="41"/>
      <c r="C3541" s="47"/>
    </row>
    <row r="3542" spans="1:3" x14ac:dyDescent="0.25">
      <c r="A3542" s="182"/>
      <c r="B3542" s="41"/>
      <c r="C3542" s="47"/>
    </row>
    <row r="3543" spans="1:3" x14ac:dyDescent="0.25">
      <c r="A3543" s="182"/>
      <c r="B3543" s="41"/>
      <c r="C3543" s="47"/>
    </row>
    <row r="3544" spans="1:3" x14ac:dyDescent="0.25">
      <c r="A3544" s="182"/>
      <c r="B3544" s="41"/>
      <c r="C3544" s="47"/>
    </row>
    <row r="3545" spans="1:3" x14ac:dyDescent="0.25">
      <c r="A3545" s="182"/>
      <c r="B3545" s="41"/>
      <c r="C3545" s="47"/>
    </row>
    <row r="3546" spans="1:3" x14ac:dyDescent="0.25">
      <c r="A3546" s="182"/>
      <c r="B3546" s="41"/>
      <c r="C3546" s="47"/>
    </row>
    <row r="3547" spans="1:3" x14ac:dyDescent="0.25">
      <c r="A3547" s="182"/>
      <c r="B3547" s="41"/>
      <c r="C3547" s="47"/>
    </row>
    <row r="3548" spans="1:3" x14ac:dyDescent="0.25">
      <c r="A3548" s="182"/>
      <c r="B3548" s="41"/>
      <c r="C3548" s="47"/>
    </row>
    <row r="3549" spans="1:3" x14ac:dyDescent="0.25">
      <c r="A3549" s="182"/>
      <c r="B3549" s="41"/>
      <c r="C3549" s="47"/>
    </row>
    <row r="3550" spans="1:3" x14ac:dyDescent="0.25">
      <c r="A3550" s="182"/>
      <c r="B3550" s="41"/>
      <c r="C3550" s="47"/>
    </row>
    <row r="3551" spans="1:3" x14ac:dyDescent="0.25">
      <c r="A3551" s="182"/>
      <c r="B3551" s="41"/>
      <c r="C3551" s="47"/>
    </row>
    <row r="3552" spans="1:3" x14ac:dyDescent="0.25">
      <c r="A3552" s="182"/>
      <c r="B3552" s="41"/>
      <c r="C3552" s="47"/>
    </row>
    <row r="3553" spans="1:3" x14ac:dyDescent="0.25">
      <c r="A3553" s="182"/>
      <c r="B3553" s="41"/>
      <c r="C3553" s="47"/>
    </row>
    <row r="3554" spans="1:3" x14ac:dyDescent="0.25">
      <c r="A3554" s="182"/>
      <c r="B3554" s="41"/>
      <c r="C3554" s="47"/>
    </row>
    <row r="3555" spans="1:3" x14ac:dyDescent="0.25">
      <c r="A3555" s="182"/>
      <c r="B3555" s="41"/>
      <c r="C3555" s="47"/>
    </row>
    <row r="3556" spans="1:3" x14ac:dyDescent="0.25">
      <c r="A3556" s="182"/>
      <c r="B3556" s="41"/>
      <c r="C3556" s="47"/>
    </row>
    <row r="3557" spans="1:3" x14ac:dyDescent="0.25">
      <c r="A3557" s="182"/>
      <c r="B3557" s="41"/>
      <c r="C3557" s="47"/>
    </row>
    <row r="3558" spans="1:3" x14ac:dyDescent="0.25">
      <c r="A3558" s="182"/>
      <c r="B3558" s="41"/>
      <c r="C3558" s="47"/>
    </row>
    <row r="3559" spans="1:3" x14ac:dyDescent="0.25">
      <c r="A3559" s="182"/>
      <c r="B3559" s="41"/>
      <c r="C3559" s="47"/>
    </row>
    <row r="3560" spans="1:3" x14ac:dyDescent="0.25">
      <c r="A3560" s="182"/>
      <c r="B3560" s="41"/>
      <c r="C3560" s="47"/>
    </row>
    <row r="3561" spans="1:3" x14ac:dyDescent="0.25">
      <c r="A3561" s="182"/>
      <c r="B3561" s="41"/>
      <c r="C3561" s="47"/>
    </row>
    <row r="3562" spans="1:3" x14ac:dyDescent="0.25">
      <c r="A3562" s="182"/>
      <c r="B3562" s="41"/>
      <c r="C3562" s="47"/>
    </row>
    <row r="3563" spans="1:3" x14ac:dyDescent="0.25">
      <c r="A3563" s="182"/>
      <c r="B3563" s="41"/>
      <c r="C3563" s="47"/>
    </row>
    <row r="3564" spans="1:3" x14ac:dyDescent="0.25">
      <c r="A3564" s="182"/>
      <c r="B3564" s="41"/>
      <c r="C3564" s="47"/>
    </row>
    <row r="3565" spans="1:3" x14ac:dyDescent="0.25">
      <c r="A3565" s="182"/>
      <c r="B3565" s="41"/>
      <c r="C3565" s="47"/>
    </row>
    <row r="3566" spans="1:3" x14ac:dyDescent="0.25">
      <c r="A3566" s="182"/>
      <c r="B3566" s="41"/>
      <c r="C3566" s="47"/>
    </row>
    <row r="3567" spans="1:3" x14ac:dyDescent="0.25">
      <c r="A3567" s="182"/>
      <c r="B3567" s="41"/>
      <c r="C3567" s="47"/>
    </row>
    <row r="3568" spans="1:3" x14ac:dyDescent="0.25">
      <c r="A3568" s="182"/>
      <c r="B3568" s="41"/>
      <c r="C3568" s="47"/>
    </row>
    <row r="3569" spans="1:3" x14ac:dyDescent="0.25">
      <c r="A3569" s="182"/>
      <c r="B3569" s="41"/>
      <c r="C3569" s="47"/>
    </row>
    <row r="3570" spans="1:3" x14ac:dyDescent="0.25">
      <c r="A3570" s="182"/>
      <c r="B3570" s="41"/>
      <c r="C3570" s="47"/>
    </row>
    <row r="3571" spans="1:3" x14ac:dyDescent="0.25">
      <c r="A3571" s="182"/>
      <c r="B3571" s="41"/>
      <c r="C3571" s="47"/>
    </row>
    <row r="3572" spans="1:3" x14ac:dyDescent="0.25">
      <c r="A3572" s="182"/>
      <c r="B3572" s="41"/>
      <c r="C3572" s="47"/>
    </row>
    <row r="3573" spans="1:3" x14ac:dyDescent="0.25">
      <c r="A3573" s="182"/>
      <c r="B3573" s="41"/>
      <c r="C3573" s="47"/>
    </row>
    <row r="3574" spans="1:3" x14ac:dyDescent="0.25">
      <c r="A3574" s="182"/>
      <c r="B3574" s="41"/>
      <c r="C3574" s="47"/>
    </row>
    <row r="3575" spans="1:3" x14ac:dyDescent="0.25">
      <c r="A3575" s="182"/>
      <c r="B3575" s="41"/>
      <c r="C3575" s="47"/>
    </row>
    <row r="3576" spans="1:3" x14ac:dyDescent="0.25">
      <c r="A3576" s="182"/>
      <c r="B3576" s="41"/>
      <c r="C3576" s="47"/>
    </row>
    <row r="3577" spans="1:3" x14ac:dyDescent="0.25">
      <c r="A3577" s="182"/>
      <c r="B3577" s="41"/>
      <c r="C3577" s="47"/>
    </row>
    <row r="3578" spans="1:3" x14ac:dyDescent="0.25">
      <c r="A3578" s="182"/>
      <c r="B3578" s="41"/>
      <c r="C3578" s="47"/>
    </row>
    <row r="3579" spans="1:3" x14ac:dyDescent="0.25">
      <c r="A3579" s="182"/>
      <c r="B3579" s="41"/>
      <c r="C3579" s="47"/>
    </row>
    <row r="3580" spans="1:3" x14ac:dyDescent="0.25">
      <c r="A3580" s="182"/>
      <c r="B3580" s="41"/>
      <c r="C3580" s="47"/>
    </row>
    <row r="3581" spans="1:3" x14ac:dyDescent="0.25">
      <c r="A3581" s="182"/>
      <c r="B3581" s="41"/>
      <c r="C3581" s="47"/>
    </row>
    <row r="3582" spans="1:3" x14ac:dyDescent="0.25">
      <c r="A3582" s="182"/>
      <c r="B3582" s="41"/>
      <c r="C3582" s="47"/>
    </row>
    <row r="3583" spans="1:3" x14ac:dyDescent="0.25">
      <c r="A3583" s="182"/>
      <c r="B3583" s="41"/>
      <c r="C3583" s="47"/>
    </row>
    <row r="3584" spans="1:3" x14ac:dyDescent="0.25">
      <c r="A3584" s="182"/>
      <c r="B3584" s="41"/>
      <c r="C3584" s="47"/>
    </row>
    <row r="3585" spans="1:3" x14ac:dyDescent="0.25">
      <c r="A3585" s="182"/>
      <c r="B3585" s="41"/>
      <c r="C3585" s="47"/>
    </row>
    <row r="3586" spans="1:3" x14ac:dyDescent="0.25">
      <c r="A3586" s="182"/>
      <c r="B3586" s="41"/>
      <c r="C3586" s="47"/>
    </row>
    <row r="3587" spans="1:3" x14ac:dyDescent="0.25">
      <c r="A3587" s="182"/>
      <c r="B3587" s="41"/>
      <c r="C3587" s="47"/>
    </row>
    <row r="3588" spans="1:3" x14ac:dyDescent="0.25">
      <c r="A3588" s="182"/>
      <c r="B3588" s="41"/>
      <c r="C3588" s="47"/>
    </row>
    <row r="3589" spans="1:3" x14ac:dyDescent="0.25">
      <c r="A3589" s="182"/>
      <c r="B3589" s="41"/>
      <c r="C3589" s="47"/>
    </row>
    <row r="3590" spans="1:3" x14ac:dyDescent="0.25">
      <c r="A3590" s="182"/>
      <c r="B3590" s="41"/>
      <c r="C3590" s="47"/>
    </row>
    <row r="3591" spans="1:3" x14ac:dyDescent="0.25">
      <c r="A3591" s="182"/>
      <c r="B3591" s="41"/>
      <c r="C3591" s="47"/>
    </row>
    <row r="3592" spans="1:3" x14ac:dyDescent="0.25">
      <c r="A3592" s="182"/>
      <c r="B3592" s="41"/>
      <c r="C3592" s="47"/>
    </row>
    <row r="3593" spans="1:3" x14ac:dyDescent="0.25">
      <c r="A3593" s="182"/>
      <c r="B3593" s="41"/>
      <c r="C3593" s="47"/>
    </row>
    <row r="3594" spans="1:3" x14ac:dyDescent="0.25">
      <c r="A3594" s="182"/>
      <c r="B3594" s="41"/>
      <c r="C3594" s="47"/>
    </row>
    <row r="3595" spans="1:3" x14ac:dyDescent="0.25">
      <c r="A3595" s="182"/>
      <c r="B3595" s="41"/>
      <c r="C3595" s="47"/>
    </row>
    <row r="3596" spans="1:3" x14ac:dyDescent="0.25">
      <c r="A3596" s="182"/>
      <c r="B3596" s="41"/>
      <c r="C3596" s="47"/>
    </row>
    <row r="3597" spans="1:3" x14ac:dyDescent="0.25">
      <c r="A3597" s="182"/>
      <c r="B3597" s="41"/>
      <c r="C3597" s="47"/>
    </row>
    <row r="3598" spans="1:3" x14ac:dyDescent="0.25">
      <c r="A3598" s="182"/>
      <c r="B3598" s="41"/>
      <c r="C3598" s="47"/>
    </row>
    <row r="3599" spans="1:3" x14ac:dyDescent="0.25">
      <c r="A3599" s="182"/>
      <c r="B3599" s="41"/>
      <c r="C3599" s="47"/>
    </row>
    <row r="3600" spans="1:3" x14ac:dyDescent="0.25">
      <c r="A3600" s="182"/>
      <c r="B3600" s="41"/>
      <c r="C3600" s="47"/>
    </row>
    <row r="3601" spans="1:3" x14ac:dyDescent="0.25">
      <c r="A3601" s="182"/>
      <c r="B3601" s="41"/>
      <c r="C3601" s="47"/>
    </row>
    <row r="3602" spans="1:3" x14ac:dyDescent="0.25">
      <c r="A3602" s="182"/>
      <c r="B3602" s="41"/>
      <c r="C3602" s="47"/>
    </row>
    <row r="3603" spans="1:3" x14ac:dyDescent="0.25">
      <c r="A3603" s="182"/>
      <c r="B3603" s="41"/>
      <c r="C3603" s="47"/>
    </row>
    <row r="3604" spans="1:3" x14ac:dyDescent="0.25">
      <c r="A3604" s="182"/>
      <c r="B3604" s="41"/>
      <c r="C3604" s="47"/>
    </row>
    <row r="3605" spans="1:3" x14ac:dyDescent="0.25">
      <c r="A3605" s="182"/>
      <c r="B3605" s="41"/>
      <c r="C3605" s="47"/>
    </row>
    <row r="3606" spans="1:3" x14ac:dyDescent="0.25">
      <c r="A3606" s="182"/>
      <c r="B3606" s="41"/>
      <c r="C3606" s="47"/>
    </row>
    <row r="3607" spans="1:3" x14ac:dyDescent="0.25">
      <c r="A3607" s="182"/>
      <c r="B3607" s="41"/>
      <c r="C3607" s="47"/>
    </row>
    <row r="3608" spans="1:3" x14ac:dyDescent="0.25">
      <c r="A3608" s="182"/>
      <c r="B3608" s="41"/>
      <c r="C3608" s="47"/>
    </row>
    <row r="3609" spans="1:3" x14ac:dyDescent="0.25">
      <c r="A3609" s="182"/>
      <c r="B3609" s="41"/>
      <c r="C3609" s="47"/>
    </row>
    <row r="3610" spans="1:3" x14ac:dyDescent="0.25">
      <c r="A3610" s="182"/>
      <c r="B3610" s="41"/>
      <c r="C3610" s="47"/>
    </row>
    <row r="3611" spans="1:3" x14ac:dyDescent="0.25">
      <c r="A3611" s="182"/>
      <c r="B3611" s="41"/>
      <c r="C3611" s="47"/>
    </row>
    <row r="3612" spans="1:3" x14ac:dyDescent="0.25">
      <c r="A3612" s="182"/>
      <c r="B3612" s="41"/>
      <c r="C3612" s="47"/>
    </row>
    <row r="3613" spans="1:3" x14ac:dyDescent="0.25">
      <c r="A3613" s="182"/>
      <c r="B3613" s="41"/>
      <c r="C3613" s="47"/>
    </row>
    <row r="3614" spans="1:3" x14ac:dyDescent="0.25">
      <c r="A3614" s="182"/>
      <c r="B3614" s="41"/>
      <c r="C3614" s="47"/>
    </row>
    <row r="3615" spans="1:3" x14ac:dyDescent="0.25">
      <c r="A3615" s="182"/>
      <c r="B3615" s="41"/>
      <c r="C3615" s="47"/>
    </row>
    <row r="3616" spans="1:3" x14ac:dyDescent="0.25">
      <c r="A3616" s="182"/>
      <c r="B3616" s="41"/>
      <c r="C3616" s="47"/>
    </row>
    <row r="3617" spans="1:3" x14ac:dyDescent="0.25">
      <c r="A3617" s="182"/>
      <c r="B3617" s="41"/>
      <c r="C3617" s="47"/>
    </row>
    <row r="3618" spans="1:3" x14ac:dyDescent="0.25">
      <c r="A3618" s="182"/>
      <c r="B3618" s="41"/>
      <c r="C3618" s="47"/>
    </row>
    <row r="3619" spans="1:3" x14ac:dyDescent="0.25">
      <c r="A3619" s="182"/>
      <c r="B3619" s="41"/>
      <c r="C3619" s="47"/>
    </row>
    <row r="3620" spans="1:3" x14ac:dyDescent="0.25">
      <c r="A3620" s="182"/>
      <c r="B3620" s="41"/>
      <c r="C3620" s="47"/>
    </row>
    <row r="3621" spans="1:3" x14ac:dyDescent="0.25">
      <c r="A3621" s="182"/>
      <c r="B3621" s="41"/>
      <c r="C3621" s="47"/>
    </row>
    <row r="3622" spans="1:3" x14ac:dyDescent="0.25">
      <c r="A3622" s="182"/>
      <c r="B3622" s="41"/>
      <c r="C3622" s="47"/>
    </row>
    <row r="3623" spans="1:3" x14ac:dyDescent="0.25">
      <c r="A3623" s="182"/>
      <c r="B3623" s="41"/>
      <c r="C3623" s="47"/>
    </row>
    <row r="3624" spans="1:3" x14ac:dyDescent="0.25">
      <c r="A3624" s="182"/>
      <c r="B3624" s="41"/>
      <c r="C3624" s="47"/>
    </row>
    <row r="3625" spans="1:3" x14ac:dyDescent="0.25">
      <c r="A3625" s="182"/>
      <c r="B3625" s="41"/>
      <c r="C3625" s="47"/>
    </row>
    <row r="3626" spans="1:3" x14ac:dyDescent="0.25">
      <c r="A3626" s="182"/>
      <c r="B3626" s="41"/>
      <c r="C3626" s="47"/>
    </row>
    <row r="3627" spans="1:3" x14ac:dyDescent="0.25">
      <c r="A3627" s="182"/>
      <c r="B3627" s="41"/>
      <c r="C3627" s="47"/>
    </row>
    <row r="3628" spans="1:3" x14ac:dyDescent="0.25">
      <c r="A3628" s="182"/>
      <c r="B3628" s="41"/>
      <c r="C3628" s="47"/>
    </row>
    <row r="3629" spans="1:3" x14ac:dyDescent="0.25">
      <c r="A3629" s="182"/>
      <c r="B3629" s="41"/>
      <c r="C3629" s="47"/>
    </row>
    <row r="3630" spans="1:3" x14ac:dyDescent="0.25">
      <c r="A3630" s="182"/>
      <c r="B3630" s="41"/>
      <c r="C3630" s="47"/>
    </row>
    <row r="3631" spans="1:3" x14ac:dyDescent="0.25">
      <c r="A3631" s="182"/>
      <c r="B3631" s="41"/>
      <c r="C3631" s="47"/>
    </row>
    <row r="3632" spans="1:3" x14ac:dyDescent="0.25">
      <c r="A3632" s="182"/>
      <c r="B3632" s="41"/>
      <c r="C3632" s="47"/>
    </row>
    <row r="3633" spans="1:3" x14ac:dyDescent="0.25">
      <c r="A3633" s="182"/>
      <c r="B3633" s="41"/>
      <c r="C3633" s="47"/>
    </row>
    <row r="3634" spans="1:3" x14ac:dyDescent="0.25">
      <c r="A3634" s="182"/>
    </row>
    <row r="3635" spans="1:3" x14ac:dyDescent="0.25">
      <c r="A3635" s="182"/>
    </row>
    <row r="3636" spans="1:3" x14ac:dyDescent="0.25">
      <c r="A3636" s="182"/>
    </row>
    <row r="3637" spans="1:3" x14ac:dyDescent="0.25">
      <c r="A3637" s="182"/>
    </row>
    <row r="3638" spans="1:3" x14ac:dyDescent="0.25">
      <c r="A3638" s="182"/>
    </row>
    <row r="3639" spans="1:3" x14ac:dyDescent="0.25">
      <c r="A3639" s="182"/>
    </row>
    <row r="3640" spans="1:3" x14ac:dyDescent="0.25">
      <c r="A3640" s="182"/>
    </row>
    <row r="3641" spans="1:3" x14ac:dyDescent="0.25">
      <c r="A3641" s="182"/>
    </row>
  </sheetData>
  <sheetProtection algorithmName="SHA-512" hashValue="aLAhDa4G05nrZLvkgBmklanteJLgdJfRY7o4kiC6OgPTVHBPVHVbIeLWRYi09Vx5jx51Yl435KqLxiHXKeCIVg==" saltValue="lYq/BVxBAht44jAxou5IMw==" spinCount="100000" sheet="1" objects="1" scenarios="1"/>
  <mergeCells count="3889">
    <mergeCell ref="V197:W197"/>
    <mergeCell ref="D198:E198"/>
    <mergeCell ref="F198:G198"/>
    <mergeCell ref="H198:I198"/>
    <mergeCell ref="J198:K198"/>
    <mergeCell ref="L198:M198"/>
    <mergeCell ref="N198:O198"/>
    <mergeCell ref="P198:Q198"/>
    <mergeCell ref="R198:S198"/>
    <mergeCell ref="T198:U198"/>
    <mergeCell ref="V198:W198"/>
    <mergeCell ref="D199:E199"/>
    <mergeCell ref="F199:G199"/>
    <mergeCell ref="H199:I199"/>
    <mergeCell ref="J199:K199"/>
    <mergeCell ref="L199:M199"/>
    <mergeCell ref="N199:O199"/>
    <mergeCell ref="P199:Q199"/>
    <mergeCell ref="D201:E201"/>
    <mergeCell ref="F201:Z201"/>
    <mergeCell ref="D197:E197"/>
    <mergeCell ref="D471:E471"/>
    <mergeCell ref="J477:K477"/>
    <mergeCell ref="T475:U475"/>
    <mergeCell ref="T477:U477"/>
    <mergeCell ref="J475:K475"/>
    <mergeCell ref="H476:I476"/>
    <mergeCell ref="L469:M469"/>
    <mergeCell ref="P462:Q462"/>
    <mergeCell ref="N442:O442"/>
    <mergeCell ref="R433:S433"/>
    <mergeCell ref="D379:Z379"/>
    <mergeCell ref="D383:Z383"/>
    <mergeCell ref="P267:Q267"/>
    <mergeCell ref="R281:S281"/>
    <mergeCell ref="J304:K304"/>
    <mergeCell ref="N307:O307"/>
    <mergeCell ref="J299:K299"/>
    <mergeCell ref="T284:U284"/>
    <mergeCell ref="N286:O286"/>
    <mergeCell ref="J286:K286"/>
    <mergeCell ref="L282:M282"/>
    <mergeCell ref="J298:K298"/>
    <mergeCell ref="T289:U289"/>
    <mergeCell ref="T287:U287"/>
    <mergeCell ref="H286:I286"/>
    <mergeCell ref="T299:U299"/>
    <mergeCell ref="R283:S283"/>
    <mergeCell ref="J283:K283"/>
    <mergeCell ref="F283:G283"/>
    <mergeCell ref="N159:O159"/>
    <mergeCell ref="D178:E178"/>
    <mergeCell ref="F178:G178"/>
    <mergeCell ref="F186:G186"/>
    <mergeCell ref="N188:O188"/>
    <mergeCell ref="F188:G188"/>
    <mergeCell ref="H188:I188"/>
    <mergeCell ref="H191:I191"/>
    <mergeCell ref="J188:K188"/>
    <mergeCell ref="R188:S188"/>
    <mergeCell ref="N186:O186"/>
    <mergeCell ref="H186:I186"/>
    <mergeCell ref="P187:Q187"/>
    <mergeCell ref="T204:U204"/>
    <mergeCell ref="V188:W188"/>
    <mergeCell ref="P205:Q205"/>
    <mergeCell ref="R190:S190"/>
    <mergeCell ref="D192:X192"/>
    <mergeCell ref="P196:Q196"/>
    <mergeCell ref="R196:S196"/>
    <mergeCell ref="T196:U196"/>
    <mergeCell ref="V196:W196"/>
    <mergeCell ref="R199:S199"/>
    <mergeCell ref="T199:U199"/>
    <mergeCell ref="V199:W199"/>
    <mergeCell ref="D191:E191"/>
    <mergeCell ref="H190:I190"/>
    <mergeCell ref="D200:X200"/>
    <mergeCell ref="D196:E196"/>
    <mergeCell ref="F196:G196"/>
    <mergeCell ref="H196:I196"/>
    <mergeCell ref="J196:K196"/>
    <mergeCell ref="F160:G160"/>
    <mergeCell ref="H160:I160"/>
    <mergeCell ref="L178:M178"/>
    <mergeCell ref="N178:O178"/>
    <mergeCell ref="P178:Q178"/>
    <mergeCell ref="R178:S178"/>
    <mergeCell ref="R173:S173"/>
    <mergeCell ref="P171:Q171"/>
    <mergeCell ref="T175:U175"/>
    <mergeCell ref="V173:W173"/>
    <mergeCell ref="T173:U173"/>
    <mergeCell ref="P173:Q173"/>
    <mergeCell ref="D177:E177"/>
    <mergeCell ref="F177:G177"/>
    <mergeCell ref="H177:I177"/>
    <mergeCell ref="J177:K177"/>
    <mergeCell ref="L177:M177"/>
    <mergeCell ref="N177:O177"/>
    <mergeCell ref="P177:Q177"/>
    <mergeCell ref="R177:S177"/>
    <mergeCell ref="T177:U177"/>
    <mergeCell ref="J175:K175"/>
    <mergeCell ref="D174:Z174"/>
    <mergeCell ref="H175:I175"/>
    <mergeCell ref="H168:I168"/>
    <mergeCell ref="R166:S166"/>
    <mergeCell ref="D167:E167"/>
    <mergeCell ref="F167:G167"/>
    <mergeCell ref="H167:I167"/>
    <mergeCell ref="J167:K167"/>
    <mergeCell ref="L167:M167"/>
    <mergeCell ref="N167:O167"/>
    <mergeCell ref="J63:K63"/>
    <mergeCell ref="L63:M63"/>
    <mergeCell ref="N63:O63"/>
    <mergeCell ref="P63:Q63"/>
    <mergeCell ref="R63:S63"/>
    <mergeCell ref="T63:U63"/>
    <mergeCell ref="V63:W63"/>
    <mergeCell ref="V62:W62"/>
    <mergeCell ref="F61:G61"/>
    <mergeCell ref="H61:I61"/>
    <mergeCell ref="J61:K61"/>
    <mergeCell ref="N62:O62"/>
    <mergeCell ref="L62:M62"/>
    <mergeCell ref="D158:E158"/>
    <mergeCell ref="F158:G158"/>
    <mergeCell ref="H158:I158"/>
    <mergeCell ref="J158:K158"/>
    <mergeCell ref="L158:M158"/>
    <mergeCell ref="J131:K131"/>
    <mergeCell ref="N131:O131"/>
    <mergeCell ref="T132:U132"/>
    <mergeCell ref="R96:S96"/>
    <mergeCell ref="F157:G157"/>
    <mergeCell ref="P132:Q132"/>
    <mergeCell ref="V132:W132"/>
    <mergeCell ref="D139:E139"/>
    <mergeCell ref="J151:K151"/>
    <mergeCell ref="D136:E136"/>
    <mergeCell ref="N138:O138"/>
    <mergeCell ref="F134:G134"/>
    <mergeCell ref="H156:I156"/>
    <mergeCell ref="J156:K156"/>
    <mergeCell ref="L156:M156"/>
    <mergeCell ref="P131:Q131"/>
    <mergeCell ref="D159:E159"/>
    <mergeCell ref="F159:G159"/>
    <mergeCell ref="H159:I159"/>
    <mergeCell ref="J159:K159"/>
    <mergeCell ref="D135:X135"/>
    <mergeCell ref="R139:S139"/>
    <mergeCell ref="J139:K139"/>
    <mergeCell ref="P156:Q156"/>
    <mergeCell ref="V139:W139"/>
    <mergeCell ref="V131:W131"/>
    <mergeCell ref="T150:U150"/>
    <mergeCell ref="V156:W156"/>
    <mergeCell ref="H139:I139"/>
    <mergeCell ref="R151:S151"/>
    <mergeCell ref="N148:O148"/>
    <mergeCell ref="L149:M149"/>
    <mergeCell ref="N150:O150"/>
    <mergeCell ref="F145:Z145"/>
    <mergeCell ref="R156:S156"/>
    <mergeCell ref="T156:U156"/>
    <mergeCell ref="V143:W143"/>
    <mergeCell ref="F136:Z136"/>
    <mergeCell ref="R158:S158"/>
    <mergeCell ref="T158:U158"/>
    <mergeCell ref="L119:M119"/>
    <mergeCell ref="R113:S113"/>
    <mergeCell ref="T106:U106"/>
    <mergeCell ref="R130:S130"/>
    <mergeCell ref="T131:U131"/>
    <mergeCell ref="R134:S134"/>
    <mergeCell ref="F141:Z141"/>
    <mergeCell ref="N134:O134"/>
    <mergeCell ref="P134:Q134"/>
    <mergeCell ref="T149:U149"/>
    <mergeCell ref="D133:E133"/>
    <mergeCell ref="N133:O133"/>
    <mergeCell ref="V158:W158"/>
    <mergeCell ref="D130:E130"/>
    <mergeCell ref="D129:E129"/>
    <mergeCell ref="R152:S152"/>
    <mergeCell ref="H133:I133"/>
    <mergeCell ref="R129:S129"/>
    <mergeCell ref="P111:Q111"/>
    <mergeCell ref="T112:U112"/>
    <mergeCell ref="J112:K112"/>
    <mergeCell ref="N111:O111"/>
    <mergeCell ref="P113:Q113"/>
    <mergeCell ref="P127:Q127"/>
    <mergeCell ref="F124:Z124"/>
    <mergeCell ref="F154:Z154"/>
    <mergeCell ref="L148:M148"/>
    <mergeCell ref="N149:O149"/>
    <mergeCell ref="F139:G139"/>
    <mergeCell ref="F148:G148"/>
    <mergeCell ref="N139:O139"/>
    <mergeCell ref="T152:U152"/>
    <mergeCell ref="R237:S237"/>
    <mergeCell ref="H229:I229"/>
    <mergeCell ref="D287:E287"/>
    <mergeCell ref="N289:O289"/>
    <mergeCell ref="T294:U294"/>
    <mergeCell ref="D296:E296"/>
    <mergeCell ref="N283:O283"/>
    <mergeCell ref="R279:S279"/>
    <mergeCell ref="F292:G292"/>
    <mergeCell ref="T285:U285"/>
    <mergeCell ref="N279:O279"/>
    <mergeCell ref="R276:S276"/>
    <mergeCell ref="N298:O298"/>
    <mergeCell ref="P298:Q298"/>
    <mergeCell ref="R298:S298"/>
    <mergeCell ref="T298:U298"/>
    <mergeCell ref="L296:M296"/>
    <mergeCell ref="N296:O296"/>
    <mergeCell ref="N284:O284"/>
    <mergeCell ref="D284:E284"/>
    <mergeCell ref="L285:M285"/>
    <mergeCell ref="P286:Q286"/>
    <mergeCell ref="P294:Q294"/>
    <mergeCell ref="H291:I291"/>
    <mergeCell ref="F282:G282"/>
    <mergeCell ref="D298:E298"/>
    <mergeCell ref="L256:M256"/>
    <mergeCell ref="N256:O256"/>
    <mergeCell ref="H256:I256"/>
    <mergeCell ref="D271:E271"/>
    <mergeCell ref="L267:M267"/>
    <mergeCell ref="D235:Z235"/>
    <mergeCell ref="V294:W294"/>
    <mergeCell ref="D292:E292"/>
    <mergeCell ref="N291:O291"/>
    <mergeCell ref="N293:O293"/>
    <mergeCell ref="V286:W286"/>
    <mergeCell ref="R286:S286"/>
    <mergeCell ref="R285:S285"/>
    <mergeCell ref="R291:S291"/>
    <mergeCell ref="R297:S297"/>
    <mergeCell ref="L281:M281"/>
    <mergeCell ref="V297:W297"/>
    <mergeCell ref="V291:W291"/>
    <mergeCell ref="V289:W289"/>
    <mergeCell ref="T291:U291"/>
    <mergeCell ref="J293:K293"/>
    <mergeCell ref="H294:I294"/>
    <mergeCell ref="R295:S295"/>
    <mergeCell ref="T295:U295"/>
    <mergeCell ref="J285:K285"/>
    <mergeCell ref="D288:Z288"/>
    <mergeCell ref="D285:E285"/>
    <mergeCell ref="P289:Q289"/>
    <mergeCell ref="L291:M291"/>
    <mergeCell ref="F287:G287"/>
    <mergeCell ref="X291:Z300"/>
    <mergeCell ref="X281:Z285"/>
    <mergeCell ref="P292:Q292"/>
    <mergeCell ref="L299:M299"/>
    <mergeCell ref="T282:U282"/>
    <mergeCell ref="H282:I282"/>
    <mergeCell ref="D295:E295"/>
    <mergeCell ref="F291:G291"/>
    <mergeCell ref="H459:I459"/>
    <mergeCell ref="N64:O64"/>
    <mergeCell ref="F294:G294"/>
    <mergeCell ref="F285:G285"/>
    <mergeCell ref="F286:G286"/>
    <mergeCell ref="N230:O230"/>
    <mergeCell ref="F269:G269"/>
    <mergeCell ref="L227:M227"/>
    <mergeCell ref="V225:W225"/>
    <mergeCell ref="H225:I225"/>
    <mergeCell ref="R241:S241"/>
    <mergeCell ref="D224:Z224"/>
    <mergeCell ref="N227:O227"/>
    <mergeCell ref="D221:X221"/>
    <mergeCell ref="D222:E222"/>
    <mergeCell ref="T227:U227"/>
    <mergeCell ref="J227:K227"/>
    <mergeCell ref="P253:Q253"/>
    <mergeCell ref="L260:M260"/>
    <mergeCell ref="D258:E258"/>
    <mergeCell ref="V256:W256"/>
    <mergeCell ref="L269:M269"/>
    <mergeCell ref="H269:I269"/>
    <mergeCell ref="P268:Q268"/>
    <mergeCell ref="X229:Z231"/>
    <mergeCell ref="P104:Q104"/>
    <mergeCell ref="R104:S104"/>
    <mergeCell ref="F261:G261"/>
    <mergeCell ref="F271:Z271"/>
    <mergeCell ref="H283:I283"/>
    <mergeCell ref="N106:O106"/>
    <mergeCell ref="R111:S111"/>
    <mergeCell ref="V427:W427"/>
    <mergeCell ref="R436:S436"/>
    <mergeCell ref="V440:W440"/>
    <mergeCell ref="P433:Q433"/>
    <mergeCell ref="R434:S434"/>
    <mergeCell ref="J274:K274"/>
    <mergeCell ref="R282:S282"/>
    <mergeCell ref="T283:U283"/>
    <mergeCell ref="R293:S293"/>
    <mergeCell ref="P281:Q281"/>
    <mergeCell ref="L292:M292"/>
    <mergeCell ref="P293:Q293"/>
    <mergeCell ref="P295:Q295"/>
    <mergeCell ref="J294:K294"/>
    <mergeCell ref="L287:M287"/>
    <mergeCell ref="L293:M293"/>
    <mergeCell ref="D290:Z290"/>
    <mergeCell ref="J289:K289"/>
    <mergeCell ref="D283:E283"/>
    <mergeCell ref="D282:E282"/>
    <mergeCell ref="D286:E286"/>
    <mergeCell ref="F298:G298"/>
    <mergeCell ref="H298:I298"/>
    <mergeCell ref="T281:U281"/>
    <mergeCell ref="P283:Q283"/>
    <mergeCell ref="P297:Q297"/>
    <mergeCell ref="F289:G289"/>
    <mergeCell ref="R292:S292"/>
    <mergeCell ref="V282:W282"/>
    <mergeCell ref="F436:G436"/>
    <mergeCell ref="H440:I440"/>
    <mergeCell ref="J434:K434"/>
    <mergeCell ref="H465:I465"/>
    <mergeCell ref="V79:W79"/>
    <mergeCell ref="F93:G93"/>
    <mergeCell ref="H93:I93"/>
    <mergeCell ref="N93:O93"/>
    <mergeCell ref="J52:K52"/>
    <mergeCell ref="D52:E52"/>
    <mergeCell ref="D53:X53"/>
    <mergeCell ref="T51:U51"/>
    <mergeCell ref="T101:U101"/>
    <mergeCell ref="L92:M92"/>
    <mergeCell ref="P58:Q58"/>
    <mergeCell ref="F77:G77"/>
    <mergeCell ref="N76:O76"/>
    <mergeCell ref="F92:G92"/>
    <mergeCell ref="H92:I92"/>
    <mergeCell ref="R92:S92"/>
    <mergeCell ref="F62:G62"/>
    <mergeCell ref="H62:I62"/>
    <mergeCell ref="J62:K62"/>
    <mergeCell ref="R76:S76"/>
    <mergeCell ref="T92:U92"/>
    <mergeCell ref="F81:Z81"/>
    <mergeCell ref="V99:W99"/>
    <mergeCell ref="F99:G99"/>
    <mergeCell ref="V95:W95"/>
    <mergeCell ref="V93:W93"/>
    <mergeCell ref="T87:U87"/>
    <mergeCell ref="D64:E64"/>
    <mergeCell ref="F64:G64"/>
    <mergeCell ref="R289:S289"/>
    <mergeCell ref="P99:Q99"/>
    <mergeCell ref="D475:E475"/>
    <mergeCell ref="V476:W476"/>
    <mergeCell ref="T486:U486"/>
    <mergeCell ref="V486:W486"/>
    <mergeCell ref="L479:M479"/>
    <mergeCell ref="H479:I479"/>
    <mergeCell ref="F476:G476"/>
    <mergeCell ref="L476:M476"/>
    <mergeCell ref="H474:I474"/>
    <mergeCell ref="D468:E468"/>
    <mergeCell ref="H464:I464"/>
    <mergeCell ref="R477:S477"/>
    <mergeCell ref="F468:G468"/>
    <mergeCell ref="D469:E469"/>
    <mergeCell ref="D486:E486"/>
    <mergeCell ref="D479:E479"/>
    <mergeCell ref="D477:E477"/>
    <mergeCell ref="F484:G484"/>
    <mergeCell ref="D485:E485"/>
    <mergeCell ref="D484:E484"/>
    <mergeCell ref="D483:E483"/>
    <mergeCell ref="F483:G483"/>
    <mergeCell ref="D480:X480"/>
    <mergeCell ref="R467:S467"/>
    <mergeCell ref="V465:W465"/>
    <mergeCell ref="L477:M477"/>
    <mergeCell ref="R465:S465"/>
    <mergeCell ref="T464:U464"/>
    <mergeCell ref="V464:W464"/>
    <mergeCell ref="L467:M467"/>
    <mergeCell ref="N467:O467"/>
    <mergeCell ref="P467:Q467"/>
    <mergeCell ref="J464:K464"/>
    <mergeCell ref="V479:W479"/>
    <mergeCell ref="V488:W488"/>
    <mergeCell ref="R469:S469"/>
    <mergeCell ref="T469:U469"/>
    <mergeCell ref="V474:W474"/>
    <mergeCell ref="T478:U478"/>
    <mergeCell ref="J546:K546"/>
    <mergeCell ref="R547:S547"/>
    <mergeCell ref="P460:Q460"/>
    <mergeCell ref="J460:K460"/>
    <mergeCell ref="V463:W463"/>
    <mergeCell ref="V462:W462"/>
    <mergeCell ref="R462:S462"/>
    <mergeCell ref="F474:G474"/>
    <mergeCell ref="F485:G485"/>
    <mergeCell ref="F477:G477"/>
    <mergeCell ref="F486:G486"/>
    <mergeCell ref="F488:G488"/>
    <mergeCell ref="P517:Q517"/>
    <mergeCell ref="H545:I545"/>
    <mergeCell ref="T547:U547"/>
    <mergeCell ref="T535:U535"/>
    <mergeCell ref="N509:O509"/>
    <mergeCell ref="F523:G523"/>
    <mergeCell ref="J485:K485"/>
    <mergeCell ref="V485:W485"/>
    <mergeCell ref="L478:M478"/>
    <mergeCell ref="P478:Q478"/>
    <mergeCell ref="N484:O484"/>
    <mergeCell ref="T484:U484"/>
    <mergeCell ref="P475:Q475"/>
    <mergeCell ref="T467:U467"/>
    <mergeCell ref="V467:W467"/>
    <mergeCell ref="N469:O469"/>
    <mergeCell ref="P469:Q469"/>
    <mergeCell ref="P488:Q488"/>
    <mergeCell ref="R560:S560"/>
    <mergeCell ref="V557:W557"/>
    <mergeCell ref="N488:O488"/>
    <mergeCell ref="T474:U474"/>
    <mergeCell ref="P489:Q489"/>
    <mergeCell ref="T487:U487"/>
    <mergeCell ref="H487:I487"/>
    <mergeCell ref="L485:M485"/>
    <mergeCell ref="V475:W475"/>
    <mergeCell ref="T479:U479"/>
    <mergeCell ref="R478:S478"/>
    <mergeCell ref="F471:Z471"/>
    <mergeCell ref="F478:G478"/>
    <mergeCell ref="R485:S485"/>
    <mergeCell ref="T485:U485"/>
    <mergeCell ref="H486:I486"/>
    <mergeCell ref="N475:O475"/>
    <mergeCell ref="J474:K474"/>
    <mergeCell ref="P476:Q476"/>
    <mergeCell ref="L474:M474"/>
    <mergeCell ref="R474:S474"/>
    <mergeCell ref="N485:O485"/>
    <mergeCell ref="V487:W487"/>
    <mergeCell ref="J476:K476"/>
    <mergeCell ref="N486:O486"/>
    <mergeCell ref="J478:K478"/>
    <mergeCell ref="V477:W477"/>
    <mergeCell ref="J486:K486"/>
    <mergeCell ref="T476:U476"/>
    <mergeCell ref="L487:M487"/>
    <mergeCell ref="L486:M486"/>
    <mergeCell ref="V555:W555"/>
    <mergeCell ref="T552:U552"/>
    <mergeCell ref="T517:U517"/>
    <mergeCell ref="P507:Q507"/>
    <mergeCell ref="L484:M484"/>
    <mergeCell ref="N483:O483"/>
    <mergeCell ref="P487:Q487"/>
    <mergeCell ref="V478:W478"/>
    <mergeCell ref="N477:O477"/>
    <mergeCell ref="P483:Q483"/>
    <mergeCell ref="F514:Z514"/>
    <mergeCell ref="L524:M524"/>
    <mergeCell ref="F522:G522"/>
    <mergeCell ref="N519:O519"/>
    <mergeCell ref="P526:Q526"/>
    <mergeCell ref="D520:Z520"/>
    <mergeCell ref="T524:U524"/>
    <mergeCell ref="V522:W522"/>
    <mergeCell ref="D476:E476"/>
    <mergeCell ref="V517:W517"/>
    <mergeCell ref="F532:G532"/>
    <mergeCell ref="N526:O526"/>
    <mergeCell ref="D526:E526"/>
    <mergeCell ref="H523:I523"/>
    <mergeCell ref="P524:Q524"/>
    <mergeCell ref="H526:I526"/>
    <mergeCell ref="R526:S526"/>
    <mergeCell ref="H525:I525"/>
    <mergeCell ref="J525:K525"/>
    <mergeCell ref="J527:K527"/>
    <mergeCell ref="H527:I527"/>
    <mergeCell ref="D527:E527"/>
    <mergeCell ref="H536:I536"/>
    <mergeCell ref="F534:G534"/>
    <mergeCell ref="L532:M532"/>
    <mergeCell ref="F541:G541"/>
    <mergeCell ref="D529:E529"/>
    <mergeCell ref="R532:S532"/>
    <mergeCell ref="V525:W525"/>
    <mergeCell ref="D532:E532"/>
    <mergeCell ref="D519:E519"/>
    <mergeCell ref="R534:S534"/>
    <mergeCell ref="T488:U488"/>
    <mergeCell ref="V489:W489"/>
    <mergeCell ref="J558:K558"/>
    <mergeCell ref="V553:W553"/>
    <mergeCell ref="F540:G540"/>
    <mergeCell ref="T544:U544"/>
    <mergeCell ref="F546:G546"/>
    <mergeCell ref="P527:Q527"/>
    <mergeCell ref="L527:M527"/>
    <mergeCell ref="J543:K543"/>
    <mergeCell ref="F544:G544"/>
    <mergeCell ref="D540:E540"/>
    <mergeCell ref="V542:W542"/>
    <mergeCell ref="N540:O540"/>
    <mergeCell ref="V541:W541"/>
    <mergeCell ref="H555:I555"/>
    <mergeCell ref="N557:O557"/>
    <mergeCell ref="D537:X537"/>
    <mergeCell ref="J536:K536"/>
    <mergeCell ref="T540:U540"/>
    <mergeCell ref="J552:K552"/>
    <mergeCell ref="D549:E549"/>
    <mergeCell ref="V540:W540"/>
    <mergeCell ref="F547:G547"/>
    <mergeCell ref="L547:M547"/>
    <mergeCell ref="D534:E534"/>
    <mergeCell ref="P542:Q542"/>
    <mergeCell ref="P534:Q534"/>
    <mergeCell ref="H535:I535"/>
    <mergeCell ref="H540:I540"/>
    <mergeCell ref="T536:U536"/>
    <mergeCell ref="P532:Q532"/>
    <mergeCell ref="C533:Z533"/>
    <mergeCell ref="N552:O552"/>
    <mergeCell ref="J541:K541"/>
    <mergeCell ref="N524:O524"/>
    <mergeCell ref="D538:E538"/>
    <mergeCell ref="R542:S542"/>
    <mergeCell ref="D552:E552"/>
    <mergeCell ref="V556:W556"/>
    <mergeCell ref="N564:O564"/>
    <mergeCell ref="N566:O566"/>
    <mergeCell ref="P561:Q561"/>
    <mergeCell ref="F559:G559"/>
    <mergeCell ref="F562:G562"/>
    <mergeCell ref="J560:K560"/>
    <mergeCell ref="H559:I559"/>
    <mergeCell ref="V552:W552"/>
    <mergeCell ref="J557:K557"/>
    <mergeCell ref="V559:W559"/>
    <mergeCell ref="V562:W562"/>
    <mergeCell ref="L551:M551"/>
    <mergeCell ref="J555:K555"/>
    <mergeCell ref="D555:E555"/>
    <mergeCell ref="D561:E561"/>
    <mergeCell ref="D562:E562"/>
    <mergeCell ref="T556:U556"/>
    <mergeCell ref="T553:U553"/>
    <mergeCell ref="F555:G555"/>
    <mergeCell ref="R536:S536"/>
    <mergeCell ref="P535:Q535"/>
    <mergeCell ref="P536:Q536"/>
    <mergeCell ref="D542:E542"/>
    <mergeCell ref="V532:W532"/>
    <mergeCell ref="H558:I558"/>
    <mergeCell ref="D567:X567"/>
    <mergeCell ref="D565:E565"/>
    <mergeCell ref="D570:E570"/>
    <mergeCell ref="T566:U566"/>
    <mergeCell ref="T564:U564"/>
    <mergeCell ref="V566:W566"/>
    <mergeCell ref="P552:Q552"/>
    <mergeCell ref="T560:U560"/>
    <mergeCell ref="F568:Z568"/>
    <mergeCell ref="P562:Q562"/>
    <mergeCell ref="D568:E568"/>
    <mergeCell ref="L552:M552"/>
    <mergeCell ref="R552:S552"/>
    <mergeCell ref="J559:K559"/>
    <mergeCell ref="N553:O553"/>
    <mergeCell ref="N580:O580"/>
    <mergeCell ref="L580:M580"/>
    <mergeCell ref="L573:M573"/>
    <mergeCell ref="J573:K573"/>
    <mergeCell ref="D575:E575"/>
    <mergeCell ref="F575:G575"/>
    <mergeCell ref="R565:S565"/>
    <mergeCell ref="L566:M566"/>
    <mergeCell ref="R570:S570"/>
    <mergeCell ref="T565:U565"/>
    <mergeCell ref="N558:O558"/>
    <mergeCell ref="L559:M559"/>
    <mergeCell ref="P557:Q557"/>
    <mergeCell ref="H557:I557"/>
    <mergeCell ref="N562:O562"/>
    <mergeCell ref="T554:U554"/>
    <mergeCell ref="N555:O555"/>
    <mergeCell ref="P564:Q564"/>
    <mergeCell ref="F566:G566"/>
    <mergeCell ref="N563:O563"/>
    <mergeCell ref="H562:I562"/>
    <mergeCell ref="H563:I563"/>
    <mergeCell ref="F571:G571"/>
    <mergeCell ref="H571:I571"/>
    <mergeCell ref="T571:U571"/>
    <mergeCell ref="P571:Q571"/>
    <mergeCell ref="N572:O572"/>
    <mergeCell ref="V572:W572"/>
    <mergeCell ref="P575:Q575"/>
    <mergeCell ref="N571:O571"/>
    <mergeCell ref="D572:E572"/>
    <mergeCell ref="L571:M571"/>
    <mergeCell ref="R572:S572"/>
    <mergeCell ref="T572:U572"/>
    <mergeCell ref="R571:S571"/>
    <mergeCell ref="L572:M572"/>
    <mergeCell ref="V571:W571"/>
    <mergeCell ref="H574:I574"/>
    <mergeCell ref="J574:K574"/>
    <mergeCell ref="H575:I575"/>
    <mergeCell ref="J575:K575"/>
    <mergeCell ref="L575:M575"/>
    <mergeCell ref="N575:O575"/>
    <mergeCell ref="V573:W573"/>
    <mergeCell ref="T573:U573"/>
    <mergeCell ref="F572:G572"/>
    <mergeCell ref="P573:Q573"/>
    <mergeCell ref="R573:S573"/>
    <mergeCell ref="T574:U574"/>
    <mergeCell ref="J572:K572"/>
    <mergeCell ref="H467:I467"/>
    <mergeCell ref="L574:M574"/>
    <mergeCell ref="L582:M582"/>
    <mergeCell ref="N534:O534"/>
    <mergeCell ref="H478:I478"/>
    <mergeCell ref="F467:G467"/>
    <mergeCell ref="D491:X491"/>
    <mergeCell ref="V574:W574"/>
    <mergeCell ref="F574:G574"/>
    <mergeCell ref="J580:K580"/>
    <mergeCell ref="H581:I581"/>
    <mergeCell ref="J581:K581"/>
    <mergeCell ref="R575:S575"/>
    <mergeCell ref="D496:E496"/>
    <mergeCell ref="D560:E560"/>
    <mergeCell ref="L560:M560"/>
    <mergeCell ref="F497:G497"/>
    <mergeCell ref="N574:O574"/>
    <mergeCell ref="V575:W575"/>
    <mergeCell ref="P580:Q580"/>
    <mergeCell ref="D580:E580"/>
    <mergeCell ref="D573:E573"/>
    <mergeCell ref="N573:O573"/>
    <mergeCell ref="J571:K571"/>
    <mergeCell ref="D574:E574"/>
    <mergeCell ref="D579:Z579"/>
    <mergeCell ref="D571:E571"/>
    <mergeCell ref="F582:G582"/>
    <mergeCell ref="R476:S476"/>
    <mergeCell ref="V561:W561"/>
    <mergeCell ref="F581:G581"/>
    <mergeCell ref="T570:U570"/>
    <mergeCell ref="F489:G489"/>
    <mergeCell ref="R489:S489"/>
    <mergeCell ref="T494:U494"/>
    <mergeCell ref="F573:G573"/>
    <mergeCell ref="F564:G564"/>
    <mergeCell ref="P565:Q565"/>
    <mergeCell ref="L565:M565"/>
    <mergeCell ref="F565:G565"/>
    <mergeCell ref="N565:O565"/>
    <mergeCell ref="L557:M557"/>
    <mergeCell ref="H508:I508"/>
    <mergeCell ref="F509:G509"/>
    <mergeCell ref="T525:U525"/>
    <mergeCell ref="R562:S562"/>
    <mergeCell ref="H490:I490"/>
    <mergeCell ref="N489:O489"/>
    <mergeCell ref="J496:K496"/>
    <mergeCell ref="N496:O496"/>
    <mergeCell ref="J570:K570"/>
    <mergeCell ref="J566:K566"/>
    <mergeCell ref="F570:G570"/>
    <mergeCell ref="P570:Q570"/>
    <mergeCell ref="J523:K523"/>
    <mergeCell ref="P523:Q523"/>
    <mergeCell ref="F542:G542"/>
    <mergeCell ref="H542:I542"/>
    <mergeCell ref="N544:O544"/>
    <mergeCell ref="H573:I573"/>
    <mergeCell ref="T534:U534"/>
    <mergeCell ref="R541:S541"/>
    <mergeCell ref="T541:U541"/>
    <mergeCell ref="H488:I488"/>
    <mergeCell ref="P509:Q509"/>
    <mergeCell ref="T508:U508"/>
    <mergeCell ref="D501:E501"/>
    <mergeCell ref="H489:I489"/>
    <mergeCell ref="D489:E489"/>
    <mergeCell ref="D563:E563"/>
    <mergeCell ref="F563:G563"/>
    <mergeCell ref="V496:W496"/>
    <mergeCell ref="V498:W498"/>
    <mergeCell ref="F538:Z538"/>
    <mergeCell ref="L543:M543"/>
    <mergeCell ref="T542:U542"/>
    <mergeCell ref="V495:W495"/>
    <mergeCell ref="T495:U495"/>
    <mergeCell ref="F503:G503"/>
    <mergeCell ref="D502:E502"/>
    <mergeCell ref="D508:E508"/>
    <mergeCell ref="D505:E505"/>
    <mergeCell ref="L541:M541"/>
    <mergeCell ref="F529:Z529"/>
    <mergeCell ref="D524:E524"/>
    <mergeCell ref="L517:M517"/>
    <mergeCell ref="T523:U523"/>
    <mergeCell ref="P522:Q522"/>
    <mergeCell ref="T519:U519"/>
    <mergeCell ref="L521:M521"/>
    <mergeCell ref="J522:K522"/>
    <mergeCell ref="L522:M522"/>
    <mergeCell ref="L518:M518"/>
    <mergeCell ref="F549:Z549"/>
    <mergeCell ref="N554:O554"/>
    <mergeCell ref="R487:S487"/>
    <mergeCell ref="J500:K500"/>
    <mergeCell ref="L501:M501"/>
    <mergeCell ref="N502:O502"/>
    <mergeCell ref="J509:K509"/>
    <mergeCell ref="N523:O523"/>
    <mergeCell ref="F479:G479"/>
    <mergeCell ref="L489:M489"/>
    <mergeCell ref="R488:S488"/>
    <mergeCell ref="R522:S522"/>
    <mergeCell ref="L495:M495"/>
    <mergeCell ref="L511:M511"/>
    <mergeCell ref="D516:Z516"/>
    <mergeCell ref="H521:I521"/>
    <mergeCell ref="J517:K517"/>
    <mergeCell ref="V518:W518"/>
    <mergeCell ref="V519:W519"/>
    <mergeCell ref="F511:G511"/>
    <mergeCell ref="D488:E488"/>
    <mergeCell ref="D514:E514"/>
    <mergeCell ref="F517:G517"/>
    <mergeCell ref="F519:G519"/>
    <mergeCell ref="P521:Q521"/>
    <mergeCell ref="F495:G495"/>
    <mergeCell ref="N490:O490"/>
    <mergeCell ref="T490:U490"/>
    <mergeCell ref="D492:E492"/>
    <mergeCell ref="F492:Z492"/>
    <mergeCell ref="H498:I498"/>
    <mergeCell ref="F499:G499"/>
    <mergeCell ref="D497:E497"/>
    <mergeCell ref="H495:I495"/>
    <mergeCell ref="F469:G469"/>
    <mergeCell ref="H469:I469"/>
    <mergeCell ref="J484:K484"/>
    <mergeCell ref="J483:K483"/>
    <mergeCell ref="N487:O487"/>
    <mergeCell ref="V468:W468"/>
    <mergeCell ref="R484:S484"/>
    <mergeCell ref="D481:E481"/>
    <mergeCell ref="J489:K489"/>
    <mergeCell ref="J498:K498"/>
    <mergeCell ref="D495:E495"/>
    <mergeCell ref="J490:K490"/>
    <mergeCell ref="L498:M498"/>
    <mergeCell ref="T512:U512"/>
    <mergeCell ref="H512:I512"/>
    <mergeCell ref="P503:Q503"/>
    <mergeCell ref="R503:S503"/>
    <mergeCell ref="L503:M503"/>
    <mergeCell ref="F507:G507"/>
    <mergeCell ref="H510:I510"/>
    <mergeCell ref="L502:M502"/>
    <mergeCell ref="D504:X504"/>
    <mergeCell ref="V490:W490"/>
    <mergeCell ref="F487:G487"/>
    <mergeCell ref="J488:K488"/>
    <mergeCell ref="T489:U489"/>
    <mergeCell ref="T483:U483"/>
    <mergeCell ref="D474:E474"/>
    <mergeCell ref="J487:K487"/>
    <mergeCell ref="R486:S486"/>
    <mergeCell ref="P468:Q468"/>
    <mergeCell ref="R468:S468"/>
    <mergeCell ref="N474:O474"/>
    <mergeCell ref="F481:Z481"/>
    <mergeCell ref="H485:I485"/>
    <mergeCell ref="H483:I483"/>
    <mergeCell ref="T468:U468"/>
    <mergeCell ref="R479:S479"/>
    <mergeCell ref="L525:M525"/>
    <mergeCell ref="D523:E523"/>
    <mergeCell ref="T465:U465"/>
    <mergeCell ref="D467:E467"/>
    <mergeCell ref="R475:S475"/>
    <mergeCell ref="C472:Z472"/>
    <mergeCell ref="P477:Q477"/>
    <mergeCell ref="P485:Q485"/>
    <mergeCell ref="H484:I484"/>
    <mergeCell ref="D487:E487"/>
    <mergeCell ref="P484:Q484"/>
    <mergeCell ref="H468:I468"/>
    <mergeCell ref="L468:M468"/>
    <mergeCell ref="H494:I494"/>
    <mergeCell ref="L500:M500"/>
    <mergeCell ref="T507:U507"/>
    <mergeCell ref="R490:S490"/>
    <mergeCell ref="J494:K494"/>
    <mergeCell ref="V512:W512"/>
    <mergeCell ref="F475:G475"/>
    <mergeCell ref="H475:I475"/>
    <mergeCell ref="L475:M475"/>
    <mergeCell ref="P474:Q474"/>
    <mergeCell ref="L499:M499"/>
    <mergeCell ref="V469:W469"/>
    <mergeCell ref="V501:W501"/>
    <mergeCell ref="N468:O468"/>
    <mergeCell ref="P490:Q490"/>
    <mergeCell ref="F490:G490"/>
    <mergeCell ref="V484:W484"/>
    <mergeCell ref="V511:W511"/>
    <mergeCell ref="T496:U496"/>
    <mergeCell ref="N511:O511"/>
    <mergeCell ref="H503:I503"/>
    <mergeCell ref="T558:U558"/>
    <mergeCell ref="R561:S561"/>
    <mergeCell ref="L561:M561"/>
    <mergeCell ref="R554:S554"/>
    <mergeCell ref="R559:S559"/>
    <mergeCell ref="D556:E556"/>
    <mergeCell ref="D554:E554"/>
    <mergeCell ref="H561:I561"/>
    <mergeCell ref="V558:W558"/>
    <mergeCell ref="N476:O476"/>
    <mergeCell ref="R483:S483"/>
    <mergeCell ref="P486:Q486"/>
    <mergeCell ref="R508:S508"/>
    <mergeCell ref="J512:K512"/>
    <mergeCell ref="H519:I519"/>
    <mergeCell ref="V523:W523"/>
    <mergeCell ref="L488:M488"/>
    <mergeCell ref="D503:E503"/>
    <mergeCell ref="V507:W507"/>
    <mergeCell ref="T521:U521"/>
    <mergeCell ref="R519:S519"/>
    <mergeCell ref="R517:S517"/>
    <mergeCell ref="V494:W494"/>
    <mergeCell ref="D510:E510"/>
    <mergeCell ref="D577:E577"/>
    <mergeCell ref="P581:Q581"/>
    <mergeCell ref="R581:S581"/>
    <mergeCell ref="T580:U580"/>
    <mergeCell ref="T575:U575"/>
    <mergeCell ref="D581:E581"/>
    <mergeCell ref="T562:U562"/>
    <mergeCell ref="D559:E559"/>
    <mergeCell ref="D553:E553"/>
    <mergeCell ref="F580:G580"/>
    <mergeCell ref="J585:K585"/>
    <mergeCell ref="L585:M585"/>
    <mergeCell ref="V582:W582"/>
    <mergeCell ref="D564:E564"/>
    <mergeCell ref="L555:M555"/>
    <mergeCell ref="V554:W554"/>
    <mergeCell ref="P559:Q559"/>
    <mergeCell ref="P556:Q556"/>
    <mergeCell ref="P554:Q554"/>
    <mergeCell ref="R555:S555"/>
    <mergeCell ref="R580:S580"/>
    <mergeCell ref="D557:E557"/>
    <mergeCell ref="P566:Q566"/>
    <mergeCell ref="R566:S566"/>
    <mergeCell ref="H572:I572"/>
    <mergeCell ref="H580:I580"/>
    <mergeCell ref="P574:Q574"/>
    <mergeCell ref="R574:S574"/>
    <mergeCell ref="V580:W580"/>
    <mergeCell ref="F577:Z577"/>
    <mergeCell ref="L581:M581"/>
    <mergeCell ref="N581:O581"/>
    <mergeCell ref="D499:E499"/>
    <mergeCell ref="N512:O512"/>
    <mergeCell ref="N521:O521"/>
    <mergeCell ref="J521:K521"/>
    <mergeCell ref="P519:Q519"/>
    <mergeCell ref="H522:I522"/>
    <mergeCell ref="J519:K519"/>
    <mergeCell ref="T500:U500"/>
    <mergeCell ref="R511:S511"/>
    <mergeCell ref="T511:U511"/>
    <mergeCell ref="J518:K518"/>
    <mergeCell ref="N517:O517"/>
    <mergeCell ref="N518:O518"/>
    <mergeCell ref="F518:G518"/>
    <mergeCell ref="F502:G502"/>
    <mergeCell ref="N501:O501"/>
    <mergeCell ref="D509:E509"/>
    <mergeCell ref="R510:S510"/>
    <mergeCell ref="P502:Q502"/>
    <mergeCell ref="L510:M510"/>
    <mergeCell ref="J507:K507"/>
    <mergeCell ref="L512:M512"/>
    <mergeCell ref="F521:G521"/>
    <mergeCell ref="R521:S521"/>
    <mergeCell ref="R509:S509"/>
    <mergeCell ref="F500:G500"/>
    <mergeCell ref="J499:K499"/>
    <mergeCell ref="P499:Q499"/>
    <mergeCell ref="D518:E518"/>
    <mergeCell ref="H517:I517"/>
    <mergeCell ref="R501:S501"/>
    <mergeCell ref="R500:S500"/>
    <mergeCell ref="R497:S497"/>
    <mergeCell ref="F498:G498"/>
    <mergeCell ref="L494:M494"/>
    <mergeCell ref="L496:M496"/>
    <mergeCell ref="D498:E498"/>
    <mergeCell ref="J534:K534"/>
    <mergeCell ref="F461:G461"/>
    <mergeCell ref="T461:U461"/>
    <mergeCell ref="N461:O461"/>
    <mergeCell ref="R464:S464"/>
    <mergeCell ref="L464:M464"/>
    <mergeCell ref="P453:Q453"/>
    <mergeCell ref="H463:I463"/>
    <mergeCell ref="D462:E462"/>
    <mergeCell ref="F465:G465"/>
    <mergeCell ref="D494:E494"/>
    <mergeCell ref="F496:G496"/>
    <mergeCell ref="P496:Q496"/>
    <mergeCell ref="R502:S502"/>
    <mergeCell ref="J502:K502"/>
    <mergeCell ref="F510:G510"/>
    <mergeCell ref="H502:I502"/>
    <mergeCell ref="T497:U497"/>
    <mergeCell ref="T501:U501"/>
    <mergeCell ref="J501:K501"/>
    <mergeCell ref="P510:Q510"/>
    <mergeCell ref="R518:S518"/>
    <mergeCell ref="D513:X513"/>
    <mergeCell ref="D522:E522"/>
    <mergeCell ref="P479:Q479"/>
    <mergeCell ref="N494:O494"/>
    <mergeCell ref="F460:G460"/>
    <mergeCell ref="N460:O460"/>
    <mergeCell ref="L459:M459"/>
    <mergeCell ref="D455:X455"/>
    <mergeCell ref="D442:E442"/>
    <mergeCell ref="H462:I462"/>
    <mergeCell ref="J461:K461"/>
    <mergeCell ref="L462:M462"/>
    <mergeCell ref="T462:U462"/>
    <mergeCell ref="L460:M460"/>
    <mergeCell ref="H460:I460"/>
    <mergeCell ref="J462:K462"/>
    <mergeCell ref="R460:S460"/>
    <mergeCell ref="L463:M463"/>
    <mergeCell ref="D463:E463"/>
    <mergeCell ref="R463:S463"/>
    <mergeCell ref="T460:U460"/>
    <mergeCell ref="J463:K463"/>
    <mergeCell ref="T459:U459"/>
    <mergeCell ref="R459:S459"/>
    <mergeCell ref="V459:W459"/>
    <mergeCell ref="J459:K459"/>
    <mergeCell ref="D459:E459"/>
    <mergeCell ref="P463:Q463"/>
    <mergeCell ref="H452:I452"/>
    <mergeCell ref="R452:S452"/>
    <mergeCell ref="P461:Q461"/>
    <mergeCell ref="P459:Q459"/>
    <mergeCell ref="V460:W460"/>
    <mergeCell ref="R461:S461"/>
    <mergeCell ref="V461:W461"/>
    <mergeCell ref="F463:G463"/>
    <mergeCell ref="T463:U463"/>
    <mergeCell ref="V443:W443"/>
    <mergeCell ref="R450:S450"/>
    <mergeCell ref="V450:W450"/>
    <mergeCell ref="P450:Q450"/>
    <mergeCell ref="V453:W453"/>
    <mergeCell ref="P452:Q452"/>
    <mergeCell ref="V452:W452"/>
    <mergeCell ref="F452:G452"/>
    <mergeCell ref="P442:Q442"/>
    <mergeCell ref="L453:M453"/>
    <mergeCell ref="J452:K452"/>
    <mergeCell ref="N449:O449"/>
    <mergeCell ref="H450:I450"/>
    <mergeCell ref="L442:M442"/>
    <mergeCell ref="N453:O453"/>
    <mergeCell ref="V442:W442"/>
    <mergeCell ref="T448:U448"/>
    <mergeCell ref="C451:Z451"/>
    <mergeCell ref="J424:K424"/>
    <mergeCell ref="T429:U429"/>
    <mergeCell ref="D448:E448"/>
    <mergeCell ref="D453:E453"/>
    <mergeCell ref="T453:U453"/>
    <mergeCell ref="T449:U449"/>
    <mergeCell ref="L449:M449"/>
    <mergeCell ref="V433:W433"/>
    <mergeCell ref="F441:G441"/>
    <mergeCell ref="N443:O443"/>
    <mergeCell ref="P448:Q448"/>
    <mergeCell ref="F433:G433"/>
    <mergeCell ref="H434:I434"/>
    <mergeCell ref="J436:K436"/>
    <mergeCell ref="T434:U434"/>
    <mergeCell ref="N436:O436"/>
    <mergeCell ref="D445:E445"/>
    <mergeCell ref="V436:W436"/>
    <mergeCell ref="D437:X437"/>
    <mergeCell ref="D450:E450"/>
    <mergeCell ref="N450:O450"/>
    <mergeCell ref="D452:E452"/>
    <mergeCell ref="L450:M450"/>
    <mergeCell ref="F453:G453"/>
    <mergeCell ref="J453:K453"/>
    <mergeCell ref="F442:G442"/>
    <mergeCell ref="P443:Q443"/>
    <mergeCell ref="H453:I453"/>
    <mergeCell ref="V448:W448"/>
    <mergeCell ref="L441:M441"/>
    <mergeCell ref="F440:G440"/>
    <mergeCell ref="L452:M452"/>
    <mergeCell ref="V432:W432"/>
    <mergeCell ref="J430:K430"/>
    <mergeCell ref="N429:O429"/>
    <mergeCell ref="F445:Z445"/>
    <mergeCell ref="D443:E443"/>
    <mergeCell ref="J400:K400"/>
    <mergeCell ref="N412:O412"/>
    <mergeCell ref="F425:G425"/>
    <mergeCell ref="H425:I425"/>
    <mergeCell ref="D436:E436"/>
    <mergeCell ref="F430:G430"/>
    <mergeCell ref="T427:U427"/>
    <mergeCell ref="R442:S442"/>
    <mergeCell ref="V449:W449"/>
    <mergeCell ref="F448:G448"/>
    <mergeCell ref="P440:Q440"/>
    <mergeCell ref="D441:E441"/>
    <mergeCell ref="N434:O434"/>
    <mergeCell ref="F434:G434"/>
    <mergeCell ref="P434:Q434"/>
    <mergeCell ref="L433:M433"/>
    <mergeCell ref="R430:S430"/>
    <mergeCell ref="T430:U430"/>
    <mergeCell ref="D444:X444"/>
    <mergeCell ref="N441:O441"/>
    <mergeCell ref="T441:U441"/>
    <mergeCell ref="L448:M448"/>
    <mergeCell ref="T443:U443"/>
    <mergeCell ref="R443:S443"/>
    <mergeCell ref="R427:S427"/>
    <mergeCell ref="R429:S429"/>
    <mergeCell ref="F419:G419"/>
    <mergeCell ref="N388:O388"/>
    <mergeCell ref="D402:E402"/>
    <mergeCell ref="L400:M400"/>
    <mergeCell ref="F398:G398"/>
    <mergeCell ref="J408:K408"/>
    <mergeCell ref="T404:U404"/>
    <mergeCell ref="J412:K412"/>
    <mergeCell ref="T452:U452"/>
    <mergeCell ref="L443:M443"/>
    <mergeCell ref="D425:E425"/>
    <mergeCell ref="T442:U442"/>
    <mergeCell ref="D440:E440"/>
    <mergeCell ref="H432:I432"/>
    <mergeCell ref="R432:S432"/>
    <mergeCell ref="R441:S441"/>
    <mergeCell ref="L440:M440"/>
    <mergeCell ref="T440:U440"/>
    <mergeCell ref="D434:E434"/>
    <mergeCell ref="H436:I436"/>
    <mergeCell ref="D449:E449"/>
    <mergeCell ref="H449:I449"/>
    <mergeCell ref="J432:K432"/>
    <mergeCell ref="D432:E432"/>
    <mergeCell ref="N432:O432"/>
    <mergeCell ref="H448:I448"/>
    <mergeCell ref="R448:S448"/>
    <mergeCell ref="J443:K443"/>
    <mergeCell ref="F449:G449"/>
    <mergeCell ref="J449:K449"/>
    <mergeCell ref="H409:I409"/>
    <mergeCell ref="D429:E429"/>
    <mergeCell ref="H441:I441"/>
    <mergeCell ref="D591:E591"/>
    <mergeCell ref="D410:E410"/>
    <mergeCell ref="F429:G429"/>
    <mergeCell ref="J417:K417"/>
    <mergeCell ref="R440:S440"/>
    <mergeCell ref="T416:U416"/>
    <mergeCell ref="F459:G459"/>
    <mergeCell ref="D458:Z458"/>
    <mergeCell ref="N430:O430"/>
    <mergeCell ref="H443:I443"/>
    <mergeCell ref="F443:G443"/>
    <mergeCell ref="H430:I430"/>
    <mergeCell ref="F456:Z456"/>
    <mergeCell ref="D456:E456"/>
    <mergeCell ref="J450:K450"/>
    <mergeCell ref="T450:U450"/>
    <mergeCell ref="V429:W429"/>
    <mergeCell ref="V441:W441"/>
    <mergeCell ref="J433:K433"/>
    <mergeCell ref="F438:Z438"/>
    <mergeCell ref="D438:E438"/>
    <mergeCell ref="F432:G432"/>
    <mergeCell ref="P449:Q449"/>
    <mergeCell ref="N452:O452"/>
    <mergeCell ref="R449:S449"/>
    <mergeCell ref="N448:O448"/>
    <mergeCell ref="L434:M434"/>
    <mergeCell ref="P441:Q441"/>
    <mergeCell ref="N464:O464"/>
    <mergeCell ref="N463:O463"/>
    <mergeCell ref="D478:E478"/>
    <mergeCell ref="R416:S416"/>
    <mergeCell ref="N479:O479"/>
    <mergeCell ref="D460:E460"/>
    <mergeCell ref="N598:O598"/>
    <mergeCell ref="L598:M598"/>
    <mergeCell ref="H570:I570"/>
    <mergeCell ref="D566:E566"/>
    <mergeCell ref="V585:W585"/>
    <mergeCell ref="V597:W597"/>
    <mergeCell ref="T598:U598"/>
    <mergeCell ref="F462:G462"/>
    <mergeCell ref="L465:M465"/>
    <mergeCell ref="N465:O465"/>
    <mergeCell ref="R496:S496"/>
    <mergeCell ref="F494:G494"/>
    <mergeCell ref="N499:O499"/>
    <mergeCell ref="J495:K495"/>
    <mergeCell ref="J479:K479"/>
    <mergeCell ref="R495:S495"/>
    <mergeCell ref="P494:Q494"/>
    <mergeCell ref="P495:Q495"/>
    <mergeCell ref="L490:M490"/>
    <mergeCell ref="R494:S494"/>
    <mergeCell ref="L483:M483"/>
    <mergeCell ref="J465:K465"/>
    <mergeCell ref="J467:K467"/>
    <mergeCell ref="D466:Z466"/>
    <mergeCell ref="J468:K468"/>
    <mergeCell ref="P498:Q498"/>
    <mergeCell ref="R498:S498"/>
    <mergeCell ref="V502:W502"/>
    <mergeCell ref="V509:W509"/>
    <mergeCell ref="D490:E490"/>
    <mergeCell ref="L427:M427"/>
    <mergeCell ref="L419:M419"/>
    <mergeCell ref="P418:Q418"/>
    <mergeCell ref="D416:E416"/>
    <mergeCell ref="P429:Q429"/>
    <mergeCell ref="N424:O424"/>
    <mergeCell ref="H419:I419"/>
    <mergeCell ref="J416:K416"/>
    <mergeCell ref="F418:G418"/>
    <mergeCell ref="T417:U417"/>
    <mergeCell ref="T400:U400"/>
    <mergeCell ref="D390:E390"/>
    <mergeCell ref="V400:W400"/>
    <mergeCell ref="D401:X401"/>
    <mergeCell ref="D400:E400"/>
    <mergeCell ref="V410:W410"/>
    <mergeCell ref="P399:Q399"/>
    <mergeCell ref="N411:O411"/>
    <mergeCell ref="T409:U409"/>
    <mergeCell ref="D412:E412"/>
    <mergeCell ref="D414:E414"/>
    <mergeCell ref="D405:X405"/>
    <mergeCell ref="V404:W404"/>
    <mergeCell ref="D409:E409"/>
    <mergeCell ref="N404:O404"/>
    <mergeCell ref="P419:Q419"/>
    <mergeCell ref="F427:G427"/>
    <mergeCell ref="T418:U418"/>
    <mergeCell ref="D413:X413"/>
    <mergeCell ref="L412:M412"/>
    <mergeCell ref="V412:W412"/>
    <mergeCell ref="H427:I427"/>
    <mergeCell ref="J360:K360"/>
    <mergeCell ref="R375:S375"/>
    <mergeCell ref="H410:I410"/>
    <mergeCell ref="R412:S412"/>
    <mergeCell ref="J425:K425"/>
    <mergeCell ref="R400:S400"/>
    <mergeCell ref="H411:I411"/>
    <mergeCell ref="D406:E406"/>
    <mergeCell ref="F406:Z406"/>
    <mergeCell ref="R411:S411"/>
    <mergeCell ref="V424:W424"/>
    <mergeCell ref="N410:O410"/>
    <mergeCell ref="F402:Z402"/>
    <mergeCell ref="R417:S417"/>
    <mergeCell ref="J404:K404"/>
    <mergeCell ref="N416:O416"/>
    <mergeCell ref="P404:Q404"/>
    <mergeCell ref="F409:G409"/>
    <mergeCell ref="P400:Q400"/>
    <mergeCell ref="L425:M425"/>
    <mergeCell ref="N409:O409"/>
    <mergeCell ref="T411:U411"/>
    <mergeCell ref="D421:E421"/>
    <mergeCell ref="L424:M424"/>
    <mergeCell ref="L409:M409"/>
    <mergeCell ref="D424:E424"/>
    <mergeCell ref="J419:K419"/>
    <mergeCell ref="L410:M410"/>
    <mergeCell ref="D404:E404"/>
    <mergeCell ref="H408:I408"/>
    <mergeCell ref="P412:Q412"/>
    <mergeCell ref="F424:G424"/>
    <mergeCell ref="V374:W374"/>
    <mergeCell ref="F367:G367"/>
    <mergeCell ref="F360:G360"/>
    <mergeCell ref="F374:G374"/>
    <mergeCell ref="F370:G370"/>
    <mergeCell ref="D370:E370"/>
    <mergeCell ref="T356:U356"/>
    <mergeCell ref="H380:I380"/>
    <mergeCell ref="L380:M380"/>
    <mergeCell ref="T366:U366"/>
    <mergeCell ref="L366:M366"/>
    <mergeCell ref="D365:E365"/>
    <mergeCell ref="R388:S388"/>
    <mergeCell ref="V370:W370"/>
    <mergeCell ref="T380:U380"/>
    <mergeCell ref="P374:Q374"/>
    <mergeCell ref="T365:U365"/>
    <mergeCell ref="P370:Q370"/>
    <mergeCell ref="D380:E380"/>
    <mergeCell ref="D372:E372"/>
    <mergeCell ref="F385:G385"/>
    <mergeCell ref="T384:U384"/>
    <mergeCell ref="L385:M385"/>
    <mergeCell ref="F366:G366"/>
    <mergeCell ref="P382:Q382"/>
    <mergeCell ref="V385:W385"/>
    <mergeCell ref="H388:I388"/>
    <mergeCell ref="H366:I366"/>
    <mergeCell ref="D384:E384"/>
    <mergeCell ref="H387:I387"/>
    <mergeCell ref="J387:K387"/>
    <mergeCell ref="F386:G386"/>
    <mergeCell ref="V375:W375"/>
    <mergeCell ref="N367:O367"/>
    <mergeCell ref="J370:K370"/>
    <mergeCell ref="R365:S365"/>
    <mergeCell ref="V365:W365"/>
    <mergeCell ref="N374:O374"/>
    <mergeCell ref="D371:X371"/>
    <mergeCell ref="F372:Z372"/>
    <mergeCell ref="R367:S367"/>
    <mergeCell ref="D369:Z369"/>
    <mergeCell ref="D367:E367"/>
    <mergeCell ref="F375:G375"/>
    <mergeCell ref="H375:I375"/>
    <mergeCell ref="J375:K375"/>
    <mergeCell ref="P375:Q375"/>
    <mergeCell ref="D368:E368"/>
    <mergeCell ref="F368:G368"/>
    <mergeCell ref="H368:I368"/>
    <mergeCell ref="J368:K368"/>
    <mergeCell ref="L368:M368"/>
    <mergeCell ref="N368:O368"/>
    <mergeCell ref="P368:Q368"/>
    <mergeCell ref="R368:S368"/>
    <mergeCell ref="T368:U368"/>
    <mergeCell ref="V368:W368"/>
    <mergeCell ref="R374:S374"/>
    <mergeCell ref="P366:Q366"/>
    <mergeCell ref="D375:E375"/>
    <mergeCell ref="J367:K367"/>
    <mergeCell ref="R366:S366"/>
    <mergeCell ref="H370:I370"/>
    <mergeCell ref="L370:M370"/>
    <mergeCell ref="L360:M360"/>
    <mergeCell ref="T360:U360"/>
    <mergeCell ref="F377:Z377"/>
    <mergeCell ref="D381:E381"/>
    <mergeCell ref="D377:E377"/>
    <mergeCell ref="T367:U367"/>
    <mergeCell ref="R356:S356"/>
    <mergeCell ref="N375:O375"/>
    <mergeCell ref="V335:W335"/>
    <mergeCell ref="D341:E341"/>
    <mergeCell ref="D335:E335"/>
    <mergeCell ref="T381:U381"/>
    <mergeCell ref="N356:O356"/>
    <mergeCell ref="F362:Z362"/>
    <mergeCell ref="P356:Q356"/>
    <mergeCell ref="N370:O370"/>
    <mergeCell ref="P335:Q335"/>
    <mergeCell ref="F336:G336"/>
    <mergeCell ref="H336:I336"/>
    <mergeCell ref="R380:S380"/>
    <mergeCell ref="F381:G381"/>
    <mergeCell ref="F380:G380"/>
    <mergeCell ref="P380:Q380"/>
    <mergeCell ref="D364:Z364"/>
    <mergeCell ref="H365:I365"/>
    <mergeCell ref="N365:O365"/>
    <mergeCell ref="D362:E362"/>
    <mergeCell ref="T375:U375"/>
    <mergeCell ref="L356:M356"/>
    <mergeCell ref="R370:S370"/>
    <mergeCell ref="L374:M374"/>
    <mergeCell ref="D376:X376"/>
    <mergeCell ref="F326:G326"/>
    <mergeCell ref="D328:E328"/>
    <mergeCell ref="H367:I367"/>
    <mergeCell ref="L336:M336"/>
    <mergeCell ref="N336:O336"/>
    <mergeCell ref="H345:I345"/>
    <mergeCell ref="D340:X340"/>
    <mergeCell ref="J365:K365"/>
    <mergeCell ref="F356:G356"/>
    <mergeCell ref="D353:X353"/>
    <mergeCell ref="P349:Q349"/>
    <mergeCell ref="R349:S349"/>
    <mergeCell ref="T349:U349"/>
    <mergeCell ref="V349:W349"/>
    <mergeCell ref="D352:E352"/>
    <mergeCell ref="F352:G352"/>
    <mergeCell ref="H352:I352"/>
    <mergeCell ref="J352:K352"/>
    <mergeCell ref="P365:Q365"/>
    <mergeCell ref="N360:O360"/>
    <mergeCell ref="F358:Z358"/>
    <mergeCell ref="L365:M365"/>
    <mergeCell ref="V356:W356"/>
    <mergeCell ref="J349:K349"/>
    <mergeCell ref="L349:M349"/>
    <mergeCell ref="N349:O349"/>
    <mergeCell ref="D354:E354"/>
    <mergeCell ref="F354:Z354"/>
    <mergeCell ref="D346:Z346"/>
    <mergeCell ref="F365:G365"/>
    <mergeCell ref="R360:S360"/>
    <mergeCell ref="D357:X357"/>
    <mergeCell ref="P325:Q325"/>
    <mergeCell ref="F329:G329"/>
    <mergeCell ref="D329:E329"/>
    <mergeCell ref="R381:S381"/>
    <mergeCell ref="F387:G387"/>
    <mergeCell ref="D356:E356"/>
    <mergeCell ref="J329:K329"/>
    <mergeCell ref="L329:M329"/>
    <mergeCell ref="N329:O329"/>
    <mergeCell ref="N326:O326"/>
    <mergeCell ref="D343:Z343"/>
    <mergeCell ref="T345:U345"/>
    <mergeCell ref="N330:O330"/>
    <mergeCell ref="T335:U335"/>
    <mergeCell ref="R332:S332"/>
    <mergeCell ref="D338:W338"/>
    <mergeCell ref="L345:M345"/>
    <mergeCell ref="D360:E360"/>
    <mergeCell ref="J328:K328"/>
    <mergeCell ref="H356:I356"/>
    <mergeCell ref="P360:Q360"/>
    <mergeCell ref="D358:E358"/>
    <mergeCell ref="H360:I360"/>
    <mergeCell ref="J326:K326"/>
    <mergeCell ref="D330:E330"/>
    <mergeCell ref="F327:G327"/>
    <mergeCell ref="N328:O328"/>
    <mergeCell ref="D348:Z348"/>
    <mergeCell ref="F349:G349"/>
    <mergeCell ref="L335:M335"/>
    <mergeCell ref="H349:I349"/>
    <mergeCell ref="H327:I327"/>
    <mergeCell ref="P398:Q398"/>
    <mergeCell ref="H398:I398"/>
    <mergeCell ref="F390:Z390"/>
    <mergeCell ref="R398:S398"/>
    <mergeCell ref="J380:K380"/>
    <mergeCell ref="R385:S385"/>
    <mergeCell ref="D388:E388"/>
    <mergeCell ref="N385:O385"/>
    <mergeCell ref="T370:U370"/>
    <mergeCell ref="D408:E408"/>
    <mergeCell ref="F321:G321"/>
    <mergeCell ref="H382:I382"/>
    <mergeCell ref="V360:W360"/>
    <mergeCell ref="H334:I334"/>
    <mergeCell ref="J334:K334"/>
    <mergeCell ref="L334:M334"/>
    <mergeCell ref="H400:I400"/>
    <mergeCell ref="F330:G330"/>
    <mergeCell ref="D331:W331"/>
    <mergeCell ref="D326:E326"/>
    <mergeCell ref="P329:Q329"/>
    <mergeCell ref="J332:K332"/>
    <mergeCell ref="T336:U336"/>
    <mergeCell ref="F334:G334"/>
    <mergeCell ref="P330:Q330"/>
    <mergeCell ref="D336:E336"/>
    <mergeCell ref="L332:M332"/>
    <mergeCell ref="D374:E374"/>
    <mergeCell ref="N335:O335"/>
    <mergeCell ref="D333:Z333"/>
    <mergeCell ref="V332:W332"/>
    <mergeCell ref="T386:U386"/>
    <mergeCell ref="R326:S326"/>
    <mergeCell ref="R329:S329"/>
    <mergeCell ref="H329:I329"/>
    <mergeCell ref="H326:I326"/>
    <mergeCell ref="T326:U326"/>
    <mergeCell ref="P332:Q332"/>
    <mergeCell ref="N334:O334"/>
    <mergeCell ref="P334:Q334"/>
    <mergeCell ref="H384:I384"/>
    <mergeCell ref="T382:U382"/>
    <mergeCell ref="V384:W384"/>
    <mergeCell ref="F400:G400"/>
    <mergeCell ref="J398:K398"/>
    <mergeCell ref="N393:O393"/>
    <mergeCell ref="P393:Q393"/>
    <mergeCell ref="R393:S393"/>
    <mergeCell ref="J385:K385"/>
    <mergeCell ref="P385:Q385"/>
    <mergeCell ref="T387:U387"/>
    <mergeCell ref="V387:W387"/>
    <mergeCell ref="F393:G393"/>
    <mergeCell ref="H393:I393"/>
    <mergeCell ref="D394:X394"/>
    <mergeCell ref="D395:E395"/>
    <mergeCell ref="N380:O380"/>
    <mergeCell ref="D398:E398"/>
    <mergeCell ref="D399:E399"/>
    <mergeCell ref="F399:G399"/>
    <mergeCell ref="H399:I399"/>
    <mergeCell ref="N399:O399"/>
    <mergeCell ref="J399:K399"/>
    <mergeCell ref="R399:S399"/>
    <mergeCell ref="R336:S336"/>
    <mergeCell ref="N332:O332"/>
    <mergeCell ref="D327:E327"/>
    <mergeCell ref="L327:M327"/>
    <mergeCell ref="P328:Q328"/>
    <mergeCell ref="N327:O327"/>
    <mergeCell ref="P327:Q327"/>
    <mergeCell ref="R327:S327"/>
    <mergeCell ref="N339:O339"/>
    <mergeCell ref="P339:Q339"/>
    <mergeCell ref="R339:S339"/>
    <mergeCell ref="T339:U339"/>
    <mergeCell ref="V339:W339"/>
    <mergeCell ref="D339:E339"/>
    <mergeCell ref="F339:G339"/>
    <mergeCell ref="H330:I330"/>
    <mergeCell ref="J330:K330"/>
    <mergeCell ref="T330:U330"/>
    <mergeCell ref="H332:I332"/>
    <mergeCell ref="J327:K327"/>
    <mergeCell ref="R335:S335"/>
    <mergeCell ref="T334:U334"/>
    <mergeCell ref="T332:U332"/>
    <mergeCell ref="D334:E334"/>
    <mergeCell ref="F332:G332"/>
    <mergeCell ref="R330:S330"/>
    <mergeCell ref="D332:E332"/>
    <mergeCell ref="H339:I339"/>
    <mergeCell ref="J339:K339"/>
    <mergeCell ref="L339:M339"/>
    <mergeCell ref="V334:W334"/>
    <mergeCell ref="V336:W336"/>
    <mergeCell ref="J336:K336"/>
    <mergeCell ref="L382:M382"/>
    <mergeCell ref="H320:I320"/>
    <mergeCell ref="J320:K320"/>
    <mergeCell ref="L320:M320"/>
    <mergeCell ref="F341:Z341"/>
    <mergeCell ref="P320:Q320"/>
    <mergeCell ref="V328:W328"/>
    <mergeCell ref="D322:W322"/>
    <mergeCell ref="X316:Z322"/>
    <mergeCell ref="D361:X361"/>
    <mergeCell ref="J356:K356"/>
    <mergeCell ref="H374:I374"/>
    <mergeCell ref="J374:K374"/>
    <mergeCell ref="V366:W366"/>
    <mergeCell ref="V367:W367"/>
    <mergeCell ref="P367:Q367"/>
    <mergeCell ref="L367:M367"/>
    <mergeCell ref="T329:U329"/>
    <mergeCell ref="L328:M328"/>
    <mergeCell ref="J345:K345"/>
    <mergeCell ref="P345:Q345"/>
    <mergeCell ref="V330:W330"/>
    <mergeCell ref="D344:Z344"/>
    <mergeCell ref="L330:M330"/>
    <mergeCell ref="F335:G335"/>
    <mergeCell ref="H335:I335"/>
    <mergeCell ref="J335:K335"/>
    <mergeCell ref="X334:Z338"/>
    <mergeCell ref="P336:Q336"/>
    <mergeCell ref="D276:E276"/>
    <mergeCell ref="N295:O295"/>
    <mergeCell ref="T256:U256"/>
    <mergeCell ref="H275:I275"/>
    <mergeCell ref="F256:G256"/>
    <mergeCell ref="V329:W329"/>
    <mergeCell ref="D324:Z324"/>
    <mergeCell ref="V320:W320"/>
    <mergeCell ref="D275:E275"/>
    <mergeCell ref="F308:G308"/>
    <mergeCell ref="F328:G328"/>
    <mergeCell ref="L326:M326"/>
    <mergeCell ref="H328:I328"/>
    <mergeCell ref="T327:U327"/>
    <mergeCell ref="F325:G325"/>
    <mergeCell ref="N285:O285"/>
    <mergeCell ref="T296:U296"/>
    <mergeCell ref="L298:M298"/>
    <mergeCell ref="F281:G281"/>
    <mergeCell ref="D279:E279"/>
    <mergeCell ref="D281:E281"/>
    <mergeCell ref="D320:E320"/>
    <mergeCell ref="V326:W326"/>
    <mergeCell ref="R284:S284"/>
    <mergeCell ref="V284:W284"/>
    <mergeCell ref="D294:E294"/>
    <mergeCell ref="L289:M289"/>
    <mergeCell ref="V298:W298"/>
    <mergeCell ref="V296:W296"/>
    <mergeCell ref="V295:W295"/>
    <mergeCell ref="J284:K284"/>
    <mergeCell ref="P326:Q326"/>
    <mergeCell ref="F296:G296"/>
    <mergeCell ref="H296:I296"/>
    <mergeCell ref="T292:U292"/>
    <mergeCell ref="J291:K291"/>
    <mergeCell ref="R305:S305"/>
    <mergeCell ref="L187:M187"/>
    <mergeCell ref="D337:W337"/>
    <mergeCell ref="R334:S334"/>
    <mergeCell ref="R252:S252"/>
    <mergeCell ref="T252:U252"/>
    <mergeCell ref="V252:W252"/>
    <mergeCell ref="T247:U247"/>
    <mergeCell ref="J260:K260"/>
    <mergeCell ref="D243:X243"/>
    <mergeCell ref="F252:G252"/>
    <mergeCell ref="R255:S255"/>
    <mergeCell ref="T255:U255"/>
    <mergeCell ref="P249:Q249"/>
    <mergeCell ref="V274:W274"/>
    <mergeCell ref="J279:K279"/>
    <mergeCell ref="T269:U269"/>
    <mergeCell ref="P247:Q247"/>
    <mergeCell ref="R265:S265"/>
    <mergeCell ref="T265:U265"/>
    <mergeCell ref="L318:M318"/>
    <mergeCell ref="P319:Q319"/>
    <mergeCell ref="R319:S319"/>
    <mergeCell ref="T319:U319"/>
    <mergeCell ref="V319:W319"/>
    <mergeCell ref="R328:S328"/>
    <mergeCell ref="V321:W321"/>
    <mergeCell ref="H285:I285"/>
    <mergeCell ref="F133:G133"/>
    <mergeCell ref="T134:U134"/>
    <mergeCell ref="J133:K133"/>
    <mergeCell ref="L143:M143"/>
    <mergeCell ref="H130:I130"/>
    <mergeCell ref="V149:W149"/>
    <mergeCell ref="H279:I279"/>
    <mergeCell ref="V275:W275"/>
    <mergeCell ref="P274:Q274"/>
    <mergeCell ref="J261:K261"/>
    <mergeCell ref="P255:Q255"/>
    <mergeCell ref="N252:O252"/>
    <mergeCell ref="F254:G254"/>
    <mergeCell ref="T325:U325"/>
    <mergeCell ref="V325:W325"/>
    <mergeCell ref="L274:M274"/>
    <mergeCell ref="N301:O301"/>
    <mergeCell ref="L325:M325"/>
    <mergeCell ref="L284:M284"/>
    <mergeCell ref="L319:M319"/>
    <mergeCell ref="R321:S321"/>
    <mergeCell ref="F316:G316"/>
    <mergeCell ref="H316:I316"/>
    <mergeCell ref="H319:I319"/>
    <mergeCell ref="J319:K319"/>
    <mergeCell ref="J325:K325"/>
    <mergeCell ref="P311:Q311"/>
    <mergeCell ref="T318:U318"/>
    <mergeCell ref="D312:W312"/>
    <mergeCell ref="P230:Q230"/>
    <mergeCell ref="J292:K292"/>
    <mergeCell ref="V293:W293"/>
    <mergeCell ref="F118:G118"/>
    <mergeCell ref="R189:S189"/>
    <mergeCell ref="V121:W121"/>
    <mergeCell ref="R131:S131"/>
    <mergeCell ref="D124:E124"/>
    <mergeCell ref="F120:G120"/>
    <mergeCell ref="N119:O119"/>
    <mergeCell ref="N117:O117"/>
    <mergeCell ref="D123:X123"/>
    <mergeCell ref="F115:G115"/>
    <mergeCell ref="D99:E99"/>
    <mergeCell ref="J113:K113"/>
    <mergeCell ref="P116:Q116"/>
    <mergeCell ref="F114:G114"/>
    <mergeCell ref="V129:W129"/>
    <mergeCell ref="L113:M113"/>
    <mergeCell ref="D104:E104"/>
    <mergeCell ref="F104:G104"/>
    <mergeCell ref="H104:I104"/>
    <mergeCell ref="R127:S127"/>
    <mergeCell ref="V127:W127"/>
    <mergeCell ref="F101:G101"/>
    <mergeCell ref="H101:I101"/>
    <mergeCell ref="J101:K101"/>
    <mergeCell ref="T100:U100"/>
    <mergeCell ref="R128:S128"/>
    <mergeCell ref="T128:U128"/>
    <mergeCell ref="N128:O128"/>
    <mergeCell ref="D128:E128"/>
    <mergeCell ref="J100:K100"/>
    <mergeCell ref="L117:M117"/>
    <mergeCell ref="F113:G113"/>
    <mergeCell ref="V16:W16"/>
    <mergeCell ref="D280:Z280"/>
    <mergeCell ref="D273:Z273"/>
    <mergeCell ref="H268:I268"/>
    <mergeCell ref="T268:U268"/>
    <mergeCell ref="R275:S275"/>
    <mergeCell ref="H276:I276"/>
    <mergeCell ref="V279:W279"/>
    <mergeCell ref="P276:Q276"/>
    <mergeCell ref="J275:K275"/>
    <mergeCell ref="N274:O274"/>
    <mergeCell ref="V269:W269"/>
    <mergeCell ref="D268:E268"/>
    <mergeCell ref="F274:G274"/>
    <mergeCell ref="N249:O249"/>
    <mergeCell ref="R260:S260"/>
    <mergeCell ref="P256:Q256"/>
    <mergeCell ref="L268:M268"/>
    <mergeCell ref="J213:K213"/>
    <mergeCell ref="J256:K256"/>
    <mergeCell ref="L116:M116"/>
    <mergeCell ref="D108:E108"/>
    <mergeCell ref="F108:Z108"/>
    <mergeCell ref="N115:O115"/>
    <mergeCell ref="H128:I128"/>
    <mergeCell ref="R148:S148"/>
    <mergeCell ref="R171:S171"/>
    <mergeCell ref="L188:M188"/>
    <mergeCell ref="J168:K168"/>
    <mergeCell ref="R181:S181"/>
    <mergeCell ref="T151:U151"/>
    <mergeCell ref="R143:S143"/>
    <mergeCell ref="H7:I7"/>
    <mergeCell ref="F7:G7"/>
    <mergeCell ref="H6:I6"/>
    <mergeCell ref="J6:K6"/>
    <mergeCell ref="J45:K45"/>
    <mergeCell ref="T14:U14"/>
    <mergeCell ref="V11:W11"/>
    <mergeCell ref="V12:W12"/>
    <mergeCell ref="V8:W8"/>
    <mergeCell ref="F14:G14"/>
    <mergeCell ref="L10:M10"/>
    <mergeCell ref="J9:K9"/>
    <mergeCell ref="V9:W9"/>
    <mergeCell ref="L28:M28"/>
    <mergeCell ref="T11:U11"/>
    <mergeCell ref="P10:Q10"/>
    <mergeCell ref="N28:O28"/>
    <mergeCell ref="P28:Q28"/>
    <mergeCell ref="R14:S14"/>
    <mergeCell ref="V28:W28"/>
    <mergeCell ref="V26:W26"/>
    <mergeCell ref="V33:W33"/>
    <mergeCell ref="T15:U15"/>
    <mergeCell ref="T26:U26"/>
    <mergeCell ref="T16:U16"/>
    <mergeCell ref="T40:U40"/>
    <mergeCell ref="L16:M16"/>
    <mergeCell ref="N13:O13"/>
    <mergeCell ref="R35:S35"/>
    <mergeCell ref="P36:Q36"/>
    <mergeCell ref="N15:O15"/>
    <mergeCell ref="V34:W34"/>
    <mergeCell ref="V20:W20"/>
    <mergeCell ref="H27:I27"/>
    <mergeCell ref="N12:O12"/>
    <mergeCell ref="P26:Q26"/>
    <mergeCell ref="N29:O29"/>
    <mergeCell ref="L100:M100"/>
    <mergeCell ref="D101:E101"/>
    <mergeCell ref="T118:U118"/>
    <mergeCell ref="J121:K121"/>
    <mergeCell ref="J116:K116"/>
    <mergeCell ref="V101:W101"/>
    <mergeCell ref="J106:K106"/>
    <mergeCell ref="V103:W103"/>
    <mergeCell ref="L99:M99"/>
    <mergeCell ref="J120:K120"/>
    <mergeCell ref="F121:G121"/>
    <mergeCell ref="V119:W119"/>
    <mergeCell ref="N99:O99"/>
    <mergeCell ref="R101:S101"/>
    <mergeCell ref="J40:K40"/>
    <mergeCell ref="F36:G36"/>
    <mergeCell ref="R116:S116"/>
    <mergeCell ref="T114:U114"/>
    <mergeCell ref="T115:U115"/>
    <mergeCell ref="D91:Z91"/>
    <mergeCell ref="P95:Q95"/>
    <mergeCell ref="J111:K111"/>
    <mergeCell ref="T113:U113"/>
    <mergeCell ref="T99:U99"/>
    <mergeCell ref="J99:K99"/>
    <mergeCell ref="D107:X107"/>
    <mergeCell ref="H113:I113"/>
    <mergeCell ref="P45:Q45"/>
    <mergeCell ref="R45:S45"/>
    <mergeCell ref="N34:O34"/>
    <mergeCell ref="R34:S34"/>
    <mergeCell ref="T35:U35"/>
    <mergeCell ref="F106:G106"/>
    <mergeCell ref="J104:K104"/>
    <mergeCell ref="R106:S106"/>
    <mergeCell ref="D98:Z98"/>
    <mergeCell ref="R77:S77"/>
    <mergeCell ref="N87:O87"/>
    <mergeCell ref="D81:E81"/>
    <mergeCell ref="D100:E100"/>
    <mergeCell ref="F103:G103"/>
    <mergeCell ref="H103:I103"/>
    <mergeCell ref="J103:K103"/>
    <mergeCell ref="L103:M103"/>
    <mergeCell ref="T104:U104"/>
    <mergeCell ref="V104:W104"/>
    <mergeCell ref="L104:M104"/>
    <mergeCell ref="H106:I106"/>
    <mergeCell ref="D65:E65"/>
    <mergeCell ref="F65:G65"/>
    <mergeCell ref="H65:I65"/>
    <mergeCell ref="J65:K65"/>
    <mergeCell ref="L65:M65"/>
    <mergeCell ref="N65:O65"/>
    <mergeCell ref="P101:Q101"/>
    <mergeCell ref="D62:E62"/>
    <mergeCell ref="D63:E63"/>
    <mergeCell ref="F63:G63"/>
    <mergeCell ref="H63:I63"/>
    <mergeCell ref="V51:W51"/>
    <mergeCell ref="L48:M48"/>
    <mergeCell ref="T29:U29"/>
    <mergeCell ref="R33:S33"/>
    <mergeCell ref="L56:M56"/>
    <mergeCell ref="L47:M47"/>
    <mergeCell ref="R56:S56"/>
    <mergeCell ref="R52:S52"/>
    <mergeCell ref="L46:M46"/>
    <mergeCell ref="V49:W49"/>
    <mergeCell ref="P49:Q49"/>
    <mergeCell ref="P71:Q71"/>
    <mergeCell ref="L106:M106"/>
    <mergeCell ref="L61:M61"/>
    <mergeCell ref="N61:O61"/>
    <mergeCell ref="P61:Q61"/>
    <mergeCell ref="L36:M36"/>
    <mergeCell ref="D30:X30"/>
    <mergeCell ref="D36:E36"/>
    <mergeCell ref="P65:Q65"/>
    <mergeCell ref="R65:S65"/>
    <mergeCell ref="T65:U65"/>
    <mergeCell ref="V65:W65"/>
    <mergeCell ref="F100:G100"/>
    <mergeCell ref="H100:I100"/>
    <mergeCell ref="P33:Q33"/>
    <mergeCell ref="L35:M35"/>
    <mergeCell ref="J34:K34"/>
    <mergeCell ref="F31:Z31"/>
    <mergeCell ref="R71:S71"/>
    <mergeCell ref="P57:Q57"/>
    <mergeCell ref="T34:U34"/>
    <mergeCell ref="F46:G46"/>
    <mergeCell ref="F47:G47"/>
    <mergeCell ref="F58:G58"/>
    <mergeCell ref="V35:W35"/>
    <mergeCell ref="T36:U36"/>
    <mergeCell ref="N45:O45"/>
    <mergeCell ref="H45:I45"/>
    <mergeCell ref="H99:I99"/>
    <mergeCell ref="H74:I74"/>
    <mergeCell ref="L74:M74"/>
    <mergeCell ref="R73:S73"/>
    <mergeCell ref="J73:K73"/>
    <mergeCell ref="N35:O35"/>
    <mergeCell ref="T86:U86"/>
    <mergeCell ref="R61:S61"/>
    <mergeCell ref="T61:U61"/>
    <mergeCell ref="V61:W61"/>
    <mergeCell ref="J64:K64"/>
    <mergeCell ref="R99:S99"/>
    <mergeCell ref="L73:M73"/>
    <mergeCell ref="R57:S57"/>
    <mergeCell ref="T50:U50"/>
    <mergeCell ref="V50:W50"/>
    <mergeCell ref="V41:W41"/>
    <mergeCell ref="H35:I35"/>
    <mergeCell ref="R36:S36"/>
    <mergeCell ref="V52:W52"/>
    <mergeCell ref="J59:K59"/>
    <mergeCell ref="V57:W57"/>
    <mergeCell ref="L58:M58"/>
    <mergeCell ref="N60:O60"/>
    <mergeCell ref="N48:O48"/>
    <mergeCell ref="L8:M8"/>
    <mergeCell ref="R6:S6"/>
    <mergeCell ref="P8:Q8"/>
    <mergeCell ref="F8:G8"/>
    <mergeCell ref="D12:E12"/>
    <mergeCell ref="D9:E9"/>
    <mergeCell ref="H14:I14"/>
    <mergeCell ref="R11:S11"/>
    <mergeCell ref="N6:O6"/>
    <mergeCell ref="P6:Q6"/>
    <mergeCell ref="T7:U7"/>
    <mergeCell ref="R74:S74"/>
    <mergeCell ref="T94:U94"/>
    <mergeCell ref="R84:S84"/>
    <mergeCell ref="R48:S48"/>
    <mergeCell ref="J29:K29"/>
    <mergeCell ref="L64:M64"/>
    <mergeCell ref="J15:K15"/>
    <mergeCell ref="F29:G29"/>
    <mergeCell ref="R16:S16"/>
    <mergeCell ref="P27:Q27"/>
    <mergeCell ref="H16:I16"/>
    <mergeCell ref="L50:M50"/>
    <mergeCell ref="P40:Q40"/>
    <mergeCell ref="F21:G21"/>
    <mergeCell ref="H29:I29"/>
    <mergeCell ref="R21:S21"/>
    <mergeCell ref="L26:M26"/>
    <mergeCell ref="D17:X17"/>
    <mergeCell ref="L25:M25"/>
    <mergeCell ref="V21:W21"/>
    <mergeCell ref="R27:S27"/>
    <mergeCell ref="P120:Q120"/>
    <mergeCell ref="N417:O417"/>
    <mergeCell ref="V411:W411"/>
    <mergeCell ref="L13:M13"/>
    <mergeCell ref="T20:U20"/>
    <mergeCell ref="P13:Q13"/>
    <mergeCell ref="N74:O74"/>
    <mergeCell ref="T73:U73"/>
    <mergeCell ref="A2:Z2"/>
    <mergeCell ref="C4:Z4"/>
    <mergeCell ref="V10:W10"/>
    <mergeCell ref="D11:E11"/>
    <mergeCell ref="F11:G11"/>
    <mergeCell ref="H11:I11"/>
    <mergeCell ref="L11:M11"/>
    <mergeCell ref="P9:Q9"/>
    <mergeCell ref="N8:O8"/>
    <mergeCell ref="J10:K10"/>
    <mergeCell ref="V13:W13"/>
    <mergeCell ref="L14:M14"/>
    <mergeCell ref="N14:O14"/>
    <mergeCell ref="H8:I8"/>
    <mergeCell ref="D10:E10"/>
    <mergeCell ref="D13:E13"/>
    <mergeCell ref="J11:K11"/>
    <mergeCell ref="L7:M7"/>
    <mergeCell ref="L6:M6"/>
    <mergeCell ref="T328:U328"/>
    <mergeCell ref="N325:O325"/>
    <mergeCell ref="V327:W327"/>
    <mergeCell ref="F128:G128"/>
    <mergeCell ref="N118:O118"/>
    <mergeCell ref="P118:Q118"/>
    <mergeCell ref="V120:W120"/>
    <mergeCell ref="H187:I187"/>
    <mergeCell ref="T130:U130"/>
    <mergeCell ref="J119:K119"/>
    <mergeCell ref="J7:K7"/>
    <mergeCell ref="F6:G6"/>
    <mergeCell ref="D420:X420"/>
    <mergeCell ref="V409:W409"/>
    <mergeCell ref="D120:E120"/>
    <mergeCell ref="V238:W238"/>
    <mergeCell ref="V233:W233"/>
    <mergeCell ref="F240:G240"/>
    <mergeCell ref="H240:I240"/>
    <mergeCell ref="D236:E236"/>
    <mergeCell ref="F129:G129"/>
    <mergeCell ref="N130:O130"/>
    <mergeCell ref="R7:S7"/>
    <mergeCell ref="R8:S8"/>
    <mergeCell ref="R86:S86"/>
    <mergeCell ref="V14:W14"/>
    <mergeCell ref="J14:K14"/>
    <mergeCell ref="P25:Q25"/>
    <mergeCell ref="L40:M40"/>
    <mergeCell ref="F60:G60"/>
    <mergeCell ref="P73:Q73"/>
    <mergeCell ref="H34:I34"/>
    <mergeCell ref="F117:G117"/>
    <mergeCell ref="F112:G112"/>
    <mergeCell ref="V318:W318"/>
    <mergeCell ref="N309:O309"/>
    <mergeCell ref="F309:G309"/>
    <mergeCell ref="N113:O113"/>
    <mergeCell ref="R121:S121"/>
    <mergeCell ref="T121:U121"/>
    <mergeCell ref="P115:Q115"/>
    <mergeCell ref="P138:Q138"/>
    <mergeCell ref="L138:M138"/>
    <mergeCell ref="R138:S138"/>
    <mergeCell ref="L128:M128"/>
    <mergeCell ref="H281:I281"/>
    <mergeCell ref="R268:S268"/>
    <mergeCell ref="F156:G156"/>
    <mergeCell ref="T119:U119"/>
    <mergeCell ref="H112:I112"/>
    <mergeCell ref="P114:Q114"/>
    <mergeCell ref="L279:M279"/>
    <mergeCell ref="V236:W236"/>
    <mergeCell ref="T237:U237"/>
    <mergeCell ref="T236:U236"/>
    <mergeCell ref="F130:G130"/>
    <mergeCell ref="P133:Q133"/>
    <mergeCell ref="R133:S133"/>
    <mergeCell ref="R120:S120"/>
    <mergeCell ref="P130:Q130"/>
    <mergeCell ref="T129:U129"/>
    <mergeCell ref="H131:I131"/>
    <mergeCell ref="L118:M118"/>
    <mergeCell ref="T205:U205"/>
    <mergeCell ref="D126:Z126"/>
    <mergeCell ref="F131:G131"/>
    <mergeCell ref="H122:I122"/>
    <mergeCell ref="J122:K122"/>
    <mergeCell ref="V118:W118"/>
    <mergeCell ref="D604:X604"/>
    <mergeCell ref="V408:W408"/>
    <mergeCell ref="L461:M461"/>
    <mergeCell ref="H461:I461"/>
    <mergeCell ref="D461:E461"/>
    <mergeCell ref="P464:Q464"/>
    <mergeCell ref="N478:O478"/>
    <mergeCell ref="N462:O462"/>
    <mergeCell ref="D470:X470"/>
    <mergeCell ref="N459:O459"/>
    <mergeCell ref="T433:U433"/>
    <mergeCell ref="T436:U436"/>
    <mergeCell ref="J441:K441"/>
    <mergeCell ref="N440:O440"/>
    <mergeCell ref="J429:K429"/>
    <mergeCell ref="P417:Q417"/>
    <mergeCell ref="J427:K427"/>
    <mergeCell ref="R410:S410"/>
    <mergeCell ref="P416:Q416"/>
    <mergeCell ref="P425:Q425"/>
    <mergeCell ref="V417:W417"/>
    <mergeCell ref="F417:G417"/>
    <mergeCell ref="D431:Z431"/>
    <mergeCell ref="D500:E500"/>
    <mergeCell ref="N419:O419"/>
    <mergeCell ref="J418:K418"/>
    <mergeCell ref="N418:O418"/>
    <mergeCell ref="N408:O408"/>
    <mergeCell ref="T412:U412"/>
    <mergeCell ref="R408:S408"/>
    <mergeCell ref="P408:Q408"/>
    <mergeCell ref="V416:W416"/>
    <mergeCell ref="X303:Z312"/>
    <mergeCell ref="D317:E317"/>
    <mergeCell ref="H308:I308"/>
    <mergeCell ref="D321:E321"/>
    <mergeCell ref="D323:E323"/>
    <mergeCell ref="H325:I325"/>
    <mergeCell ref="N318:O318"/>
    <mergeCell ref="T316:U316"/>
    <mergeCell ref="R318:S318"/>
    <mergeCell ref="D318:E318"/>
    <mergeCell ref="F318:G318"/>
    <mergeCell ref="H318:I318"/>
    <mergeCell ref="R301:S301"/>
    <mergeCell ref="R309:S309"/>
    <mergeCell ref="F303:G303"/>
    <mergeCell ref="P316:Q316"/>
    <mergeCell ref="R325:S325"/>
    <mergeCell ref="L307:M307"/>
    <mergeCell ref="D313:Z313"/>
    <mergeCell ref="V317:W317"/>
    <mergeCell ref="D304:E304"/>
    <mergeCell ref="N316:O316"/>
    <mergeCell ref="J321:K321"/>
    <mergeCell ref="D319:E319"/>
    <mergeCell ref="H317:I317"/>
    <mergeCell ref="L321:M321"/>
    <mergeCell ref="J318:K318"/>
    <mergeCell ref="J317:K317"/>
    <mergeCell ref="L317:M317"/>
    <mergeCell ref="N317:O317"/>
    <mergeCell ref="N321:O321"/>
    <mergeCell ref="F311:G311"/>
    <mergeCell ref="V299:W299"/>
    <mergeCell ref="X325:Z331"/>
    <mergeCell ref="J303:K303"/>
    <mergeCell ref="D119:E119"/>
    <mergeCell ref="H120:I120"/>
    <mergeCell ref="N121:O121"/>
    <mergeCell ref="H121:I121"/>
    <mergeCell ref="F127:G127"/>
    <mergeCell ref="H118:I118"/>
    <mergeCell ref="T122:U122"/>
    <mergeCell ref="V122:W122"/>
    <mergeCell ref="V128:W128"/>
    <mergeCell ref="J129:K129"/>
    <mergeCell ref="L122:M122"/>
    <mergeCell ref="D127:E127"/>
    <mergeCell ref="F122:G122"/>
    <mergeCell ref="P122:Q122"/>
    <mergeCell ref="N122:O122"/>
    <mergeCell ref="L129:M129"/>
    <mergeCell ref="L121:M121"/>
    <mergeCell ref="N120:O120"/>
    <mergeCell ref="H254:I254"/>
    <mergeCell ref="J254:K254"/>
    <mergeCell ref="P261:Q261"/>
    <mergeCell ref="V261:W261"/>
    <mergeCell ref="F263:Z263"/>
    <mergeCell ref="H252:I252"/>
    <mergeCell ref="V249:W249"/>
    <mergeCell ref="F244:Z244"/>
    <mergeCell ref="V205:W205"/>
    <mergeCell ref="R218:S218"/>
    <mergeCell ref="F319:G319"/>
    <mergeCell ref="D293:E293"/>
    <mergeCell ref="F293:G293"/>
    <mergeCell ref="H293:I293"/>
    <mergeCell ref="J287:K287"/>
    <mergeCell ref="T310:U310"/>
    <mergeCell ref="J306:K306"/>
    <mergeCell ref="N306:O306"/>
    <mergeCell ref="N303:O303"/>
    <mergeCell ref="R287:S287"/>
    <mergeCell ref="P296:Q296"/>
    <mergeCell ref="H292:I292"/>
    <mergeCell ref="V292:W292"/>
    <mergeCell ref="D277:Z277"/>
    <mergeCell ref="D278:Z278"/>
    <mergeCell ref="H274:I274"/>
    <mergeCell ref="R247:S247"/>
    <mergeCell ref="P269:Q269"/>
    <mergeCell ref="F275:G275"/>
    <mergeCell ref="L261:M261"/>
    <mergeCell ref="D252:E252"/>
    <mergeCell ref="H289:I289"/>
    <mergeCell ref="T309:U309"/>
    <mergeCell ref="V281:W281"/>
    <mergeCell ref="D291:E291"/>
    <mergeCell ref="T293:U293"/>
    <mergeCell ref="N294:O294"/>
    <mergeCell ref="J253:K253"/>
    <mergeCell ref="P285:Q285"/>
    <mergeCell ref="L301:M301"/>
    <mergeCell ref="H287:I287"/>
    <mergeCell ref="P287:Q287"/>
    <mergeCell ref="D302:Z302"/>
    <mergeCell ref="D289:E289"/>
    <mergeCell ref="J296:K296"/>
    <mergeCell ref="N292:O292"/>
    <mergeCell ref="X267:Z269"/>
    <mergeCell ref="J225:K225"/>
    <mergeCell ref="N238:O238"/>
    <mergeCell ref="H214:I214"/>
    <mergeCell ref="V216:W216"/>
    <mergeCell ref="D314:E314"/>
    <mergeCell ref="D306:E306"/>
    <mergeCell ref="D309:E309"/>
    <mergeCell ref="D308:E308"/>
    <mergeCell ref="D307:E307"/>
    <mergeCell ref="P314:Q314"/>
    <mergeCell ref="L314:M314"/>
    <mergeCell ref="H306:I306"/>
    <mergeCell ref="L286:M286"/>
    <mergeCell ref="R294:S294"/>
    <mergeCell ref="H297:I297"/>
    <mergeCell ref="N311:O311"/>
    <mergeCell ref="P301:Q301"/>
    <mergeCell ref="L309:M309"/>
    <mergeCell ref="D311:E311"/>
    <mergeCell ref="F299:G299"/>
    <mergeCell ref="H299:I299"/>
    <mergeCell ref="D297:E297"/>
    <mergeCell ref="F297:G297"/>
    <mergeCell ref="V283:W283"/>
    <mergeCell ref="J281:K281"/>
    <mergeCell ref="J311:K311"/>
    <mergeCell ref="H310:I310"/>
    <mergeCell ref="R304:S304"/>
    <mergeCell ref="J297:K297"/>
    <mergeCell ref="L297:M297"/>
    <mergeCell ref="N299:O299"/>
    <mergeCell ref="P299:Q299"/>
    <mergeCell ref="T297:U297"/>
    <mergeCell ref="J307:K307"/>
    <mergeCell ref="L303:M303"/>
    <mergeCell ref="H303:I303"/>
    <mergeCell ref="T303:U303"/>
    <mergeCell ref="P310:Q310"/>
    <mergeCell ref="R310:S310"/>
    <mergeCell ref="P308:Q308"/>
    <mergeCell ref="L308:M308"/>
    <mergeCell ref="H309:I309"/>
    <mergeCell ref="J310:K310"/>
    <mergeCell ref="P307:Q307"/>
    <mergeCell ref="P309:Q309"/>
    <mergeCell ref="J308:K308"/>
    <mergeCell ref="N310:O310"/>
    <mergeCell ref="P303:Q303"/>
    <mergeCell ref="R303:S303"/>
    <mergeCell ref="L305:M305"/>
    <mergeCell ref="N305:O305"/>
    <mergeCell ref="N297:O297"/>
    <mergeCell ref="R299:S299"/>
    <mergeCell ref="J301:K301"/>
    <mergeCell ref="T301:U301"/>
    <mergeCell ref="T321:U321"/>
    <mergeCell ref="T323:U323"/>
    <mergeCell ref="V310:W310"/>
    <mergeCell ref="V301:W301"/>
    <mergeCell ref="D303:E303"/>
    <mergeCell ref="N319:O319"/>
    <mergeCell ref="D305:E305"/>
    <mergeCell ref="T304:U304"/>
    <mergeCell ref="F323:G323"/>
    <mergeCell ref="P323:Q323"/>
    <mergeCell ref="P318:Q318"/>
    <mergeCell ref="H323:I323"/>
    <mergeCell ref="H321:I321"/>
    <mergeCell ref="P321:Q321"/>
    <mergeCell ref="J309:K309"/>
    <mergeCell ref="N308:O308"/>
    <mergeCell ref="H301:I301"/>
    <mergeCell ref="F310:G310"/>
    <mergeCell ref="D301:E301"/>
    <mergeCell ref="N314:O314"/>
    <mergeCell ref="J314:K314"/>
    <mergeCell ref="F301:G301"/>
    <mergeCell ref="D310:E310"/>
    <mergeCell ref="V305:W305"/>
    <mergeCell ref="N304:O304"/>
    <mergeCell ref="R307:S307"/>
    <mergeCell ref="P306:Q306"/>
    <mergeCell ref="V303:W303"/>
    <mergeCell ref="R316:S316"/>
    <mergeCell ref="V311:W311"/>
    <mergeCell ref="V307:W307"/>
    <mergeCell ref="H307:I307"/>
    <mergeCell ref="R308:S308"/>
    <mergeCell ref="H305:I305"/>
    <mergeCell ref="L306:M306"/>
    <mergeCell ref="L304:M304"/>
    <mergeCell ref="P305:Q305"/>
    <mergeCell ref="V308:W308"/>
    <mergeCell ref="L311:M311"/>
    <mergeCell ref="F307:G307"/>
    <mergeCell ref="V309:W309"/>
    <mergeCell ref="R306:S306"/>
    <mergeCell ref="F304:G304"/>
    <mergeCell ref="H311:I311"/>
    <mergeCell ref="V316:W316"/>
    <mergeCell ref="D122:E122"/>
    <mergeCell ref="R122:S122"/>
    <mergeCell ref="D218:E218"/>
    <mergeCell ref="T210:U210"/>
    <mergeCell ref="D210:E210"/>
    <mergeCell ref="D237:E237"/>
    <mergeCell ref="F237:G237"/>
    <mergeCell ref="D121:E121"/>
    <mergeCell ref="V148:W148"/>
    <mergeCell ref="V151:W151"/>
    <mergeCell ref="H157:I157"/>
    <mergeCell ref="V157:W157"/>
    <mergeCell ref="F149:G149"/>
    <mergeCell ref="D145:E145"/>
    <mergeCell ref="F143:G143"/>
    <mergeCell ref="L132:M132"/>
    <mergeCell ref="R187:S187"/>
    <mergeCell ref="T215:U215"/>
    <mergeCell ref="H127:I127"/>
    <mergeCell ref="J127:K127"/>
    <mergeCell ref="F222:Z222"/>
    <mergeCell ref="P227:Q227"/>
    <mergeCell ref="V227:W227"/>
    <mergeCell ref="H213:I213"/>
    <mergeCell ref="V133:W133"/>
    <mergeCell ref="D134:E134"/>
    <mergeCell ref="J132:K132"/>
    <mergeCell ref="F227:G227"/>
    <mergeCell ref="D234:Z234"/>
    <mergeCell ref="D156:E156"/>
    <mergeCell ref="V130:W130"/>
    <mergeCell ref="R230:S230"/>
    <mergeCell ref="L59:M59"/>
    <mergeCell ref="H47:I47"/>
    <mergeCell ref="R51:S51"/>
    <mergeCell ref="L51:M51"/>
    <mergeCell ref="H41:I41"/>
    <mergeCell ref="V48:W48"/>
    <mergeCell ref="H57:I57"/>
    <mergeCell ref="F54:Z54"/>
    <mergeCell ref="V40:W40"/>
    <mergeCell ref="T56:U56"/>
    <mergeCell ref="R40:S40"/>
    <mergeCell ref="F43:Z43"/>
    <mergeCell ref="T45:U45"/>
    <mergeCell ref="F48:G48"/>
    <mergeCell ref="T49:U49"/>
    <mergeCell ref="J49:K49"/>
    <mergeCell ref="N50:O50"/>
    <mergeCell ref="F45:G45"/>
    <mergeCell ref="P56:Q56"/>
    <mergeCell ref="T48:U48"/>
    <mergeCell ref="F49:G49"/>
    <mergeCell ref="H50:I50"/>
    <mergeCell ref="T47:U47"/>
    <mergeCell ref="D42:X42"/>
    <mergeCell ref="L49:M49"/>
    <mergeCell ref="T46:U46"/>
    <mergeCell ref="J41:K41"/>
    <mergeCell ref="L41:M41"/>
    <mergeCell ref="D43:E43"/>
    <mergeCell ref="R49:S49"/>
    <mergeCell ref="P50:Q50"/>
    <mergeCell ref="N47:O47"/>
    <mergeCell ref="H116:I116"/>
    <mergeCell ref="D102:Z102"/>
    <mergeCell ref="F119:G119"/>
    <mergeCell ref="P119:Q119"/>
    <mergeCell ref="R119:S119"/>
    <mergeCell ref="H231:I231"/>
    <mergeCell ref="V267:W267"/>
    <mergeCell ref="J268:K268"/>
    <mergeCell ref="R267:S267"/>
    <mergeCell ref="P265:Q265"/>
    <mergeCell ref="N282:O282"/>
    <mergeCell ref="H261:I261"/>
    <mergeCell ref="N276:O276"/>
    <mergeCell ref="N281:O281"/>
    <mergeCell ref="V268:W268"/>
    <mergeCell ref="F265:G265"/>
    <mergeCell ref="R274:S274"/>
    <mergeCell ref="T260:U260"/>
    <mergeCell ref="V276:W276"/>
    <mergeCell ref="F268:G268"/>
    <mergeCell ref="T276:U276"/>
    <mergeCell ref="T267:U267"/>
    <mergeCell ref="P279:Q279"/>
    <mergeCell ref="N267:O267"/>
    <mergeCell ref="R269:S269"/>
    <mergeCell ref="L276:M276"/>
    <mergeCell ref="T249:U249"/>
    <mergeCell ref="N275:O275"/>
    <mergeCell ref="T275:U275"/>
    <mergeCell ref="F279:G279"/>
    <mergeCell ref="N269:O269"/>
    <mergeCell ref="V260:W260"/>
    <mergeCell ref="T279:U279"/>
    <mergeCell ref="P237:Q237"/>
    <mergeCell ref="F276:G276"/>
    <mergeCell ref="J276:K276"/>
    <mergeCell ref="P275:Q275"/>
    <mergeCell ref="N268:O268"/>
    <mergeCell ref="P282:Q282"/>
    <mergeCell ref="T286:U286"/>
    <mergeCell ref="D270:X270"/>
    <mergeCell ref="P317:Q317"/>
    <mergeCell ref="R317:S317"/>
    <mergeCell ref="T317:U317"/>
    <mergeCell ref="N204:O204"/>
    <mergeCell ref="N220:O220"/>
    <mergeCell ref="T214:U214"/>
    <mergeCell ref="L205:M205"/>
    <mergeCell ref="N205:O205"/>
    <mergeCell ref="P208:Q208"/>
    <mergeCell ref="F205:G205"/>
    <mergeCell ref="H205:I205"/>
    <mergeCell ref="H236:I236"/>
    <mergeCell ref="D263:E263"/>
    <mergeCell ref="F241:G241"/>
    <mergeCell ref="H241:I241"/>
    <mergeCell ref="D244:E244"/>
    <mergeCell ref="T253:U253"/>
    <mergeCell ref="L253:M253"/>
    <mergeCell ref="J220:K220"/>
    <mergeCell ref="R220:S220"/>
    <mergeCell ref="H230:I230"/>
    <mergeCell ref="L213:M213"/>
    <mergeCell ref="N254:O254"/>
    <mergeCell ref="R254:S254"/>
    <mergeCell ref="N255:O255"/>
    <mergeCell ref="J249:K249"/>
    <mergeCell ref="F255:G255"/>
    <mergeCell ref="L375:M375"/>
    <mergeCell ref="T424:U424"/>
    <mergeCell ref="F421:Z421"/>
    <mergeCell ref="H404:I404"/>
    <mergeCell ref="L411:M411"/>
    <mergeCell ref="T410:U410"/>
    <mergeCell ref="T399:U399"/>
    <mergeCell ref="F416:G416"/>
    <mergeCell ref="H417:I417"/>
    <mergeCell ref="F412:G412"/>
    <mergeCell ref="T393:U393"/>
    <mergeCell ref="N386:O386"/>
    <mergeCell ref="P386:Q386"/>
    <mergeCell ref="R386:S386"/>
    <mergeCell ref="R404:S404"/>
    <mergeCell ref="F414:Z414"/>
    <mergeCell ref="F410:G410"/>
    <mergeCell ref="J381:K381"/>
    <mergeCell ref="P381:Q381"/>
    <mergeCell ref="L417:M417"/>
    <mergeCell ref="H424:I424"/>
    <mergeCell ref="R418:S418"/>
    <mergeCell ref="V418:W418"/>
    <mergeCell ref="R409:S409"/>
    <mergeCell ref="T408:U408"/>
    <mergeCell ref="J393:K393"/>
    <mergeCell ref="L393:M393"/>
    <mergeCell ref="N384:O384"/>
    <mergeCell ref="V381:W381"/>
    <mergeCell ref="F384:G384"/>
    <mergeCell ref="F464:G464"/>
    <mergeCell ref="F454:G454"/>
    <mergeCell ref="H454:I454"/>
    <mergeCell ref="J454:K454"/>
    <mergeCell ref="L454:M454"/>
    <mergeCell ref="N454:O454"/>
    <mergeCell ref="P454:Q454"/>
    <mergeCell ref="R454:S454"/>
    <mergeCell ref="T454:U454"/>
    <mergeCell ref="V454:W454"/>
    <mergeCell ref="R384:S384"/>
    <mergeCell ref="J382:K382"/>
    <mergeCell ref="H386:I386"/>
    <mergeCell ref="T419:U419"/>
    <mergeCell ref="D417:E417"/>
    <mergeCell ref="V425:W425"/>
    <mergeCell ref="H416:I416"/>
    <mergeCell ref="L418:M418"/>
    <mergeCell ref="R425:S425"/>
    <mergeCell ref="D387:E387"/>
    <mergeCell ref="T398:U398"/>
    <mergeCell ref="N398:O398"/>
    <mergeCell ref="T388:U388"/>
    <mergeCell ref="N400:O400"/>
    <mergeCell ref="L399:M399"/>
    <mergeCell ref="D392:Z392"/>
    <mergeCell ref="P424:Q424"/>
    <mergeCell ref="T425:U425"/>
    <mergeCell ref="F411:G411"/>
    <mergeCell ref="L416:M416"/>
    <mergeCell ref="L386:M386"/>
    <mergeCell ref="D454:E454"/>
    <mergeCell ref="V380:W380"/>
    <mergeCell ref="J384:K384"/>
    <mergeCell ref="L388:M388"/>
    <mergeCell ref="R382:S382"/>
    <mergeCell ref="D382:E382"/>
    <mergeCell ref="T385:U385"/>
    <mergeCell ref="N382:O382"/>
    <mergeCell ref="D389:X389"/>
    <mergeCell ref="F408:G408"/>
    <mergeCell ref="P409:Q409"/>
    <mergeCell ref="L387:M387"/>
    <mergeCell ref="N387:O387"/>
    <mergeCell ref="P387:Q387"/>
    <mergeCell ref="R387:S387"/>
    <mergeCell ref="V386:W386"/>
    <mergeCell ref="J386:K386"/>
    <mergeCell ref="L381:M381"/>
    <mergeCell ref="N381:O381"/>
    <mergeCell ref="D385:E385"/>
    <mergeCell ref="L384:M384"/>
    <mergeCell ref="P384:Q384"/>
    <mergeCell ref="F388:G388"/>
    <mergeCell ref="D393:E393"/>
    <mergeCell ref="L404:M404"/>
    <mergeCell ref="H385:I385"/>
    <mergeCell ref="J409:K409"/>
    <mergeCell ref="V399:W399"/>
    <mergeCell ref="L398:M398"/>
    <mergeCell ref="P388:Q388"/>
    <mergeCell ref="F382:G382"/>
    <mergeCell ref="V382:W382"/>
    <mergeCell ref="D435:Z435"/>
    <mergeCell ref="D433:E433"/>
    <mergeCell ref="H433:I433"/>
    <mergeCell ref="V434:W434"/>
    <mergeCell ref="R453:S453"/>
    <mergeCell ref="P427:Q427"/>
    <mergeCell ref="L429:M429"/>
    <mergeCell ref="H429:I429"/>
    <mergeCell ref="D423:Z423"/>
    <mergeCell ref="D426:Z426"/>
    <mergeCell ref="D428:Z428"/>
    <mergeCell ref="J388:K388"/>
    <mergeCell ref="V388:W388"/>
    <mergeCell ref="J410:K410"/>
    <mergeCell ref="L408:M408"/>
    <mergeCell ref="N425:O425"/>
    <mergeCell ref="F395:Z395"/>
    <mergeCell ref="C396:Z396"/>
    <mergeCell ref="V398:W398"/>
    <mergeCell ref="P410:Q410"/>
    <mergeCell ref="P411:Q411"/>
    <mergeCell ref="D411:E411"/>
    <mergeCell ref="F404:G404"/>
    <mergeCell ref="V419:W419"/>
    <mergeCell ref="D418:E418"/>
    <mergeCell ref="H412:I412"/>
    <mergeCell ref="J411:K411"/>
    <mergeCell ref="L430:M430"/>
    <mergeCell ref="H418:I418"/>
    <mergeCell ref="D419:E419"/>
    <mergeCell ref="R419:S419"/>
    <mergeCell ref="T499:U499"/>
    <mergeCell ref="V500:W500"/>
    <mergeCell ref="L497:M497"/>
    <mergeCell ref="L507:M507"/>
    <mergeCell ref="V508:W508"/>
    <mergeCell ref="T510:U510"/>
    <mergeCell ref="P497:Q497"/>
    <mergeCell ref="N495:O495"/>
    <mergeCell ref="J442:K442"/>
    <mergeCell ref="R424:S424"/>
    <mergeCell ref="P432:Q432"/>
    <mergeCell ref="N427:O427"/>
    <mergeCell ref="D427:E427"/>
    <mergeCell ref="N433:O433"/>
    <mergeCell ref="D464:E464"/>
    <mergeCell ref="V483:W483"/>
    <mergeCell ref="J469:K469"/>
    <mergeCell ref="H477:I477"/>
    <mergeCell ref="P436:Q436"/>
    <mergeCell ref="L436:M436"/>
    <mergeCell ref="V430:W430"/>
    <mergeCell ref="P430:Q430"/>
    <mergeCell ref="D430:E430"/>
    <mergeCell ref="L432:M432"/>
    <mergeCell ref="J448:K448"/>
    <mergeCell ref="D447:Z447"/>
    <mergeCell ref="H442:I442"/>
    <mergeCell ref="D465:E465"/>
    <mergeCell ref="P465:Q465"/>
    <mergeCell ref="J440:K440"/>
    <mergeCell ref="T432:U432"/>
    <mergeCell ref="F450:G450"/>
    <mergeCell ref="T585:U585"/>
    <mergeCell ref="L558:M558"/>
    <mergeCell ref="F558:G558"/>
    <mergeCell ref="F552:G552"/>
    <mergeCell ref="N582:O582"/>
    <mergeCell ref="J562:K562"/>
    <mergeCell ref="D576:X576"/>
    <mergeCell ref="V581:W581"/>
    <mergeCell ref="D582:E582"/>
    <mergeCell ref="H496:I496"/>
    <mergeCell ref="T498:U498"/>
    <mergeCell ref="N510:O510"/>
    <mergeCell ref="H497:I497"/>
    <mergeCell ref="N497:O497"/>
    <mergeCell ref="J497:K497"/>
    <mergeCell ref="R499:S499"/>
    <mergeCell ref="H499:I499"/>
    <mergeCell ref="N500:O500"/>
    <mergeCell ref="V497:W497"/>
    <mergeCell ref="R507:S507"/>
    <mergeCell ref="L508:M508"/>
    <mergeCell ref="H509:I509"/>
    <mergeCell ref="J510:K510"/>
    <mergeCell ref="P500:Q500"/>
    <mergeCell ref="N503:O503"/>
    <mergeCell ref="P585:Q585"/>
    <mergeCell ref="R585:S585"/>
    <mergeCell ref="V499:W499"/>
    <mergeCell ref="P501:Q501"/>
    <mergeCell ref="N498:O498"/>
    <mergeCell ref="H500:I500"/>
    <mergeCell ref="J584:K584"/>
    <mergeCell ref="V601:W601"/>
    <mergeCell ref="V600:W600"/>
    <mergeCell ref="V599:W599"/>
    <mergeCell ref="H600:I600"/>
    <mergeCell ref="J600:K600"/>
    <mergeCell ref="L600:M600"/>
    <mergeCell ref="N600:O600"/>
    <mergeCell ref="P600:Q600"/>
    <mergeCell ref="R600:S600"/>
    <mergeCell ref="J511:K511"/>
    <mergeCell ref="P508:Q508"/>
    <mergeCell ref="V510:W510"/>
    <mergeCell ref="L509:M509"/>
    <mergeCell ref="D512:E512"/>
    <mergeCell ref="T518:U518"/>
    <mergeCell ref="N508:O508"/>
    <mergeCell ref="H511:I511"/>
    <mergeCell ref="P511:Q511"/>
    <mergeCell ref="F512:G512"/>
    <mergeCell ref="D511:E511"/>
    <mergeCell ref="J556:K556"/>
    <mergeCell ref="N560:O560"/>
    <mergeCell ref="J582:K582"/>
    <mergeCell ref="H564:I564"/>
    <mergeCell ref="P560:Q560"/>
    <mergeCell ref="J564:K564"/>
    <mergeCell ref="F556:G556"/>
    <mergeCell ref="R558:S558"/>
    <mergeCell ref="P558:Q558"/>
    <mergeCell ref="H582:I582"/>
    <mergeCell ref="T581:U581"/>
    <mergeCell ref="J508:K508"/>
    <mergeCell ref="H597:I597"/>
    <mergeCell ref="F598:G598"/>
    <mergeCell ref="T597:U597"/>
    <mergeCell ref="V594:W594"/>
    <mergeCell ref="R598:S598"/>
    <mergeCell ref="F591:Z591"/>
    <mergeCell ref="L597:M597"/>
    <mergeCell ref="V603:W603"/>
    <mergeCell ref="J594:K594"/>
    <mergeCell ref="N602:O602"/>
    <mergeCell ref="P602:Q602"/>
    <mergeCell ref="R602:S602"/>
    <mergeCell ref="N596:O596"/>
    <mergeCell ref="H596:I596"/>
    <mergeCell ref="F595:G595"/>
    <mergeCell ref="T602:U602"/>
    <mergeCell ref="V602:W602"/>
    <mergeCell ref="C592:Z592"/>
    <mergeCell ref="T603:U603"/>
    <mergeCell ref="L599:M599"/>
    <mergeCell ref="P599:Q599"/>
    <mergeCell ref="P596:Q596"/>
    <mergeCell ref="R597:S597"/>
    <mergeCell ref="D596:E596"/>
    <mergeCell ref="J603:K603"/>
    <mergeCell ref="P597:Q597"/>
    <mergeCell ref="L603:M603"/>
    <mergeCell ref="J597:K597"/>
    <mergeCell ref="P598:Q598"/>
    <mergeCell ref="F597:G597"/>
    <mergeCell ref="H603:I603"/>
    <mergeCell ref="T599:U599"/>
    <mergeCell ref="F602:G602"/>
    <mergeCell ref="H602:I602"/>
    <mergeCell ref="J602:K602"/>
    <mergeCell ref="L602:M602"/>
    <mergeCell ref="P603:Q603"/>
    <mergeCell ref="D600:E600"/>
    <mergeCell ref="F600:G600"/>
    <mergeCell ref="D603:E603"/>
    <mergeCell ref="F603:G603"/>
    <mergeCell ref="T600:U600"/>
    <mergeCell ref="F601:G601"/>
    <mergeCell ref="H601:I601"/>
    <mergeCell ref="J601:K601"/>
    <mergeCell ref="L601:M601"/>
    <mergeCell ref="N601:O601"/>
    <mergeCell ref="P601:Q601"/>
    <mergeCell ref="R601:S601"/>
    <mergeCell ref="T601:U601"/>
    <mergeCell ref="D601:E601"/>
    <mergeCell ref="F605:Z605"/>
    <mergeCell ref="P595:Q595"/>
    <mergeCell ref="D589:E589"/>
    <mergeCell ref="F589:G589"/>
    <mergeCell ref="H589:I589"/>
    <mergeCell ref="J589:K589"/>
    <mergeCell ref="L589:M589"/>
    <mergeCell ref="N589:O589"/>
    <mergeCell ref="P589:Q589"/>
    <mergeCell ref="R589:S589"/>
    <mergeCell ref="T589:U589"/>
    <mergeCell ref="F594:G594"/>
    <mergeCell ref="H594:I594"/>
    <mergeCell ref="R596:S596"/>
    <mergeCell ref="J598:K598"/>
    <mergeCell ref="N599:O599"/>
    <mergeCell ref="R599:S599"/>
    <mergeCell ref="L596:M596"/>
    <mergeCell ref="T596:U596"/>
    <mergeCell ref="P594:Q594"/>
    <mergeCell ref="D605:E605"/>
    <mergeCell ref="D597:E597"/>
    <mergeCell ref="D599:E599"/>
    <mergeCell ref="D598:E598"/>
    <mergeCell ref="T595:U595"/>
    <mergeCell ref="R594:S594"/>
    <mergeCell ref="H598:I598"/>
    <mergeCell ref="L594:M594"/>
    <mergeCell ref="D595:E595"/>
    <mergeCell ref="F596:G596"/>
    <mergeCell ref="D594:E594"/>
    <mergeCell ref="N595:O595"/>
    <mergeCell ref="F599:G599"/>
    <mergeCell ref="H599:I599"/>
    <mergeCell ref="V598:W598"/>
    <mergeCell ref="V596:W596"/>
    <mergeCell ref="J596:K596"/>
    <mergeCell ref="N603:O603"/>
    <mergeCell ref="R603:S603"/>
    <mergeCell ref="N597:O597"/>
    <mergeCell ref="J599:K599"/>
    <mergeCell ref="V589:W589"/>
    <mergeCell ref="D587:Z587"/>
    <mergeCell ref="N588:O588"/>
    <mergeCell ref="D588:E588"/>
    <mergeCell ref="T588:U588"/>
    <mergeCell ref="L556:M556"/>
    <mergeCell ref="L588:M588"/>
    <mergeCell ref="R556:S556"/>
    <mergeCell ref="D558:E558"/>
    <mergeCell ref="P572:Q572"/>
    <mergeCell ref="P563:Q563"/>
    <mergeCell ref="P588:Q588"/>
    <mergeCell ref="V588:W588"/>
    <mergeCell ref="T586:U586"/>
    <mergeCell ref="V586:W586"/>
    <mergeCell ref="R588:S588"/>
    <mergeCell ref="H566:I566"/>
    <mergeCell ref="T561:U561"/>
    <mergeCell ref="L562:M562"/>
    <mergeCell ref="R564:S564"/>
    <mergeCell ref="H565:I565"/>
    <mergeCell ref="L564:M564"/>
    <mergeCell ref="D602:E602"/>
    <mergeCell ref="V595:W595"/>
    <mergeCell ref="R595:S595"/>
    <mergeCell ref="H595:I595"/>
    <mergeCell ref="D586:E586"/>
    <mergeCell ref="F586:G586"/>
    <mergeCell ref="H586:I586"/>
    <mergeCell ref="J586:K586"/>
    <mergeCell ref="L586:M586"/>
    <mergeCell ref="H588:I588"/>
    <mergeCell ref="J588:K588"/>
    <mergeCell ref="D585:E585"/>
    <mergeCell ref="F588:G588"/>
    <mergeCell ref="N585:O585"/>
    <mergeCell ref="F585:G585"/>
    <mergeCell ref="H585:I585"/>
    <mergeCell ref="N584:O584"/>
    <mergeCell ref="P584:Q584"/>
    <mergeCell ref="F584:G584"/>
    <mergeCell ref="T594:U594"/>
    <mergeCell ref="N594:O594"/>
    <mergeCell ref="L595:M595"/>
    <mergeCell ref="J595:K595"/>
    <mergeCell ref="V584:W584"/>
    <mergeCell ref="N586:O586"/>
    <mergeCell ref="P586:Q586"/>
    <mergeCell ref="R586:S586"/>
    <mergeCell ref="H584:I584"/>
    <mergeCell ref="R584:S584"/>
    <mergeCell ref="T584:U584"/>
    <mergeCell ref="L584:M584"/>
    <mergeCell ref="D590:X590"/>
    <mergeCell ref="D584:E584"/>
    <mergeCell ref="P121:Q121"/>
    <mergeCell ref="H119:I119"/>
    <mergeCell ref="L120:M120"/>
    <mergeCell ref="J532:K532"/>
    <mergeCell ref="D545:E545"/>
    <mergeCell ref="R543:S543"/>
    <mergeCell ref="F524:G524"/>
    <mergeCell ref="F560:G560"/>
    <mergeCell ref="T582:U582"/>
    <mergeCell ref="F554:G554"/>
    <mergeCell ref="R557:S557"/>
    <mergeCell ref="D583:Z583"/>
    <mergeCell ref="J535:K535"/>
    <mergeCell ref="C530:Z530"/>
    <mergeCell ref="R544:S544"/>
    <mergeCell ref="V534:W534"/>
    <mergeCell ref="P541:Q541"/>
    <mergeCell ref="V565:W565"/>
    <mergeCell ref="T503:U503"/>
    <mergeCell ref="F505:Z505"/>
    <mergeCell ref="D507:E507"/>
    <mergeCell ref="N507:O507"/>
    <mergeCell ref="H507:I507"/>
    <mergeCell ref="H551:I551"/>
    <mergeCell ref="N561:O561"/>
    <mergeCell ref="J565:K565"/>
    <mergeCell ref="F553:G553"/>
    <mergeCell ref="T557:U557"/>
    <mergeCell ref="L542:M542"/>
    <mergeCell ref="H552:I552"/>
    <mergeCell ref="P582:Q582"/>
    <mergeCell ref="H560:I560"/>
    <mergeCell ref="V570:W570"/>
    <mergeCell ref="V563:W563"/>
    <mergeCell ref="L563:M563"/>
    <mergeCell ref="F561:G561"/>
    <mergeCell ref="H556:I556"/>
    <mergeCell ref="N542:O542"/>
    <mergeCell ref="J553:K553"/>
    <mergeCell ref="N547:O547"/>
    <mergeCell ref="J545:K545"/>
    <mergeCell ref="V560:W560"/>
    <mergeCell ref="V543:W543"/>
    <mergeCell ref="T551:U551"/>
    <mergeCell ref="V551:W551"/>
    <mergeCell ref="J551:K551"/>
    <mergeCell ref="H553:I553"/>
    <mergeCell ref="T543:U543"/>
    <mergeCell ref="L553:M553"/>
    <mergeCell ref="H554:I554"/>
    <mergeCell ref="J554:K554"/>
    <mergeCell ref="L554:M554"/>
    <mergeCell ref="L570:M570"/>
    <mergeCell ref="J563:K563"/>
    <mergeCell ref="J547:K547"/>
    <mergeCell ref="V545:W545"/>
    <mergeCell ref="N559:O559"/>
    <mergeCell ref="T563:U563"/>
    <mergeCell ref="N570:O570"/>
    <mergeCell ref="N551:O551"/>
    <mergeCell ref="F551:G551"/>
    <mergeCell ref="P551:Q551"/>
    <mergeCell ref="N543:O543"/>
    <mergeCell ref="H544:I544"/>
    <mergeCell ref="D111:E111"/>
    <mergeCell ref="H111:I111"/>
    <mergeCell ref="H83:I83"/>
    <mergeCell ref="P117:Q117"/>
    <mergeCell ref="H115:I115"/>
    <mergeCell ref="F86:G86"/>
    <mergeCell ref="J93:K93"/>
    <mergeCell ref="L93:M93"/>
    <mergeCell ref="D106:E106"/>
    <mergeCell ref="R114:S114"/>
    <mergeCell ref="T116:U116"/>
    <mergeCell ref="D86:E86"/>
    <mergeCell ref="J86:K86"/>
    <mergeCell ref="T532:U532"/>
    <mergeCell ref="T555:U555"/>
    <mergeCell ref="N556:O556"/>
    <mergeCell ref="P544:Q544"/>
    <mergeCell ref="F536:G536"/>
    <mergeCell ref="R551:S551"/>
    <mergeCell ref="P540:Q540"/>
    <mergeCell ref="P106:Q106"/>
    <mergeCell ref="F94:G94"/>
    <mergeCell ref="J94:K94"/>
    <mergeCell ref="R115:S115"/>
    <mergeCell ref="L115:M115"/>
    <mergeCell ref="F116:G116"/>
    <mergeCell ref="J117:K117"/>
    <mergeCell ref="F535:G535"/>
    <mergeCell ref="R535:S535"/>
    <mergeCell ref="J503:K503"/>
    <mergeCell ref="H501:I501"/>
    <mergeCell ref="T502:U502"/>
    <mergeCell ref="R112:S112"/>
    <mergeCell ref="J84:K84"/>
    <mergeCell ref="V87:W87"/>
    <mergeCell ref="J92:K92"/>
    <mergeCell ref="P103:Q103"/>
    <mergeCell ref="N101:O101"/>
    <mergeCell ref="F84:G84"/>
    <mergeCell ref="F79:G79"/>
    <mergeCell ref="P87:Q87"/>
    <mergeCell ref="D88:X88"/>
    <mergeCell ref="R87:S87"/>
    <mergeCell ref="N92:O92"/>
    <mergeCell ref="D79:E79"/>
    <mergeCell ref="L95:M95"/>
    <mergeCell ref="D87:E87"/>
    <mergeCell ref="R582:S582"/>
    <mergeCell ref="V564:W564"/>
    <mergeCell ref="J561:K561"/>
    <mergeCell ref="R563:S563"/>
    <mergeCell ref="H117:I117"/>
    <mergeCell ref="V117:W117"/>
    <mergeCell ref="L111:M111"/>
    <mergeCell ref="T111:U111"/>
    <mergeCell ref="P92:Q92"/>
    <mergeCell ref="N96:O96"/>
    <mergeCell ref="V106:W106"/>
    <mergeCell ref="N100:O100"/>
    <mergeCell ref="T117:U117"/>
    <mergeCell ref="R103:S103"/>
    <mergeCell ref="T103:U103"/>
    <mergeCell ref="V116:W116"/>
    <mergeCell ref="C109:Z109"/>
    <mergeCell ref="D117:E117"/>
    <mergeCell ref="V113:W113"/>
    <mergeCell ref="D80:X80"/>
    <mergeCell ref="V84:W84"/>
    <mergeCell ref="V76:W76"/>
    <mergeCell ref="J77:K77"/>
    <mergeCell ref="L94:M94"/>
    <mergeCell ref="N94:O94"/>
    <mergeCell ref="J83:K83"/>
    <mergeCell ref="L83:M83"/>
    <mergeCell ref="L76:M76"/>
    <mergeCell ref="D105:Z105"/>
    <mergeCell ref="J96:K96"/>
    <mergeCell ref="N116:O116"/>
    <mergeCell ref="J115:K115"/>
    <mergeCell ref="D113:E113"/>
    <mergeCell ref="F78:G78"/>
    <mergeCell ref="N103:O103"/>
    <mergeCell ref="R117:S117"/>
    <mergeCell ref="D115:E115"/>
    <mergeCell ref="D116:E116"/>
    <mergeCell ref="F111:G111"/>
    <mergeCell ref="L101:M101"/>
    <mergeCell ref="J95:K95"/>
    <mergeCell ref="D114:E114"/>
    <mergeCell ref="H94:I94"/>
    <mergeCell ref="T76:U76"/>
    <mergeCell ref="D78:E78"/>
    <mergeCell ref="H86:I86"/>
    <mergeCell ref="V111:W111"/>
    <mergeCell ref="V112:W112"/>
    <mergeCell ref="N112:O112"/>
    <mergeCell ref="D95:E95"/>
    <mergeCell ref="F96:G96"/>
    <mergeCell ref="F89:Z89"/>
    <mergeCell ref="P96:Q96"/>
    <mergeCell ref="F87:G87"/>
    <mergeCell ref="D74:E74"/>
    <mergeCell ref="D84:E84"/>
    <mergeCell ref="D77:E77"/>
    <mergeCell ref="V94:W94"/>
    <mergeCell ref="L87:M87"/>
    <mergeCell ref="D85:Z85"/>
    <mergeCell ref="P93:Q93"/>
    <mergeCell ref="R93:S93"/>
    <mergeCell ref="D75:Z75"/>
    <mergeCell ref="H77:I77"/>
    <mergeCell ref="F76:G76"/>
    <mergeCell ref="D92:E92"/>
    <mergeCell ref="D89:E89"/>
    <mergeCell ref="D83:E83"/>
    <mergeCell ref="P78:Q78"/>
    <mergeCell ref="P74:Q74"/>
    <mergeCell ref="T93:U93"/>
    <mergeCell ref="N52:O52"/>
    <mergeCell ref="H87:I87"/>
    <mergeCell ref="N84:O84"/>
    <mergeCell ref="J58:K58"/>
    <mergeCell ref="V60:W60"/>
    <mergeCell ref="V56:W56"/>
    <mergeCell ref="V58:W58"/>
    <mergeCell ref="N56:O56"/>
    <mergeCell ref="N57:O57"/>
    <mergeCell ref="V77:W77"/>
    <mergeCell ref="P79:Q79"/>
    <mergeCell ref="N77:O77"/>
    <mergeCell ref="L84:M84"/>
    <mergeCell ref="F52:G52"/>
    <mergeCell ref="V86:W86"/>
    <mergeCell ref="T83:U83"/>
    <mergeCell ref="H60:I60"/>
    <mergeCell ref="T60:U60"/>
    <mergeCell ref="N58:O58"/>
    <mergeCell ref="R59:S59"/>
    <mergeCell ref="V72:W72"/>
    <mergeCell ref="T71:U71"/>
    <mergeCell ref="V71:W71"/>
    <mergeCell ref="T57:U57"/>
    <mergeCell ref="H78:I78"/>
    <mergeCell ref="R78:S78"/>
    <mergeCell ref="R83:S83"/>
    <mergeCell ref="V83:W83"/>
    <mergeCell ref="H76:I76"/>
    <mergeCell ref="P77:Q77"/>
    <mergeCell ref="V59:W59"/>
    <mergeCell ref="P86:Q86"/>
    <mergeCell ref="D58:E58"/>
    <mergeCell ref="N59:O59"/>
    <mergeCell ref="P59:Q59"/>
    <mergeCell ref="F72:G72"/>
    <mergeCell ref="N72:O72"/>
    <mergeCell ref="N78:O78"/>
    <mergeCell ref="F56:G56"/>
    <mergeCell ref="L57:M57"/>
    <mergeCell ref="P48:Q48"/>
    <mergeCell ref="H56:I56"/>
    <mergeCell ref="J48:K48"/>
    <mergeCell ref="H48:I48"/>
    <mergeCell ref="R50:S50"/>
    <mergeCell ref="J56:K56"/>
    <mergeCell ref="J50:K50"/>
    <mergeCell ref="D56:E56"/>
    <mergeCell ref="L21:M21"/>
    <mergeCell ref="N27:O27"/>
    <mergeCell ref="N49:O49"/>
    <mergeCell ref="L45:M45"/>
    <mergeCell ref="F57:G57"/>
    <mergeCell ref="D49:E49"/>
    <mergeCell ref="D57:E57"/>
    <mergeCell ref="J51:K51"/>
    <mergeCell ref="D61:E61"/>
    <mergeCell ref="D51:E51"/>
    <mergeCell ref="H52:I52"/>
    <mergeCell ref="L52:M52"/>
    <mergeCell ref="D45:E45"/>
    <mergeCell ref="J46:K46"/>
    <mergeCell ref="P46:Q46"/>
    <mergeCell ref="P52:Q52"/>
    <mergeCell ref="F34:G34"/>
    <mergeCell ref="N33:O33"/>
    <mergeCell ref="N26:O26"/>
    <mergeCell ref="J33:K33"/>
    <mergeCell ref="H28:I28"/>
    <mergeCell ref="J21:K21"/>
    <mergeCell ref="D22:X22"/>
    <mergeCell ref="D23:E23"/>
    <mergeCell ref="P41:Q41"/>
    <mergeCell ref="R28:S28"/>
    <mergeCell ref="H36:I36"/>
    <mergeCell ref="P35:Q35"/>
    <mergeCell ref="J35:K35"/>
    <mergeCell ref="D21:E21"/>
    <mergeCell ref="T25:U25"/>
    <mergeCell ref="N21:O21"/>
    <mergeCell ref="V27:W27"/>
    <mergeCell ref="R41:S41"/>
    <mergeCell ref="T41:U41"/>
    <mergeCell ref="N25:O25"/>
    <mergeCell ref="R26:S26"/>
    <mergeCell ref="D40:E40"/>
    <mergeCell ref="F35:G35"/>
    <mergeCell ref="F38:Z38"/>
    <mergeCell ref="T27:U27"/>
    <mergeCell ref="P20:Q20"/>
    <mergeCell ref="H15:I15"/>
    <mergeCell ref="D33:E33"/>
    <mergeCell ref="J27:K27"/>
    <mergeCell ref="L27:M27"/>
    <mergeCell ref="F40:G40"/>
    <mergeCell ref="H40:I40"/>
    <mergeCell ref="D26:E26"/>
    <mergeCell ref="F26:G26"/>
    <mergeCell ref="H26:I26"/>
    <mergeCell ref="J26:K26"/>
    <mergeCell ref="J36:K36"/>
    <mergeCell ref="V25:W25"/>
    <mergeCell ref="N40:O40"/>
    <mergeCell ref="L29:M29"/>
    <mergeCell ref="D37:X37"/>
    <mergeCell ref="L34:M34"/>
    <mergeCell ref="D35:E35"/>
    <mergeCell ref="R25:S25"/>
    <mergeCell ref="H25:I25"/>
    <mergeCell ref="D31:E31"/>
    <mergeCell ref="P16:Q16"/>
    <mergeCell ref="V29:W29"/>
    <mergeCell ref="D29:E29"/>
    <mergeCell ref="T33:U33"/>
    <mergeCell ref="D34:E34"/>
    <mergeCell ref="F33:G33"/>
    <mergeCell ref="L33:M33"/>
    <mergeCell ref="P34:Q34"/>
    <mergeCell ref="P29:Q29"/>
    <mergeCell ref="R29:S29"/>
    <mergeCell ref="H33:I33"/>
    <mergeCell ref="D47:E47"/>
    <mergeCell ref="N51:O51"/>
    <mergeCell ref="H51:I51"/>
    <mergeCell ref="F51:G51"/>
    <mergeCell ref="V46:W46"/>
    <mergeCell ref="D59:E59"/>
    <mergeCell ref="V45:W45"/>
    <mergeCell ref="F50:G50"/>
    <mergeCell ref="D54:E54"/>
    <mergeCell ref="P64:Q64"/>
    <mergeCell ref="R64:S64"/>
    <mergeCell ref="T64:U64"/>
    <mergeCell ref="V64:W64"/>
    <mergeCell ref="J47:K47"/>
    <mergeCell ref="T6:U6"/>
    <mergeCell ref="T9:U9"/>
    <mergeCell ref="N11:O11"/>
    <mergeCell ref="T13:U13"/>
    <mergeCell ref="R13:S13"/>
    <mergeCell ref="F13:G13"/>
    <mergeCell ref="V6:W6"/>
    <mergeCell ref="D6:E6"/>
    <mergeCell ref="N7:O7"/>
    <mergeCell ref="P7:Q7"/>
    <mergeCell ref="L9:M9"/>
    <mergeCell ref="D8:E8"/>
    <mergeCell ref="R10:S10"/>
    <mergeCell ref="P15:Q15"/>
    <mergeCell ref="T28:U28"/>
    <mergeCell ref="F28:G28"/>
    <mergeCell ref="D16:E16"/>
    <mergeCell ref="F15:G15"/>
    <mergeCell ref="R12:S12"/>
    <mergeCell ref="N9:O9"/>
    <mergeCell ref="J20:K20"/>
    <mergeCell ref="N20:O20"/>
    <mergeCell ref="D28:E28"/>
    <mergeCell ref="J25:K25"/>
    <mergeCell ref="H10:I10"/>
    <mergeCell ref="D20:E20"/>
    <mergeCell ref="F18:Z18"/>
    <mergeCell ref="D27:E27"/>
    <mergeCell ref="F12:G12"/>
    <mergeCell ref="F25:G25"/>
    <mergeCell ref="H12:I12"/>
    <mergeCell ref="D7:E7"/>
    <mergeCell ref="T8:U8"/>
    <mergeCell ref="J8:K8"/>
    <mergeCell ref="H9:I9"/>
    <mergeCell ref="F10:G10"/>
    <mergeCell ref="V15:W15"/>
    <mergeCell ref="V7:W7"/>
    <mergeCell ref="R20:S20"/>
    <mergeCell ref="P21:Q21"/>
    <mergeCell ref="J16:K16"/>
    <mergeCell ref="D25:E25"/>
    <mergeCell ref="J28:K28"/>
    <mergeCell ref="T10:U10"/>
    <mergeCell ref="D18:E18"/>
    <mergeCell ref="F9:G9"/>
    <mergeCell ref="R15:S15"/>
    <mergeCell ref="H20:I20"/>
    <mergeCell ref="L20:M20"/>
    <mergeCell ref="F16:G16"/>
    <mergeCell ref="P12:Q12"/>
    <mergeCell ref="F27:G27"/>
    <mergeCell ref="T12:U12"/>
    <mergeCell ref="N10:O10"/>
    <mergeCell ref="R9:S9"/>
    <mergeCell ref="L12:M12"/>
    <mergeCell ref="N46:O46"/>
    <mergeCell ref="T52:U52"/>
    <mergeCell ref="P51:Q51"/>
    <mergeCell ref="H46:I46"/>
    <mergeCell ref="P47:Q47"/>
    <mergeCell ref="D14:E14"/>
    <mergeCell ref="D15:E15"/>
    <mergeCell ref="J12:K12"/>
    <mergeCell ref="H13:I13"/>
    <mergeCell ref="N16:O16"/>
    <mergeCell ref="H21:I21"/>
    <mergeCell ref="D38:E38"/>
    <mergeCell ref="F23:Z23"/>
    <mergeCell ref="N41:O41"/>
    <mergeCell ref="V47:W47"/>
    <mergeCell ref="R47:S47"/>
    <mergeCell ref="V36:W36"/>
    <mergeCell ref="D41:E41"/>
    <mergeCell ref="F41:G41"/>
    <mergeCell ref="P11:Q11"/>
    <mergeCell ref="P14:Q14"/>
    <mergeCell ref="D46:E46"/>
    <mergeCell ref="N36:O36"/>
    <mergeCell ref="L15:M15"/>
    <mergeCell ref="T21:U21"/>
    <mergeCell ref="F20:G20"/>
    <mergeCell ref="J13:K13"/>
    <mergeCell ref="H58:I58"/>
    <mergeCell ref="R58:S58"/>
    <mergeCell ref="T58:U58"/>
    <mergeCell ref="D48:E48"/>
    <mergeCell ref="R46:S46"/>
    <mergeCell ref="D50:E50"/>
    <mergeCell ref="J57:K57"/>
    <mergeCell ref="H49:I49"/>
    <mergeCell ref="T84:U84"/>
    <mergeCell ref="H64:I64"/>
    <mergeCell ref="T78:U78"/>
    <mergeCell ref="H79:I79"/>
    <mergeCell ref="J78:K78"/>
    <mergeCell ref="L78:M78"/>
    <mergeCell ref="F74:G74"/>
    <mergeCell ref="H59:I59"/>
    <mergeCell ref="L71:M71"/>
    <mergeCell ref="N71:O71"/>
    <mergeCell ref="F71:G71"/>
    <mergeCell ref="D60:E60"/>
    <mergeCell ref="J60:K60"/>
    <mergeCell ref="L60:M60"/>
    <mergeCell ref="R60:S60"/>
    <mergeCell ref="P60:Q60"/>
    <mergeCell ref="D76:E76"/>
    <mergeCell ref="F83:G83"/>
    <mergeCell ref="P76:Q76"/>
    <mergeCell ref="P84:Q84"/>
    <mergeCell ref="T77:U77"/>
    <mergeCell ref="T79:U79"/>
    <mergeCell ref="R79:S79"/>
    <mergeCell ref="F236:G236"/>
    <mergeCell ref="P238:Q238"/>
    <mergeCell ref="T233:U233"/>
    <mergeCell ref="J233:K233"/>
    <mergeCell ref="R238:S238"/>
    <mergeCell ref="P188:Q188"/>
    <mergeCell ref="H204:I204"/>
    <mergeCell ref="F191:G191"/>
    <mergeCell ref="N215:O215"/>
    <mergeCell ref="J231:K231"/>
    <mergeCell ref="R236:S236"/>
    <mergeCell ref="F233:G233"/>
    <mergeCell ref="J237:K237"/>
    <mergeCell ref="L237:M237"/>
    <mergeCell ref="N237:O237"/>
    <mergeCell ref="F230:G230"/>
    <mergeCell ref="L238:M238"/>
    <mergeCell ref="L219:M219"/>
    <mergeCell ref="N214:O214"/>
    <mergeCell ref="N218:O218"/>
    <mergeCell ref="F218:G218"/>
    <mergeCell ref="P210:Q210"/>
    <mergeCell ref="R210:S210"/>
    <mergeCell ref="H220:I220"/>
    <mergeCell ref="P236:Q236"/>
    <mergeCell ref="F220:G220"/>
    <mergeCell ref="J236:K236"/>
    <mergeCell ref="L230:M230"/>
    <mergeCell ref="R233:S233"/>
    <mergeCell ref="H233:I233"/>
    <mergeCell ref="J229:K229"/>
    <mergeCell ref="J238:K238"/>
    <mergeCell ref="J118:K118"/>
    <mergeCell ref="R118:S118"/>
    <mergeCell ref="N216:O216"/>
    <mergeCell ref="T220:U220"/>
    <mergeCell ref="F231:G231"/>
    <mergeCell ref="V253:W253"/>
    <mergeCell ref="P252:Q252"/>
    <mergeCell ref="H242:I242"/>
    <mergeCell ref="D261:E261"/>
    <mergeCell ref="R256:S256"/>
    <mergeCell ref="H255:I255"/>
    <mergeCell ref="P260:Q260"/>
    <mergeCell ref="T238:U238"/>
    <mergeCell ref="J242:K242"/>
    <mergeCell ref="D262:X262"/>
    <mergeCell ref="T274:U274"/>
    <mergeCell ref="D242:E242"/>
    <mergeCell ref="F242:G242"/>
    <mergeCell ref="D251:Z251"/>
    <mergeCell ref="D246:Z246"/>
    <mergeCell ref="N242:O242"/>
    <mergeCell ref="F258:Z258"/>
    <mergeCell ref="F247:G247"/>
    <mergeCell ref="T240:U240"/>
    <mergeCell ref="D260:E260"/>
    <mergeCell ref="N260:O260"/>
    <mergeCell ref="D257:X257"/>
    <mergeCell ref="N261:O261"/>
    <mergeCell ref="D269:E269"/>
    <mergeCell ref="D239:Z239"/>
    <mergeCell ref="D255:E255"/>
    <mergeCell ref="D267:E267"/>
    <mergeCell ref="H265:I265"/>
    <mergeCell ref="J265:K265"/>
    <mergeCell ref="L265:M265"/>
    <mergeCell ref="N265:O265"/>
    <mergeCell ref="P241:Q241"/>
    <mergeCell ref="R261:S261"/>
    <mergeCell ref="T261:U261"/>
    <mergeCell ref="D274:E274"/>
    <mergeCell ref="L255:M255"/>
    <mergeCell ref="R249:S249"/>
    <mergeCell ref="R240:S240"/>
    <mergeCell ref="D253:E253"/>
    <mergeCell ref="F253:G253"/>
    <mergeCell ref="H249:I249"/>
    <mergeCell ref="L249:M249"/>
    <mergeCell ref="R253:S253"/>
    <mergeCell ref="D250:Z250"/>
    <mergeCell ref="J241:K241"/>
    <mergeCell ref="L241:M241"/>
    <mergeCell ref="N241:O241"/>
    <mergeCell ref="R242:S242"/>
    <mergeCell ref="N240:O240"/>
    <mergeCell ref="L242:M242"/>
    <mergeCell ref="T241:U241"/>
    <mergeCell ref="J240:K240"/>
    <mergeCell ref="L240:M240"/>
    <mergeCell ref="F249:G249"/>
    <mergeCell ref="J255:K255"/>
    <mergeCell ref="N253:O253"/>
    <mergeCell ref="D256:E256"/>
    <mergeCell ref="D247:E247"/>
    <mergeCell ref="F260:G260"/>
    <mergeCell ref="V237:W237"/>
    <mergeCell ref="V265:W265"/>
    <mergeCell ref="P240:Q240"/>
    <mergeCell ref="V240:W240"/>
    <mergeCell ref="V241:W241"/>
    <mergeCell ref="V242:W242"/>
    <mergeCell ref="N247:O247"/>
    <mergeCell ref="D248:Z248"/>
    <mergeCell ref="H253:I253"/>
    <mergeCell ref="L247:M247"/>
    <mergeCell ref="L252:M252"/>
    <mergeCell ref="H247:I247"/>
    <mergeCell ref="P254:Q254"/>
    <mergeCell ref="J269:K269"/>
    <mergeCell ref="H267:I267"/>
    <mergeCell ref="D228:Z228"/>
    <mergeCell ref="H238:I238"/>
    <mergeCell ref="F229:G229"/>
    <mergeCell ref="P233:Q233"/>
    <mergeCell ref="D230:E230"/>
    <mergeCell ref="J230:K230"/>
    <mergeCell ref="V247:W247"/>
    <mergeCell ref="T231:U231"/>
    <mergeCell ref="N231:O231"/>
    <mergeCell ref="D232:Z232"/>
    <mergeCell ref="L233:M233"/>
    <mergeCell ref="P242:Q242"/>
    <mergeCell ref="V231:W231"/>
    <mergeCell ref="P231:Q231"/>
    <mergeCell ref="J247:K247"/>
    <mergeCell ref="N233:O233"/>
    <mergeCell ref="F238:G238"/>
    <mergeCell ref="D231:E231"/>
    <mergeCell ref="L231:M231"/>
    <mergeCell ref="R231:S231"/>
    <mergeCell ref="D208:E208"/>
    <mergeCell ref="H215:I215"/>
    <mergeCell ref="F215:G215"/>
    <mergeCell ref="R215:S215"/>
    <mergeCell ref="P220:Q220"/>
    <mergeCell ref="F216:G216"/>
    <mergeCell ref="T190:U190"/>
    <mergeCell ref="L216:M216"/>
    <mergeCell ref="N213:O213"/>
    <mergeCell ref="F193:Z193"/>
    <mergeCell ref="V215:W215"/>
    <mergeCell ref="R216:S216"/>
    <mergeCell ref="T216:U216"/>
    <mergeCell ref="H210:I210"/>
    <mergeCell ref="F210:G210"/>
    <mergeCell ref="L204:M204"/>
    <mergeCell ref="N210:O210"/>
    <mergeCell ref="J218:K218"/>
    <mergeCell ref="J210:K210"/>
    <mergeCell ref="P212:Q212"/>
    <mergeCell ref="L190:M190"/>
    <mergeCell ref="P190:Q190"/>
    <mergeCell ref="N190:O190"/>
    <mergeCell ref="L214:M214"/>
    <mergeCell ref="V218:W218"/>
    <mergeCell ref="H208:I208"/>
    <mergeCell ref="J208:K208"/>
    <mergeCell ref="T218:U218"/>
    <mergeCell ref="R212:S212"/>
    <mergeCell ref="J219:K219"/>
    <mergeCell ref="N219:O219"/>
    <mergeCell ref="P216:Q216"/>
    <mergeCell ref="R208:S208"/>
    <mergeCell ref="R225:S225"/>
    <mergeCell ref="L225:M225"/>
    <mergeCell ref="R229:S229"/>
    <mergeCell ref="R227:S227"/>
    <mergeCell ref="P229:Q229"/>
    <mergeCell ref="P225:Q225"/>
    <mergeCell ref="N225:O225"/>
    <mergeCell ref="F214:G214"/>
    <mergeCell ref="D227:E227"/>
    <mergeCell ref="D225:E225"/>
    <mergeCell ref="H216:I216"/>
    <mergeCell ref="R214:S214"/>
    <mergeCell ref="D229:E229"/>
    <mergeCell ref="L215:M215"/>
    <mergeCell ref="L218:M218"/>
    <mergeCell ref="D211:Z211"/>
    <mergeCell ref="D217:Z217"/>
    <mergeCell ref="V219:W219"/>
    <mergeCell ref="T225:U225"/>
    <mergeCell ref="F225:G225"/>
    <mergeCell ref="D213:E213"/>
    <mergeCell ref="J214:K214"/>
    <mergeCell ref="D226:Z226"/>
    <mergeCell ref="R219:S219"/>
    <mergeCell ref="T219:U219"/>
    <mergeCell ref="P218:Q218"/>
    <mergeCell ref="L212:M212"/>
    <mergeCell ref="N229:O229"/>
    <mergeCell ref="H218:I218"/>
    <mergeCell ref="P213:Q213"/>
    <mergeCell ref="R213:S213"/>
    <mergeCell ref="D203:Z203"/>
    <mergeCell ref="D206:Z206"/>
    <mergeCell ref="D207:Z207"/>
    <mergeCell ref="D209:Z209"/>
    <mergeCell ref="P204:Q204"/>
    <mergeCell ref="D216:E216"/>
    <mergeCell ref="D205:E205"/>
    <mergeCell ref="V208:W208"/>
    <mergeCell ref="V214:W214"/>
    <mergeCell ref="R205:S205"/>
    <mergeCell ref="J205:K205"/>
    <mergeCell ref="F190:G190"/>
    <mergeCell ref="J190:K190"/>
    <mergeCell ref="V190:W190"/>
    <mergeCell ref="C194:Z194"/>
    <mergeCell ref="D212:E212"/>
    <mergeCell ref="T191:U191"/>
    <mergeCell ref="P214:Q214"/>
    <mergeCell ref="V210:W210"/>
    <mergeCell ref="T208:U208"/>
    <mergeCell ref="F212:G212"/>
    <mergeCell ref="H212:I212"/>
    <mergeCell ref="J212:K212"/>
    <mergeCell ref="F197:G197"/>
    <mergeCell ref="H197:I197"/>
    <mergeCell ref="J197:K197"/>
    <mergeCell ref="L197:M197"/>
    <mergeCell ref="N197:O197"/>
    <mergeCell ref="P197:Q197"/>
    <mergeCell ref="F189:G189"/>
    <mergeCell ref="D214:E214"/>
    <mergeCell ref="F204:G204"/>
    <mergeCell ref="R191:S191"/>
    <mergeCell ref="V189:W189"/>
    <mergeCell ref="V191:W191"/>
    <mergeCell ref="V212:W212"/>
    <mergeCell ref="N191:O191"/>
    <mergeCell ref="F208:G208"/>
    <mergeCell ref="D215:E215"/>
    <mergeCell ref="J215:K215"/>
    <mergeCell ref="J191:K191"/>
    <mergeCell ref="T189:U189"/>
    <mergeCell ref="D190:E190"/>
    <mergeCell ref="T212:U212"/>
    <mergeCell ref="P215:Q215"/>
    <mergeCell ref="F213:G213"/>
    <mergeCell ref="L196:M196"/>
    <mergeCell ref="N196:O196"/>
    <mergeCell ref="D204:E204"/>
    <mergeCell ref="V204:W204"/>
    <mergeCell ref="P191:Q191"/>
    <mergeCell ref="P189:Q189"/>
    <mergeCell ref="R204:S204"/>
    <mergeCell ref="L191:M191"/>
    <mergeCell ref="J189:K189"/>
    <mergeCell ref="N212:O212"/>
    <mergeCell ref="D193:E193"/>
    <mergeCell ref="N189:O189"/>
    <mergeCell ref="L189:M189"/>
    <mergeCell ref="R197:S197"/>
    <mergeCell ref="T197:U197"/>
    <mergeCell ref="H189:I189"/>
    <mergeCell ref="N175:O175"/>
    <mergeCell ref="N181:O181"/>
    <mergeCell ref="J152:K152"/>
    <mergeCell ref="F150:G150"/>
    <mergeCell ref="F152:G152"/>
    <mergeCell ref="H151:I151"/>
    <mergeCell ref="H152:I152"/>
    <mergeCell ref="D162:X162"/>
    <mergeCell ref="L171:M171"/>
    <mergeCell ref="T166:U166"/>
    <mergeCell ref="T168:U168"/>
    <mergeCell ref="D168:E168"/>
    <mergeCell ref="T186:U186"/>
    <mergeCell ref="P166:Q166"/>
    <mergeCell ref="T187:U187"/>
    <mergeCell ref="V187:W187"/>
    <mergeCell ref="N187:O187"/>
    <mergeCell ref="F187:G187"/>
    <mergeCell ref="D176:Z176"/>
    <mergeCell ref="F151:G151"/>
    <mergeCell ref="N171:O171"/>
    <mergeCell ref="L173:M173"/>
    <mergeCell ref="D183:E183"/>
    <mergeCell ref="V168:W168"/>
    <mergeCell ref="L166:M166"/>
    <mergeCell ref="D189:E189"/>
    <mergeCell ref="F168:G168"/>
    <mergeCell ref="D187:E187"/>
    <mergeCell ref="J181:K181"/>
    <mergeCell ref="P186:Q186"/>
    <mergeCell ref="J187:K187"/>
    <mergeCell ref="J186:K186"/>
    <mergeCell ref="N168:O168"/>
    <mergeCell ref="J166:K166"/>
    <mergeCell ref="C184:Z184"/>
    <mergeCell ref="R186:S186"/>
    <mergeCell ref="V177:W177"/>
    <mergeCell ref="D179:Z179"/>
    <mergeCell ref="H180:I180"/>
    <mergeCell ref="L168:M168"/>
    <mergeCell ref="R168:S168"/>
    <mergeCell ref="N166:O166"/>
    <mergeCell ref="V175:W175"/>
    <mergeCell ref="D186:E186"/>
    <mergeCell ref="H181:I181"/>
    <mergeCell ref="F181:G181"/>
    <mergeCell ref="F183:Z183"/>
    <mergeCell ref="L186:M186"/>
    <mergeCell ref="L181:M181"/>
    <mergeCell ref="P181:Q181"/>
    <mergeCell ref="H178:I178"/>
    <mergeCell ref="J178:K178"/>
    <mergeCell ref="T178:U178"/>
    <mergeCell ref="V178:W178"/>
    <mergeCell ref="N173:O173"/>
    <mergeCell ref="D180:E180"/>
    <mergeCell ref="F180:G180"/>
    <mergeCell ref="D173:E173"/>
    <mergeCell ref="V166:W166"/>
    <mergeCell ref="D154:E154"/>
    <mergeCell ref="N152:O152"/>
    <mergeCell ref="J143:K143"/>
    <mergeCell ref="H134:I134"/>
    <mergeCell ref="D157:E157"/>
    <mergeCell ref="D148:E148"/>
    <mergeCell ref="H138:I138"/>
    <mergeCell ref="T139:U139"/>
    <mergeCell ref="J160:K160"/>
    <mergeCell ref="L160:M160"/>
    <mergeCell ref="N160:O160"/>
    <mergeCell ref="P160:Q160"/>
    <mergeCell ref="H143:I143"/>
    <mergeCell ref="F138:G138"/>
    <mergeCell ref="J149:K149"/>
    <mergeCell ref="N156:O156"/>
    <mergeCell ref="L157:M157"/>
    <mergeCell ref="N157:O157"/>
    <mergeCell ref="P157:Q157"/>
    <mergeCell ref="J138:K138"/>
    <mergeCell ref="P149:Q149"/>
    <mergeCell ref="P143:Q143"/>
    <mergeCell ref="N143:O143"/>
    <mergeCell ref="H148:I148"/>
    <mergeCell ref="N151:O151"/>
    <mergeCell ref="T157:U157"/>
    <mergeCell ref="J157:K157"/>
    <mergeCell ref="D160:E160"/>
    <mergeCell ref="R160:S160"/>
    <mergeCell ref="T160:U160"/>
    <mergeCell ref="H149:I149"/>
    <mergeCell ref="J134:K134"/>
    <mergeCell ref="J128:K128"/>
    <mergeCell ref="L139:M139"/>
    <mergeCell ref="P139:Q139"/>
    <mergeCell ref="P152:Q152"/>
    <mergeCell ref="J130:K130"/>
    <mergeCell ref="L130:M130"/>
    <mergeCell ref="P128:Q128"/>
    <mergeCell ref="F132:G132"/>
    <mergeCell ref="H129:I129"/>
    <mergeCell ref="D131:E131"/>
    <mergeCell ref="L131:M131"/>
    <mergeCell ref="D153:X153"/>
    <mergeCell ref="D152:E152"/>
    <mergeCell ref="P151:Q151"/>
    <mergeCell ref="D149:E149"/>
    <mergeCell ref="R132:S132"/>
    <mergeCell ref="V152:W152"/>
    <mergeCell ref="L133:M133"/>
    <mergeCell ref="T143:U143"/>
    <mergeCell ref="H150:I150"/>
    <mergeCell ref="T148:U148"/>
    <mergeCell ref="L152:M152"/>
    <mergeCell ref="J148:K148"/>
    <mergeCell ref="L134:M134"/>
    <mergeCell ref="D138:E138"/>
    <mergeCell ref="D140:X140"/>
    <mergeCell ref="D151:E151"/>
    <mergeCell ref="P148:Q148"/>
    <mergeCell ref="D144:X144"/>
    <mergeCell ref="D143:E143"/>
    <mergeCell ref="N129:O129"/>
    <mergeCell ref="P129:Q129"/>
    <mergeCell ref="D118:E118"/>
    <mergeCell ref="D112:E112"/>
    <mergeCell ref="T95:U95"/>
    <mergeCell ref="V96:W96"/>
    <mergeCell ref="P72:Q72"/>
    <mergeCell ref="J150:K150"/>
    <mergeCell ref="L150:M150"/>
    <mergeCell ref="N132:O132"/>
    <mergeCell ref="V134:W134"/>
    <mergeCell ref="T138:U138"/>
    <mergeCell ref="D132:E132"/>
    <mergeCell ref="C146:Z146"/>
    <mergeCell ref="L151:M151"/>
    <mergeCell ref="R149:S149"/>
    <mergeCell ref="R150:S150"/>
    <mergeCell ref="P150:Q150"/>
    <mergeCell ref="D141:E141"/>
    <mergeCell ref="T133:U133"/>
    <mergeCell ref="T120:U120"/>
    <mergeCell ref="V114:W114"/>
    <mergeCell ref="P112:Q112"/>
    <mergeCell ref="J114:K114"/>
    <mergeCell ref="P100:Q100"/>
    <mergeCell ref="R100:S100"/>
    <mergeCell ref="V115:W115"/>
    <mergeCell ref="H114:I114"/>
    <mergeCell ref="N114:O114"/>
    <mergeCell ref="L114:M114"/>
    <mergeCell ref="F95:G95"/>
    <mergeCell ref="H95:I95"/>
    <mergeCell ref="L112:M112"/>
    <mergeCell ref="D97:Z97"/>
    <mergeCell ref="J72:K72"/>
    <mergeCell ref="L72:M72"/>
    <mergeCell ref="T59:U59"/>
    <mergeCell ref="F59:G59"/>
    <mergeCell ref="N104:O104"/>
    <mergeCell ref="D103:E103"/>
    <mergeCell ref="H96:I96"/>
    <mergeCell ref="D93:E93"/>
    <mergeCell ref="V100:W100"/>
    <mergeCell ref="N83:O83"/>
    <mergeCell ref="L77:M77"/>
    <mergeCell ref="H84:I84"/>
    <mergeCell ref="N79:O79"/>
    <mergeCell ref="J87:K87"/>
    <mergeCell ref="V78:W78"/>
    <mergeCell ref="N95:O95"/>
    <mergeCell ref="V92:W92"/>
    <mergeCell ref="N86:O86"/>
    <mergeCell ref="L86:M86"/>
    <mergeCell ref="D94:E94"/>
    <mergeCell ref="D96:E96"/>
    <mergeCell ref="D72:E72"/>
    <mergeCell ref="P62:Q62"/>
    <mergeCell ref="R62:S62"/>
    <mergeCell ref="T62:U62"/>
    <mergeCell ref="J76:K76"/>
    <mergeCell ref="J71:K71"/>
    <mergeCell ref="L96:M96"/>
    <mergeCell ref="R95:S95"/>
    <mergeCell ref="T96:U96"/>
    <mergeCell ref="P94:Q94"/>
    <mergeCell ref="R94:S94"/>
    <mergeCell ref="A84:A85"/>
    <mergeCell ref="B84:B85"/>
    <mergeCell ref="D66:E66"/>
    <mergeCell ref="F66:G66"/>
    <mergeCell ref="H66:I66"/>
    <mergeCell ref="J66:K66"/>
    <mergeCell ref="L66:M66"/>
    <mergeCell ref="N66:O66"/>
    <mergeCell ref="P66:Q66"/>
    <mergeCell ref="R66:S66"/>
    <mergeCell ref="T66:U66"/>
    <mergeCell ref="V66:W66"/>
    <mergeCell ref="D67:X67"/>
    <mergeCell ref="D68:E68"/>
    <mergeCell ref="F68:Z68"/>
    <mergeCell ref="R72:S72"/>
    <mergeCell ref="T72:U72"/>
    <mergeCell ref="N73:O73"/>
    <mergeCell ref="V73:W73"/>
    <mergeCell ref="V74:W74"/>
    <mergeCell ref="D73:E73"/>
    <mergeCell ref="F73:G73"/>
    <mergeCell ref="H73:I73"/>
    <mergeCell ref="D70:Z70"/>
    <mergeCell ref="H72:I72"/>
    <mergeCell ref="H71:I71"/>
    <mergeCell ref="D71:E71"/>
    <mergeCell ref="P83:Q83"/>
    <mergeCell ref="J79:K79"/>
    <mergeCell ref="L79:M79"/>
    <mergeCell ref="T74:U74"/>
    <mergeCell ref="J74:K74"/>
    <mergeCell ref="T127:U127"/>
    <mergeCell ref="D150:E150"/>
    <mergeCell ref="H132:I132"/>
    <mergeCell ref="N158:O158"/>
    <mergeCell ref="P158:Q158"/>
    <mergeCell ref="D161:E161"/>
    <mergeCell ref="F161:G161"/>
    <mergeCell ref="H161:I161"/>
    <mergeCell ref="J161:K161"/>
    <mergeCell ref="L161:M161"/>
    <mergeCell ref="N161:O161"/>
    <mergeCell ref="P161:Q161"/>
    <mergeCell ref="T171:U171"/>
    <mergeCell ref="H166:I166"/>
    <mergeCell ref="V150:W150"/>
    <mergeCell ref="V138:W138"/>
    <mergeCell ref="P159:Q159"/>
    <mergeCell ref="R159:S159"/>
    <mergeCell ref="T159:U159"/>
    <mergeCell ref="V159:W159"/>
    <mergeCell ref="D163:E163"/>
    <mergeCell ref="F163:Z163"/>
    <mergeCell ref="R161:S161"/>
    <mergeCell ref="T161:U161"/>
    <mergeCell ref="V161:W161"/>
    <mergeCell ref="R167:S167"/>
    <mergeCell ref="T167:U167"/>
    <mergeCell ref="J171:K171"/>
    <mergeCell ref="L127:M127"/>
    <mergeCell ref="N127:O127"/>
    <mergeCell ref="R157:S157"/>
    <mergeCell ref="L159:M159"/>
    <mergeCell ref="P180:Q180"/>
    <mergeCell ref="R180:S180"/>
    <mergeCell ref="R175:S175"/>
    <mergeCell ref="L175:M175"/>
    <mergeCell ref="V167:W167"/>
    <mergeCell ref="T180:U180"/>
    <mergeCell ref="V180:W180"/>
    <mergeCell ref="D170:Z170"/>
    <mergeCell ref="D169:Z169"/>
    <mergeCell ref="L275:M275"/>
    <mergeCell ref="H260:I260"/>
    <mergeCell ref="J267:K267"/>
    <mergeCell ref="F267:G267"/>
    <mergeCell ref="F219:G219"/>
    <mergeCell ref="J252:K252"/>
    <mergeCell ref="L220:M220"/>
    <mergeCell ref="T242:U242"/>
    <mergeCell ref="H237:I237"/>
    <mergeCell ref="D233:E233"/>
    <mergeCell ref="D240:E240"/>
    <mergeCell ref="D241:E241"/>
    <mergeCell ref="L236:M236"/>
    <mergeCell ref="N236:O236"/>
    <mergeCell ref="D238:E238"/>
    <mergeCell ref="D266:Z266"/>
    <mergeCell ref="V255:W255"/>
    <mergeCell ref="V254:W254"/>
    <mergeCell ref="D249:E249"/>
    <mergeCell ref="P167:Q167"/>
    <mergeCell ref="D175:E175"/>
    <mergeCell ref="F175:G175"/>
    <mergeCell ref="D172:Z172"/>
    <mergeCell ref="D265:E265"/>
    <mergeCell ref="V229:W229"/>
    <mergeCell ref="L229:M229"/>
    <mergeCell ref="L254:M254"/>
    <mergeCell ref="D254:E254"/>
    <mergeCell ref="T254:U254"/>
    <mergeCell ref="V220:W220"/>
    <mergeCell ref="D220:E220"/>
    <mergeCell ref="T229:U229"/>
    <mergeCell ref="V230:W230"/>
    <mergeCell ref="H227:I227"/>
    <mergeCell ref="H219:I219"/>
    <mergeCell ref="D219:E219"/>
    <mergeCell ref="V323:W323"/>
    <mergeCell ref="L283:M283"/>
    <mergeCell ref="H284:I284"/>
    <mergeCell ref="F295:G295"/>
    <mergeCell ref="H295:I295"/>
    <mergeCell ref="J295:K295"/>
    <mergeCell ref="L295:M295"/>
    <mergeCell ref="J282:K282"/>
    <mergeCell ref="V287:W287"/>
    <mergeCell ref="F284:G284"/>
    <mergeCell ref="T320:U320"/>
    <mergeCell ref="L310:M310"/>
    <mergeCell ref="J323:K323"/>
    <mergeCell ref="L323:M323"/>
    <mergeCell ref="R320:S320"/>
    <mergeCell ref="D315:Z315"/>
    <mergeCell ref="D316:E316"/>
    <mergeCell ref="V314:W314"/>
    <mergeCell ref="R311:S311"/>
    <mergeCell ref="N323:O323"/>
    <mergeCell ref="P284:Q284"/>
    <mergeCell ref="P304:Q304"/>
    <mergeCell ref="F305:G305"/>
    <mergeCell ref="J305:K305"/>
    <mergeCell ref="R323:S323"/>
    <mergeCell ref="T305:U305"/>
    <mergeCell ref="T314:U314"/>
    <mergeCell ref="F314:G314"/>
    <mergeCell ref="T311:U311"/>
    <mergeCell ref="T308:U308"/>
    <mergeCell ref="F317:G317"/>
    <mergeCell ref="V306:W306"/>
    <mergeCell ref="D325:E325"/>
    <mergeCell ref="V285:W285"/>
    <mergeCell ref="D300:W300"/>
    <mergeCell ref="D299:E299"/>
    <mergeCell ref="N287:O287"/>
    <mergeCell ref="R296:S296"/>
    <mergeCell ref="P291:Q291"/>
    <mergeCell ref="L294:M294"/>
    <mergeCell ref="V304:W304"/>
    <mergeCell ref="H304:I304"/>
    <mergeCell ref="R314:S314"/>
    <mergeCell ref="H314:I314"/>
    <mergeCell ref="T306:U306"/>
    <mergeCell ref="F306:G306"/>
    <mergeCell ref="T307:U307"/>
    <mergeCell ref="N320:O320"/>
    <mergeCell ref="L316:M316"/>
    <mergeCell ref="J316:K316"/>
    <mergeCell ref="F320:G320"/>
    <mergeCell ref="V160:W160"/>
    <mergeCell ref="V213:W213"/>
    <mergeCell ref="T230:U230"/>
    <mergeCell ref="P219:Q219"/>
    <mergeCell ref="L208:M208"/>
    <mergeCell ref="N208:O208"/>
    <mergeCell ref="L210:M210"/>
    <mergeCell ref="D171:E171"/>
    <mergeCell ref="H173:I173"/>
    <mergeCell ref="D165:Z165"/>
    <mergeCell ref="P168:Q168"/>
    <mergeCell ref="J173:K173"/>
    <mergeCell ref="F171:G171"/>
    <mergeCell ref="D182:X182"/>
    <mergeCell ref="J204:K204"/>
    <mergeCell ref="T213:U213"/>
    <mergeCell ref="J216:K216"/>
    <mergeCell ref="H171:I171"/>
    <mergeCell ref="T188:U188"/>
    <mergeCell ref="V171:W171"/>
    <mergeCell ref="V181:W181"/>
    <mergeCell ref="T181:U181"/>
    <mergeCell ref="V186:W186"/>
    <mergeCell ref="D181:E181"/>
    <mergeCell ref="F166:G166"/>
    <mergeCell ref="D188:E188"/>
    <mergeCell ref="D166:E166"/>
    <mergeCell ref="P175:Q175"/>
    <mergeCell ref="F173:G173"/>
    <mergeCell ref="J180:K180"/>
    <mergeCell ref="L180:M180"/>
    <mergeCell ref="N180:O180"/>
    <mergeCell ref="D350:Z350"/>
    <mergeCell ref="N345:O345"/>
    <mergeCell ref="L352:M352"/>
    <mergeCell ref="N352:O352"/>
    <mergeCell ref="P352:Q352"/>
    <mergeCell ref="R352:S352"/>
    <mergeCell ref="T352:U352"/>
    <mergeCell ref="V352:W352"/>
    <mergeCell ref="N347:O347"/>
    <mergeCell ref="P347:Q347"/>
    <mergeCell ref="R347:S347"/>
    <mergeCell ref="T347:U347"/>
    <mergeCell ref="V347:W347"/>
    <mergeCell ref="D351:E351"/>
    <mergeCell ref="F351:G351"/>
    <mergeCell ref="H351:I351"/>
    <mergeCell ref="J351:K351"/>
    <mergeCell ref="L351:M351"/>
    <mergeCell ref="N351:O351"/>
    <mergeCell ref="P351:Q351"/>
    <mergeCell ref="R351:S351"/>
    <mergeCell ref="R345:S345"/>
    <mergeCell ref="D349:E349"/>
    <mergeCell ref="T351:U351"/>
    <mergeCell ref="V351:W351"/>
    <mergeCell ref="V345:W345"/>
    <mergeCell ref="D347:E347"/>
    <mergeCell ref="F347:G347"/>
    <mergeCell ref="H347:I347"/>
    <mergeCell ref="J347:K347"/>
    <mergeCell ref="L347:M347"/>
    <mergeCell ref="D345:E345"/>
    <mergeCell ref="J540:K540"/>
    <mergeCell ref="D541:E541"/>
    <mergeCell ref="N532:O532"/>
    <mergeCell ref="N535:O535"/>
    <mergeCell ref="L534:M534"/>
    <mergeCell ref="V544:W544"/>
    <mergeCell ref="D536:E536"/>
    <mergeCell ref="N527:O527"/>
    <mergeCell ref="L546:M546"/>
    <mergeCell ref="L536:M536"/>
    <mergeCell ref="F545:G545"/>
    <mergeCell ref="V536:W536"/>
    <mergeCell ref="H518:I518"/>
    <mergeCell ref="J542:K542"/>
    <mergeCell ref="H534:I534"/>
    <mergeCell ref="R524:S524"/>
    <mergeCell ref="N541:O541"/>
    <mergeCell ref="V535:W535"/>
    <mergeCell ref="V521:W521"/>
    <mergeCell ref="D521:E521"/>
    <mergeCell ref="H524:I524"/>
    <mergeCell ref="H541:I541"/>
    <mergeCell ref="V546:W546"/>
    <mergeCell ref="P545:Q545"/>
    <mergeCell ref="V526:W526"/>
    <mergeCell ref="F525:G525"/>
    <mergeCell ref="N525:O525"/>
    <mergeCell ref="N522:O522"/>
    <mergeCell ref="L519:M519"/>
    <mergeCell ref="T522:U522"/>
    <mergeCell ref="R523:S523"/>
    <mergeCell ref="L523:M523"/>
    <mergeCell ref="F345:G345"/>
    <mergeCell ref="D386:E386"/>
    <mergeCell ref="P555:Q555"/>
    <mergeCell ref="L535:M535"/>
    <mergeCell ref="P543:Q543"/>
    <mergeCell ref="R540:S540"/>
    <mergeCell ref="D535:E535"/>
    <mergeCell ref="H547:I547"/>
    <mergeCell ref="P547:Q547"/>
    <mergeCell ref="L544:M544"/>
    <mergeCell ref="R553:S553"/>
    <mergeCell ref="R545:S545"/>
    <mergeCell ref="T545:U545"/>
    <mergeCell ref="P553:Q553"/>
    <mergeCell ref="N545:O545"/>
    <mergeCell ref="J366:K366"/>
    <mergeCell ref="D548:X548"/>
    <mergeCell ref="D547:E547"/>
    <mergeCell ref="V547:W547"/>
    <mergeCell ref="H381:I381"/>
    <mergeCell ref="T374:U374"/>
    <mergeCell ref="N366:O366"/>
    <mergeCell ref="D366:E366"/>
    <mergeCell ref="T526:U526"/>
    <mergeCell ref="F543:G543"/>
    <mergeCell ref="D551:E551"/>
    <mergeCell ref="N546:O546"/>
    <mergeCell ref="P546:Q546"/>
    <mergeCell ref="V524:W524"/>
    <mergeCell ref="R525:S525"/>
    <mergeCell ref="H532:I532"/>
    <mergeCell ref="J544:K544"/>
    <mergeCell ref="F501:G501"/>
    <mergeCell ref="F508:G508"/>
    <mergeCell ref="V503:W503"/>
    <mergeCell ref="R512:S512"/>
    <mergeCell ref="P512:Q512"/>
    <mergeCell ref="V393:W393"/>
    <mergeCell ref="F557:G557"/>
    <mergeCell ref="T559:U559"/>
    <mergeCell ref="D544:E544"/>
    <mergeCell ref="H546:I546"/>
    <mergeCell ref="H543:I543"/>
    <mergeCell ref="R527:S527"/>
    <mergeCell ref="N536:O536"/>
    <mergeCell ref="T527:U527"/>
    <mergeCell ref="F527:G527"/>
    <mergeCell ref="L526:M526"/>
    <mergeCell ref="F526:G526"/>
    <mergeCell ref="J524:K524"/>
    <mergeCell ref="V527:W527"/>
    <mergeCell ref="D543:E543"/>
    <mergeCell ref="P525:Q525"/>
    <mergeCell ref="J526:K526"/>
    <mergeCell ref="D525:E525"/>
    <mergeCell ref="P518:Q518"/>
    <mergeCell ref="T509:U509"/>
    <mergeCell ref="D517:E517"/>
    <mergeCell ref="R546:S546"/>
    <mergeCell ref="T546:U546"/>
    <mergeCell ref="D528:X528"/>
    <mergeCell ref="D546:E546"/>
    <mergeCell ref="L545:M545"/>
    <mergeCell ref="L540:M540"/>
  </mergeCells>
  <phoneticPr fontId="0" type="noConversion"/>
  <conditionalFormatting sqref="Y576">
    <cfRule type="cellIs" dxfId="859" priority="976" stopIfTrue="1" operator="greaterThan">
      <formula>Z576</formula>
    </cfRule>
    <cfRule type="cellIs" dxfId="858" priority="977" stopIfTrue="1" operator="lessThan">
      <formula>$F$577</formula>
    </cfRule>
  </conditionalFormatting>
  <conditionalFormatting sqref="AB40">
    <cfRule type="expression" dxfId="857" priority="981" stopIfTrue="1">
      <formula>$AA$40=0</formula>
    </cfRule>
  </conditionalFormatting>
  <conditionalFormatting sqref="AB20">
    <cfRule type="expression" dxfId="856" priority="982" stopIfTrue="1">
      <formula>$AA$21&gt;0</formula>
    </cfRule>
    <cfRule type="expression" dxfId="855" priority="983" stopIfTrue="1">
      <formula>AA20=0</formula>
    </cfRule>
  </conditionalFormatting>
  <conditionalFormatting sqref="AB21">
    <cfRule type="expression" dxfId="854" priority="984" stopIfTrue="1">
      <formula>$AA$20&gt;0</formula>
    </cfRule>
    <cfRule type="expression" dxfId="853" priority="985" stopIfTrue="1">
      <formula>AA21=0</formula>
    </cfRule>
  </conditionalFormatting>
  <conditionalFormatting sqref="AB502">
    <cfRule type="expression" dxfId="852" priority="986" stopIfTrue="1">
      <formula>$AA$503&gt;0</formula>
    </cfRule>
    <cfRule type="expression" dxfId="851" priority="987" stopIfTrue="1">
      <formula>AA502=0</formula>
    </cfRule>
  </conditionalFormatting>
  <conditionalFormatting sqref="AB503">
    <cfRule type="expression" dxfId="850" priority="988" stopIfTrue="1">
      <formula>$AA$502&gt;0</formula>
    </cfRule>
    <cfRule type="expression" dxfId="849" priority="989" stopIfTrue="1">
      <formula>AA503=0</formula>
    </cfRule>
  </conditionalFormatting>
  <conditionalFormatting sqref="AB532">
    <cfRule type="expression" dxfId="848" priority="990" stopIfTrue="1">
      <formula>SUM($AA$534:$AA$536)&gt;0</formula>
    </cfRule>
    <cfRule type="expression" dxfId="847" priority="991" stopIfTrue="1">
      <formula>AA532=0</formula>
    </cfRule>
  </conditionalFormatting>
  <conditionalFormatting sqref="AB534:AB536">
    <cfRule type="expression" dxfId="846" priority="992" stopIfTrue="1">
      <formula>$AA$532&gt;0</formula>
    </cfRule>
    <cfRule type="expression" dxfId="845" priority="993" stopIfTrue="1">
      <formula>AA534=0</formula>
    </cfRule>
  </conditionalFormatting>
  <conditionalFormatting sqref="AB229:AB231">
    <cfRule type="expression" dxfId="844" priority="189" stopIfTrue="1">
      <formula>SUM($AA$229:$AA$231)&gt;0</formula>
    </cfRule>
    <cfRule type="expression" dxfId="843" priority="995" stopIfTrue="1">
      <formula>AA229=0</formula>
    </cfRule>
  </conditionalFormatting>
  <conditionalFormatting sqref="Y22 Y37 Y53 Y123 Y144 Y153 Y192 Y243 Y262 Y270 Y340 Y357 Y361 Y389 Y401 Y405 Y413 Y504 Y537 Y548 Y590 Y604 Y17 Y30 Y140 Y182 Y257 Y420 Y437 Y444 Y455 Y480 Y491 Y513 Y567 Y528">
    <cfRule type="cellIs" dxfId="842" priority="1006" stopIfTrue="1" operator="greaterThan">
      <formula>Z17</formula>
    </cfRule>
    <cfRule type="cellIs" dxfId="841" priority="1007" stopIfTrue="1" operator="lessThan">
      <formula>F18</formula>
    </cfRule>
  </conditionalFormatting>
  <conditionalFormatting sqref="D23 D38 D54 D31 D145 D154 D141:E141 D193 D244 D183 D263 D271 D341 D358 D362 D390 D402 D406 D258 D445 D471 D456 D18:E18 D538 D549 D568 D577 D591 D605 D505 D492 D124 D414 D421 D438 D481 D514:E514 D529">
    <cfRule type="expression" dxfId="840" priority="1008" stopIfTrue="1">
      <formula>F18=0</formula>
    </cfRule>
  </conditionalFormatting>
  <conditionalFormatting sqref="AB518">
    <cfRule type="expression" dxfId="839" priority="1012" stopIfTrue="1">
      <formula>SUM(AA521:AA523)&gt;0</formula>
    </cfRule>
    <cfRule type="expression" dxfId="838" priority="1013" stopIfTrue="1">
      <formula>AA518=0</formula>
    </cfRule>
  </conditionalFormatting>
  <conditionalFormatting sqref="AB519">
    <cfRule type="expression" dxfId="837" priority="1014" stopIfTrue="1">
      <formula>SUM(AA521:AA523)&gt;0</formula>
    </cfRule>
    <cfRule type="expression" dxfId="836" priority="1015" stopIfTrue="1">
      <formula>AA519=0</formula>
    </cfRule>
  </conditionalFormatting>
  <conditionalFormatting sqref="AB521">
    <cfRule type="expression" dxfId="835" priority="1016" stopIfTrue="1">
      <formula>SUM(AA517:AA519)&gt;0</formula>
    </cfRule>
    <cfRule type="expression" dxfId="834" priority="1017" stopIfTrue="1">
      <formula>AA521=0</formula>
    </cfRule>
  </conditionalFormatting>
  <conditionalFormatting sqref="AB522">
    <cfRule type="expression" dxfId="833" priority="1018" stopIfTrue="1">
      <formula>SUM(AA517:AA519)&gt;0</formula>
    </cfRule>
    <cfRule type="expression" dxfId="832" priority="1019" stopIfTrue="1">
      <formula>AA522=0</formula>
    </cfRule>
  </conditionalFormatting>
  <conditionalFormatting sqref="AB523">
    <cfRule type="expression" dxfId="831" priority="1020" stopIfTrue="1">
      <formula>SUM(AA517:AA519)&gt;0</formula>
    </cfRule>
    <cfRule type="expression" dxfId="830" priority="1021" stopIfTrue="1">
      <formula>AA523=0</formula>
    </cfRule>
  </conditionalFormatting>
  <conditionalFormatting sqref="AD530:AD540 AD427 AD424 AD558:AD561 AD565:AD570 AD575:AD578 AD123:AD124 AD137:AD154 AD547:AD553 AD88:AD89 AD376:AD382 AD109:AD116 AD400:AD422 AD429:AD430 AD470:AD527 AD227:AD231 AD243:AD245 AD247 AD249 AD257:AD272 AD330 AD340:AD341 AD279:AD285 AD30:AD60 AD590:AD605 AD274:AD276 AD156:AD161 AD5:AD25 AD66:AD68 AD164 AD168 AD175 AD173 AD171 AD396:AD398 AD580 AD166 AD355:AD362 AD221:AD225 AD210 AD384:AD385 AD388:AD390 AD181:AD194 AD432:AD464">
    <cfRule type="cellIs" dxfId="829" priority="1022" stopIfTrue="1" operator="equal">
      <formula>"a"</formula>
    </cfRule>
  </conditionalFormatting>
  <conditionalFormatting sqref="D570:W570 D580:W580 D551:W553 D540:W540 D532:W532 D534:W536 D521:W527 T507:T512 V507:V512 F507:F512 D507:D512 H507:H512 J507:J512 L507:L512 N507:N512 P507:P512 R507:R512 D494:W503 D474:W479 L448:L450 J448:J450 N448:N450 V448:V450 F448:F450 T448:T450 D448:D450 R448:R450 H448:H450 P448:P450 V409:V412 T409:T412 D408:W408 R409:R412 P409:P412 N409:N412 L409:L412 J409:J412 H409:H412 D409:D412 F409:F412 D380:W382 D398:W398 D404:W404 D360:W360 D356:W356 D281:W285 D267:W269 D265 D260:W261 J247 L247 V247 H247 T247 N247 R247 F247 P247 D247 D225:W225 D148:W152 D143:W143 D45:W52 D25:W25 D20:V21 W21 D483:W490 D138:W139 D440:W440 L432:L434 J436 H436 D436 F436 V436 T436 R436 P436 N436 L436 D424:W424 R427 T427 V427 F427 D427 H427 J427 L427 N427 P427 N432:N434 P432:P434 R432:R434 T432:T434 V432:V434 F432:F434 D432:D434 H432:H434 J432:J434 D517:W519 D6:T16 V6:W16 U6 U8:U16 D210:W210 D547:W547 D558:W561 D565:W566 D575:W575 D111:W116 P400 N400 L400 J400 H400 D400 F400 V400 R400 T400 T416:T419 R416:R419 P416:P419 N416:N419 L416:L419 J416:J419 H416:H419 D416:D419 F416:F419 V416:V419 P429:P430 R429:R430 T429:T430 V429:V430 F429:F430 D429:D430 H429:H430 J429:J430 L429:L430 N429:N430 T441:T443 R441:R443 P441:P443 N441:N443 L441:L443 J441:J443 H441:H443 D441:D443 F441:F443 V441:V443 N459:N464 H459:H464 J459:J464 V459:V464 D459:D464 T459:T464 L459:L464 R459:R464 F459:F464 P459:P464 D229:W231 D227:W227 D249 P249 F249 R249 N249 T249 H249 V249 L249 J249 D279:W279 D330:W330 F265 H265 J265 L265 N265 P265 R265 T265 V265 D33:W36 D274:W276 D166:W166 D168:W168 D181:W181 D175:W175 D173:W173 D171:W171 D594:W603 D384:W385 D388:W388 D186:W191 L452:L454 J452:J454 N452:N454 V452:V454 F452:F454 T452:T454 D452:D454 R452:R454 H452:H454 P452:P454">
    <cfRule type="cellIs" dxfId="828" priority="1031" stopIfTrue="1" operator="equal">
      <formula>"a"</formula>
    </cfRule>
    <cfRule type="cellIs" dxfId="827" priority="1032" stopIfTrue="1" operator="equal">
      <formula>"s"</formula>
    </cfRule>
  </conditionalFormatting>
  <conditionalFormatting sqref="Y532">
    <cfRule type="expression" dxfId="826" priority="1033" stopIfTrue="1">
      <formula>SUM($AA$534:$AA$536)&gt;0</formula>
    </cfRule>
  </conditionalFormatting>
  <conditionalFormatting sqref="Y534:Y536">
    <cfRule type="expression" dxfId="825" priority="1034" stopIfTrue="1">
      <formula>SUM($AA$534:$AA$536)&gt;0</formula>
    </cfRule>
  </conditionalFormatting>
  <conditionalFormatting sqref="Y521:Y523">
    <cfRule type="expression" dxfId="824" priority="1035" stopIfTrue="1">
      <formula>AA521&gt;0</formula>
    </cfRule>
  </conditionalFormatting>
  <conditionalFormatting sqref="Y517">
    <cfRule type="expression" dxfId="823" priority="1036" stopIfTrue="1">
      <formula>SUM(AA521:AA523)&gt;0</formula>
    </cfRule>
  </conditionalFormatting>
  <conditionalFormatting sqref="Y518">
    <cfRule type="expression" dxfId="822" priority="1037" stopIfTrue="1">
      <formula>SUM(AA521:AA523)&gt;0</formula>
    </cfRule>
  </conditionalFormatting>
  <conditionalFormatting sqref="Y519">
    <cfRule type="expression" dxfId="821" priority="1038" stopIfTrue="1">
      <formula>SUM(AA521:AA523)&gt;0</formula>
    </cfRule>
  </conditionalFormatting>
  <conditionalFormatting sqref="AB517">
    <cfRule type="expression" dxfId="820" priority="1039" stopIfTrue="1">
      <formula>SUM(AA521:AA523)&gt;0</formula>
    </cfRule>
    <cfRule type="expression" dxfId="819" priority="1040" stopIfTrue="1">
      <formula>AA517=0</formula>
    </cfRule>
  </conditionalFormatting>
  <conditionalFormatting sqref="Y502">
    <cfRule type="expression" dxfId="818" priority="1041" stopIfTrue="1">
      <formula>SUM($AA$503:$AA$503)&gt;0</formula>
    </cfRule>
  </conditionalFormatting>
  <conditionalFormatting sqref="Y503">
    <cfRule type="expression" dxfId="817" priority="1042" stopIfTrue="1">
      <formula>SUM($AA$503:$AA$503)&gt;0</formula>
    </cfRule>
  </conditionalFormatting>
  <conditionalFormatting sqref="Y436">
    <cfRule type="expression" dxfId="816" priority="1043" stopIfTrue="1">
      <formula>$AA$436&gt;0</formula>
    </cfRule>
  </conditionalFormatting>
  <conditionalFormatting sqref="Y20">
    <cfRule type="expression" dxfId="815" priority="1044" stopIfTrue="1">
      <formula>SUM($AA$21:$AA$21)&gt;0</formula>
    </cfRule>
  </conditionalFormatting>
  <conditionalFormatting sqref="Y21">
    <cfRule type="expression" dxfId="814" priority="1045" stopIfTrue="1">
      <formula>SUM($AA$21:$AA$21)&gt;0</formula>
    </cfRule>
  </conditionalFormatting>
  <conditionalFormatting sqref="AB71:AB74 AB76:AB79 AB156:AB161">
    <cfRule type="expression" dxfId="813" priority="969" stopIfTrue="1">
      <formula>AA71=0</formula>
    </cfRule>
  </conditionalFormatting>
  <conditionalFormatting sqref="Y80">
    <cfRule type="cellIs" dxfId="812" priority="970" stopIfTrue="1" operator="greaterThan">
      <formula>Z80</formula>
    </cfRule>
    <cfRule type="cellIs" dxfId="811" priority="971" stopIfTrue="1" operator="lessThan">
      <formula>F81</formula>
    </cfRule>
  </conditionalFormatting>
  <conditionalFormatting sqref="D81">
    <cfRule type="expression" dxfId="810" priority="972" stopIfTrue="1">
      <formula>F81=0</formula>
    </cfRule>
  </conditionalFormatting>
  <conditionalFormatting sqref="AD69 AD71:AD74 AD76:AD81">
    <cfRule type="cellIs" dxfId="809" priority="973" stopIfTrue="1" operator="equal">
      <formula>"a"</formula>
    </cfRule>
  </conditionalFormatting>
  <conditionalFormatting sqref="D71:W74 D76:W79">
    <cfRule type="cellIs" dxfId="808" priority="974" stopIfTrue="1" operator="equal">
      <formula>"a"</formula>
    </cfRule>
    <cfRule type="cellIs" dxfId="807" priority="975" stopIfTrue="1" operator="equal">
      <formula>"s"</formula>
    </cfRule>
  </conditionalFormatting>
  <conditionalFormatting sqref="AD70">
    <cfRule type="cellIs" dxfId="806" priority="968" stopIfTrue="1" operator="equal">
      <formula>"a"</formula>
    </cfRule>
  </conditionalFormatting>
  <conditionalFormatting sqref="AD75">
    <cfRule type="cellIs" dxfId="805" priority="967" stopIfTrue="1" operator="equal">
      <formula>"a"</formula>
    </cfRule>
  </conditionalFormatting>
  <conditionalFormatting sqref="AB83:AB84 AB86:AB87">
    <cfRule type="expression" dxfId="804" priority="960" stopIfTrue="1">
      <formula>AA83=0</formula>
    </cfRule>
  </conditionalFormatting>
  <conditionalFormatting sqref="Y88">
    <cfRule type="cellIs" dxfId="803" priority="961" stopIfTrue="1" operator="greaterThan">
      <formula>Z88</formula>
    </cfRule>
    <cfRule type="cellIs" dxfId="802" priority="962" stopIfTrue="1" operator="lessThan">
      <formula>F89</formula>
    </cfRule>
  </conditionalFormatting>
  <conditionalFormatting sqref="D89">
    <cfRule type="expression" dxfId="801" priority="963" stopIfTrue="1">
      <formula>F89=0</formula>
    </cfRule>
  </conditionalFormatting>
  <conditionalFormatting sqref="AD82:AD84 AD86:AD87">
    <cfRule type="cellIs" dxfId="800" priority="964" stopIfTrue="1" operator="equal">
      <formula>"a"</formula>
    </cfRule>
  </conditionalFormatting>
  <conditionalFormatting sqref="D83:W84 D86:W87">
    <cfRule type="cellIs" dxfId="799" priority="965" stopIfTrue="1" operator="equal">
      <formula>"a"</formula>
    </cfRule>
    <cfRule type="cellIs" dxfId="798" priority="966" stopIfTrue="1" operator="equal">
      <formula>"s"</formula>
    </cfRule>
  </conditionalFormatting>
  <conditionalFormatting sqref="Y221">
    <cfRule type="cellIs" dxfId="797" priority="952" stopIfTrue="1" operator="greaterThan">
      <formula>Z221</formula>
    </cfRule>
    <cfRule type="cellIs" dxfId="796" priority="953" stopIfTrue="1" operator="lessThan">
      <formula>F222</formula>
    </cfRule>
  </conditionalFormatting>
  <conditionalFormatting sqref="D222">
    <cfRule type="expression" dxfId="795" priority="954" stopIfTrue="1">
      <formula>F222=0</formula>
    </cfRule>
  </conditionalFormatting>
  <conditionalFormatting sqref="AD202">
    <cfRule type="cellIs" dxfId="794" priority="955" stopIfTrue="1" operator="equal">
      <formula>"a"</formula>
    </cfRule>
  </conditionalFormatting>
  <conditionalFormatting sqref="AB208">
    <cfRule type="expression" dxfId="793" priority="943" stopIfTrue="1">
      <formula>AA208=0</formula>
    </cfRule>
  </conditionalFormatting>
  <conditionalFormatting sqref="AD208">
    <cfRule type="cellIs" dxfId="792" priority="944" stopIfTrue="1" operator="equal">
      <formula>"a"</formula>
    </cfRule>
  </conditionalFormatting>
  <conditionalFormatting sqref="D208:W208">
    <cfRule type="cellIs" dxfId="791" priority="945" stopIfTrue="1" operator="equal">
      <formula>"a"</formula>
    </cfRule>
    <cfRule type="cellIs" dxfId="790" priority="946" stopIfTrue="1" operator="equal">
      <formula>"s"</formula>
    </cfRule>
  </conditionalFormatting>
  <conditionalFormatting sqref="AB216">
    <cfRule type="expression" dxfId="789" priority="935" stopIfTrue="1">
      <formula>AA216=0</formula>
    </cfRule>
  </conditionalFormatting>
  <conditionalFormatting sqref="AD216">
    <cfRule type="cellIs" dxfId="788" priority="936" stopIfTrue="1" operator="equal">
      <formula>"a"</formula>
    </cfRule>
  </conditionalFormatting>
  <conditionalFormatting sqref="D216:W216">
    <cfRule type="cellIs" dxfId="787" priority="937" stopIfTrue="1" operator="equal">
      <formula>"a"</formula>
    </cfRule>
    <cfRule type="cellIs" dxfId="786" priority="938" stopIfTrue="1" operator="equal">
      <formula>"s"</formula>
    </cfRule>
  </conditionalFormatting>
  <conditionalFormatting sqref="AB205">
    <cfRule type="expression" dxfId="785" priority="931" stopIfTrue="1">
      <formula>AA205=0</formula>
    </cfRule>
  </conditionalFormatting>
  <conditionalFormatting sqref="AD205">
    <cfRule type="cellIs" dxfId="784" priority="932" stopIfTrue="1" operator="equal">
      <formula>"a"</formula>
    </cfRule>
  </conditionalFormatting>
  <conditionalFormatting sqref="D205:W205">
    <cfRule type="cellIs" dxfId="783" priority="933" stopIfTrue="1" operator="equal">
      <formula>"a"</formula>
    </cfRule>
    <cfRule type="cellIs" dxfId="782" priority="934" stopIfTrue="1" operator="equal">
      <formula>"s"</formula>
    </cfRule>
  </conditionalFormatting>
  <conditionalFormatting sqref="AB215">
    <cfRule type="expression" dxfId="781" priority="927" stopIfTrue="1">
      <formula>AA215=0</formula>
    </cfRule>
  </conditionalFormatting>
  <conditionalFormatting sqref="AD215">
    <cfRule type="cellIs" dxfId="780" priority="928" stopIfTrue="1" operator="equal">
      <formula>"a"</formula>
    </cfRule>
  </conditionalFormatting>
  <conditionalFormatting sqref="D215:W215">
    <cfRule type="cellIs" dxfId="779" priority="929" stopIfTrue="1" operator="equal">
      <formula>"a"</formula>
    </cfRule>
    <cfRule type="cellIs" dxfId="778" priority="930" stopIfTrue="1" operator="equal">
      <formula>"s"</formula>
    </cfRule>
  </conditionalFormatting>
  <conditionalFormatting sqref="AB212">
    <cfRule type="expression" dxfId="777" priority="923" stopIfTrue="1">
      <formula>AA212=0</formula>
    </cfRule>
  </conditionalFormatting>
  <conditionalFormatting sqref="AD212">
    <cfRule type="cellIs" dxfId="776" priority="924" stopIfTrue="1" operator="equal">
      <formula>"a"</formula>
    </cfRule>
  </conditionalFormatting>
  <conditionalFormatting sqref="D212:W212">
    <cfRule type="cellIs" dxfId="775" priority="925" stopIfTrue="1" operator="equal">
      <formula>"a"</formula>
    </cfRule>
    <cfRule type="cellIs" dxfId="774" priority="926" stopIfTrue="1" operator="equal">
      <formula>"s"</formula>
    </cfRule>
  </conditionalFormatting>
  <conditionalFormatting sqref="AB214">
    <cfRule type="expression" dxfId="773" priority="919" stopIfTrue="1">
      <formula>AA214=0</formula>
    </cfRule>
  </conditionalFormatting>
  <conditionalFormatting sqref="AD214">
    <cfRule type="cellIs" dxfId="772" priority="920" stopIfTrue="1" operator="equal">
      <formula>"a"</formula>
    </cfRule>
  </conditionalFormatting>
  <conditionalFormatting sqref="D214:W214">
    <cfRule type="cellIs" dxfId="771" priority="921" stopIfTrue="1" operator="equal">
      <formula>"a"</formula>
    </cfRule>
    <cfRule type="cellIs" dxfId="770" priority="922" stopIfTrue="1" operator="equal">
      <formula>"s"</formula>
    </cfRule>
  </conditionalFormatting>
  <conditionalFormatting sqref="AB213">
    <cfRule type="expression" dxfId="769" priority="915" stopIfTrue="1">
      <formula>AA213=0</formula>
    </cfRule>
  </conditionalFormatting>
  <conditionalFormatting sqref="AD213">
    <cfRule type="cellIs" dxfId="768" priority="916" stopIfTrue="1" operator="equal">
      <formula>"a"</formula>
    </cfRule>
  </conditionalFormatting>
  <conditionalFormatting sqref="D213:W213">
    <cfRule type="cellIs" dxfId="767" priority="917" stopIfTrue="1" operator="equal">
      <formula>"a"</formula>
    </cfRule>
    <cfRule type="cellIs" dxfId="766" priority="918" stopIfTrue="1" operator="equal">
      <formula>"s"</formula>
    </cfRule>
  </conditionalFormatting>
  <conditionalFormatting sqref="AB220">
    <cfRule type="expression" dxfId="765" priority="911" stopIfTrue="1">
      <formula>AA220=0</formula>
    </cfRule>
  </conditionalFormatting>
  <conditionalFormatting sqref="AD220">
    <cfRule type="cellIs" dxfId="764" priority="912" stopIfTrue="1" operator="equal">
      <formula>"a"</formula>
    </cfRule>
  </conditionalFormatting>
  <conditionalFormatting sqref="D220:W220">
    <cfRule type="cellIs" dxfId="763" priority="913" stopIfTrue="1" operator="equal">
      <formula>"a"</formula>
    </cfRule>
    <cfRule type="cellIs" dxfId="762" priority="914" stopIfTrue="1" operator="equal">
      <formula>"s"</formula>
    </cfRule>
  </conditionalFormatting>
  <conditionalFormatting sqref="AB219">
    <cfRule type="expression" dxfId="761" priority="907" stopIfTrue="1">
      <formula>AA219=0</formula>
    </cfRule>
  </conditionalFormatting>
  <conditionalFormatting sqref="AD219">
    <cfRule type="cellIs" dxfId="760" priority="908" stopIfTrue="1" operator="equal">
      <formula>"a"</formula>
    </cfRule>
  </conditionalFormatting>
  <conditionalFormatting sqref="D219:W219">
    <cfRule type="cellIs" dxfId="759" priority="909" stopIfTrue="1" operator="equal">
      <formula>"a"</formula>
    </cfRule>
    <cfRule type="cellIs" dxfId="758" priority="910" stopIfTrue="1" operator="equal">
      <formula>"s"</formula>
    </cfRule>
  </conditionalFormatting>
  <conditionalFormatting sqref="AB204">
    <cfRule type="expression" dxfId="757" priority="903" stopIfTrue="1">
      <formula>AA204=0</formula>
    </cfRule>
  </conditionalFormatting>
  <conditionalFormatting sqref="AD204">
    <cfRule type="cellIs" dxfId="756" priority="904" stopIfTrue="1" operator="equal">
      <formula>"a"</formula>
    </cfRule>
  </conditionalFormatting>
  <conditionalFormatting sqref="D204:W204">
    <cfRule type="cellIs" dxfId="755" priority="905" stopIfTrue="1" operator="equal">
      <formula>"a"</formula>
    </cfRule>
    <cfRule type="cellIs" dxfId="754" priority="906" stopIfTrue="1" operator="equal">
      <formula>"s"</formula>
    </cfRule>
  </conditionalFormatting>
  <conditionalFormatting sqref="AB218">
    <cfRule type="expression" dxfId="753" priority="899" stopIfTrue="1">
      <formula>AA218=0</formula>
    </cfRule>
  </conditionalFormatting>
  <conditionalFormatting sqref="AD218">
    <cfRule type="cellIs" dxfId="752" priority="900" stopIfTrue="1" operator="equal">
      <formula>"a"</formula>
    </cfRule>
  </conditionalFormatting>
  <conditionalFormatting sqref="D218:W218">
    <cfRule type="cellIs" dxfId="751" priority="901" stopIfTrue="1" operator="equal">
      <formula>"a"</formula>
    </cfRule>
    <cfRule type="cellIs" dxfId="750" priority="902" stopIfTrue="1" operator="equal">
      <formula>"s"</formula>
    </cfRule>
  </conditionalFormatting>
  <conditionalFormatting sqref="AB545:AB546">
    <cfRule type="expression" dxfId="749" priority="891" stopIfTrue="1">
      <formula>AA545=0</formula>
    </cfRule>
  </conditionalFormatting>
  <conditionalFormatting sqref="AD545:AD546">
    <cfRule type="cellIs" dxfId="748" priority="892" stopIfTrue="1" operator="equal">
      <formula>"a"</formula>
    </cfRule>
  </conditionalFormatting>
  <conditionalFormatting sqref="D545:W546">
    <cfRule type="cellIs" dxfId="747" priority="893" stopIfTrue="1" operator="equal">
      <formula>"a"</formula>
    </cfRule>
    <cfRule type="cellIs" dxfId="746" priority="894" stopIfTrue="1" operator="equal">
      <formula>"s"</formula>
    </cfRule>
  </conditionalFormatting>
  <conditionalFormatting sqref="AB543:AB544">
    <cfRule type="expression" dxfId="745" priority="887" stopIfTrue="1">
      <formula>AA543=0</formula>
    </cfRule>
  </conditionalFormatting>
  <conditionalFormatting sqref="AD543:AD544">
    <cfRule type="cellIs" dxfId="744" priority="888" stopIfTrue="1" operator="equal">
      <formula>"a"</formula>
    </cfRule>
  </conditionalFormatting>
  <conditionalFormatting sqref="D543:W544">
    <cfRule type="cellIs" dxfId="743" priority="889" stopIfTrue="1" operator="equal">
      <formula>"a"</formula>
    </cfRule>
    <cfRule type="cellIs" dxfId="742" priority="890" stopIfTrue="1" operator="equal">
      <formula>"s"</formula>
    </cfRule>
  </conditionalFormatting>
  <conditionalFormatting sqref="AB541:AB542">
    <cfRule type="expression" dxfId="741" priority="883" stopIfTrue="1">
      <formula>AA541=0</formula>
    </cfRule>
  </conditionalFormatting>
  <conditionalFormatting sqref="AD541:AD542">
    <cfRule type="cellIs" dxfId="740" priority="884" stopIfTrue="1" operator="equal">
      <formula>"a"</formula>
    </cfRule>
  </conditionalFormatting>
  <conditionalFormatting sqref="D541:W542">
    <cfRule type="cellIs" dxfId="739" priority="885" stopIfTrue="1" operator="equal">
      <formula>"a"</formula>
    </cfRule>
    <cfRule type="cellIs" dxfId="738" priority="886" stopIfTrue="1" operator="equal">
      <formula>"s"</formula>
    </cfRule>
  </conditionalFormatting>
  <conditionalFormatting sqref="AB554:AB557">
    <cfRule type="expression" dxfId="737" priority="879" stopIfTrue="1">
      <formula>AA554=0</formula>
    </cfRule>
  </conditionalFormatting>
  <conditionalFormatting sqref="AD554:AD557">
    <cfRule type="cellIs" dxfId="736" priority="880" stopIfTrue="1" operator="equal">
      <formula>"a"</formula>
    </cfRule>
  </conditionalFormatting>
  <conditionalFormatting sqref="D554:W557">
    <cfRule type="cellIs" dxfId="735" priority="881" stopIfTrue="1" operator="equal">
      <formula>"a"</formula>
    </cfRule>
    <cfRule type="cellIs" dxfId="734" priority="882" stopIfTrue="1" operator="equal">
      <formula>"s"</formula>
    </cfRule>
  </conditionalFormatting>
  <conditionalFormatting sqref="AB564">
    <cfRule type="expression" dxfId="733" priority="875" stopIfTrue="1">
      <formula>AA564=0</formula>
    </cfRule>
  </conditionalFormatting>
  <conditionalFormatting sqref="AD564">
    <cfRule type="cellIs" dxfId="732" priority="876" stopIfTrue="1" operator="equal">
      <formula>"a"</formula>
    </cfRule>
  </conditionalFormatting>
  <conditionalFormatting sqref="D564:W564">
    <cfRule type="cellIs" dxfId="731" priority="877" stopIfTrue="1" operator="equal">
      <formula>"a"</formula>
    </cfRule>
    <cfRule type="cellIs" dxfId="730" priority="878" stopIfTrue="1" operator="equal">
      <formula>"s"</formula>
    </cfRule>
  </conditionalFormatting>
  <conditionalFormatting sqref="AB563">
    <cfRule type="expression" dxfId="729" priority="871" stopIfTrue="1">
      <formula>AA563=0</formula>
    </cfRule>
  </conditionalFormatting>
  <conditionalFormatting sqref="AD563">
    <cfRule type="cellIs" dxfId="728" priority="872" stopIfTrue="1" operator="equal">
      <formula>"a"</formula>
    </cfRule>
  </conditionalFormatting>
  <conditionalFormatting sqref="D563:W563">
    <cfRule type="cellIs" dxfId="727" priority="873" stopIfTrue="1" operator="equal">
      <formula>"a"</formula>
    </cfRule>
    <cfRule type="cellIs" dxfId="726" priority="874" stopIfTrue="1" operator="equal">
      <formula>"s"</formula>
    </cfRule>
  </conditionalFormatting>
  <conditionalFormatting sqref="AD562">
    <cfRule type="cellIs" dxfId="725" priority="868" stopIfTrue="1" operator="equal">
      <formula>"a"</formula>
    </cfRule>
  </conditionalFormatting>
  <conditionalFormatting sqref="D562:W562">
    <cfRule type="cellIs" dxfId="724" priority="869" stopIfTrue="1" operator="equal">
      <formula>"a"</formula>
    </cfRule>
    <cfRule type="cellIs" dxfId="723" priority="870" stopIfTrue="1" operator="equal">
      <formula>"s"</formula>
    </cfRule>
  </conditionalFormatting>
  <conditionalFormatting sqref="AD573">
    <cfRule type="cellIs" dxfId="722" priority="844" stopIfTrue="1" operator="equal">
      <formula>"a"</formula>
    </cfRule>
  </conditionalFormatting>
  <conditionalFormatting sqref="D573:W573">
    <cfRule type="cellIs" dxfId="721" priority="845" stopIfTrue="1" operator="equal">
      <formula>"a"</formula>
    </cfRule>
    <cfRule type="cellIs" dxfId="720" priority="846" stopIfTrue="1" operator="equal">
      <formula>"s"</formula>
    </cfRule>
  </conditionalFormatting>
  <conditionalFormatting sqref="AB571:AB572">
    <cfRule type="expression" dxfId="719" priority="839" stopIfTrue="1">
      <formula>AA571=0</formula>
    </cfRule>
  </conditionalFormatting>
  <conditionalFormatting sqref="AD571:AD572">
    <cfRule type="cellIs" dxfId="718" priority="840" stopIfTrue="1" operator="equal">
      <formula>"a"</formula>
    </cfRule>
  </conditionalFormatting>
  <conditionalFormatting sqref="D571:W572">
    <cfRule type="cellIs" dxfId="717" priority="841" stopIfTrue="1" operator="equal">
      <formula>"a"</formula>
    </cfRule>
    <cfRule type="cellIs" dxfId="716" priority="842" stopIfTrue="1" operator="equal">
      <formula>"s"</formula>
    </cfRule>
  </conditionalFormatting>
  <conditionalFormatting sqref="AB588">
    <cfRule type="expression" dxfId="715" priority="827" stopIfTrue="1">
      <formula>AA588=0</formula>
    </cfRule>
  </conditionalFormatting>
  <conditionalFormatting sqref="AD588">
    <cfRule type="cellIs" dxfId="714" priority="828" stopIfTrue="1" operator="equal">
      <formula>"a"</formula>
    </cfRule>
  </conditionalFormatting>
  <conditionalFormatting sqref="D588:W588">
    <cfRule type="cellIs" dxfId="713" priority="829" stopIfTrue="1" operator="equal">
      <formula>"a"</formula>
    </cfRule>
    <cfRule type="cellIs" dxfId="712" priority="830" stopIfTrue="1" operator="equal">
      <formula>"s"</formula>
    </cfRule>
  </conditionalFormatting>
  <conditionalFormatting sqref="AB585">
    <cfRule type="expression" dxfId="711" priority="823" stopIfTrue="1">
      <formula>AA585=0</formula>
    </cfRule>
  </conditionalFormatting>
  <conditionalFormatting sqref="AD585">
    <cfRule type="cellIs" dxfId="710" priority="824" stopIfTrue="1" operator="equal">
      <formula>"a"</formula>
    </cfRule>
  </conditionalFormatting>
  <conditionalFormatting sqref="D585:W585">
    <cfRule type="cellIs" dxfId="709" priority="825" stopIfTrue="1" operator="equal">
      <formula>"a"</formula>
    </cfRule>
    <cfRule type="cellIs" dxfId="708" priority="826" stopIfTrue="1" operator="equal">
      <formula>"s"</formula>
    </cfRule>
  </conditionalFormatting>
  <conditionalFormatting sqref="AB584">
    <cfRule type="expression" dxfId="707" priority="819" stopIfTrue="1">
      <formula>AA584=0</formula>
    </cfRule>
  </conditionalFormatting>
  <conditionalFormatting sqref="AD584">
    <cfRule type="cellIs" dxfId="706" priority="820" stopIfTrue="1" operator="equal">
      <formula>"a"</formula>
    </cfRule>
  </conditionalFormatting>
  <conditionalFormatting sqref="D584:W584">
    <cfRule type="cellIs" dxfId="705" priority="821" stopIfTrue="1" operator="equal">
      <formula>"a"</formula>
    </cfRule>
    <cfRule type="cellIs" dxfId="704" priority="822" stopIfTrue="1" operator="equal">
      <formula>"s"</formula>
    </cfRule>
  </conditionalFormatting>
  <conditionalFormatting sqref="AB582">
    <cfRule type="expression" dxfId="703" priority="815" stopIfTrue="1">
      <formula>AA582=0</formula>
    </cfRule>
  </conditionalFormatting>
  <conditionalFormatting sqref="AD582">
    <cfRule type="cellIs" dxfId="702" priority="816" stopIfTrue="1" operator="equal">
      <formula>"a"</formula>
    </cfRule>
  </conditionalFormatting>
  <conditionalFormatting sqref="D582:W582">
    <cfRule type="cellIs" dxfId="701" priority="817" stopIfTrue="1" operator="equal">
      <formula>"a"</formula>
    </cfRule>
    <cfRule type="cellIs" dxfId="700" priority="818" stopIfTrue="1" operator="equal">
      <formula>"s"</formula>
    </cfRule>
  </conditionalFormatting>
  <conditionalFormatting sqref="AB581">
    <cfRule type="expression" dxfId="699" priority="811" stopIfTrue="1">
      <formula>AA581=0</formula>
    </cfRule>
  </conditionalFormatting>
  <conditionalFormatting sqref="AD581">
    <cfRule type="cellIs" dxfId="698" priority="812" stopIfTrue="1" operator="equal">
      <formula>"a"</formula>
    </cfRule>
  </conditionalFormatting>
  <conditionalFormatting sqref="D581:W581">
    <cfRule type="cellIs" dxfId="697" priority="813" stopIfTrue="1" operator="equal">
      <formula>"a"</formula>
    </cfRule>
    <cfRule type="cellIs" dxfId="696" priority="814" stopIfTrue="1" operator="equal">
      <formula>"s"</formula>
    </cfRule>
  </conditionalFormatting>
  <conditionalFormatting sqref="AB122">
    <cfRule type="expression" dxfId="695" priority="803" stopIfTrue="1">
      <formula>AA122=0</formula>
    </cfRule>
  </conditionalFormatting>
  <conditionalFormatting sqref="AD122">
    <cfRule type="cellIs" dxfId="694" priority="804" stopIfTrue="1" operator="equal">
      <formula>"a"</formula>
    </cfRule>
  </conditionalFormatting>
  <conditionalFormatting sqref="D122:W122">
    <cfRule type="cellIs" dxfId="693" priority="805" stopIfTrue="1" operator="equal">
      <formula>"a"</formula>
    </cfRule>
    <cfRule type="cellIs" dxfId="692" priority="806" stopIfTrue="1" operator="equal">
      <formula>"s"</formula>
    </cfRule>
  </conditionalFormatting>
  <conditionalFormatting sqref="AB121">
    <cfRule type="expression" dxfId="691" priority="799" stopIfTrue="1">
      <formula>AA121=0</formula>
    </cfRule>
  </conditionalFormatting>
  <conditionalFormatting sqref="AD121">
    <cfRule type="cellIs" dxfId="690" priority="800" stopIfTrue="1" operator="equal">
      <formula>"a"</formula>
    </cfRule>
  </conditionalFormatting>
  <conditionalFormatting sqref="D121:W121">
    <cfRule type="cellIs" dxfId="689" priority="801" stopIfTrue="1" operator="equal">
      <formula>"a"</formula>
    </cfRule>
    <cfRule type="cellIs" dxfId="688" priority="802" stopIfTrue="1" operator="equal">
      <formula>"s"</formula>
    </cfRule>
  </conditionalFormatting>
  <conditionalFormatting sqref="AB120">
    <cfRule type="expression" dxfId="687" priority="795" stopIfTrue="1">
      <formula>AA120=0</formula>
    </cfRule>
  </conditionalFormatting>
  <conditionalFormatting sqref="AD120">
    <cfRule type="cellIs" dxfId="686" priority="796" stopIfTrue="1" operator="equal">
      <formula>"a"</formula>
    </cfRule>
  </conditionalFormatting>
  <conditionalFormatting sqref="D120:W120">
    <cfRule type="cellIs" dxfId="685" priority="797" stopIfTrue="1" operator="equal">
      <formula>"a"</formula>
    </cfRule>
    <cfRule type="cellIs" dxfId="684" priority="798" stopIfTrue="1" operator="equal">
      <formula>"s"</formula>
    </cfRule>
  </conditionalFormatting>
  <conditionalFormatting sqref="AB119">
    <cfRule type="expression" dxfId="683" priority="791" stopIfTrue="1">
      <formula>AA119=0</formula>
    </cfRule>
  </conditionalFormatting>
  <conditionalFormatting sqref="AD119">
    <cfRule type="cellIs" dxfId="682" priority="792" stopIfTrue="1" operator="equal">
      <formula>"a"</formula>
    </cfRule>
  </conditionalFormatting>
  <conditionalFormatting sqref="D119:W119">
    <cfRule type="cellIs" dxfId="681" priority="793" stopIfTrue="1" operator="equal">
      <formula>"a"</formula>
    </cfRule>
    <cfRule type="cellIs" dxfId="680" priority="794" stopIfTrue="1" operator="equal">
      <formula>"s"</formula>
    </cfRule>
  </conditionalFormatting>
  <conditionalFormatting sqref="AB127:AB133">
    <cfRule type="expression" dxfId="679" priority="784" stopIfTrue="1">
      <formula>AA127=0</formula>
    </cfRule>
  </conditionalFormatting>
  <conditionalFormatting sqref="Y135">
    <cfRule type="cellIs" dxfId="678" priority="785" stopIfTrue="1" operator="greaterThan">
      <formula>Z135</formula>
    </cfRule>
    <cfRule type="cellIs" dxfId="677" priority="786" stopIfTrue="1" operator="lessThan">
      <formula>F136</formula>
    </cfRule>
  </conditionalFormatting>
  <conditionalFormatting sqref="D136">
    <cfRule type="expression" dxfId="676" priority="787" stopIfTrue="1">
      <formula>F136=0</formula>
    </cfRule>
  </conditionalFormatting>
  <conditionalFormatting sqref="AD125 AD127:AD136">
    <cfRule type="cellIs" dxfId="675" priority="788" stopIfTrue="1" operator="equal">
      <formula>"a"</formula>
    </cfRule>
  </conditionalFormatting>
  <conditionalFormatting sqref="D127:W134">
    <cfRule type="cellIs" dxfId="674" priority="789" stopIfTrue="1" operator="equal">
      <formula>"a"</formula>
    </cfRule>
    <cfRule type="cellIs" dxfId="673" priority="790" stopIfTrue="1" operator="equal">
      <formula>"s"</formula>
    </cfRule>
  </conditionalFormatting>
  <conditionalFormatting sqref="AD126">
    <cfRule type="cellIs" dxfId="672" priority="767" stopIfTrue="1" operator="equal">
      <formula>"a"</formula>
    </cfRule>
  </conditionalFormatting>
  <conditionalFormatting sqref="AB134">
    <cfRule type="expression" dxfId="671" priority="766" stopIfTrue="1">
      <formula>AA134=0</formula>
    </cfRule>
  </conditionalFormatting>
  <conditionalFormatting sqref="AB561">
    <cfRule type="expression" dxfId="670" priority="762" stopIfTrue="1">
      <formula>AA562&gt;0</formula>
    </cfRule>
    <cfRule type="expression" dxfId="669" priority="763" stopIfTrue="1">
      <formula>AA561=0</formula>
    </cfRule>
  </conditionalFormatting>
  <conditionalFormatting sqref="AB562">
    <cfRule type="expression" dxfId="668" priority="764" stopIfTrue="1">
      <formula>SUM($AA$560:$AA$561)&gt;0</formula>
    </cfRule>
    <cfRule type="expression" dxfId="667" priority="765" stopIfTrue="1">
      <formula>AA562=0</formula>
    </cfRule>
  </conditionalFormatting>
  <conditionalFormatting sqref="AB560">
    <cfRule type="expression" dxfId="666" priority="760" stopIfTrue="1">
      <formula>AA562&gt;0</formula>
    </cfRule>
    <cfRule type="expression" dxfId="665" priority="761" stopIfTrue="1">
      <formula>AA560=0</formula>
    </cfRule>
  </conditionalFormatting>
  <conditionalFormatting sqref="AB370">
    <cfRule type="expression" dxfId="664" priority="753" stopIfTrue="1">
      <formula>AA370=0</formula>
    </cfRule>
  </conditionalFormatting>
  <conditionalFormatting sqref="Y371">
    <cfRule type="cellIs" dxfId="663" priority="754" stopIfTrue="1" operator="greaterThan">
      <formula>Z371</formula>
    </cfRule>
    <cfRule type="cellIs" dxfId="662" priority="755" stopIfTrue="1" operator="lessThan">
      <formula>F372</formula>
    </cfRule>
  </conditionalFormatting>
  <conditionalFormatting sqref="D372">
    <cfRule type="expression" dxfId="661" priority="756" stopIfTrue="1">
      <formula>F372=0</formula>
    </cfRule>
  </conditionalFormatting>
  <conditionalFormatting sqref="AD363 AD370:AD372 AD365:AD368">
    <cfRule type="cellIs" dxfId="660" priority="757" stopIfTrue="1" operator="equal">
      <formula>"a"</formula>
    </cfRule>
  </conditionalFormatting>
  <conditionalFormatting sqref="D365:W365 T370 R370 V370 F370 D370 H370 J370 L370 N370 P370 P366:P368 N366:N368 L366:L368 J366:J368 H366:H368 D366:D368 F366:F368 V366:V368 R366:R368 T366:T368">
    <cfRule type="cellIs" dxfId="659" priority="758" stopIfTrue="1" operator="equal">
      <formula>"a"</formula>
    </cfRule>
    <cfRule type="cellIs" dxfId="658" priority="759" stopIfTrue="1" operator="equal">
      <formula>"s"</formula>
    </cfRule>
  </conditionalFormatting>
  <conditionalFormatting sqref="AD364">
    <cfRule type="cellIs" dxfId="657" priority="752" stopIfTrue="1" operator="equal">
      <formula>"a"</formula>
    </cfRule>
  </conditionalFormatting>
  <conditionalFormatting sqref="AD369">
    <cfRule type="cellIs" dxfId="656" priority="750" stopIfTrue="1" operator="equal">
      <formula>"a"</formula>
    </cfRule>
  </conditionalFormatting>
  <conditionalFormatting sqref="Y376">
    <cfRule type="cellIs" dxfId="655" priority="732" stopIfTrue="1" operator="greaterThan">
      <formula>Z376</formula>
    </cfRule>
    <cfRule type="cellIs" dxfId="654" priority="733" stopIfTrue="1" operator="lessThan">
      <formula>F377</formula>
    </cfRule>
  </conditionalFormatting>
  <conditionalFormatting sqref="D377">
    <cfRule type="expression" dxfId="653" priority="734" stopIfTrue="1">
      <formula>F377=0</formula>
    </cfRule>
  </conditionalFormatting>
  <conditionalFormatting sqref="AD373">
    <cfRule type="cellIs" dxfId="652" priority="735" stopIfTrue="1" operator="equal">
      <formula>"a"</formula>
    </cfRule>
  </conditionalFormatting>
  <conditionalFormatting sqref="AB374">
    <cfRule type="expression" dxfId="651" priority="712" stopIfTrue="1">
      <formula>AA374=0</formula>
    </cfRule>
  </conditionalFormatting>
  <conditionalFormatting sqref="AD374">
    <cfRule type="cellIs" dxfId="650" priority="713" stopIfTrue="1" operator="equal">
      <formula>"a"</formula>
    </cfRule>
  </conditionalFormatting>
  <conditionalFormatting sqref="T374 R374 V374 F374 D374 H374 J374 L374 N374 P374">
    <cfRule type="cellIs" dxfId="649" priority="714" stopIfTrue="1" operator="equal">
      <formula>"a"</formula>
    </cfRule>
    <cfRule type="cellIs" dxfId="648" priority="715" stopIfTrue="1" operator="equal">
      <formula>"s"</formula>
    </cfRule>
  </conditionalFormatting>
  <conditionalFormatting sqref="AB375">
    <cfRule type="expression" dxfId="647" priority="708" stopIfTrue="1">
      <formula>AA375=0</formula>
    </cfRule>
  </conditionalFormatting>
  <conditionalFormatting sqref="AD375">
    <cfRule type="cellIs" dxfId="646" priority="709" stopIfTrue="1" operator="equal">
      <formula>"a"</formula>
    </cfRule>
  </conditionalFormatting>
  <conditionalFormatting sqref="T375 R375 V375 F375 D375 H375 J375 L375 N375 P375">
    <cfRule type="cellIs" dxfId="645" priority="710" stopIfTrue="1" operator="equal">
      <formula>"a"</formula>
    </cfRule>
    <cfRule type="cellIs" dxfId="644" priority="711" stopIfTrue="1" operator="equal">
      <formula>"s"</formula>
    </cfRule>
  </conditionalFormatting>
  <conditionalFormatting sqref="AD118">
    <cfRule type="cellIs" dxfId="643" priority="697" stopIfTrue="1" operator="equal">
      <formula>"a"</formula>
    </cfRule>
  </conditionalFormatting>
  <conditionalFormatting sqref="D118:W118">
    <cfRule type="cellIs" dxfId="642" priority="698" stopIfTrue="1" operator="equal">
      <formula>"a"</formula>
    </cfRule>
    <cfRule type="cellIs" dxfId="641" priority="699" stopIfTrue="1" operator="equal">
      <formula>"s"</formula>
    </cfRule>
  </conditionalFormatting>
  <conditionalFormatting sqref="AD117">
    <cfRule type="cellIs" dxfId="640" priority="693" stopIfTrue="1" operator="equal">
      <formula>"a"</formula>
    </cfRule>
  </conditionalFormatting>
  <conditionalFormatting sqref="D117:W117">
    <cfRule type="cellIs" dxfId="639" priority="694" stopIfTrue="1" operator="equal">
      <formula>"a"</formula>
    </cfRule>
    <cfRule type="cellIs" dxfId="638" priority="695" stopIfTrue="1" operator="equal">
      <formula>"s"</formula>
    </cfRule>
  </conditionalFormatting>
  <conditionalFormatting sqref="AB117">
    <cfRule type="expression" dxfId="637" priority="688" stopIfTrue="1">
      <formula>AA118&gt;0</formula>
    </cfRule>
    <cfRule type="expression" dxfId="636" priority="689" stopIfTrue="1">
      <formula>AA117=0</formula>
    </cfRule>
  </conditionalFormatting>
  <conditionalFormatting sqref="AB118">
    <cfRule type="expression" dxfId="635" priority="690" stopIfTrue="1">
      <formula>AA117&gt;0</formula>
    </cfRule>
    <cfRule type="expression" dxfId="634" priority="691" stopIfTrue="1">
      <formula>AA118=0</formula>
    </cfRule>
  </conditionalFormatting>
  <conditionalFormatting sqref="Y117">
    <cfRule type="expression" dxfId="633" priority="687" stopIfTrue="1">
      <formula>SUM(AA118)&gt;0</formula>
    </cfRule>
  </conditionalFormatting>
  <conditionalFormatting sqref="Y118">
    <cfRule type="expression" dxfId="632" priority="686" stopIfTrue="1">
      <formula>SUM(AA118)&gt;0</formula>
    </cfRule>
  </conditionalFormatting>
  <conditionalFormatting sqref="Y560">
    <cfRule type="expression" dxfId="631" priority="685" stopIfTrue="1">
      <formula>AA562&gt;0</formula>
    </cfRule>
  </conditionalFormatting>
  <conditionalFormatting sqref="Y561">
    <cfRule type="expression" dxfId="630" priority="684" stopIfTrue="1">
      <formula>AA562&gt;0</formula>
    </cfRule>
  </conditionalFormatting>
  <conditionalFormatting sqref="Y562">
    <cfRule type="expression" dxfId="629" priority="683" stopIfTrue="1">
      <formula>SUM(AA562)&gt;0</formula>
    </cfRule>
  </conditionalFormatting>
  <conditionalFormatting sqref="AB574">
    <cfRule type="expression" dxfId="628" priority="678" stopIfTrue="1">
      <formula>AA574=0</formula>
    </cfRule>
  </conditionalFormatting>
  <conditionalFormatting sqref="AD574">
    <cfRule type="cellIs" dxfId="627" priority="675" stopIfTrue="1" operator="equal">
      <formula>"a"</formula>
    </cfRule>
  </conditionalFormatting>
  <conditionalFormatting sqref="D574:W574">
    <cfRule type="cellIs" dxfId="626" priority="676" stopIfTrue="1" operator="equal">
      <formula>"a"</formula>
    </cfRule>
    <cfRule type="cellIs" dxfId="625" priority="677" stopIfTrue="1" operator="equal">
      <formula>"s"</formula>
    </cfRule>
  </conditionalFormatting>
  <conditionalFormatting sqref="AD399">
    <cfRule type="cellIs" dxfId="624" priority="672" stopIfTrue="1" operator="equal">
      <formula>"a"</formula>
    </cfRule>
  </conditionalFormatting>
  <conditionalFormatting sqref="T399 R399 V399 F399 D399 H399 J399 L399 N399 P399">
    <cfRule type="cellIs" dxfId="623" priority="673" stopIfTrue="1" operator="equal">
      <formula>"a"</formula>
    </cfRule>
    <cfRule type="cellIs" dxfId="622" priority="674" stopIfTrue="1" operator="equal">
      <formula>"s"</formula>
    </cfRule>
  </conditionalFormatting>
  <conditionalFormatting sqref="Y400">
    <cfRule type="expression" dxfId="621" priority="661" stopIfTrue="1">
      <formula>AA400&gt;0</formula>
    </cfRule>
  </conditionalFormatting>
  <conditionalFormatting sqref="Y399">
    <cfRule type="expression" dxfId="620" priority="664" stopIfTrue="1">
      <formula>AA399&gt;0</formula>
    </cfRule>
  </conditionalFormatting>
  <conditionalFormatting sqref="AB399">
    <cfRule type="expression" dxfId="619" priority="665" stopIfTrue="1">
      <formula>SUM(AA398,AA400)&gt;0</formula>
    </cfRule>
    <cfRule type="expression" dxfId="618" priority="666" stopIfTrue="1">
      <formula>AA399=0</formula>
    </cfRule>
  </conditionalFormatting>
  <conditionalFormatting sqref="AB400">
    <cfRule type="expression" dxfId="617" priority="662" stopIfTrue="1">
      <formula>SUM(AA398:AA399)&gt;0</formula>
    </cfRule>
    <cfRule type="expression" dxfId="616" priority="663" stopIfTrue="1">
      <formula>AA400=0</formula>
    </cfRule>
  </conditionalFormatting>
  <conditionalFormatting sqref="Y398">
    <cfRule type="expression" dxfId="615" priority="658" stopIfTrue="1">
      <formula>SUM(AA399:AA400)&gt;0</formula>
    </cfRule>
  </conditionalFormatting>
  <conditionalFormatting sqref="AB398">
    <cfRule type="expression" dxfId="614" priority="659" stopIfTrue="1">
      <formula>SUM(AA399:AA400)&gt;0</formula>
    </cfRule>
    <cfRule type="expression" dxfId="613" priority="660" stopIfTrue="1">
      <formula>AA398=0</formula>
    </cfRule>
  </conditionalFormatting>
  <conditionalFormatting sqref="AB29">
    <cfRule type="expression" dxfId="612" priority="654" stopIfTrue="1">
      <formula>AA29=0</formula>
    </cfRule>
  </conditionalFormatting>
  <conditionalFormatting sqref="AD29">
    <cfRule type="cellIs" dxfId="611" priority="655" stopIfTrue="1" operator="equal">
      <formula>"a"</formula>
    </cfRule>
  </conditionalFormatting>
  <conditionalFormatting sqref="D29:W29">
    <cfRule type="cellIs" dxfId="610" priority="656" stopIfTrue="1" operator="equal">
      <formula>"a"</formula>
    </cfRule>
    <cfRule type="cellIs" dxfId="609" priority="657" stopIfTrue="1" operator="equal">
      <formula>"s"</formula>
    </cfRule>
  </conditionalFormatting>
  <conditionalFormatting sqref="AD27">
    <cfRule type="cellIs" dxfId="608" priority="647" stopIfTrue="1" operator="equal">
      <formula>"a"</formula>
    </cfRule>
  </conditionalFormatting>
  <conditionalFormatting sqref="D27:W27">
    <cfRule type="cellIs" dxfId="607" priority="648" stopIfTrue="1" operator="equal">
      <formula>"a"</formula>
    </cfRule>
    <cfRule type="cellIs" dxfId="606" priority="649" stopIfTrue="1" operator="equal">
      <formula>"s"</formula>
    </cfRule>
  </conditionalFormatting>
  <conditionalFormatting sqref="AD26">
    <cfRule type="cellIs" dxfId="605" priority="643" stopIfTrue="1" operator="equal">
      <formula>"a"</formula>
    </cfRule>
  </conditionalFormatting>
  <conditionalFormatting sqref="D26:W26">
    <cfRule type="cellIs" dxfId="604" priority="644" stopIfTrue="1" operator="equal">
      <formula>"a"</formula>
    </cfRule>
    <cfRule type="cellIs" dxfId="603" priority="645" stopIfTrue="1" operator="equal">
      <formula>"s"</formula>
    </cfRule>
  </conditionalFormatting>
  <conditionalFormatting sqref="Y67">
    <cfRule type="cellIs" dxfId="602" priority="636" stopIfTrue="1" operator="greaterThan">
      <formula>Z67</formula>
    </cfRule>
    <cfRule type="cellIs" dxfId="601" priority="637" stopIfTrue="1" operator="lessThan">
      <formula>F68</formula>
    </cfRule>
  </conditionalFormatting>
  <conditionalFormatting sqref="D68">
    <cfRule type="expression" dxfId="600" priority="638" stopIfTrue="1">
      <formula>F68=0</formula>
    </cfRule>
  </conditionalFormatting>
  <conditionalFormatting sqref="D56:W60 D66:W66">
    <cfRule type="cellIs" dxfId="599" priority="640" stopIfTrue="1" operator="equal">
      <formula>"a"</formula>
    </cfRule>
    <cfRule type="cellIs" dxfId="598" priority="641" stopIfTrue="1" operator="equal">
      <formula>"s"</formula>
    </cfRule>
  </conditionalFormatting>
  <conditionalFormatting sqref="AD28">
    <cfRule type="cellIs" dxfId="597" priority="632" stopIfTrue="1" operator="equal">
      <formula>"a"</formula>
    </cfRule>
  </conditionalFormatting>
  <conditionalFormatting sqref="D28:W28">
    <cfRule type="cellIs" dxfId="596" priority="633" stopIfTrue="1" operator="equal">
      <formula>"a"</formula>
    </cfRule>
    <cfRule type="cellIs" dxfId="595" priority="634" stopIfTrue="1" operator="equal">
      <formula>"s"</formula>
    </cfRule>
  </conditionalFormatting>
  <conditionalFormatting sqref="AD85">
    <cfRule type="cellIs" dxfId="594" priority="626" stopIfTrue="1" operator="equal">
      <formula>"a"</formula>
    </cfRule>
  </conditionalFormatting>
  <conditionalFormatting sqref="AB28">
    <cfRule type="expression" dxfId="593" priority="623" stopIfTrue="1">
      <formula>SUM(AA26:AA27)&gt;0</formula>
    </cfRule>
    <cfRule type="expression" dxfId="592" priority="624" stopIfTrue="1">
      <formula>AA28=0</formula>
    </cfRule>
  </conditionalFormatting>
  <conditionalFormatting sqref="AB27">
    <cfRule type="expression" dxfId="591" priority="621" stopIfTrue="1">
      <formula>AA28&gt;0</formula>
    </cfRule>
    <cfRule type="expression" dxfId="590" priority="622" stopIfTrue="1">
      <formula>AA27=0</formula>
    </cfRule>
  </conditionalFormatting>
  <conditionalFormatting sqref="AB26">
    <cfRule type="expression" dxfId="589" priority="619" stopIfTrue="1">
      <formula>AA28&gt;0</formula>
    </cfRule>
    <cfRule type="expression" dxfId="588" priority="620" stopIfTrue="1">
      <formula>AA26=0</formula>
    </cfRule>
  </conditionalFormatting>
  <conditionalFormatting sqref="Y28">
    <cfRule type="expression" dxfId="587" priority="618" stopIfTrue="1">
      <formula>SUM(AA28)&gt;0</formula>
    </cfRule>
  </conditionalFormatting>
  <conditionalFormatting sqref="Y26">
    <cfRule type="expression" dxfId="586" priority="617" stopIfTrue="1">
      <formula>AA28&gt;0</formula>
    </cfRule>
  </conditionalFormatting>
  <conditionalFormatting sqref="Y27">
    <cfRule type="expression" dxfId="585" priority="616" stopIfTrue="1">
      <formula>AA28&gt;0</formula>
    </cfRule>
  </conditionalFormatting>
  <conditionalFormatting sqref="Y42">
    <cfRule type="cellIs" dxfId="584" priority="610" stopIfTrue="1" operator="greaterThan">
      <formula>Z42</formula>
    </cfRule>
    <cfRule type="cellIs" dxfId="583" priority="611" stopIfTrue="1" operator="lessThan">
      <formula>F43</formula>
    </cfRule>
  </conditionalFormatting>
  <conditionalFormatting sqref="D43">
    <cfRule type="expression" dxfId="582" priority="612" stopIfTrue="1">
      <formula>F43=0</formula>
    </cfRule>
  </conditionalFormatting>
  <conditionalFormatting sqref="D40:W41">
    <cfRule type="cellIs" dxfId="581" priority="614" stopIfTrue="1" operator="equal">
      <formula>"a"</formula>
    </cfRule>
    <cfRule type="cellIs" dxfId="580" priority="615" stopIfTrue="1" operator="equal">
      <formula>"s"</formula>
    </cfRule>
  </conditionalFormatting>
  <conditionalFormatting sqref="AB92:AB96 AB99:AB101 AB103:AB104 AB106">
    <cfRule type="expression" dxfId="579" priority="602" stopIfTrue="1">
      <formula>AA92=0</formula>
    </cfRule>
  </conditionalFormatting>
  <conditionalFormatting sqref="Y107">
    <cfRule type="cellIs" dxfId="578" priority="603" stopIfTrue="1" operator="greaterThan">
      <formula>Z107</formula>
    </cfRule>
    <cfRule type="cellIs" dxfId="577" priority="604" stopIfTrue="1" operator="lessThan">
      <formula>F108</formula>
    </cfRule>
  </conditionalFormatting>
  <conditionalFormatting sqref="D108:E108">
    <cfRule type="expression" dxfId="576" priority="605" stopIfTrue="1">
      <formula>F108=0</formula>
    </cfRule>
  </conditionalFormatting>
  <conditionalFormatting sqref="AD99:AD101 AD103:AD104 AD106:AD108 AD90:AD96">
    <cfRule type="cellIs" dxfId="575" priority="606" stopIfTrue="1" operator="equal">
      <formula>"a"</formula>
    </cfRule>
  </conditionalFormatting>
  <conditionalFormatting sqref="D92:T96 V92:W96 U92 U94:U96 D99:W101 D103:W104 D106:W106">
    <cfRule type="cellIs" dxfId="574" priority="607" stopIfTrue="1" operator="equal">
      <formula>"a"</formula>
    </cfRule>
    <cfRule type="cellIs" dxfId="573" priority="608" stopIfTrue="1" operator="equal">
      <formula>"s"</formula>
    </cfRule>
  </conditionalFormatting>
  <conditionalFormatting sqref="AB365">
    <cfRule type="expression" dxfId="572" priority="1183" stopIfTrue="1">
      <formula>AA365=0</formula>
    </cfRule>
  </conditionalFormatting>
  <conditionalFormatting sqref="AB366">
    <cfRule type="expression" dxfId="571" priority="1185" stopIfTrue="1">
      <formula>AA366=0</formula>
    </cfRule>
  </conditionalFormatting>
  <conditionalFormatting sqref="AB367">
    <cfRule type="expression" dxfId="570" priority="1187" stopIfTrue="1">
      <formula>AA367=0</formula>
    </cfRule>
  </conditionalFormatting>
  <conditionalFormatting sqref="Y368">
    <cfRule type="expression" dxfId="569" priority="1190" stopIfTrue="1">
      <formula>$AA$368&gt;0</formula>
    </cfRule>
  </conditionalFormatting>
  <conditionalFormatting sqref="AD425">
    <cfRule type="cellIs" dxfId="568" priority="596" stopIfTrue="1" operator="equal">
      <formula>"a"</formula>
    </cfRule>
  </conditionalFormatting>
  <conditionalFormatting sqref="AB425">
    <cfRule type="expression" dxfId="567" priority="597" stopIfTrue="1">
      <formula>$AA$436&gt;0</formula>
    </cfRule>
    <cfRule type="expression" dxfId="566" priority="598" stopIfTrue="1">
      <formula>AA425=0</formula>
    </cfRule>
  </conditionalFormatting>
  <conditionalFormatting sqref="D425:W425">
    <cfRule type="cellIs" dxfId="565" priority="599" stopIfTrue="1" operator="equal">
      <formula>"a"</formula>
    </cfRule>
    <cfRule type="cellIs" dxfId="564" priority="600" stopIfTrue="1" operator="equal">
      <formula>"s"</formula>
    </cfRule>
  </conditionalFormatting>
  <conditionalFormatting sqref="AB436">
    <cfRule type="expression" dxfId="563" priority="1204" stopIfTrue="1">
      <formula>SUM($AA$424:$AA$434)&gt;0</formula>
    </cfRule>
    <cfRule type="expression" dxfId="562" priority="1205" stopIfTrue="1">
      <formula>AA436=0</formula>
    </cfRule>
  </conditionalFormatting>
  <conditionalFormatting sqref="AB452">
    <cfRule type="expression" dxfId="561" priority="1318" stopIfTrue="1">
      <formula>SUM(AA453:AA453)&gt;0</formula>
    </cfRule>
    <cfRule type="expression" dxfId="560" priority="1319" stopIfTrue="1">
      <formula>AA452=0</formula>
    </cfRule>
  </conditionalFormatting>
  <conditionalFormatting sqref="AB453">
    <cfRule type="expression" dxfId="559" priority="1320" stopIfTrue="1">
      <formula>SUM(AA452)&gt;0</formula>
    </cfRule>
    <cfRule type="expression" dxfId="558" priority="1321" stopIfTrue="1">
      <formula>AA453=0</formula>
    </cfRule>
  </conditionalFormatting>
  <conditionalFormatting sqref="Y460">
    <cfRule type="expression" dxfId="557" priority="1322" stopIfTrue="1">
      <formula>#REF!&gt;0</formula>
    </cfRule>
  </conditionalFormatting>
  <conditionalFormatting sqref="Y459">
    <cfRule type="expression" dxfId="556" priority="1323" stopIfTrue="1">
      <formula>#REF!&gt;0</formula>
    </cfRule>
  </conditionalFormatting>
  <conditionalFormatting sqref="AB459">
    <cfRule type="expression" dxfId="555" priority="1325" stopIfTrue="1">
      <formula>AA459=0</formula>
    </cfRule>
  </conditionalFormatting>
  <conditionalFormatting sqref="AB460">
    <cfRule type="expression" dxfId="554" priority="1327" stopIfTrue="1">
      <formula>AA460=0</formula>
    </cfRule>
  </conditionalFormatting>
  <conditionalFormatting sqref="Y470">
    <cfRule type="expression" dxfId="553" priority="1328" stopIfTrue="1">
      <formula>X459="na"</formula>
    </cfRule>
    <cfRule type="cellIs" dxfId="552" priority="1329" stopIfTrue="1" operator="greaterThan">
      <formula>Z470</formula>
    </cfRule>
    <cfRule type="cellIs" dxfId="551" priority="1330" stopIfTrue="1" operator="lessThan">
      <formula>F471</formula>
    </cfRule>
  </conditionalFormatting>
  <conditionalFormatting sqref="AB467">
    <cfRule type="expression" dxfId="550" priority="437" stopIfTrue="1">
      <formula>SUM(AA468:AA469)&gt;0</formula>
    </cfRule>
    <cfRule type="expression" dxfId="549" priority="592" stopIfTrue="1">
      <formula>AA467=0</formula>
    </cfRule>
  </conditionalFormatting>
  <conditionalFormatting sqref="AD465 AD467:AD469">
    <cfRule type="cellIs" dxfId="548" priority="593" stopIfTrue="1" operator="equal">
      <formula>"a"</formula>
    </cfRule>
  </conditionalFormatting>
  <conditionalFormatting sqref="N465 H465 J465 V465 D465 T465 L465 R465 F465 P465 P467:P469 F467:F469 R467:R469 L467:L469 T467:T469 D467:D469 V467:V469 J467:J469 H467:H469 N467:N469">
    <cfRule type="cellIs" dxfId="547" priority="594" stopIfTrue="1" operator="equal">
      <formula>"a"</formula>
    </cfRule>
    <cfRule type="cellIs" dxfId="546" priority="595" stopIfTrue="1" operator="equal">
      <formula>"s"</formula>
    </cfRule>
  </conditionalFormatting>
  <conditionalFormatting sqref="AD466">
    <cfRule type="cellIs" dxfId="545" priority="591" stopIfTrue="1" operator="equal">
      <formula>"a"</formula>
    </cfRule>
  </conditionalFormatting>
  <conditionalFormatting sqref="AD226">
    <cfRule type="cellIs" dxfId="544" priority="590" stopIfTrue="1" operator="equal">
      <formula>"a"</formula>
    </cfRule>
  </conditionalFormatting>
  <conditionalFormatting sqref="AD232">
    <cfRule type="cellIs" dxfId="543" priority="589" stopIfTrue="1" operator="equal">
      <formula>"a"</formula>
    </cfRule>
  </conditionalFormatting>
  <conditionalFormatting sqref="AB233">
    <cfRule type="expression" dxfId="542" priority="585" stopIfTrue="1">
      <formula>AA233=0</formula>
    </cfRule>
  </conditionalFormatting>
  <conditionalFormatting sqref="AD233">
    <cfRule type="cellIs" dxfId="541" priority="586" stopIfTrue="1" operator="equal">
      <formula>"a"</formula>
    </cfRule>
  </conditionalFormatting>
  <conditionalFormatting sqref="D233:W233">
    <cfRule type="cellIs" dxfId="540" priority="587" stopIfTrue="1" operator="equal">
      <formula>"a"</formula>
    </cfRule>
    <cfRule type="cellIs" dxfId="539" priority="588" stopIfTrue="1" operator="equal">
      <formula>"s"</formula>
    </cfRule>
  </conditionalFormatting>
  <conditionalFormatting sqref="AD234">
    <cfRule type="cellIs" dxfId="538" priority="584" stopIfTrue="1" operator="equal">
      <formula>"a"</formula>
    </cfRule>
  </conditionalFormatting>
  <conditionalFormatting sqref="AB236">
    <cfRule type="expression" dxfId="537" priority="580" stopIfTrue="1">
      <formula>AA236=0</formula>
    </cfRule>
  </conditionalFormatting>
  <conditionalFormatting sqref="AD236">
    <cfRule type="cellIs" dxfId="536" priority="581" stopIfTrue="1" operator="equal">
      <formula>"a"</formula>
    </cfRule>
  </conditionalFormatting>
  <conditionalFormatting sqref="D236:W236">
    <cfRule type="cellIs" dxfId="535" priority="582" stopIfTrue="1" operator="equal">
      <formula>"a"</formula>
    </cfRule>
    <cfRule type="cellIs" dxfId="534" priority="583" stopIfTrue="1" operator="equal">
      <formula>"s"</formula>
    </cfRule>
  </conditionalFormatting>
  <conditionalFormatting sqref="AD235">
    <cfRule type="cellIs" dxfId="533" priority="579" stopIfTrue="1" operator="equal">
      <formula>"a"</formula>
    </cfRule>
  </conditionalFormatting>
  <conditionalFormatting sqref="AB237">
    <cfRule type="expression" dxfId="532" priority="575" stopIfTrue="1">
      <formula>AA237=0</formula>
    </cfRule>
  </conditionalFormatting>
  <conditionalFormatting sqref="AD237">
    <cfRule type="cellIs" dxfId="531" priority="576" stopIfTrue="1" operator="equal">
      <formula>"a"</formula>
    </cfRule>
  </conditionalFormatting>
  <conditionalFormatting sqref="D237:W237">
    <cfRule type="cellIs" dxfId="530" priority="577" stopIfTrue="1" operator="equal">
      <formula>"a"</formula>
    </cfRule>
    <cfRule type="cellIs" dxfId="529" priority="578" stopIfTrue="1" operator="equal">
      <formula>"s"</formula>
    </cfRule>
  </conditionalFormatting>
  <conditionalFormatting sqref="AB238">
    <cfRule type="expression" dxfId="528" priority="571" stopIfTrue="1">
      <formula>AA238=0</formula>
    </cfRule>
  </conditionalFormatting>
  <conditionalFormatting sqref="AD238">
    <cfRule type="cellIs" dxfId="527" priority="572" stopIfTrue="1" operator="equal">
      <formula>"a"</formula>
    </cfRule>
  </conditionalFormatting>
  <conditionalFormatting sqref="D238:W238">
    <cfRule type="cellIs" dxfId="526" priority="573" stopIfTrue="1" operator="equal">
      <formula>"a"</formula>
    </cfRule>
    <cfRule type="cellIs" dxfId="525" priority="574" stopIfTrue="1" operator="equal">
      <formula>"s"</formula>
    </cfRule>
  </conditionalFormatting>
  <conditionalFormatting sqref="AB240">
    <cfRule type="expression" dxfId="524" priority="567" stopIfTrue="1">
      <formula>AA240=0</formula>
    </cfRule>
  </conditionalFormatting>
  <conditionalFormatting sqref="AD240">
    <cfRule type="cellIs" dxfId="523" priority="568" stopIfTrue="1" operator="equal">
      <formula>"a"</formula>
    </cfRule>
  </conditionalFormatting>
  <conditionalFormatting sqref="D240:W240">
    <cfRule type="cellIs" dxfId="522" priority="569" stopIfTrue="1" operator="equal">
      <formula>"a"</formula>
    </cfRule>
    <cfRule type="cellIs" dxfId="521" priority="570" stopIfTrue="1" operator="equal">
      <formula>"s"</formula>
    </cfRule>
  </conditionalFormatting>
  <conditionalFormatting sqref="AD239">
    <cfRule type="cellIs" dxfId="520" priority="566" stopIfTrue="1" operator="equal">
      <formula>"a"</formula>
    </cfRule>
  </conditionalFormatting>
  <conditionalFormatting sqref="AB241">
    <cfRule type="expression" dxfId="519" priority="562" stopIfTrue="1">
      <formula>AA241=0</formula>
    </cfRule>
  </conditionalFormatting>
  <conditionalFormatting sqref="AD241">
    <cfRule type="cellIs" dxfId="518" priority="563" stopIfTrue="1" operator="equal">
      <formula>"a"</formula>
    </cfRule>
  </conditionalFormatting>
  <conditionalFormatting sqref="D241:W241">
    <cfRule type="cellIs" dxfId="517" priority="564" stopIfTrue="1" operator="equal">
      <formula>"a"</formula>
    </cfRule>
    <cfRule type="cellIs" dxfId="516" priority="565" stopIfTrue="1" operator="equal">
      <formula>"s"</formula>
    </cfRule>
  </conditionalFormatting>
  <conditionalFormatting sqref="AB242">
    <cfRule type="expression" dxfId="515" priority="558" stopIfTrue="1">
      <formula>AA242=0</formula>
    </cfRule>
  </conditionalFormatting>
  <conditionalFormatting sqref="AD242">
    <cfRule type="cellIs" dxfId="514" priority="559" stopIfTrue="1" operator="equal">
      <formula>"a"</formula>
    </cfRule>
  </conditionalFormatting>
  <conditionalFormatting sqref="D242:W242">
    <cfRule type="cellIs" dxfId="513" priority="560" stopIfTrue="1" operator="equal">
      <formula>"a"</formula>
    </cfRule>
    <cfRule type="cellIs" dxfId="512" priority="561" stopIfTrue="1" operator="equal">
      <formula>"s"</formula>
    </cfRule>
  </conditionalFormatting>
  <conditionalFormatting sqref="AD246">
    <cfRule type="cellIs" dxfId="511" priority="557" stopIfTrue="1" operator="equal">
      <formula>"a"</formula>
    </cfRule>
  </conditionalFormatting>
  <conditionalFormatting sqref="AD248">
    <cfRule type="cellIs" dxfId="510" priority="556" stopIfTrue="1" operator="equal">
      <formula>"a"</formula>
    </cfRule>
  </conditionalFormatting>
  <conditionalFormatting sqref="AD250">
    <cfRule type="cellIs" dxfId="509" priority="555" stopIfTrue="1" operator="equal">
      <formula>"a"</formula>
    </cfRule>
  </conditionalFormatting>
  <conditionalFormatting sqref="AD251">
    <cfRule type="cellIs" dxfId="508" priority="554" stopIfTrue="1" operator="equal">
      <formula>"a"</formula>
    </cfRule>
  </conditionalFormatting>
  <conditionalFormatting sqref="AB252">
    <cfRule type="expression" dxfId="507" priority="550" stopIfTrue="1">
      <formula>AA252=0</formula>
    </cfRule>
  </conditionalFormatting>
  <conditionalFormatting sqref="AD252">
    <cfRule type="cellIs" dxfId="506" priority="551" stopIfTrue="1" operator="equal">
      <formula>"a"</formula>
    </cfRule>
  </conditionalFormatting>
  <conditionalFormatting sqref="D252 P252 F252 R252 N252 T252 H252 V252 L252 J252">
    <cfRule type="cellIs" dxfId="505" priority="552" stopIfTrue="1" operator="equal">
      <formula>"a"</formula>
    </cfRule>
    <cfRule type="cellIs" dxfId="504" priority="553" stopIfTrue="1" operator="equal">
      <formula>"s"</formula>
    </cfRule>
  </conditionalFormatting>
  <conditionalFormatting sqref="AB253">
    <cfRule type="expression" dxfId="503" priority="546" stopIfTrue="1">
      <formula>AA253=0</formula>
    </cfRule>
  </conditionalFormatting>
  <conditionalFormatting sqref="AD253">
    <cfRule type="cellIs" dxfId="502" priority="547" stopIfTrue="1" operator="equal">
      <formula>"a"</formula>
    </cfRule>
  </conditionalFormatting>
  <conditionalFormatting sqref="D253 P253 F253 R253 N253 T253 H253 V253 L253 J253">
    <cfRule type="cellIs" dxfId="501" priority="548" stopIfTrue="1" operator="equal">
      <formula>"a"</formula>
    </cfRule>
    <cfRule type="cellIs" dxfId="500" priority="549" stopIfTrue="1" operator="equal">
      <formula>"s"</formula>
    </cfRule>
  </conditionalFormatting>
  <conditionalFormatting sqref="AB256">
    <cfRule type="expression" dxfId="499" priority="542" stopIfTrue="1">
      <formula>AA256=0</formula>
    </cfRule>
  </conditionalFormatting>
  <conditionalFormatting sqref="AD256">
    <cfRule type="cellIs" dxfId="498" priority="543" stopIfTrue="1" operator="equal">
      <formula>"a"</formula>
    </cfRule>
  </conditionalFormatting>
  <conditionalFormatting sqref="D256 P256 F256 R256 N256 T256 H256 V256 L256 J256">
    <cfRule type="cellIs" dxfId="497" priority="544" stopIfTrue="1" operator="equal">
      <formula>"a"</formula>
    </cfRule>
    <cfRule type="cellIs" dxfId="496" priority="545" stopIfTrue="1" operator="equal">
      <formula>"s"</formula>
    </cfRule>
  </conditionalFormatting>
  <conditionalFormatting sqref="AB254">
    <cfRule type="expression" dxfId="495" priority="538" stopIfTrue="1">
      <formula>AA254=0</formula>
    </cfRule>
  </conditionalFormatting>
  <conditionalFormatting sqref="AD254">
    <cfRule type="cellIs" dxfId="494" priority="539" stopIfTrue="1" operator="equal">
      <formula>"a"</formula>
    </cfRule>
  </conditionalFormatting>
  <conditionalFormatting sqref="D254 P254 F254 R254 N254 T254 H254 V254 L254 J254">
    <cfRule type="cellIs" dxfId="493" priority="540" stopIfTrue="1" operator="equal">
      <formula>"a"</formula>
    </cfRule>
    <cfRule type="cellIs" dxfId="492" priority="541" stopIfTrue="1" operator="equal">
      <formula>"s"</formula>
    </cfRule>
  </conditionalFormatting>
  <conditionalFormatting sqref="AB255">
    <cfRule type="expression" dxfId="491" priority="534" stopIfTrue="1">
      <formula>AA255=0</formula>
    </cfRule>
  </conditionalFormatting>
  <conditionalFormatting sqref="AD255">
    <cfRule type="cellIs" dxfId="490" priority="535" stopIfTrue="1" operator="equal">
      <formula>"a"</formula>
    </cfRule>
  </conditionalFormatting>
  <conditionalFormatting sqref="D255 P255 F255 R255 N255 T255 H255 V255 L255 J255">
    <cfRule type="cellIs" dxfId="489" priority="536" stopIfTrue="1" operator="equal">
      <formula>"a"</formula>
    </cfRule>
    <cfRule type="cellIs" dxfId="488" priority="537" stopIfTrue="1" operator="equal">
      <formula>"s"</formula>
    </cfRule>
  </conditionalFormatting>
  <conditionalFormatting sqref="AD273">
    <cfRule type="cellIs" dxfId="487" priority="533" stopIfTrue="1" operator="equal">
      <formula>"a"</formula>
    </cfRule>
  </conditionalFormatting>
  <conditionalFormatting sqref="AD277">
    <cfRule type="cellIs" dxfId="486" priority="531" stopIfTrue="1" operator="equal">
      <formula>"a"</formula>
    </cfRule>
  </conditionalFormatting>
  <conditionalFormatting sqref="AD278">
    <cfRule type="cellIs" dxfId="485" priority="530" stopIfTrue="1" operator="equal">
      <formula>"a"</formula>
    </cfRule>
  </conditionalFormatting>
  <conditionalFormatting sqref="AD287">
    <cfRule type="cellIs" dxfId="484" priority="523" stopIfTrue="1" operator="equal">
      <formula>"a"</formula>
    </cfRule>
  </conditionalFormatting>
  <conditionalFormatting sqref="D287:W287">
    <cfRule type="cellIs" dxfId="483" priority="524" stopIfTrue="1" operator="equal">
      <formula>"a"</formula>
    </cfRule>
    <cfRule type="cellIs" dxfId="482" priority="525" stopIfTrue="1" operator="equal">
      <formula>"s"</formula>
    </cfRule>
  </conditionalFormatting>
  <conditionalFormatting sqref="AD286">
    <cfRule type="cellIs" dxfId="481" priority="520" stopIfTrue="1" operator="equal">
      <formula>"a"</formula>
    </cfRule>
  </conditionalFormatting>
  <conditionalFormatting sqref="D286:W286">
    <cfRule type="cellIs" dxfId="480" priority="521" stopIfTrue="1" operator="equal">
      <formula>"a"</formula>
    </cfRule>
    <cfRule type="cellIs" dxfId="479" priority="522" stopIfTrue="1" operator="equal">
      <formula>"s"</formula>
    </cfRule>
  </conditionalFormatting>
  <conditionalFormatting sqref="AB286">
    <cfRule type="expression" dxfId="478" priority="516" stopIfTrue="1">
      <formula>AA287&gt;0</formula>
    </cfRule>
    <cfRule type="expression" dxfId="477" priority="517" stopIfTrue="1">
      <formula>AA286=0</formula>
    </cfRule>
  </conditionalFormatting>
  <conditionalFormatting sqref="AB287">
    <cfRule type="expression" dxfId="476" priority="518" stopIfTrue="1">
      <formula>AA286&gt;0</formula>
    </cfRule>
    <cfRule type="expression" dxfId="475" priority="519" stopIfTrue="1">
      <formula>AA287=0</formula>
    </cfRule>
  </conditionalFormatting>
  <conditionalFormatting sqref="Y286">
    <cfRule type="expression" dxfId="474" priority="515" stopIfTrue="1">
      <formula>SUM(AA287)&gt;0</formula>
    </cfRule>
  </conditionalFormatting>
  <conditionalFormatting sqref="Y287">
    <cfRule type="expression" dxfId="473" priority="514" stopIfTrue="1">
      <formula>SUM(AA287)&gt;0</formula>
    </cfRule>
  </conditionalFormatting>
  <conditionalFormatting sqref="AD288">
    <cfRule type="cellIs" dxfId="472" priority="513" stopIfTrue="1" operator="equal">
      <formula>"a"</formula>
    </cfRule>
  </conditionalFormatting>
  <conditionalFormatting sqref="AB289">
    <cfRule type="expression" dxfId="471" priority="509" stopIfTrue="1">
      <formula>AA289=0</formula>
    </cfRule>
  </conditionalFormatting>
  <conditionalFormatting sqref="AD289">
    <cfRule type="cellIs" dxfId="470" priority="510" stopIfTrue="1" operator="equal">
      <formula>"a"</formula>
    </cfRule>
  </conditionalFormatting>
  <conditionalFormatting sqref="D289:W289">
    <cfRule type="cellIs" dxfId="469" priority="511" stopIfTrue="1" operator="equal">
      <formula>"a"</formula>
    </cfRule>
    <cfRule type="cellIs" dxfId="468" priority="512" stopIfTrue="1" operator="equal">
      <formula>"s"</formula>
    </cfRule>
  </conditionalFormatting>
  <conditionalFormatting sqref="AD302:AD305">
    <cfRule type="cellIs" dxfId="467" priority="506" stopIfTrue="1" operator="equal">
      <formula>"a"</formula>
    </cfRule>
  </conditionalFormatting>
  <conditionalFormatting sqref="D303:W305">
    <cfRule type="cellIs" dxfId="466" priority="507" stopIfTrue="1" operator="equal">
      <formula>"a"</formula>
    </cfRule>
    <cfRule type="cellIs" dxfId="465" priority="508" stopIfTrue="1" operator="equal">
      <formula>"s"</formula>
    </cfRule>
  </conditionalFormatting>
  <conditionalFormatting sqref="AD306:AD308">
    <cfRule type="cellIs" dxfId="464" priority="502" stopIfTrue="1" operator="equal">
      <formula>"a"</formula>
    </cfRule>
  </conditionalFormatting>
  <conditionalFormatting sqref="D306:W308">
    <cfRule type="cellIs" dxfId="463" priority="503" stopIfTrue="1" operator="equal">
      <formula>"a"</formula>
    </cfRule>
    <cfRule type="cellIs" dxfId="462" priority="504" stopIfTrue="1" operator="equal">
      <formula>"s"</formula>
    </cfRule>
  </conditionalFormatting>
  <conditionalFormatting sqref="AD309:AD311">
    <cfRule type="cellIs" dxfId="461" priority="498" stopIfTrue="1" operator="equal">
      <formula>"a"</formula>
    </cfRule>
  </conditionalFormatting>
  <conditionalFormatting sqref="D309:W311">
    <cfRule type="cellIs" dxfId="460" priority="499" stopIfTrue="1" operator="equal">
      <formula>"a"</formula>
    </cfRule>
    <cfRule type="cellIs" dxfId="459" priority="500" stopIfTrue="1" operator="equal">
      <formula>"s"</formula>
    </cfRule>
  </conditionalFormatting>
  <conditionalFormatting sqref="AB301">
    <cfRule type="expression" dxfId="458" priority="493" stopIfTrue="1">
      <formula>AA301=0</formula>
    </cfRule>
  </conditionalFormatting>
  <conditionalFormatting sqref="AD301">
    <cfRule type="cellIs" dxfId="457" priority="494" stopIfTrue="1" operator="equal">
      <formula>"a"</formula>
    </cfRule>
  </conditionalFormatting>
  <conditionalFormatting sqref="D301:W301">
    <cfRule type="cellIs" dxfId="456" priority="495" stopIfTrue="1" operator="equal">
      <formula>"a"</formula>
    </cfRule>
    <cfRule type="cellIs" dxfId="455" priority="496" stopIfTrue="1" operator="equal">
      <formula>"s"</formula>
    </cfRule>
  </conditionalFormatting>
  <conditionalFormatting sqref="AD313">
    <cfRule type="cellIs" dxfId="454" priority="492" stopIfTrue="1" operator="equal">
      <formula>"a"</formula>
    </cfRule>
  </conditionalFormatting>
  <conditionalFormatting sqref="AB314">
    <cfRule type="expression" dxfId="453" priority="488" stopIfTrue="1">
      <formula>AA314=0</formula>
    </cfRule>
  </conditionalFormatting>
  <conditionalFormatting sqref="AD314">
    <cfRule type="cellIs" dxfId="452" priority="489" stopIfTrue="1" operator="equal">
      <formula>"a"</formula>
    </cfRule>
  </conditionalFormatting>
  <conditionalFormatting sqref="D314:W314">
    <cfRule type="cellIs" dxfId="451" priority="490" stopIfTrue="1" operator="equal">
      <formula>"a"</formula>
    </cfRule>
    <cfRule type="cellIs" dxfId="450" priority="491" stopIfTrue="1" operator="equal">
      <formula>"s"</formula>
    </cfRule>
  </conditionalFormatting>
  <conditionalFormatting sqref="AD324:AD327">
    <cfRule type="cellIs" dxfId="449" priority="485" stopIfTrue="1" operator="equal">
      <formula>"a"</formula>
    </cfRule>
  </conditionalFormatting>
  <conditionalFormatting sqref="D325:W327">
    <cfRule type="cellIs" dxfId="448" priority="486" stopIfTrue="1" operator="equal">
      <formula>"a"</formula>
    </cfRule>
    <cfRule type="cellIs" dxfId="447" priority="487" stopIfTrue="1" operator="equal">
      <formula>"s"</formula>
    </cfRule>
  </conditionalFormatting>
  <conditionalFormatting sqref="AD328:AD329">
    <cfRule type="cellIs" dxfId="446" priority="481" stopIfTrue="1" operator="equal">
      <formula>"a"</formula>
    </cfRule>
  </conditionalFormatting>
  <conditionalFormatting sqref="D328:W329">
    <cfRule type="cellIs" dxfId="445" priority="482" stopIfTrue="1" operator="equal">
      <formula>"a"</formula>
    </cfRule>
    <cfRule type="cellIs" dxfId="444" priority="483" stopIfTrue="1" operator="equal">
      <formula>"s"</formula>
    </cfRule>
  </conditionalFormatting>
  <conditionalFormatting sqref="AB323">
    <cfRule type="expression" dxfId="443" priority="472" stopIfTrue="1">
      <formula>AA323=0</formula>
    </cfRule>
  </conditionalFormatting>
  <conditionalFormatting sqref="AD323">
    <cfRule type="cellIs" dxfId="442" priority="473" stopIfTrue="1" operator="equal">
      <formula>"a"</formula>
    </cfRule>
  </conditionalFormatting>
  <conditionalFormatting sqref="D323:W323">
    <cfRule type="cellIs" dxfId="441" priority="474" stopIfTrue="1" operator="equal">
      <formula>"a"</formula>
    </cfRule>
    <cfRule type="cellIs" dxfId="440" priority="475" stopIfTrue="1" operator="equal">
      <formula>"s"</formula>
    </cfRule>
  </conditionalFormatting>
  <conditionalFormatting sqref="AD336">
    <cfRule type="cellIs" dxfId="439" priority="469" stopIfTrue="1" operator="equal">
      <formula>"a"</formula>
    </cfRule>
  </conditionalFormatting>
  <conditionalFormatting sqref="D336:W336">
    <cfRule type="cellIs" dxfId="438" priority="470" stopIfTrue="1" operator="equal">
      <formula>"a"</formula>
    </cfRule>
    <cfRule type="cellIs" dxfId="437" priority="471" stopIfTrue="1" operator="equal">
      <formula>"s"</formula>
    </cfRule>
  </conditionalFormatting>
  <conditionalFormatting sqref="AB332">
    <cfRule type="expression" dxfId="436" priority="464" stopIfTrue="1">
      <formula>AA332=0</formula>
    </cfRule>
  </conditionalFormatting>
  <conditionalFormatting sqref="AD332">
    <cfRule type="cellIs" dxfId="435" priority="465" stopIfTrue="1" operator="equal">
      <formula>"a"</formula>
    </cfRule>
  </conditionalFormatting>
  <conditionalFormatting sqref="D332:W332">
    <cfRule type="cellIs" dxfId="434" priority="466" stopIfTrue="1" operator="equal">
      <formula>"a"</formula>
    </cfRule>
    <cfRule type="cellIs" dxfId="433" priority="467" stopIfTrue="1" operator="equal">
      <formula>"s"</formula>
    </cfRule>
  </conditionalFormatting>
  <conditionalFormatting sqref="AD333:AD335">
    <cfRule type="cellIs" dxfId="432" priority="461" stopIfTrue="1" operator="equal">
      <formula>"a"</formula>
    </cfRule>
  </conditionalFormatting>
  <conditionalFormatting sqref="D334:W335">
    <cfRule type="cellIs" dxfId="431" priority="462" stopIfTrue="1" operator="equal">
      <formula>"a"</formula>
    </cfRule>
    <cfRule type="cellIs" dxfId="430" priority="463" stopIfTrue="1" operator="equal">
      <formula>"s"</formula>
    </cfRule>
  </conditionalFormatting>
  <conditionalFormatting sqref="AB424">
    <cfRule type="expression" dxfId="429" priority="1025" stopIfTrue="1">
      <formula>AA436&gt;0</formula>
    </cfRule>
    <cfRule type="expression" dxfId="428" priority="1026" stopIfTrue="1">
      <formula>AA424=0</formula>
    </cfRule>
  </conditionalFormatting>
  <conditionalFormatting sqref="AB427">
    <cfRule type="expression" dxfId="427" priority="451" stopIfTrue="1">
      <formula>$AA$436&gt;0</formula>
    </cfRule>
    <cfRule type="expression" dxfId="426" priority="452" stopIfTrue="1">
      <formula>AA427=0</formula>
    </cfRule>
  </conditionalFormatting>
  <conditionalFormatting sqref="AB429">
    <cfRule type="expression" dxfId="425" priority="449" stopIfTrue="1">
      <formula>$AA$436&gt;0</formula>
    </cfRule>
    <cfRule type="expression" dxfId="424" priority="450" stopIfTrue="1">
      <formula>AA429=0</formula>
    </cfRule>
  </conditionalFormatting>
  <conditionalFormatting sqref="AB430">
    <cfRule type="expression" dxfId="423" priority="447" stopIfTrue="1">
      <formula>$AA$436&gt;0</formula>
    </cfRule>
    <cfRule type="expression" dxfId="422" priority="448" stopIfTrue="1">
      <formula>AA430=0</formula>
    </cfRule>
  </conditionalFormatting>
  <conditionalFormatting sqref="AB432">
    <cfRule type="expression" dxfId="421" priority="445" stopIfTrue="1">
      <formula>$AA$436&gt;0</formula>
    </cfRule>
    <cfRule type="expression" dxfId="420" priority="446" stopIfTrue="1">
      <formula>AA432=0</formula>
    </cfRule>
  </conditionalFormatting>
  <conditionalFormatting sqref="AB433">
    <cfRule type="expression" dxfId="419" priority="443" stopIfTrue="1">
      <formula>$AA$436&gt;0</formula>
    </cfRule>
    <cfRule type="expression" dxfId="418" priority="444" stopIfTrue="1">
      <formula>AA433=0</formula>
    </cfRule>
  </conditionalFormatting>
  <conditionalFormatting sqref="AB434">
    <cfRule type="expression" dxfId="417" priority="441" stopIfTrue="1">
      <formula>$AA$436&gt;0</formula>
    </cfRule>
    <cfRule type="expression" dxfId="416" priority="442" stopIfTrue="1">
      <formula>AA434=0</formula>
    </cfRule>
  </conditionalFormatting>
  <conditionalFormatting sqref="Y452">
    <cfRule type="expression" dxfId="415" priority="440" stopIfTrue="1">
      <formula>SUM(AA453)&gt;0</formula>
    </cfRule>
  </conditionalFormatting>
  <conditionalFormatting sqref="Y453">
    <cfRule type="expression" dxfId="414" priority="439" stopIfTrue="1">
      <formula>SUM(AA453)&gt;0</formula>
    </cfRule>
  </conditionalFormatting>
  <conditionalFormatting sqref="AB465">
    <cfRule type="expression" dxfId="413" priority="438" stopIfTrue="1">
      <formula>AA465=0</formula>
    </cfRule>
  </conditionalFormatting>
  <conditionalFormatting sqref="AB468">
    <cfRule type="expression" dxfId="412" priority="435" stopIfTrue="1">
      <formula>SUM(AA467,AA469)&gt;0</formula>
    </cfRule>
    <cfRule type="expression" dxfId="411" priority="436" stopIfTrue="1">
      <formula>AA468=0</formula>
    </cfRule>
  </conditionalFormatting>
  <conditionalFormatting sqref="AB469">
    <cfRule type="expression" dxfId="410" priority="433" stopIfTrue="1">
      <formula>SUM(AA467:AA468)&gt;0</formula>
    </cfRule>
    <cfRule type="expression" dxfId="409" priority="434" stopIfTrue="1">
      <formula>$AA$469=0</formula>
    </cfRule>
  </conditionalFormatting>
  <conditionalFormatting sqref="Y467">
    <cfRule type="expression" dxfId="408" priority="432" stopIfTrue="1">
      <formula>SUM(AA468:AA469)&gt;0</formula>
    </cfRule>
  </conditionalFormatting>
  <conditionalFormatting sqref="Y468">
    <cfRule type="expression" dxfId="407" priority="431" stopIfTrue="1">
      <formula>AA468&gt;0</formula>
    </cfRule>
  </conditionalFormatting>
  <conditionalFormatting sqref="Y469">
    <cfRule type="expression" dxfId="406" priority="430" stopIfTrue="1">
      <formula>AA469&gt;0</formula>
    </cfRule>
  </conditionalFormatting>
  <conditionalFormatting sqref="AB6">
    <cfRule type="expression" dxfId="405" priority="426" stopIfTrue="1">
      <formula>AA6=0</formula>
    </cfRule>
  </conditionalFormatting>
  <conditionalFormatting sqref="AB7">
    <cfRule type="expression" dxfId="404" priority="425" stopIfTrue="1">
      <formula>AA7=0</formula>
    </cfRule>
  </conditionalFormatting>
  <conditionalFormatting sqref="AB8">
    <cfRule type="expression" dxfId="403" priority="424" stopIfTrue="1">
      <formula>AA8=0</formula>
    </cfRule>
  </conditionalFormatting>
  <conditionalFormatting sqref="AB9">
    <cfRule type="expression" dxfId="402" priority="423" stopIfTrue="1">
      <formula>AA9=0</formula>
    </cfRule>
  </conditionalFormatting>
  <conditionalFormatting sqref="AB10">
    <cfRule type="expression" dxfId="401" priority="422" stopIfTrue="1">
      <formula>AA10=0</formula>
    </cfRule>
  </conditionalFormatting>
  <conditionalFormatting sqref="AB11">
    <cfRule type="expression" dxfId="400" priority="421" stopIfTrue="1">
      <formula>AA11=0</formula>
    </cfRule>
  </conditionalFormatting>
  <conditionalFormatting sqref="AB12">
    <cfRule type="expression" dxfId="399" priority="420" stopIfTrue="1">
      <formula>AA12=0</formula>
    </cfRule>
  </conditionalFormatting>
  <conditionalFormatting sqref="AB13">
    <cfRule type="expression" dxfId="398" priority="419" stopIfTrue="1">
      <formula>AA13=0</formula>
    </cfRule>
  </conditionalFormatting>
  <conditionalFormatting sqref="AB14">
    <cfRule type="expression" dxfId="397" priority="418" stopIfTrue="1">
      <formula>AA14=0</formula>
    </cfRule>
  </conditionalFormatting>
  <conditionalFormatting sqref="AB15">
    <cfRule type="expression" dxfId="396" priority="417" stopIfTrue="1">
      <formula>AA15=0</formula>
    </cfRule>
  </conditionalFormatting>
  <conditionalFormatting sqref="AB16">
    <cfRule type="expression" dxfId="395" priority="416" stopIfTrue="1">
      <formula>AA16=0</formula>
    </cfRule>
  </conditionalFormatting>
  <conditionalFormatting sqref="AB25">
    <cfRule type="expression" dxfId="394" priority="415" stopIfTrue="1">
      <formula>AA25=0</formula>
    </cfRule>
  </conditionalFormatting>
  <conditionalFormatting sqref="AB33">
    <cfRule type="expression" dxfId="393" priority="411" stopIfTrue="1">
      <formula>AA33=0</formula>
    </cfRule>
  </conditionalFormatting>
  <conditionalFormatting sqref="AB34">
    <cfRule type="expression" dxfId="392" priority="410" stopIfTrue="1">
      <formula>AA34=0</formula>
    </cfRule>
  </conditionalFormatting>
  <conditionalFormatting sqref="AB35">
    <cfRule type="expression" dxfId="391" priority="409" stopIfTrue="1">
      <formula>AA35=0</formula>
    </cfRule>
  </conditionalFormatting>
  <conditionalFormatting sqref="AB36">
    <cfRule type="expression" dxfId="390" priority="408" stopIfTrue="1">
      <formula>AA36=0</formula>
    </cfRule>
  </conditionalFormatting>
  <conditionalFormatting sqref="AB41">
    <cfRule type="expression" dxfId="389" priority="407" stopIfTrue="1">
      <formula>$AA$41=0</formula>
    </cfRule>
  </conditionalFormatting>
  <conditionalFormatting sqref="AB45">
    <cfRule type="expression" dxfId="388" priority="406" stopIfTrue="1">
      <formula>AA45=0</formula>
    </cfRule>
  </conditionalFormatting>
  <conditionalFormatting sqref="AB46">
    <cfRule type="expression" dxfId="387" priority="401" stopIfTrue="1">
      <formula>AA46=0</formula>
    </cfRule>
  </conditionalFormatting>
  <conditionalFormatting sqref="AB47">
    <cfRule type="expression" dxfId="386" priority="400" stopIfTrue="1">
      <formula>AA47=0</formula>
    </cfRule>
  </conditionalFormatting>
  <conditionalFormatting sqref="AB48">
    <cfRule type="expression" dxfId="385" priority="399" stopIfTrue="1">
      <formula>AA48=0</formula>
    </cfRule>
  </conditionalFormatting>
  <conditionalFormatting sqref="AB49">
    <cfRule type="expression" dxfId="384" priority="398" stopIfTrue="1">
      <formula>AA49=0</formula>
    </cfRule>
  </conditionalFormatting>
  <conditionalFormatting sqref="AB50">
    <cfRule type="expression" dxfId="383" priority="397" stopIfTrue="1">
      <formula>AA50=0</formula>
    </cfRule>
  </conditionalFormatting>
  <conditionalFormatting sqref="AB51">
    <cfRule type="expression" dxfId="382" priority="396" stopIfTrue="1">
      <formula>AA51=0</formula>
    </cfRule>
  </conditionalFormatting>
  <conditionalFormatting sqref="AB52">
    <cfRule type="expression" dxfId="381" priority="395" stopIfTrue="1">
      <formula>AA52=0</formula>
    </cfRule>
  </conditionalFormatting>
  <conditionalFormatting sqref="AB56">
    <cfRule type="expression" dxfId="380" priority="394" stopIfTrue="1">
      <formula>AA56=0</formula>
    </cfRule>
  </conditionalFormatting>
  <conditionalFormatting sqref="AB57">
    <cfRule type="expression" dxfId="379" priority="393" stopIfTrue="1">
      <formula>AA57=0</formula>
    </cfRule>
  </conditionalFormatting>
  <conditionalFormatting sqref="AB58">
    <cfRule type="expression" dxfId="378" priority="392" stopIfTrue="1">
      <formula>AA58=0</formula>
    </cfRule>
  </conditionalFormatting>
  <conditionalFormatting sqref="AB59">
    <cfRule type="expression" dxfId="377" priority="391" stopIfTrue="1">
      <formula>AA59=0</formula>
    </cfRule>
  </conditionalFormatting>
  <conditionalFormatting sqref="AB60">
    <cfRule type="expression" dxfId="376" priority="390" stopIfTrue="1">
      <formula>AA60=0</formula>
    </cfRule>
  </conditionalFormatting>
  <conditionalFormatting sqref="AB66">
    <cfRule type="expression" dxfId="375" priority="389" stopIfTrue="1">
      <formula>AA66=0</formula>
    </cfRule>
  </conditionalFormatting>
  <conditionalFormatting sqref="AB111">
    <cfRule type="expression" dxfId="374" priority="388" stopIfTrue="1">
      <formula>AA111=0</formula>
    </cfRule>
  </conditionalFormatting>
  <conditionalFormatting sqref="AB112">
    <cfRule type="expression" dxfId="373" priority="387" stopIfTrue="1">
      <formula>AA112=0</formula>
    </cfRule>
  </conditionalFormatting>
  <conditionalFormatting sqref="AB113">
    <cfRule type="expression" dxfId="372" priority="386" stopIfTrue="1">
      <formula>AA113=0</formula>
    </cfRule>
  </conditionalFormatting>
  <conditionalFormatting sqref="AB114">
    <cfRule type="expression" dxfId="371" priority="385" stopIfTrue="1">
      <formula>AA114=0</formula>
    </cfRule>
  </conditionalFormatting>
  <conditionalFormatting sqref="AB115">
    <cfRule type="expression" dxfId="370" priority="384" stopIfTrue="1">
      <formula>AA115=0</formula>
    </cfRule>
  </conditionalFormatting>
  <conditionalFormatting sqref="AB116">
    <cfRule type="expression" dxfId="369" priority="383" stopIfTrue="1">
      <formula>AA116=0</formula>
    </cfRule>
  </conditionalFormatting>
  <conditionalFormatting sqref="AB138">
    <cfRule type="expression" dxfId="368" priority="382" stopIfTrue="1">
      <formula>AA138=0</formula>
    </cfRule>
  </conditionalFormatting>
  <conditionalFormatting sqref="AB139">
    <cfRule type="expression" dxfId="367" priority="381" stopIfTrue="1">
      <formula>AA139=0</formula>
    </cfRule>
  </conditionalFormatting>
  <conditionalFormatting sqref="AB143">
    <cfRule type="expression" dxfId="366" priority="380" stopIfTrue="1">
      <formula>AA143=0</formula>
    </cfRule>
  </conditionalFormatting>
  <conditionalFormatting sqref="AB148">
    <cfRule type="expression" dxfId="365" priority="379" stopIfTrue="1">
      <formula>AA148=0</formula>
    </cfRule>
  </conditionalFormatting>
  <conditionalFormatting sqref="AB149">
    <cfRule type="expression" dxfId="364" priority="378" stopIfTrue="1">
      <formula>AA149=0</formula>
    </cfRule>
  </conditionalFormatting>
  <conditionalFormatting sqref="AB150">
    <cfRule type="expression" dxfId="363" priority="377" stopIfTrue="1">
      <formula>AA150=0</formula>
    </cfRule>
  </conditionalFormatting>
  <conditionalFormatting sqref="AB151">
    <cfRule type="expression" dxfId="362" priority="376" stopIfTrue="1">
      <formula>AA151=0</formula>
    </cfRule>
  </conditionalFormatting>
  <conditionalFormatting sqref="AB152">
    <cfRule type="expression" dxfId="361" priority="375" stopIfTrue="1">
      <formula>AA152=0</formula>
    </cfRule>
  </conditionalFormatting>
  <conditionalFormatting sqref="AB166">
    <cfRule type="expression" dxfId="360" priority="374" stopIfTrue="1">
      <formula>AA166=0</formula>
    </cfRule>
  </conditionalFormatting>
  <conditionalFormatting sqref="AB168">
    <cfRule type="expression" dxfId="359" priority="373" stopIfTrue="1">
      <formula>AA168=0</formula>
    </cfRule>
  </conditionalFormatting>
  <conditionalFormatting sqref="AB171">
    <cfRule type="expression" dxfId="358" priority="372" stopIfTrue="1">
      <formula>AA171=0</formula>
    </cfRule>
  </conditionalFormatting>
  <conditionalFormatting sqref="AB173">
    <cfRule type="expression" dxfId="357" priority="371" stopIfTrue="1">
      <formula>AA173=0</formula>
    </cfRule>
  </conditionalFormatting>
  <conditionalFormatting sqref="AB175">
    <cfRule type="expression" dxfId="356" priority="370" stopIfTrue="1">
      <formula>AA175=0</formula>
    </cfRule>
  </conditionalFormatting>
  <conditionalFormatting sqref="AB181">
    <cfRule type="expression" dxfId="355" priority="369" stopIfTrue="1">
      <formula>AA181=0</formula>
    </cfRule>
  </conditionalFormatting>
  <conditionalFormatting sqref="AB186">
    <cfRule type="expression" dxfId="354" priority="368" stopIfTrue="1">
      <formula>AA186=0</formula>
    </cfRule>
  </conditionalFormatting>
  <conditionalFormatting sqref="AB187">
    <cfRule type="expression" dxfId="353" priority="366" stopIfTrue="1">
      <formula>AA187=0</formula>
    </cfRule>
  </conditionalFormatting>
  <conditionalFormatting sqref="AB188">
    <cfRule type="expression" dxfId="352" priority="365" stopIfTrue="1">
      <formula>AA188=0</formula>
    </cfRule>
  </conditionalFormatting>
  <conditionalFormatting sqref="AB189">
    <cfRule type="expression" dxfId="351" priority="364" stopIfTrue="1">
      <formula>AA189=0</formula>
    </cfRule>
  </conditionalFormatting>
  <conditionalFormatting sqref="AB190">
    <cfRule type="expression" dxfId="350" priority="363" stopIfTrue="1">
      <formula>AA190=0</formula>
    </cfRule>
  </conditionalFormatting>
  <conditionalFormatting sqref="AB191">
    <cfRule type="expression" dxfId="349" priority="362" stopIfTrue="1">
      <formula>AA191=0</formula>
    </cfRule>
  </conditionalFormatting>
  <conditionalFormatting sqref="AB210">
    <cfRule type="expression" dxfId="348" priority="951" stopIfTrue="1">
      <formula>AA210=0</formula>
    </cfRule>
  </conditionalFormatting>
  <conditionalFormatting sqref="AB225">
    <cfRule type="expression" dxfId="347" priority="360" stopIfTrue="1">
      <formula>AA225=0</formula>
    </cfRule>
  </conditionalFormatting>
  <conditionalFormatting sqref="AB227">
    <cfRule type="expression" dxfId="346" priority="359" stopIfTrue="1">
      <formula>AA227=0</formula>
    </cfRule>
  </conditionalFormatting>
  <conditionalFormatting sqref="AB247">
    <cfRule type="expression" dxfId="345" priority="358" stopIfTrue="1">
      <formula>AA247=0</formula>
    </cfRule>
  </conditionalFormatting>
  <conditionalFormatting sqref="AB249">
    <cfRule type="expression" dxfId="344" priority="357" stopIfTrue="1">
      <formula>AA249=0</formula>
    </cfRule>
  </conditionalFormatting>
  <conditionalFormatting sqref="AB260">
    <cfRule type="expression" dxfId="343" priority="356" stopIfTrue="1">
      <formula>AA260=0</formula>
    </cfRule>
  </conditionalFormatting>
  <conditionalFormatting sqref="AB261">
    <cfRule type="expression" dxfId="342" priority="355" stopIfTrue="1">
      <formula>AA261=0</formula>
    </cfRule>
  </conditionalFormatting>
  <conditionalFormatting sqref="AB265">
    <cfRule type="expression" dxfId="341" priority="354" stopIfTrue="1">
      <formula>AA265=0</formula>
    </cfRule>
  </conditionalFormatting>
  <conditionalFormatting sqref="AB274">
    <cfRule type="expression" dxfId="340" priority="352" stopIfTrue="1">
      <formula>AA274=0</formula>
    </cfRule>
  </conditionalFormatting>
  <conditionalFormatting sqref="AB276">
    <cfRule type="expression" dxfId="339" priority="349" stopIfTrue="1">
      <formula>AA276=0</formula>
    </cfRule>
  </conditionalFormatting>
  <conditionalFormatting sqref="AB279">
    <cfRule type="expression" dxfId="338" priority="348" stopIfTrue="1">
      <formula>AA279=0</formula>
    </cfRule>
  </conditionalFormatting>
  <conditionalFormatting sqref="AB281:AB285">
    <cfRule type="expression" dxfId="337" priority="208" stopIfTrue="1">
      <formula>SUM($AA$281:$AA$285)&gt;0</formula>
    </cfRule>
    <cfRule type="expression" dxfId="336" priority="347" stopIfTrue="1">
      <formula>AA281=0</formula>
    </cfRule>
  </conditionalFormatting>
  <conditionalFormatting sqref="AB325:AB330">
    <cfRule type="expression" dxfId="335" priority="197" stopIfTrue="1">
      <formula>SUM($AA$325:$AA$330)&gt;0</formula>
    </cfRule>
    <cfRule type="expression" dxfId="334" priority="345" stopIfTrue="1">
      <formula>AA325=0</formula>
    </cfRule>
  </conditionalFormatting>
  <conditionalFormatting sqref="AB334:AB336">
    <cfRule type="expression" dxfId="333" priority="194" stopIfTrue="1">
      <formula>SUM($AA$334:$AA$336)&gt;0</formula>
    </cfRule>
    <cfRule type="expression" dxfId="332" priority="344" stopIfTrue="1">
      <formula>AA334=0</formula>
    </cfRule>
  </conditionalFormatting>
  <conditionalFormatting sqref="AB356">
    <cfRule type="expression" dxfId="331" priority="343" stopIfTrue="1">
      <formula>AA356=0</formula>
    </cfRule>
  </conditionalFormatting>
  <conditionalFormatting sqref="AB360">
    <cfRule type="expression" dxfId="330" priority="342" stopIfTrue="1">
      <formula>AA360=0</formula>
    </cfRule>
  </conditionalFormatting>
  <conditionalFormatting sqref="AB380">
    <cfRule type="expression" dxfId="329" priority="341" stopIfTrue="1">
      <formula>AA380=0</formula>
    </cfRule>
  </conditionalFormatting>
  <conditionalFormatting sqref="AB381">
    <cfRule type="expression" dxfId="328" priority="340" stopIfTrue="1">
      <formula>AA381=0</formula>
    </cfRule>
  </conditionalFormatting>
  <conditionalFormatting sqref="AB382">
    <cfRule type="expression" dxfId="327" priority="339" stopIfTrue="1">
      <formula>AA382=0</formula>
    </cfRule>
  </conditionalFormatting>
  <conditionalFormatting sqref="AB384">
    <cfRule type="expression" dxfId="326" priority="338" stopIfTrue="1">
      <formula>AA384=0</formula>
    </cfRule>
  </conditionalFormatting>
  <conditionalFormatting sqref="AB385">
    <cfRule type="expression" dxfId="325" priority="337" stopIfTrue="1">
      <formula>AA385=0</formula>
    </cfRule>
  </conditionalFormatting>
  <conditionalFormatting sqref="AB388">
    <cfRule type="expression" dxfId="324" priority="336" stopIfTrue="1">
      <formula>AA388=0</formula>
    </cfRule>
  </conditionalFormatting>
  <conditionalFormatting sqref="AB404">
    <cfRule type="expression" dxfId="323" priority="335" stopIfTrue="1">
      <formula>AA404=0</formula>
    </cfRule>
  </conditionalFormatting>
  <conditionalFormatting sqref="AB408">
    <cfRule type="expression" dxfId="322" priority="334" stopIfTrue="1">
      <formula>AA408=0</formula>
    </cfRule>
  </conditionalFormatting>
  <conditionalFormatting sqref="AB409">
    <cfRule type="expression" dxfId="321" priority="333" stopIfTrue="1">
      <formula>AA409=0</formula>
    </cfRule>
  </conditionalFormatting>
  <conditionalFormatting sqref="AB410">
    <cfRule type="expression" dxfId="320" priority="332" stopIfTrue="1">
      <formula>AA410=0</formula>
    </cfRule>
  </conditionalFormatting>
  <conditionalFormatting sqref="AB411">
    <cfRule type="expression" dxfId="319" priority="331" stopIfTrue="1">
      <formula>AA411=0</formula>
    </cfRule>
  </conditionalFormatting>
  <conditionalFormatting sqref="AB412">
    <cfRule type="expression" dxfId="318" priority="330" stopIfTrue="1">
      <formula>AA412=0</formula>
    </cfRule>
  </conditionalFormatting>
  <conditionalFormatting sqref="AB416">
    <cfRule type="expression" dxfId="317" priority="329" stopIfTrue="1">
      <formula>AA416=0</formula>
    </cfRule>
  </conditionalFormatting>
  <conditionalFormatting sqref="AB417">
    <cfRule type="expression" dxfId="316" priority="328" stopIfTrue="1">
      <formula>AA417=0</formula>
    </cfRule>
  </conditionalFormatting>
  <conditionalFormatting sqref="AB418">
    <cfRule type="expression" dxfId="315" priority="327" stopIfTrue="1">
      <formula>AA418=0</formula>
    </cfRule>
  </conditionalFormatting>
  <conditionalFormatting sqref="AB419">
    <cfRule type="expression" dxfId="314" priority="326" stopIfTrue="1">
      <formula>AA419=0</formula>
    </cfRule>
  </conditionalFormatting>
  <conditionalFormatting sqref="AB440">
    <cfRule type="expression" dxfId="313" priority="325" stopIfTrue="1">
      <formula>AA440=0</formula>
    </cfRule>
  </conditionalFormatting>
  <conditionalFormatting sqref="AB441">
    <cfRule type="expression" dxfId="312" priority="324" stopIfTrue="1">
      <formula>AA441=0</formula>
    </cfRule>
  </conditionalFormatting>
  <conditionalFormatting sqref="AB442">
    <cfRule type="expression" dxfId="311" priority="323" stopIfTrue="1">
      <formula>AA442=0</formula>
    </cfRule>
  </conditionalFormatting>
  <conditionalFormatting sqref="AB443">
    <cfRule type="expression" dxfId="310" priority="322" stopIfTrue="1">
      <formula>AA443=0</formula>
    </cfRule>
  </conditionalFormatting>
  <conditionalFormatting sqref="AB448">
    <cfRule type="expression" dxfId="309" priority="321" stopIfTrue="1">
      <formula>AA448=0</formula>
    </cfRule>
  </conditionalFormatting>
  <conditionalFormatting sqref="AB449">
    <cfRule type="expression" dxfId="308" priority="320" stopIfTrue="1">
      <formula>AA449=0</formula>
    </cfRule>
  </conditionalFormatting>
  <conditionalFormatting sqref="AB450">
    <cfRule type="expression" dxfId="307" priority="319" stopIfTrue="1">
      <formula>AA450=0</formula>
    </cfRule>
  </conditionalFormatting>
  <conditionalFormatting sqref="AB461">
    <cfRule type="expression" dxfId="306" priority="318" stopIfTrue="1">
      <formula>AA461=0</formula>
    </cfRule>
  </conditionalFormatting>
  <conditionalFormatting sqref="AB462">
    <cfRule type="expression" dxfId="305" priority="317" stopIfTrue="1">
      <formula>AA462=0</formula>
    </cfRule>
  </conditionalFormatting>
  <conditionalFormatting sqref="AB463">
    <cfRule type="expression" dxfId="304" priority="316" stopIfTrue="1">
      <formula>AA463=0</formula>
    </cfRule>
  </conditionalFormatting>
  <conditionalFormatting sqref="AB464">
    <cfRule type="expression" dxfId="303" priority="315" stopIfTrue="1">
      <formula>AA464=0</formula>
    </cfRule>
  </conditionalFormatting>
  <conditionalFormatting sqref="AB474">
    <cfRule type="expression" dxfId="302" priority="314" stopIfTrue="1">
      <formula>AA474=0</formula>
    </cfRule>
  </conditionalFormatting>
  <conditionalFormatting sqref="AB475">
    <cfRule type="expression" dxfId="301" priority="313" stopIfTrue="1">
      <formula>AA475=0</formula>
    </cfRule>
  </conditionalFormatting>
  <conditionalFormatting sqref="AB476">
    <cfRule type="expression" dxfId="300" priority="312" stopIfTrue="1">
      <formula>AA476=0</formula>
    </cfRule>
  </conditionalFormatting>
  <conditionalFormatting sqref="AB477">
    <cfRule type="expression" dxfId="299" priority="311" stopIfTrue="1">
      <formula>AA477=0</formula>
    </cfRule>
  </conditionalFormatting>
  <conditionalFormatting sqref="AB478">
    <cfRule type="expression" dxfId="298" priority="310" stopIfTrue="1">
      <formula>AA478=0</formula>
    </cfRule>
  </conditionalFormatting>
  <conditionalFormatting sqref="AB479">
    <cfRule type="expression" dxfId="297" priority="309" stopIfTrue="1">
      <formula>AA479=0</formula>
    </cfRule>
  </conditionalFormatting>
  <conditionalFormatting sqref="AB483">
    <cfRule type="expression" dxfId="296" priority="308" stopIfTrue="1">
      <formula>AA483=0</formula>
    </cfRule>
  </conditionalFormatting>
  <conditionalFormatting sqref="AB484">
    <cfRule type="expression" dxfId="295" priority="307" stopIfTrue="1">
      <formula>AA484=0</formula>
    </cfRule>
  </conditionalFormatting>
  <conditionalFormatting sqref="AB485">
    <cfRule type="expression" dxfId="294" priority="306" stopIfTrue="1">
      <formula>AA485=0</formula>
    </cfRule>
  </conditionalFormatting>
  <conditionalFormatting sqref="AB486">
    <cfRule type="expression" dxfId="293" priority="305" stopIfTrue="1">
      <formula>AA486=0</formula>
    </cfRule>
  </conditionalFormatting>
  <conditionalFormatting sqref="AB487">
    <cfRule type="expression" dxfId="292" priority="304" stopIfTrue="1">
      <formula>AA487=0</formula>
    </cfRule>
  </conditionalFormatting>
  <conditionalFormatting sqref="AB488">
    <cfRule type="expression" dxfId="291" priority="303" stopIfTrue="1">
      <formula>AA488=0</formula>
    </cfRule>
  </conditionalFormatting>
  <conditionalFormatting sqref="AB489">
    <cfRule type="expression" dxfId="290" priority="302" stopIfTrue="1">
      <formula>AA489=0</formula>
    </cfRule>
  </conditionalFormatting>
  <conditionalFormatting sqref="AB490">
    <cfRule type="expression" dxfId="289" priority="301" stopIfTrue="1">
      <formula>AA490=0</formula>
    </cfRule>
  </conditionalFormatting>
  <conditionalFormatting sqref="AB494">
    <cfRule type="expression" dxfId="288" priority="300" stopIfTrue="1">
      <formula>AA494=0</formula>
    </cfRule>
  </conditionalFormatting>
  <conditionalFormatting sqref="AB495">
    <cfRule type="expression" dxfId="287" priority="299" stopIfTrue="1">
      <formula>AA495=0</formula>
    </cfRule>
  </conditionalFormatting>
  <conditionalFormatting sqref="AB496">
    <cfRule type="expression" dxfId="286" priority="298" stopIfTrue="1">
      <formula>AA496=0</formula>
    </cfRule>
  </conditionalFormatting>
  <conditionalFormatting sqref="AB497">
    <cfRule type="expression" dxfId="285" priority="297" stopIfTrue="1">
      <formula>AA497=0</formula>
    </cfRule>
  </conditionalFormatting>
  <conditionalFormatting sqref="AB498">
    <cfRule type="expression" dxfId="284" priority="296" stopIfTrue="1">
      <formula>AA498=0</formula>
    </cfRule>
  </conditionalFormatting>
  <conditionalFormatting sqref="AB499">
    <cfRule type="expression" dxfId="283" priority="295" stopIfTrue="1">
      <formula>AA499=0</formula>
    </cfRule>
  </conditionalFormatting>
  <conditionalFormatting sqref="AB500">
    <cfRule type="expression" dxfId="282" priority="294" stopIfTrue="1">
      <formula>AA500=0</formula>
    </cfRule>
  </conditionalFormatting>
  <conditionalFormatting sqref="AB501">
    <cfRule type="expression" dxfId="281" priority="293" stopIfTrue="1">
      <formula>AA501=0</formula>
    </cfRule>
  </conditionalFormatting>
  <conditionalFormatting sqref="AB507">
    <cfRule type="expression" dxfId="280" priority="292" stopIfTrue="1">
      <formula>AA507=0</formula>
    </cfRule>
  </conditionalFormatting>
  <conditionalFormatting sqref="AB508">
    <cfRule type="expression" dxfId="279" priority="291" stopIfTrue="1">
      <formula>AA508=0</formula>
    </cfRule>
  </conditionalFormatting>
  <conditionalFormatting sqref="AB509">
    <cfRule type="expression" dxfId="278" priority="290" stopIfTrue="1">
      <formula>AA509=0</formula>
    </cfRule>
  </conditionalFormatting>
  <conditionalFormatting sqref="AB510">
    <cfRule type="expression" dxfId="277" priority="289" stopIfTrue="1">
      <formula>AA510=0</formula>
    </cfRule>
  </conditionalFormatting>
  <conditionalFormatting sqref="AB511">
    <cfRule type="expression" dxfId="276" priority="288" stopIfTrue="1">
      <formula>AA511=0</formula>
    </cfRule>
  </conditionalFormatting>
  <conditionalFormatting sqref="AB512">
    <cfRule type="expression" dxfId="275" priority="287" stopIfTrue="1">
      <formula>AA512=0</formula>
    </cfRule>
  </conditionalFormatting>
  <conditionalFormatting sqref="AB524">
    <cfRule type="expression" dxfId="274" priority="286" stopIfTrue="1">
      <formula>AA524=0</formula>
    </cfRule>
  </conditionalFormatting>
  <conditionalFormatting sqref="AB525">
    <cfRule type="expression" dxfId="273" priority="285" stopIfTrue="1">
      <formula>AA525=0</formula>
    </cfRule>
  </conditionalFormatting>
  <conditionalFormatting sqref="AB526">
    <cfRule type="expression" dxfId="272" priority="284" stopIfTrue="1">
      <formula>AA526=0</formula>
    </cfRule>
  </conditionalFormatting>
  <conditionalFormatting sqref="AB527">
    <cfRule type="expression" dxfId="271" priority="283" stopIfTrue="1">
      <formula>AA527=0</formula>
    </cfRule>
  </conditionalFormatting>
  <conditionalFormatting sqref="AB540">
    <cfRule type="expression" dxfId="270" priority="282" stopIfTrue="1">
      <formula>AA540=0</formula>
    </cfRule>
  </conditionalFormatting>
  <conditionalFormatting sqref="AB547">
    <cfRule type="expression" dxfId="269" priority="281" stopIfTrue="1">
      <formula>AA547=0</formula>
    </cfRule>
  </conditionalFormatting>
  <conditionalFormatting sqref="AB551">
    <cfRule type="expression" dxfId="268" priority="280" stopIfTrue="1">
      <formula>AA551=0</formula>
    </cfRule>
  </conditionalFormatting>
  <conditionalFormatting sqref="AB552">
    <cfRule type="expression" dxfId="267" priority="279" stopIfTrue="1">
      <formula>AA552=0</formula>
    </cfRule>
  </conditionalFormatting>
  <conditionalFormatting sqref="AB553">
    <cfRule type="expression" dxfId="266" priority="278" stopIfTrue="1">
      <formula>AA553=0</formula>
    </cfRule>
  </conditionalFormatting>
  <conditionalFormatting sqref="AB558">
    <cfRule type="expression" dxfId="265" priority="277" stopIfTrue="1">
      <formula>AA558=0</formula>
    </cfRule>
  </conditionalFormatting>
  <conditionalFormatting sqref="AB559">
    <cfRule type="expression" dxfId="264" priority="276" stopIfTrue="1">
      <formula>AA559=0</formula>
    </cfRule>
  </conditionalFormatting>
  <conditionalFormatting sqref="AB565">
    <cfRule type="expression" dxfId="263" priority="275" stopIfTrue="1">
      <formula>AA565=0</formula>
    </cfRule>
  </conditionalFormatting>
  <conditionalFormatting sqref="AB566">
    <cfRule type="expression" dxfId="262" priority="274" stopIfTrue="1">
      <formula>AA566=0</formula>
    </cfRule>
  </conditionalFormatting>
  <conditionalFormatting sqref="AB570">
    <cfRule type="expression" dxfId="261" priority="273" stopIfTrue="1">
      <formula>AA570=0</formula>
    </cfRule>
  </conditionalFormatting>
  <conditionalFormatting sqref="AB573">
    <cfRule type="expression" dxfId="260" priority="272" stopIfTrue="1">
      <formula>AA573=0</formula>
    </cfRule>
  </conditionalFormatting>
  <conditionalFormatting sqref="AB575">
    <cfRule type="expression" dxfId="259" priority="271" stopIfTrue="1">
      <formula>AA575=0</formula>
    </cfRule>
  </conditionalFormatting>
  <conditionalFormatting sqref="AB580">
    <cfRule type="expression" dxfId="258" priority="270" stopIfTrue="1">
      <formula>AA580=0</formula>
    </cfRule>
  </conditionalFormatting>
  <conditionalFormatting sqref="AB594">
    <cfRule type="expression" dxfId="257" priority="269" stopIfTrue="1">
      <formula>AA594=0</formula>
    </cfRule>
  </conditionalFormatting>
  <conditionalFormatting sqref="AB595">
    <cfRule type="expression" dxfId="256" priority="268" stopIfTrue="1">
      <formula>AA595=0</formula>
    </cfRule>
  </conditionalFormatting>
  <conditionalFormatting sqref="AB596">
    <cfRule type="expression" dxfId="255" priority="267" stopIfTrue="1">
      <formula>AA596=0</formula>
    </cfRule>
  </conditionalFormatting>
  <conditionalFormatting sqref="AB597">
    <cfRule type="expression" dxfId="254" priority="266" stopIfTrue="1">
      <formula>AA597=0</formula>
    </cfRule>
  </conditionalFormatting>
  <conditionalFormatting sqref="AB598:AB602">
    <cfRule type="expression" dxfId="253" priority="265" stopIfTrue="1">
      <formula>AA598=0</formula>
    </cfRule>
  </conditionalFormatting>
  <conditionalFormatting sqref="AB603">
    <cfRule type="expression" dxfId="252" priority="264" stopIfTrue="1">
      <formula>AA603=0</formula>
    </cfRule>
  </conditionalFormatting>
  <conditionalFormatting sqref="Y427 Y429:Y430 Y432:Y434">
    <cfRule type="expression" dxfId="251" priority="247" stopIfTrue="1">
      <formula>$AA$436&gt;0</formula>
    </cfRule>
  </conditionalFormatting>
  <conditionalFormatting sqref="AD290:AD293">
    <cfRule type="cellIs" dxfId="250" priority="244" stopIfTrue="1" operator="equal">
      <formula>"a"</formula>
    </cfRule>
  </conditionalFormatting>
  <conditionalFormatting sqref="D291:W293">
    <cfRule type="cellIs" dxfId="249" priority="245" stopIfTrue="1" operator="equal">
      <formula>"a"</formula>
    </cfRule>
    <cfRule type="cellIs" dxfId="248" priority="246" stopIfTrue="1" operator="equal">
      <formula>"s"</formula>
    </cfRule>
  </conditionalFormatting>
  <conditionalFormatting sqref="AD294:AD296">
    <cfRule type="cellIs" dxfId="247" priority="241" stopIfTrue="1" operator="equal">
      <formula>"a"</formula>
    </cfRule>
  </conditionalFormatting>
  <conditionalFormatting sqref="D294:W296">
    <cfRule type="cellIs" dxfId="246" priority="242" stopIfTrue="1" operator="equal">
      <formula>"a"</formula>
    </cfRule>
    <cfRule type="cellIs" dxfId="245" priority="243" stopIfTrue="1" operator="equal">
      <formula>"s"</formula>
    </cfRule>
  </conditionalFormatting>
  <conditionalFormatting sqref="AD297:AD299">
    <cfRule type="cellIs" dxfId="244" priority="238" stopIfTrue="1" operator="equal">
      <formula>"a"</formula>
    </cfRule>
  </conditionalFormatting>
  <conditionalFormatting sqref="D297:W299">
    <cfRule type="cellIs" dxfId="243" priority="239" stopIfTrue="1" operator="equal">
      <formula>"a"</formula>
    </cfRule>
    <cfRule type="cellIs" dxfId="242" priority="240" stopIfTrue="1" operator="equal">
      <formula>"s"</formula>
    </cfRule>
  </conditionalFormatting>
  <conditionalFormatting sqref="AD321">
    <cfRule type="cellIs" dxfId="241" priority="234" stopIfTrue="1" operator="equal">
      <formula>"a"</formula>
    </cfRule>
  </conditionalFormatting>
  <conditionalFormatting sqref="D321:W321">
    <cfRule type="cellIs" dxfId="240" priority="235" stopIfTrue="1" operator="equal">
      <formula>"a"</formula>
    </cfRule>
    <cfRule type="cellIs" dxfId="239" priority="236" stopIfTrue="1" operator="equal">
      <formula>"s"</formula>
    </cfRule>
  </conditionalFormatting>
  <conditionalFormatting sqref="AD315:AD318">
    <cfRule type="cellIs" dxfId="238" priority="231" stopIfTrue="1" operator="equal">
      <formula>"a"</formula>
    </cfRule>
  </conditionalFormatting>
  <conditionalFormatting sqref="D316:W318">
    <cfRule type="cellIs" dxfId="237" priority="232" stopIfTrue="1" operator="equal">
      <formula>"a"</formula>
    </cfRule>
    <cfRule type="cellIs" dxfId="236" priority="233" stopIfTrue="1" operator="equal">
      <formula>"s"</formula>
    </cfRule>
  </conditionalFormatting>
  <conditionalFormatting sqref="AD319:AD320">
    <cfRule type="cellIs" dxfId="235" priority="228" stopIfTrue="1" operator="equal">
      <formula>"a"</formula>
    </cfRule>
  </conditionalFormatting>
  <conditionalFormatting sqref="D319:W320">
    <cfRule type="cellIs" dxfId="234" priority="229" stopIfTrue="1" operator="equal">
      <formula>"a"</formula>
    </cfRule>
    <cfRule type="cellIs" dxfId="233" priority="230" stopIfTrue="1" operator="equal">
      <formula>"s"</formula>
    </cfRule>
  </conditionalFormatting>
  <conditionalFormatting sqref="AB316:AB321">
    <cfRule type="expression" dxfId="232" priority="199" stopIfTrue="1">
      <formula>SUM($AA$316:$AA$321)&gt;0</formula>
    </cfRule>
    <cfRule type="expression" dxfId="231" priority="227" stopIfTrue="1">
      <formula>AA316=0</formula>
    </cfRule>
  </conditionalFormatting>
  <conditionalFormatting sqref="AB275">
    <cfRule type="expression" dxfId="230" priority="1332" stopIfTrue="1">
      <formula>SUM(#REF!)&gt;0</formula>
    </cfRule>
    <cfRule type="expression" dxfId="229" priority="1333" stopIfTrue="1">
      <formula>AA275=0</formula>
    </cfRule>
  </conditionalFormatting>
  <conditionalFormatting sqref="AD300">
    <cfRule type="cellIs" dxfId="228" priority="226" stopIfTrue="1" operator="equal">
      <formula>"a"</formula>
    </cfRule>
  </conditionalFormatting>
  <conditionalFormatting sqref="AD312">
    <cfRule type="cellIs" dxfId="227" priority="225" stopIfTrue="1" operator="equal">
      <formula>"a"</formula>
    </cfRule>
  </conditionalFormatting>
  <conditionalFormatting sqref="AD322">
    <cfRule type="cellIs" dxfId="226" priority="224" stopIfTrue="1" operator="equal">
      <formula>"a"</formula>
    </cfRule>
  </conditionalFormatting>
  <conditionalFormatting sqref="AD331">
    <cfRule type="cellIs" dxfId="225" priority="223" stopIfTrue="1" operator="equal">
      <formula>"a"</formula>
    </cfRule>
  </conditionalFormatting>
  <conditionalFormatting sqref="AD338">
    <cfRule type="cellIs" dxfId="224" priority="222" stopIfTrue="1" operator="equal">
      <formula>"a"</formula>
    </cfRule>
  </conditionalFormatting>
  <conditionalFormatting sqref="AD337">
    <cfRule type="cellIs" dxfId="223" priority="221" stopIfTrue="1" operator="equal">
      <formula>"a"</formula>
    </cfRule>
  </conditionalFormatting>
  <conditionalFormatting sqref="Y424">
    <cfRule type="expression" dxfId="222" priority="220" stopIfTrue="1">
      <formula>$AA$436&gt;0</formula>
    </cfRule>
  </conditionalFormatting>
  <conditionalFormatting sqref="Y425">
    <cfRule type="expression" dxfId="221" priority="219" stopIfTrue="1">
      <formula>$AA$436&gt;0</formula>
    </cfRule>
  </conditionalFormatting>
  <conditionalFormatting sqref="AB291:AB299">
    <cfRule type="expression" dxfId="220" priority="215" stopIfTrue="1">
      <formula>SUM($AA$291:$AA$299)&gt;0</formula>
    </cfRule>
    <cfRule type="expression" dxfId="219" priority="217" stopIfTrue="1">
      <formula>AA291=0</formula>
    </cfRule>
  </conditionalFormatting>
  <conditionalFormatting sqref="AB300">
    <cfRule type="expression" dxfId="218" priority="214" stopIfTrue="1">
      <formula>AA300=0</formula>
    </cfRule>
  </conditionalFormatting>
  <conditionalFormatting sqref="C300">
    <cfRule type="expression" dxfId="217" priority="211" stopIfTrue="1">
      <formula>COUNTIF($D$299:$W$299,"a")&gt;0</formula>
    </cfRule>
  </conditionalFormatting>
  <conditionalFormatting sqref="AB267:AB269">
    <cfRule type="expression" dxfId="216" priority="209" stopIfTrue="1">
      <formula>SUM($AA$267:$AA$269)&gt;0</formula>
    </cfRule>
    <cfRule type="expression" dxfId="215" priority="210" stopIfTrue="1">
      <formula>AA267=0</formula>
    </cfRule>
  </conditionalFormatting>
  <conditionalFormatting sqref="AB312">
    <cfRule type="expression" dxfId="214" priority="205" stopIfTrue="1">
      <formula>AA312=0</formula>
    </cfRule>
  </conditionalFormatting>
  <conditionalFormatting sqref="AB303:AB311">
    <cfRule type="expression" dxfId="213" priority="202" stopIfTrue="1">
      <formula>SUM($AA$303:$AA$311)&gt;0</formula>
    </cfRule>
    <cfRule type="expression" dxfId="212" priority="203" stopIfTrue="1">
      <formula>AA303=0</formula>
    </cfRule>
  </conditionalFormatting>
  <conditionalFormatting sqref="C312">
    <cfRule type="expression" dxfId="211" priority="201" stopIfTrue="1">
      <formula>COUNTIF($D$311:$W$311,"a")&gt;0</formula>
    </cfRule>
  </conditionalFormatting>
  <conditionalFormatting sqref="AB322">
    <cfRule type="expression" dxfId="210" priority="200" stopIfTrue="1">
      <formula>AA322=0</formula>
    </cfRule>
  </conditionalFormatting>
  <conditionalFormatting sqref="C322">
    <cfRule type="expression" dxfId="209" priority="198" stopIfTrue="1">
      <formula>COUNTIF($D$321:$W$321,"a")&gt;0</formula>
    </cfRule>
  </conditionalFormatting>
  <conditionalFormatting sqref="AB331">
    <cfRule type="expression" dxfId="208" priority="196" stopIfTrue="1">
      <formula>AA331=0</formula>
    </cfRule>
  </conditionalFormatting>
  <conditionalFormatting sqref="C331">
    <cfRule type="expression" dxfId="207" priority="195" stopIfTrue="1">
      <formula>COUNTIF($D$330:$W$330,"a")&gt;0</formula>
    </cfRule>
  </conditionalFormatting>
  <conditionalFormatting sqref="AB338">
    <cfRule type="expression" dxfId="206" priority="193" stopIfTrue="1">
      <formula>AA338=0</formula>
    </cfRule>
  </conditionalFormatting>
  <conditionalFormatting sqref="AB337">
    <cfRule type="expression" dxfId="205" priority="192" stopIfTrue="1">
      <formula>AA337=0</formula>
    </cfRule>
  </conditionalFormatting>
  <conditionalFormatting sqref="C337">
    <cfRule type="expression" dxfId="204" priority="191" stopIfTrue="1">
      <formula>COUNTIF($D$334:$W$334,"a")&gt;0</formula>
    </cfRule>
  </conditionalFormatting>
  <conditionalFormatting sqref="C338">
    <cfRule type="expression" dxfId="203" priority="190" stopIfTrue="1">
      <formula>COUNTIF($D$336:$W$336,"a")&gt;0</formula>
    </cfRule>
  </conditionalFormatting>
  <conditionalFormatting sqref="Y162">
    <cfRule type="cellIs" dxfId="202" priority="183" stopIfTrue="1" operator="greaterThan">
      <formula>Z162</formula>
    </cfRule>
    <cfRule type="cellIs" dxfId="201" priority="184" stopIfTrue="1" operator="lessThan">
      <formula>F163</formula>
    </cfRule>
  </conditionalFormatting>
  <conditionalFormatting sqref="D163">
    <cfRule type="expression" dxfId="200" priority="185" stopIfTrue="1">
      <formula>F163=0</formula>
    </cfRule>
  </conditionalFormatting>
  <conditionalFormatting sqref="AD155 AD162:AD163">
    <cfRule type="cellIs" dxfId="199" priority="186" stopIfTrue="1" operator="equal">
      <formula>"a"</formula>
    </cfRule>
  </conditionalFormatting>
  <conditionalFormatting sqref="D156:W161">
    <cfRule type="cellIs" dxfId="198" priority="172" stopIfTrue="1" operator="equal">
      <formula>"a"</formula>
    </cfRule>
    <cfRule type="cellIs" dxfId="197" priority="173" stopIfTrue="1" operator="equal">
      <formula>"s"</formula>
    </cfRule>
  </conditionalFormatting>
  <conditionalFormatting sqref="AD62">
    <cfRule type="cellIs" dxfId="196" priority="165" stopIfTrue="1" operator="equal">
      <formula>"a"</formula>
    </cfRule>
  </conditionalFormatting>
  <conditionalFormatting sqref="D62:W62">
    <cfRule type="cellIs" dxfId="195" priority="163" stopIfTrue="1" operator="equal">
      <formula>"a"</formula>
    </cfRule>
    <cfRule type="cellIs" dxfId="194" priority="164" stopIfTrue="1" operator="equal">
      <formula>"s"</formula>
    </cfRule>
  </conditionalFormatting>
  <conditionalFormatting sqref="AB62">
    <cfRule type="expression" dxfId="193" priority="162" stopIfTrue="1">
      <formula>AA62=0</formula>
    </cfRule>
  </conditionalFormatting>
  <conditionalFormatting sqref="AD61">
    <cfRule type="cellIs" dxfId="192" priority="161" stopIfTrue="1" operator="equal">
      <formula>"a"</formula>
    </cfRule>
  </conditionalFormatting>
  <conditionalFormatting sqref="D61:W61">
    <cfRule type="cellIs" dxfId="191" priority="159" stopIfTrue="1" operator="equal">
      <formula>"a"</formula>
    </cfRule>
    <cfRule type="cellIs" dxfId="190" priority="160" stopIfTrue="1" operator="equal">
      <formula>"s"</formula>
    </cfRule>
  </conditionalFormatting>
  <conditionalFormatting sqref="AB61">
    <cfRule type="expression" dxfId="189" priority="158" stopIfTrue="1">
      <formula>AA61=0</formula>
    </cfRule>
  </conditionalFormatting>
  <conditionalFormatting sqref="AD65">
    <cfRule type="cellIs" dxfId="188" priority="157" stopIfTrue="1" operator="equal">
      <formula>"a"</formula>
    </cfRule>
  </conditionalFormatting>
  <conditionalFormatting sqref="D65:W65">
    <cfRule type="cellIs" dxfId="187" priority="155" stopIfTrue="1" operator="equal">
      <formula>"a"</formula>
    </cfRule>
    <cfRule type="cellIs" dxfId="186" priority="156" stopIfTrue="1" operator="equal">
      <formula>"s"</formula>
    </cfRule>
  </conditionalFormatting>
  <conditionalFormatting sqref="AB65">
    <cfRule type="expression" dxfId="185" priority="154" stopIfTrue="1">
      <formula>AA65=0</formula>
    </cfRule>
  </conditionalFormatting>
  <conditionalFormatting sqref="AD63">
    <cfRule type="cellIs" dxfId="184" priority="153" stopIfTrue="1" operator="equal">
      <formula>"a"</formula>
    </cfRule>
  </conditionalFormatting>
  <conditionalFormatting sqref="D63:W63">
    <cfRule type="cellIs" dxfId="183" priority="151" stopIfTrue="1" operator="equal">
      <formula>"a"</formula>
    </cfRule>
    <cfRule type="cellIs" dxfId="182" priority="152" stopIfTrue="1" operator="equal">
      <formula>"s"</formula>
    </cfRule>
  </conditionalFormatting>
  <conditionalFormatting sqref="AB63">
    <cfRule type="expression" dxfId="181" priority="150" stopIfTrue="1">
      <formula>AA63=0</formula>
    </cfRule>
  </conditionalFormatting>
  <conditionalFormatting sqref="AD64">
    <cfRule type="cellIs" dxfId="180" priority="149" stopIfTrue="1" operator="equal">
      <formula>"a"</formula>
    </cfRule>
  </conditionalFormatting>
  <conditionalFormatting sqref="D64:W64">
    <cfRule type="cellIs" dxfId="179" priority="147" stopIfTrue="1" operator="equal">
      <formula>"a"</formula>
    </cfRule>
    <cfRule type="cellIs" dxfId="178" priority="148" stopIfTrue="1" operator="equal">
      <formula>"s"</formula>
    </cfRule>
  </conditionalFormatting>
  <conditionalFormatting sqref="AB64">
    <cfRule type="expression" dxfId="177" priority="146" stopIfTrue="1">
      <formula>AA64=0</formula>
    </cfRule>
  </conditionalFormatting>
  <conditionalFormatting sqref="AD167">
    <cfRule type="cellIs" dxfId="176" priority="143" stopIfTrue="1" operator="equal">
      <formula>"a"</formula>
    </cfRule>
  </conditionalFormatting>
  <conditionalFormatting sqref="D167:W167">
    <cfRule type="cellIs" dxfId="175" priority="144" stopIfTrue="1" operator="equal">
      <formula>"a"</formula>
    </cfRule>
    <cfRule type="cellIs" dxfId="174" priority="145" stopIfTrue="1" operator="equal">
      <formula>"s"</formula>
    </cfRule>
  </conditionalFormatting>
  <conditionalFormatting sqref="AB167">
    <cfRule type="expression" dxfId="173" priority="142" stopIfTrue="1">
      <formula>AA167=0</formula>
    </cfRule>
  </conditionalFormatting>
  <conditionalFormatting sqref="AD180">
    <cfRule type="cellIs" dxfId="172" priority="139" stopIfTrue="1" operator="equal">
      <formula>"a"</formula>
    </cfRule>
  </conditionalFormatting>
  <conditionalFormatting sqref="D180:W180">
    <cfRule type="cellIs" dxfId="171" priority="140" stopIfTrue="1" operator="equal">
      <formula>"a"</formula>
    </cfRule>
    <cfRule type="cellIs" dxfId="170" priority="141" stopIfTrue="1" operator="equal">
      <formula>"s"</formula>
    </cfRule>
  </conditionalFormatting>
  <conditionalFormatting sqref="AB180">
    <cfRule type="expression" dxfId="169" priority="138" stopIfTrue="1">
      <formula>AA180=0</formula>
    </cfRule>
  </conditionalFormatting>
  <conditionalFormatting sqref="AD178">
    <cfRule type="cellIs" dxfId="168" priority="135" stopIfTrue="1" operator="equal">
      <formula>"a"</formula>
    </cfRule>
  </conditionalFormatting>
  <conditionalFormatting sqref="D178:W178">
    <cfRule type="cellIs" dxfId="167" priority="136" stopIfTrue="1" operator="equal">
      <formula>"a"</formula>
    </cfRule>
    <cfRule type="cellIs" dxfId="166" priority="137" stopIfTrue="1" operator="equal">
      <formula>"s"</formula>
    </cfRule>
  </conditionalFormatting>
  <conditionalFormatting sqref="AB178">
    <cfRule type="expression" dxfId="165" priority="134" stopIfTrue="1">
      <formula>AA178=0</formula>
    </cfRule>
  </conditionalFormatting>
  <conditionalFormatting sqref="AD177">
    <cfRule type="cellIs" dxfId="164" priority="131" stopIfTrue="1" operator="equal">
      <formula>"a"</formula>
    </cfRule>
  </conditionalFormatting>
  <conditionalFormatting sqref="D177:W177">
    <cfRule type="cellIs" dxfId="163" priority="132" stopIfTrue="1" operator="equal">
      <formula>"a"</formula>
    </cfRule>
    <cfRule type="cellIs" dxfId="162" priority="133" stopIfTrue="1" operator="equal">
      <formula>"s"</formula>
    </cfRule>
  </conditionalFormatting>
  <conditionalFormatting sqref="AB177">
    <cfRule type="expression" dxfId="161" priority="130" stopIfTrue="1">
      <formula>AA177=0</formula>
    </cfRule>
  </conditionalFormatting>
  <conditionalFormatting sqref="Y394">
    <cfRule type="cellIs" dxfId="160" priority="124" stopIfTrue="1" operator="greaterThan">
      <formula>Z394</formula>
    </cfRule>
    <cfRule type="cellIs" dxfId="159" priority="125" stopIfTrue="1" operator="lessThan">
      <formula>F395</formula>
    </cfRule>
  </conditionalFormatting>
  <conditionalFormatting sqref="D395">
    <cfRule type="expression" dxfId="158" priority="126" stopIfTrue="1">
      <formula>F395=0</formula>
    </cfRule>
  </conditionalFormatting>
  <conditionalFormatting sqref="AD391 AD393:AD395">
    <cfRule type="cellIs" dxfId="157" priority="127" stopIfTrue="1" operator="equal">
      <formula>"a"</formula>
    </cfRule>
  </conditionalFormatting>
  <conditionalFormatting sqref="D393:W393">
    <cfRule type="cellIs" dxfId="156" priority="128" stopIfTrue="1" operator="equal">
      <formula>"a"</formula>
    </cfRule>
    <cfRule type="cellIs" dxfId="155" priority="129" stopIfTrue="1" operator="equal">
      <formula>"s"</formula>
    </cfRule>
  </conditionalFormatting>
  <conditionalFormatting sqref="AB393">
    <cfRule type="expression" dxfId="154" priority="123" stopIfTrue="1">
      <formula>AA393=0</formula>
    </cfRule>
  </conditionalFormatting>
  <conditionalFormatting sqref="AD392">
    <cfRule type="cellIs" dxfId="153" priority="122" stopIfTrue="1" operator="equal">
      <formula>"a"</formula>
    </cfRule>
  </conditionalFormatting>
  <conditionalFormatting sqref="AB586">
    <cfRule type="expression" dxfId="152" priority="118" stopIfTrue="1">
      <formula>AA586=0</formula>
    </cfRule>
  </conditionalFormatting>
  <conditionalFormatting sqref="AD586">
    <cfRule type="cellIs" dxfId="151" priority="119" stopIfTrue="1" operator="equal">
      <formula>"a"</formula>
    </cfRule>
  </conditionalFormatting>
  <conditionalFormatting sqref="D586:W586">
    <cfRule type="cellIs" dxfId="150" priority="120" stopIfTrue="1" operator="equal">
      <formula>"a"</formula>
    </cfRule>
    <cfRule type="cellIs" dxfId="149" priority="121" stopIfTrue="1" operator="equal">
      <formula>"s"</formula>
    </cfRule>
  </conditionalFormatting>
  <conditionalFormatting sqref="AB589">
    <cfRule type="expression" dxfId="148" priority="114" stopIfTrue="1">
      <formula>AA589=0</formula>
    </cfRule>
  </conditionalFormatting>
  <conditionalFormatting sqref="AD589">
    <cfRule type="cellIs" dxfId="147" priority="115" stopIfTrue="1" operator="equal">
      <formula>"a"</formula>
    </cfRule>
  </conditionalFormatting>
  <conditionalFormatting sqref="D589:W589">
    <cfRule type="cellIs" dxfId="146" priority="116" stopIfTrue="1" operator="equal">
      <formula>"a"</formula>
    </cfRule>
    <cfRule type="cellIs" dxfId="145" priority="117" stopIfTrue="1" operator="equal">
      <formula>"s"</formula>
    </cfRule>
  </conditionalFormatting>
  <conditionalFormatting sqref="AB584:AB585">
    <cfRule type="expression" dxfId="144" priority="111" stopIfTrue="1">
      <formula>AND(COUNTIF($D$584:$W$584,"s"),COUNTIF($D$585:$W$585,"a"))</formula>
    </cfRule>
  </conditionalFormatting>
  <conditionalFormatting sqref="Y353">
    <cfRule type="cellIs" dxfId="143" priority="103" stopIfTrue="1" operator="greaterThan">
      <formula>Z353</formula>
    </cfRule>
    <cfRule type="cellIs" dxfId="142" priority="104" stopIfTrue="1" operator="lessThan">
      <formula>F354</formula>
    </cfRule>
  </conditionalFormatting>
  <conditionalFormatting sqref="D354">
    <cfRule type="expression" dxfId="141" priority="105" stopIfTrue="1">
      <formula>F354=0</formula>
    </cfRule>
  </conditionalFormatting>
  <conditionalFormatting sqref="AD342 AD353:AD354">
    <cfRule type="cellIs" dxfId="140" priority="106" stopIfTrue="1" operator="equal">
      <formula>"a"</formula>
    </cfRule>
  </conditionalFormatting>
  <conditionalFormatting sqref="AD344">
    <cfRule type="cellIs" dxfId="139" priority="97" stopIfTrue="1" operator="equal">
      <formula>"a"</formula>
    </cfRule>
  </conditionalFormatting>
  <conditionalFormatting sqref="AB349">
    <cfRule type="expression" dxfId="138" priority="93" stopIfTrue="1">
      <formula>AA349=0</formula>
    </cfRule>
  </conditionalFormatting>
  <conditionalFormatting sqref="AD349">
    <cfRule type="cellIs" dxfId="137" priority="94" stopIfTrue="1" operator="equal">
      <formula>"a"</formula>
    </cfRule>
  </conditionalFormatting>
  <conditionalFormatting sqref="T349 R349 V349 F349 D349 H349 J349 L349 N349 P349">
    <cfRule type="cellIs" dxfId="136" priority="95" stopIfTrue="1" operator="equal">
      <formula>"a"</formula>
    </cfRule>
    <cfRule type="cellIs" dxfId="135" priority="96" stopIfTrue="1" operator="equal">
      <formula>"s"</formula>
    </cfRule>
  </conditionalFormatting>
  <conditionalFormatting sqref="AD343">
    <cfRule type="cellIs" dxfId="134" priority="92" stopIfTrue="1" operator="equal">
      <formula>"a"</formula>
    </cfRule>
  </conditionalFormatting>
  <conditionalFormatting sqref="AD348">
    <cfRule type="cellIs" dxfId="133" priority="91" stopIfTrue="1" operator="equal">
      <formula>"a"</formula>
    </cfRule>
  </conditionalFormatting>
  <conditionalFormatting sqref="AD346">
    <cfRule type="cellIs" dxfId="132" priority="78" stopIfTrue="1" operator="equal">
      <formula>"a"</formula>
    </cfRule>
  </conditionalFormatting>
  <conditionalFormatting sqref="AB351">
    <cfRule type="expression" dxfId="131" priority="74" stopIfTrue="1">
      <formula>AA351=0</formula>
    </cfRule>
  </conditionalFormatting>
  <conditionalFormatting sqref="AD351">
    <cfRule type="cellIs" dxfId="130" priority="75" stopIfTrue="1" operator="equal">
      <formula>"a"</formula>
    </cfRule>
  </conditionalFormatting>
  <conditionalFormatting sqref="T351 R351 V351 F351 D351 H351 J351 L351 N351 P351">
    <cfRule type="cellIs" dxfId="129" priority="76" stopIfTrue="1" operator="equal">
      <formula>"a"</formula>
    </cfRule>
    <cfRule type="cellIs" dxfId="128" priority="77" stopIfTrue="1" operator="equal">
      <formula>"s"</formula>
    </cfRule>
  </conditionalFormatting>
  <conditionalFormatting sqref="AD350">
    <cfRule type="cellIs" dxfId="127" priority="73" stopIfTrue="1" operator="equal">
      <formula>"a"</formula>
    </cfRule>
  </conditionalFormatting>
  <conditionalFormatting sqref="AB352">
    <cfRule type="expression" dxfId="126" priority="69" stopIfTrue="1">
      <formula>AA352=0</formula>
    </cfRule>
  </conditionalFormatting>
  <conditionalFormatting sqref="AD352">
    <cfRule type="cellIs" dxfId="125" priority="70" stopIfTrue="1" operator="equal">
      <formula>"a"</formula>
    </cfRule>
  </conditionalFormatting>
  <conditionalFormatting sqref="T352 R352 V352 F352 D352 H352 J352 L352 N352 P352">
    <cfRule type="cellIs" dxfId="124" priority="71" stopIfTrue="1" operator="equal">
      <formula>"a"</formula>
    </cfRule>
    <cfRule type="cellIs" dxfId="123" priority="72" stopIfTrue="1" operator="equal">
      <formula>"s"</formula>
    </cfRule>
  </conditionalFormatting>
  <conditionalFormatting sqref="AB345">
    <cfRule type="expression" dxfId="122" priority="65" stopIfTrue="1">
      <formula>AA345=0</formula>
    </cfRule>
  </conditionalFormatting>
  <conditionalFormatting sqref="AD345">
    <cfRule type="cellIs" dxfId="121" priority="66" stopIfTrue="1" operator="equal">
      <formula>"a"</formula>
    </cfRule>
  </conditionalFormatting>
  <conditionalFormatting sqref="T345 R345 V345 F345 D345 H345 J345 L345 N345 P345">
    <cfRule type="cellIs" dxfId="120" priority="67" stopIfTrue="1" operator="equal">
      <formula>"a"</formula>
    </cfRule>
    <cfRule type="cellIs" dxfId="119" priority="68" stopIfTrue="1" operator="equal">
      <formula>"s"</formula>
    </cfRule>
  </conditionalFormatting>
  <conditionalFormatting sqref="AB347">
    <cfRule type="expression" dxfId="118" priority="61" stopIfTrue="1">
      <formula>AA347=0</formula>
    </cfRule>
  </conditionalFormatting>
  <conditionalFormatting sqref="AD347">
    <cfRule type="cellIs" dxfId="117" priority="62" stopIfTrue="1" operator="equal">
      <formula>"a"</formula>
    </cfRule>
  </conditionalFormatting>
  <conditionalFormatting sqref="T347 R347 V347 F347 D347 H347 J347 L347 N347 P347">
    <cfRule type="cellIs" dxfId="116" priority="63" stopIfTrue="1" operator="equal">
      <formula>"a"</formula>
    </cfRule>
    <cfRule type="cellIs" dxfId="115" priority="64" stopIfTrue="1" operator="equal">
      <formula>"s"</formula>
    </cfRule>
  </conditionalFormatting>
  <conditionalFormatting sqref="AB339">
    <cfRule type="expression" dxfId="114" priority="57" stopIfTrue="1">
      <formula>AA339=0</formula>
    </cfRule>
  </conditionalFormatting>
  <conditionalFormatting sqref="AD339">
    <cfRule type="cellIs" dxfId="113" priority="58" stopIfTrue="1" operator="equal">
      <formula>"a"</formula>
    </cfRule>
  </conditionalFormatting>
  <conditionalFormatting sqref="D339:W339">
    <cfRule type="cellIs" dxfId="112" priority="59" stopIfTrue="1" operator="equal">
      <formula>"a"</formula>
    </cfRule>
    <cfRule type="cellIs" dxfId="111" priority="60" stopIfTrue="1" operator="equal">
      <formula>"s"</formula>
    </cfRule>
  </conditionalFormatting>
  <conditionalFormatting sqref="AD383">
    <cfRule type="cellIs" dxfId="110" priority="56" stopIfTrue="1" operator="equal">
      <formula>"a"</formula>
    </cfRule>
  </conditionalFormatting>
  <conditionalFormatting sqref="AD386">
    <cfRule type="cellIs" dxfId="109" priority="33" stopIfTrue="1" operator="equal">
      <formula>"a"</formula>
    </cfRule>
  </conditionalFormatting>
  <conditionalFormatting sqref="D386:W386">
    <cfRule type="cellIs" dxfId="108" priority="34" stopIfTrue="1" operator="equal">
      <formula>"a"</formula>
    </cfRule>
    <cfRule type="cellIs" dxfId="107" priority="35" stopIfTrue="1" operator="equal">
      <formula>"s"</formula>
    </cfRule>
  </conditionalFormatting>
  <conditionalFormatting sqref="AB386">
    <cfRule type="expression" dxfId="106" priority="32" stopIfTrue="1">
      <formula>AA386=0</formula>
    </cfRule>
  </conditionalFormatting>
  <conditionalFormatting sqref="AD387">
    <cfRule type="cellIs" dxfId="105" priority="29" stopIfTrue="1" operator="equal">
      <formula>"a"</formula>
    </cfRule>
  </conditionalFormatting>
  <conditionalFormatting sqref="D387:W387">
    <cfRule type="cellIs" dxfId="104" priority="30" stopIfTrue="1" operator="equal">
      <formula>"a"</formula>
    </cfRule>
    <cfRule type="cellIs" dxfId="103" priority="31" stopIfTrue="1" operator="equal">
      <formula>"s"</formula>
    </cfRule>
  </conditionalFormatting>
  <conditionalFormatting sqref="AB387">
    <cfRule type="expression" dxfId="102" priority="28" stopIfTrue="1">
      <formula>AA387=0</formula>
    </cfRule>
  </conditionalFormatting>
  <conditionalFormatting sqref="AD200:AD201">
    <cfRule type="cellIs" dxfId="101" priority="27" stopIfTrue="1" operator="equal">
      <formula>"a"</formula>
    </cfRule>
  </conditionalFormatting>
  <conditionalFormatting sqref="Y200">
    <cfRule type="cellIs" dxfId="100" priority="23" stopIfTrue="1" operator="greaterThan">
      <formula>Z200</formula>
    </cfRule>
    <cfRule type="cellIs" dxfId="99" priority="24" stopIfTrue="1" operator="lessThan">
      <formula>F201</formula>
    </cfRule>
  </conditionalFormatting>
  <conditionalFormatting sqref="D201">
    <cfRule type="expression" dxfId="98" priority="25" stopIfTrue="1">
      <formula>F201=0</formula>
    </cfRule>
  </conditionalFormatting>
  <conditionalFormatting sqref="AD195">
    <cfRule type="cellIs" dxfId="97" priority="26" stopIfTrue="1" operator="equal">
      <formula>"a"</formula>
    </cfRule>
  </conditionalFormatting>
  <conditionalFormatting sqref="AB196">
    <cfRule type="expression" dxfId="96" priority="19" stopIfTrue="1">
      <formula>AA196=0</formula>
    </cfRule>
  </conditionalFormatting>
  <conditionalFormatting sqref="AD196">
    <cfRule type="cellIs" dxfId="95" priority="20" stopIfTrue="1" operator="equal">
      <formula>"a"</formula>
    </cfRule>
  </conditionalFormatting>
  <conditionalFormatting sqref="T196 R196 V196 F196 D196 H196 J196 L196 N196 P196">
    <cfRule type="cellIs" dxfId="94" priority="21" stopIfTrue="1" operator="equal">
      <formula>"a"</formula>
    </cfRule>
    <cfRule type="cellIs" dxfId="93" priority="22" stopIfTrue="1" operator="equal">
      <formula>"s"</formula>
    </cfRule>
  </conditionalFormatting>
  <conditionalFormatting sqref="AB199">
    <cfRule type="expression" dxfId="92" priority="15" stopIfTrue="1">
      <formula>AA199=0</formula>
    </cfRule>
  </conditionalFormatting>
  <conditionalFormatting sqref="AD199">
    <cfRule type="cellIs" dxfId="91" priority="16" stopIfTrue="1" operator="equal">
      <formula>"a"</formula>
    </cfRule>
  </conditionalFormatting>
  <conditionalFormatting sqref="T199 R199 V199 F199 D199 H199 J199 L199 N199 P199">
    <cfRule type="cellIs" dxfId="90" priority="17" stopIfTrue="1" operator="equal">
      <formula>"a"</formula>
    </cfRule>
    <cfRule type="cellIs" dxfId="89" priority="18" stopIfTrue="1" operator="equal">
      <formula>"s"</formula>
    </cfRule>
  </conditionalFormatting>
  <conditionalFormatting sqref="AB197">
    <cfRule type="expression" dxfId="88" priority="11" stopIfTrue="1">
      <formula>AA197=0</formula>
    </cfRule>
  </conditionalFormatting>
  <conditionalFormatting sqref="AD197">
    <cfRule type="cellIs" dxfId="87" priority="12" stopIfTrue="1" operator="equal">
      <formula>"a"</formula>
    </cfRule>
  </conditionalFormatting>
  <conditionalFormatting sqref="T197 R197 V197 F197 D197 H197 J197 L197 N197 P197">
    <cfRule type="cellIs" dxfId="86" priority="13" stopIfTrue="1" operator="equal">
      <formula>"a"</formula>
    </cfRule>
    <cfRule type="cellIs" dxfId="85" priority="14" stopIfTrue="1" operator="equal">
      <formula>"s"</formula>
    </cfRule>
  </conditionalFormatting>
  <conditionalFormatting sqref="AB198">
    <cfRule type="expression" dxfId="84" priority="7" stopIfTrue="1">
      <formula>AA198=0</formula>
    </cfRule>
  </conditionalFormatting>
  <conditionalFormatting sqref="AD198">
    <cfRule type="cellIs" dxfId="83" priority="8" stopIfTrue="1" operator="equal">
      <formula>"a"</formula>
    </cfRule>
  </conditionalFormatting>
  <conditionalFormatting sqref="T198 R198 V198 F198 D198 H198 J198 L198 N198 P198">
    <cfRule type="cellIs" dxfId="82" priority="9" stopIfTrue="1" operator="equal">
      <formula>"a"</formula>
    </cfRule>
    <cfRule type="cellIs" dxfId="81" priority="10" stopIfTrue="1" operator="equal">
      <formula>"s"</formula>
    </cfRule>
  </conditionalFormatting>
  <conditionalFormatting sqref="AB368">
    <cfRule type="expression" dxfId="80" priority="3" stopIfTrue="1">
      <formula>SUM($AA$365:$AA$367)&gt;0</formula>
    </cfRule>
    <cfRule type="expression" dxfId="79" priority="5" stopIfTrue="1">
      <formula>AA368=0</formula>
    </cfRule>
  </conditionalFormatting>
  <conditionalFormatting sqref="AB365:AB367">
    <cfRule type="expression" dxfId="78" priority="4" stopIfTrue="1">
      <formula>$AA$368&gt;0</formula>
    </cfRule>
  </conditionalFormatting>
  <conditionalFormatting sqref="Y365:Y367">
    <cfRule type="expression" dxfId="77" priority="2" stopIfTrue="1">
      <formula>$AA$368&gt;0</formula>
    </cfRule>
  </conditionalFormatting>
  <conditionalFormatting sqref="AB454">
    <cfRule type="expression" dxfId="76" priority="1" stopIfTrue="1">
      <formula>AA454=0</formula>
    </cfRule>
  </conditionalFormatting>
  <printOptions horizontalCentered="1"/>
  <pageMargins left="0.35433070866141736" right="0.35433070866141736" top="0.39370078740157483" bottom="0.35433070866141736" header="0.15748031496062992" footer="0.23622047244094491"/>
  <pageSetup paperSize="9" scale="41" fitToWidth="0" fitToHeight="0" orientation="landscape" r:id="rId1"/>
  <headerFooter alignWithMargins="0">
    <oddFooter>&amp;LCKL TNK / VERSION 2023 / 1.1&amp;COMC-07&amp;R&amp;P of &amp;N</oddFooter>
  </headerFooter>
  <rowBreaks count="31" manualBreakCount="31">
    <brk id="23" max="27" man="1"/>
    <brk id="43" max="27" man="1"/>
    <brk id="68" max="27" man="1"/>
    <brk id="89" max="27" man="1"/>
    <brk id="108" max="27" man="1"/>
    <brk id="124" max="27" man="1"/>
    <brk id="145" max="27" man="1"/>
    <brk id="163" max="27" man="1"/>
    <brk id="183" max="27" man="1"/>
    <brk id="193" max="27" man="1"/>
    <brk id="201" max="27" man="1"/>
    <brk id="222" max="27" man="1"/>
    <brk id="244" max="27" man="1"/>
    <brk id="258" max="27" man="1"/>
    <brk id="271" max="27" man="1"/>
    <brk id="287" max="27" man="1"/>
    <brk id="312" max="27" man="1"/>
    <brk id="341" max="27" man="1"/>
    <brk id="362" max="27" man="1"/>
    <brk id="377" max="27" man="1"/>
    <brk id="390" max="27" man="1"/>
    <brk id="414" max="27" man="1"/>
    <brk id="438" max="27" man="1"/>
    <brk id="456" max="27" man="1"/>
    <brk id="471" max="27" man="1"/>
    <brk id="492" max="27" man="1"/>
    <brk id="514" max="27" man="1"/>
    <brk id="529" max="27" man="1"/>
    <brk id="549" max="27" man="1"/>
    <brk id="568" max="27" man="1"/>
    <brk id="591" max="27" man="1"/>
  </rowBreaks>
  <ignoredErrors>
    <ignoredError sqref="Y418 AA418 Z253 AA275"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M3113"/>
  <sheetViews>
    <sheetView zoomScale="50" zoomScaleNormal="50" zoomScaleSheetLayoutView="50" workbookViewId="0">
      <pane ySplit="3" topLeftCell="A4" activePane="bottomLeft" state="frozen"/>
      <selection activeCell="A4" sqref="A4"/>
      <selection pane="bottomLeft" activeCell="AB1" sqref="AB1"/>
    </sheetView>
  </sheetViews>
  <sheetFormatPr defaultColWidth="8.81640625" defaultRowHeight="17.5" x14ac:dyDescent="0.25"/>
  <cols>
    <col min="1" max="1" width="9.7265625" style="122" customWidth="1"/>
    <col min="2" max="2" width="14.81640625" style="50" customWidth="1"/>
    <col min="3" max="3" width="128" style="123" customWidth="1"/>
    <col min="4" max="24" width="5.7265625" style="3" customWidth="1"/>
    <col min="25" max="25" width="8" style="3" customWidth="1"/>
    <col min="26" max="26" width="8.81640625" style="49" customWidth="1"/>
    <col min="27" max="27" width="3.26953125" style="45" hidden="1" customWidth="1"/>
    <col min="28" max="28" width="8.81640625" style="60" customWidth="1"/>
    <col min="29" max="29" width="8.81640625" style="19" customWidth="1"/>
    <col min="30" max="30" width="10.1796875" style="19" bestFit="1" customWidth="1"/>
    <col min="31" max="32" width="14.7265625" style="19" customWidth="1"/>
    <col min="33" max="84" width="8.81640625" style="19" customWidth="1"/>
    <col min="85" max="16384" width="8.81640625" style="3"/>
  </cols>
  <sheetData>
    <row r="1" spans="1:89" s="40" customFormat="1" ht="45" customHeight="1" thickBot="1" x14ac:dyDescent="0.3">
      <c r="A1" s="331" t="str">
        <f>'Checklist - Basic Office Oil'!A1</f>
        <v xml:space="preserve">GA Code: </v>
      </c>
      <c r="B1" s="330"/>
      <c r="C1" s="331"/>
      <c r="D1" s="332" t="str">
        <f>'Checklist - Basic Office Oil'!D1</f>
        <v xml:space="preserve">Certificate Holder name:   </v>
      </c>
      <c r="E1" s="331"/>
      <c r="F1" s="331"/>
      <c r="G1" s="331"/>
      <c r="H1" s="331"/>
      <c r="I1" s="331"/>
      <c r="J1" s="331"/>
      <c r="K1" s="331"/>
      <c r="L1" s="331"/>
      <c r="M1" s="331"/>
      <c r="N1" s="331"/>
      <c r="O1" s="331"/>
      <c r="P1" s="331"/>
      <c r="Q1" s="331"/>
      <c r="R1" s="331"/>
      <c r="S1" s="331"/>
      <c r="T1" s="331"/>
      <c r="U1" s="331"/>
      <c r="V1" s="331"/>
      <c r="W1" s="331"/>
      <c r="X1" s="333"/>
      <c r="Y1" s="372"/>
      <c r="Z1" s="333" t="str">
        <f>'Checklist - Basic Office Oil'!X1</f>
        <v xml:space="preserve">Date of Office Audit:   </v>
      </c>
      <c r="AA1" s="59"/>
      <c r="AB1" s="59"/>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row>
    <row r="2" spans="1:89" ht="31.75" customHeight="1" thickBot="1" x14ac:dyDescent="0.3">
      <c r="A2" s="3"/>
      <c r="B2" s="806" t="s">
        <v>1144</v>
      </c>
      <c r="C2" s="807"/>
      <c r="D2" s="807"/>
      <c r="E2" s="807"/>
      <c r="F2" s="807"/>
      <c r="G2" s="807"/>
      <c r="H2" s="807"/>
      <c r="I2" s="807"/>
      <c r="J2" s="807"/>
      <c r="K2" s="807"/>
      <c r="L2" s="807"/>
      <c r="M2" s="807"/>
      <c r="N2" s="807"/>
      <c r="O2" s="807"/>
      <c r="P2" s="807"/>
      <c r="Q2" s="807"/>
      <c r="R2" s="807"/>
      <c r="S2" s="807"/>
      <c r="T2" s="807"/>
      <c r="U2" s="807"/>
      <c r="V2" s="807"/>
      <c r="W2" s="807"/>
      <c r="X2" s="980"/>
      <c r="Y2" s="981"/>
      <c r="Z2" s="51"/>
      <c r="AA2" s="221"/>
      <c r="CG2" s="60"/>
      <c r="CH2" s="60"/>
      <c r="CI2" s="60"/>
      <c r="CJ2" s="60"/>
      <c r="CK2" s="60"/>
    </row>
    <row r="3" spans="1:89" ht="161.5" customHeight="1" thickBot="1" x14ac:dyDescent="0.3">
      <c r="A3" s="438"/>
      <c r="B3" s="52" t="s">
        <v>146</v>
      </c>
      <c r="C3" s="982" t="s">
        <v>177</v>
      </c>
      <c r="D3" s="983"/>
      <c r="E3" s="983"/>
      <c r="F3" s="983"/>
      <c r="G3" s="983"/>
      <c r="H3" s="983"/>
      <c r="I3" s="983"/>
      <c r="J3" s="983"/>
      <c r="K3" s="983"/>
      <c r="L3" s="983"/>
      <c r="M3" s="983"/>
      <c r="N3" s="984"/>
      <c r="O3" s="985" t="s">
        <v>345</v>
      </c>
      <c r="P3" s="986"/>
      <c r="Q3" s="987"/>
      <c r="R3" s="988" t="s">
        <v>343</v>
      </c>
      <c r="S3" s="989"/>
      <c r="T3" s="990"/>
      <c r="U3" s="991" t="s">
        <v>263</v>
      </c>
      <c r="V3" s="992"/>
      <c r="W3" s="992"/>
      <c r="X3" s="993" t="s">
        <v>473</v>
      </c>
      <c r="Y3" s="994"/>
      <c r="Z3" s="51"/>
      <c r="AA3" s="222"/>
      <c r="CG3" s="60"/>
      <c r="CH3" s="60"/>
      <c r="CI3" s="60"/>
      <c r="CJ3" s="60"/>
      <c r="CK3" s="60"/>
    </row>
    <row r="4" spans="1:89" s="45" customFormat="1" ht="30" customHeight="1" thickBot="1" x14ac:dyDescent="0.3">
      <c r="A4" s="439"/>
      <c r="B4" s="493">
        <f>'Checklist - Ranking Office Oil'!B4</f>
        <v>1000</v>
      </c>
      <c r="C4" s="918" t="str">
        <f>'Checklist - Ranking Office Oil'!C4:Z4</f>
        <v>GENERAL</v>
      </c>
      <c r="D4" s="919"/>
      <c r="E4" s="919"/>
      <c r="F4" s="919"/>
      <c r="G4" s="919"/>
      <c r="H4" s="919"/>
      <c r="I4" s="919"/>
      <c r="J4" s="919"/>
      <c r="K4" s="919"/>
      <c r="L4" s="919"/>
      <c r="M4" s="919"/>
      <c r="N4" s="919"/>
      <c r="O4" s="920"/>
      <c r="P4" s="920"/>
      <c r="Q4" s="920"/>
      <c r="R4" s="920"/>
      <c r="S4" s="920"/>
      <c r="T4" s="920"/>
      <c r="U4" s="920"/>
      <c r="V4" s="920"/>
      <c r="W4" s="920"/>
      <c r="X4" s="920"/>
      <c r="Y4" s="921"/>
      <c r="Z4" s="222"/>
      <c r="AA4" s="221"/>
      <c r="AB4" s="221"/>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21"/>
      <c r="CH4" s="221"/>
      <c r="CI4" s="221"/>
      <c r="CJ4" s="221"/>
      <c r="CK4" s="221"/>
    </row>
    <row r="5" spans="1:89" s="45" customFormat="1" ht="28" customHeight="1" x14ac:dyDescent="0.25">
      <c r="A5" s="439"/>
      <c r="B5" s="443" t="str">
        <f>'Checklist - Ranking Office Oil'!B5</f>
        <v>1200</v>
      </c>
      <c r="C5" s="926" t="str">
        <f>'Checklist - Ranking Office Oil'!C5</f>
        <v>Enclosed Space Entry &amp; Hot Work</v>
      </c>
      <c r="D5" s="927"/>
      <c r="E5" s="927"/>
      <c r="F5" s="927"/>
      <c r="G5" s="927"/>
      <c r="H5" s="927"/>
      <c r="I5" s="927"/>
      <c r="J5" s="927"/>
      <c r="K5" s="927"/>
      <c r="L5" s="927"/>
      <c r="M5" s="927"/>
      <c r="N5" s="928"/>
      <c r="O5" s="912">
        <f>'Checklist - Ranking Office Oil'!Y17</f>
        <v>0</v>
      </c>
      <c r="P5" s="913"/>
      <c r="Q5" s="914"/>
      <c r="R5" s="908">
        <f>'Checklist - Ranking Office Oil'!Z17</f>
        <v>110</v>
      </c>
      <c r="S5" s="909"/>
      <c r="T5" s="910"/>
      <c r="U5" s="905">
        <f>'Checklist - Ranking Office Oil'!F18</f>
        <v>110</v>
      </c>
      <c r="V5" s="906"/>
      <c r="W5" s="906"/>
      <c r="X5" s="900"/>
      <c r="Y5" s="907"/>
      <c r="Z5" s="222"/>
      <c r="AA5" s="221"/>
      <c r="AB5" s="22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21"/>
      <c r="CH5" s="221"/>
      <c r="CI5" s="221"/>
      <c r="CJ5" s="221"/>
      <c r="CK5" s="221"/>
    </row>
    <row r="6" spans="1:89" s="45" customFormat="1" ht="28" customHeight="1" x14ac:dyDescent="0.25">
      <c r="A6" s="439"/>
      <c r="B6" s="443" t="str">
        <f>'Checklist - Ranking Office Oil'!B19</f>
        <v>1300</v>
      </c>
      <c r="C6" s="902" t="str">
        <f>'Checklist - Ranking Office Oil'!C19</f>
        <v>Compressor for the refilling of air cylinders for breathing apparatus or Alternative, Additional Green Award requirement</v>
      </c>
      <c r="D6" s="903"/>
      <c r="E6" s="903"/>
      <c r="F6" s="903"/>
      <c r="G6" s="903"/>
      <c r="H6" s="903"/>
      <c r="I6" s="903"/>
      <c r="J6" s="903"/>
      <c r="K6" s="903"/>
      <c r="L6" s="903"/>
      <c r="M6" s="903"/>
      <c r="N6" s="904"/>
      <c r="O6" s="912">
        <f>'Checklist - Ranking Office Oil'!Y22</f>
        <v>0</v>
      </c>
      <c r="P6" s="913"/>
      <c r="Q6" s="914"/>
      <c r="R6" s="908">
        <f>'Checklist - Ranking Office Oil'!Z22</f>
        <v>20</v>
      </c>
      <c r="S6" s="909"/>
      <c r="T6" s="910"/>
      <c r="U6" s="905">
        <f>'Checklist - Ranking Office Oil'!F23</f>
        <v>10</v>
      </c>
      <c r="V6" s="906"/>
      <c r="W6" s="906"/>
      <c r="X6" s="900"/>
      <c r="Y6" s="907"/>
      <c r="Z6" s="222"/>
      <c r="AA6" s="221"/>
      <c r="AB6" s="22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c r="BL6" s="280"/>
      <c r="BM6" s="280"/>
      <c r="BN6" s="280"/>
      <c r="BO6" s="280"/>
      <c r="BP6" s="280"/>
      <c r="BQ6" s="280"/>
      <c r="BR6" s="280"/>
      <c r="BS6" s="280"/>
      <c r="BT6" s="280"/>
      <c r="BU6" s="280"/>
      <c r="BV6" s="280"/>
      <c r="BW6" s="280"/>
      <c r="BX6" s="280"/>
      <c r="BY6" s="280"/>
      <c r="BZ6" s="280"/>
      <c r="CA6" s="280"/>
      <c r="CB6" s="280"/>
      <c r="CC6" s="280"/>
      <c r="CD6" s="280"/>
      <c r="CE6" s="280"/>
      <c r="CF6" s="280"/>
      <c r="CG6" s="221"/>
      <c r="CH6" s="221"/>
      <c r="CI6" s="221"/>
      <c r="CJ6" s="221"/>
      <c r="CK6" s="221"/>
    </row>
    <row r="7" spans="1:89" s="45" customFormat="1" ht="28" customHeight="1" x14ac:dyDescent="0.25">
      <c r="A7" s="439"/>
      <c r="B7" s="443" t="str">
        <f>'Checklist - Ranking Office Oil'!B24</f>
        <v>1400</v>
      </c>
      <c r="C7" s="902" t="str">
        <f>'Checklist - Ranking Office Oil'!C24</f>
        <v>Control of drugs &amp; alcohol onboard</v>
      </c>
      <c r="D7" s="903"/>
      <c r="E7" s="903"/>
      <c r="F7" s="903"/>
      <c r="G7" s="903"/>
      <c r="H7" s="903"/>
      <c r="I7" s="903"/>
      <c r="J7" s="903"/>
      <c r="K7" s="903"/>
      <c r="L7" s="903"/>
      <c r="M7" s="903"/>
      <c r="N7" s="904"/>
      <c r="O7" s="912">
        <f>'Checklist - Ranking Office Oil'!Y30</f>
        <v>0</v>
      </c>
      <c r="P7" s="913"/>
      <c r="Q7" s="914"/>
      <c r="R7" s="908">
        <f>'Checklist - Ranking Office Oil'!Z30</f>
        <v>45</v>
      </c>
      <c r="S7" s="909"/>
      <c r="T7" s="910"/>
      <c r="U7" s="905">
        <f>'Checklist - Ranking Office Oil'!F31</f>
        <v>20</v>
      </c>
      <c r="V7" s="906"/>
      <c r="W7" s="911"/>
      <c r="X7" s="900"/>
      <c r="Y7" s="901"/>
      <c r="Z7" s="222"/>
      <c r="AA7" s="221"/>
      <c r="AB7" s="22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280"/>
      <c r="BJ7" s="280"/>
      <c r="BK7" s="280"/>
      <c r="BL7" s="280"/>
      <c r="BM7" s="280"/>
      <c r="BN7" s="280"/>
      <c r="BO7" s="280"/>
      <c r="BP7" s="280"/>
      <c r="BQ7" s="280"/>
      <c r="BR7" s="280"/>
      <c r="BS7" s="280"/>
      <c r="BT7" s="280"/>
      <c r="BU7" s="280"/>
      <c r="BV7" s="280"/>
      <c r="BW7" s="280"/>
      <c r="BX7" s="280"/>
      <c r="BY7" s="280"/>
      <c r="BZ7" s="280"/>
      <c r="CA7" s="280"/>
      <c r="CB7" s="280"/>
      <c r="CC7" s="280"/>
      <c r="CD7" s="280"/>
      <c r="CE7" s="280"/>
      <c r="CF7" s="280"/>
      <c r="CG7" s="221"/>
      <c r="CH7" s="221"/>
      <c r="CI7" s="221"/>
      <c r="CJ7" s="221"/>
      <c r="CK7" s="221"/>
    </row>
    <row r="8" spans="1:89" s="45" customFormat="1" ht="28" customHeight="1" x14ac:dyDescent="0.25">
      <c r="A8" s="439"/>
      <c r="B8" s="443">
        <f>'Checklist - Ranking Office Oil'!B32</f>
        <v>1500</v>
      </c>
      <c r="C8" s="902" t="str">
        <f>'Checklist - Ranking Office Oil'!C32</f>
        <v>Emergency Response System</v>
      </c>
      <c r="D8" s="903"/>
      <c r="E8" s="903"/>
      <c r="F8" s="903"/>
      <c r="G8" s="903"/>
      <c r="H8" s="903"/>
      <c r="I8" s="903"/>
      <c r="J8" s="903"/>
      <c r="K8" s="903"/>
      <c r="L8" s="903"/>
      <c r="M8" s="903"/>
      <c r="N8" s="904"/>
      <c r="O8" s="912">
        <f>'Checklist - Ranking Office Oil'!Y37</f>
        <v>0</v>
      </c>
      <c r="P8" s="913"/>
      <c r="Q8" s="914"/>
      <c r="R8" s="908">
        <f>'Checklist - Ranking Office Oil'!Z37</f>
        <v>45</v>
      </c>
      <c r="S8" s="909"/>
      <c r="T8" s="910"/>
      <c r="U8" s="905">
        <f>'Checklist - Ranking Office Oil'!F38</f>
        <v>25</v>
      </c>
      <c r="V8" s="906"/>
      <c r="W8" s="911"/>
      <c r="X8" s="900"/>
      <c r="Y8" s="901"/>
      <c r="Z8" s="222"/>
      <c r="AA8" s="221"/>
      <c r="AB8" s="22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c r="BL8" s="280"/>
      <c r="BM8" s="280"/>
      <c r="BN8" s="280"/>
      <c r="BO8" s="280"/>
      <c r="BP8" s="280"/>
      <c r="BQ8" s="280"/>
      <c r="BR8" s="280"/>
      <c r="BS8" s="280"/>
      <c r="BT8" s="280"/>
      <c r="BU8" s="280"/>
      <c r="BV8" s="280"/>
      <c r="BW8" s="280"/>
      <c r="BX8" s="280"/>
      <c r="BY8" s="280"/>
      <c r="BZ8" s="280"/>
      <c r="CA8" s="280"/>
      <c r="CB8" s="280"/>
      <c r="CC8" s="280"/>
      <c r="CD8" s="280"/>
      <c r="CE8" s="280"/>
      <c r="CF8" s="280"/>
      <c r="CG8" s="221"/>
      <c r="CH8" s="221"/>
      <c r="CI8" s="221"/>
      <c r="CJ8" s="221"/>
      <c r="CK8" s="221"/>
    </row>
    <row r="9" spans="1:89" s="45" customFormat="1" ht="28" customHeight="1" x14ac:dyDescent="0.25">
      <c r="A9" s="439"/>
      <c r="B9" s="443" t="str">
        <f>'Checklist - Ranking Office Oil'!B39</f>
        <v>1510</v>
      </c>
      <c r="C9" s="902" t="str">
        <f>'Checklist - Ranking Office Oil'!C39</f>
        <v>Emergency Oil Recovery</v>
      </c>
      <c r="D9" s="903"/>
      <c r="E9" s="903"/>
      <c r="F9" s="903"/>
      <c r="G9" s="903"/>
      <c r="H9" s="903"/>
      <c r="I9" s="903"/>
      <c r="J9" s="903"/>
      <c r="K9" s="903"/>
      <c r="L9" s="903"/>
      <c r="M9" s="903"/>
      <c r="N9" s="904"/>
      <c r="O9" s="912">
        <f>'Checklist - Ranking Office Oil'!Y42</f>
        <v>0</v>
      </c>
      <c r="P9" s="913"/>
      <c r="Q9" s="914"/>
      <c r="R9" s="908">
        <f>'Checklist - Ranking Office Oil'!Z42</f>
        <v>10</v>
      </c>
      <c r="S9" s="909"/>
      <c r="T9" s="910"/>
      <c r="U9" s="905">
        <f>'Checklist - Ranking Office Oil'!F43</f>
        <v>0</v>
      </c>
      <c r="V9" s="906"/>
      <c r="W9" s="911"/>
      <c r="X9" s="900"/>
      <c r="Y9" s="901"/>
      <c r="Z9" s="222"/>
      <c r="AA9" s="221"/>
      <c r="AB9" s="22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0"/>
      <c r="BX9" s="280"/>
      <c r="BY9" s="280"/>
      <c r="BZ9" s="280"/>
      <c r="CA9" s="280"/>
      <c r="CB9" s="280"/>
      <c r="CC9" s="280"/>
      <c r="CD9" s="280"/>
      <c r="CE9" s="280"/>
      <c r="CF9" s="280"/>
      <c r="CG9" s="221"/>
      <c r="CH9" s="221"/>
      <c r="CI9" s="221"/>
      <c r="CJ9" s="221"/>
      <c r="CK9" s="221"/>
    </row>
    <row r="10" spans="1:89" s="45" customFormat="1" ht="28" customHeight="1" x14ac:dyDescent="0.25">
      <c r="A10" s="439"/>
      <c r="B10" s="443">
        <f>'Checklist - Ranking Office Oil'!B44</f>
        <v>1600</v>
      </c>
      <c r="C10" s="902" t="str">
        <f>'Checklist - Ranking Office Oil'!C44</f>
        <v>Computer Systems, Networks, Data Security and Training. GA requirement</v>
      </c>
      <c r="D10" s="903"/>
      <c r="E10" s="903"/>
      <c r="F10" s="903"/>
      <c r="G10" s="903"/>
      <c r="H10" s="903"/>
      <c r="I10" s="903"/>
      <c r="J10" s="903"/>
      <c r="K10" s="903"/>
      <c r="L10" s="903"/>
      <c r="M10" s="903"/>
      <c r="N10" s="904"/>
      <c r="O10" s="912">
        <f>'Checklist - Ranking Office Oil'!Y53</f>
        <v>0</v>
      </c>
      <c r="P10" s="913"/>
      <c r="Q10" s="914"/>
      <c r="R10" s="908">
        <f>'Checklist - Ranking Office Oil'!Z53</f>
        <v>65</v>
      </c>
      <c r="S10" s="909"/>
      <c r="T10" s="910"/>
      <c r="U10" s="905">
        <f>'Checklist - Ranking Office Oil'!F54</f>
        <v>40</v>
      </c>
      <c r="V10" s="906"/>
      <c r="W10" s="911"/>
      <c r="X10" s="900"/>
      <c r="Y10" s="901"/>
      <c r="Z10" s="222"/>
      <c r="AA10" s="221"/>
      <c r="AB10" s="22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21"/>
      <c r="CH10" s="221"/>
      <c r="CI10" s="221"/>
      <c r="CJ10" s="221"/>
      <c r="CK10" s="221"/>
    </row>
    <row r="11" spans="1:89" s="45" customFormat="1" ht="28" customHeight="1" x14ac:dyDescent="0.25">
      <c r="A11" s="439"/>
      <c r="B11" s="443" t="str">
        <f>'Checklist - Ranking Office Oil'!B55</f>
        <v>1610</v>
      </c>
      <c r="C11" s="902" t="str">
        <f>'Checklist - Ranking Office Oil'!C55</f>
        <v>Cyber Risk Management</v>
      </c>
      <c r="D11" s="903"/>
      <c r="E11" s="903"/>
      <c r="F11" s="903"/>
      <c r="G11" s="903"/>
      <c r="H11" s="903"/>
      <c r="I11" s="903"/>
      <c r="J11" s="903"/>
      <c r="K11" s="903"/>
      <c r="L11" s="903"/>
      <c r="M11" s="903"/>
      <c r="N11" s="904"/>
      <c r="O11" s="912">
        <f>'Checklist - Ranking Office Oil'!Y67</f>
        <v>0</v>
      </c>
      <c r="P11" s="913"/>
      <c r="Q11" s="914"/>
      <c r="R11" s="908">
        <f>'Checklist - Ranking Office Oil'!Z67</f>
        <v>75</v>
      </c>
      <c r="S11" s="909"/>
      <c r="T11" s="910"/>
      <c r="U11" s="905">
        <f>'Checklist - Ranking Office Oil'!F68</f>
        <v>35</v>
      </c>
      <c r="V11" s="906"/>
      <c r="W11" s="911"/>
      <c r="X11" s="900"/>
      <c r="Y11" s="901"/>
      <c r="Z11" s="222"/>
      <c r="AA11" s="221"/>
      <c r="AB11" s="22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21"/>
      <c r="CH11" s="221"/>
      <c r="CI11" s="221"/>
      <c r="CJ11" s="221"/>
      <c r="CK11" s="221"/>
    </row>
    <row r="12" spans="1:89" s="45" customFormat="1" ht="28" customHeight="1" x14ac:dyDescent="0.25">
      <c r="A12" s="439"/>
      <c r="B12" s="476" t="str">
        <f>'Checklist - Ranking Office Oil'!B69</f>
        <v>1700</v>
      </c>
      <c r="C12" s="902" t="str">
        <f>'Checklist - Ranking Office Oil'!C69</f>
        <v>Noise and Vibration Management</v>
      </c>
      <c r="D12" s="903"/>
      <c r="E12" s="903"/>
      <c r="F12" s="903"/>
      <c r="G12" s="903"/>
      <c r="H12" s="903"/>
      <c r="I12" s="903"/>
      <c r="J12" s="903"/>
      <c r="K12" s="903"/>
      <c r="L12" s="903"/>
      <c r="M12" s="903"/>
      <c r="N12" s="904"/>
      <c r="O12" s="957">
        <f>'Checklist - Ranking Office Oil'!Y80</f>
        <v>0</v>
      </c>
      <c r="P12" s="958"/>
      <c r="Q12" s="959"/>
      <c r="R12" s="908">
        <f>'Checklist - Ranking Office Oil'!Z80</f>
        <v>65</v>
      </c>
      <c r="S12" s="909"/>
      <c r="T12" s="910"/>
      <c r="U12" s="905">
        <f>'Checklist - Ranking Office Oil'!F81</f>
        <v>25</v>
      </c>
      <c r="V12" s="906"/>
      <c r="W12" s="911"/>
      <c r="X12" s="900"/>
      <c r="Y12" s="901"/>
      <c r="Z12" s="222"/>
      <c r="AA12" s="221"/>
      <c r="AB12" s="22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21"/>
      <c r="CH12" s="221"/>
      <c r="CI12" s="221"/>
      <c r="CJ12" s="221"/>
      <c r="CK12" s="221"/>
    </row>
    <row r="13" spans="1:89" s="45" customFormat="1" ht="28" customHeight="1" x14ac:dyDescent="0.25">
      <c r="A13" s="439"/>
      <c r="B13" s="476" t="str">
        <f>'Checklist - Ranking Office Oil'!B82</f>
        <v>1710</v>
      </c>
      <c r="C13" s="902" t="str">
        <f>'Checklist - Ranking Office Oil'!C82</f>
        <v>Underwater Noise and Vibration Management</v>
      </c>
      <c r="D13" s="903"/>
      <c r="E13" s="903"/>
      <c r="F13" s="903"/>
      <c r="G13" s="903"/>
      <c r="H13" s="903"/>
      <c r="I13" s="903"/>
      <c r="J13" s="903"/>
      <c r="K13" s="903"/>
      <c r="L13" s="903"/>
      <c r="M13" s="903"/>
      <c r="N13" s="904"/>
      <c r="O13" s="912">
        <f>'Checklist - Ranking Office Oil'!Y88</f>
        <v>0</v>
      </c>
      <c r="P13" s="913"/>
      <c r="Q13" s="914"/>
      <c r="R13" s="908">
        <f>'Checklist - Ranking Office Oil'!Z88</f>
        <v>30</v>
      </c>
      <c r="S13" s="909"/>
      <c r="T13" s="910"/>
      <c r="U13" s="905">
        <f>'Checklist - Ranking Office Oil'!F89</f>
        <v>0</v>
      </c>
      <c r="V13" s="906"/>
      <c r="W13" s="911"/>
      <c r="X13" s="900"/>
      <c r="Y13" s="901"/>
      <c r="Z13" s="222"/>
      <c r="AA13" s="221"/>
      <c r="AB13" s="22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21"/>
      <c r="CH13" s="221"/>
      <c r="CI13" s="221"/>
      <c r="CJ13" s="221"/>
      <c r="CK13" s="221"/>
    </row>
    <row r="14" spans="1:89" s="45" customFormat="1" ht="28" customHeight="1" thickBot="1" x14ac:dyDescent="0.3">
      <c r="A14" s="439"/>
      <c r="B14" s="476" t="str">
        <f>'Checklist - Ranking Office Oil'!B90</f>
        <v>1800</v>
      </c>
      <c r="C14" s="902" t="str">
        <f>'Checklist - Ranking Office Oil'!C90</f>
        <v>Social Dimension / Sustainability</v>
      </c>
      <c r="D14" s="903"/>
      <c r="E14" s="903"/>
      <c r="F14" s="903"/>
      <c r="G14" s="903"/>
      <c r="H14" s="903"/>
      <c r="I14" s="903"/>
      <c r="J14" s="903"/>
      <c r="K14" s="903"/>
      <c r="L14" s="903"/>
      <c r="M14" s="903"/>
      <c r="N14" s="904"/>
      <c r="O14" s="944">
        <f>'Checklist - Ranking Office Oil'!Y107</f>
        <v>0</v>
      </c>
      <c r="P14" s="945"/>
      <c r="Q14" s="946"/>
      <c r="R14" s="908">
        <f>'Checklist - Ranking Office Oil'!Z107</f>
        <v>85</v>
      </c>
      <c r="S14" s="909"/>
      <c r="T14" s="910"/>
      <c r="U14" s="905">
        <f>'Checklist - Ranking Office Oil'!F108</f>
        <v>15</v>
      </c>
      <c r="V14" s="906"/>
      <c r="W14" s="911"/>
      <c r="X14" s="900"/>
      <c r="Y14" s="901"/>
      <c r="Z14" s="222"/>
      <c r="AA14" s="221"/>
      <c r="AB14" s="22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21"/>
      <c r="CH14" s="221"/>
      <c r="CI14" s="221"/>
      <c r="CJ14" s="221"/>
      <c r="CK14" s="221"/>
    </row>
    <row r="15" spans="1:89" s="45" customFormat="1" ht="30" customHeight="1" thickBot="1" x14ac:dyDescent="0.3">
      <c r="A15" s="439"/>
      <c r="B15" s="442">
        <f>'Checklist - Ranking Office Oil'!B109</f>
        <v>2000</v>
      </c>
      <c r="C15" s="922" t="str">
        <f>'Checklist - Ranking Office Oil'!C109</f>
        <v>NAVIGATION / BRIDGE OPERATIONS</v>
      </c>
      <c r="D15" s="923"/>
      <c r="E15" s="923"/>
      <c r="F15" s="923"/>
      <c r="G15" s="923"/>
      <c r="H15" s="923"/>
      <c r="I15" s="923"/>
      <c r="J15" s="923"/>
      <c r="K15" s="923"/>
      <c r="L15" s="923"/>
      <c r="M15" s="923"/>
      <c r="N15" s="923"/>
      <c r="O15" s="924"/>
      <c r="P15" s="924"/>
      <c r="Q15" s="924"/>
      <c r="R15" s="924"/>
      <c r="S15" s="924"/>
      <c r="T15" s="924"/>
      <c r="U15" s="924"/>
      <c r="V15" s="924"/>
      <c r="W15" s="924"/>
      <c r="X15" s="924"/>
      <c r="Y15" s="925"/>
      <c r="Z15" s="222"/>
      <c r="AA15" s="221"/>
      <c r="AB15" s="221"/>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21"/>
      <c r="CH15" s="221"/>
      <c r="CI15" s="221"/>
      <c r="CJ15" s="221"/>
      <c r="CK15" s="221"/>
    </row>
    <row r="16" spans="1:89" s="45" customFormat="1" ht="28" customHeight="1" x14ac:dyDescent="0.25">
      <c r="A16" s="439"/>
      <c r="B16" s="443">
        <f>'Checklist - Ranking Office Oil'!B110</f>
        <v>2100</v>
      </c>
      <c r="C16" s="902" t="str">
        <f>'Checklist - Ranking Office Oil'!C110</f>
        <v>Navigation</v>
      </c>
      <c r="D16" s="903"/>
      <c r="E16" s="903"/>
      <c r="F16" s="903"/>
      <c r="G16" s="903"/>
      <c r="H16" s="903"/>
      <c r="I16" s="903"/>
      <c r="J16" s="903"/>
      <c r="K16" s="903"/>
      <c r="L16" s="903"/>
      <c r="M16" s="903"/>
      <c r="N16" s="904"/>
      <c r="O16" s="912">
        <f>'Checklist - Ranking Office Oil'!Y123</f>
        <v>0</v>
      </c>
      <c r="P16" s="913"/>
      <c r="Q16" s="914"/>
      <c r="R16" s="908">
        <f>'Checklist - Ranking Office Oil'!Z123</f>
        <v>120</v>
      </c>
      <c r="S16" s="909"/>
      <c r="T16" s="910"/>
      <c r="U16" s="905">
        <f>'Checklist - Ranking Office Oil'!F124</f>
        <v>50</v>
      </c>
      <c r="V16" s="906"/>
      <c r="W16" s="911"/>
      <c r="X16" s="900"/>
      <c r="Y16" s="901"/>
      <c r="Z16" s="222"/>
      <c r="AA16" s="221"/>
      <c r="AB16" s="221"/>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21"/>
      <c r="CH16" s="221"/>
      <c r="CI16" s="221"/>
      <c r="CJ16" s="221"/>
      <c r="CK16" s="221"/>
    </row>
    <row r="17" spans="1:89" s="45" customFormat="1" ht="28" customHeight="1" x14ac:dyDescent="0.25">
      <c r="A17" s="187"/>
      <c r="B17" s="476" t="str">
        <f>'Checklist - Ranking Office Oil'!B125</f>
        <v>2111</v>
      </c>
      <c r="C17" s="902" t="str">
        <f>'Checklist - Ranking Office Oil'!C125</f>
        <v>Electronic chart display &amp; information systems / ECDIS</v>
      </c>
      <c r="D17" s="903"/>
      <c r="E17" s="903"/>
      <c r="F17" s="903"/>
      <c r="G17" s="903"/>
      <c r="H17" s="903"/>
      <c r="I17" s="903"/>
      <c r="J17" s="903"/>
      <c r="K17" s="903"/>
      <c r="L17" s="903"/>
      <c r="M17" s="903"/>
      <c r="N17" s="904"/>
      <c r="O17" s="912">
        <f>'Checklist - Ranking Office Oil'!Y135</f>
        <v>0</v>
      </c>
      <c r="P17" s="913"/>
      <c r="Q17" s="914"/>
      <c r="R17" s="908">
        <f>'Checklist - Ranking Office Oil'!Z135</f>
        <v>60</v>
      </c>
      <c r="S17" s="909"/>
      <c r="T17" s="910"/>
      <c r="U17" s="915">
        <f>'Checklist - Ranking Office Oil'!F136</f>
        <v>35</v>
      </c>
      <c r="V17" s="916"/>
      <c r="W17" s="917"/>
      <c r="X17" s="900"/>
      <c r="Y17" s="901"/>
      <c r="Z17" s="222"/>
      <c r="AA17" s="221"/>
      <c r="AB17" s="22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21"/>
      <c r="CH17" s="221"/>
      <c r="CI17" s="221"/>
      <c r="CJ17" s="221"/>
      <c r="CK17" s="221"/>
    </row>
    <row r="18" spans="1:89" s="45" customFormat="1" ht="28" customHeight="1" x14ac:dyDescent="0.25">
      <c r="A18" s="187"/>
      <c r="B18" s="443" t="str">
        <f>'Checklist - Ranking Office Oil'!B137</f>
        <v>2120</v>
      </c>
      <c r="C18" s="902" t="str">
        <f>'Checklist - Ranking Office Oil'!C137</f>
        <v>Fuel Change Over / Ballast Water Exchange</v>
      </c>
      <c r="D18" s="903"/>
      <c r="E18" s="903"/>
      <c r="F18" s="903"/>
      <c r="G18" s="903"/>
      <c r="H18" s="903"/>
      <c r="I18" s="903"/>
      <c r="J18" s="903"/>
      <c r="K18" s="903"/>
      <c r="L18" s="903"/>
      <c r="M18" s="903"/>
      <c r="N18" s="904"/>
      <c r="O18" s="912">
        <f>'Checklist - Ranking Office Oil'!Y140</f>
        <v>0</v>
      </c>
      <c r="P18" s="913"/>
      <c r="Q18" s="914"/>
      <c r="R18" s="908">
        <f>'Checklist - Ranking Office Oil'!Z140</f>
        <v>20</v>
      </c>
      <c r="S18" s="909"/>
      <c r="T18" s="910"/>
      <c r="U18" s="905">
        <f>'Checklist - Ranking Office Oil'!F141</f>
        <v>20</v>
      </c>
      <c r="V18" s="906"/>
      <c r="W18" s="911"/>
      <c r="X18" s="900"/>
      <c r="Y18" s="901"/>
      <c r="Z18" s="222"/>
      <c r="AA18" s="221"/>
      <c r="AB18" s="22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21"/>
      <c r="CH18" s="221"/>
      <c r="CI18" s="221"/>
      <c r="CJ18" s="221"/>
      <c r="CK18" s="221"/>
    </row>
    <row r="19" spans="1:89" s="45" customFormat="1" ht="28" customHeight="1" thickBot="1" x14ac:dyDescent="0.3">
      <c r="A19" s="187"/>
      <c r="B19" s="443">
        <f>'Checklist - Ranking Office Oil'!B142</f>
        <v>2300</v>
      </c>
      <c r="C19" s="902" t="str">
        <f>'Checklist - Ranking Office Oil'!C142</f>
        <v>Mooring Operations</v>
      </c>
      <c r="D19" s="903"/>
      <c r="E19" s="903"/>
      <c r="F19" s="903"/>
      <c r="G19" s="903"/>
      <c r="H19" s="903"/>
      <c r="I19" s="903"/>
      <c r="J19" s="903"/>
      <c r="K19" s="903"/>
      <c r="L19" s="903"/>
      <c r="M19" s="903"/>
      <c r="N19" s="904"/>
      <c r="O19" s="912">
        <f>'Checklist - Ranking Office Oil'!Y144</f>
        <v>0</v>
      </c>
      <c r="P19" s="913"/>
      <c r="Q19" s="914"/>
      <c r="R19" s="908">
        <f>'Checklist - Ranking Office Oil'!Z144</f>
        <v>10</v>
      </c>
      <c r="S19" s="909"/>
      <c r="T19" s="910"/>
      <c r="U19" s="905">
        <f>'Checklist - Ranking Office Oil'!F145</f>
        <v>10</v>
      </c>
      <c r="V19" s="906"/>
      <c r="W19" s="911"/>
      <c r="X19" s="900"/>
      <c r="Y19" s="901"/>
      <c r="Z19" s="222"/>
      <c r="AA19" s="221"/>
      <c r="AB19" s="22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280"/>
      <c r="CB19" s="280"/>
      <c r="CC19" s="280"/>
      <c r="CD19" s="280"/>
      <c r="CE19" s="280"/>
      <c r="CF19" s="280"/>
      <c r="CG19" s="221"/>
      <c r="CH19" s="221"/>
      <c r="CI19" s="221"/>
      <c r="CJ19" s="221"/>
      <c r="CK19" s="221"/>
    </row>
    <row r="20" spans="1:89" s="45" customFormat="1" ht="30" customHeight="1" thickBot="1" x14ac:dyDescent="0.3">
      <c r="A20" s="439"/>
      <c r="B20" s="442">
        <f>'Checklist - Ranking Office Oil'!B146</f>
        <v>3000</v>
      </c>
      <c r="C20" s="922" t="str">
        <f>'Checklist - Ranking Office Oil'!C146</f>
        <v>MACHINERY / ENGINE OPERATIONS</v>
      </c>
      <c r="D20" s="923"/>
      <c r="E20" s="923"/>
      <c r="F20" s="923"/>
      <c r="G20" s="923"/>
      <c r="H20" s="923"/>
      <c r="I20" s="923"/>
      <c r="J20" s="923"/>
      <c r="K20" s="923"/>
      <c r="L20" s="923"/>
      <c r="M20" s="923"/>
      <c r="N20" s="923"/>
      <c r="O20" s="924"/>
      <c r="P20" s="924"/>
      <c r="Q20" s="924"/>
      <c r="R20" s="924"/>
      <c r="S20" s="924"/>
      <c r="T20" s="924"/>
      <c r="U20" s="924"/>
      <c r="V20" s="924"/>
      <c r="W20" s="924"/>
      <c r="X20" s="924"/>
      <c r="Y20" s="925"/>
      <c r="Z20" s="222"/>
      <c r="AA20" s="221"/>
      <c r="AB20" s="221"/>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21"/>
      <c r="CH20" s="221"/>
      <c r="CI20" s="221"/>
      <c r="CJ20" s="221"/>
      <c r="CK20" s="221"/>
    </row>
    <row r="21" spans="1:89" s="45" customFormat="1" ht="28" customHeight="1" x14ac:dyDescent="0.25">
      <c r="A21" s="187"/>
      <c r="B21" s="443">
        <f>'Checklist - Ranking Office Oil'!B147</f>
        <v>3100</v>
      </c>
      <c r="C21" s="902" t="str">
        <f>'Checklist - Ranking Office Oil'!C147</f>
        <v>Bunker Operations</v>
      </c>
      <c r="D21" s="903"/>
      <c r="E21" s="903"/>
      <c r="F21" s="903"/>
      <c r="G21" s="903"/>
      <c r="H21" s="903"/>
      <c r="I21" s="903"/>
      <c r="J21" s="903"/>
      <c r="K21" s="903"/>
      <c r="L21" s="903"/>
      <c r="M21" s="903"/>
      <c r="N21" s="904"/>
      <c r="O21" s="912">
        <f>'Checklist - Ranking Office Oil'!Y153</f>
        <v>0</v>
      </c>
      <c r="P21" s="913"/>
      <c r="Q21" s="914"/>
      <c r="R21" s="908">
        <f>'Checklist - Ranking Office Oil'!Z153</f>
        <v>50</v>
      </c>
      <c r="S21" s="909"/>
      <c r="T21" s="910"/>
      <c r="U21" s="905">
        <f>'Checklist - Ranking Office Oil'!F154</f>
        <v>50</v>
      </c>
      <c r="V21" s="906"/>
      <c r="W21" s="911"/>
      <c r="X21" s="900"/>
      <c r="Y21" s="901"/>
      <c r="Z21" s="222"/>
      <c r="AA21" s="221"/>
      <c r="AB21" s="22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21"/>
      <c r="CH21" s="221"/>
      <c r="CI21" s="221"/>
      <c r="CJ21" s="221"/>
      <c r="CK21" s="221"/>
    </row>
    <row r="22" spans="1:89" s="45" customFormat="1" ht="28" customHeight="1" x14ac:dyDescent="0.25">
      <c r="A22" s="187"/>
      <c r="B22" s="476" t="str">
        <f>'Checklist - Ranking Office Oil'!B155</f>
        <v>3101</v>
      </c>
      <c r="C22" s="902" t="str">
        <f>'Checklist - Ranking Office Oil'!C155</f>
        <v>Bunker Operations - LNG</v>
      </c>
      <c r="D22" s="903"/>
      <c r="E22" s="903"/>
      <c r="F22" s="903"/>
      <c r="G22" s="903"/>
      <c r="H22" s="903"/>
      <c r="I22" s="903"/>
      <c r="J22" s="903"/>
      <c r="K22" s="903"/>
      <c r="L22" s="903"/>
      <c r="M22" s="903"/>
      <c r="N22" s="904"/>
      <c r="O22" s="912">
        <f>'Checklist - Ranking Office Oil'!Y162</f>
        <v>0</v>
      </c>
      <c r="P22" s="913"/>
      <c r="Q22" s="914"/>
      <c r="R22" s="908">
        <f>'Checklist - Ranking Office Oil'!Z162</f>
        <v>50</v>
      </c>
      <c r="S22" s="909"/>
      <c r="T22" s="910"/>
      <c r="U22" s="915">
        <f>'Checklist - Ranking Office Oil'!F163</f>
        <v>25</v>
      </c>
      <c r="V22" s="916"/>
      <c r="W22" s="917"/>
      <c r="X22" s="900"/>
      <c r="Y22" s="901"/>
      <c r="Z22" s="222"/>
      <c r="AA22" s="221"/>
      <c r="AB22" s="22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21"/>
      <c r="CH22" s="221"/>
      <c r="CI22" s="221"/>
      <c r="CJ22" s="221"/>
      <c r="CK22" s="221"/>
    </row>
    <row r="23" spans="1:89" s="45" customFormat="1" ht="28" customHeight="1" thickBot="1" x14ac:dyDescent="0.3">
      <c r="A23" s="439"/>
      <c r="B23" s="443">
        <f>'Checklist - Ranking Office Oil'!B164</f>
        <v>3200</v>
      </c>
      <c r="C23" s="902" t="str">
        <f>'Checklist - Ranking Office Oil'!C164</f>
        <v>Fuel oil management</v>
      </c>
      <c r="D23" s="903"/>
      <c r="E23" s="903"/>
      <c r="F23" s="903"/>
      <c r="G23" s="903"/>
      <c r="H23" s="903"/>
      <c r="I23" s="903"/>
      <c r="J23" s="903"/>
      <c r="K23" s="903"/>
      <c r="L23" s="903"/>
      <c r="M23" s="903"/>
      <c r="N23" s="904"/>
      <c r="O23" s="912">
        <f>'Checklist - Ranking Office Oil'!Y182</f>
        <v>0</v>
      </c>
      <c r="P23" s="913"/>
      <c r="Q23" s="914"/>
      <c r="R23" s="908">
        <f>'Checklist - Ranking Office Oil'!Z182</f>
        <v>120</v>
      </c>
      <c r="S23" s="909"/>
      <c r="T23" s="910"/>
      <c r="U23" s="905">
        <f>'Checklist - Ranking Office Oil'!F183</f>
        <v>60</v>
      </c>
      <c r="V23" s="906"/>
      <c r="W23" s="911"/>
      <c r="X23" s="900"/>
      <c r="Y23" s="901"/>
      <c r="Z23" s="222"/>
      <c r="AA23" s="221"/>
      <c r="AB23" s="22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21"/>
      <c r="CH23" s="221"/>
      <c r="CI23" s="221"/>
      <c r="CJ23" s="221"/>
      <c r="CK23" s="221"/>
    </row>
    <row r="24" spans="1:89" s="45" customFormat="1" ht="30" customHeight="1" thickBot="1" x14ac:dyDescent="0.3">
      <c r="A24" s="439"/>
      <c r="B24" s="442">
        <f>'Checklist - Ranking Office Oil'!B184</f>
        <v>4000</v>
      </c>
      <c r="C24" s="922" t="str">
        <f>'Checklist - Ranking Office Oil'!C184</f>
        <v>CARGOES / CARGO OPERATIONS</v>
      </c>
      <c r="D24" s="923"/>
      <c r="E24" s="923"/>
      <c r="F24" s="923"/>
      <c r="G24" s="923"/>
      <c r="H24" s="923"/>
      <c r="I24" s="923"/>
      <c r="J24" s="923"/>
      <c r="K24" s="923"/>
      <c r="L24" s="923"/>
      <c r="M24" s="923"/>
      <c r="N24" s="923"/>
      <c r="O24" s="924"/>
      <c r="P24" s="924"/>
      <c r="Q24" s="924"/>
      <c r="R24" s="924"/>
      <c r="S24" s="924"/>
      <c r="T24" s="924"/>
      <c r="U24" s="924"/>
      <c r="V24" s="924"/>
      <c r="W24" s="924"/>
      <c r="X24" s="924"/>
      <c r="Y24" s="925"/>
      <c r="Z24" s="222"/>
      <c r="AA24" s="221"/>
      <c r="AB24" s="221"/>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21"/>
      <c r="CH24" s="221"/>
      <c r="CI24" s="221"/>
      <c r="CJ24" s="221"/>
      <c r="CK24" s="221"/>
    </row>
    <row r="25" spans="1:89" s="45" customFormat="1" ht="28" customHeight="1" thickBot="1" x14ac:dyDescent="0.3">
      <c r="A25" s="439"/>
      <c r="B25" s="443">
        <f>'Checklist - Ranking Office Oil'!B185</f>
        <v>4100</v>
      </c>
      <c r="C25" s="902" t="str">
        <f>'Checklist - Ranking Office Oil'!C185</f>
        <v>Oil Tanker Cargo Operations &amp; Additional Green Award requirements</v>
      </c>
      <c r="D25" s="903"/>
      <c r="E25" s="903"/>
      <c r="F25" s="903"/>
      <c r="G25" s="903"/>
      <c r="H25" s="903"/>
      <c r="I25" s="903"/>
      <c r="J25" s="903"/>
      <c r="K25" s="903"/>
      <c r="L25" s="903"/>
      <c r="M25" s="903"/>
      <c r="N25" s="904"/>
      <c r="O25" s="912">
        <f>'Checklist - Ranking Office Oil'!Y192</f>
        <v>0</v>
      </c>
      <c r="P25" s="913"/>
      <c r="Q25" s="914"/>
      <c r="R25" s="908">
        <f>'Checklist - Ranking Office Oil'!Z192</f>
        <v>70</v>
      </c>
      <c r="S25" s="909"/>
      <c r="T25" s="910"/>
      <c r="U25" s="905">
        <f>'Checklist - Ranking Office Oil'!F193</f>
        <v>70</v>
      </c>
      <c r="V25" s="906"/>
      <c r="W25" s="911"/>
      <c r="X25" s="900"/>
      <c r="Y25" s="901"/>
      <c r="Z25" s="222"/>
      <c r="AA25" s="221"/>
      <c r="AB25" s="22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21"/>
      <c r="CH25" s="221"/>
      <c r="CI25" s="221"/>
      <c r="CJ25" s="221"/>
      <c r="CK25" s="221"/>
    </row>
    <row r="26" spans="1:89" s="45" customFormat="1" ht="30" customHeight="1" thickBot="1" x14ac:dyDescent="0.3">
      <c r="A26" s="439"/>
      <c r="B26" s="442">
        <f>'Checklist - Ranking Office Oil'!B194</f>
        <v>5000</v>
      </c>
      <c r="C26" s="922" t="str">
        <f>'Checklist - Ranking Office Oil'!C194</f>
        <v>PREVENTION OF POLLUTION</v>
      </c>
      <c r="D26" s="923"/>
      <c r="E26" s="923"/>
      <c r="F26" s="923"/>
      <c r="G26" s="923"/>
      <c r="H26" s="923"/>
      <c r="I26" s="923"/>
      <c r="J26" s="923"/>
      <c r="K26" s="923"/>
      <c r="L26" s="923"/>
      <c r="M26" s="923"/>
      <c r="N26" s="923"/>
      <c r="O26" s="924"/>
      <c r="P26" s="924"/>
      <c r="Q26" s="924"/>
      <c r="R26" s="924"/>
      <c r="S26" s="924"/>
      <c r="T26" s="924"/>
      <c r="U26" s="924"/>
      <c r="V26" s="924"/>
      <c r="W26" s="924"/>
      <c r="X26" s="924"/>
      <c r="Y26" s="925"/>
      <c r="Z26" s="222"/>
      <c r="AA26" s="221"/>
      <c r="AB26" s="221"/>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21"/>
      <c r="CH26" s="221"/>
      <c r="CI26" s="221"/>
      <c r="CJ26" s="221"/>
      <c r="CK26" s="221"/>
    </row>
    <row r="27" spans="1:89" s="45" customFormat="1" ht="28" customHeight="1" x14ac:dyDescent="0.25">
      <c r="A27" s="439"/>
      <c r="B27" s="476" t="str">
        <f>'Checklist - Ranking Office Oil'!B195</f>
        <v>5100</v>
      </c>
      <c r="C27" s="902" t="str">
        <f>'Checklist - Ranking Office Oil'!C195</f>
        <v>Biofouling Management</v>
      </c>
      <c r="D27" s="903"/>
      <c r="E27" s="903"/>
      <c r="F27" s="903"/>
      <c r="G27" s="903"/>
      <c r="H27" s="903"/>
      <c r="I27" s="903"/>
      <c r="J27" s="903"/>
      <c r="K27" s="903"/>
      <c r="L27" s="903"/>
      <c r="M27" s="903"/>
      <c r="N27" s="904"/>
      <c r="O27" s="912">
        <f>'Checklist - Ranking Office Oil'!Y200</f>
        <v>0</v>
      </c>
      <c r="P27" s="913"/>
      <c r="Q27" s="914"/>
      <c r="R27" s="908">
        <f>'Checklist - Ranking Office Oil'!Z200</f>
        <v>30</v>
      </c>
      <c r="S27" s="909"/>
      <c r="T27" s="910"/>
      <c r="U27" s="905">
        <f>'Checklist - Ranking Office Oil'!F201</f>
        <v>5</v>
      </c>
      <c r="V27" s="906"/>
      <c r="W27" s="911"/>
      <c r="X27" s="900"/>
      <c r="Y27" s="901"/>
      <c r="Z27" s="222"/>
      <c r="AA27" s="221"/>
      <c r="AB27" s="22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21"/>
      <c r="CH27" s="221"/>
      <c r="CI27" s="221"/>
      <c r="CJ27" s="221"/>
      <c r="CK27" s="221"/>
    </row>
    <row r="28" spans="1:89" s="45" customFormat="1" ht="28" customHeight="1" x14ac:dyDescent="0.25">
      <c r="A28" s="439"/>
      <c r="B28" s="476" t="str">
        <f>'Checklist - Ranking Office Oil'!B202</f>
        <v>5200</v>
      </c>
      <c r="C28" s="902" t="str">
        <f>'Checklist - Ranking Office Oil'!C202</f>
        <v>Waste Management / Garbage Handling Onboard</v>
      </c>
      <c r="D28" s="903"/>
      <c r="E28" s="903"/>
      <c r="F28" s="903"/>
      <c r="G28" s="903"/>
      <c r="H28" s="903"/>
      <c r="I28" s="903"/>
      <c r="J28" s="903"/>
      <c r="K28" s="903"/>
      <c r="L28" s="903"/>
      <c r="M28" s="903"/>
      <c r="N28" s="904"/>
      <c r="O28" s="912">
        <f>'Checklist - Ranking Office Oil'!Y221</f>
        <v>0</v>
      </c>
      <c r="P28" s="913"/>
      <c r="Q28" s="914"/>
      <c r="R28" s="908">
        <f>'Checklist - Ranking Office Oil'!Z221</f>
        <v>80</v>
      </c>
      <c r="S28" s="909"/>
      <c r="T28" s="910"/>
      <c r="U28" s="905">
        <f>'Checklist - Ranking Office Oil'!F222</f>
        <v>30</v>
      </c>
      <c r="V28" s="906"/>
      <c r="W28" s="911"/>
      <c r="X28" s="900"/>
      <c r="Y28" s="901"/>
      <c r="Z28" s="222"/>
      <c r="AA28" s="221"/>
      <c r="AB28" s="22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21"/>
      <c r="CH28" s="221"/>
      <c r="CI28" s="221"/>
      <c r="CJ28" s="221"/>
      <c r="CK28" s="221"/>
    </row>
    <row r="29" spans="1:89" s="45" customFormat="1" ht="28" customHeight="1" x14ac:dyDescent="0.25">
      <c r="A29" s="187"/>
      <c r="B29" s="443">
        <f>'Checklist - Ranking Office Oil'!B223</f>
        <v>5410</v>
      </c>
      <c r="C29" s="902" t="str">
        <f>'Checklist - Ranking Office Oil'!C223</f>
        <v>NOx Emissions</v>
      </c>
      <c r="D29" s="903"/>
      <c r="E29" s="903"/>
      <c r="F29" s="903"/>
      <c r="G29" s="903"/>
      <c r="H29" s="903"/>
      <c r="I29" s="903"/>
      <c r="J29" s="903"/>
      <c r="K29" s="903"/>
      <c r="L29" s="903"/>
      <c r="M29" s="903"/>
      <c r="N29" s="904"/>
      <c r="O29" s="912">
        <f>'Checklist - Ranking Office Oil'!Y243</f>
        <v>0</v>
      </c>
      <c r="P29" s="913"/>
      <c r="Q29" s="914"/>
      <c r="R29" s="908">
        <f>'Checklist - Ranking Office Oil'!Z243</f>
        <v>95</v>
      </c>
      <c r="S29" s="909"/>
      <c r="T29" s="910"/>
      <c r="U29" s="905">
        <f>'Checklist - Ranking Office Oil'!F244</f>
        <v>35</v>
      </c>
      <c r="V29" s="906"/>
      <c r="W29" s="911"/>
      <c r="X29" s="900"/>
      <c r="Y29" s="901"/>
      <c r="Z29" s="222"/>
      <c r="AA29" s="221"/>
      <c r="AB29" s="22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21"/>
      <c r="CH29" s="221"/>
      <c r="CI29" s="221"/>
      <c r="CJ29" s="221"/>
      <c r="CK29" s="221"/>
    </row>
    <row r="30" spans="1:89" s="45" customFormat="1" ht="28" customHeight="1" x14ac:dyDescent="0.25">
      <c r="A30" s="187"/>
      <c r="B30" s="443">
        <f>'Checklist - Ranking Office Oil'!B245</f>
        <v>5420</v>
      </c>
      <c r="C30" s="902" t="str">
        <f>'Checklist - Ranking Office Oil'!C245</f>
        <v>SOx Emissions</v>
      </c>
      <c r="D30" s="903"/>
      <c r="E30" s="903"/>
      <c r="F30" s="903"/>
      <c r="G30" s="903"/>
      <c r="H30" s="903"/>
      <c r="I30" s="903"/>
      <c r="J30" s="903"/>
      <c r="K30" s="903"/>
      <c r="L30" s="903"/>
      <c r="M30" s="903"/>
      <c r="N30" s="904"/>
      <c r="O30" s="912">
        <f>'Checklist - Ranking Office Oil'!Y257</f>
        <v>0</v>
      </c>
      <c r="P30" s="913"/>
      <c r="Q30" s="914"/>
      <c r="R30" s="908">
        <f>'Checklist - Ranking Office Oil'!Z257</f>
        <v>120</v>
      </c>
      <c r="S30" s="909"/>
      <c r="T30" s="910"/>
      <c r="U30" s="905">
        <f>'Checklist - Ranking Office Oil'!F258</f>
        <v>20</v>
      </c>
      <c r="V30" s="906"/>
      <c r="W30" s="911"/>
      <c r="X30" s="900"/>
      <c r="Y30" s="901"/>
      <c r="Z30" s="222"/>
      <c r="AA30" s="221"/>
      <c r="AB30" s="22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21"/>
      <c r="CH30" s="221"/>
      <c r="CI30" s="221"/>
      <c r="CJ30" s="221"/>
      <c r="CK30" s="221"/>
    </row>
    <row r="31" spans="1:89" s="45" customFormat="1" ht="45" customHeight="1" x14ac:dyDescent="0.25">
      <c r="A31" s="187"/>
      <c r="B31" s="444">
        <f>'Checklist - Ranking Office Oil'!B259</f>
        <v>5421</v>
      </c>
      <c r="C31" s="902" t="str">
        <f>'Checklist - Ranking Office Oil'!C259</f>
        <v xml:space="preserve">Ships required to carry out Fuel Change Over to low sulphur MARINE DIESEL OIL or low sulphur MARINE GAS OIL  ( low sulphur Distillates )  </v>
      </c>
      <c r="D31" s="903"/>
      <c r="E31" s="903"/>
      <c r="F31" s="903"/>
      <c r="G31" s="903"/>
      <c r="H31" s="903"/>
      <c r="I31" s="903"/>
      <c r="J31" s="903"/>
      <c r="K31" s="903"/>
      <c r="L31" s="903"/>
      <c r="M31" s="903"/>
      <c r="N31" s="904"/>
      <c r="O31" s="912">
        <f>'Checklist - Ranking Office Oil'!Y262</f>
        <v>0</v>
      </c>
      <c r="P31" s="913"/>
      <c r="Q31" s="914"/>
      <c r="R31" s="908">
        <f>'Checklist - Ranking Office Oil'!Z262</f>
        <v>40</v>
      </c>
      <c r="S31" s="909"/>
      <c r="T31" s="910"/>
      <c r="U31" s="905">
        <f>'Checklist - Ranking Office Oil'!F263</f>
        <v>40</v>
      </c>
      <c r="V31" s="906"/>
      <c r="W31" s="906"/>
      <c r="X31" s="900"/>
      <c r="Y31" s="907"/>
      <c r="Z31" s="222"/>
      <c r="AA31" s="221"/>
      <c r="AB31" s="22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21"/>
      <c r="CH31" s="221"/>
      <c r="CI31" s="221"/>
      <c r="CJ31" s="221"/>
      <c r="CK31" s="221"/>
    </row>
    <row r="32" spans="1:89" s="45" customFormat="1" ht="28" customHeight="1" x14ac:dyDescent="0.25">
      <c r="A32" s="187"/>
      <c r="B32" s="444">
        <f>'Checklist - Ranking Office Oil'!B264</f>
        <v>5430</v>
      </c>
      <c r="C32" s="902" t="str">
        <f>'Checklist - Ranking Office Oil'!C264</f>
        <v xml:space="preserve">Particulate Matter (PM) Emissions   </v>
      </c>
      <c r="D32" s="903"/>
      <c r="E32" s="903"/>
      <c r="F32" s="903"/>
      <c r="G32" s="903"/>
      <c r="H32" s="903"/>
      <c r="I32" s="903"/>
      <c r="J32" s="903"/>
      <c r="K32" s="903"/>
      <c r="L32" s="903"/>
      <c r="M32" s="903"/>
      <c r="N32" s="904"/>
      <c r="O32" s="912">
        <f>'Checklist - Ranking Office Oil'!Y270</f>
        <v>0</v>
      </c>
      <c r="P32" s="913"/>
      <c r="Q32" s="914"/>
      <c r="R32" s="908">
        <f>'Checklist - Ranking Office Oil'!Z270</f>
        <v>30</v>
      </c>
      <c r="S32" s="909"/>
      <c r="T32" s="910"/>
      <c r="U32" s="905">
        <f>'Checklist - Ranking Office Oil'!F271</f>
        <v>0</v>
      </c>
      <c r="V32" s="906"/>
      <c r="W32" s="906"/>
      <c r="X32" s="900"/>
      <c r="Y32" s="907"/>
      <c r="Z32" s="222"/>
      <c r="AA32" s="221"/>
      <c r="AB32" s="22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21"/>
      <c r="CH32" s="221"/>
      <c r="CI32" s="221"/>
      <c r="CJ32" s="221"/>
      <c r="CK32" s="221"/>
    </row>
    <row r="33" spans="1:89" s="45" customFormat="1" ht="28" customHeight="1" x14ac:dyDescent="0.25">
      <c r="A33" s="187"/>
      <c r="B33" s="444">
        <f>'Checklist - Ranking Office Oil'!B272</f>
        <v>5440</v>
      </c>
      <c r="C33" s="902" t="str">
        <f>'Checklist - Ranking Office Oil'!C272</f>
        <v>Greenhouse Gas (GHG) Emissions - CO2 Emissions</v>
      </c>
      <c r="D33" s="903"/>
      <c r="E33" s="903"/>
      <c r="F33" s="903"/>
      <c r="G33" s="903"/>
      <c r="H33" s="903"/>
      <c r="I33" s="903"/>
      <c r="J33" s="903"/>
      <c r="K33" s="903"/>
      <c r="L33" s="903"/>
      <c r="M33" s="903"/>
      <c r="N33" s="904"/>
      <c r="O33" s="912">
        <f>'Checklist - Ranking Office Oil'!Y340</f>
        <v>0</v>
      </c>
      <c r="P33" s="913"/>
      <c r="Q33" s="914"/>
      <c r="R33" s="908">
        <f>'Checklist - Ranking Office Oil'!Z340</f>
        <v>200</v>
      </c>
      <c r="S33" s="909"/>
      <c r="T33" s="910"/>
      <c r="U33" s="905">
        <f>'Checklist - Ranking Office Oil'!Y341</f>
        <v>0</v>
      </c>
      <c r="V33" s="906"/>
      <c r="W33" s="906"/>
      <c r="X33" s="900"/>
      <c r="Y33" s="907"/>
      <c r="Z33" s="222"/>
      <c r="AA33" s="221"/>
      <c r="AB33" s="22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21"/>
      <c r="CH33" s="221"/>
      <c r="CI33" s="221"/>
      <c r="CJ33" s="221"/>
      <c r="CK33" s="221"/>
    </row>
    <row r="34" spans="1:89" s="45" customFormat="1" ht="28" customHeight="1" x14ac:dyDescent="0.25">
      <c r="A34" s="187"/>
      <c r="B34" s="443" t="str">
        <f>'Checklist - Ranking Office Oil'!B342</f>
        <v>5441</v>
      </c>
      <c r="C34" s="902" t="str">
        <f>'Checklist - Ranking Office Oil'!C342</f>
        <v>Greenhouse Gas (GHG) Emissions - Methane (CH4) Emissions - Main Propulsion</v>
      </c>
      <c r="D34" s="903"/>
      <c r="E34" s="903"/>
      <c r="F34" s="903"/>
      <c r="G34" s="903"/>
      <c r="H34" s="903"/>
      <c r="I34" s="903"/>
      <c r="J34" s="903"/>
      <c r="K34" s="903"/>
      <c r="L34" s="903"/>
      <c r="M34" s="903"/>
      <c r="N34" s="904"/>
      <c r="O34" s="912">
        <f>'Checklist - Ranking Office Oil'!Y353</f>
        <v>0</v>
      </c>
      <c r="P34" s="913"/>
      <c r="Q34" s="914"/>
      <c r="R34" s="908">
        <f>'Checklist - Ranking Office Oil'!Z353</f>
        <v>55</v>
      </c>
      <c r="S34" s="909"/>
      <c r="T34" s="910"/>
      <c r="U34" s="905">
        <f>'Checklist - Ranking Office Oil'!Y354</f>
        <v>0</v>
      </c>
      <c r="V34" s="906"/>
      <c r="W34" s="906"/>
      <c r="X34" s="900"/>
      <c r="Y34" s="907"/>
      <c r="Z34" s="222"/>
      <c r="AA34" s="221"/>
      <c r="AB34" s="22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21"/>
      <c r="CH34" s="221"/>
      <c r="CI34" s="221"/>
      <c r="CJ34" s="221"/>
      <c r="CK34" s="221"/>
    </row>
    <row r="35" spans="1:89" s="45" customFormat="1" ht="28" customHeight="1" x14ac:dyDescent="0.25">
      <c r="A35" s="187"/>
      <c r="B35" s="443">
        <f>'Checklist - Ranking Office Oil'!B355</f>
        <v>5450</v>
      </c>
      <c r="C35" s="902" t="str">
        <f>'Checklist - Ranking Office Oil'!C355</f>
        <v>Newbuild policy</v>
      </c>
      <c r="D35" s="903"/>
      <c r="E35" s="903"/>
      <c r="F35" s="903"/>
      <c r="G35" s="903"/>
      <c r="H35" s="903"/>
      <c r="I35" s="903"/>
      <c r="J35" s="903"/>
      <c r="K35" s="903"/>
      <c r="L35" s="903"/>
      <c r="M35" s="903"/>
      <c r="N35" s="904"/>
      <c r="O35" s="912">
        <f>'Checklist - Ranking Office Oil'!Y357</f>
        <v>0</v>
      </c>
      <c r="P35" s="913"/>
      <c r="Q35" s="914"/>
      <c r="R35" s="908">
        <f>'Checklist - Ranking Office Oil'!Z357</f>
        <v>40</v>
      </c>
      <c r="S35" s="909"/>
      <c r="T35" s="910"/>
      <c r="U35" s="905">
        <f>'Checklist - Ranking Office Oil'!F358</f>
        <v>0</v>
      </c>
      <c r="V35" s="906"/>
      <c r="W35" s="906"/>
      <c r="X35" s="900"/>
      <c r="Y35" s="907"/>
      <c r="Z35" s="222"/>
      <c r="AA35" s="221"/>
      <c r="AB35" s="22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21"/>
      <c r="CH35" s="221"/>
      <c r="CI35" s="221"/>
      <c r="CJ35" s="221"/>
      <c r="CK35" s="221"/>
    </row>
    <row r="36" spans="1:89" s="45" customFormat="1" ht="28" customHeight="1" x14ac:dyDescent="0.25">
      <c r="A36" s="187"/>
      <c r="B36" s="443" t="str">
        <f>'Checklist - Ranking Office Oil'!B359</f>
        <v>5460</v>
      </c>
      <c r="C36" s="902" t="str">
        <f>'Checklist - Ranking Office Oil'!C359</f>
        <v>Environmental Ship Index (ESI)</v>
      </c>
      <c r="D36" s="903"/>
      <c r="E36" s="903"/>
      <c r="F36" s="903"/>
      <c r="G36" s="903"/>
      <c r="H36" s="903"/>
      <c r="I36" s="903"/>
      <c r="J36" s="903"/>
      <c r="K36" s="903"/>
      <c r="L36" s="903"/>
      <c r="M36" s="903"/>
      <c r="N36" s="904"/>
      <c r="O36" s="912">
        <f>'Checklist - Ranking Office Oil'!Y361</f>
        <v>0</v>
      </c>
      <c r="P36" s="913"/>
      <c r="Q36" s="914"/>
      <c r="R36" s="908">
        <f>'Checklist - Ranking Office Oil'!Z361</f>
        <v>50</v>
      </c>
      <c r="S36" s="909"/>
      <c r="T36" s="910"/>
      <c r="U36" s="905">
        <f>'Checklist - Ranking Office Oil'!F362</f>
        <v>0</v>
      </c>
      <c r="V36" s="906"/>
      <c r="W36" s="906"/>
      <c r="X36" s="900"/>
      <c r="Y36" s="907"/>
      <c r="Z36" s="222"/>
      <c r="AA36" s="221"/>
      <c r="AB36" s="220"/>
      <c r="AC36" s="280"/>
      <c r="AD36" s="280"/>
      <c r="AE36" s="280"/>
      <c r="AF36" s="280"/>
      <c r="AG36" s="280"/>
      <c r="AH36" s="280"/>
      <c r="AI36" s="280"/>
      <c r="AJ36" s="280"/>
      <c r="AK36" s="280"/>
      <c r="AL36" s="280"/>
      <c r="AM36" s="280"/>
      <c r="AN36" s="280"/>
      <c r="AO36" s="280"/>
      <c r="AP36" s="280"/>
      <c r="AQ36" s="280"/>
      <c r="AR36" s="280"/>
      <c r="AS36" s="280"/>
      <c r="AT36" s="280"/>
      <c r="AU36" s="280"/>
      <c r="AV36" s="280"/>
      <c r="AW36" s="280"/>
      <c r="AX36" s="280"/>
      <c r="AY36" s="280"/>
      <c r="AZ36" s="280"/>
      <c r="BA36" s="280"/>
      <c r="BB36" s="280"/>
      <c r="BC36" s="280"/>
      <c r="BD36" s="280"/>
      <c r="BE36" s="280"/>
      <c r="BF36" s="280"/>
      <c r="BG36" s="280"/>
      <c r="BH36" s="280"/>
      <c r="BI36" s="280"/>
      <c r="BJ36" s="280"/>
      <c r="BK36" s="280"/>
      <c r="BL36" s="280"/>
      <c r="BM36" s="280"/>
      <c r="BN36" s="280"/>
      <c r="BO36" s="280"/>
      <c r="BP36" s="280"/>
      <c r="BQ36" s="280"/>
      <c r="BR36" s="280"/>
      <c r="BS36" s="280"/>
      <c r="BT36" s="280"/>
      <c r="BU36" s="280"/>
      <c r="BV36" s="280"/>
      <c r="BW36" s="280"/>
      <c r="BX36" s="280"/>
      <c r="BY36" s="280"/>
      <c r="BZ36" s="280"/>
      <c r="CA36" s="280"/>
      <c r="CB36" s="280"/>
      <c r="CC36" s="280"/>
      <c r="CD36" s="280"/>
      <c r="CE36" s="280"/>
      <c r="CF36" s="280"/>
      <c r="CG36" s="221"/>
      <c r="CH36" s="221"/>
      <c r="CI36" s="221"/>
      <c r="CJ36" s="221"/>
      <c r="CK36" s="221"/>
    </row>
    <row r="37" spans="1:89" s="45" customFormat="1" ht="28" customHeight="1" x14ac:dyDescent="0.25">
      <c r="A37" s="187"/>
      <c r="B37" s="476" t="str">
        <f>'Checklist - Ranking Office Oil'!B363</f>
        <v>5500</v>
      </c>
      <c r="C37" s="902" t="str">
        <f>'Checklist - Ranking Office Oil'!C363</f>
        <v>Sewage Management</v>
      </c>
      <c r="D37" s="903"/>
      <c r="E37" s="903"/>
      <c r="F37" s="903"/>
      <c r="G37" s="903"/>
      <c r="H37" s="903"/>
      <c r="I37" s="903"/>
      <c r="J37" s="903"/>
      <c r="K37" s="903"/>
      <c r="L37" s="903"/>
      <c r="M37" s="903"/>
      <c r="N37" s="904"/>
      <c r="O37" s="912">
        <f>'Checklist - Ranking Office Oil'!Y371</f>
        <v>0</v>
      </c>
      <c r="P37" s="913"/>
      <c r="Q37" s="914"/>
      <c r="R37" s="908">
        <f>'Checklist - Ranking Office Oil'!Z371</f>
        <v>50</v>
      </c>
      <c r="S37" s="909"/>
      <c r="T37" s="910"/>
      <c r="U37" s="905">
        <f>'Checklist - Ranking Office Oil'!F372</f>
        <v>20</v>
      </c>
      <c r="V37" s="906"/>
      <c r="W37" s="906"/>
      <c r="X37" s="900"/>
      <c r="Y37" s="907"/>
      <c r="Z37" s="222"/>
      <c r="AA37" s="221"/>
      <c r="AB37" s="22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21"/>
      <c r="CH37" s="221"/>
      <c r="CI37" s="221"/>
      <c r="CJ37" s="221"/>
      <c r="CK37" s="221"/>
    </row>
    <row r="38" spans="1:89" s="45" customFormat="1" ht="28" customHeight="1" x14ac:dyDescent="0.25">
      <c r="A38" s="187"/>
      <c r="B38" s="476" t="str">
        <f>'Checklist - Ranking Office Oil'!B373</f>
        <v>5510</v>
      </c>
      <c r="C38" s="902" t="str">
        <f>'Checklist - Ranking Office Oil'!C373</f>
        <v>Grey Water Management</v>
      </c>
      <c r="D38" s="903"/>
      <c r="E38" s="903"/>
      <c r="F38" s="903"/>
      <c r="G38" s="903"/>
      <c r="H38" s="903"/>
      <c r="I38" s="903"/>
      <c r="J38" s="903"/>
      <c r="K38" s="903"/>
      <c r="L38" s="903"/>
      <c r="M38" s="903"/>
      <c r="N38" s="904"/>
      <c r="O38" s="912">
        <f>'Checklist - Ranking Office Oil'!Y376</f>
        <v>0</v>
      </c>
      <c r="P38" s="913"/>
      <c r="Q38" s="914"/>
      <c r="R38" s="908">
        <f>'Checklist - Ranking Office Oil'!Z376</f>
        <v>25</v>
      </c>
      <c r="S38" s="909"/>
      <c r="T38" s="910"/>
      <c r="U38" s="905">
        <f>'Checklist - Ranking Office Oil'!F377</f>
        <v>0</v>
      </c>
      <c r="V38" s="906"/>
      <c r="W38" s="906"/>
      <c r="X38" s="900"/>
      <c r="Y38" s="907"/>
      <c r="Z38" s="222"/>
      <c r="AA38" s="221"/>
      <c r="AB38" s="22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21"/>
      <c r="CH38" s="221"/>
      <c r="CI38" s="221"/>
      <c r="CJ38" s="221"/>
      <c r="CK38" s="221"/>
    </row>
    <row r="39" spans="1:89" s="45" customFormat="1" ht="28" customHeight="1" x14ac:dyDescent="0.25">
      <c r="A39" s="187"/>
      <c r="B39" s="443">
        <f>'Checklist - Ranking Office Oil'!B378</f>
        <v>5700</v>
      </c>
      <c r="C39" s="902" t="str">
        <f>'Checklist - Ranking Office Oil'!C378</f>
        <v>Ballast Water Management</v>
      </c>
      <c r="D39" s="903"/>
      <c r="E39" s="903"/>
      <c r="F39" s="903"/>
      <c r="G39" s="903"/>
      <c r="H39" s="903"/>
      <c r="I39" s="903"/>
      <c r="J39" s="903"/>
      <c r="K39" s="903"/>
      <c r="L39" s="903"/>
      <c r="M39" s="903"/>
      <c r="N39" s="904"/>
      <c r="O39" s="912">
        <f>'Checklist - Ranking Office Oil'!Y389</f>
        <v>0</v>
      </c>
      <c r="P39" s="913"/>
      <c r="Q39" s="914"/>
      <c r="R39" s="908">
        <f>'Checklist - Ranking Office Oil'!Z389</f>
        <v>60</v>
      </c>
      <c r="S39" s="909"/>
      <c r="T39" s="910"/>
      <c r="U39" s="905">
        <f>'Checklist - Ranking Office Oil'!F390</f>
        <v>20</v>
      </c>
      <c r="V39" s="906"/>
      <c r="W39" s="906"/>
      <c r="X39" s="900"/>
      <c r="Y39" s="907"/>
      <c r="Z39" s="222"/>
      <c r="AA39" s="221"/>
      <c r="AB39" s="22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21"/>
      <c r="CH39" s="221"/>
      <c r="CI39" s="221"/>
      <c r="CJ39" s="221"/>
      <c r="CK39" s="221"/>
    </row>
    <row r="40" spans="1:89" s="45" customFormat="1" ht="28" customHeight="1" x14ac:dyDescent="0.25">
      <c r="A40" s="187"/>
      <c r="B40" s="443" t="str">
        <f>'Checklist - Ranking Office Oil'!B391</f>
        <v>5801</v>
      </c>
      <c r="C40" s="902" t="str">
        <f>'Checklist - Ranking Office Oil'!C391</f>
        <v>Protection of fuel oil tanks, lube oil tanks and hull</v>
      </c>
      <c r="D40" s="903"/>
      <c r="E40" s="903"/>
      <c r="F40" s="903"/>
      <c r="G40" s="903"/>
      <c r="H40" s="903"/>
      <c r="I40" s="903"/>
      <c r="J40" s="903"/>
      <c r="K40" s="903"/>
      <c r="L40" s="903"/>
      <c r="M40" s="903"/>
      <c r="N40" s="904"/>
      <c r="O40" s="912">
        <f>'Checklist - Ranking Office Oil'!Y394</f>
        <v>0</v>
      </c>
      <c r="P40" s="913"/>
      <c r="Q40" s="914"/>
      <c r="R40" s="908">
        <f>'Checklist - Ranking Office Oil'!Z394</f>
        <v>30</v>
      </c>
      <c r="S40" s="909"/>
      <c r="T40" s="910"/>
      <c r="U40" s="905">
        <f>'Checklist - Ranking Office Oil'!F395</f>
        <v>0</v>
      </c>
      <c r="V40" s="906"/>
      <c r="W40" s="906"/>
      <c r="X40" s="900"/>
      <c r="Y40" s="907"/>
      <c r="Z40" s="222"/>
      <c r="AA40" s="221"/>
      <c r="AB40" s="22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21"/>
      <c r="CH40" s="221"/>
      <c r="CI40" s="221"/>
      <c r="CJ40" s="221"/>
      <c r="CK40" s="221"/>
    </row>
    <row r="41" spans="1:89" s="45" customFormat="1" ht="28" customHeight="1" x14ac:dyDescent="0.25">
      <c r="A41" s="440"/>
      <c r="B41" s="443">
        <f>'Checklist - Ranking Office Oil'!B397</f>
        <v>5810</v>
      </c>
      <c r="C41" s="902" t="str">
        <f>'Checklist - Ranking Office Oil'!C397</f>
        <v>Stern tube lubrication</v>
      </c>
      <c r="D41" s="903"/>
      <c r="E41" s="903"/>
      <c r="F41" s="903"/>
      <c r="G41" s="903"/>
      <c r="H41" s="903"/>
      <c r="I41" s="903"/>
      <c r="J41" s="903"/>
      <c r="K41" s="903"/>
      <c r="L41" s="903"/>
      <c r="M41" s="903"/>
      <c r="N41" s="904"/>
      <c r="O41" s="912">
        <f>'Checklist - Ranking Office Oil'!Y401</f>
        <v>0</v>
      </c>
      <c r="P41" s="913"/>
      <c r="Q41" s="914"/>
      <c r="R41" s="908">
        <f>'Checklist - Ranking Office Oil'!Z401</f>
        <v>60</v>
      </c>
      <c r="S41" s="909"/>
      <c r="T41" s="910"/>
      <c r="U41" s="905">
        <f>'Checklist - Ranking Office Oil'!F402</f>
        <v>0</v>
      </c>
      <c r="V41" s="906"/>
      <c r="W41" s="906"/>
      <c r="X41" s="900"/>
      <c r="Y41" s="907"/>
      <c r="Z41" s="222"/>
      <c r="AA41" s="221"/>
      <c r="AB41" s="22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c r="BY41" s="280"/>
      <c r="BZ41" s="280"/>
      <c r="CA41" s="280"/>
      <c r="CB41" s="280"/>
      <c r="CC41" s="280"/>
      <c r="CD41" s="280"/>
      <c r="CE41" s="280"/>
      <c r="CF41" s="280"/>
      <c r="CG41" s="221"/>
      <c r="CH41" s="221"/>
      <c r="CI41" s="221"/>
      <c r="CJ41" s="221"/>
      <c r="CK41" s="221"/>
    </row>
    <row r="42" spans="1:89" s="45" customFormat="1" ht="28" customHeight="1" x14ac:dyDescent="0.25">
      <c r="A42" s="187"/>
      <c r="B42" s="443">
        <f>'Checklist - Ranking Office Oil'!B403</f>
        <v>5811</v>
      </c>
      <c r="C42" s="902" t="str">
        <f>'Checklist - Ranking Office Oil'!C403</f>
        <v>Mooring wire lubrication</v>
      </c>
      <c r="D42" s="903"/>
      <c r="E42" s="903"/>
      <c r="F42" s="903"/>
      <c r="G42" s="903"/>
      <c r="H42" s="903"/>
      <c r="I42" s="903"/>
      <c r="J42" s="903"/>
      <c r="K42" s="903"/>
      <c r="L42" s="903"/>
      <c r="M42" s="903"/>
      <c r="N42" s="904"/>
      <c r="O42" s="912">
        <f>'Checklist - Ranking Office Oil'!Y405</f>
        <v>0</v>
      </c>
      <c r="P42" s="913"/>
      <c r="Q42" s="914"/>
      <c r="R42" s="908">
        <f>'Checklist - Ranking Office Oil'!Z405</f>
        <v>20</v>
      </c>
      <c r="S42" s="909"/>
      <c r="T42" s="910"/>
      <c r="U42" s="905">
        <f>'Checklist - Ranking Office Oil'!F406</f>
        <v>0</v>
      </c>
      <c r="V42" s="906"/>
      <c r="W42" s="906"/>
      <c r="X42" s="900"/>
      <c r="Y42" s="907"/>
      <c r="Z42" s="222"/>
      <c r="AA42" s="221"/>
      <c r="AB42" s="220"/>
      <c r="AC42" s="280"/>
      <c r="AD42" s="280"/>
      <c r="AE42" s="280"/>
      <c r="AF42" s="280"/>
      <c r="AG42" s="280"/>
      <c r="AH42" s="280"/>
      <c r="AI42" s="280"/>
      <c r="AJ42" s="280"/>
      <c r="AK42" s="280"/>
      <c r="AL42" s="280"/>
      <c r="AM42" s="280"/>
      <c r="AN42" s="280"/>
      <c r="AO42" s="280"/>
      <c r="AP42" s="280"/>
      <c r="AQ42" s="280"/>
      <c r="AR42" s="280"/>
      <c r="AS42" s="280"/>
      <c r="AT42" s="280"/>
      <c r="AU42" s="280"/>
      <c r="AV42" s="280"/>
      <c r="AW42" s="280"/>
      <c r="AX42" s="280"/>
      <c r="AY42" s="280"/>
      <c r="AZ42" s="280"/>
      <c r="BA42" s="280"/>
      <c r="BB42" s="280"/>
      <c r="BC42" s="280"/>
      <c r="BD42" s="280"/>
      <c r="BE42" s="280"/>
      <c r="BF42" s="280"/>
      <c r="BG42" s="280"/>
      <c r="BH42" s="280"/>
      <c r="BI42" s="280"/>
      <c r="BJ42" s="280"/>
      <c r="BK42" s="280"/>
      <c r="BL42" s="280"/>
      <c r="BM42" s="280"/>
      <c r="BN42" s="280"/>
      <c r="BO42" s="280"/>
      <c r="BP42" s="280"/>
      <c r="BQ42" s="280"/>
      <c r="BR42" s="280"/>
      <c r="BS42" s="280"/>
      <c r="BT42" s="280"/>
      <c r="BU42" s="280"/>
      <c r="BV42" s="280"/>
      <c r="BW42" s="280"/>
      <c r="BX42" s="280"/>
      <c r="BY42" s="280"/>
      <c r="BZ42" s="280"/>
      <c r="CA42" s="280"/>
      <c r="CB42" s="280"/>
      <c r="CC42" s="280"/>
      <c r="CD42" s="280"/>
      <c r="CE42" s="280"/>
      <c r="CF42" s="280"/>
      <c r="CG42" s="221"/>
      <c r="CH42" s="221"/>
      <c r="CI42" s="221"/>
      <c r="CJ42" s="221"/>
      <c r="CK42" s="221"/>
    </row>
    <row r="43" spans="1:89" s="45" customFormat="1" ht="28" customHeight="1" x14ac:dyDescent="0.25">
      <c r="A43" s="187"/>
      <c r="B43" s="443">
        <f>'Checklist - Ranking Office Oil'!B407</f>
        <v>5812</v>
      </c>
      <c r="C43" s="902" t="str">
        <f>'Checklist - Ranking Office Oil'!C407</f>
        <v>Deck equipment lubrication (use of oils)</v>
      </c>
      <c r="D43" s="903"/>
      <c r="E43" s="903"/>
      <c r="F43" s="903"/>
      <c r="G43" s="903"/>
      <c r="H43" s="903"/>
      <c r="I43" s="903"/>
      <c r="J43" s="903"/>
      <c r="K43" s="903"/>
      <c r="L43" s="903"/>
      <c r="M43" s="903"/>
      <c r="N43" s="904"/>
      <c r="O43" s="912">
        <f>'Checklist - Ranking Office Oil'!Y413</f>
        <v>0</v>
      </c>
      <c r="P43" s="913"/>
      <c r="Q43" s="914"/>
      <c r="R43" s="908">
        <f>'Checklist - Ranking Office Oil'!Z413</f>
        <v>55</v>
      </c>
      <c r="S43" s="909"/>
      <c r="T43" s="910"/>
      <c r="U43" s="905">
        <f>'Checklist - Ranking Office Oil'!F414</f>
        <v>0</v>
      </c>
      <c r="V43" s="906"/>
      <c r="W43" s="906"/>
      <c r="X43" s="900"/>
      <c r="Y43" s="907"/>
      <c r="Z43" s="222"/>
      <c r="AA43" s="221"/>
      <c r="AB43" s="22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c r="CC43" s="280"/>
      <c r="CD43" s="280"/>
      <c r="CE43" s="280"/>
      <c r="CF43" s="280"/>
      <c r="CG43" s="221"/>
      <c r="CH43" s="221"/>
      <c r="CI43" s="221"/>
      <c r="CJ43" s="221"/>
      <c r="CK43" s="221"/>
    </row>
    <row r="44" spans="1:89" s="45" customFormat="1" ht="28" customHeight="1" x14ac:dyDescent="0.25">
      <c r="A44" s="187"/>
      <c r="B44" s="443" t="str">
        <f>'Checklist - Ranking Office Oil'!B415</f>
        <v>5820</v>
      </c>
      <c r="C44" s="902" t="str">
        <f>'Checklist - Ranking Office Oil'!C415</f>
        <v>Management of bilge water and sludge handling onboard</v>
      </c>
      <c r="D44" s="903"/>
      <c r="E44" s="903"/>
      <c r="F44" s="903"/>
      <c r="G44" s="903"/>
      <c r="H44" s="903"/>
      <c r="I44" s="903"/>
      <c r="J44" s="903"/>
      <c r="K44" s="903"/>
      <c r="L44" s="903"/>
      <c r="M44" s="903"/>
      <c r="N44" s="904"/>
      <c r="O44" s="912">
        <f>'Checklist - Ranking Office Oil'!Y420</f>
        <v>0</v>
      </c>
      <c r="P44" s="913"/>
      <c r="Q44" s="914"/>
      <c r="R44" s="908">
        <f>'Checklist - Ranking Office Oil'!Z420</f>
        <v>25</v>
      </c>
      <c r="S44" s="909"/>
      <c r="T44" s="910"/>
      <c r="U44" s="905">
        <f>'Checklist - Ranking Office Oil'!F421</f>
        <v>15</v>
      </c>
      <c r="V44" s="906"/>
      <c r="W44" s="906"/>
      <c r="X44" s="900"/>
      <c r="Y44" s="907"/>
      <c r="Z44" s="222"/>
      <c r="AA44" s="221"/>
      <c r="AB44" s="22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c r="BX44" s="280"/>
      <c r="BY44" s="280"/>
      <c r="BZ44" s="280"/>
      <c r="CA44" s="280"/>
      <c r="CB44" s="280"/>
      <c r="CC44" s="280"/>
      <c r="CD44" s="280"/>
      <c r="CE44" s="280"/>
      <c r="CF44" s="280"/>
      <c r="CG44" s="221"/>
      <c r="CH44" s="221"/>
      <c r="CI44" s="221"/>
      <c r="CJ44" s="221"/>
      <c r="CK44" s="221"/>
    </row>
    <row r="45" spans="1:89" s="45" customFormat="1" ht="28" customHeight="1" thickBot="1" x14ac:dyDescent="0.3">
      <c r="A45" s="187"/>
      <c r="B45" s="449" t="str">
        <f>'Checklist - Ranking Office Oil'!B422</f>
        <v>5821</v>
      </c>
      <c r="C45" s="965" t="str">
        <f>'Checklist - Ranking Office Oil'!C422</f>
        <v>Outfitting of bilge water system</v>
      </c>
      <c r="D45" s="966"/>
      <c r="E45" s="966"/>
      <c r="F45" s="966"/>
      <c r="G45" s="966"/>
      <c r="H45" s="966"/>
      <c r="I45" s="966"/>
      <c r="J45" s="966"/>
      <c r="K45" s="966"/>
      <c r="L45" s="966"/>
      <c r="M45" s="966"/>
      <c r="N45" s="967"/>
      <c r="O45" s="968">
        <f>'Checklist - Ranking Office Oil'!Y437</f>
        <v>0</v>
      </c>
      <c r="P45" s="969"/>
      <c r="Q45" s="970"/>
      <c r="R45" s="971">
        <f>'Checklist - Ranking Office Oil'!Z437</f>
        <v>50</v>
      </c>
      <c r="S45" s="972"/>
      <c r="T45" s="973"/>
      <c r="U45" s="974">
        <f>'Checklist - Ranking Office Oil'!F438</f>
        <v>20</v>
      </c>
      <c r="V45" s="975"/>
      <c r="W45" s="975"/>
      <c r="X45" s="976"/>
      <c r="Y45" s="977"/>
      <c r="Z45" s="222"/>
      <c r="AA45" s="221"/>
      <c r="AB45" s="22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c r="BX45" s="280"/>
      <c r="BY45" s="280"/>
      <c r="BZ45" s="280"/>
      <c r="CA45" s="280"/>
      <c r="CB45" s="280"/>
      <c r="CC45" s="280"/>
      <c r="CD45" s="280"/>
      <c r="CE45" s="280"/>
      <c r="CF45" s="280"/>
      <c r="CG45" s="221"/>
      <c r="CH45" s="221"/>
      <c r="CI45" s="221"/>
      <c r="CJ45" s="221"/>
      <c r="CK45" s="221"/>
    </row>
    <row r="46" spans="1:89" s="45" customFormat="1" ht="28" customHeight="1" x14ac:dyDescent="0.25">
      <c r="A46" s="187"/>
      <c r="B46" s="492" t="str">
        <f>'Checklist - Ranking Office Oil'!B439</f>
        <v>5822</v>
      </c>
      <c r="C46" s="954" t="str">
        <f>'Checklist - Ranking Office Oil'!C439</f>
        <v>Outfitting of sludge handling system</v>
      </c>
      <c r="D46" s="955"/>
      <c r="E46" s="955"/>
      <c r="F46" s="955"/>
      <c r="G46" s="955"/>
      <c r="H46" s="955"/>
      <c r="I46" s="955"/>
      <c r="J46" s="955"/>
      <c r="K46" s="955"/>
      <c r="L46" s="955"/>
      <c r="M46" s="955"/>
      <c r="N46" s="956"/>
      <c r="O46" s="957">
        <f>'Checklist - Ranking Office Oil'!Y444</f>
        <v>0</v>
      </c>
      <c r="P46" s="958"/>
      <c r="Q46" s="959"/>
      <c r="R46" s="960">
        <f>'Checklist - Ranking Office Oil'!Z444</f>
        <v>20</v>
      </c>
      <c r="S46" s="961"/>
      <c r="T46" s="962"/>
      <c r="U46" s="963">
        <f>'Checklist - Ranking Office Oil'!F445</f>
        <v>10</v>
      </c>
      <c r="V46" s="964"/>
      <c r="W46" s="964"/>
      <c r="X46" s="952"/>
      <c r="Y46" s="953"/>
      <c r="Z46" s="222"/>
      <c r="AA46" s="221"/>
      <c r="AB46" s="22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0"/>
      <c r="BZ46" s="280"/>
      <c r="CA46" s="280"/>
      <c r="CB46" s="280"/>
      <c r="CC46" s="280"/>
      <c r="CD46" s="280"/>
      <c r="CE46" s="280"/>
      <c r="CF46" s="280"/>
      <c r="CG46" s="221"/>
      <c r="CH46" s="221"/>
      <c r="CI46" s="221"/>
      <c r="CJ46" s="221"/>
      <c r="CK46" s="221"/>
    </row>
    <row r="47" spans="1:89" s="45" customFormat="1" ht="28" customHeight="1" x14ac:dyDescent="0.25">
      <c r="A47" s="187"/>
      <c r="B47" s="443">
        <f>'Checklist - Ranking Office Oil'!B446</f>
        <v>5900</v>
      </c>
      <c r="C47" s="902" t="str">
        <f>'Checklist - Ranking Office Oil'!C446</f>
        <v>Ship Recycling - Inventory of Hazardous Materials</v>
      </c>
      <c r="D47" s="903"/>
      <c r="E47" s="903"/>
      <c r="F47" s="903"/>
      <c r="G47" s="903"/>
      <c r="H47" s="903"/>
      <c r="I47" s="903"/>
      <c r="J47" s="903"/>
      <c r="K47" s="903"/>
      <c r="L47" s="903"/>
      <c r="M47" s="903"/>
      <c r="N47" s="904"/>
      <c r="O47" s="912">
        <f>'Checklist - Ranking Office Oil'!Y455</f>
        <v>0</v>
      </c>
      <c r="P47" s="913"/>
      <c r="Q47" s="914"/>
      <c r="R47" s="908">
        <f>'Checklist - Ranking Office Oil'!Z455</f>
        <v>120</v>
      </c>
      <c r="S47" s="909"/>
      <c r="T47" s="910"/>
      <c r="U47" s="905">
        <f>'Checklist - Ranking Office Oil'!F456</f>
        <v>40</v>
      </c>
      <c r="V47" s="906"/>
      <c r="W47" s="906"/>
      <c r="X47" s="900"/>
      <c r="Y47" s="907"/>
      <c r="Z47" s="222"/>
      <c r="AA47" s="221"/>
      <c r="AB47" s="22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c r="BX47" s="280"/>
      <c r="BY47" s="280"/>
      <c r="BZ47" s="280"/>
      <c r="CA47" s="280"/>
      <c r="CB47" s="280"/>
      <c r="CC47" s="280"/>
      <c r="CD47" s="280"/>
      <c r="CE47" s="280"/>
      <c r="CF47" s="280"/>
      <c r="CG47" s="221"/>
      <c r="CH47" s="221"/>
      <c r="CI47" s="221"/>
      <c r="CJ47" s="221"/>
      <c r="CK47" s="221"/>
    </row>
    <row r="48" spans="1:89" s="45" customFormat="1" ht="28" customHeight="1" thickBot="1" x14ac:dyDescent="0.3">
      <c r="A48" s="187"/>
      <c r="B48" s="448">
        <f>'Checklist - Ranking Office Oil'!B457</f>
        <v>5910</v>
      </c>
      <c r="C48" s="941" t="str">
        <f>'Checklist - Ranking Office Oil'!C457</f>
        <v xml:space="preserve">Ship Recycling - Policy for ships due to be recycled    </v>
      </c>
      <c r="D48" s="942"/>
      <c r="E48" s="942"/>
      <c r="F48" s="942"/>
      <c r="G48" s="942"/>
      <c r="H48" s="942"/>
      <c r="I48" s="942"/>
      <c r="J48" s="942"/>
      <c r="K48" s="942"/>
      <c r="L48" s="942"/>
      <c r="M48" s="942"/>
      <c r="N48" s="943"/>
      <c r="O48" s="944">
        <f>'Checklist - Ranking Office Oil'!Y470</f>
        <v>0</v>
      </c>
      <c r="P48" s="945"/>
      <c r="Q48" s="946"/>
      <c r="R48" s="947">
        <f>'Checklist - Ranking Office Oil'!Z470</f>
        <v>140</v>
      </c>
      <c r="S48" s="948"/>
      <c r="T48" s="949"/>
      <c r="U48" s="950">
        <f>'Checklist - Ranking Office Oil'!F471</f>
        <v>60</v>
      </c>
      <c r="V48" s="951"/>
      <c r="W48" s="951"/>
      <c r="X48" s="940"/>
      <c r="Y48" s="921"/>
      <c r="Z48" s="222"/>
      <c r="AA48" s="221"/>
      <c r="AB48" s="22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221"/>
      <c r="CH48" s="221"/>
      <c r="CI48" s="221"/>
      <c r="CJ48" s="221"/>
      <c r="CK48" s="221"/>
    </row>
    <row r="49" spans="1:91" s="45" customFormat="1" ht="30" customHeight="1" thickBot="1" x14ac:dyDescent="0.3">
      <c r="A49" s="439"/>
      <c r="B49" s="442">
        <f>'Checklist - Ranking Office Oil'!B472</f>
        <v>6000</v>
      </c>
      <c r="C49" s="922" t="str">
        <f>'Checklist - Ranking Office Oil'!C472</f>
        <v>MAINTENANCE / SURVEYS</v>
      </c>
      <c r="D49" s="923"/>
      <c r="E49" s="923"/>
      <c r="F49" s="923"/>
      <c r="G49" s="923"/>
      <c r="H49" s="923"/>
      <c r="I49" s="923"/>
      <c r="J49" s="923"/>
      <c r="K49" s="923"/>
      <c r="L49" s="923"/>
      <c r="M49" s="923"/>
      <c r="N49" s="923"/>
      <c r="O49" s="924"/>
      <c r="P49" s="924"/>
      <c r="Q49" s="924"/>
      <c r="R49" s="924"/>
      <c r="S49" s="924"/>
      <c r="T49" s="924"/>
      <c r="U49" s="924"/>
      <c r="V49" s="924"/>
      <c r="W49" s="924"/>
      <c r="X49" s="924"/>
      <c r="Y49" s="925"/>
      <c r="Z49" s="222"/>
      <c r="AA49" s="221"/>
      <c r="AB49" s="221"/>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21"/>
      <c r="CH49" s="221"/>
      <c r="CI49" s="221"/>
      <c r="CJ49" s="221"/>
      <c r="CK49" s="221"/>
    </row>
    <row r="50" spans="1:91" s="45" customFormat="1" ht="28" customHeight="1" x14ac:dyDescent="0.25">
      <c r="A50" s="187"/>
      <c r="B50" s="443">
        <f>'Checklist - Ranking Office Oil'!B473</f>
        <v>6100</v>
      </c>
      <c r="C50" s="902" t="str">
        <f>'Checklist - Ranking Office Oil'!C473</f>
        <v>Programme of Inspections</v>
      </c>
      <c r="D50" s="903"/>
      <c r="E50" s="903"/>
      <c r="F50" s="903"/>
      <c r="G50" s="903"/>
      <c r="H50" s="903"/>
      <c r="I50" s="903"/>
      <c r="J50" s="903"/>
      <c r="K50" s="903"/>
      <c r="L50" s="903"/>
      <c r="M50" s="903"/>
      <c r="N50" s="904"/>
      <c r="O50" s="912">
        <f>'Checklist - Ranking Office Oil'!Y480</f>
        <v>0</v>
      </c>
      <c r="P50" s="913"/>
      <c r="Q50" s="914"/>
      <c r="R50" s="908">
        <f>'Checklist - Ranking Office Oil'!Z480</f>
        <v>70</v>
      </c>
      <c r="S50" s="909"/>
      <c r="T50" s="910"/>
      <c r="U50" s="905">
        <f>'Checklist - Ranking Office Oil'!F481</f>
        <v>60</v>
      </c>
      <c r="V50" s="906"/>
      <c r="W50" s="906"/>
      <c r="X50" s="900"/>
      <c r="Y50" s="907"/>
      <c r="Z50" s="222"/>
      <c r="AA50" s="221"/>
      <c r="AB50" s="22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21"/>
      <c r="CH50" s="221"/>
      <c r="CI50" s="221"/>
      <c r="CJ50" s="221"/>
      <c r="CK50" s="221"/>
    </row>
    <row r="51" spans="1:91" s="45" customFormat="1" ht="28" customHeight="1" x14ac:dyDescent="0.25">
      <c r="A51" s="187"/>
      <c r="B51" s="443" t="str">
        <f>'Checklist - Ranking Office Oil'!B482</f>
        <v>6110</v>
      </c>
      <c r="C51" s="902" t="str">
        <f>'Checklist - Ranking Office Oil'!C482</f>
        <v>Critical and Stand-by Equipment</v>
      </c>
      <c r="D51" s="903"/>
      <c r="E51" s="903"/>
      <c r="F51" s="903"/>
      <c r="G51" s="903"/>
      <c r="H51" s="903"/>
      <c r="I51" s="903"/>
      <c r="J51" s="903"/>
      <c r="K51" s="903"/>
      <c r="L51" s="903"/>
      <c r="M51" s="903"/>
      <c r="N51" s="904"/>
      <c r="O51" s="912">
        <f>'Checklist - Ranking Office Oil'!Y491</f>
        <v>0</v>
      </c>
      <c r="P51" s="913"/>
      <c r="Q51" s="914"/>
      <c r="R51" s="908">
        <f>'Checklist - Ranking Office Oil'!Z491</f>
        <v>75</v>
      </c>
      <c r="S51" s="909"/>
      <c r="T51" s="910"/>
      <c r="U51" s="905">
        <f>'Checklist - Ranking Office Oil'!F492</f>
        <v>30</v>
      </c>
      <c r="V51" s="906"/>
      <c r="W51" s="906"/>
      <c r="X51" s="900"/>
      <c r="Y51" s="907"/>
      <c r="Z51" s="222"/>
      <c r="AA51" s="221"/>
      <c r="AB51" s="22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221"/>
      <c r="CH51" s="221"/>
      <c r="CI51" s="221"/>
      <c r="CJ51" s="221"/>
      <c r="CK51" s="221"/>
    </row>
    <row r="52" spans="1:91" s="45" customFormat="1" ht="28" customHeight="1" x14ac:dyDescent="0.25">
      <c r="A52" s="187"/>
      <c r="B52" s="443">
        <f>'Checklist - Ranking Office Oil'!B493</f>
        <v>6200</v>
      </c>
      <c r="C52" s="902" t="str">
        <f>'Checklist - Ranking Office Oil'!C493</f>
        <v>Mooring Equipment</v>
      </c>
      <c r="D52" s="903"/>
      <c r="E52" s="903"/>
      <c r="F52" s="903"/>
      <c r="G52" s="903"/>
      <c r="H52" s="903"/>
      <c r="I52" s="903"/>
      <c r="J52" s="903"/>
      <c r="K52" s="903"/>
      <c r="L52" s="903"/>
      <c r="M52" s="903"/>
      <c r="N52" s="904"/>
      <c r="O52" s="912">
        <f>'Checklist - Ranking Office Oil'!Y504</f>
        <v>0</v>
      </c>
      <c r="P52" s="913"/>
      <c r="Q52" s="914"/>
      <c r="R52" s="935">
        <f>'Checklist - Ranking Office Oil'!Z504</f>
        <v>75</v>
      </c>
      <c r="S52" s="936"/>
      <c r="T52" s="937"/>
      <c r="U52" s="938">
        <f>'Checklist - Ranking Office Oil'!F505</f>
        <v>45</v>
      </c>
      <c r="V52" s="939"/>
      <c r="W52" s="939"/>
      <c r="X52" s="900"/>
      <c r="Y52" s="907"/>
      <c r="Z52" s="222"/>
      <c r="AA52" s="221"/>
      <c r="AB52" s="22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80"/>
      <c r="BX52" s="280"/>
      <c r="BY52" s="280"/>
      <c r="BZ52" s="280"/>
      <c r="CA52" s="280"/>
      <c r="CB52" s="280"/>
      <c r="CC52" s="280"/>
      <c r="CD52" s="280"/>
      <c r="CE52" s="280"/>
      <c r="CF52" s="280"/>
      <c r="CG52" s="221"/>
      <c r="CH52" s="221"/>
      <c r="CI52" s="221"/>
      <c r="CJ52" s="221"/>
      <c r="CK52" s="221"/>
    </row>
    <row r="53" spans="1:91" s="45" customFormat="1" ht="28" customHeight="1" x14ac:dyDescent="0.25">
      <c r="A53" s="440"/>
      <c r="B53" s="443" t="str">
        <f>'Checklist - Ranking Office Oil'!B506</f>
        <v>6300</v>
      </c>
      <c r="C53" s="902" t="str">
        <f>'Checklist - Ranking Office Oil'!C506</f>
        <v>Corrosion Prevention of Seawater Ballast Tanks</v>
      </c>
      <c r="D53" s="903"/>
      <c r="E53" s="903"/>
      <c r="F53" s="903"/>
      <c r="G53" s="903"/>
      <c r="H53" s="903"/>
      <c r="I53" s="903"/>
      <c r="J53" s="903"/>
      <c r="K53" s="903"/>
      <c r="L53" s="903"/>
      <c r="M53" s="903"/>
      <c r="N53" s="904"/>
      <c r="O53" s="912">
        <f>'Checklist - Ranking Office Oil'!Y513</f>
        <v>0</v>
      </c>
      <c r="P53" s="913"/>
      <c r="Q53" s="914"/>
      <c r="R53" s="935">
        <f>'Checklist - Ranking Office Oil'!Z513</f>
        <v>75</v>
      </c>
      <c r="S53" s="936"/>
      <c r="T53" s="937"/>
      <c r="U53" s="938">
        <f>'Checklist - Ranking Office Oil'!F514</f>
        <v>40</v>
      </c>
      <c r="V53" s="939"/>
      <c r="W53" s="939"/>
      <c r="X53" s="900"/>
      <c r="Y53" s="907"/>
      <c r="Z53" s="222"/>
      <c r="AA53" s="221"/>
      <c r="AB53" s="22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21"/>
      <c r="CH53" s="221"/>
      <c r="CI53" s="221"/>
      <c r="CJ53" s="221"/>
      <c r="CK53" s="221"/>
    </row>
    <row r="54" spans="1:91" s="45" customFormat="1" ht="28" customHeight="1" thickBot="1" x14ac:dyDescent="0.3">
      <c r="A54" s="187"/>
      <c r="B54" s="443" t="str">
        <f>'Checklist - Ranking Office Oil'!B515</f>
        <v>6400</v>
      </c>
      <c r="C54" s="902" t="str">
        <f>'Checklist - Ranking Office Oil'!C515</f>
        <v xml:space="preserve">Condition Assessment Program, Maintenance    Additional Green Award requirements </v>
      </c>
      <c r="D54" s="903"/>
      <c r="E54" s="903"/>
      <c r="F54" s="903"/>
      <c r="G54" s="903"/>
      <c r="H54" s="903"/>
      <c r="I54" s="903"/>
      <c r="J54" s="903"/>
      <c r="K54" s="903"/>
      <c r="L54" s="903"/>
      <c r="M54" s="903"/>
      <c r="N54" s="904"/>
      <c r="O54" s="912">
        <f>'Checklist - Ranking Office Oil'!Y528</f>
        <v>0</v>
      </c>
      <c r="P54" s="913"/>
      <c r="Q54" s="914"/>
      <c r="R54" s="908">
        <f>'Checklist - Ranking Office Oil'!Z528</f>
        <v>120</v>
      </c>
      <c r="S54" s="909"/>
      <c r="T54" s="910"/>
      <c r="U54" s="905">
        <f>'Checklist - Ranking Office Oil'!F529</f>
        <v>60</v>
      </c>
      <c r="V54" s="906"/>
      <c r="W54" s="906"/>
      <c r="X54" s="900"/>
      <c r="Y54" s="907"/>
      <c r="Z54" s="222"/>
      <c r="AA54" s="221"/>
      <c r="AB54" s="22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0"/>
      <c r="BR54" s="280"/>
      <c r="BS54" s="280"/>
      <c r="BT54" s="280"/>
      <c r="BU54" s="280"/>
      <c r="BV54" s="280"/>
      <c r="BW54" s="280"/>
      <c r="BX54" s="280"/>
      <c r="BY54" s="280"/>
      <c r="BZ54" s="280"/>
      <c r="CA54" s="280"/>
      <c r="CB54" s="280"/>
      <c r="CC54" s="280"/>
      <c r="CD54" s="280"/>
      <c r="CE54" s="280"/>
      <c r="CF54" s="280"/>
      <c r="CG54" s="221"/>
      <c r="CH54" s="221"/>
      <c r="CI54" s="221"/>
      <c r="CJ54" s="221"/>
      <c r="CK54" s="221"/>
    </row>
    <row r="55" spans="1:91" s="45" customFormat="1" ht="30" customHeight="1" thickBot="1" x14ac:dyDescent="0.3">
      <c r="A55" s="439"/>
      <c r="B55" s="442">
        <f>'Checklist - Ranking Office Oil'!B530</f>
        <v>7000</v>
      </c>
      <c r="C55" s="922" t="str">
        <f>'Checklist - Ranking Office Oil'!C530</f>
        <v>CREW</v>
      </c>
      <c r="D55" s="923"/>
      <c r="E55" s="923"/>
      <c r="F55" s="923"/>
      <c r="G55" s="923"/>
      <c r="H55" s="923"/>
      <c r="I55" s="923"/>
      <c r="J55" s="923"/>
      <c r="K55" s="923"/>
      <c r="L55" s="923"/>
      <c r="M55" s="923"/>
      <c r="N55" s="923"/>
      <c r="O55" s="924"/>
      <c r="P55" s="924"/>
      <c r="Q55" s="924"/>
      <c r="R55" s="924"/>
      <c r="S55" s="924"/>
      <c r="T55" s="924"/>
      <c r="U55" s="924"/>
      <c r="V55" s="924"/>
      <c r="W55" s="924"/>
      <c r="X55" s="924"/>
      <c r="Y55" s="925"/>
      <c r="Z55" s="222"/>
      <c r="AA55" s="221"/>
      <c r="AB55" s="221"/>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21"/>
      <c r="CH55" s="221"/>
      <c r="CI55" s="221"/>
      <c r="CJ55" s="221"/>
      <c r="CK55" s="221"/>
    </row>
    <row r="56" spans="1:91" s="45" customFormat="1" ht="28" customHeight="1" x14ac:dyDescent="0.25">
      <c r="A56" s="187"/>
      <c r="B56" s="443">
        <f>'Checklist - Ranking Office Oil'!B531</f>
        <v>7100</v>
      </c>
      <c r="C56" s="902" t="str">
        <f>'Checklist - Ranking Office Oil'!C531</f>
        <v>Employment of Personnel</v>
      </c>
      <c r="D56" s="903"/>
      <c r="E56" s="903"/>
      <c r="F56" s="903"/>
      <c r="G56" s="903"/>
      <c r="H56" s="903"/>
      <c r="I56" s="903"/>
      <c r="J56" s="903"/>
      <c r="K56" s="903"/>
      <c r="L56" s="903"/>
      <c r="M56" s="903"/>
      <c r="N56" s="904"/>
      <c r="O56" s="912">
        <f>'Checklist - Ranking Office Oil'!Y537</f>
        <v>0</v>
      </c>
      <c r="P56" s="913"/>
      <c r="Q56" s="914"/>
      <c r="R56" s="908">
        <f>'Checklist - Ranking Office Oil'!Z537</f>
        <v>30</v>
      </c>
      <c r="S56" s="909"/>
      <c r="T56" s="910"/>
      <c r="U56" s="905">
        <f>'Checklist - Ranking Office Oil'!F538</f>
        <v>0</v>
      </c>
      <c r="V56" s="906"/>
      <c r="W56" s="906"/>
      <c r="X56" s="900"/>
      <c r="Y56" s="907"/>
      <c r="Z56" s="222"/>
      <c r="AA56" s="221"/>
      <c r="AB56" s="22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c r="BX56" s="280"/>
      <c r="BY56" s="280"/>
      <c r="BZ56" s="280"/>
      <c r="CA56" s="280"/>
      <c r="CB56" s="280"/>
      <c r="CC56" s="280"/>
      <c r="CD56" s="280"/>
      <c r="CE56" s="280"/>
      <c r="CF56" s="280"/>
      <c r="CG56" s="221"/>
      <c r="CH56" s="221"/>
      <c r="CI56" s="221"/>
      <c r="CJ56" s="221"/>
      <c r="CK56" s="221"/>
    </row>
    <row r="57" spans="1:91" s="45" customFormat="1" ht="28" customHeight="1" x14ac:dyDescent="0.25">
      <c r="A57" s="187"/>
      <c r="B57" s="443" t="str">
        <f>'Checklist - Ranking Office Oil'!B539</f>
        <v>7200</v>
      </c>
      <c r="C57" s="902" t="str">
        <f>'Checklist - Ranking Office Oil'!C539</f>
        <v>Extra Personnel, Additional Green Award Requirement</v>
      </c>
      <c r="D57" s="903"/>
      <c r="E57" s="903"/>
      <c r="F57" s="903"/>
      <c r="G57" s="903"/>
      <c r="H57" s="903"/>
      <c r="I57" s="903"/>
      <c r="J57" s="903"/>
      <c r="K57" s="903"/>
      <c r="L57" s="903"/>
      <c r="M57" s="903"/>
      <c r="N57" s="904"/>
      <c r="O57" s="912">
        <f>'Checklist - Ranking Office Oil'!Y548</f>
        <v>0</v>
      </c>
      <c r="P57" s="913"/>
      <c r="Q57" s="914"/>
      <c r="R57" s="908">
        <f>'Checklist - Ranking Office Oil'!Z548</f>
        <v>80</v>
      </c>
      <c r="S57" s="909"/>
      <c r="T57" s="910"/>
      <c r="U57" s="905">
        <f>'Checklist - Ranking Office Oil'!F549</f>
        <v>40</v>
      </c>
      <c r="V57" s="906"/>
      <c r="W57" s="906"/>
      <c r="X57" s="900"/>
      <c r="Y57" s="907"/>
      <c r="Z57" s="222"/>
      <c r="AA57" s="221"/>
      <c r="AB57" s="22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0"/>
      <c r="BM57" s="280"/>
      <c r="BN57" s="280"/>
      <c r="BO57" s="280"/>
      <c r="BP57" s="280"/>
      <c r="BQ57" s="280"/>
      <c r="BR57" s="280"/>
      <c r="BS57" s="280"/>
      <c r="BT57" s="280"/>
      <c r="BU57" s="280"/>
      <c r="BV57" s="280"/>
      <c r="BW57" s="280"/>
      <c r="BX57" s="280"/>
      <c r="BY57" s="280"/>
      <c r="BZ57" s="280"/>
      <c r="CA57" s="280"/>
      <c r="CB57" s="280"/>
      <c r="CC57" s="280"/>
      <c r="CD57" s="280"/>
      <c r="CE57" s="280"/>
      <c r="CF57" s="280"/>
      <c r="CG57" s="221"/>
      <c r="CH57" s="221"/>
      <c r="CI57" s="221"/>
      <c r="CJ57" s="221"/>
      <c r="CK57" s="221"/>
    </row>
    <row r="58" spans="1:91" s="45" customFormat="1" ht="45" customHeight="1" x14ac:dyDescent="0.25">
      <c r="A58" s="187"/>
      <c r="B58" s="443">
        <f>'Checklist - Ranking Office Oil'!B550</f>
        <v>7300</v>
      </c>
      <c r="C58" s="902" t="str">
        <f>'Checklist - Ranking Office Oil'!C550</f>
        <v>Training / Courses for Personnel
Additional Green Award Requirements &amp; IMO Model Courses</v>
      </c>
      <c r="D58" s="903"/>
      <c r="E58" s="903"/>
      <c r="F58" s="903"/>
      <c r="G58" s="903"/>
      <c r="H58" s="903"/>
      <c r="I58" s="903"/>
      <c r="J58" s="903"/>
      <c r="K58" s="903"/>
      <c r="L58" s="903"/>
      <c r="M58" s="903"/>
      <c r="N58" s="904"/>
      <c r="O58" s="912">
        <f>'Checklist - Ranking Office Oil'!Y567</f>
        <v>0</v>
      </c>
      <c r="P58" s="913"/>
      <c r="Q58" s="914"/>
      <c r="R58" s="908">
        <f>'Checklist - Ranking Office Oil'!Z567</f>
        <v>130</v>
      </c>
      <c r="S58" s="909"/>
      <c r="T58" s="910"/>
      <c r="U58" s="905">
        <f>'Checklist - Ranking Office Oil'!F568</f>
        <v>60</v>
      </c>
      <c r="V58" s="906"/>
      <c r="W58" s="906"/>
      <c r="X58" s="900"/>
      <c r="Y58" s="907"/>
      <c r="Z58" s="222"/>
      <c r="AA58" s="221"/>
      <c r="AB58" s="22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c r="BD58" s="280"/>
      <c r="BE58" s="280"/>
      <c r="BF58" s="280"/>
      <c r="BG58" s="280"/>
      <c r="BH58" s="280"/>
      <c r="BI58" s="280"/>
      <c r="BJ58" s="280"/>
      <c r="BK58" s="280"/>
      <c r="BL58" s="280"/>
      <c r="BM58" s="280"/>
      <c r="BN58" s="280"/>
      <c r="BO58" s="280"/>
      <c r="BP58" s="280"/>
      <c r="BQ58" s="280"/>
      <c r="BR58" s="280"/>
      <c r="BS58" s="280"/>
      <c r="BT58" s="280"/>
      <c r="BU58" s="280"/>
      <c r="BV58" s="280"/>
      <c r="BW58" s="280"/>
      <c r="BX58" s="280"/>
      <c r="BY58" s="280"/>
      <c r="BZ58" s="280"/>
      <c r="CA58" s="280"/>
      <c r="CB58" s="280"/>
      <c r="CC58" s="280"/>
      <c r="CD58" s="280"/>
      <c r="CE58" s="280"/>
      <c r="CF58" s="280"/>
      <c r="CG58" s="221"/>
      <c r="CH58" s="221"/>
      <c r="CI58" s="221"/>
      <c r="CJ58" s="221"/>
      <c r="CK58" s="221"/>
    </row>
    <row r="59" spans="1:91" s="45" customFormat="1" ht="28" customHeight="1" x14ac:dyDescent="0.25">
      <c r="A59" s="187"/>
      <c r="B59" s="443" t="str">
        <f>'Checklist - Ranking Office Oil'!B569</f>
        <v>7400</v>
      </c>
      <c r="C59" s="902" t="str">
        <f>'Checklist - Ranking Office Oil'!C569</f>
        <v>Familiarization, Additional Green Award Requirements</v>
      </c>
      <c r="D59" s="903"/>
      <c r="E59" s="903"/>
      <c r="F59" s="903"/>
      <c r="G59" s="903"/>
      <c r="H59" s="903"/>
      <c r="I59" s="903"/>
      <c r="J59" s="903"/>
      <c r="K59" s="903"/>
      <c r="L59" s="903"/>
      <c r="M59" s="903"/>
      <c r="N59" s="904"/>
      <c r="O59" s="912">
        <f>'Checklist - Ranking Office Oil'!Y576</f>
        <v>0</v>
      </c>
      <c r="P59" s="913"/>
      <c r="Q59" s="914"/>
      <c r="R59" s="908">
        <f>'Checklist - Ranking Office Oil'!Z576</f>
        <v>80</v>
      </c>
      <c r="S59" s="909"/>
      <c r="T59" s="910"/>
      <c r="U59" s="905">
        <f>'Checklist - Ranking Office Oil'!F577</f>
        <v>50</v>
      </c>
      <c r="V59" s="906"/>
      <c r="W59" s="906"/>
      <c r="X59" s="900"/>
      <c r="Y59" s="907"/>
      <c r="Z59" s="222"/>
      <c r="AA59" s="221"/>
      <c r="AB59" s="22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80"/>
      <c r="BX59" s="280"/>
      <c r="BY59" s="280"/>
      <c r="BZ59" s="280"/>
      <c r="CA59" s="280"/>
      <c r="CB59" s="280"/>
      <c r="CC59" s="280"/>
      <c r="CD59" s="280"/>
      <c r="CE59" s="280"/>
      <c r="CF59" s="280"/>
      <c r="CG59" s="221"/>
      <c r="CH59" s="221"/>
      <c r="CI59" s="221"/>
      <c r="CJ59" s="221"/>
      <c r="CK59" s="221"/>
    </row>
    <row r="60" spans="1:91" s="45" customFormat="1" ht="28" customHeight="1" thickBot="1" x14ac:dyDescent="0.3">
      <c r="A60" s="187"/>
      <c r="B60" s="443" t="str">
        <f>'Checklist - Ranking Office Oil'!B578</f>
        <v>7500</v>
      </c>
      <c r="C60" s="902" t="str">
        <f>'Checklist - Ranking Office Oil'!C578</f>
        <v>Safe Manning and Fatigue Management</v>
      </c>
      <c r="D60" s="903"/>
      <c r="E60" s="903"/>
      <c r="F60" s="903"/>
      <c r="G60" s="903"/>
      <c r="H60" s="903"/>
      <c r="I60" s="903"/>
      <c r="J60" s="903"/>
      <c r="K60" s="903"/>
      <c r="L60" s="903"/>
      <c r="M60" s="903"/>
      <c r="N60" s="904"/>
      <c r="O60" s="912">
        <f>'Checklist - Ranking Office Oil'!Y590</f>
        <v>0</v>
      </c>
      <c r="P60" s="913"/>
      <c r="Q60" s="914"/>
      <c r="R60" s="908">
        <f>'Checklist - Ranking Office Oil'!Z590</f>
        <v>95</v>
      </c>
      <c r="S60" s="909"/>
      <c r="T60" s="910"/>
      <c r="U60" s="905">
        <f>'Checklist - Ranking Office Oil'!F591</f>
        <v>60</v>
      </c>
      <c r="V60" s="906"/>
      <c r="W60" s="906"/>
      <c r="X60" s="900"/>
      <c r="Y60" s="907"/>
      <c r="Z60" s="222"/>
      <c r="AA60" s="221"/>
      <c r="AB60" s="22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280"/>
      <c r="BZ60" s="280"/>
      <c r="CA60" s="280"/>
      <c r="CB60" s="280"/>
      <c r="CC60" s="280"/>
      <c r="CD60" s="280"/>
      <c r="CE60" s="280"/>
      <c r="CF60" s="280"/>
      <c r="CG60" s="221"/>
      <c r="CH60" s="221"/>
      <c r="CI60" s="221"/>
      <c r="CJ60" s="221"/>
      <c r="CK60" s="221"/>
    </row>
    <row r="61" spans="1:91" s="45" customFormat="1" ht="30" customHeight="1" thickBot="1" x14ac:dyDescent="0.3">
      <c r="A61" s="439"/>
      <c r="B61" s="442">
        <f>'Checklist - Ranking Office Oil'!B592</f>
        <v>9000</v>
      </c>
      <c r="C61" s="922" t="str">
        <f>'Checklist - Ranking Office Oil'!C592</f>
        <v>REQUIREMENTS ACCORDING TO ISO STANDARDS</v>
      </c>
      <c r="D61" s="923"/>
      <c r="E61" s="923"/>
      <c r="F61" s="923"/>
      <c r="G61" s="923"/>
      <c r="H61" s="923"/>
      <c r="I61" s="923"/>
      <c r="J61" s="923"/>
      <c r="K61" s="923"/>
      <c r="L61" s="923"/>
      <c r="M61" s="923"/>
      <c r="N61" s="923"/>
      <c r="O61" s="924"/>
      <c r="P61" s="924"/>
      <c r="Q61" s="924"/>
      <c r="R61" s="924"/>
      <c r="S61" s="924"/>
      <c r="T61" s="924"/>
      <c r="U61" s="924"/>
      <c r="V61" s="924"/>
      <c r="W61" s="924"/>
      <c r="X61" s="924"/>
      <c r="Y61" s="925"/>
      <c r="Z61" s="222"/>
      <c r="AA61" s="221"/>
      <c r="AB61" s="221"/>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0"/>
      <c r="AZ61" s="280"/>
      <c r="BA61" s="280"/>
      <c r="BB61" s="280"/>
      <c r="BC61" s="280"/>
      <c r="BD61" s="280"/>
      <c r="BE61" s="280"/>
      <c r="BF61" s="280"/>
      <c r="BG61" s="280"/>
      <c r="BH61" s="280"/>
      <c r="BI61" s="280"/>
      <c r="BJ61" s="280"/>
      <c r="BK61" s="280"/>
      <c r="BL61" s="280"/>
      <c r="BM61" s="280"/>
      <c r="BN61" s="280"/>
      <c r="BO61" s="280"/>
      <c r="BP61" s="280"/>
      <c r="BQ61" s="280"/>
      <c r="BR61" s="280"/>
      <c r="BS61" s="280"/>
      <c r="BT61" s="280"/>
      <c r="BU61" s="280"/>
      <c r="BV61" s="280"/>
      <c r="BW61" s="280"/>
      <c r="BX61" s="280"/>
      <c r="BY61" s="280"/>
      <c r="BZ61" s="280"/>
      <c r="CA61" s="280"/>
      <c r="CB61" s="280"/>
      <c r="CC61" s="280"/>
      <c r="CD61" s="280"/>
      <c r="CE61" s="280"/>
      <c r="CF61" s="280"/>
      <c r="CG61" s="221"/>
      <c r="CH61" s="221"/>
      <c r="CI61" s="221"/>
      <c r="CJ61" s="221"/>
      <c r="CK61" s="221"/>
    </row>
    <row r="62" spans="1:91" s="45" customFormat="1" ht="28" customHeight="1" thickBot="1" x14ac:dyDescent="0.3">
      <c r="A62" s="187"/>
      <c r="B62" s="443" t="str">
        <f>'Checklist - Ranking Office Oil'!B593</f>
        <v>9421</v>
      </c>
      <c r="C62" s="902" t="str">
        <f>'Checklist - Ranking Office Oil'!C593</f>
        <v>ISO Certification</v>
      </c>
      <c r="D62" s="903"/>
      <c r="E62" s="903"/>
      <c r="F62" s="903"/>
      <c r="G62" s="903"/>
      <c r="H62" s="903"/>
      <c r="I62" s="903"/>
      <c r="J62" s="903"/>
      <c r="K62" s="903"/>
      <c r="L62" s="903"/>
      <c r="M62" s="903"/>
      <c r="N62" s="904"/>
      <c r="O62" s="912">
        <f>'Checklist - Ranking Office Oil'!Y604</f>
        <v>0</v>
      </c>
      <c r="P62" s="913"/>
      <c r="Q62" s="914"/>
      <c r="R62" s="908">
        <f>'Checklist - Ranking Office Oil'!Z604</f>
        <v>95</v>
      </c>
      <c r="S62" s="909"/>
      <c r="T62" s="910"/>
      <c r="U62" s="905">
        <f>'Checklist - Ranking Office Oil'!F605</f>
        <v>0</v>
      </c>
      <c r="V62" s="906"/>
      <c r="W62" s="906"/>
      <c r="X62" s="900"/>
      <c r="Y62" s="907"/>
      <c r="Z62" s="222"/>
      <c r="AA62" s="221"/>
      <c r="AB62" s="22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80"/>
      <c r="BF62" s="280"/>
      <c r="BG62" s="280"/>
      <c r="BH62" s="280"/>
      <c r="BI62" s="280"/>
      <c r="BJ62" s="280"/>
      <c r="BK62" s="280"/>
      <c r="BL62" s="280"/>
      <c r="BM62" s="280"/>
      <c r="BN62" s="280"/>
      <c r="BO62" s="280"/>
      <c r="BP62" s="280"/>
      <c r="BQ62" s="280"/>
      <c r="BR62" s="280"/>
      <c r="BS62" s="280"/>
      <c r="BT62" s="280"/>
      <c r="BU62" s="280"/>
      <c r="BV62" s="280"/>
      <c r="BW62" s="280"/>
      <c r="BX62" s="280"/>
      <c r="BY62" s="280"/>
      <c r="BZ62" s="280"/>
      <c r="CA62" s="280"/>
      <c r="CB62" s="280"/>
      <c r="CC62" s="280"/>
      <c r="CD62" s="280"/>
      <c r="CE62" s="280"/>
      <c r="CF62" s="280"/>
      <c r="CG62" s="221"/>
      <c r="CH62" s="221"/>
      <c r="CI62" s="221"/>
      <c r="CJ62" s="221"/>
      <c r="CK62" s="221"/>
    </row>
    <row r="63" spans="1:91" s="45" customFormat="1" ht="30" customHeight="1" thickBot="1" x14ac:dyDescent="0.3">
      <c r="A63" s="187"/>
      <c r="B63" s="441"/>
      <c r="C63" s="995" t="s">
        <v>357</v>
      </c>
      <c r="D63" s="996"/>
      <c r="E63" s="996"/>
      <c r="F63" s="996"/>
      <c r="G63" s="996"/>
      <c r="H63" s="996"/>
      <c r="I63" s="996"/>
      <c r="J63" s="996"/>
      <c r="K63" s="996"/>
      <c r="L63" s="996"/>
      <c r="M63" s="996"/>
      <c r="N63" s="997"/>
      <c r="O63" s="929">
        <f>SUM(O4:Q62)</f>
        <v>0</v>
      </c>
      <c r="P63" s="930"/>
      <c r="Q63" s="931"/>
      <c r="R63" s="998">
        <f>SUM(R4:T62)</f>
        <v>3370</v>
      </c>
      <c r="S63" s="999"/>
      <c r="T63" s="1000"/>
      <c r="U63" s="932">
        <f>SUM(U4:W62)</f>
        <v>1360</v>
      </c>
      <c r="V63" s="933"/>
      <c r="W63" s="934"/>
      <c r="X63" s="445"/>
      <c r="Y63" s="446"/>
      <c r="Z63" s="222"/>
      <c r="AA63" s="222"/>
      <c r="AB63" s="22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c r="BC63" s="280"/>
      <c r="BD63" s="280"/>
      <c r="BE63" s="280"/>
      <c r="BF63" s="280"/>
      <c r="BG63" s="280"/>
      <c r="BH63" s="280"/>
      <c r="BI63" s="280"/>
      <c r="BJ63" s="280"/>
      <c r="BK63" s="280"/>
      <c r="BL63" s="280"/>
      <c r="BM63" s="280"/>
      <c r="BN63" s="280"/>
      <c r="BO63" s="280"/>
      <c r="BP63" s="280"/>
      <c r="BQ63" s="280"/>
      <c r="BR63" s="280"/>
      <c r="BS63" s="280"/>
      <c r="BT63" s="280"/>
      <c r="BU63" s="280"/>
      <c r="BV63" s="280"/>
      <c r="BW63" s="280"/>
      <c r="BX63" s="280"/>
      <c r="BY63" s="280"/>
      <c r="BZ63" s="280"/>
      <c r="CA63" s="280"/>
      <c r="CB63" s="280"/>
      <c r="CC63" s="280"/>
      <c r="CD63" s="280"/>
      <c r="CE63" s="280"/>
      <c r="CF63" s="280"/>
      <c r="CG63" s="221"/>
      <c r="CH63" s="221"/>
      <c r="CI63" s="221"/>
      <c r="CJ63" s="221"/>
      <c r="CK63" s="221"/>
      <c r="CL63" s="221"/>
      <c r="CM63" s="221"/>
    </row>
    <row r="64" spans="1:91" ht="21" customHeight="1" thickBot="1" x14ac:dyDescent="0.3">
      <c r="A64" s="224"/>
      <c r="B64" s="51"/>
      <c r="C64" s="1001"/>
      <c r="D64" s="1001"/>
      <c r="E64" s="1001"/>
      <c r="F64" s="1001"/>
      <c r="G64" s="1001"/>
      <c r="H64" s="1001"/>
      <c r="I64" s="1001"/>
      <c r="J64" s="1001"/>
      <c r="K64" s="1001"/>
      <c r="L64" s="1001"/>
      <c r="M64" s="1001"/>
      <c r="N64" s="1001"/>
      <c r="O64" s="60"/>
      <c r="P64" s="60"/>
      <c r="Q64" s="60"/>
      <c r="R64" s="60"/>
      <c r="S64" s="60"/>
      <c r="T64" s="60"/>
      <c r="U64" s="60"/>
      <c r="V64" s="60"/>
      <c r="W64" s="60"/>
      <c r="X64" s="54"/>
      <c r="Y64" s="60"/>
      <c r="Z64" s="225"/>
      <c r="AA64" s="221"/>
      <c r="CG64" s="60"/>
      <c r="CH64" s="60"/>
      <c r="CI64" s="60"/>
      <c r="CJ64" s="60"/>
      <c r="CK64" s="60"/>
      <c r="CL64" s="60"/>
      <c r="CM64" s="60"/>
    </row>
    <row r="65" spans="1:91" ht="21" customHeight="1" x14ac:dyDescent="0.25">
      <c r="A65" s="224"/>
      <c r="B65" s="51"/>
      <c r="C65" s="51"/>
      <c r="D65" s="51"/>
      <c r="E65" s="51"/>
      <c r="F65" s="51"/>
      <c r="G65" s="51"/>
      <c r="H65" s="51"/>
      <c r="I65" s="51"/>
      <c r="J65" s="51"/>
      <c r="K65" s="51"/>
      <c r="L65" s="51"/>
      <c r="M65" s="51"/>
      <c r="N65" s="51"/>
      <c r="O65" s="60"/>
      <c r="P65" s="60"/>
      <c r="Q65" s="60"/>
      <c r="R65" s="60"/>
      <c r="S65" s="60"/>
      <c r="T65" s="60"/>
      <c r="U65" s="60"/>
      <c r="V65" s="60"/>
      <c r="W65" s="60"/>
      <c r="X65" s="54"/>
      <c r="Y65" s="60"/>
      <c r="Z65" s="225"/>
      <c r="AA65" s="221"/>
      <c r="AE65" s="1002" t="s">
        <v>110</v>
      </c>
      <c r="AF65" s="1003"/>
      <c r="CG65" s="60"/>
      <c r="CH65" s="60"/>
      <c r="CI65" s="60"/>
      <c r="CJ65" s="60"/>
      <c r="CK65" s="60"/>
      <c r="CL65" s="60"/>
      <c r="CM65" s="60"/>
    </row>
    <row r="66" spans="1:91" ht="29.25" customHeight="1" thickBot="1" x14ac:dyDescent="0.3">
      <c r="A66" s="224"/>
      <c r="B66" s="226" t="s">
        <v>250</v>
      </c>
      <c r="C66" s="270"/>
      <c r="D66" s="60"/>
      <c r="E66" s="60"/>
      <c r="F66" s="60"/>
      <c r="G66" s="60"/>
      <c r="H66" s="60"/>
      <c r="I66" s="60"/>
      <c r="J66" s="60"/>
      <c r="K66" s="60"/>
      <c r="L66" s="60"/>
      <c r="M66" s="60"/>
      <c r="N66" s="60"/>
      <c r="O66" s="60"/>
      <c r="P66" s="60"/>
      <c r="Q66" s="60"/>
      <c r="R66" s="60"/>
      <c r="S66" s="60"/>
      <c r="T66" s="60"/>
      <c r="U66" s="60"/>
      <c r="V66" s="60"/>
      <c r="W66" s="60"/>
      <c r="X66" s="51"/>
      <c r="Y66" s="60"/>
      <c r="Z66" s="225"/>
      <c r="AA66" s="221"/>
      <c r="AE66" s="283" t="s">
        <v>251</v>
      </c>
      <c r="AF66" s="284">
        <f>O63/R63</f>
        <v>0</v>
      </c>
      <c r="CG66" s="60"/>
      <c r="CH66" s="60"/>
      <c r="CI66" s="60"/>
      <c r="CJ66" s="60"/>
      <c r="CK66" s="60"/>
      <c r="CL66" s="60"/>
      <c r="CM66" s="60"/>
    </row>
    <row r="67" spans="1:91" ht="30" customHeight="1" x14ac:dyDescent="0.25">
      <c r="A67" s="224"/>
      <c r="B67" s="227" t="s">
        <v>288</v>
      </c>
      <c r="C67" s="978" t="s">
        <v>252</v>
      </c>
      <c r="D67" s="979"/>
      <c r="E67" s="979"/>
      <c r="F67" s="979"/>
      <c r="G67" s="979"/>
      <c r="H67" s="979"/>
      <c r="I67" s="979"/>
      <c r="J67" s="979"/>
      <c r="K67" s="979"/>
      <c r="L67" s="979"/>
      <c r="M67" s="979"/>
      <c r="N67" s="979"/>
      <c r="O67" s="60"/>
      <c r="P67" s="60"/>
      <c r="Q67" s="60"/>
      <c r="R67" s="1004"/>
      <c r="S67" s="1004"/>
      <c r="T67" s="1004"/>
      <c r="U67" s="1004"/>
      <c r="V67" s="1004"/>
      <c r="W67" s="1004"/>
      <c r="X67" s="51"/>
      <c r="Y67" s="60"/>
      <c r="Z67" s="225"/>
      <c r="AA67" s="221"/>
      <c r="AE67" s="285"/>
      <c r="AF67" s="286"/>
      <c r="AG67" s="287"/>
      <c r="CG67" s="60"/>
      <c r="CH67" s="60"/>
      <c r="CI67" s="60"/>
      <c r="CJ67" s="60"/>
      <c r="CK67" s="60"/>
      <c r="CL67" s="60"/>
      <c r="CM67" s="60"/>
    </row>
    <row r="68" spans="1:91" ht="30" customHeight="1" x14ac:dyDescent="0.25">
      <c r="A68" s="224"/>
      <c r="B68" s="228"/>
      <c r="C68" s="978" t="s">
        <v>253</v>
      </c>
      <c r="D68" s="979"/>
      <c r="E68" s="979"/>
      <c r="F68" s="979"/>
      <c r="G68" s="979"/>
      <c r="H68" s="979"/>
      <c r="I68" s="979"/>
      <c r="J68" s="979"/>
      <c r="K68" s="979"/>
      <c r="L68" s="979"/>
      <c r="M68" s="979"/>
      <c r="N68" s="979"/>
      <c r="O68" s="60"/>
      <c r="P68" s="60"/>
      <c r="Q68" s="60"/>
      <c r="R68" s="1005"/>
      <c r="S68" s="1005"/>
      <c r="T68" s="1005"/>
      <c r="U68" s="1005"/>
      <c r="V68" s="1005"/>
      <c r="W68" s="1005"/>
      <c r="X68" s="51"/>
      <c r="Y68" s="60"/>
      <c r="Z68" s="225"/>
      <c r="AA68" s="221"/>
      <c r="AF68" s="288"/>
      <c r="CG68" s="60"/>
      <c r="CH68" s="60"/>
      <c r="CI68" s="60"/>
      <c r="CJ68" s="60"/>
      <c r="CK68" s="60"/>
      <c r="CL68" s="60"/>
      <c r="CM68" s="60"/>
    </row>
    <row r="69" spans="1:91" ht="30" customHeight="1" x14ac:dyDescent="0.25">
      <c r="A69" s="224"/>
      <c r="B69" s="229"/>
      <c r="C69" s="978" t="s">
        <v>254</v>
      </c>
      <c r="D69" s="979"/>
      <c r="E69" s="979"/>
      <c r="F69" s="979"/>
      <c r="G69" s="979"/>
      <c r="H69" s="979"/>
      <c r="I69" s="979"/>
      <c r="J69" s="979"/>
      <c r="K69" s="979"/>
      <c r="L69" s="979"/>
      <c r="M69" s="979"/>
      <c r="N69" s="979"/>
      <c r="O69" s="60"/>
      <c r="P69" s="60"/>
      <c r="Q69" s="60"/>
      <c r="R69" s="60"/>
      <c r="S69" s="60"/>
      <c r="T69" s="60"/>
      <c r="U69" s="60"/>
      <c r="V69" s="60"/>
      <c r="W69" s="60"/>
      <c r="X69" s="51"/>
      <c r="Y69" s="60"/>
      <c r="Z69" s="225"/>
      <c r="AA69" s="221"/>
      <c r="CG69" s="60"/>
      <c r="CH69" s="60"/>
      <c r="CI69" s="60"/>
      <c r="CJ69" s="60"/>
      <c r="CK69" s="60"/>
      <c r="CL69" s="60"/>
      <c r="CM69" s="60"/>
    </row>
    <row r="70" spans="1:91" ht="30" customHeight="1" x14ac:dyDescent="0.25">
      <c r="A70" s="224"/>
      <c r="B70" s="230">
        <v>0</v>
      </c>
      <c r="C70" s="978" t="s">
        <v>255</v>
      </c>
      <c r="D70" s="979"/>
      <c r="E70" s="979"/>
      <c r="F70" s="979"/>
      <c r="G70" s="979"/>
      <c r="H70" s="979"/>
      <c r="I70" s="979"/>
      <c r="J70" s="979"/>
      <c r="K70" s="979"/>
      <c r="L70" s="979"/>
      <c r="M70" s="979"/>
      <c r="N70" s="979"/>
      <c r="O70" s="60"/>
      <c r="P70" s="60"/>
      <c r="Q70" s="60"/>
      <c r="R70" s="60"/>
      <c r="S70" s="60"/>
      <c r="T70" s="60"/>
      <c r="U70" s="60"/>
      <c r="V70" s="60"/>
      <c r="W70" s="60"/>
      <c r="X70" s="51"/>
      <c r="Y70" s="60"/>
      <c r="Z70" s="225"/>
      <c r="AA70" s="221"/>
      <c r="CG70" s="60"/>
      <c r="CH70" s="60"/>
      <c r="CI70" s="60"/>
      <c r="CJ70" s="60"/>
      <c r="CK70" s="60"/>
      <c r="CL70" s="60"/>
      <c r="CM70" s="60"/>
    </row>
    <row r="71" spans="1:91" ht="30" customHeight="1" x14ac:dyDescent="0.4">
      <c r="A71" s="224"/>
      <c r="B71" s="231"/>
      <c r="C71" s="978" t="s">
        <v>256</v>
      </c>
      <c r="D71" s="979"/>
      <c r="E71" s="979"/>
      <c r="F71" s="979"/>
      <c r="G71" s="979"/>
      <c r="H71" s="979"/>
      <c r="I71" s="979"/>
      <c r="J71" s="979"/>
      <c r="K71" s="979"/>
      <c r="L71" s="979"/>
      <c r="M71" s="979"/>
      <c r="N71" s="979"/>
      <c r="O71" s="60"/>
      <c r="P71" s="60"/>
      <c r="Q71" s="60"/>
      <c r="R71" s="60"/>
      <c r="S71" s="60"/>
      <c r="T71" s="60"/>
      <c r="U71" s="60"/>
      <c r="V71" s="60"/>
      <c r="W71" s="60"/>
      <c r="X71" s="232"/>
      <c r="Y71" s="60"/>
      <c r="Z71" s="225"/>
      <c r="AA71" s="221"/>
      <c r="CG71" s="60"/>
      <c r="CH71" s="60"/>
      <c r="CI71" s="60"/>
      <c r="CJ71" s="60"/>
      <c r="CK71" s="60"/>
      <c r="CL71" s="60"/>
      <c r="CM71" s="60"/>
    </row>
    <row r="72" spans="1:91" ht="30" customHeight="1" x14ac:dyDescent="0.25">
      <c r="A72" s="224"/>
      <c r="B72" s="233">
        <v>0</v>
      </c>
      <c r="C72" s="978" t="s">
        <v>214</v>
      </c>
      <c r="D72" s="979"/>
      <c r="E72" s="979"/>
      <c r="F72" s="979"/>
      <c r="G72" s="979"/>
      <c r="H72" s="979"/>
      <c r="I72" s="979"/>
      <c r="J72" s="979"/>
      <c r="K72" s="979"/>
      <c r="L72" s="979"/>
      <c r="M72" s="979"/>
      <c r="N72" s="979"/>
      <c r="O72" s="60"/>
      <c r="P72" s="60"/>
      <c r="Q72" s="60"/>
      <c r="R72" s="60"/>
      <c r="S72" s="60"/>
      <c r="T72" s="60"/>
      <c r="U72" s="60"/>
      <c r="V72" s="60"/>
      <c r="W72" s="60"/>
      <c r="X72" s="51"/>
      <c r="Y72" s="60"/>
      <c r="Z72" s="225"/>
      <c r="AA72" s="221"/>
      <c r="CG72" s="60"/>
      <c r="CH72" s="60"/>
      <c r="CI72" s="60"/>
      <c r="CJ72" s="60"/>
      <c r="CK72" s="60"/>
      <c r="CL72" s="60"/>
      <c r="CM72" s="60"/>
    </row>
    <row r="73" spans="1:91" ht="30" customHeight="1" x14ac:dyDescent="0.4">
      <c r="A73" s="234"/>
      <c r="B73" s="235"/>
      <c r="C73" s="978" t="s">
        <v>257</v>
      </c>
      <c r="D73" s="979"/>
      <c r="E73" s="979"/>
      <c r="F73" s="979"/>
      <c r="G73" s="979"/>
      <c r="H73" s="979"/>
      <c r="I73" s="979"/>
      <c r="J73" s="979"/>
      <c r="K73" s="979"/>
      <c r="L73" s="979"/>
      <c r="M73" s="979"/>
      <c r="N73" s="979"/>
      <c r="O73" s="60"/>
      <c r="P73" s="60"/>
      <c r="Q73" s="60"/>
      <c r="R73" s="60"/>
      <c r="S73" s="60"/>
      <c r="T73" s="60"/>
      <c r="U73" s="60"/>
      <c r="V73" s="60"/>
      <c r="W73" s="60"/>
      <c r="X73" s="232"/>
      <c r="Y73" s="60"/>
      <c r="Z73" s="225"/>
      <c r="AA73" s="221"/>
      <c r="CG73" s="60"/>
      <c r="CH73" s="60"/>
      <c r="CI73" s="60"/>
      <c r="CJ73" s="60"/>
      <c r="CK73" s="60"/>
      <c r="CL73" s="60"/>
      <c r="CM73" s="60"/>
    </row>
    <row r="74" spans="1:91" ht="30" customHeight="1" x14ac:dyDescent="0.25">
      <c r="A74" s="234"/>
      <c r="B74" s="324"/>
      <c r="C74" s="978" t="s">
        <v>472</v>
      </c>
      <c r="D74" s="979"/>
      <c r="E74" s="979"/>
      <c r="F74" s="979"/>
      <c r="G74" s="979"/>
      <c r="H74" s="979"/>
      <c r="I74" s="979"/>
      <c r="J74" s="979"/>
      <c r="K74" s="979"/>
      <c r="L74" s="979"/>
      <c r="M74" s="979"/>
      <c r="N74" s="979"/>
      <c r="O74" s="60"/>
      <c r="P74" s="60"/>
      <c r="Q74" s="60"/>
      <c r="R74" s="60"/>
      <c r="S74" s="60"/>
      <c r="T74" s="60"/>
      <c r="U74" s="60"/>
      <c r="V74" s="60"/>
      <c r="W74" s="60"/>
      <c r="X74" s="51"/>
      <c r="Y74" s="60"/>
      <c r="Z74" s="225"/>
      <c r="AA74" s="221"/>
      <c r="CG74" s="60"/>
      <c r="CH74" s="60"/>
      <c r="CI74" s="60"/>
      <c r="CJ74" s="60"/>
      <c r="CK74" s="60"/>
      <c r="CL74" s="60"/>
      <c r="CM74" s="60"/>
    </row>
    <row r="75" spans="1:91" s="60" customFormat="1" ht="21" customHeight="1" x14ac:dyDescent="0.25">
      <c r="A75" s="224"/>
      <c r="B75" s="271" t="s">
        <v>216</v>
      </c>
      <c r="C75" s="272"/>
      <c r="D75" s="273"/>
      <c r="E75" s="273"/>
      <c r="F75" s="273"/>
      <c r="G75" s="273"/>
      <c r="H75" s="273"/>
      <c r="X75" s="54"/>
      <c r="Z75" s="225"/>
      <c r="AA75" s="221"/>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row>
    <row r="76" spans="1:91" s="60" customFormat="1" ht="21" customHeight="1" x14ac:dyDescent="0.25">
      <c r="A76" s="224"/>
      <c r="C76" s="272"/>
      <c r="D76" s="273"/>
      <c r="E76" s="273"/>
      <c r="F76" s="273"/>
      <c r="G76" s="273"/>
      <c r="H76" s="273"/>
      <c r="X76" s="54"/>
      <c r="Z76" s="225"/>
      <c r="AA76" s="221"/>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row>
    <row r="77" spans="1:91" s="19" customFormat="1" ht="21" customHeight="1" x14ac:dyDescent="0.25">
      <c r="A77" s="288"/>
      <c r="B77" s="277"/>
      <c r="C77" s="289"/>
      <c r="X77" s="277"/>
      <c r="Z77" s="290"/>
      <c r="AA77" s="280"/>
    </row>
    <row r="78" spans="1:91" s="19" customFormat="1" ht="21" customHeight="1" x14ac:dyDescent="0.25">
      <c r="A78" s="288"/>
      <c r="B78" s="277"/>
      <c r="C78" s="291"/>
      <c r="X78" s="277"/>
      <c r="Z78" s="290"/>
      <c r="AA78" s="280"/>
    </row>
    <row r="79" spans="1:91" s="19" customFormat="1" ht="21" customHeight="1" x14ac:dyDescent="0.25">
      <c r="A79" s="288"/>
      <c r="B79" s="277"/>
      <c r="C79" s="291"/>
      <c r="X79" s="277"/>
      <c r="Z79" s="290"/>
      <c r="AA79" s="280"/>
    </row>
    <row r="80" spans="1:91" s="19" customFormat="1" ht="21" customHeight="1" x14ac:dyDescent="0.25">
      <c r="A80" s="288"/>
      <c r="B80" s="277"/>
      <c r="C80" s="291"/>
      <c r="X80" s="277"/>
      <c r="Z80" s="290"/>
      <c r="AA80" s="280"/>
    </row>
    <row r="81" spans="1:27" s="19" customFormat="1" ht="21" customHeight="1" x14ac:dyDescent="0.25">
      <c r="A81" s="288"/>
      <c r="B81" s="277"/>
      <c r="C81" s="291"/>
      <c r="X81" s="281"/>
      <c r="Z81" s="290"/>
      <c r="AA81" s="280"/>
    </row>
    <row r="82" spans="1:27" s="19" customFormat="1" ht="18" x14ac:dyDescent="0.4">
      <c r="A82" s="288"/>
      <c r="B82" s="277"/>
      <c r="C82" s="291"/>
      <c r="X82" s="292"/>
      <c r="Z82" s="290"/>
      <c r="AA82" s="280"/>
    </row>
    <row r="83" spans="1:27" s="19" customFormat="1" x14ac:dyDescent="0.25">
      <c r="A83" s="288"/>
      <c r="B83" s="277"/>
      <c r="C83" s="291"/>
      <c r="X83" s="277"/>
      <c r="Z83" s="290"/>
      <c r="AA83" s="280"/>
    </row>
    <row r="84" spans="1:27" s="19" customFormat="1" x14ac:dyDescent="0.25">
      <c r="A84" s="288"/>
      <c r="B84" s="277"/>
      <c r="C84" s="291"/>
      <c r="X84" s="277"/>
      <c r="Z84" s="290"/>
      <c r="AA84" s="280"/>
    </row>
    <row r="85" spans="1:27" s="19" customFormat="1" x14ac:dyDescent="0.25">
      <c r="A85" s="288"/>
      <c r="B85" s="277"/>
      <c r="C85" s="291"/>
      <c r="X85" s="281"/>
      <c r="Z85" s="290"/>
      <c r="AA85" s="280"/>
    </row>
    <row r="86" spans="1:27" s="19" customFormat="1" ht="18" x14ac:dyDescent="0.4">
      <c r="A86" s="293"/>
      <c r="B86" s="277"/>
      <c r="C86" s="291"/>
      <c r="X86" s="292"/>
      <c r="Z86" s="290"/>
      <c r="AA86" s="280"/>
    </row>
    <row r="87" spans="1:27" s="19" customFormat="1" ht="18" x14ac:dyDescent="0.4">
      <c r="A87" s="293"/>
      <c r="B87" s="277"/>
      <c r="C87" s="291"/>
      <c r="X87" s="292"/>
      <c r="Z87" s="290"/>
      <c r="AA87" s="280"/>
    </row>
    <row r="88" spans="1:27" s="19" customFormat="1" x14ac:dyDescent="0.25">
      <c r="A88" s="293"/>
      <c r="B88" s="277"/>
      <c r="C88" s="291"/>
      <c r="X88" s="277"/>
      <c r="Z88" s="290"/>
      <c r="AA88" s="280"/>
    </row>
    <row r="89" spans="1:27" s="19" customFormat="1" x14ac:dyDescent="0.25">
      <c r="A89" s="293"/>
      <c r="B89" s="277"/>
      <c r="C89" s="291"/>
      <c r="X89" s="277"/>
      <c r="Z89" s="290"/>
      <c r="AA89" s="280"/>
    </row>
    <row r="90" spans="1:27" s="19" customFormat="1" x14ac:dyDescent="0.25">
      <c r="A90" s="293"/>
      <c r="B90" s="277"/>
      <c r="C90" s="291"/>
      <c r="X90" s="277"/>
      <c r="Z90" s="290"/>
      <c r="AA90" s="280"/>
    </row>
    <row r="91" spans="1:27" s="19" customFormat="1" x14ac:dyDescent="0.25">
      <c r="A91" s="293"/>
      <c r="B91" s="277"/>
      <c r="C91" s="291"/>
      <c r="X91" s="277"/>
      <c r="Z91" s="290"/>
      <c r="AA91" s="280"/>
    </row>
    <row r="92" spans="1:27" s="19" customFormat="1" x14ac:dyDescent="0.25">
      <c r="A92" s="293"/>
      <c r="B92" s="277"/>
      <c r="C92" s="291"/>
      <c r="X92" s="281"/>
      <c r="Z92" s="290"/>
      <c r="AA92" s="280"/>
    </row>
    <row r="93" spans="1:27" s="19" customFormat="1" ht="18" x14ac:dyDescent="0.4">
      <c r="A93" s="293"/>
      <c r="B93" s="277"/>
      <c r="C93" s="291"/>
      <c r="X93" s="292"/>
      <c r="Z93" s="290"/>
      <c r="AA93" s="280"/>
    </row>
    <row r="94" spans="1:27" s="19" customFormat="1" ht="18" x14ac:dyDescent="0.4">
      <c r="A94" s="293"/>
      <c r="B94" s="277"/>
      <c r="C94" s="291"/>
      <c r="X94" s="292"/>
      <c r="Z94" s="290"/>
      <c r="AA94" s="280"/>
    </row>
    <row r="95" spans="1:27" s="19" customFormat="1" ht="18" x14ac:dyDescent="0.4">
      <c r="A95" s="293"/>
      <c r="B95" s="277"/>
      <c r="C95" s="291"/>
      <c r="X95" s="292"/>
      <c r="Z95" s="290"/>
      <c r="AA95" s="280"/>
    </row>
    <row r="96" spans="1:27" s="19" customFormat="1" x14ac:dyDescent="0.25">
      <c r="A96" s="293"/>
      <c r="B96" s="277"/>
      <c r="C96" s="291"/>
      <c r="X96" s="277"/>
      <c r="Z96" s="290"/>
      <c r="AA96" s="280"/>
    </row>
    <row r="97" spans="1:27" s="19" customFormat="1" x14ac:dyDescent="0.25">
      <c r="A97" s="293"/>
      <c r="B97" s="277"/>
      <c r="C97" s="291"/>
      <c r="X97" s="277"/>
      <c r="Z97" s="290"/>
      <c r="AA97" s="280"/>
    </row>
    <row r="98" spans="1:27" s="19" customFormat="1" x14ac:dyDescent="0.25">
      <c r="A98" s="293"/>
      <c r="B98" s="277"/>
      <c r="C98" s="291"/>
      <c r="X98" s="277"/>
      <c r="Z98" s="290"/>
      <c r="AA98" s="280"/>
    </row>
    <row r="99" spans="1:27" s="19" customFormat="1" x14ac:dyDescent="0.25">
      <c r="A99" s="293"/>
      <c r="B99" s="277"/>
      <c r="C99" s="291"/>
      <c r="X99" s="277"/>
      <c r="Z99" s="290"/>
      <c r="AA99" s="280"/>
    </row>
    <row r="100" spans="1:27" s="19" customFormat="1" x14ac:dyDescent="0.25">
      <c r="A100" s="293"/>
      <c r="B100" s="277"/>
      <c r="C100" s="291"/>
      <c r="X100" s="277"/>
      <c r="Z100" s="290"/>
      <c r="AA100" s="280"/>
    </row>
    <row r="101" spans="1:27" s="19" customFormat="1" x14ac:dyDescent="0.25">
      <c r="A101" s="293"/>
      <c r="B101" s="277"/>
      <c r="C101" s="291"/>
      <c r="X101" s="277"/>
      <c r="Z101" s="290"/>
      <c r="AA101" s="280"/>
    </row>
    <row r="102" spans="1:27" s="19" customFormat="1" x14ac:dyDescent="0.25">
      <c r="A102" s="293"/>
      <c r="B102" s="277"/>
      <c r="C102" s="291"/>
      <c r="X102" s="281"/>
      <c r="Z102" s="290"/>
      <c r="AA102" s="280"/>
    </row>
    <row r="103" spans="1:27" s="19" customFormat="1" ht="18" x14ac:dyDescent="0.4">
      <c r="A103" s="293"/>
      <c r="B103" s="277"/>
      <c r="C103" s="291"/>
      <c r="X103" s="292"/>
      <c r="Z103" s="290"/>
      <c r="AA103" s="280"/>
    </row>
    <row r="104" spans="1:27" s="19" customFormat="1" ht="18" x14ac:dyDescent="0.4">
      <c r="A104" s="293"/>
      <c r="B104" s="277"/>
      <c r="C104" s="291"/>
      <c r="X104" s="292"/>
      <c r="Z104" s="290"/>
      <c r="AA104" s="280"/>
    </row>
    <row r="105" spans="1:27" s="19" customFormat="1" ht="18" x14ac:dyDescent="0.4">
      <c r="A105" s="293"/>
      <c r="B105" s="277"/>
      <c r="C105" s="291"/>
      <c r="X105" s="292"/>
      <c r="Z105" s="290"/>
      <c r="AA105" s="280"/>
    </row>
    <row r="106" spans="1:27" s="19" customFormat="1" ht="18" x14ac:dyDescent="0.4">
      <c r="A106" s="293"/>
      <c r="B106" s="277"/>
      <c r="C106" s="291"/>
      <c r="X106" s="292"/>
      <c r="Z106" s="290"/>
      <c r="AA106" s="280"/>
    </row>
    <row r="107" spans="1:27" s="19" customFormat="1" ht="18" x14ac:dyDescent="0.4">
      <c r="A107" s="293"/>
      <c r="B107" s="277"/>
      <c r="C107" s="291"/>
      <c r="X107" s="292"/>
      <c r="Z107" s="290"/>
      <c r="AA107" s="280"/>
    </row>
    <row r="108" spans="1:27" s="19" customFormat="1" ht="18" x14ac:dyDescent="0.4">
      <c r="A108" s="293"/>
      <c r="B108" s="277"/>
      <c r="C108" s="291"/>
      <c r="X108" s="292"/>
      <c r="Z108" s="290"/>
      <c r="AA108" s="280"/>
    </row>
    <row r="109" spans="1:27" s="19" customFormat="1" x14ac:dyDescent="0.25">
      <c r="A109" s="293"/>
      <c r="B109" s="277"/>
      <c r="C109" s="291"/>
      <c r="X109" s="277"/>
      <c r="Z109" s="290"/>
      <c r="AA109" s="280"/>
    </row>
    <row r="110" spans="1:27" s="19" customFormat="1" x14ac:dyDescent="0.25">
      <c r="A110" s="293"/>
      <c r="B110" s="277"/>
      <c r="C110" s="291"/>
      <c r="Z110" s="290"/>
      <c r="AA110" s="280"/>
    </row>
    <row r="111" spans="1:27" s="19" customFormat="1" x14ac:dyDescent="0.25">
      <c r="A111" s="293"/>
      <c r="B111" s="277"/>
      <c r="C111" s="291"/>
      <c r="Z111" s="290"/>
      <c r="AA111" s="280"/>
    </row>
    <row r="112" spans="1:27" s="19" customFormat="1" x14ac:dyDescent="0.25">
      <c r="A112" s="293"/>
      <c r="B112" s="277"/>
      <c r="C112" s="291"/>
      <c r="Z112" s="290"/>
      <c r="AA112" s="280"/>
    </row>
    <row r="113" spans="1:27" s="19" customFormat="1" x14ac:dyDescent="0.25">
      <c r="A113" s="293"/>
      <c r="B113" s="277"/>
      <c r="C113" s="291"/>
      <c r="Z113" s="290"/>
      <c r="AA113" s="280"/>
    </row>
    <row r="114" spans="1:27" s="19" customFormat="1" x14ac:dyDescent="0.25">
      <c r="A114" s="293"/>
      <c r="B114" s="277"/>
      <c r="C114" s="291"/>
      <c r="Z114" s="290"/>
      <c r="AA114" s="280"/>
    </row>
    <row r="115" spans="1:27" s="19" customFormat="1" x14ac:dyDescent="0.25">
      <c r="A115" s="293"/>
      <c r="B115" s="277"/>
      <c r="C115" s="291"/>
      <c r="Z115" s="290"/>
      <c r="AA115" s="280"/>
    </row>
    <row r="116" spans="1:27" s="19" customFormat="1" x14ac:dyDescent="0.25">
      <c r="A116" s="293"/>
      <c r="B116" s="277"/>
      <c r="C116" s="291"/>
      <c r="Z116" s="290"/>
      <c r="AA116" s="280"/>
    </row>
    <row r="117" spans="1:27" s="19" customFormat="1" x14ac:dyDescent="0.25">
      <c r="A117" s="293"/>
      <c r="B117" s="277"/>
      <c r="C117" s="291"/>
      <c r="Z117" s="290"/>
      <c r="AA117" s="280"/>
    </row>
    <row r="118" spans="1:27" s="19" customFormat="1" x14ac:dyDescent="0.25">
      <c r="A118" s="293"/>
      <c r="B118" s="277"/>
      <c r="C118" s="291"/>
      <c r="Z118" s="290"/>
      <c r="AA118" s="280"/>
    </row>
    <row r="119" spans="1:27" s="19" customFormat="1" x14ac:dyDescent="0.25">
      <c r="A119" s="293"/>
      <c r="B119" s="277"/>
      <c r="C119" s="291"/>
      <c r="Z119" s="290"/>
      <c r="AA119" s="280"/>
    </row>
    <row r="120" spans="1:27" s="19" customFormat="1" x14ac:dyDescent="0.25">
      <c r="A120" s="293"/>
      <c r="B120" s="277"/>
      <c r="C120" s="291"/>
      <c r="Z120" s="290"/>
      <c r="AA120" s="280"/>
    </row>
    <row r="121" spans="1:27" s="19" customFormat="1" x14ac:dyDescent="0.25">
      <c r="A121" s="293"/>
      <c r="B121" s="277"/>
      <c r="C121" s="291"/>
      <c r="Z121" s="290"/>
      <c r="AA121" s="280"/>
    </row>
    <row r="122" spans="1:27" s="19" customFormat="1" x14ac:dyDescent="0.25">
      <c r="A122" s="293"/>
      <c r="B122" s="277"/>
      <c r="C122" s="291"/>
      <c r="Z122" s="290"/>
      <c r="AA122" s="280"/>
    </row>
    <row r="123" spans="1:27" s="19" customFormat="1" x14ac:dyDescent="0.25">
      <c r="A123" s="293"/>
      <c r="B123" s="277"/>
      <c r="C123" s="291"/>
      <c r="Z123" s="290"/>
      <c r="AA123" s="280"/>
    </row>
    <row r="124" spans="1:27" s="19" customFormat="1" x14ac:dyDescent="0.25">
      <c r="A124" s="293"/>
      <c r="B124" s="277"/>
      <c r="C124" s="291"/>
      <c r="Z124" s="290"/>
      <c r="AA124" s="280"/>
    </row>
    <row r="125" spans="1:27" s="19" customFormat="1" x14ac:dyDescent="0.25">
      <c r="A125" s="293"/>
      <c r="B125" s="277"/>
      <c r="C125" s="291"/>
      <c r="Z125" s="290"/>
      <c r="AA125" s="280"/>
    </row>
    <row r="126" spans="1:27" s="19" customFormat="1" x14ac:dyDescent="0.25">
      <c r="A126" s="293"/>
      <c r="B126" s="277"/>
      <c r="C126" s="291"/>
      <c r="Z126" s="290"/>
      <c r="AA126" s="280"/>
    </row>
    <row r="127" spans="1:27" s="19" customFormat="1" x14ac:dyDescent="0.25">
      <c r="A127" s="293"/>
      <c r="B127" s="277"/>
      <c r="C127" s="291"/>
      <c r="Z127" s="290"/>
      <c r="AA127" s="280"/>
    </row>
    <row r="128" spans="1:27" s="19" customFormat="1" x14ac:dyDescent="0.25">
      <c r="A128" s="293"/>
      <c r="B128" s="277"/>
      <c r="C128" s="291"/>
      <c r="Z128" s="290"/>
      <c r="AA128" s="280"/>
    </row>
    <row r="129" spans="1:27" s="19" customFormat="1" x14ac:dyDescent="0.25">
      <c r="A129" s="293"/>
      <c r="B129" s="277"/>
      <c r="C129" s="291"/>
      <c r="Z129" s="290"/>
      <c r="AA129" s="280"/>
    </row>
    <row r="130" spans="1:27" s="19" customFormat="1" x14ac:dyDescent="0.25">
      <c r="A130" s="293"/>
      <c r="B130" s="277"/>
      <c r="C130" s="291"/>
      <c r="Z130" s="290"/>
      <c r="AA130" s="280"/>
    </row>
    <row r="131" spans="1:27" s="19" customFormat="1" x14ac:dyDescent="0.25">
      <c r="A131" s="293"/>
      <c r="B131" s="277"/>
      <c r="C131" s="291"/>
      <c r="Z131" s="290"/>
      <c r="AA131" s="280"/>
    </row>
    <row r="132" spans="1:27" s="19" customFormat="1" x14ac:dyDescent="0.25">
      <c r="A132" s="293"/>
      <c r="B132" s="277"/>
      <c r="C132" s="291"/>
      <c r="Z132" s="290"/>
      <c r="AA132" s="280"/>
    </row>
    <row r="133" spans="1:27" s="19" customFormat="1" x14ac:dyDescent="0.25">
      <c r="A133" s="293"/>
      <c r="B133" s="277"/>
      <c r="C133" s="291"/>
      <c r="Z133" s="290"/>
      <c r="AA133" s="280"/>
    </row>
    <row r="134" spans="1:27" s="19" customFormat="1" x14ac:dyDescent="0.25">
      <c r="A134" s="293"/>
      <c r="B134" s="277"/>
      <c r="C134" s="291"/>
      <c r="Z134" s="290"/>
      <c r="AA134" s="280"/>
    </row>
    <row r="135" spans="1:27" s="19" customFormat="1" x14ac:dyDescent="0.25">
      <c r="A135" s="293"/>
      <c r="B135" s="277"/>
      <c r="C135" s="291"/>
      <c r="Z135" s="290"/>
      <c r="AA135" s="280"/>
    </row>
    <row r="136" spans="1:27" s="19" customFormat="1" x14ac:dyDescent="0.25">
      <c r="A136" s="293"/>
      <c r="B136" s="277"/>
      <c r="C136" s="291"/>
      <c r="Z136" s="290"/>
      <c r="AA136" s="280"/>
    </row>
    <row r="137" spans="1:27" s="19" customFormat="1" x14ac:dyDescent="0.25">
      <c r="A137" s="293"/>
      <c r="B137" s="277"/>
      <c r="C137" s="291"/>
      <c r="Z137" s="290"/>
      <c r="AA137" s="280"/>
    </row>
    <row r="138" spans="1:27" s="19" customFormat="1" x14ac:dyDescent="0.25">
      <c r="A138" s="293"/>
      <c r="B138" s="277"/>
      <c r="C138" s="291"/>
      <c r="Z138" s="290"/>
      <c r="AA138" s="280"/>
    </row>
    <row r="139" spans="1:27" s="19" customFormat="1" x14ac:dyDescent="0.25">
      <c r="A139" s="293"/>
      <c r="B139" s="277"/>
      <c r="C139" s="291"/>
      <c r="Z139" s="290"/>
      <c r="AA139" s="280"/>
    </row>
    <row r="140" spans="1:27" s="19" customFormat="1" x14ac:dyDescent="0.25">
      <c r="A140" s="293"/>
      <c r="B140" s="277"/>
      <c r="C140" s="291"/>
      <c r="Z140" s="290"/>
      <c r="AA140" s="280"/>
    </row>
    <row r="141" spans="1:27" s="19" customFormat="1" x14ac:dyDescent="0.25">
      <c r="A141" s="293"/>
      <c r="B141" s="277"/>
      <c r="C141" s="291"/>
      <c r="Z141" s="290"/>
      <c r="AA141" s="280"/>
    </row>
    <row r="142" spans="1:27" s="19" customFormat="1" x14ac:dyDescent="0.25">
      <c r="A142" s="293"/>
      <c r="B142" s="277"/>
      <c r="C142" s="291"/>
      <c r="Z142" s="290"/>
      <c r="AA142" s="280"/>
    </row>
    <row r="143" spans="1:27" s="19" customFormat="1" x14ac:dyDescent="0.25">
      <c r="A143" s="293"/>
      <c r="B143" s="277"/>
      <c r="C143" s="291"/>
      <c r="Z143" s="290"/>
      <c r="AA143" s="280"/>
    </row>
    <row r="144" spans="1:27" s="19" customFormat="1" x14ac:dyDescent="0.25">
      <c r="A144" s="293"/>
      <c r="B144" s="277"/>
      <c r="C144" s="291"/>
      <c r="Z144" s="290"/>
      <c r="AA144" s="280"/>
    </row>
    <row r="145" spans="1:27" s="19" customFormat="1" x14ac:dyDescent="0.25">
      <c r="A145" s="293"/>
      <c r="B145" s="277"/>
      <c r="C145" s="291"/>
      <c r="Z145" s="290"/>
      <c r="AA145" s="280"/>
    </row>
    <row r="146" spans="1:27" s="19" customFormat="1" x14ac:dyDescent="0.25">
      <c r="A146" s="293"/>
      <c r="B146" s="277"/>
      <c r="C146" s="291"/>
      <c r="Z146" s="290"/>
      <c r="AA146" s="280"/>
    </row>
    <row r="147" spans="1:27" s="19" customFormat="1" x14ac:dyDescent="0.25">
      <c r="A147" s="293"/>
      <c r="B147" s="277"/>
      <c r="C147" s="291"/>
      <c r="Z147" s="290"/>
      <c r="AA147" s="280"/>
    </row>
    <row r="148" spans="1:27" s="19" customFormat="1" x14ac:dyDescent="0.25">
      <c r="A148" s="293"/>
      <c r="B148" s="277"/>
      <c r="C148" s="291"/>
      <c r="Z148" s="290"/>
      <c r="AA148" s="280"/>
    </row>
    <row r="149" spans="1:27" s="19" customFormat="1" x14ac:dyDescent="0.25">
      <c r="A149" s="293"/>
      <c r="B149" s="277"/>
      <c r="C149" s="291"/>
      <c r="Z149" s="290"/>
      <c r="AA149" s="280"/>
    </row>
    <row r="150" spans="1:27" s="19" customFormat="1" x14ac:dyDescent="0.25">
      <c r="A150" s="293"/>
      <c r="B150" s="277"/>
      <c r="C150" s="291"/>
      <c r="Z150" s="290"/>
      <c r="AA150" s="280"/>
    </row>
    <row r="151" spans="1:27" s="19" customFormat="1" x14ac:dyDescent="0.25">
      <c r="A151" s="293"/>
      <c r="B151" s="277"/>
      <c r="C151" s="291"/>
      <c r="Z151" s="290"/>
      <c r="AA151" s="280"/>
    </row>
    <row r="152" spans="1:27" s="19" customFormat="1" x14ac:dyDescent="0.25">
      <c r="A152" s="293"/>
      <c r="B152" s="277"/>
      <c r="C152" s="291"/>
      <c r="Z152" s="290"/>
      <c r="AA152" s="280"/>
    </row>
    <row r="153" spans="1:27" s="19" customFormat="1" x14ac:dyDescent="0.25">
      <c r="A153" s="293"/>
      <c r="B153" s="277"/>
      <c r="C153" s="291"/>
      <c r="Z153" s="290"/>
      <c r="AA153" s="280"/>
    </row>
    <row r="154" spans="1:27" s="19" customFormat="1" x14ac:dyDescent="0.25">
      <c r="A154" s="293"/>
      <c r="B154" s="277"/>
      <c r="C154" s="291"/>
      <c r="Z154" s="290"/>
      <c r="AA154" s="280"/>
    </row>
    <row r="155" spans="1:27" s="19" customFormat="1" x14ac:dyDescent="0.25">
      <c r="A155" s="293"/>
      <c r="B155" s="277"/>
      <c r="C155" s="291"/>
      <c r="Z155" s="290"/>
      <c r="AA155" s="280"/>
    </row>
    <row r="156" spans="1:27" s="19" customFormat="1" x14ac:dyDescent="0.25">
      <c r="A156" s="293"/>
      <c r="B156" s="277"/>
      <c r="C156" s="291"/>
      <c r="Z156" s="290"/>
      <c r="AA156" s="280"/>
    </row>
    <row r="157" spans="1:27" s="19" customFormat="1" x14ac:dyDescent="0.25">
      <c r="A157" s="293"/>
      <c r="B157" s="277"/>
      <c r="C157" s="291"/>
      <c r="Z157" s="290"/>
      <c r="AA157" s="280"/>
    </row>
    <row r="158" spans="1:27" s="19" customFormat="1" x14ac:dyDescent="0.25">
      <c r="A158" s="293"/>
      <c r="B158" s="277"/>
      <c r="C158" s="291"/>
      <c r="Z158" s="290"/>
      <c r="AA158" s="280"/>
    </row>
    <row r="159" spans="1:27" s="19" customFormat="1" x14ac:dyDescent="0.25">
      <c r="A159" s="293"/>
      <c r="B159" s="277"/>
      <c r="C159" s="291"/>
      <c r="Z159" s="290"/>
      <c r="AA159" s="280"/>
    </row>
    <row r="160" spans="1:27" s="19" customFormat="1" x14ac:dyDescent="0.25">
      <c r="A160" s="293"/>
      <c r="B160" s="277"/>
      <c r="C160" s="291"/>
      <c r="Z160" s="290"/>
      <c r="AA160" s="280"/>
    </row>
    <row r="161" spans="1:27" s="19" customFormat="1" x14ac:dyDescent="0.25">
      <c r="A161" s="293"/>
      <c r="B161" s="277"/>
      <c r="C161" s="291"/>
      <c r="Z161" s="290"/>
      <c r="AA161" s="280"/>
    </row>
    <row r="162" spans="1:27" s="19" customFormat="1" x14ac:dyDescent="0.25">
      <c r="A162" s="293"/>
      <c r="B162" s="277"/>
      <c r="C162" s="291"/>
      <c r="Z162" s="290"/>
      <c r="AA162" s="280"/>
    </row>
    <row r="163" spans="1:27" s="19" customFormat="1" x14ac:dyDescent="0.25">
      <c r="A163" s="293"/>
      <c r="B163" s="277"/>
      <c r="C163" s="291"/>
      <c r="Z163" s="290"/>
      <c r="AA163" s="280"/>
    </row>
    <row r="164" spans="1:27" s="19" customFormat="1" x14ac:dyDescent="0.25">
      <c r="A164" s="293"/>
      <c r="B164" s="277"/>
      <c r="C164" s="291"/>
      <c r="Z164" s="290"/>
      <c r="AA164" s="280"/>
    </row>
    <row r="165" spans="1:27" s="19" customFormat="1" x14ac:dyDescent="0.25">
      <c r="A165" s="293"/>
      <c r="B165" s="277"/>
      <c r="C165" s="291"/>
      <c r="Z165" s="290"/>
      <c r="AA165" s="280"/>
    </row>
    <row r="166" spans="1:27" s="19" customFormat="1" x14ac:dyDescent="0.25">
      <c r="A166" s="293"/>
      <c r="B166" s="277"/>
      <c r="C166" s="291"/>
      <c r="Z166" s="290"/>
      <c r="AA166" s="280"/>
    </row>
    <row r="167" spans="1:27" s="19" customFormat="1" x14ac:dyDescent="0.25">
      <c r="A167" s="293"/>
      <c r="B167" s="277"/>
      <c r="C167" s="291"/>
      <c r="Z167" s="290"/>
      <c r="AA167" s="280"/>
    </row>
    <row r="168" spans="1:27" s="19" customFormat="1" x14ac:dyDescent="0.25">
      <c r="A168" s="293"/>
      <c r="B168" s="277"/>
      <c r="C168" s="291"/>
      <c r="Z168" s="290"/>
      <c r="AA168" s="280"/>
    </row>
    <row r="169" spans="1:27" s="19" customFormat="1" x14ac:dyDescent="0.25">
      <c r="A169" s="293"/>
      <c r="B169" s="277"/>
      <c r="C169" s="291"/>
      <c r="Z169" s="290"/>
      <c r="AA169" s="280"/>
    </row>
    <row r="170" spans="1:27" s="19" customFormat="1" x14ac:dyDescent="0.25">
      <c r="A170" s="293"/>
      <c r="B170" s="277"/>
      <c r="C170" s="291"/>
      <c r="Z170" s="290"/>
      <c r="AA170" s="280"/>
    </row>
    <row r="171" spans="1:27" s="19" customFormat="1" x14ac:dyDescent="0.25">
      <c r="A171" s="293"/>
      <c r="B171" s="277"/>
      <c r="C171" s="291"/>
      <c r="Z171" s="290"/>
      <c r="AA171" s="280"/>
    </row>
    <row r="172" spans="1:27" s="19" customFormat="1" x14ac:dyDescent="0.25">
      <c r="A172" s="293"/>
      <c r="B172" s="277"/>
      <c r="C172" s="291"/>
      <c r="Z172" s="290"/>
      <c r="AA172" s="280"/>
    </row>
    <row r="173" spans="1:27" s="19" customFormat="1" x14ac:dyDescent="0.25">
      <c r="A173" s="293"/>
      <c r="B173" s="277"/>
      <c r="C173" s="291"/>
      <c r="Z173" s="290"/>
      <c r="AA173" s="280"/>
    </row>
    <row r="174" spans="1:27" s="19" customFormat="1" x14ac:dyDescent="0.25">
      <c r="A174" s="293"/>
      <c r="B174" s="277"/>
      <c r="C174" s="291"/>
      <c r="Z174" s="290"/>
      <c r="AA174" s="280"/>
    </row>
    <row r="175" spans="1:27" s="19" customFormat="1" x14ac:dyDescent="0.25">
      <c r="A175" s="293"/>
      <c r="B175" s="277"/>
      <c r="C175" s="291"/>
      <c r="Z175" s="290"/>
      <c r="AA175" s="280"/>
    </row>
    <row r="176" spans="1:27" s="19" customFormat="1" x14ac:dyDescent="0.25">
      <c r="A176" s="293"/>
      <c r="B176" s="277"/>
      <c r="C176" s="291"/>
      <c r="Z176" s="290"/>
      <c r="AA176" s="280"/>
    </row>
    <row r="177" spans="1:27" s="19" customFormat="1" x14ac:dyDescent="0.25">
      <c r="A177" s="293"/>
      <c r="B177" s="277"/>
      <c r="C177" s="291"/>
      <c r="Z177" s="290"/>
      <c r="AA177" s="280"/>
    </row>
    <row r="178" spans="1:27" s="19" customFormat="1" x14ac:dyDescent="0.25">
      <c r="A178" s="293"/>
      <c r="B178" s="277"/>
      <c r="C178" s="291"/>
      <c r="Z178" s="290"/>
      <c r="AA178" s="280"/>
    </row>
    <row r="179" spans="1:27" s="19" customFormat="1" x14ac:dyDescent="0.25">
      <c r="A179" s="293"/>
      <c r="B179" s="277"/>
      <c r="C179" s="291"/>
      <c r="Z179" s="290"/>
      <c r="AA179" s="280"/>
    </row>
    <row r="180" spans="1:27" s="19" customFormat="1" x14ac:dyDescent="0.25">
      <c r="A180" s="293"/>
      <c r="B180" s="277"/>
      <c r="C180" s="291"/>
      <c r="Z180" s="290"/>
      <c r="AA180" s="280"/>
    </row>
    <row r="181" spans="1:27" s="19" customFormat="1" x14ac:dyDescent="0.25">
      <c r="A181" s="293"/>
      <c r="B181" s="277"/>
      <c r="C181" s="291"/>
      <c r="Z181" s="290"/>
      <c r="AA181" s="280"/>
    </row>
    <row r="182" spans="1:27" s="19" customFormat="1" x14ac:dyDescent="0.25">
      <c r="A182" s="293"/>
      <c r="B182" s="277"/>
      <c r="C182" s="291"/>
      <c r="Z182" s="290"/>
      <c r="AA182" s="280"/>
    </row>
    <row r="183" spans="1:27" s="19" customFormat="1" x14ac:dyDescent="0.25">
      <c r="A183" s="293"/>
      <c r="B183" s="277"/>
      <c r="C183" s="291"/>
      <c r="Z183" s="290"/>
      <c r="AA183" s="280"/>
    </row>
    <row r="184" spans="1:27" s="19" customFormat="1" x14ac:dyDescent="0.25">
      <c r="A184" s="293"/>
      <c r="B184" s="277"/>
      <c r="C184" s="291"/>
      <c r="Z184" s="290"/>
      <c r="AA184" s="280"/>
    </row>
    <row r="185" spans="1:27" s="19" customFormat="1" x14ac:dyDescent="0.25">
      <c r="A185" s="293"/>
      <c r="B185" s="277"/>
      <c r="C185" s="291"/>
      <c r="Z185" s="290"/>
      <c r="AA185" s="280"/>
    </row>
    <row r="186" spans="1:27" s="19" customFormat="1" x14ac:dyDescent="0.25">
      <c r="A186" s="293"/>
      <c r="B186" s="277"/>
      <c r="C186" s="291"/>
      <c r="Z186" s="290"/>
      <c r="AA186" s="280"/>
    </row>
    <row r="187" spans="1:27" s="19" customFormat="1" x14ac:dyDescent="0.25">
      <c r="A187" s="293"/>
      <c r="B187" s="277"/>
      <c r="C187" s="291"/>
      <c r="Z187" s="290"/>
      <c r="AA187" s="280"/>
    </row>
    <row r="188" spans="1:27" s="19" customFormat="1" x14ac:dyDescent="0.25">
      <c r="A188" s="293"/>
      <c r="B188" s="277"/>
      <c r="C188" s="291"/>
      <c r="Z188" s="290"/>
      <c r="AA188" s="280"/>
    </row>
    <row r="189" spans="1:27" s="19" customFormat="1" x14ac:dyDescent="0.25">
      <c r="A189" s="293"/>
      <c r="B189" s="277"/>
      <c r="C189" s="291"/>
      <c r="Z189" s="290"/>
      <c r="AA189" s="280"/>
    </row>
    <row r="190" spans="1:27" s="19" customFormat="1" x14ac:dyDescent="0.25">
      <c r="A190" s="293"/>
      <c r="B190" s="277"/>
      <c r="C190" s="291"/>
      <c r="Z190" s="290"/>
      <c r="AA190" s="280"/>
    </row>
    <row r="191" spans="1:27" s="19" customFormat="1" x14ac:dyDescent="0.25">
      <c r="A191" s="293"/>
      <c r="B191" s="277"/>
      <c r="C191" s="291"/>
      <c r="Z191" s="290"/>
      <c r="AA191" s="280"/>
    </row>
    <row r="192" spans="1:27" s="19" customFormat="1" x14ac:dyDescent="0.25">
      <c r="A192" s="293"/>
      <c r="B192" s="277"/>
      <c r="C192" s="291"/>
      <c r="Z192" s="290"/>
      <c r="AA192" s="280"/>
    </row>
    <row r="193" spans="1:27" s="19" customFormat="1" x14ac:dyDescent="0.25">
      <c r="A193" s="293"/>
      <c r="B193" s="277"/>
      <c r="C193" s="291"/>
      <c r="Z193" s="290"/>
      <c r="AA193" s="280"/>
    </row>
    <row r="194" spans="1:27" s="19" customFormat="1" x14ac:dyDescent="0.25">
      <c r="A194" s="293"/>
      <c r="B194" s="277"/>
      <c r="C194" s="291"/>
      <c r="Z194" s="290"/>
      <c r="AA194" s="280"/>
    </row>
    <row r="195" spans="1:27" s="19" customFormat="1" x14ac:dyDescent="0.25">
      <c r="A195" s="293"/>
      <c r="B195" s="277"/>
      <c r="C195" s="291"/>
      <c r="Z195" s="290"/>
      <c r="AA195" s="280"/>
    </row>
    <row r="196" spans="1:27" s="19" customFormat="1" x14ac:dyDescent="0.25">
      <c r="A196" s="293"/>
      <c r="B196" s="277"/>
      <c r="C196" s="291"/>
      <c r="Z196" s="290"/>
      <c r="AA196" s="280"/>
    </row>
    <row r="197" spans="1:27" s="19" customFormat="1" x14ac:dyDescent="0.25">
      <c r="A197" s="293"/>
      <c r="B197" s="277"/>
      <c r="C197" s="291"/>
      <c r="Z197" s="290"/>
      <c r="AA197" s="280"/>
    </row>
    <row r="198" spans="1:27" s="19" customFormat="1" x14ac:dyDescent="0.25">
      <c r="A198" s="293"/>
      <c r="B198" s="277"/>
      <c r="C198" s="291"/>
      <c r="Z198" s="290"/>
      <c r="AA198" s="280"/>
    </row>
    <row r="199" spans="1:27" s="19" customFormat="1" x14ac:dyDescent="0.25">
      <c r="A199" s="293"/>
      <c r="B199" s="277"/>
      <c r="C199" s="291"/>
      <c r="Z199" s="290"/>
      <c r="AA199" s="280"/>
    </row>
    <row r="200" spans="1:27" s="19" customFormat="1" x14ac:dyDescent="0.25">
      <c r="A200" s="293"/>
      <c r="B200" s="277"/>
      <c r="C200" s="291"/>
      <c r="Z200" s="290"/>
      <c r="AA200" s="280"/>
    </row>
    <row r="201" spans="1:27" s="19" customFormat="1" x14ac:dyDescent="0.25">
      <c r="A201" s="293"/>
      <c r="B201" s="277"/>
      <c r="C201" s="291"/>
      <c r="Z201" s="290"/>
      <c r="AA201" s="280"/>
    </row>
    <row r="202" spans="1:27" s="19" customFormat="1" x14ac:dyDescent="0.25">
      <c r="A202" s="293"/>
      <c r="B202" s="277"/>
      <c r="C202" s="291"/>
      <c r="Z202" s="290"/>
      <c r="AA202" s="280"/>
    </row>
    <row r="203" spans="1:27" s="19" customFormat="1" x14ac:dyDescent="0.25">
      <c r="A203" s="293"/>
      <c r="B203" s="277"/>
      <c r="C203" s="291"/>
      <c r="Z203" s="290"/>
      <c r="AA203" s="280"/>
    </row>
    <row r="204" spans="1:27" s="19" customFormat="1" x14ac:dyDescent="0.25">
      <c r="A204" s="293"/>
      <c r="B204" s="277"/>
      <c r="C204" s="291"/>
      <c r="Z204" s="290"/>
      <c r="AA204" s="280"/>
    </row>
    <row r="205" spans="1:27" s="19" customFormat="1" x14ac:dyDescent="0.25">
      <c r="A205" s="293"/>
      <c r="B205" s="277"/>
      <c r="C205" s="291"/>
      <c r="Z205" s="290"/>
      <c r="AA205" s="280"/>
    </row>
    <row r="206" spans="1:27" s="19" customFormat="1" x14ac:dyDescent="0.25">
      <c r="A206" s="293"/>
      <c r="B206" s="277"/>
      <c r="C206" s="291"/>
      <c r="Z206" s="290"/>
      <c r="AA206" s="280"/>
    </row>
    <row r="207" spans="1:27" s="19" customFormat="1" x14ac:dyDescent="0.25">
      <c r="A207" s="293"/>
      <c r="B207" s="277"/>
      <c r="C207" s="291"/>
      <c r="Z207" s="290"/>
      <c r="AA207" s="280"/>
    </row>
    <row r="208" spans="1:27" s="19" customFormat="1" x14ac:dyDescent="0.25">
      <c r="A208" s="293"/>
      <c r="B208" s="277"/>
      <c r="C208" s="291"/>
      <c r="Z208" s="290"/>
      <c r="AA208" s="280"/>
    </row>
    <row r="209" spans="1:27" s="19" customFormat="1" x14ac:dyDescent="0.25">
      <c r="A209" s="293"/>
      <c r="B209" s="277"/>
      <c r="C209" s="291"/>
      <c r="Z209" s="290"/>
      <c r="AA209" s="280"/>
    </row>
    <row r="210" spans="1:27" s="19" customFormat="1" x14ac:dyDescent="0.25">
      <c r="A210" s="293"/>
      <c r="B210" s="277"/>
      <c r="C210" s="291"/>
      <c r="Z210" s="290"/>
      <c r="AA210" s="280"/>
    </row>
    <row r="211" spans="1:27" s="19" customFormat="1" x14ac:dyDescent="0.25">
      <c r="A211" s="293"/>
      <c r="B211" s="277"/>
      <c r="C211" s="291"/>
      <c r="Z211" s="290"/>
      <c r="AA211" s="280"/>
    </row>
    <row r="212" spans="1:27" s="19" customFormat="1" x14ac:dyDescent="0.25">
      <c r="A212" s="293"/>
      <c r="B212" s="277"/>
      <c r="C212" s="291"/>
      <c r="Z212" s="290"/>
      <c r="AA212" s="280"/>
    </row>
    <row r="213" spans="1:27" s="19" customFormat="1" x14ac:dyDescent="0.25">
      <c r="A213" s="293"/>
      <c r="B213" s="277"/>
      <c r="C213" s="291"/>
      <c r="Z213" s="290"/>
      <c r="AA213" s="280"/>
    </row>
    <row r="214" spans="1:27" s="19" customFormat="1" x14ac:dyDescent="0.25">
      <c r="A214" s="293"/>
      <c r="B214" s="277"/>
      <c r="C214" s="291"/>
      <c r="Z214" s="290"/>
      <c r="AA214" s="280"/>
    </row>
    <row r="215" spans="1:27" s="19" customFormat="1" x14ac:dyDescent="0.25">
      <c r="A215" s="293"/>
      <c r="B215" s="277"/>
      <c r="C215" s="291"/>
      <c r="Z215" s="290"/>
      <c r="AA215" s="280"/>
    </row>
    <row r="216" spans="1:27" s="19" customFormat="1" x14ac:dyDescent="0.25">
      <c r="A216" s="293"/>
      <c r="B216" s="277"/>
      <c r="C216" s="291"/>
      <c r="Z216" s="290"/>
      <c r="AA216" s="280"/>
    </row>
    <row r="217" spans="1:27" s="19" customFormat="1" x14ac:dyDescent="0.25">
      <c r="A217" s="293"/>
      <c r="B217" s="277"/>
      <c r="C217" s="291"/>
      <c r="Z217" s="290"/>
      <c r="AA217" s="280"/>
    </row>
    <row r="218" spans="1:27" s="19" customFormat="1" x14ac:dyDescent="0.25">
      <c r="A218" s="293"/>
      <c r="B218" s="277"/>
      <c r="C218" s="291"/>
      <c r="Z218" s="290"/>
      <c r="AA218" s="280"/>
    </row>
    <row r="219" spans="1:27" s="19" customFormat="1" x14ac:dyDescent="0.25">
      <c r="A219" s="293"/>
      <c r="B219" s="277"/>
      <c r="C219" s="291"/>
      <c r="Z219" s="290"/>
      <c r="AA219" s="280"/>
    </row>
    <row r="220" spans="1:27" s="19" customFormat="1" x14ac:dyDescent="0.25">
      <c r="A220" s="293"/>
      <c r="B220" s="277"/>
      <c r="C220" s="291"/>
      <c r="Z220" s="290"/>
      <c r="AA220" s="280"/>
    </row>
    <row r="221" spans="1:27" s="19" customFormat="1" x14ac:dyDescent="0.25">
      <c r="A221" s="293"/>
      <c r="B221" s="277"/>
      <c r="C221" s="291"/>
      <c r="Z221" s="290"/>
      <c r="AA221" s="280"/>
    </row>
    <row r="222" spans="1:27" s="19" customFormat="1" x14ac:dyDescent="0.25">
      <c r="A222" s="293"/>
      <c r="B222" s="277"/>
      <c r="C222" s="291"/>
      <c r="Z222" s="290"/>
      <c r="AA222" s="280"/>
    </row>
    <row r="223" spans="1:27" s="19" customFormat="1" x14ac:dyDescent="0.25">
      <c r="A223" s="293"/>
      <c r="B223" s="277"/>
      <c r="C223" s="291"/>
      <c r="Z223" s="290"/>
      <c r="AA223" s="280"/>
    </row>
    <row r="224" spans="1:27" s="19" customFormat="1" x14ac:dyDescent="0.25">
      <c r="A224" s="293"/>
      <c r="B224" s="277"/>
      <c r="C224" s="291"/>
      <c r="Z224" s="290"/>
      <c r="AA224" s="280"/>
    </row>
    <row r="225" spans="1:27" s="19" customFormat="1" x14ac:dyDescent="0.25">
      <c r="A225" s="293"/>
      <c r="B225" s="277"/>
      <c r="C225" s="291"/>
      <c r="Z225" s="290"/>
      <c r="AA225" s="280"/>
    </row>
    <row r="226" spans="1:27" s="19" customFormat="1" x14ac:dyDescent="0.25">
      <c r="A226" s="293"/>
      <c r="B226" s="277"/>
      <c r="C226" s="291"/>
      <c r="Z226" s="290"/>
      <c r="AA226" s="280"/>
    </row>
    <row r="227" spans="1:27" s="19" customFormat="1" x14ac:dyDescent="0.25">
      <c r="A227" s="293"/>
      <c r="B227" s="277"/>
      <c r="C227" s="291"/>
      <c r="Z227" s="290"/>
      <c r="AA227" s="280"/>
    </row>
    <row r="228" spans="1:27" s="19" customFormat="1" x14ac:dyDescent="0.25">
      <c r="A228" s="293"/>
      <c r="B228" s="277"/>
      <c r="C228" s="291"/>
      <c r="Z228" s="290"/>
      <c r="AA228" s="280"/>
    </row>
    <row r="229" spans="1:27" s="19" customFormat="1" x14ac:dyDescent="0.25">
      <c r="A229" s="293"/>
      <c r="B229" s="277"/>
      <c r="C229" s="291"/>
      <c r="Z229" s="290"/>
      <c r="AA229" s="280"/>
    </row>
    <row r="230" spans="1:27" s="19" customFormat="1" x14ac:dyDescent="0.25">
      <c r="A230" s="293"/>
      <c r="B230" s="277"/>
      <c r="C230" s="291"/>
      <c r="Z230" s="290"/>
      <c r="AA230" s="280"/>
    </row>
    <row r="231" spans="1:27" s="19" customFormat="1" x14ac:dyDescent="0.25">
      <c r="A231" s="293"/>
      <c r="B231" s="277"/>
      <c r="C231" s="291"/>
      <c r="Z231" s="290"/>
      <c r="AA231" s="280"/>
    </row>
    <row r="232" spans="1:27" s="19" customFormat="1" x14ac:dyDescent="0.25">
      <c r="A232" s="293"/>
      <c r="B232" s="277"/>
      <c r="C232" s="291"/>
      <c r="Z232" s="290"/>
      <c r="AA232" s="280"/>
    </row>
    <row r="233" spans="1:27" s="19" customFormat="1" x14ac:dyDescent="0.25">
      <c r="A233" s="293"/>
      <c r="B233" s="277"/>
      <c r="C233" s="291"/>
      <c r="Z233" s="290"/>
      <c r="AA233" s="280"/>
    </row>
    <row r="234" spans="1:27" s="19" customFormat="1" x14ac:dyDescent="0.25">
      <c r="A234" s="293"/>
      <c r="B234" s="277"/>
      <c r="C234" s="291"/>
      <c r="Z234" s="290"/>
      <c r="AA234" s="280"/>
    </row>
    <row r="235" spans="1:27" s="19" customFormat="1" x14ac:dyDescent="0.25">
      <c r="A235" s="293"/>
      <c r="B235" s="277"/>
      <c r="C235" s="291"/>
      <c r="Z235" s="290"/>
      <c r="AA235" s="280"/>
    </row>
    <row r="236" spans="1:27" s="19" customFormat="1" x14ac:dyDescent="0.25">
      <c r="A236" s="293"/>
      <c r="B236" s="277"/>
      <c r="C236" s="291"/>
      <c r="Z236" s="290"/>
      <c r="AA236" s="280"/>
    </row>
    <row r="237" spans="1:27" s="19" customFormat="1" x14ac:dyDescent="0.25">
      <c r="A237" s="293"/>
      <c r="B237" s="277"/>
      <c r="C237" s="291"/>
      <c r="Z237" s="290"/>
      <c r="AA237" s="280"/>
    </row>
    <row r="238" spans="1:27" s="19" customFormat="1" x14ac:dyDescent="0.25">
      <c r="A238" s="293"/>
      <c r="B238" s="277"/>
      <c r="C238" s="291"/>
      <c r="Z238" s="290"/>
      <c r="AA238" s="280"/>
    </row>
    <row r="239" spans="1:27" s="19" customFormat="1" x14ac:dyDescent="0.25">
      <c r="A239" s="293"/>
      <c r="B239" s="277"/>
      <c r="C239" s="291"/>
      <c r="Z239" s="290"/>
      <c r="AA239" s="280"/>
    </row>
    <row r="240" spans="1:27" s="19" customFormat="1" x14ac:dyDescent="0.25">
      <c r="A240" s="293"/>
      <c r="B240" s="277"/>
      <c r="C240" s="291"/>
      <c r="Z240" s="290"/>
      <c r="AA240" s="280"/>
    </row>
    <row r="241" spans="1:27" s="19" customFormat="1" x14ac:dyDescent="0.25">
      <c r="A241" s="293"/>
      <c r="B241" s="277"/>
      <c r="C241" s="291"/>
      <c r="Z241" s="290"/>
      <c r="AA241" s="280"/>
    </row>
    <row r="242" spans="1:27" s="19" customFormat="1" x14ac:dyDescent="0.25">
      <c r="A242" s="293"/>
      <c r="B242" s="277"/>
      <c r="C242" s="291"/>
      <c r="Z242" s="290"/>
      <c r="AA242" s="280"/>
    </row>
    <row r="243" spans="1:27" s="19" customFormat="1" x14ac:dyDescent="0.25">
      <c r="A243" s="293"/>
      <c r="B243" s="277"/>
      <c r="C243" s="291"/>
      <c r="Z243" s="290"/>
      <c r="AA243" s="280"/>
    </row>
    <row r="244" spans="1:27" s="19" customFormat="1" x14ac:dyDescent="0.25">
      <c r="A244" s="293"/>
      <c r="B244" s="277"/>
      <c r="C244" s="291"/>
      <c r="Z244" s="290"/>
      <c r="AA244" s="280"/>
    </row>
    <row r="245" spans="1:27" s="19" customFormat="1" x14ac:dyDescent="0.25">
      <c r="A245" s="293"/>
      <c r="B245" s="277"/>
      <c r="C245" s="291"/>
      <c r="Z245" s="290"/>
      <c r="AA245" s="280"/>
    </row>
    <row r="246" spans="1:27" s="19" customFormat="1" x14ac:dyDescent="0.25">
      <c r="A246" s="293"/>
      <c r="B246" s="277"/>
      <c r="C246" s="291"/>
      <c r="Z246" s="290"/>
      <c r="AA246" s="280"/>
    </row>
    <row r="247" spans="1:27" s="19" customFormat="1" x14ac:dyDescent="0.25">
      <c r="A247" s="293"/>
      <c r="B247" s="277"/>
      <c r="C247" s="291"/>
      <c r="Z247" s="290"/>
      <c r="AA247" s="280"/>
    </row>
    <row r="248" spans="1:27" s="19" customFormat="1" x14ac:dyDescent="0.25">
      <c r="A248" s="293"/>
      <c r="B248" s="277"/>
      <c r="C248" s="291"/>
      <c r="Z248" s="290"/>
      <c r="AA248" s="280"/>
    </row>
    <row r="249" spans="1:27" s="19" customFormat="1" x14ac:dyDescent="0.25">
      <c r="A249" s="293"/>
      <c r="B249" s="277"/>
      <c r="C249" s="291"/>
      <c r="Z249" s="290"/>
      <c r="AA249" s="280"/>
    </row>
    <row r="250" spans="1:27" s="19" customFormat="1" x14ac:dyDescent="0.25">
      <c r="A250" s="293"/>
      <c r="B250" s="277"/>
      <c r="C250" s="291"/>
      <c r="Z250" s="290"/>
      <c r="AA250" s="280"/>
    </row>
    <row r="251" spans="1:27" s="19" customFormat="1" x14ac:dyDescent="0.25">
      <c r="A251" s="293"/>
      <c r="B251" s="277"/>
      <c r="C251" s="291"/>
      <c r="Z251" s="290"/>
      <c r="AA251" s="280"/>
    </row>
    <row r="252" spans="1:27" s="19" customFormat="1" x14ac:dyDescent="0.25">
      <c r="A252" s="293"/>
      <c r="B252" s="277"/>
      <c r="C252" s="291"/>
      <c r="Z252" s="290"/>
      <c r="AA252" s="280"/>
    </row>
    <row r="253" spans="1:27" s="19" customFormat="1" x14ac:dyDescent="0.25">
      <c r="A253" s="293"/>
      <c r="B253" s="277"/>
      <c r="C253" s="291"/>
      <c r="Z253" s="290"/>
      <c r="AA253" s="280"/>
    </row>
    <row r="254" spans="1:27" s="19" customFormat="1" x14ac:dyDescent="0.25">
      <c r="A254" s="293"/>
      <c r="B254" s="277"/>
      <c r="C254" s="291"/>
      <c r="Z254" s="290"/>
      <c r="AA254" s="280"/>
    </row>
    <row r="255" spans="1:27" s="19" customFormat="1" x14ac:dyDescent="0.25">
      <c r="A255" s="293"/>
      <c r="B255" s="277"/>
      <c r="C255" s="291"/>
      <c r="Z255" s="290"/>
      <c r="AA255" s="280"/>
    </row>
    <row r="256" spans="1:27" s="19" customFormat="1" x14ac:dyDescent="0.25">
      <c r="A256" s="293"/>
      <c r="B256" s="277"/>
      <c r="C256" s="291"/>
      <c r="Z256" s="290"/>
      <c r="AA256" s="280"/>
    </row>
    <row r="257" spans="1:27" s="19" customFormat="1" x14ac:dyDescent="0.25">
      <c r="A257" s="293"/>
      <c r="B257" s="277"/>
      <c r="C257" s="291"/>
      <c r="Z257" s="290"/>
      <c r="AA257" s="280"/>
    </row>
    <row r="258" spans="1:27" s="19" customFormat="1" x14ac:dyDescent="0.25">
      <c r="A258" s="293"/>
      <c r="B258" s="277"/>
      <c r="C258" s="291"/>
      <c r="Z258" s="290"/>
      <c r="AA258" s="280"/>
    </row>
    <row r="259" spans="1:27" s="19" customFormat="1" x14ac:dyDescent="0.25">
      <c r="A259" s="293"/>
      <c r="B259" s="277"/>
      <c r="C259" s="291"/>
      <c r="Z259" s="290"/>
      <c r="AA259" s="280"/>
    </row>
    <row r="260" spans="1:27" s="19" customFormat="1" x14ac:dyDescent="0.25">
      <c r="A260" s="293"/>
      <c r="B260" s="277"/>
      <c r="C260" s="291"/>
      <c r="Z260" s="290"/>
      <c r="AA260" s="280"/>
    </row>
    <row r="261" spans="1:27" s="19" customFormat="1" x14ac:dyDescent="0.25">
      <c r="A261" s="293"/>
      <c r="B261" s="277"/>
      <c r="C261" s="291"/>
      <c r="Z261" s="290"/>
      <c r="AA261" s="280"/>
    </row>
    <row r="262" spans="1:27" s="19" customFormat="1" x14ac:dyDescent="0.25">
      <c r="A262" s="293"/>
      <c r="B262" s="277"/>
      <c r="C262" s="291"/>
      <c r="Z262" s="290"/>
      <c r="AA262" s="280"/>
    </row>
    <row r="263" spans="1:27" s="19" customFormat="1" x14ac:dyDescent="0.25">
      <c r="A263" s="293"/>
      <c r="B263" s="277"/>
      <c r="C263" s="291"/>
      <c r="Z263" s="290"/>
      <c r="AA263" s="280"/>
    </row>
    <row r="264" spans="1:27" s="19" customFormat="1" x14ac:dyDescent="0.25">
      <c r="A264" s="293"/>
      <c r="B264" s="277"/>
      <c r="C264" s="291"/>
      <c r="Z264" s="290"/>
      <c r="AA264" s="280"/>
    </row>
    <row r="265" spans="1:27" s="19" customFormat="1" x14ac:dyDescent="0.25">
      <c r="A265" s="293"/>
      <c r="B265" s="277"/>
      <c r="C265" s="291"/>
      <c r="Z265" s="290"/>
      <c r="AA265" s="280"/>
    </row>
    <row r="266" spans="1:27" s="19" customFormat="1" x14ac:dyDescent="0.25">
      <c r="A266" s="293"/>
      <c r="B266" s="277"/>
      <c r="C266" s="291"/>
      <c r="Z266" s="290"/>
      <c r="AA266" s="280"/>
    </row>
    <row r="267" spans="1:27" s="19" customFormat="1" x14ac:dyDescent="0.25">
      <c r="A267" s="293"/>
      <c r="B267" s="277"/>
      <c r="C267" s="291"/>
      <c r="Z267" s="290"/>
      <c r="AA267" s="280"/>
    </row>
    <row r="268" spans="1:27" s="19" customFormat="1" x14ac:dyDescent="0.25">
      <c r="A268" s="293"/>
      <c r="B268" s="277"/>
      <c r="C268" s="291"/>
      <c r="Z268" s="290"/>
      <c r="AA268" s="280"/>
    </row>
    <row r="269" spans="1:27" s="19" customFormat="1" x14ac:dyDescent="0.25">
      <c r="A269" s="293"/>
      <c r="B269" s="277"/>
      <c r="C269" s="291"/>
      <c r="Z269" s="290"/>
      <c r="AA269" s="280"/>
    </row>
    <row r="270" spans="1:27" s="19" customFormat="1" x14ac:dyDescent="0.25">
      <c r="A270" s="293"/>
      <c r="B270" s="277"/>
      <c r="C270" s="291"/>
      <c r="Z270" s="290"/>
      <c r="AA270" s="280"/>
    </row>
    <row r="271" spans="1:27" s="19" customFormat="1" x14ac:dyDescent="0.25">
      <c r="A271" s="293"/>
      <c r="B271" s="277"/>
      <c r="C271" s="291"/>
      <c r="Z271" s="290"/>
      <c r="AA271" s="280"/>
    </row>
    <row r="272" spans="1:27" s="19" customFormat="1" x14ac:dyDescent="0.25">
      <c r="A272" s="293"/>
      <c r="B272" s="277"/>
      <c r="C272" s="291"/>
      <c r="Z272" s="290"/>
      <c r="AA272" s="280"/>
    </row>
    <row r="273" spans="1:27" s="19" customFormat="1" x14ac:dyDescent="0.25">
      <c r="A273" s="293"/>
      <c r="B273" s="277"/>
      <c r="C273" s="291"/>
      <c r="Z273" s="290"/>
      <c r="AA273" s="280"/>
    </row>
    <row r="274" spans="1:27" s="19" customFormat="1" x14ac:dyDescent="0.25">
      <c r="A274" s="293"/>
      <c r="B274" s="277"/>
      <c r="C274" s="291"/>
      <c r="Z274" s="290"/>
      <c r="AA274" s="280"/>
    </row>
    <row r="275" spans="1:27" s="19" customFormat="1" x14ac:dyDescent="0.25">
      <c r="A275" s="293"/>
      <c r="B275" s="277"/>
      <c r="C275" s="291"/>
      <c r="Z275" s="290"/>
      <c r="AA275" s="280"/>
    </row>
    <row r="276" spans="1:27" s="19" customFormat="1" x14ac:dyDescent="0.25">
      <c r="A276" s="293"/>
      <c r="B276" s="277"/>
      <c r="C276" s="291"/>
      <c r="Z276" s="290"/>
      <c r="AA276" s="280"/>
    </row>
    <row r="277" spans="1:27" s="19" customFormat="1" x14ac:dyDescent="0.25">
      <c r="A277" s="293"/>
      <c r="B277" s="277"/>
      <c r="C277" s="291"/>
      <c r="Z277" s="290"/>
      <c r="AA277" s="280"/>
    </row>
    <row r="278" spans="1:27" s="19" customFormat="1" x14ac:dyDescent="0.25">
      <c r="A278" s="293"/>
      <c r="B278" s="277"/>
      <c r="C278" s="291"/>
      <c r="Z278" s="290"/>
      <c r="AA278" s="280"/>
    </row>
    <row r="279" spans="1:27" s="19" customFormat="1" x14ac:dyDescent="0.25">
      <c r="A279" s="293"/>
      <c r="B279" s="277"/>
      <c r="C279" s="291"/>
      <c r="Z279" s="290"/>
      <c r="AA279" s="280"/>
    </row>
    <row r="280" spans="1:27" s="19" customFormat="1" x14ac:dyDescent="0.25">
      <c r="A280" s="293"/>
      <c r="B280" s="277"/>
      <c r="C280" s="291"/>
      <c r="Z280" s="290"/>
      <c r="AA280" s="280"/>
    </row>
    <row r="281" spans="1:27" s="19" customFormat="1" x14ac:dyDescent="0.25">
      <c r="A281" s="293"/>
      <c r="B281" s="277"/>
      <c r="C281" s="291"/>
      <c r="Z281" s="290"/>
      <c r="AA281" s="280"/>
    </row>
    <row r="282" spans="1:27" s="19" customFormat="1" x14ac:dyDescent="0.25">
      <c r="A282" s="293"/>
      <c r="B282" s="277"/>
      <c r="C282" s="291"/>
      <c r="Z282" s="290"/>
      <c r="AA282" s="280"/>
    </row>
    <row r="283" spans="1:27" s="19" customFormat="1" x14ac:dyDescent="0.25">
      <c r="A283" s="293"/>
      <c r="B283" s="277"/>
      <c r="C283" s="291"/>
      <c r="Z283" s="290"/>
      <c r="AA283" s="280"/>
    </row>
    <row r="284" spans="1:27" s="19" customFormat="1" x14ac:dyDescent="0.25">
      <c r="A284" s="293"/>
      <c r="B284" s="277"/>
      <c r="C284" s="291"/>
      <c r="Z284" s="290"/>
      <c r="AA284" s="280"/>
    </row>
    <row r="285" spans="1:27" s="19" customFormat="1" x14ac:dyDescent="0.25">
      <c r="A285" s="293"/>
      <c r="B285" s="277"/>
      <c r="C285" s="291"/>
      <c r="Z285" s="290"/>
      <c r="AA285" s="280"/>
    </row>
    <row r="286" spans="1:27" s="19" customFormat="1" x14ac:dyDescent="0.25">
      <c r="A286" s="293"/>
      <c r="B286" s="277"/>
      <c r="C286" s="291"/>
      <c r="Z286" s="290"/>
      <c r="AA286" s="280"/>
    </row>
    <row r="287" spans="1:27" s="19" customFormat="1" x14ac:dyDescent="0.25">
      <c r="A287" s="293"/>
      <c r="B287" s="277"/>
      <c r="C287" s="291"/>
      <c r="Z287" s="290"/>
      <c r="AA287" s="280"/>
    </row>
    <row r="288" spans="1:27" s="19" customFormat="1" x14ac:dyDescent="0.25">
      <c r="A288" s="293"/>
      <c r="B288" s="277"/>
      <c r="C288" s="291"/>
      <c r="Z288" s="290"/>
      <c r="AA288" s="280"/>
    </row>
    <row r="289" spans="1:27" s="19" customFormat="1" x14ac:dyDescent="0.25">
      <c r="A289" s="293"/>
      <c r="B289" s="277"/>
      <c r="C289" s="291"/>
      <c r="Z289" s="290"/>
      <c r="AA289" s="280"/>
    </row>
    <row r="290" spans="1:27" s="19" customFormat="1" x14ac:dyDescent="0.25">
      <c r="A290" s="293"/>
      <c r="B290" s="277"/>
      <c r="C290" s="291"/>
      <c r="Z290" s="290"/>
      <c r="AA290" s="280"/>
    </row>
    <row r="291" spans="1:27" s="19" customFormat="1" x14ac:dyDescent="0.25">
      <c r="A291" s="293"/>
      <c r="B291" s="277"/>
      <c r="C291" s="291"/>
      <c r="Z291" s="290"/>
      <c r="AA291" s="280"/>
    </row>
    <row r="292" spans="1:27" s="19" customFormat="1" x14ac:dyDescent="0.25">
      <c r="A292" s="293"/>
      <c r="B292" s="277"/>
      <c r="C292" s="291"/>
      <c r="Z292" s="290"/>
      <c r="AA292" s="280"/>
    </row>
    <row r="293" spans="1:27" s="19" customFormat="1" x14ac:dyDescent="0.25">
      <c r="A293" s="293"/>
      <c r="B293" s="277"/>
      <c r="C293" s="291"/>
      <c r="Z293" s="290"/>
      <c r="AA293" s="280"/>
    </row>
    <row r="294" spans="1:27" s="19" customFormat="1" x14ac:dyDescent="0.25">
      <c r="A294" s="293"/>
      <c r="B294" s="277"/>
      <c r="C294" s="291"/>
      <c r="Z294" s="290"/>
      <c r="AA294" s="280"/>
    </row>
    <row r="295" spans="1:27" s="19" customFormat="1" x14ac:dyDescent="0.25">
      <c r="A295" s="293"/>
      <c r="B295" s="277"/>
      <c r="C295" s="291"/>
      <c r="Z295" s="290"/>
      <c r="AA295" s="280"/>
    </row>
    <row r="296" spans="1:27" s="19" customFormat="1" x14ac:dyDescent="0.25">
      <c r="A296" s="293"/>
      <c r="B296" s="277"/>
      <c r="C296" s="291"/>
      <c r="Z296" s="290"/>
      <c r="AA296" s="280"/>
    </row>
    <row r="297" spans="1:27" s="19" customFormat="1" x14ac:dyDescent="0.25">
      <c r="A297" s="293"/>
      <c r="B297" s="277"/>
      <c r="C297" s="291"/>
      <c r="Z297" s="290"/>
      <c r="AA297" s="280"/>
    </row>
    <row r="298" spans="1:27" s="19" customFormat="1" x14ac:dyDescent="0.25">
      <c r="A298" s="293"/>
      <c r="B298" s="277"/>
      <c r="C298" s="291"/>
      <c r="Z298" s="290"/>
      <c r="AA298" s="280"/>
    </row>
    <row r="299" spans="1:27" s="19" customFormat="1" x14ac:dyDescent="0.25">
      <c r="A299" s="293"/>
      <c r="B299" s="277"/>
      <c r="C299" s="291"/>
      <c r="Z299" s="290"/>
      <c r="AA299" s="280"/>
    </row>
    <row r="300" spans="1:27" s="19" customFormat="1" x14ac:dyDescent="0.25">
      <c r="A300" s="293"/>
      <c r="B300" s="277"/>
      <c r="C300" s="291"/>
      <c r="Z300" s="290"/>
      <c r="AA300" s="280"/>
    </row>
    <row r="301" spans="1:27" s="19" customFormat="1" x14ac:dyDescent="0.25">
      <c r="A301" s="293"/>
      <c r="B301" s="277"/>
      <c r="C301" s="291"/>
      <c r="Z301" s="290"/>
      <c r="AA301" s="280"/>
    </row>
    <row r="302" spans="1:27" s="19" customFormat="1" x14ac:dyDescent="0.25">
      <c r="A302" s="293"/>
      <c r="B302" s="277"/>
      <c r="C302" s="291"/>
      <c r="Z302" s="290"/>
      <c r="AA302" s="280"/>
    </row>
    <row r="303" spans="1:27" s="19" customFormat="1" x14ac:dyDescent="0.25">
      <c r="A303" s="293"/>
      <c r="B303" s="277"/>
      <c r="C303" s="291"/>
      <c r="Z303" s="290"/>
      <c r="AA303" s="280"/>
    </row>
    <row r="304" spans="1:27" s="19" customFormat="1" x14ac:dyDescent="0.25">
      <c r="A304" s="293"/>
      <c r="B304" s="277"/>
      <c r="C304" s="291"/>
      <c r="Z304" s="290"/>
      <c r="AA304" s="280"/>
    </row>
    <row r="305" spans="1:27" s="19" customFormat="1" x14ac:dyDescent="0.25">
      <c r="A305" s="293"/>
      <c r="B305" s="277"/>
      <c r="C305" s="291"/>
      <c r="Z305" s="290"/>
      <c r="AA305" s="280"/>
    </row>
    <row r="306" spans="1:27" s="19" customFormat="1" x14ac:dyDescent="0.25">
      <c r="A306" s="293"/>
      <c r="B306" s="277"/>
      <c r="C306" s="291"/>
      <c r="Z306" s="290"/>
      <c r="AA306" s="280"/>
    </row>
    <row r="307" spans="1:27" s="19" customFormat="1" x14ac:dyDescent="0.25">
      <c r="A307" s="293"/>
      <c r="B307" s="277"/>
      <c r="C307" s="291"/>
      <c r="Z307" s="290"/>
      <c r="AA307" s="280"/>
    </row>
    <row r="308" spans="1:27" s="19" customFormat="1" x14ac:dyDescent="0.25">
      <c r="A308" s="293"/>
      <c r="B308" s="277"/>
      <c r="C308" s="291"/>
      <c r="Z308" s="290"/>
      <c r="AA308" s="280"/>
    </row>
    <row r="309" spans="1:27" s="19" customFormat="1" x14ac:dyDescent="0.25">
      <c r="A309" s="293"/>
      <c r="B309" s="277"/>
      <c r="C309" s="291"/>
      <c r="Z309" s="290"/>
      <c r="AA309" s="280"/>
    </row>
    <row r="310" spans="1:27" s="19" customFormat="1" x14ac:dyDescent="0.25">
      <c r="A310" s="293"/>
      <c r="B310" s="277"/>
      <c r="C310" s="291"/>
      <c r="Z310" s="290"/>
      <c r="AA310" s="280"/>
    </row>
    <row r="311" spans="1:27" s="19" customFormat="1" x14ac:dyDescent="0.25">
      <c r="A311" s="293"/>
      <c r="B311" s="277"/>
      <c r="C311" s="291"/>
      <c r="Z311" s="290"/>
      <c r="AA311" s="280"/>
    </row>
    <row r="312" spans="1:27" s="19" customFormat="1" x14ac:dyDescent="0.25">
      <c r="A312" s="293"/>
      <c r="B312" s="277"/>
      <c r="C312" s="291"/>
      <c r="Z312" s="290"/>
      <c r="AA312" s="280"/>
    </row>
    <row r="313" spans="1:27" s="19" customFormat="1" x14ac:dyDescent="0.25">
      <c r="A313" s="293"/>
      <c r="B313" s="277"/>
      <c r="C313" s="291"/>
      <c r="Z313" s="290"/>
      <c r="AA313" s="280"/>
    </row>
    <row r="314" spans="1:27" s="19" customFormat="1" x14ac:dyDescent="0.25">
      <c r="A314" s="293"/>
      <c r="B314" s="277"/>
      <c r="C314" s="291"/>
      <c r="Z314" s="290"/>
      <c r="AA314" s="280"/>
    </row>
    <row r="315" spans="1:27" s="19" customFormat="1" x14ac:dyDescent="0.25">
      <c r="A315" s="293"/>
      <c r="B315" s="277"/>
      <c r="C315" s="291"/>
      <c r="Z315" s="290"/>
      <c r="AA315" s="280"/>
    </row>
    <row r="316" spans="1:27" s="19" customFormat="1" x14ac:dyDescent="0.25">
      <c r="A316" s="293"/>
      <c r="B316" s="277"/>
      <c r="C316" s="291"/>
      <c r="Z316" s="290"/>
      <c r="AA316" s="280"/>
    </row>
    <row r="317" spans="1:27" s="19" customFormat="1" x14ac:dyDescent="0.25">
      <c r="A317" s="293"/>
      <c r="B317" s="277"/>
      <c r="C317" s="291"/>
      <c r="Z317" s="290"/>
      <c r="AA317" s="280"/>
    </row>
    <row r="318" spans="1:27" s="19" customFormat="1" x14ac:dyDescent="0.25">
      <c r="A318" s="293"/>
      <c r="B318" s="277"/>
      <c r="C318" s="291"/>
      <c r="Z318" s="290"/>
      <c r="AA318" s="280"/>
    </row>
    <row r="319" spans="1:27" s="19" customFormat="1" x14ac:dyDescent="0.25">
      <c r="A319" s="293"/>
      <c r="B319" s="277"/>
      <c r="C319" s="291"/>
      <c r="Z319" s="290"/>
      <c r="AA319" s="280"/>
    </row>
    <row r="320" spans="1:27" s="19" customFormat="1" x14ac:dyDescent="0.25">
      <c r="A320" s="293"/>
      <c r="B320" s="277"/>
      <c r="C320" s="291"/>
      <c r="Z320" s="290"/>
      <c r="AA320" s="280"/>
    </row>
    <row r="321" spans="1:27" s="19" customFormat="1" x14ac:dyDescent="0.25">
      <c r="A321" s="293"/>
      <c r="B321" s="277"/>
      <c r="C321" s="291"/>
      <c r="Z321" s="290"/>
      <c r="AA321" s="280"/>
    </row>
    <row r="322" spans="1:27" s="19" customFormat="1" x14ac:dyDescent="0.25">
      <c r="A322" s="293"/>
      <c r="B322" s="277"/>
      <c r="C322" s="291"/>
      <c r="Z322" s="290"/>
      <c r="AA322" s="280"/>
    </row>
    <row r="323" spans="1:27" s="19" customFormat="1" x14ac:dyDescent="0.25">
      <c r="A323" s="293"/>
      <c r="B323" s="277"/>
      <c r="C323" s="291"/>
      <c r="Z323" s="290"/>
      <c r="AA323" s="280"/>
    </row>
    <row r="324" spans="1:27" s="19" customFormat="1" x14ac:dyDescent="0.25">
      <c r="A324" s="293"/>
      <c r="B324" s="277"/>
      <c r="C324" s="291"/>
      <c r="Z324" s="290"/>
      <c r="AA324" s="280"/>
    </row>
    <row r="325" spans="1:27" s="19" customFormat="1" x14ac:dyDescent="0.25">
      <c r="A325" s="293"/>
      <c r="B325" s="277"/>
      <c r="C325" s="291"/>
      <c r="Z325" s="290"/>
      <c r="AA325" s="280"/>
    </row>
    <row r="326" spans="1:27" s="19" customFormat="1" x14ac:dyDescent="0.25">
      <c r="A326" s="293"/>
      <c r="B326" s="277"/>
      <c r="C326" s="291"/>
      <c r="Z326" s="290"/>
      <c r="AA326" s="280"/>
    </row>
    <row r="327" spans="1:27" s="19" customFormat="1" x14ac:dyDescent="0.25">
      <c r="A327" s="293"/>
      <c r="B327" s="277"/>
      <c r="C327" s="291"/>
      <c r="Z327" s="290"/>
      <c r="AA327" s="280"/>
    </row>
    <row r="328" spans="1:27" s="19" customFormat="1" x14ac:dyDescent="0.25">
      <c r="A328" s="293"/>
      <c r="B328" s="277"/>
      <c r="C328" s="291"/>
      <c r="Z328" s="290"/>
      <c r="AA328" s="280"/>
    </row>
    <row r="329" spans="1:27" s="19" customFormat="1" x14ac:dyDescent="0.25">
      <c r="A329" s="293"/>
      <c r="B329" s="277"/>
      <c r="C329" s="291"/>
      <c r="Z329" s="290"/>
      <c r="AA329" s="280"/>
    </row>
    <row r="330" spans="1:27" s="19" customFormat="1" x14ac:dyDescent="0.25">
      <c r="A330" s="293"/>
      <c r="B330" s="277"/>
      <c r="C330" s="291"/>
      <c r="Z330" s="290"/>
      <c r="AA330" s="280"/>
    </row>
    <row r="331" spans="1:27" s="19" customFormat="1" x14ac:dyDescent="0.25">
      <c r="A331" s="293"/>
      <c r="B331" s="277"/>
      <c r="C331" s="291"/>
      <c r="Z331" s="290"/>
      <c r="AA331" s="280"/>
    </row>
    <row r="332" spans="1:27" s="19" customFormat="1" x14ac:dyDescent="0.25">
      <c r="A332" s="293"/>
      <c r="B332" s="277"/>
      <c r="C332" s="291"/>
      <c r="Z332" s="290"/>
      <c r="AA332" s="280"/>
    </row>
    <row r="333" spans="1:27" s="19" customFormat="1" x14ac:dyDescent="0.25">
      <c r="A333" s="293"/>
      <c r="B333" s="277"/>
      <c r="C333" s="291"/>
      <c r="Z333" s="290"/>
      <c r="AA333" s="280"/>
    </row>
    <row r="334" spans="1:27" s="19" customFormat="1" x14ac:dyDescent="0.25">
      <c r="A334" s="293"/>
      <c r="B334" s="277"/>
      <c r="C334" s="291"/>
      <c r="Z334" s="290"/>
      <c r="AA334" s="280"/>
    </row>
    <row r="335" spans="1:27" s="19" customFormat="1" x14ac:dyDescent="0.25">
      <c r="A335" s="293"/>
      <c r="B335" s="277"/>
      <c r="C335" s="291"/>
      <c r="Z335" s="290"/>
      <c r="AA335" s="280"/>
    </row>
    <row r="336" spans="1:27" s="19" customFormat="1" x14ac:dyDescent="0.25">
      <c r="A336" s="293"/>
      <c r="B336" s="277"/>
      <c r="C336" s="291"/>
      <c r="Z336" s="290"/>
      <c r="AA336" s="280"/>
    </row>
    <row r="337" spans="1:27" s="19" customFormat="1" x14ac:dyDescent="0.25">
      <c r="A337" s="293"/>
      <c r="B337" s="277"/>
      <c r="C337" s="291"/>
      <c r="Z337" s="290"/>
      <c r="AA337" s="280"/>
    </row>
    <row r="338" spans="1:27" s="19" customFormat="1" x14ac:dyDescent="0.25">
      <c r="A338" s="293"/>
      <c r="B338" s="277"/>
      <c r="C338" s="291"/>
      <c r="Z338" s="290"/>
      <c r="AA338" s="280"/>
    </row>
    <row r="339" spans="1:27" s="19" customFormat="1" x14ac:dyDescent="0.25">
      <c r="A339" s="293"/>
      <c r="B339" s="277"/>
      <c r="C339" s="291"/>
      <c r="Z339" s="290"/>
      <c r="AA339" s="280"/>
    </row>
    <row r="340" spans="1:27" s="19" customFormat="1" x14ac:dyDescent="0.25">
      <c r="A340" s="293"/>
      <c r="B340" s="277"/>
      <c r="C340" s="291"/>
      <c r="Z340" s="290"/>
      <c r="AA340" s="280"/>
    </row>
    <row r="341" spans="1:27" s="19" customFormat="1" x14ac:dyDescent="0.25">
      <c r="A341" s="293"/>
      <c r="B341" s="277"/>
      <c r="C341" s="291"/>
      <c r="Z341" s="290"/>
      <c r="AA341" s="280"/>
    </row>
    <row r="342" spans="1:27" s="19" customFormat="1" x14ac:dyDescent="0.25">
      <c r="A342" s="293"/>
      <c r="B342" s="277"/>
      <c r="C342" s="291"/>
      <c r="Z342" s="290"/>
      <c r="AA342" s="280"/>
    </row>
    <row r="343" spans="1:27" s="19" customFormat="1" x14ac:dyDescent="0.25">
      <c r="A343" s="293"/>
      <c r="B343" s="277"/>
      <c r="C343" s="291"/>
      <c r="Z343" s="290"/>
      <c r="AA343" s="280"/>
    </row>
    <row r="344" spans="1:27" s="19" customFormat="1" x14ac:dyDescent="0.25">
      <c r="A344" s="293"/>
      <c r="B344" s="277"/>
      <c r="C344" s="291"/>
      <c r="Z344" s="290"/>
      <c r="AA344" s="280"/>
    </row>
    <row r="345" spans="1:27" s="19" customFormat="1" x14ac:dyDescent="0.25">
      <c r="A345" s="293"/>
      <c r="B345" s="277"/>
      <c r="C345" s="291"/>
      <c r="Z345" s="290"/>
      <c r="AA345" s="280"/>
    </row>
    <row r="346" spans="1:27" s="19" customFormat="1" x14ac:dyDescent="0.25">
      <c r="A346" s="293"/>
      <c r="B346" s="277"/>
      <c r="C346" s="291"/>
      <c r="Z346" s="290"/>
      <c r="AA346" s="280"/>
    </row>
    <row r="347" spans="1:27" s="19" customFormat="1" x14ac:dyDescent="0.25">
      <c r="A347" s="293"/>
      <c r="B347" s="277"/>
      <c r="C347" s="291"/>
      <c r="Z347" s="290"/>
      <c r="AA347" s="280"/>
    </row>
    <row r="348" spans="1:27" s="19" customFormat="1" x14ac:dyDescent="0.25">
      <c r="A348" s="293"/>
      <c r="B348" s="277"/>
      <c r="C348" s="291"/>
      <c r="Z348" s="290"/>
      <c r="AA348" s="280"/>
    </row>
    <row r="349" spans="1:27" s="19" customFormat="1" x14ac:dyDescent="0.25">
      <c r="A349" s="293"/>
      <c r="B349" s="277"/>
      <c r="C349" s="291"/>
      <c r="Z349" s="290"/>
      <c r="AA349" s="280"/>
    </row>
    <row r="350" spans="1:27" s="19" customFormat="1" x14ac:dyDescent="0.25">
      <c r="A350" s="293"/>
      <c r="B350" s="277"/>
      <c r="C350" s="291"/>
      <c r="Z350" s="290"/>
      <c r="AA350" s="280"/>
    </row>
    <row r="351" spans="1:27" s="19" customFormat="1" x14ac:dyDescent="0.25">
      <c r="A351" s="293"/>
      <c r="B351" s="277"/>
      <c r="C351" s="291"/>
      <c r="Z351" s="290"/>
      <c r="AA351" s="280"/>
    </row>
    <row r="352" spans="1:27" s="19" customFormat="1" x14ac:dyDescent="0.25">
      <c r="A352" s="293"/>
      <c r="B352" s="277"/>
      <c r="C352" s="291"/>
      <c r="Z352" s="290"/>
      <c r="AA352" s="280"/>
    </row>
    <row r="353" spans="1:27" s="19" customFormat="1" x14ac:dyDescent="0.25">
      <c r="A353" s="293"/>
      <c r="B353" s="277"/>
      <c r="C353" s="291"/>
      <c r="Z353" s="290"/>
      <c r="AA353" s="280"/>
    </row>
    <row r="354" spans="1:27" s="19" customFormat="1" x14ac:dyDescent="0.25">
      <c r="A354" s="293"/>
      <c r="B354" s="277"/>
      <c r="C354" s="291"/>
      <c r="Z354" s="290"/>
      <c r="AA354" s="280"/>
    </row>
    <row r="355" spans="1:27" s="19" customFormat="1" x14ac:dyDescent="0.25">
      <c r="A355" s="293"/>
      <c r="B355" s="277"/>
      <c r="C355" s="291"/>
      <c r="Z355" s="290"/>
      <c r="AA355" s="280"/>
    </row>
    <row r="356" spans="1:27" s="19" customFormat="1" x14ac:dyDescent="0.25">
      <c r="A356" s="293"/>
      <c r="B356" s="277"/>
      <c r="C356" s="291"/>
      <c r="Z356" s="290"/>
      <c r="AA356" s="280"/>
    </row>
    <row r="357" spans="1:27" s="19" customFormat="1" x14ac:dyDescent="0.25">
      <c r="A357" s="293"/>
      <c r="B357" s="277"/>
      <c r="C357" s="291"/>
      <c r="Z357" s="290"/>
      <c r="AA357" s="280"/>
    </row>
    <row r="358" spans="1:27" s="19" customFormat="1" x14ac:dyDescent="0.25">
      <c r="A358" s="293"/>
      <c r="B358" s="277"/>
      <c r="C358" s="291"/>
      <c r="Z358" s="290"/>
      <c r="AA358" s="280"/>
    </row>
    <row r="359" spans="1:27" s="19" customFormat="1" x14ac:dyDescent="0.25">
      <c r="A359" s="293"/>
      <c r="B359" s="277"/>
      <c r="C359" s="291"/>
      <c r="Z359" s="290"/>
      <c r="AA359" s="280"/>
    </row>
    <row r="360" spans="1:27" s="19" customFormat="1" x14ac:dyDescent="0.25">
      <c r="A360" s="293"/>
      <c r="B360" s="277"/>
      <c r="C360" s="291"/>
      <c r="Z360" s="290"/>
      <c r="AA360" s="280"/>
    </row>
    <row r="361" spans="1:27" s="19" customFormat="1" x14ac:dyDescent="0.25">
      <c r="A361" s="293"/>
      <c r="B361" s="277"/>
      <c r="C361" s="291"/>
      <c r="Z361" s="290"/>
      <c r="AA361" s="280"/>
    </row>
    <row r="362" spans="1:27" s="19" customFormat="1" x14ac:dyDescent="0.25">
      <c r="A362" s="293"/>
      <c r="B362" s="277"/>
      <c r="C362" s="291"/>
      <c r="Z362" s="290"/>
      <c r="AA362" s="280"/>
    </row>
    <row r="363" spans="1:27" s="19" customFormat="1" x14ac:dyDescent="0.25">
      <c r="A363" s="293"/>
      <c r="B363" s="277"/>
      <c r="C363" s="291"/>
      <c r="Z363" s="290"/>
      <c r="AA363" s="280"/>
    </row>
    <row r="364" spans="1:27" s="19" customFormat="1" x14ac:dyDescent="0.25">
      <c r="A364" s="293"/>
      <c r="B364" s="277"/>
      <c r="C364" s="291"/>
      <c r="Z364" s="290"/>
      <c r="AA364" s="280"/>
    </row>
    <row r="365" spans="1:27" s="19" customFormat="1" x14ac:dyDescent="0.25">
      <c r="A365" s="293"/>
      <c r="B365" s="277"/>
      <c r="C365" s="291"/>
      <c r="Z365" s="290"/>
      <c r="AA365" s="280"/>
    </row>
    <row r="366" spans="1:27" s="19" customFormat="1" x14ac:dyDescent="0.25">
      <c r="A366" s="293"/>
      <c r="B366" s="277"/>
      <c r="C366" s="291"/>
      <c r="Z366" s="290"/>
      <c r="AA366" s="280"/>
    </row>
    <row r="367" spans="1:27" s="19" customFormat="1" x14ac:dyDescent="0.25">
      <c r="A367" s="293"/>
      <c r="B367" s="277"/>
      <c r="C367" s="291"/>
      <c r="Z367" s="290"/>
      <c r="AA367" s="280"/>
    </row>
    <row r="368" spans="1:27" s="19" customFormat="1" x14ac:dyDescent="0.25">
      <c r="A368" s="293"/>
      <c r="B368" s="277"/>
      <c r="C368" s="291"/>
      <c r="Z368" s="290"/>
      <c r="AA368" s="280"/>
    </row>
    <row r="369" spans="1:27" s="19" customFormat="1" x14ac:dyDescent="0.25">
      <c r="A369" s="293"/>
      <c r="B369" s="277"/>
      <c r="C369" s="291"/>
      <c r="Z369" s="290"/>
      <c r="AA369" s="280"/>
    </row>
    <row r="370" spans="1:27" s="19" customFormat="1" x14ac:dyDescent="0.25">
      <c r="A370" s="293"/>
      <c r="B370" s="277"/>
      <c r="C370" s="291"/>
      <c r="Z370" s="290"/>
      <c r="AA370" s="280"/>
    </row>
    <row r="371" spans="1:27" s="19" customFormat="1" x14ac:dyDescent="0.25">
      <c r="A371" s="293"/>
      <c r="B371" s="277"/>
      <c r="C371" s="291"/>
      <c r="Z371" s="290"/>
      <c r="AA371" s="280"/>
    </row>
    <row r="372" spans="1:27" s="19" customFormat="1" x14ac:dyDescent="0.25">
      <c r="A372" s="293"/>
      <c r="B372" s="277"/>
      <c r="C372" s="291"/>
      <c r="Z372" s="290"/>
      <c r="AA372" s="280"/>
    </row>
    <row r="373" spans="1:27" s="19" customFormat="1" x14ac:dyDescent="0.25">
      <c r="A373" s="293"/>
      <c r="B373" s="277"/>
      <c r="C373" s="291"/>
      <c r="Z373" s="290"/>
      <c r="AA373" s="280"/>
    </row>
    <row r="374" spans="1:27" s="19" customFormat="1" x14ac:dyDescent="0.25">
      <c r="A374" s="293"/>
      <c r="B374" s="277"/>
      <c r="C374" s="291"/>
      <c r="Z374" s="290"/>
      <c r="AA374" s="280"/>
    </row>
    <row r="375" spans="1:27" s="19" customFormat="1" x14ac:dyDescent="0.25">
      <c r="A375" s="293"/>
      <c r="B375" s="277"/>
      <c r="C375" s="291"/>
      <c r="Z375" s="290"/>
      <c r="AA375" s="280"/>
    </row>
    <row r="376" spans="1:27" s="19" customFormat="1" x14ac:dyDescent="0.25">
      <c r="A376" s="293"/>
      <c r="B376" s="277"/>
      <c r="C376" s="291"/>
      <c r="Z376" s="290"/>
      <c r="AA376" s="280"/>
    </row>
    <row r="377" spans="1:27" s="19" customFormat="1" x14ac:dyDescent="0.25">
      <c r="A377" s="293"/>
      <c r="B377" s="277"/>
      <c r="C377" s="291"/>
      <c r="Z377" s="290"/>
      <c r="AA377" s="280"/>
    </row>
    <row r="378" spans="1:27" s="19" customFormat="1" x14ac:dyDescent="0.25">
      <c r="A378" s="293"/>
      <c r="B378" s="277"/>
      <c r="C378" s="291"/>
      <c r="Z378" s="290"/>
      <c r="AA378" s="280"/>
    </row>
    <row r="379" spans="1:27" s="19" customFormat="1" x14ac:dyDescent="0.25">
      <c r="A379" s="293"/>
      <c r="B379" s="277"/>
      <c r="C379" s="291"/>
      <c r="Z379" s="290"/>
      <c r="AA379" s="280"/>
    </row>
    <row r="380" spans="1:27" s="19" customFormat="1" x14ac:dyDescent="0.25">
      <c r="A380" s="293"/>
      <c r="B380" s="277"/>
      <c r="C380" s="291"/>
      <c r="Z380" s="290"/>
      <c r="AA380" s="280"/>
    </row>
    <row r="381" spans="1:27" s="19" customFormat="1" x14ac:dyDescent="0.25">
      <c r="A381" s="293"/>
      <c r="B381" s="277"/>
      <c r="C381" s="291"/>
      <c r="Z381" s="290"/>
      <c r="AA381" s="280"/>
    </row>
    <row r="382" spans="1:27" s="19" customFormat="1" x14ac:dyDescent="0.25">
      <c r="A382" s="293"/>
      <c r="B382" s="277"/>
      <c r="C382" s="291"/>
      <c r="Z382" s="290"/>
      <c r="AA382" s="280"/>
    </row>
    <row r="383" spans="1:27" s="19" customFormat="1" x14ac:dyDescent="0.25">
      <c r="A383" s="293"/>
      <c r="B383" s="277"/>
      <c r="C383" s="291"/>
      <c r="Z383" s="290"/>
      <c r="AA383" s="280"/>
    </row>
    <row r="384" spans="1:27" s="19" customFormat="1" x14ac:dyDescent="0.25">
      <c r="A384" s="293"/>
      <c r="B384" s="277"/>
      <c r="C384" s="291"/>
      <c r="Z384" s="290"/>
      <c r="AA384" s="280"/>
    </row>
    <row r="385" spans="1:27" s="19" customFormat="1" x14ac:dyDescent="0.25">
      <c r="A385" s="293"/>
      <c r="B385" s="277"/>
      <c r="C385" s="291"/>
      <c r="Z385" s="290"/>
      <c r="AA385" s="280"/>
    </row>
    <row r="386" spans="1:27" s="19" customFormat="1" x14ac:dyDescent="0.25">
      <c r="A386" s="293"/>
      <c r="B386" s="277"/>
      <c r="C386" s="291"/>
      <c r="Z386" s="290"/>
      <c r="AA386" s="280"/>
    </row>
    <row r="387" spans="1:27" s="19" customFormat="1" x14ac:dyDescent="0.25">
      <c r="A387" s="293"/>
      <c r="B387" s="277"/>
      <c r="C387" s="291"/>
      <c r="Z387" s="290"/>
      <c r="AA387" s="280"/>
    </row>
    <row r="388" spans="1:27" s="19" customFormat="1" x14ac:dyDescent="0.25">
      <c r="A388" s="293"/>
      <c r="B388" s="277"/>
      <c r="C388" s="291"/>
      <c r="Z388" s="290"/>
      <c r="AA388" s="280"/>
    </row>
    <row r="389" spans="1:27" s="19" customFormat="1" x14ac:dyDescent="0.25">
      <c r="A389" s="293"/>
      <c r="B389" s="277"/>
      <c r="C389" s="291"/>
      <c r="Z389" s="290"/>
      <c r="AA389" s="280"/>
    </row>
    <row r="390" spans="1:27" s="19" customFormat="1" x14ac:dyDescent="0.25">
      <c r="A390" s="293"/>
      <c r="B390" s="277"/>
      <c r="C390" s="291"/>
      <c r="Z390" s="290"/>
      <c r="AA390" s="280"/>
    </row>
    <row r="391" spans="1:27" s="19" customFormat="1" x14ac:dyDescent="0.25">
      <c r="A391" s="293"/>
      <c r="B391" s="277"/>
      <c r="C391" s="291"/>
      <c r="Z391" s="290"/>
      <c r="AA391" s="280"/>
    </row>
    <row r="392" spans="1:27" s="19" customFormat="1" x14ac:dyDescent="0.25">
      <c r="A392" s="293"/>
      <c r="B392" s="277"/>
      <c r="C392" s="291"/>
      <c r="Z392" s="290"/>
      <c r="AA392" s="280"/>
    </row>
    <row r="393" spans="1:27" s="19" customFormat="1" x14ac:dyDescent="0.25">
      <c r="A393" s="293"/>
      <c r="B393" s="277"/>
      <c r="C393" s="291"/>
      <c r="Z393" s="290"/>
      <c r="AA393" s="280"/>
    </row>
    <row r="394" spans="1:27" s="19" customFormat="1" x14ac:dyDescent="0.25">
      <c r="A394" s="293"/>
      <c r="B394" s="277"/>
      <c r="C394" s="291"/>
      <c r="Z394" s="290"/>
      <c r="AA394" s="280"/>
    </row>
    <row r="395" spans="1:27" s="19" customFormat="1" x14ac:dyDescent="0.25">
      <c r="A395" s="293"/>
      <c r="B395" s="277"/>
      <c r="C395" s="291"/>
      <c r="Z395" s="290"/>
      <c r="AA395" s="280"/>
    </row>
    <row r="396" spans="1:27" s="19" customFormat="1" x14ac:dyDescent="0.25">
      <c r="A396" s="293"/>
      <c r="B396" s="277"/>
      <c r="C396" s="291"/>
      <c r="Z396" s="290"/>
      <c r="AA396" s="280"/>
    </row>
    <row r="397" spans="1:27" s="19" customFormat="1" x14ac:dyDescent="0.25">
      <c r="A397" s="293"/>
      <c r="B397" s="277"/>
      <c r="C397" s="291"/>
      <c r="Z397" s="290"/>
      <c r="AA397" s="280"/>
    </row>
    <row r="398" spans="1:27" s="19" customFormat="1" x14ac:dyDescent="0.25">
      <c r="A398" s="293"/>
      <c r="B398" s="277"/>
      <c r="C398" s="291"/>
      <c r="Z398" s="290"/>
      <c r="AA398" s="280"/>
    </row>
    <row r="399" spans="1:27" s="19" customFormat="1" x14ac:dyDescent="0.25">
      <c r="A399" s="293"/>
      <c r="B399" s="277"/>
      <c r="C399" s="291"/>
      <c r="Z399" s="290"/>
      <c r="AA399" s="280"/>
    </row>
    <row r="400" spans="1:27" s="19" customFormat="1" x14ac:dyDescent="0.25">
      <c r="A400" s="293"/>
      <c r="B400" s="277"/>
      <c r="C400" s="291"/>
      <c r="Z400" s="290"/>
      <c r="AA400" s="280"/>
    </row>
    <row r="401" spans="1:27" s="19" customFormat="1" x14ac:dyDescent="0.25">
      <c r="A401" s="293"/>
      <c r="B401" s="277"/>
      <c r="C401" s="291"/>
      <c r="Z401" s="290"/>
      <c r="AA401" s="280"/>
    </row>
    <row r="402" spans="1:27" s="19" customFormat="1" x14ac:dyDescent="0.25">
      <c r="A402" s="293"/>
      <c r="B402" s="277"/>
      <c r="C402" s="291"/>
      <c r="Z402" s="290"/>
      <c r="AA402" s="280"/>
    </row>
    <row r="403" spans="1:27" s="19" customFormat="1" x14ac:dyDescent="0.25">
      <c r="A403" s="293"/>
      <c r="B403" s="277"/>
      <c r="C403" s="291"/>
      <c r="Z403" s="290"/>
      <c r="AA403" s="280"/>
    </row>
    <row r="404" spans="1:27" s="19" customFormat="1" x14ac:dyDescent="0.25">
      <c r="A404" s="293"/>
      <c r="B404" s="277"/>
      <c r="C404" s="291"/>
      <c r="Z404" s="290"/>
      <c r="AA404" s="280"/>
    </row>
    <row r="405" spans="1:27" s="19" customFormat="1" x14ac:dyDescent="0.25">
      <c r="A405" s="293"/>
      <c r="B405" s="277"/>
      <c r="C405" s="291"/>
      <c r="Z405" s="290"/>
      <c r="AA405" s="280"/>
    </row>
    <row r="406" spans="1:27" s="19" customFormat="1" x14ac:dyDescent="0.25">
      <c r="A406" s="293"/>
      <c r="B406" s="277"/>
      <c r="C406" s="291"/>
      <c r="Z406" s="290"/>
      <c r="AA406" s="280"/>
    </row>
    <row r="407" spans="1:27" s="19" customFormat="1" x14ac:dyDescent="0.25">
      <c r="A407" s="293"/>
      <c r="B407" s="277"/>
      <c r="C407" s="291"/>
      <c r="Z407" s="290"/>
      <c r="AA407" s="280"/>
    </row>
    <row r="408" spans="1:27" s="19" customFormat="1" x14ac:dyDescent="0.25">
      <c r="A408" s="293"/>
      <c r="B408" s="277"/>
      <c r="C408" s="291"/>
      <c r="Z408" s="290"/>
      <c r="AA408" s="280"/>
    </row>
    <row r="409" spans="1:27" s="19" customFormat="1" x14ac:dyDescent="0.25">
      <c r="A409" s="293"/>
      <c r="B409" s="277"/>
      <c r="C409" s="291"/>
      <c r="Z409" s="290"/>
      <c r="AA409" s="280"/>
    </row>
    <row r="410" spans="1:27" s="19" customFormat="1" x14ac:dyDescent="0.25">
      <c r="A410" s="293"/>
      <c r="B410" s="277"/>
      <c r="C410" s="291"/>
      <c r="Z410" s="290"/>
      <c r="AA410" s="280"/>
    </row>
    <row r="411" spans="1:27" s="19" customFormat="1" x14ac:dyDescent="0.25">
      <c r="A411" s="293"/>
      <c r="B411" s="277"/>
      <c r="C411" s="291"/>
      <c r="Z411" s="290"/>
      <c r="AA411" s="280"/>
    </row>
    <row r="412" spans="1:27" s="19" customFormat="1" x14ac:dyDescent="0.25">
      <c r="A412" s="293"/>
      <c r="B412" s="277"/>
      <c r="C412" s="291"/>
      <c r="Z412" s="290"/>
      <c r="AA412" s="280"/>
    </row>
    <row r="413" spans="1:27" s="19" customFormat="1" x14ac:dyDescent="0.25">
      <c r="A413" s="293"/>
      <c r="B413" s="277"/>
      <c r="C413" s="291"/>
      <c r="Z413" s="290"/>
      <c r="AA413" s="280"/>
    </row>
    <row r="414" spans="1:27" s="19" customFormat="1" x14ac:dyDescent="0.25">
      <c r="A414" s="293"/>
      <c r="B414" s="277"/>
      <c r="C414" s="291"/>
      <c r="Z414" s="290"/>
      <c r="AA414" s="280"/>
    </row>
    <row r="415" spans="1:27" s="19" customFormat="1" x14ac:dyDescent="0.25">
      <c r="A415" s="293"/>
      <c r="B415" s="277"/>
      <c r="C415" s="291"/>
      <c r="Z415" s="290"/>
      <c r="AA415" s="280"/>
    </row>
    <row r="416" spans="1:27" s="19" customFormat="1" x14ac:dyDescent="0.25">
      <c r="A416" s="293"/>
      <c r="B416" s="277"/>
      <c r="C416" s="291"/>
      <c r="Z416" s="290"/>
      <c r="AA416" s="280"/>
    </row>
    <row r="417" spans="1:27" s="19" customFormat="1" x14ac:dyDescent="0.25">
      <c r="A417" s="293"/>
      <c r="B417" s="277"/>
      <c r="C417" s="291"/>
      <c r="Z417" s="290"/>
      <c r="AA417" s="280"/>
    </row>
    <row r="418" spans="1:27" s="19" customFormat="1" x14ac:dyDescent="0.25">
      <c r="A418" s="293"/>
      <c r="B418" s="277"/>
      <c r="C418" s="291"/>
      <c r="Z418" s="290"/>
      <c r="AA418" s="280"/>
    </row>
    <row r="419" spans="1:27" s="19" customFormat="1" x14ac:dyDescent="0.25">
      <c r="A419" s="293"/>
      <c r="B419" s="277"/>
      <c r="C419" s="291"/>
      <c r="Z419" s="290"/>
      <c r="AA419" s="280"/>
    </row>
    <row r="420" spans="1:27" s="19" customFormat="1" x14ac:dyDescent="0.25">
      <c r="A420" s="293"/>
      <c r="B420" s="277"/>
      <c r="C420" s="291"/>
      <c r="Z420" s="290"/>
      <c r="AA420" s="280"/>
    </row>
    <row r="421" spans="1:27" s="19" customFormat="1" x14ac:dyDescent="0.25">
      <c r="A421" s="293"/>
      <c r="B421" s="277"/>
      <c r="C421" s="291"/>
      <c r="Z421" s="290"/>
      <c r="AA421" s="280"/>
    </row>
    <row r="422" spans="1:27" s="19" customFormat="1" x14ac:dyDescent="0.25">
      <c r="A422" s="293"/>
      <c r="B422" s="277"/>
      <c r="C422" s="291"/>
      <c r="Z422" s="290"/>
      <c r="AA422" s="280"/>
    </row>
    <row r="423" spans="1:27" s="19" customFormat="1" x14ac:dyDescent="0.25">
      <c r="A423" s="293"/>
      <c r="B423" s="277"/>
      <c r="C423" s="291"/>
      <c r="Z423" s="290"/>
      <c r="AA423" s="280"/>
    </row>
    <row r="424" spans="1:27" s="19" customFormat="1" x14ac:dyDescent="0.25">
      <c r="A424" s="293"/>
      <c r="B424" s="277"/>
      <c r="C424" s="291"/>
      <c r="Z424" s="290"/>
      <c r="AA424" s="280"/>
    </row>
    <row r="425" spans="1:27" s="19" customFormat="1" x14ac:dyDescent="0.25">
      <c r="A425" s="293"/>
      <c r="B425" s="277"/>
      <c r="C425" s="291"/>
      <c r="Z425" s="290"/>
      <c r="AA425" s="280"/>
    </row>
    <row r="426" spans="1:27" s="19" customFormat="1" x14ac:dyDescent="0.25">
      <c r="A426" s="293"/>
      <c r="B426" s="277"/>
      <c r="C426" s="291"/>
      <c r="Z426" s="290"/>
      <c r="AA426" s="280"/>
    </row>
    <row r="427" spans="1:27" s="19" customFormat="1" x14ac:dyDescent="0.25">
      <c r="A427" s="293"/>
      <c r="B427" s="277"/>
      <c r="C427" s="291"/>
      <c r="Z427" s="290"/>
      <c r="AA427" s="280"/>
    </row>
    <row r="428" spans="1:27" s="19" customFormat="1" x14ac:dyDescent="0.25">
      <c r="A428" s="293"/>
      <c r="B428" s="277"/>
      <c r="C428" s="291"/>
      <c r="Z428" s="290"/>
      <c r="AA428" s="280"/>
    </row>
    <row r="429" spans="1:27" s="19" customFormat="1" x14ac:dyDescent="0.25">
      <c r="A429" s="293"/>
      <c r="B429" s="277"/>
      <c r="C429" s="291"/>
      <c r="Z429" s="290"/>
      <c r="AA429" s="280"/>
    </row>
    <row r="430" spans="1:27" s="19" customFormat="1" x14ac:dyDescent="0.25">
      <c r="A430" s="293"/>
      <c r="B430" s="277"/>
      <c r="C430" s="291"/>
      <c r="Z430" s="290"/>
      <c r="AA430" s="280"/>
    </row>
    <row r="431" spans="1:27" s="19" customFormat="1" x14ac:dyDescent="0.25">
      <c r="A431" s="293"/>
      <c r="B431" s="277"/>
      <c r="C431" s="291"/>
      <c r="Z431" s="290"/>
      <c r="AA431" s="280"/>
    </row>
    <row r="432" spans="1:27" s="19" customFormat="1" x14ac:dyDescent="0.25">
      <c r="A432" s="293"/>
      <c r="B432" s="277"/>
      <c r="C432" s="291"/>
      <c r="Z432" s="290"/>
      <c r="AA432" s="280"/>
    </row>
    <row r="433" spans="1:27" s="19" customFormat="1" x14ac:dyDescent="0.25">
      <c r="A433" s="293"/>
      <c r="B433" s="277"/>
      <c r="C433" s="291"/>
      <c r="Z433" s="290"/>
      <c r="AA433" s="280"/>
    </row>
    <row r="434" spans="1:27" s="19" customFormat="1" x14ac:dyDescent="0.25">
      <c r="A434" s="293"/>
      <c r="B434" s="277"/>
      <c r="C434" s="291"/>
      <c r="Z434" s="290"/>
      <c r="AA434" s="280"/>
    </row>
    <row r="435" spans="1:27" s="19" customFormat="1" x14ac:dyDescent="0.25">
      <c r="A435" s="293"/>
      <c r="B435" s="277"/>
      <c r="C435" s="291"/>
      <c r="Z435" s="290"/>
      <c r="AA435" s="280"/>
    </row>
    <row r="436" spans="1:27" s="19" customFormat="1" x14ac:dyDescent="0.25">
      <c r="A436" s="293"/>
      <c r="B436" s="277"/>
      <c r="C436" s="291"/>
      <c r="Z436" s="290"/>
      <c r="AA436" s="280"/>
    </row>
    <row r="437" spans="1:27" s="19" customFormat="1" x14ac:dyDescent="0.25">
      <c r="A437" s="293"/>
      <c r="B437" s="277"/>
      <c r="C437" s="291"/>
      <c r="Z437" s="290"/>
      <c r="AA437" s="280"/>
    </row>
    <row r="438" spans="1:27" s="19" customFormat="1" x14ac:dyDescent="0.25">
      <c r="A438" s="293"/>
      <c r="B438" s="277"/>
      <c r="C438" s="291"/>
      <c r="Z438" s="290"/>
      <c r="AA438" s="280"/>
    </row>
    <row r="439" spans="1:27" s="19" customFormat="1" x14ac:dyDescent="0.25">
      <c r="A439" s="293"/>
      <c r="B439" s="277"/>
      <c r="C439" s="291"/>
      <c r="Z439" s="290"/>
      <c r="AA439" s="280"/>
    </row>
    <row r="440" spans="1:27" s="19" customFormat="1" x14ac:dyDescent="0.25">
      <c r="A440" s="293"/>
      <c r="B440" s="277"/>
      <c r="C440" s="291"/>
      <c r="Z440" s="290"/>
      <c r="AA440" s="280"/>
    </row>
    <row r="441" spans="1:27" s="19" customFormat="1" x14ac:dyDescent="0.25">
      <c r="A441" s="293"/>
      <c r="B441" s="277"/>
      <c r="C441" s="291"/>
      <c r="Z441" s="290"/>
      <c r="AA441" s="280"/>
    </row>
    <row r="442" spans="1:27" s="19" customFormat="1" x14ac:dyDescent="0.25">
      <c r="A442" s="293"/>
      <c r="B442" s="277"/>
      <c r="C442" s="291"/>
      <c r="Z442" s="290"/>
      <c r="AA442" s="280"/>
    </row>
    <row r="443" spans="1:27" s="19" customFormat="1" x14ac:dyDescent="0.25">
      <c r="A443" s="293"/>
      <c r="B443" s="277"/>
      <c r="C443" s="291"/>
      <c r="Z443" s="290"/>
      <c r="AA443" s="280"/>
    </row>
    <row r="444" spans="1:27" s="19" customFormat="1" x14ac:dyDescent="0.25">
      <c r="A444" s="293"/>
      <c r="B444" s="277"/>
      <c r="C444" s="291"/>
      <c r="Z444" s="290"/>
      <c r="AA444" s="280"/>
    </row>
    <row r="445" spans="1:27" s="19" customFormat="1" x14ac:dyDescent="0.25">
      <c r="A445" s="293"/>
      <c r="B445" s="277"/>
      <c r="C445" s="291"/>
      <c r="Z445" s="290"/>
      <c r="AA445" s="280"/>
    </row>
    <row r="446" spans="1:27" s="19" customFormat="1" x14ac:dyDescent="0.25">
      <c r="A446" s="293"/>
      <c r="B446" s="277"/>
      <c r="C446" s="291"/>
      <c r="Z446" s="290"/>
      <c r="AA446" s="280"/>
    </row>
    <row r="447" spans="1:27" s="19" customFormat="1" x14ac:dyDescent="0.25">
      <c r="A447" s="293"/>
      <c r="B447" s="277"/>
      <c r="C447" s="291"/>
      <c r="Z447" s="290"/>
      <c r="AA447" s="280"/>
    </row>
    <row r="448" spans="1:27" s="19" customFormat="1" x14ac:dyDescent="0.25">
      <c r="A448" s="293"/>
      <c r="B448" s="277"/>
      <c r="C448" s="291"/>
      <c r="Z448" s="290"/>
      <c r="AA448" s="280"/>
    </row>
    <row r="449" spans="1:27" s="19" customFormat="1" x14ac:dyDescent="0.25">
      <c r="A449" s="293"/>
      <c r="B449" s="277"/>
      <c r="C449" s="291"/>
      <c r="Z449" s="290"/>
      <c r="AA449" s="280"/>
    </row>
    <row r="450" spans="1:27" s="19" customFormat="1" x14ac:dyDescent="0.25">
      <c r="A450" s="293"/>
      <c r="B450" s="277"/>
      <c r="C450" s="291"/>
      <c r="Z450" s="290"/>
      <c r="AA450" s="280"/>
    </row>
    <row r="451" spans="1:27" s="19" customFormat="1" x14ac:dyDescent="0.25">
      <c r="A451" s="293"/>
      <c r="B451" s="277"/>
      <c r="C451" s="291"/>
      <c r="Z451" s="290"/>
      <c r="AA451" s="280"/>
    </row>
    <row r="452" spans="1:27" s="19" customFormat="1" x14ac:dyDescent="0.25">
      <c r="A452" s="293"/>
      <c r="B452" s="277"/>
      <c r="C452" s="291"/>
      <c r="Z452" s="290"/>
      <c r="AA452" s="280"/>
    </row>
    <row r="453" spans="1:27" s="19" customFormat="1" x14ac:dyDescent="0.25">
      <c r="A453" s="293"/>
      <c r="B453" s="277"/>
      <c r="C453" s="291"/>
      <c r="Z453" s="290"/>
      <c r="AA453" s="280"/>
    </row>
    <row r="454" spans="1:27" s="19" customFormat="1" x14ac:dyDescent="0.25">
      <c r="A454" s="293"/>
      <c r="B454" s="277"/>
      <c r="C454" s="291"/>
      <c r="Z454" s="290"/>
      <c r="AA454" s="280"/>
    </row>
    <row r="455" spans="1:27" s="19" customFormat="1" x14ac:dyDescent="0.25">
      <c r="A455" s="293"/>
      <c r="B455" s="277"/>
      <c r="C455" s="291"/>
      <c r="Z455" s="290"/>
      <c r="AA455" s="280"/>
    </row>
    <row r="456" spans="1:27" s="19" customFormat="1" x14ac:dyDescent="0.25">
      <c r="A456" s="293"/>
      <c r="B456" s="277"/>
      <c r="C456" s="291"/>
      <c r="Z456" s="290"/>
      <c r="AA456" s="280"/>
    </row>
    <row r="457" spans="1:27" s="19" customFormat="1" x14ac:dyDescent="0.25">
      <c r="A457" s="293"/>
      <c r="B457" s="277"/>
      <c r="C457" s="291"/>
      <c r="Z457" s="290"/>
      <c r="AA457" s="280"/>
    </row>
    <row r="458" spans="1:27" s="19" customFormat="1" x14ac:dyDescent="0.25">
      <c r="A458" s="293"/>
      <c r="B458" s="277"/>
      <c r="C458" s="291"/>
      <c r="Z458" s="290"/>
      <c r="AA458" s="280"/>
    </row>
    <row r="459" spans="1:27" s="19" customFormat="1" x14ac:dyDescent="0.25">
      <c r="A459" s="293"/>
      <c r="B459" s="277"/>
      <c r="C459" s="291"/>
      <c r="Z459" s="290"/>
      <c r="AA459" s="280"/>
    </row>
    <row r="460" spans="1:27" s="19" customFormat="1" x14ac:dyDescent="0.25">
      <c r="A460" s="293"/>
      <c r="B460" s="277"/>
      <c r="C460" s="291"/>
      <c r="Z460" s="290"/>
      <c r="AA460" s="280"/>
    </row>
    <row r="461" spans="1:27" s="19" customFormat="1" x14ac:dyDescent="0.25">
      <c r="A461" s="293"/>
      <c r="B461" s="277"/>
      <c r="C461" s="291"/>
      <c r="Z461" s="290"/>
      <c r="AA461" s="280"/>
    </row>
    <row r="462" spans="1:27" s="19" customFormat="1" x14ac:dyDescent="0.25">
      <c r="A462" s="293"/>
      <c r="B462" s="277"/>
      <c r="C462" s="291"/>
      <c r="Z462" s="290"/>
      <c r="AA462" s="280"/>
    </row>
    <row r="463" spans="1:27" s="19" customFormat="1" x14ac:dyDescent="0.25">
      <c r="A463" s="293"/>
      <c r="B463" s="277"/>
      <c r="C463" s="291"/>
      <c r="Z463" s="290"/>
      <c r="AA463" s="280"/>
    </row>
    <row r="464" spans="1:27" s="19" customFormat="1" x14ac:dyDescent="0.25">
      <c r="A464" s="293"/>
      <c r="B464" s="277"/>
      <c r="C464" s="291"/>
      <c r="Z464" s="290"/>
      <c r="AA464" s="280"/>
    </row>
    <row r="465" spans="1:27" s="19" customFormat="1" x14ac:dyDescent="0.25">
      <c r="A465" s="293"/>
      <c r="B465" s="277"/>
      <c r="C465" s="291"/>
      <c r="Z465" s="290"/>
      <c r="AA465" s="280"/>
    </row>
    <row r="466" spans="1:27" s="19" customFormat="1" x14ac:dyDescent="0.25">
      <c r="A466" s="293"/>
      <c r="B466" s="277"/>
      <c r="C466" s="291"/>
      <c r="Z466" s="290"/>
      <c r="AA466" s="280"/>
    </row>
    <row r="467" spans="1:27" s="19" customFormat="1" x14ac:dyDescent="0.25">
      <c r="A467" s="293"/>
      <c r="B467" s="277"/>
      <c r="C467" s="291"/>
      <c r="Z467" s="290"/>
      <c r="AA467" s="280"/>
    </row>
    <row r="468" spans="1:27" s="19" customFormat="1" x14ac:dyDescent="0.25">
      <c r="A468" s="293"/>
      <c r="B468" s="277"/>
      <c r="C468" s="291"/>
      <c r="Z468" s="290"/>
      <c r="AA468" s="280"/>
    </row>
    <row r="469" spans="1:27" s="19" customFormat="1" x14ac:dyDescent="0.25">
      <c r="A469" s="293"/>
      <c r="B469" s="277"/>
      <c r="C469" s="291"/>
      <c r="Z469" s="290"/>
      <c r="AA469" s="280"/>
    </row>
    <row r="470" spans="1:27" s="19" customFormat="1" x14ac:dyDescent="0.25">
      <c r="A470" s="293"/>
      <c r="B470" s="277"/>
      <c r="C470" s="291"/>
      <c r="Z470" s="290"/>
      <c r="AA470" s="280"/>
    </row>
    <row r="471" spans="1:27" s="19" customFormat="1" x14ac:dyDescent="0.25">
      <c r="A471" s="293"/>
      <c r="B471" s="277"/>
      <c r="C471" s="291"/>
      <c r="Z471" s="290"/>
      <c r="AA471" s="280"/>
    </row>
    <row r="472" spans="1:27" s="19" customFormat="1" x14ac:dyDescent="0.25">
      <c r="A472" s="293"/>
      <c r="B472" s="277"/>
      <c r="C472" s="291"/>
      <c r="Z472" s="290"/>
      <c r="AA472" s="280"/>
    </row>
    <row r="473" spans="1:27" s="19" customFormat="1" x14ac:dyDescent="0.25">
      <c r="A473" s="293"/>
      <c r="B473" s="277"/>
      <c r="C473" s="291"/>
      <c r="Z473" s="290"/>
      <c r="AA473" s="280"/>
    </row>
    <row r="474" spans="1:27" s="19" customFormat="1" x14ac:dyDescent="0.25">
      <c r="A474" s="293"/>
      <c r="B474" s="277"/>
      <c r="C474" s="291"/>
      <c r="Z474" s="290"/>
      <c r="AA474" s="280"/>
    </row>
    <row r="475" spans="1:27" s="19" customFormat="1" x14ac:dyDescent="0.25">
      <c r="A475" s="293"/>
      <c r="B475" s="277"/>
      <c r="C475" s="291"/>
      <c r="Z475" s="290"/>
      <c r="AA475" s="280"/>
    </row>
    <row r="476" spans="1:27" s="19" customFormat="1" x14ac:dyDescent="0.25">
      <c r="A476" s="293"/>
      <c r="B476" s="277"/>
      <c r="C476" s="291"/>
      <c r="Z476" s="290"/>
      <c r="AA476" s="280"/>
    </row>
    <row r="477" spans="1:27" s="19" customFormat="1" x14ac:dyDescent="0.25">
      <c r="A477" s="293"/>
      <c r="B477" s="277"/>
      <c r="C477" s="291"/>
      <c r="Z477" s="290"/>
      <c r="AA477" s="280"/>
    </row>
    <row r="478" spans="1:27" s="19" customFormat="1" x14ac:dyDescent="0.25">
      <c r="A478" s="293"/>
      <c r="B478" s="277"/>
      <c r="C478" s="291"/>
      <c r="Z478" s="290"/>
      <c r="AA478" s="280"/>
    </row>
    <row r="479" spans="1:27" s="19" customFormat="1" x14ac:dyDescent="0.25">
      <c r="A479" s="293"/>
      <c r="B479" s="277"/>
      <c r="C479" s="291"/>
      <c r="Z479" s="290"/>
      <c r="AA479" s="280"/>
    </row>
    <row r="480" spans="1:27" s="19" customFormat="1" x14ac:dyDescent="0.25">
      <c r="A480" s="293"/>
      <c r="B480" s="277"/>
      <c r="C480" s="291"/>
      <c r="Z480" s="290"/>
      <c r="AA480" s="280"/>
    </row>
    <row r="481" spans="1:27" s="19" customFormat="1" x14ac:dyDescent="0.25">
      <c r="A481" s="293"/>
      <c r="B481" s="277"/>
      <c r="C481" s="291"/>
      <c r="Z481" s="290"/>
      <c r="AA481" s="280"/>
    </row>
    <row r="482" spans="1:27" s="19" customFormat="1" x14ac:dyDescent="0.25">
      <c r="A482" s="293"/>
      <c r="B482" s="277"/>
      <c r="C482" s="291"/>
      <c r="Z482" s="290"/>
      <c r="AA482" s="280"/>
    </row>
    <row r="483" spans="1:27" s="19" customFormat="1" x14ac:dyDescent="0.25">
      <c r="A483" s="293"/>
      <c r="B483" s="277"/>
      <c r="C483" s="291"/>
      <c r="Z483" s="290"/>
      <c r="AA483" s="280"/>
    </row>
    <row r="484" spans="1:27" s="19" customFormat="1" x14ac:dyDescent="0.25">
      <c r="A484" s="293"/>
      <c r="B484" s="277"/>
      <c r="C484" s="291"/>
      <c r="Z484" s="290"/>
      <c r="AA484" s="280"/>
    </row>
    <row r="485" spans="1:27" s="19" customFormat="1" x14ac:dyDescent="0.25">
      <c r="A485" s="293"/>
      <c r="B485" s="277"/>
      <c r="C485" s="291"/>
      <c r="Z485" s="290"/>
      <c r="AA485" s="280"/>
    </row>
    <row r="486" spans="1:27" s="19" customFormat="1" x14ac:dyDescent="0.25">
      <c r="A486" s="293"/>
      <c r="B486" s="277"/>
      <c r="C486" s="291"/>
      <c r="Z486" s="290"/>
      <c r="AA486" s="280"/>
    </row>
    <row r="487" spans="1:27" s="19" customFormat="1" x14ac:dyDescent="0.25">
      <c r="A487" s="293"/>
      <c r="B487" s="277"/>
      <c r="C487" s="291"/>
      <c r="Z487" s="290"/>
      <c r="AA487" s="280"/>
    </row>
    <row r="488" spans="1:27" s="19" customFormat="1" x14ac:dyDescent="0.25">
      <c r="A488" s="293"/>
      <c r="B488" s="277"/>
      <c r="C488" s="291"/>
      <c r="Z488" s="290"/>
      <c r="AA488" s="280"/>
    </row>
    <row r="489" spans="1:27" s="19" customFormat="1" x14ac:dyDescent="0.25">
      <c r="A489" s="293"/>
      <c r="B489" s="277"/>
      <c r="C489" s="291"/>
      <c r="Z489" s="290"/>
      <c r="AA489" s="280"/>
    </row>
    <row r="490" spans="1:27" s="19" customFormat="1" x14ac:dyDescent="0.25">
      <c r="A490" s="293"/>
      <c r="B490" s="277"/>
      <c r="C490" s="291"/>
      <c r="Z490" s="290"/>
      <c r="AA490" s="280"/>
    </row>
    <row r="491" spans="1:27" s="19" customFormat="1" x14ac:dyDescent="0.25">
      <c r="A491" s="293"/>
      <c r="B491" s="277"/>
      <c r="C491" s="291"/>
      <c r="Z491" s="290"/>
      <c r="AA491" s="280"/>
    </row>
    <row r="492" spans="1:27" s="19" customFormat="1" x14ac:dyDescent="0.25">
      <c r="A492" s="293"/>
      <c r="B492" s="277"/>
      <c r="C492" s="291"/>
      <c r="Z492" s="290"/>
      <c r="AA492" s="280"/>
    </row>
    <row r="493" spans="1:27" s="19" customFormat="1" x14ac:dyDescent="0.25">
      <c r="A493" s="293"/>
      <c r="B493" s="277"/>
      <c r="C493" s="291"/>
      <c r="Z493" s="290"/>
      <c r="AA493" s="280"/>
    </row>
    <row r="494" spans="1:27" s="19" customFormat="1" x14ac:dyDescent="0.25">
      <c r="A494" s="293"/>
      <c r="B494" s="277"/>
      <c r="C494" s="291"/>
      <c r="Z494" s="290"/>
      <c r="AA494" s="280"/>
    </row>
    <row r="495" spans="1:27" s="19" customFormat="1" x14ac:dyDescent="0.25">
      <c r="A495" s="293"/>
      <c r="B495" s="277"/>
      <c r="C495" s="291"/>
      <c r="Z495" s="290"/>
      <c r="AA495" s="280"/>
    </row>
    <row r="496" spans="1:27" s="19" customFormat="1" x14ac:dyDescent="0.25">
      <c r="A496" s="293"/>
      <c r="B496" s="277"/>
      <c r="C496" s="291"/>
      <c r="Z496" s="290"/>
      <c r="AA496" s="280"/>
    </row>
    <row r="497" spans="1:27" s="19" customFormat="1" x14ac:dyDescent="0.25">
      <c r="A497" s="293"/>
      <c r="B497" s="277"/>
      <c r="C497" s="291"/>
      <c r="Z497" s="290"/>
      <c r="AA497" s="280"/>
    </row>
    <row r="498" spans="1:27" s="19" customFormat="1" x14ac:dyDescent="0.25">
      <c r="A498" s="293"/>
      <c r="B498" s="277"/>
      <c r="C498" s="291"/>
      <c r="Z498" s="290"/>
      <c r="AA498" s="280"/>
    </row>
    <row r="499" spans="1:27" s="19" customFormat="1" x14ac:dyDescent="0.25">
      <c r="A499" s="293"/>
      <c r="B499" s="277"/>
      <c r="C499" s="291"/>
      <c r="Z499" s="290"/>
      <c r="AA499" s="280"/>
    </row>
    <row r="500" spans="1:27" s="19" customFormat="1" x14ac:dyDescent="0.25">
      <c r="A500" s="293"/>
      <c r="B500" s="277"/>
      <c r="C500" s="291"/>
      <c r="Z500" s="290"/>
      <c r="AA500" s="280"/>
    </row>
    <row r="501" spans="1:27" s="19" customFormat="1" x14ac:dyDescent="0.25">
      <c r="A501" s="293"/>
      <c r="B501" s="277"/>
      <c r="C501" s="291"/>
      <c r="Z501" s="290"/>
      <c r="AA501" s="280"/>
    </row>
    <row r="502" spans="1:27" s="19" customFormat="1" x14ac:dyDescent="0.25">
      <c r="A502" s="293"/>
      <c r="B502" s="277"/>
      <c r="C502" s="291"/>
      <c r="Z502" s="290"/>
      <c r="AA502" s="280"/>
    </row>
    <row r="503" spans="1:27" s="19" customFormat="1" x14ac:dyDescent="0.25">
      <c r="A503" s="293"/>
      <c r="B503" s="277"/>
      <c r="C503" s="291"/>
      <c r="Z503" s="290"/>
      <c r="AA503" s="280"/>
    </row>
    <row r="504" spans="1:27" s="19" customFormat="1" x14ac:dyDescent="0.25">
      <c r="A504" s="293"/>
      <c r="B504" s="277"/>
      <c r="C504" s="291"/>
      <c r="Z504" s="290"/>
      <c r="AA504" s="280"/>
    </row>
    <row r="505" spans="1:27" s="19" customFormat="1" x14ac:dyDescent="0.25">
      <c r="A505" s="293"/>
      <c r="B505" s="277"/>
      <c r="C505" s="291"/>
      <c r="Z505" s="290"/>
      <c r="AA505" s="280"/>
    </row>
    <row r="506" spans="1:27" s="19" customFormat="1" x14ac:dyDescent="0.25">
      <c r="A506" s="293"/>
      <c r="B506" s="277"/>
      <c r="C506" s="291"/>
      <c r="Z506" s="290"/>
      <c r="AA506" s="280"/>
    </row>
    <row r="507" spans="1:27" s="19" customFormat="1" x14ac:dyDescent="0.25">
      <c r="A507" s="293"/>
      <c r="B507" s="277"/>
      <c r="C507" s="291"/>
      <c r="Z507" s="290"/>
      <c r="AA507" s="280"/>
    </row>
    <row r="508" spans="1:27" s="19" customFormat="1" x14ac:dyDescent="0.25">
      <c r="A508" s="293"/>
      <c r="B508" s="277"/>
      <c r="C508" s="291"/>
      <c r="Z508" s="290"/>
      <c r="AA508" s="280"/>
    </row>
    <row r="509" spans="1:27" s="19" customFormat="1" x14ac:dyDescent="0.25">
      <c r="A509" s="293"/>
      <c r="B509" s="277"/>
      <c r="C509" s="291"/>
      <c r="Z509" s="290"/>
      <c r="AA509" s="280"/>
    </row>
    <row r="510" spans="1:27" s="19" customFormat="1" x14ac:dyDescent="0.25">
      <c r="A510" s="293"/>
      <c r="B510" s="277"/>
      <c r="C510" s="291"/>
      <c r="Z510" s="290"/>
      <c r="AA510" s="280"/>
    </row>
    <row r="511" spans="1:27" s="19" customFormat="1" x14ac:dyDescent="0.25">
      <c r="A511" s="293"/>
      <c r="B511" s="277"/>
      <c r="C511" s="291"/>
      <c r="Z511" s="290"/>
      <c r="AA511" s="280"/>
    </row>
    <row r="512" spans="1:27" s="19" customFormat="1" x14ac:dyDescent="0.25">
      <c r="A512" s="293"/>
      <c r="B512" s="277"/>
      <c r="C512" s="291"/>
      <c r="Z512" s="290"/>
      <c r="AA512" s="280"/>
    </row>
    <row r="513" spans="1:27" s="19" customFormat="1" x14ac:dyDescent="0.25">
      <c r="A513" s="293"/>
      <c r="B513" s="277"/>
      <c r="C513" s="291"/>
      <c r="Z513" s="290"/>
      <c r="AA513" s="280"/>
    </row>
    <row r="514" spans="1:27" s="19" customFormat="1" x14ac:dyDescent="0.25">
      <c r="A514" s="293"/>
      <c r="B514" s="277"/>
      <c r="C514" s="291"/>
      <c r="Z514" s="290"/>
      <c r="AA514" s="280"/>
    </row>
    <row r="515" spans="1:27" s="19" customFormat="1" x14ac:dyDescent="0.25">
      <c r="A515" s="293"/>
      <c r="B515" s="277"/>
      <c r="C515" s="291"/>
      <c r="Z515" s="290"/>
      <c r="AA515" s="280"/>
    </row>
    <row r="516" spans="1:27" s="19" customFormat="1" x14ac:dyDescent="0.25">
      <c r="A516" s="293"/>
      <c r="B516" s="277"/>
      <c r="C516" s="291"/>
      <c r="Z516" s="290"/>
      <c r="AA516" s="280"/>
    </row>
    <row r="517" spans="1:27" s="19" customFormat="1" x14ac:dyDescent="0.25">
      <c r="A517" s="293"/>
      <c r="B517" s="277"/>
      <c r="C517" s="291"/>
      <c r="Z517" s="290"/>
      <c r="AA517" s="280"/>
    </row>
    <row r="518" spans="1:27" s="19" customFormat="1" x14ac:dyDescent="0.25">
      <c r="A518" s="293"/>
      <c r="B518" s="277"/>
      <c r="C518" s="291"/>
      <c r="Z518" s="290"/>
      <c r="AA518" s="280"/>
    </row>
    <row r="519" spans="1:27" s="19" customFormat="1" x14ac:dyDescent="0.25">
      <c r="A519" s="293"/>
      <c r="B519" s="277"/>
      <c r="C519" s="291"/>
      <c r="Z519" s="290"/>
      <c r="AA519" s="280"/>
    </row>
    <row r="520" spans="1:27" s="19" customFormat="1" x14ac:dyDescent="0.25">
      <c r="A520" s="293"/>
      <c r="B520" s="277"/>
      <c r="C520" s="291"/>
      <c r="Z520" s="290"/>
      <c r="AA520" s="280"/>
    </row>
    <row r="521" spans="1:27" s="19" customFormat="1" x14ac:dyDescent="0.25">
      <c r="A521" s="293"/>
      <c r="B521" s="277"/>
      <c r="C521" s="291"/>
      <c r="Z521" s="290"/>
      <c r="AA521" s="280"/>
    </row>
    <row r="522" spans="1:27" s="19" customFormat="1" x14ac:dyDescent="0.25">
      <c r="A522" s="293"/>
      <c r="B522" s="277"/>
      <c r="C522" s="291"/>
      <c r="Z522" s="290"/>
      <c r="AA522" s="280"/>
    </row>
    <row r="523" spans="1:27" s="19" customFormat="1" x14ac:dyDescent="0.25">
      <c r="A523" s="293"/>
      <c r="B523" s="277"/>
      <c r="C523" s="291"/>
      <c r="Z523" s="290"/>
      <c r="AA523" s="280"/>
    </row>
    <row r="524" spans="1:27" s="19" customFormat="1" x14ac:dyDescent="0.25">
      <c r="A524" s="293"/>
      <c r="B524" s="277"/>
      <c r="C524" s="291"/>
      <c r="Z524" s="290"/>
      <c r="AA524" s="280"/>
    </row>
    <row r="525" spans="1:27" s="19" customFormat="1" x14ac:dyDescent="0.25">
      <c r="A525" s="293"/>
      <c r="B525" s="277"/>
      <c r="C525" s="291"/>
      <c r="Z525" s="290"/>
      <c r="AA525" s="280"/>
    </row>
    <row r="526" spans="1:27" s="19" customFormat="1" x14ac:dyDescent="0.25">
      <c r="A526" s="293"/>
      <c r="B526" s="277"/>
      <c r="C526" s="291"/>
      <c r="Z526" s="290"/>
      <c r="AA526" s="280"/>
    </row>
    <row r="527" spans="1:27" s="19" customFormat="1" x14ac:dyDescent="0.25">
      <c r="A527" s="293"/>
      <c r="B527" s="277"/>
      <c r="C527" s="291"/>
      <c r="Z527" s="290"/>
      <c r="AA527" s="280"/>
    </row>
    <row r="528" spans="1:27" s="19" customFormat="1" x14ac:dyDescent="0.25">
      <c r="A528" s="293"/>
      <c r="B528" s="277"/>
      <c r="C528" s="291"/>
      <c r="Z528" s="290"/>
      <c r="AA528" s="280"/>
    </row>
    <row r="529" spans="1:27" s="19" customFormat="1" x14ac:dyDescent="0.25">
      <c r="A529" s="293"/>
      <c r="B529" s="277"/>
      <c r="C529" s="291"/>
      <c r="Z529" s="290"/>
      <c r="AA529" s="280"/>
    </row>
    <row r="530" spans="1:27" s="19" customFormat="1" x14ac:dyDescent="0.25">
      <c r="A530" s="293"/>
      <c r="B530" s="277"/>
      <c r="C530" s="291"/>
      <c r="Z530" s="290"/>
      <c r="AA530" s="280"/>
    </row>
    <row r="531" spans="1:27" s="19" customFormat="1" x14ac:dyDescent="0.25">
      <c r="A531" s="293"/>
      <c r="B531" s="277"/>
      <c r="C531" s="291"/>
      <c r="Z531" s="290"/>
      <c r="AA531" s="280"/>
    </row>
    <row r="532" spans="1:27" s="19" customFormat="1" x14ac:dyDescent="0.25">
      <c r="A532" s="293"/>
      <c r="B532" s="277"/>
      <c r="C532" s="291"/>
      <c r="Z532" s="290"/>
      <c r="AA532" s="280"/>
    </row>
    <row r="533" spans="1:27" s="19" customFormat="1" x14ac:dyDescent="0.25">
      <c r="A533" s="293"/>
      <c r="B533" s="277"/>
      <c r="C533" s="291"/>
      <c r="Z533" s="290"/>
      <c r="AA533" s="280"/>
    </row>
    <row r="534" spans="1:27" s="19" customFormat="1" x14ac:dyDescent="0.25">
      <c r="A534" s="293"/>
      <c r="B534" s="277"/>
      <c r="C534" s="291"/>
      <c r="Z534" s="290"/>
      <c r="AA534" s="280"/>
    </row>
    <row r="535" spans="1:27" s="19" customFormat="1" x14ac:dyDescent="0.25">
      <c r="A535" s="293"/>
      <c r="B535" s="277"/>
      <c r="C535" s="291"/>
      <c r="Z535" s="290"/>
      <c r="AA535" s="280"/>
    </row>
    <row r="536" spans="1:27" s="19" customFormat="1" x14ac:dyDescent="0.25">
      <c r="A536" s="293"/>
      <c r="B536" s="277"/>
      <c r="C536" s="291"/>
      <c r="Z536" s="290"/>
      <c r="AA536" s="280"/>
    </row>
    <row r="537" spans="1:27" s="19" customFormat="1" x14ac:dyDescent="0.25">
      <c r="A537" s="293"/>
      <c r="B537" s="277"/>
      <c r="C537" s="291"/>
      <c r="Z537" s="290"/>
      <c r="AA537" s="280"/>
    </row>
    <row r="538" spans="1:27" s="19" customFormat="1" x14ac:dyDescent="0.25">
      <c r="A538" s="293"/>
      <c r="B538" s="277"/>
      <c r="C538" s="291"/>
      <c r="Z538" s="290"/>
      <c r="AA538" s="280"/>
    </row>
    <row r="539" spans="1:27" s="19" customFormat="1" x14ac:dyDescent="0.25">
      <c r="A539" s="293"/>
      <c r="B539" s="277"/>
      <c r="C539" s="291"/>
      <c r="Z539" s="290"/>
      <c r="AA539" s="280"/>
    </row>
    <row r="540" spans="1:27" s="19" customFormat="1" x14ac:dyDescent="0.25">
      <c r="A540" s="293"/>
      <c r="B540" s="277"/>
      <c r="C540" s="291"/>
      <c r="Z540" s="290"/>
      <c r="AA540" s="280"/>
    </row>
    <row r="541" spans="1:27" s="19" customFormat="1" x14ac:dyDescent="0.25">
      <c r="A541" s="293"/>
      <c r="B541" s="277"/>
      <c r="C541" s="291"/>
      <c r="Z541" s="290"/>
      <c r="AA541" s="280"/>
    </row>
    <row r="542" spans="1:27" s="19" customFormat="1" x14ac:dyDescent="0.25">
      <c r="A542" s="293"/>
      <c r="B542" s="277"/>
      <c r="C542" s="291"/>
      <c r="Z542" s="290"/>
      <c r="AA542" s="280"/>
    </row>
    <row r="543" spans="1:27" s="19" customFormat="1" x14ac:dyDescent="0.25">
      <c r="A543" s="293"/>
      <c r="B543" s="277"/>
      <c r="C543" s="291"/>
      <c r="Z543" s="290"/>
      <c r="AA543" s="280"/>
    </row>
    <row r="544" spans="1:27" s="19" customFormat="1" x14ac:dyDescent="0.25">
      <c r="A544" s="293"/>
      <c r="B544" s="277"/>
      <c r="C544" s="291"/>
      <c r="Z544" s="290"/>
      <c r="AA544" s="280"/>
    </row>
    <row r="545" spans="1:27" s="19" customFormat="1" x14ac:dyDescent="0.25">
      <c r="A545" s="293"/>
      <c r="B545" s="277"/>
      <c r="C545" s="291"/>
      <c r="Z545" s="290"/>
      <c r="AA545" s="280"/>
    </row>
    <row r="546" spans="1:27" s="19" customFormat="1" x14ac:dyDescent="0.25">
      <c r="A546" s="293"/>
      <c r="B546" s="277"/>
      <c r="C546" s="291"/>
      <c r="Z546" s="290"/>
      <c r="AA546" s="280"/>
    </row>
    <row r="547" spans="1:27" s="19" customFormat="1" x14ac:dyDescent="0.25">
      <c r="A547" s="293"/>
      <c r="B547" s="277"/>
      <c r="C547" s="291"/>
      <c r="Z547" s="290"/>
      <c r="AA547" s="280"/>
    </row>
    <row r="548" spans="1:27" s="19" customFormat="1" x14ac:dyDescent="0.25">
      <c r="A548" s="293"/>
      <c r="B548" s="277"/>
      <c r="C548" s="291"/>
      <c r="Z548" s="290"/>
      <c r="AA548" s="280"/>
    </row>
    <row r="549" spans="1:27" s="19" customFormat="1" x14ac:dyDescent="0.25">
      <c r="A549" s="293"/>
      <c r="B549" s="277"/>
      <c r="C549" s="291"/>
      <c r="Z549" s="290"/>
      <c r="AA549" s="280"/>
    </row>
    <row r="550" spans="1:27" s="19" customFormat="1" x14ac:dyDescent="0.25">
      <c r="A550" s="293"/>
      <c r="B550" s="277"/>
      <c r="C550" s="291"/>
      <c r="Z550" s="290"/>
      <c r="AA550" s="280"/>
    </row>
    <row r="551" spans="1:27" s="19" customFormat="1" x14ac:dyDescent="0.25">
      <c r="A551" s="293"/>
      <c r="B551" s="277"/>
      <c r="C551" s="291"/>
      <c r="Z551" s="290"/>
      <c r="AA551" s="280"/>
    </row>
    <row r="552" spans="1:27" s="19" customFormat="1" x14ac:dyDescent="0.25">
      <c r="A552" s="293"/>
      <c r="B552" s="277"/>
      <c r="C552" s="291"/>
      <c r="Z552" s="290"/>
      <c r="AA552" s="280"/>
    </row>
    <row r="553" spans="1:27" s="19" customFormat="1" x14ac:dyDescent="0.25">
      <c r="A553" s="293"/>
      <c r="B553" s="277"/>
      <c r="C553" s="291"/>
      <c r="Z553" s="290"/>
      <c r="AA553" s="280"/>
    </row>
    <row r="554" spans="1:27" s="19" customFormat="1" x14ac:dyDescent="0.25">
      <c r="A554" s="293"/>
      <c r="B554" s="277"/>
      <c r="C554" s="291"/>
      <c r="Z554" s="290"/>
      <c r="AA554" s="280"/>
    </row>
    <row r="555" spans="1:27" s="19" customFormat="1" x14ac:dyDescent="0.25">
      <c r="A555" s="293"/>
      <c r="B555" s="277"/>
      <c r="C555" s="291"/>
      <c r="Z555" s="290"/>
      <c r="AA555" s="280"/>
    </row>
    <row r="556" spans="1:27" s="19" customFormat="1" x14ac:dyDescent="0.25">
      <c r="A556" s="293"/>
      <c r="B556" s="277"/>
      <c r="C556" s="291"/>
      <c r="Z556" s="290"/>
      <c r="AA556" s="280"/>
    </row>
    <row r="557" spans="1:27" s="19" customFormat="1" x14ac:dyDescent="0.25">
      <c r="A557" s="293"/>
      <c r="B557" s="277"/>
      <c r="C557" s="291"/>
      <c r="Z557" s="290"/>
      <c r="AA557" s="280"/>
    </row>
    <row r="558" spans="1:27" s="19" customFormat="1" x14ac:dyDescent="0.25">
      <c r="A558" s="293"/>
      <c r="B558" s="277"/>
      <c r="C558" s="291"/>
      <c r="Z558" s="290"/>
      <c r="AA558" s="280"/>
    </row>
    <row r="559" spans="1:27" s="19" customFormat="1" x14ac:dyDescent="0.25">
      <c r="A559" s="293"/>
      <c r="B559" s="277"/>
      <c r="C559" s="291"/>
      <c r="Z559" s="290"/>
      <c r="AA559" s="280"/>
    </row>
    <row r="560" spans="1:27" s="19" customFormat="1" x14ac:dyDescent="0.25">
      <c r="A560" s="293"/>
      <c r="B560" s="277"/>
      <c r="C560" s="291"/>
      <c r="Z560" s="290"/>
      <c r="AA560" s="280"/>
    </row>
    <row r="561" spans="1:27" s="19" customFormat="1" x14ac:dyDescent="0.25">
      <c r="A561" s="293"/>
      <c r="B561" s="277"/>
      <c r="C561" s="291"/>
      <c r="Z561" s="290"/>
      <c r="AA561" s="280"/>
    </row>
    <row r="562" spans="1:27" s="19" customFormat="1" x14ac:dyDescent="0.25">
      <c r="A562" s="293"/>
      <c r="B562" s="277"/>
      <c r="C562" s="291"/>
      <c r="Z562" s="290"/>
      <c r="AA562" s="280"/>
    </row>
    <row r="563" spans="1:27" x14ac:dyDescent="0.25">
      <c r="A563" s="182"/>
      <c r="B563" s="41"/>
      <c r="C563" s="47"/>
    </row>
    <row r="564" spans="1:27" x14ac:dyDescent="0.25">
      <c r="A564" s="182"/>
      <c r="B564" s="41"/>
      <c r="C564" s="47"/>
    </row>
    <row r="565" spans="1:27" x14ac:dyDescent="0.25">
      <c r="A565" s="182"/>
      <c r="B565" s="41"/>
      <c r="C565" s="47"/>
    </row>
    <row r="566" spans="1:27" x14ac:dyDescent="0.25">
      <c r="A566" s="182"/>
      <c r="B566" s="41"/>
      <c r="C566" s="47"/>
    </row>
    <row r="567" spans="1:27" x14ac:dyDescent="0.25">
      <c r="A567" s="182"/>
      <c r="B567" s="41"/>
      <c r="C567" s="47"/>
    </row>
    <row r="568" spans="1:27" x14ac:dyDescent="0.25">
      <c r="A568" s="182"/>
      <c r="B568" s="41"/>
      <c r="C568" s="47"/>
    </row>
    <row r="569" spans="1:27" x14ac:dyDescent="0.25">
      <c r="A569" s="182"/>
      <c r="B569" s="41"/>
      <c r="C569" s="47"/>
    </row>
    <row r="570" spans="1:27" x14ac:dyDescent="0.25">
      <c r="A570" s="182"/>
      <c r="B570" s="41"/>
      <c r="C570" s="47"/>
    </row>
    <row r="571" spans="1:27" x14ac:dyDescent="0.25">
      <c r="A571" s="182"/>
      <c r="B571" s="41"/>
      <c r="C571" s="47"/>
    </row>
    <row r="572" spans="1:27" x14ac:dyDescent="0.25">
      <c r="A572" s="182"/>
      <c r="B572" s="41"/>
      <c r="C572" s="47"/>
    </row>
    <row r="573" spans="1:27" x14ac:dyDescent="0.25">
      <c r="A573" s="182"/>
      <c r="B573" s="41"/>
      <c r="C573" s="47"/>
    </row>
    <row r="574" spans="1:27" x14ac:dyDescent="0.25">
      <c r="A574" s="182"/>
      <c r="B574" s="41"/>
      <c r="C574" s="47"/>
    </row>
    <row r="575" spans="1:27" x14ac:dyDescent="0.25">
      <c r="A575" s="182"/>
      <c r="B575" s="41"/>
      <c r="C575" s="47"/>
    </row>
    <row r="576" spans="1:27" x14ac:dyDescent="0.25">
      <c r="A576" s="182"/>
      <c r="B576" s="41"/>
      <c r="C576" s="47"/>
    </row>
    <row r="577" spans="1:3" x14ac:dyDescent="0.25">
      <c r="A577" s="182"/>
      <c r="B577" s="41"/>
      <c r="C577" s="47"/>
    </row>
    <row r="578" spans="1:3" x14ac:dyDescent="0.25">
      <c r="A578" s="182"/>
      <c r="B578" s="41"/>
      <c r="C578" s="47"/>
    </row>
    <row r="579" spans="1:3" x14ac:dyDescent="0.25">
      <c r="A579" s="182"/>
      <c r="B579" s="41"/>
      <c r="C579" s="47"/>
    </row>
    <row r="580" spans="1:3" x14ac:dyDescent="0.25">
      <c r="A580" s="182"/>
      <c r="B580" s="41"/>
      <c r="C580" s="47"/>
    </row>
    <row r="581" spans="1:3" x14ac:dyDescent="0.25">
      <c r="A581" s="182"/>
      <c r="B581" s="41"/>
      <c r="C581" s="47"/>
    </row>
    <row r="582" spans="1:3" x14ac:dyDescent="0.25">
      <c r="A582" s="182"/>
      <c r="B582" s="41"/>
      <c r="C582" s="47"/>
    </row>
    <row r="583" spans="1:3" x14ac:dyDescent="0.25">
      <c r="A583" s="182"/>
      <c r="B583" s="41"/>
      <c r="C583" s="47"/>
    </row>
    <row r="584" spans="1:3" x14ac:dyDescent="0.25">
      <c r="A584" s="182"/>
      <c r="B584" s="41"/>
      <c r="C584" s="47"/>
    </row>
    <row r="585" spans="1:3" x14ac:dyDescent="0.25">
      <c r="A585" s="182"/>
      <c r="B585" s="41"/>
      <c r="C585" s="47"/>
    </row>
    <row r="586" spans="1:3" x14ac:dyDescent="0.25">
      <c r="A586" s="182"/>
      <c r="B586" s="41"/>
      <c r="C586" s="47"/>
    </row>
    <row r="587" spans="1:3" x14ac:dyDescent="0.25">
      <c r="A587" s="182"/>
      <c r="B587" s="41"/>
      <c r="C587" s="47"/>
    </row>
    <row r="588" spans="1:3" x14ac:dyDescent="0.25">
      <c r="A588" s="182"/>
      <c r="B588" s="41"/>
      <c r="C588" s="47"/>
    </row>
    <row r="589" spans="1:3" x14ac:dyDescent="0.25">
      <c r="A589" s="182"/>
      <c r="B589" s="41"/>
      <c r="C589" s="47"/>
    </row>
    <row r="590" spans="1:3" x14ac:dyDescent="0.25">
      <c r="A590" s="182"/>
      <c r="B590" s="41"/>
      <c r="C590" s="47"/>
    </row>
    <row r="591" spans="1:3" x14ac:dyDescent="0.25">
      <c r="A591" s="182"/>
      <c r="B591" s="41"/>
      <c r="C591" s="47"/>
    </row>
    <row r="592" spans="1:3" x14ac:dyDescent="0.25">
      <c r="A592" s="182"/>
      <c r="B592" s="41"/>
      <c r="C592" s="47"/>
    </row>
    <row r="593" spans="1:3" x14ac:dyDescent="0.25">
      <c r="A593" s="182"/>
      <c r="B593" s="41"/>
      <c r="C593" s="47"/>
    </row>
    <row r="594" spans="1:3" x14ac:dyDescent="0.25">
      <c r="A594" s="182"/>
      <c r="B594" s="41"/>
      <c r="C594" s="47"/>
    </row>
    <row r="595" spans="1:3" x14ac:dyDescent="0.25">
      <c r="A595" s="182"/>
      <c r="B595" s="41"/>
      <c r="C595" s="47"/>
    </row>
    <row r="596" spans="1:3" x14ac:dyDescent="0.25">
      <c r="A596" s="182"/>
      <c r="B596" s="41"/>
      <c r="C596" s="47"/>
    </row>
    <row r="597" spans="1:3" x14ac:dyDescent="0.25">
      <c r="A597" s="182"/>
      <c r="B597" s="41"/>
      <c r="C597" s="47"/>
    </row>
    <row r="598" spans="1:3" x14ac:dyDescent="0.25">
      <c r="A598" s="182"/>
      <c r="B598" s="41"/>
      <c r="C598" s="47"/>
    </row>
    <row r="599" spans="1:3" x14ac:dyDescent="0.25">
      <c r="A599" s="182"/>
      <c r="B599" s="41"/>
      <c r="C599" s="47"/>
    </row>
    <row r="600" spans="1:3" x14ac:dyDescent="0.25">
      <c r="A600" s="182"/>
      <c r="B600" s="41"/>
      <c r="C600" s="47"/>
    </row>
    <row r="601" spans="1:3" x14ac:dyDescent="0.25">
      <c r="A601" s="182"/>
      <c r="B601" s="41"/>
      <c r="C601" s="47"/>
    </row>
    <row r="602" spans="1:3" x14ac:dyDescent="0.25">
      <c r="A602" s="182"/>
      <c r="B602" s="41"/>
      <c r="C602" s="47"/>
    </row>
    <row r="603" spans="1:3" x14ac:dyDescent="0.25">
      <c r="A603" s="182"/>
      <c r="B603" s="41"/>
      <c r="C603" s="47"/>
    </row>
    <row r="604" spans="1:3" x14ac:dyDescent="0.25">
      <c r="A604" s="182"/>
      <c r="B604" s="41"/>
      <c r="C604" s="47"/>
    </row>
    <row r="605" spans="1:3" x14ac:dyDescent="0.25">
      <c r="A605" s="182"/>
      <c r="B605" s="41"/>
      <c r="C605" s="47"/>
    </row>
    <row r="606" spans="1:3" x14ac:dyDescent="0.25">
      <c r="A606" s="182"/>
      <c r="B606" s="41"/>
      <c r="C606" s="47"/>
    </row>
    <row r="607" spans="1:3" x14ac:dyDescent="0.25">
      <c r="A607" s="182"/>
      <c r="B607" s="41"/>
      <c r="C607" s="47"/>
    </row>
    <row r="608" spans="1:3" x14ac:dyDescent="0.25">
      <c r="A608" s="182"/>
      <c r="B608" s="41"/>
      <c r="C608" s="47"/>
    </row>
    <row r="609" spans="1:3" x14ac:dyDescent="0.25">
      <c r="A609" s="182"/>
      <c r="B609" s="41"/>
      <c r="C609" s="47"/>
    </row>
    <row r="610" spans="1:3" x14ac:dyDescent="0.25">
      <c r="A610" s="182"/>
      <c r="B610" s="41"/>
      <c r="C610" s="47"/>
    </row>
    <row r="611" spans="1:3" x14ac:dyDescent="0.25">
      <c r="A611" s="182"/>
      <c r="B611" s="41"/>
      <c r="C611" s="47"/>
    </row>
    <row r="612" spans="1:3" x14ac:dyDescent="0.25">
      <c r="A612" s="182"/>
      <c r="B612" s="41"/>
      <c r="C612" s="47"/>
    </row>
    <row r="613" spans="1:3" x14ac:dyDescent="0.25">
      <c r="A613" s="182"/>
      <c r="B613" s="41"/>
      <c r="C613" s="47"/>
    </row>
    <row r="614" spans="1:3" x14ac:dyDescent="0.25">
      <c r="A614" s="182"/>
      <c r="B614" s="41"/>
      <c r="C614" s="47"/>
    </row>
    <row r="615" spans="1:3" x14ac:dyDescent="0.25">
      <c r="A615" s="182"/>
      <c r="B615" s="41"/>
      <c r="C615" s="47"/>
    </row>
    <row r="616" spans="1:3" x14ac:dyDescent="0.25">
      <c r="A616" s="182"/>
      <c r="B616" s="41"/>
      <c r="C616" s="47"/>
    </row>
    <row r="617" spans="1:3" x14ac:dyDescent="0.25">
      <c r="A617" s="182"/>
      <c r="B617" s="41"/>
      <c r="C617" s="47"/>
    </row>
    <row r="618" spans="1:3" x14ac:dyDescent="0.25">
      <c r="A618" s="182"/>
      <c r="B618" s="41"/>
      <c r="C618" s="47"/>
    </row>
    <row r="619" spans="1:3" x14ac:dyDescent="0.25">
      <c r="A619" s="182"/>
      <c r="B619" s="41"/>
      <c r="C619" s="47"/>
    </row>
    <row r="620" spans="1:3" x14ac:dyDescent="0.25">
      <c r="A620" s="182"/>
      <c r="B620" s="41"/>
      <c r="C620" s="47"/>
    </row>
    <row r="621" spans="1:3" x14ac:dyDescent="0.25">
      <c r="A621" s="182"/>
      <c r="B621" s="41"/>
      <c r="C621" s="47"/>
    </row>
    <row r="622" spans="1:3" x14ac:dyDescent="0.25">
      <c r="A622" s="182"/>
      <c r="B622" s="41"/>
      <c r="C622" s="47"/>
    </row>
    <row r="623" spans="1:3" x14ac:dyDescent="0.25">
      <c r="A623" s="182"/>
      <c r="B623" s="41"/>
      <c r="C623" s="47"/>
    </row>
    <row r="624" spans="1:3" x14ac:dyDescent="0.25">
      <c r="A624" s="182"/>
      <c r="B624" s="41"/>
      <c r="C624" s="47"/>
    </row>
    <row r="625" spans="1:3" x14ac:dyDescent="0.25">
      <c r="A625" s="182"/>
      <c r="B625" s="41"/>
      <c r="C625" s="47"/>
    </row>
    <row r="626" spans="1:3" x14ac:dyDescent="0.25">
      <c r="A626" s="182"/>
      <c r="B626" s="41"/>
      <c r="C626" s="47"/>
    </row>
    <row r="627" spans="1:3" x14ac:dyDescent="0.25">
      <c r="A627" s="182"/>
      <c r="B627" s="41"/>
      <c r="C627" s="47"/>
    </row>
    <row r="628" spans="1:3" x14ac:dyDescent="0.25">
      <c r="A628" s="182"/>
      <c r="B628" s="41"/>
      <c r="C628" s="47"/>
    </row>
    <row r="629" spans="1:3" x14ac:dyDescent="0.25">
      <c r="A629" s="182"/>
      <c r="B629" s="41"/>
      <c r="C629" s="47"/>
    </row>
    <row r="630" spans="1:3" x14ac:dyDescent="0.25">
      <c r="A630" s="182"/>
      <c r="B630" s="41"/>
      <c r="C630" s="47"/>
    </row>
    <row r="631" spans="1:3" x14ac:dyDescent="0.25">
      <c r="A631" s="182"/>
      <c r="B631" s="41"/>
      <c r="C631" s="47"/>
    </row>
    <row r="632" spans="1:3" x14ac:dyDescent="0.25">
      <c r="A632" s="182"/>
      <c r="B632" s="41"/>
      <c r="C632" s="47"/>
    </row>
    <row r="633" spans="1:3" x14ac:dyDescent="0.25">
      <c r="A633" s="182"/>
      <c r="B633" s="41"/>
      <c r="C633" s="47"/>
    </row>
    <row r="634" spans="1:3" x14ac:dyDescent="0.25">
      <c r="A634" s="182"/>
      <c r="B634" s="41"/>
      <c r="C634" s="47"/>
    </row>
    <row r="635" spans="1:3" x14ac:dyDescent="0.25">
      <c r="A635" s="182"/>
      <c r="B635" s="41"/>
      <c r="C635" s="47"/>
    </row>
    <row r="636" spans="1:3" x14ac:dyDescent="0.25">
      <c r="A636" s="182"/>
      <c r="B636" s="41"/>
      <c r="C636" s="47"/>
    </row>
    <row r="637" spans="1:3" x14ac:dyDescent="0.25">
      <c r="A637" s="182"/>
      <c r="B637" s="41"/>
      <c r="C637" s="47"/>
    </row>
    <row r="638" spans="1:3" x14ac:dyDescent="0.25">
      <c r="A638" s="182"/>
      <c r="B638" s="41"/>
      <c r="C638" s="47"/>
    </row>
    <row r="639" spans="1:3" x14ac:dyDescent="0.25">
      <c r="A639" s="182"/>
      <c r="B639" s="41"/>
      <c r="C639" s="47"/>
    </row>
    <row r="640" spans="1:3" x14ac:dyDescent="0.25">
      <c r="A640" s="182"/>
      <c r="B640" s="41"/>
      <c r="C640" s="47"/>
    </row>
    <row r="641" spans="1:3" x14ac:dyDescent="0.25">
      <c r="A641" s="182"/>
      <c r="B641" s="41"/>
      <c r="C641" s="47"/>
    </row>
    <row r="642" spans="1:3" x14ac:dyDescent="0.25">
      <c r="A642" s="182"/>
      <c r="B642" s="41"/>
      <c r="C642" s="47"/>
    </row>
    <row r="643" spans="1:3" x14ac:dyDescent="0.25">
      <c r="A643" s="182"/>
      <c r="B643" s="41"/>
      <c r="C643" s="47"/>
    </row>
    <row r="644" spans="1:3" x14ac:dyDescent="0.25">
      <c r="A644" s="182"/>
      <c r="B644" s="41"/>
      <c r="C644" s="47"/>
    </row>
    <row r="645" spans="1:3" x14ac:dyDescent="0.25">
      <c r="A645" s="182"/>
      <c r="B645" s="41"/>
      <c r="C645" s="47"/>
    </row>
    <row r="646" spans="1:3" x14ac:dyDescent="0.25">
      <c r="A646" s="182"/>
      <c r="B646" s="41"/>
      <c r="C646" s="47"/>
    </row>
    <row r="647" spans="1:3" x14ac:dyDescent="0.25">
      <c r="A647" s="182"/>
      <c r="B647" s="41"/>
      <c r="C647" s="47"/>
    </row>
    <row r="648" spans="1:3" x14ac:dyDescent="0.25">
      <c r="A648" s="182"/>
      <c r="B648" s="41"/>
      <c r="C648" s="47"/>
    </row>
    <row r="649" spans="1:3" x14ac:dyDescent="0.25">
      <c r="A649" s="182"/>
      <c r="B649" s="41"/>
      <c r="C649" s="47"/>
    </row>
    <row r="650" spans="1:3" x14ac:dyDescent="0.25">
      <c r="A650" s="182"/>
      <c r="B650" s="41"/>
      <c r="C650" s="47"/>
    </row>
    <row r="651" spans="1:3" x14ac:dyDescent="0.25">
      <c r="A651" s="182"/>
      <c r="B651" s="41"/>
      <c r="C651" s="47"/>
    </row>
    <row r="652" spans="1:3" x14ac:dyDescent="0.25">
      <c r="A652" s="182"/>
      <c r="B652" s="41"/>
      <c r="C652" s="47"/>
    </row>
    <row r="653" spans="1:3" x14ac:dyDescent="0.25">
      <c r="A653" s="182"/>
      <c r="B653" s="41"/>
      <c r="C653" s="47"/>
    </row>
    <row r="654" spans="1:3" x14ac:dyDescent="0.25">
      <c r="A654" s="182"/>
      <c r="B654" s="41"/>
      <c r="C654" s="47"/>
    </row>
    <row r="655" spans="1:3" x14ac:dyDescent="0.25">
      <c r="A655" s="182"/>
      <c r="B655" s="41"/>
      <c r="C655" s="47"/>
    </row>
    <row r="656" spans="1:3" x14ac:dyDescent="0.25">
      <c r="A656" s="182"/>
      <c r="B656" s="41"/>
      <c r="C656" s="47"/>
    </row>
    <row r="657" spans="1:3" x14ac:dyDescent="0.25">
      <c r="A657" s="182"/>
      <c r="B657" s="41"/>
      <c r="C657" s="47"/>
    </row>
    <row r="658" spans="1:3" x14ac:dyDescent="0.25">
      <c r="A658" s="182"/>
      <c r="B658" s="41"/>
      <c r="C658" s="47"/>
    </row>
    <row r="659" spans="1:3" x14ac:dyDescent="0.25">
      <c r="A659" s="182"/>
      <c r="B659" s="41"/>
      <c r="C659" s="47"/>
    </row>
    <row r="660" spans="1:3" x14ac:dyDescent="0.25">
      <c r="A660" s="182"/>
      <c r="B660" s="41"/>
      <c r="C660" s="47"/>
    </row>
    <row r="661" spans="1:3" x14ac:dyDescent="0.25">
      <c r="A661" s="182"/>
      <c r="B661" s="41"/>
      <c r="C661" s="47"/>
    </row>
    <row r="662" spans="1:3" x14ac:dyDescent="0.25">
      <c r="A662" s="182"/>
      <c r="B662" s="41"/>
      <c r="C662" s="47"/>
    </row>
    <row r="663" spans="1:3" x14ac:dyDescent="0.25">
      <c r="A663" s="182"/>
      <c r="B663" s="41"/>
      <c r="C663" s="47"/>
    </row>
    <row r="664" spans="1:3" x14ac:dyDescent="0.25">
      <c r="A664" s="182"/>
      <c r="B664" s="41"/>
      <c r="C664" s="47"/>
    </row>
    <row r="665" spans="1:3" x14ac:dyDescent="0.25">
      <c r="A665" s="182"/>
      <c r="B665" s="41"/>
      <c r="C665" s="47"/>
    </row>
    <row r="666" spans="1:3" x14ac:dyDescent="0.25">
      <c r="A666" s="182"/>
      <c r="B666" s="41"/>
      <c r="C666" s="47"/>
    </row>
    <row r="667" spans="1:3" x14ac:dyDescent="0.25">
      <c r="A667" s="182"/>
      <c r="B667" s="41"/>
      <c r="C667" s="47"/>
    </row>
    <row r="668" spans="1:3" x14ac:dyDescent="0.25">
      <c r="A668" s="182"/>
      <c r="B668" s="41"/>
      <c r="C668" s="47"/>
    </row>
    <row r="669" spans="1:3" x14ac:dyDescent="0.25">
      <c r="A669" s="182"/>
      <c r="B669" s="41"/>
      <c r="C669" s="47"/>
    </row>
    <row r="670" spans="1:3" x14ac:dyDescent="0.25">
      <c r="A670" s="182"/>
      <c r="B670" s="41"/>
      <c r="C670" s="47"/>
    </row>
    <row r="671" spans="1:3" x14ac:dyDescent="0.25">
      <c r="A671" s="182"/>
      <c r="B671" s="41"/>
      <c r="C671" s="47"/>
    </row>
    <row r="672" spans="1:3" x14ac:dyDescent="0.25">
      <c r="A672" s="182"/>
      <c r="B672" s="41"/>
      <c r="C672" s="47"/>
    </row>
    <row r="673" spans="1:3" x14ac:dyDescent="0.25">
      <c r="A673" s="182"/>
      <c r="B673" s="41"/>
      <c r="C673" s="47"/>
    </row>
    <row r="674" spans="1:3" x14ac:dyDescent="0.25">
      <c r="A674" s="182"/>
      <c r="B674" s="41"/>
      <c r="C674" s="47"/>
    </row>
    <row r="675" spans="1:3" x14ac:dyDescent="0.25">
      <c r="A675" s="182"/>
      <c r="B675" s="41"/>
      <c r="C675" s="47"/>
    </row>
    <row r="676" spans="1:3" x14ac:dyDescent="0.25">
      <c r="A676" s="182"/>
      <c r="B676" s="41"/>
      <c r="C676" s="47"/>
    </row>
    <row r="677" spans="1:3" x14ac:dyDescent="0.25">
      <c r="A677" s="182"/>
      <c r="B677" s="41"/>
      <c r="C677" s="47"/>
    </row>
    <row r="678" spans="1:3" x14ac:dyDescent="0.25">
      <c r="A678" s="182"/>
      <c r="B678" s="41"/>
      <c r="C678" s="47"/>
    </row>
    <row r="679" spans="1:3" x14ac:dyDescent="0.25">
      <c r="A679" s="182"/>
      <c r="B679" s="41"/>
      <c r="C679" s="47"/>
    </row>
    <row r="680" spans="1:3" x14ac:dyDescent="0.25">
      <c r="A680" s="182"/>
      <c r="B680" s="41"/>
      <c r="C680" s="47"/>
    </row>
    <row r="681" spans="1:3" x14ac:dyDescent="0.25">
      <c r="A681" s="182"/>
      <c r="B681" s="41"/>
      <c r="C681" s="47"/>
    </row>
    <row r="682" spans="1:3" x14ac:dyDescent="0.25">
      <c r="A682" s="182"/>
      <c r="B682" s="41"/>
      <c r="C682" s="47"/>
    </row>
    <row r="683" spans="1:3" x14ac:dyDescent="0.25">
      <c r="A683" s="182"/>
      <c r="B683" s="41"/>
      <c r="C683" s="47"/>
    </row>
    <row r="684" spans="1:3" x14ac:dyDescent="0.25">
      <c r="A684" s="182"/>
      <c r="B684" s="41"/>
      <c r="C684" s="47"/>
    </row>
    <row r="685" spans="1:3" x14ac:dyDescent="0.25">
      <c r="A685" s="182"/>
      <c r="B685" s="41"/>
      <c r="C685" s="47"/>
    </row>
    <row r="686" spans="1:3" x14ac:dyDescent="0.25">
      <c r="A686" s="182"/>
      <c r="B686" s="41"/>
      <c r="C686" s="47"/>
    </row>
    <row r="687" spans="1:3" x14ac:dyDescent="0.25">
      <c r="A687" s="182"/>
      <c r="B687" s="41"/>
      <c r="C687" s="47"/>
    </row>
    <row r="688" spans="1:3" x14ac:dyDescent="0.25">
      <c r="A688" s="182"/>
      <c r="B688" s="41"/>
      <c r="C688" s="47"/>
    </row>
    <row r="689" spans="1:3" x14ac:dyDescent="0.25">
      <c r="A689" s="182"/>
      <c r="B689" s="41"/>
      <c r="C689" s="47"/>
    </row>
    <row r="690" spans="1:3" x14ac:dyDescent="0.25">
      <c r="A690" s="182"/>
      <c r="B690" s="41"/>
      <c r="C690" s="47"/>
    </row>
    <row r="691" spans="1:3" x14ac:dyDescent="0.25">
      <c r="A691" s="182"/>
      <c r="B691" s="41"/>
      <c r="C691" s="47"/>
    </row>
    <row r="692" spans="1:3" x14ac:dyDescent="0.25">
      <c r="A692" s="182"/>
      <c r="B692" s="41"/>
      <c r="C692" s="47"/>
    </row>
    <row r="693" spans="1:3" x14ac:dyDescent="0.25">
      <c r="A693" s="182"/>
      <c r="B693" s="41"/>
      <c r="C693" s="47"/>
    </row>
    <row r="694" spans="1:3" x14ac:dyDescent="0.25">
      <c r="A694" s="182"/>
      <c r="B694" s="41"/>
      <c r="C694" s="47"/>
    </row>
    <row r="695" spans="1:3" x14ac:dyDescent="0.25">
      <c r="A695" s="182"/>
      <c r="B695" s="41"/>
      <c r="C695" s="47"/>
    </row>
    <row r="696" spans="1:3" x14ac:dyDescent="0.25">
      <c r="A696" s="182"/>
      <c r="B696" s="41"/>
      <c r="C696" s="47"/>
    </row>
    <row r="697" spans="1:3" x14ac:dyDescent="0.25">
      <c r="A697" s="182"/>
      <c r="B697" s="41"/>
      <c r="C697" s="47"/>
    </row>
    <row r="698" spans="1:3" x14ac:dyDescent="0.25">
      <c r="A698" s="182"/>
      <c r="B698" s="41"/>
      <c r="C698" s="47"/>
    </row>
    <row r="699" spans="1:3" x14ac:dyDescent="0.25">
      <c r="A699" s="182"/>
      <c r="B699" s="41"/>
      <c r="C699" s="47"/>
    </row>
    <row r="700" spans="1:3" x14ac:dyDescent="0.25">
      <c r="A700" s="182"/>
      <c r="B700" s="41"/>
      <c r="C700" s="47"/>
    </row>
    <row r="701" spans="1:3" x14ac:dyDescent="0.25">
      <c r="A701" s="182"/>
      <c r="B701" s="41"/>
      <c r="C701" s="47"/>
    </row>
    <row r="702" spans="1:3" x14ac:dyDescent="0.25">
      <c r="A702" s="182"/>
      <c r="B702" s="41"/>
      <c r="C702" s="47"/>
    </row>
    <row r="703" spans="1:3" x14ac:dyDescent="0.25">
      <c r="A703" s="182"/>
      <c r="B703" s="41"/>
      <c r="C703" s="47"/>
    </row>
    <row r="704" spans="1:3" x14ac:dyDescent="0.25">
      <c r="A704" s="182"/>
      <c r="B704" s="41"/>
      <c r="C704" s="47"/>
    </row>
    <row r="705" spans="1:3" x14ac:dyDescent="0.25">
      <c r="A705" s="182"/>
      <c r="B705" s="41"/>
      <c r="C705" s="47"/>
    </row>
    <row r="706" spans="1:3" x14ac:dyDescent="0.25">
      <c r="A706" s="182"/>
      <c r="B706" s="41"/>
      <c r="C706" s="47"/>
    </row>
    <row r="707" spans="1:3" x14ac:dyDescent="0.25">
      <c r="A707" s="182"/>
      <c r="B707" s="41"/>
      <c r="C707" s="47"/>
    </row>
    <row r="708" spans="1:3" x14ac:dyDescent="0.25">
      <c r="A708" s="182"/>
      <c r="B708" s="41"/>
      <c r="C708" s="47"/>
    </row>
    <row r="709" spans="1:3" x14ac:dyDescent="0.25">
      <c r="A709" s="182"/>
      <c r="B709" s="41"/>
      <c r="C709" s="47"/>
    </row>
    <row r="710" spans="1:3" x14ac:dyDescent="0.25">
      <c r="A710" s="182"/>
      <c r="B710" s="41"/>
      <c r="C710" s="47"/>
    </row>
    <row r="711" spans="1:3" x14ac:dyDescent="0.25">
      <c r="A711" s="182"/>
      <c r="B711" s="41"/>
      <c r="C711" s="47"/>
    </row>
    <row r="712" spans="1:3" x14ac:dyDescent="0.25">
      <c r="A712" s="182"/>
      <c r="B712" s="41"/>
      <c r="C712" s="47"/>
    </row>
    <row r="713" spans="1:3" x14ac:dyDescent="0.25">
      <c r="A713" s="182"/>
      <c r="B713" s="41"/>
      <c r="C713" s="47"/>
    </row>
    <row r="714" spans="1:3" x14ac:dyDescent="0.25">
      <c r="A714" s="182"/>
      <c r="B714" s="41"/>
      <c r="C714" s="47"/>
    </row>
    <row r="715" spans="1:3" x14ac:dyDescent="0.25">
      <c r="A715" s="182"/>
      <c r="B715" s="41"/>
      <c r="C715" s="47"/>
    </row>
    <row r="716" spans="1:3" x14ac:dyDescent="0.25">
      <c r="A716" s="182"/>
      <c r="B716" s="41"/>
      <c r="C716" s="47"/>
    </row>
    <row r="717" spans="1:3" x14ac:dyDescent="0.25">
      <c r="A717" s="182"/>
      <c r="B717" s="41"/>
      <c r="C717" s="47"/>
    </row>
    <row r="718" spans="1:3" x14ac:dyDescent="0.25">
      <c r="A718" s="182"/>
      <c r="B718" s="41"/>
      <c r="C718" s="47"/>
    </row>
    <row r="719" spans="1:3" x14ac:dyDescent="0.25">
      <c r="A719" s="182"/>
      <c r="B719" s="41"/>
      <c r="C719" s="47"/>
    </row>
    <row r="720" spans="1:3" x14ac:dyDescent="0.25">
      <c r="A720" s="182"/>
      <c r="B720" s="41"/>
      <c r="C720" s="47"/>
    </row>
    <row r="721" spans="1:3" x14ac:dyDescent="0.25">
      <c r="A721" s="182"/>
      <c r="B721" s="41"/>
      <c r="C721" s="47"/>
    </row>
    <row r="722" spans="1:3" x14ac:dyDescent="0.25">
      <c r="A722" s="182"/>
      <c r="B722" s="41"/>
      <c r="C722" s="47"/>
    </row>
    <row r="723" spans="1:3" x14ac:dyDescent="0.25">
      <c r="A723" s="182"/>
      <c r="B723" s="41"/>
      <c r="C723" s="47"/>
    </row>
    <row r="724" spans="1:3" x14ac:dyDescent="0.25">
      <c r="A724" s="182"/>
      <c r="B724" s="41"/>
      <c r="C724" s="47"/>
    </row>
    <row r="725" spans="1:3" x14ac:dyDescent="0.25">
      <c r="A725" s="182"/>
      <c r="B725" s="41"/>
      <c r="C725" s="47"/>
    </row>
    <row r="726" spans="1:3" x14ac:dyDescent="0.25">
      <c r="A726" s="182"/>
      <c r="B726" s="41"/>
      <c r="C726" s="47"/>
    </row>
    <row r="727" spans="1:3" x14ac:dyDescent="0.25">
      <c r="A727" s="182"/>
      <c r="B727" s="41"/>
      <c r="C727" s="47"/>
    </row>
    <row r="728" spans="1:3" x14ac:dyDescent="0.25">
      <c r="A728" s="182"/>
      <c r="B728" s="41"/>
      <c r="C728" s="47"/>
    </row>
    <row r="729" spans="1:3" x14ac:dyDescent="0.25">
      <c r="A729" s="182"/>
      <c r="B729" s="41"/>
      <c r="C729" s="47"/>
    </row>
    <row r="730" spans="1:3" x14ac:dyDescent="0.25">
      <c r="A730" s="182"/>
      <c r="B730" s="41"/>
      <c r="C730" s="47"/>
    </row>
    <row r="731" spans="1:3" x14ac:dyDescent="0.25">
      <c r="A731" s="182"/>
      <c r="B731" s="41"/>
      <c r="C731" s="47"/>
    </row>
    <row r="732" spans="1:3" x14ac:dyDescent="0.25">
      <c r="A732" s="182"/>
      <c r="B732" s="41"/>
      <c r="C732" s="47"/>
    </row>
    <row r="733" spans="1:3" x14ac:dyDescent="0.25">
      <c r="A733" s="182"/>
      <c r="B733" s="41"/>
      <c r="C733" s="47"/>
    </row>
    <row r="734" spans="1:3" x14ac:dyDescent="0.25">
      <c r="A734" s="182"/>
      <c r="B734" s="41"/>
      <c r="C734" s="47"/>
    </row>
    <row r="735" spans="1:3" x14ac:dyDescent="0.25">
      <c r="A735" s="182"/>
      <c r="B735" s="41"/>
      <c r="C735" s="47"/>
    </row>
    <row r="736" spans="1:3" x14ac:dyDescent="0.25">
      <c r="A736" s="182"/>
      <c r="B736" s="41"/>
      <c r="C736" s="47"/>
    </row>
    <row r="737" spans="1:3" x14ac:dyDescent="0.25">
      <c r="A737" s="182"/>
      <c r="B737" s="41"/>
      <c r="C737" s="47"/>
    </row>
    <row r="738" spans="1:3" x14ac:dyDescent="0.25">
      <c r="A738" s="182"/>
      <c r="B738" s="41"/>
      <c r="C738" s="47"/>
    </row>
    <row r="739" spans="1:3" x14ac:dyDescent="0.25">
      <c r="A739" s="182"/>
      <c r="B739" s="41"/>
      <c r="C739" s="47"/>
    </row>
    <row r="740" spans="1:3" x14ac:dyDescent="0.25">
      <c r="A740" s="182"/>
      <c r="B740" s="41"/>
      <c r="C740" s="47"/>
    </row>
    <row r="741" spans="1:3" x14ac:dyDescent="0.25">
      <c r="A741" s="182"/>
      <c r="B741" s="41"/>
      <c r="C741" s="47"/>
    </row>
    <row r="742" spans="1:3" x14ac:dyDescent="0.25">
      <c r="A742" s="182"/>
      <c r="B742" s="41"/>
      <c r="C742" s="47"/>
    </row>
    <row r="743" spans="1:3" x14ac:dyDescent="0.25">
      <c r="A743" s="182"/>
      <c r="B743" s="41"/>
      <c r="C743" s="47"/>
    </row>
    <row r="744" spans="1:3" x14ac:dyDescent="0.25">
      <c r="A744" s="182"/>
      <c r="B744" s="41"/>
      <c r="C744" s="47"/>
    </row>
    <row r="745" spans="1:3" x14ac:dyDescent="0.25">
      <c r="A745" s="182"/>
      <c r="B745" s="41"/>
      <c r="C745" s="47"/>
    </row>
    <row r="746" spans="1:3" x14ac:dyDescent="0.25">
      <c r="A746" s="182"/>
      <c r="B746" s="41"/>
      <c r="C746" s="47"/>
    </row>
    <row r="747" spans="1:3" x14ac:dyDescent="0.25">
      <c r="A747" s="182"/>
      <c r="B747" s="41"/>
      <c r="C747" s="47"/>
    </row>
    <row r="748" spans="1:3" x14ac:dyDescent="0.25">
      <c r="A748" s="182"/>
      <c r="B748" s="41"/>
      <c r="C748" s="47"/>
    </row>
    <row r="749" spans="1:3" x14ac:dyDescent="0.25">
      <c r="A749" s="182"/>
      <c r="B749" s="41"/>
      <c r="C749" s="47"/>
    </row>
    <row r="750" spans="1:3" x14ac:dyDescent="0.25">
      <c r="A750" s="182"/>
      <c r="B750" s="41"/>
      <c r="C750" s="47"/>
    </row>
    <row r="751" spans="1:3" x14ac:dyDescent="0.25">
      <c r="A751" s="182"/>
      <c r="B751" s="41"/>
      <c r="C751" s="47"/>
    </row>
    <row r="752" spans="1:3" x14ac:dyDescent="0.25">
      <c r="A752" s="182"/>
      <c r="B752" s="41"/>
      <c r="C752" s="47"/>
    </row>
    <row r="753" spans="1:3" x14ac:dyDescent="0.25">
      <c r="A753" s="182"/>
      <c r="B753" s="41"/>
      <c r="C753" s="47"/>
    </row>
    <row r="754" spans="1:3" x14ac:dyDescent="0.25">
      <c r="A754" s="182"/>
      <c r="B754" s="41"/>
      <c r="C754" s="47"/>
    </row>
    <row r="755" spans="1:3" x14ac:dyDescent="0.25">
      <c r="A755" s="182"/>
      <c r="B755" s="41"/>
      <c r="C755" s="47"/>
    </row>
    <row r="756" spans="1:3" x14ac:dyDescent="0.25">
      <c r="A756" s="182"/>
      <c r="B756" s="41"/>
      <c r="C756" s="47"/>
    </row>
    <row r="757" spans="1:3" x14ac:dyDescent="0.25">
      <c r="A757" s="182"/>
      <c r="B757" s="41"/>
      <c r="C757" s="47"/>
    </row>
    <row r="758" spans="1:3" x14ac:dyDescent="0.25">
      <c r="A758" s="182"/>
      <c r="B758" s="41"/>
      <c r="C758" s="47"/>
    </row>
    <row r="759" spans="1:3" x14ac:dyDescent="0.25">
      <c r="A759" s="182"/>
      <c r="B759" s="41"/>
      <c r="C759" s="47"/>
    </row>
    <row r="760" spans="1:3" x14ac:dyDescent="0.25">
      <c r="A760" s="182"/>
      <c r="B760" s="41"/>
      <c r="C760" s="47"/>
    </row>
    <row r="761" spans="1:3" x14ac:dyDescent="0.25">
      <c r="A761" s="182"/>
      <c r="B761" s="41"/>
      <c r="C761" s="47"/>
    </row>
    <row r="762" spans="1:3" x14ac:dyDescent="0.25">
      <c r="A762" s="182"/>
      <c r="B762" s="41"/>
      <c r="C762" s="47"/>
    </row>
    <row r="763" spans="1:3" x14ac:dyDescent="0.25">
      <c r="A763" s="182"/>
      <c r="B763" s="41"/>
      <c r="C763" s="47"/>
    </row>
    <row r="764" spans="1:3" x14ac:dyDescent="0.25">
      <c r="A764" s="182"/>
      <c r="B764" s="41"/>
      <c r="C764" s="47"/>
    </row>
    <row r="765" spans="1:3" x14ac:dyDescent="0.25">
      <c r="A765" s="182"/>
      <c r="B765" s="41"/>
      <c r="C765" s="47"/>
    </row>
    <row r="766" spans="1:3" x14ac:dyDescent="0.25">
      <c r="A766" s="182"/>
      <c r="B766" s="41"/>
      <c r="C766" s="47"/>
    </row>
    <row r="767" spans="1:3" x14ac:dyDescent="0.25">
      <c r="A767" s="182"/>
      <c r="B767" s="41"/>
      <c r="C767" s="47"/>
    </row>
    <row r="768" spans="1:3" x14ac:dyDescent="0.25">
      <c r="A768" s="182"/>
      <c r="B768" s="41"/>
      <c r="C768" s="47"/>
    </row>
    <row r="769" spans="1:3" x14ac:dyDescent="0.25">
      <c r="A769" s="182"/>
      <c r="B769" s="41"/>
      <c r="C769" s="47"/>
    </row>
    <row r="770" spans="1:3" x14ac:dyDescent="0.25">
      <c r="A770" s="182"/>
      <c r="B770" s="41"/>
      <c r="C770" s="47"/>
    </row>
    <row r="771" spans="1:3" x14ac:dyDescent="0.25">
      <c r="A771" s="182"/>
      <c r="B771" s="41"/>
      <c r="C771" s="47"/>
    </row>
    <row r="772" spans="1:3" x14ac:dyDescent="0.25">
      <c r="A772" s="182"/>
      <c r="B772" s="41"/>
      <c r="C772" s="47"/>
    </row>
    <row r="773" spans="1:3" x14ac:dyDescent="0.25">
      <c r="A773" s="182"/>
      <c r="B773" s="41"/>
      <c r="C773" s="47"/>
    </row>
    <row r="774" spans="1:3" x14ac:dyDescent="0.25">
      <c r="A774" s="182"/>
      <c r="B774" s="41"/>
      <c r="C774" s="47"/>
    </row>
    <row r="775" spans="1:3" x14ac:dyDescent="0.25">
      <c r="A775" s="182"/>
      <c r="B775" s="41"/>
      <c r="C775" s="47"/>
    </row>
    <row r="776" spans="1:3" x14ac:dyDescent="0.25">
      <c r="A776" s="182"/>
      <c r="B776" s="41"/>
      <c r="C776" s="47"/>
    </row>
    <row r="777" spans="1:3" x14ac:dyDescent="0.25">
      <c r="A777" s="182"/>
      <c r="B777" s="41"/>
      <c r="C777" s="47"/>
    </row>
    <row r="778" spans="1:3" x14ac:dyDescent="0.25">
      <c r="A778" s="182"/>
      <c r="B778" s="41"/>
      <c r="C778" s="47"/>
    </row>
    <row r="779" spans="1:3" x14ac:dyDescent="0.25">
      <c r="A779" s="182"/>
      <c r="B779" s="41"/>
      <c r="C779" s="47"/>
    </row>
    <row r="780" spans="1:3" x14ac:dyDescent="0.25">
      <c r="A780" s="182"/>
      <c r="B780" s="41"/>
      <c r="C780" s="47"/>
    </row>
    <row r="781" spans="1:3" x14ac:dyDescent="0.25">
      <c r="A781" s="182"/>
      <c r="B781" s="41"/>
      <c r="C781" s="47"/>
    </row>
    <row r="782" spans="1:3" x14ac:dyDescent="0.25">
      <c r="A782" s="182"/>
      <c r="B782" s="41"/>
      <c r="C782" s="47"/>
    </row>
    <row r="783" spans="1:3" x14ac:dyDescent="0.25">
      <c r="A783" s="182"/>
      <c r="B783" s="41"/>
      <c r="C783" s="47"/>
    </row>
    <row r="784" spans="1:3" x14ac:dyDescent="0.25">
      <c r="A784" s="182"/>
      <c r="B784" s="41"/>
      <c r="C784" s="47"/>
    </row>
    <row r="785" spans="1:3" x14ac:dyDescent="0.25">
      <c r="A785" s="182"/>
      <c r="B785" s="41"/>
      <c r="C785" s="47"/>
    </row>
    <row r="786" spans="1:3" x14ac:dyDescent="0.25">
      <c r="A786" s="182"/>
      <c r="B786" s="41"/>
      <c r="C786" s="47"/>
    </row>
    <row r="787" spans="1:3" x14ac:dyDescent="0.25">
      <c r="A787" s="182"/>
      <c r="B787" s="41"/>
      <c r="C787" s="47"/>
    </row>
    <row r="788" spans="1:3" x14ac:dyDescent="0.25">
      <c r="A788" s="182"/>
      <c r="B788" s="41"/>
      <c r="C788" s="47"/>
    </row>
    <row r="789" spans="1:3" x14ac:dyDescent="0.25">
      <c r="A789" s="182"/>
      <c r="B789" s="41"/>
      <c r="C789" s="47"/>
    </row>
    <row r="790" spans="1:3" x14ac:dyDescent="0.25">
      <c r="A790" s="182"/>
      <c r="B790" s="41"/>
      <c r="C790" s="47"/>
    </row>
    <row r="791" spans="1:3" x14ac:dyDescent="0.25">
      <c r="A791" s="182"/>
      <c r="B791" s="41"/>
      <c r="C791" s="47"/>
    </row>
    <row r="792" spans="1:3" x14ac:dyDescent="0.25">
      <c r="A792" s="182"/>
      <c r="B792" s="41"/>
      <c r="C792" s="47"/>
    </row>
    <row r="793" spans="1:3" x14ac:dyDescent="0.25">
      <c r="A793" s="182"/>
      <c r="B793" s="41"/>
      <c r="C793" s="47"/>
    </row>
    <row r="794" spans="1:3" x14ac:dyDescent="0.25">
      <c r="A794" s="182"/>
      <c r="B794" s="41"/>
      <c r="C794" s="47"/>
    </row>
    <row r="795" spans="1:3" x14ac:dyDescent="0.25">
      <c r="A795" s="182"/>
      <c r="B795" s="41"/>
      <c r="C795" s="47"/>
    </row>
    <row r="796" spans="1:3" x14ac:dyDescent="0.25">
      <c r="A796" s="182"/>
      <c r="B796" s="41"/>
      <c r="C796" s="47"/>
    </row>
    <row r="797" spans="1:3" x14ac:dyDescent="0.25">
      <c r="A797" s="182"/>
      <c r="B797" s="41"/>
      <c r="C797" s="47"/>
    </row>
    <row r="798" spans="1:3" x14ac:dyDescent="0.25">
      <c r="A798" s="182"/>
      <c r="B798" s="41"/>
      <c r="C798" s="47"/>
    </row>
    <row r="799" spans="1:3" x14ac:dyDescent="0.25">
      <c r="A799" s="182"/>
      <c r="B799" s="41"/>
      <c r="C799" s="47"/>
    </row>
    <row r="800" spans="1:3" x14ac:dyDescent="0.25">
      <c r="A800" s="182"/>
      <c r="B800" s="41"/>
      <c r="C800" s="47"/>
    </row>
    <row r="801" spans="1:3" x14ac:dyDescent="0.25">
      <c r="A801" s="182"/>
      <c r="B801" s="41"/>
      <c r="C801" s="47"/>
    </row>
    <row r="802" spans="1:3" x14ac:dyDescent="0.25">
      <c r="A802" s="182"/>
      <c r="B802" s="41"/>
      <c r="C802" s="47"/>
    </row>
    <row r="803" spans="1:3" x14ac:dyDescent="0.25">
      <c r="A803" s="182"/>
      <c r="B803" s="41"/>
      <c r="C803" s="47"/>
    </row>
    <row r="804" spans="1:3" x14ac:dyDescent="0.25">
      <c r="A804" s="182"/>
      <c r="B804" s="41"/>
      <c r="C804" s="47"/>
    </row>
    <row r="805" spans="1:3" x14ac:dyDescent="0.25">
      <c r="A805" s="182"/>
      <c r="B805" s="41"/>
      <c r="C805" s="47"/>
    </row>
    <row r="806" spans="1:3" x14ac:dyDescent="0.25">
      <c r="A806" s="182"/>
      <c r="B806" s="41"/>
      <c r="C806" s="47"/>
    </row>
    <row r="807" spans="1:3" x14ac:dyDescent="0.25">
      <c r="A807" s="182"/>
      <c r="B807" s="41"/>
      <c r="C807" s="47"/>
    </row>
    <row r="808" spans="1:3" x14ac:dyDescent="0.25">
      <c r="A808" s="182"/>
      <c r="B808" s="41"/>
      <c r="C808" s="47"/>
    </row>
    <row r="809" spans="1:3" x14ac:dyDescent="0.25">
      <c r="A809" s="182"/>
      <c r="B809" s="41"/>
      <c r="C809" s="47"/>
    </row>
    <row r="810" spans="1:3" x14ac:dyDescent="0.25">
      <c r="A810" s="182"/>
      <c r="B810" s="41"/>
      <c r="C810" s="47"/>
    </row>
    <row r="811" spans="1:3" x14ac:dyDescent="0.25">
      <c r="A811" s="182"/>
      <c r="B811" s="41"/>
      <c r="C811" s="47"/>
    </row>
    <row r="812" spans="1:3" x14ac:dyDescent="0.25">
      <c r="A812" s="182"/>
      <c r="B812" s="41"/>
      <c r="C812" s="47"/>
    </row>
    <row r="813" spans="1:3" x14ac:dyDescent="0.25">
      <c r="A813" s="182"/>
      <c r="B813" s="41"/>
      <c r="C813" s="47"/>
    </row>
    <row r="814" spans="1:3" x14ac:dyDescent="0.25">
      <c r="A814" s="182"/>
      <c r="B814" s="41"/>
      <c r="C814" s="47"/>
    </row>
    <row r="815" spans="1:3" x14ac:dyDescent="0.25">
      <c r="A815" s="182"/>
      <c r="B815" s="41"/>
      <c r="C815" s="47"/>
    </row>
    <row r="816" spans="1:3" x14ac:dyDescent="0.25">
      <c r="A816" s="182"/>
      <c r="B816" s="41"/>
      <c r="C816" s="47"/>
    </row>
    <row r="817" spans="1:3" x14ac:dyDescent="0.25">
      <c r="A817" s="182"/>
      <c r="B817" s="41"/>
      <c r="C817" s="47"/>
    </row>
    <row r="818" spans="1:3" x14ac:dyDescent="0.25">
      <c r="A818" s="182"/>
      <c r="B818" s="41"/>
      <c r="C818" s="47"/>
    </row>
    <row r="819" spans="1:3" x14ac:dyDescent="0.25">
      <c r="A819" s="182"/>
      <c r="B819" s="41"/>
      <c r="C819" s="47"/>
    </row>
    <row r="820" spans="1:3" x14ac:dyDescent="0.25">
      <c r="A820" s="182"/>
      <c r="B820" s="41"/>
      <c r="C820" s="47"/>
    </row>
    <row r="821" spans="1:3" x14ac:dyDescent="0.25">
      <c r="A821" s="182"/>
      <c r="B821" s="41"/>
      <c r="C821" s="47"/>
    </row>
    <row r="822" spans="1:3" x14ac:dyDescent="0.25">
      <c r="A822" s="182"/>
      <c r="B822" s="41"/>
      <c r="C822" s="47"/>
    </row>
    <row r="823" spans="1:3" x14ac:dyDescent="0.25">
      <c r="A823" s="182"/>
      <c r="B823" s="41"/>
      <c r="C823" s="47"/>
    </row>
    <row r="824" spans="1:3" x14ac:dyDescent="0.25">
      <c r="A824" s="182"/>
      <c r="B824" s="41"/>
      <c r="C824" s="47"/>
    </row>
    <row r="825" spans="1:3" x14ac:dyDescent="0.25">
      <c r="A825" s="182"/>
      <c r="B825" s="41"/>
      <c r="C825" s="47"/>
    </row>
    <row r="826" spans="1:3" x14ac:dyDescent="0.25">
      <c r="A826" s="182"/>
      <c r="B826" s="41"/>
      <c r="C826" s="47"/>
    </row>
    <row r="827" spans="1:3" x14ac:dyDescent="0.25">
      <c r="A827" s="182"/>
      <c r="B827" s="41"/>
      <c r="C827" s="47"/>
    </row>
    <row r="828" spans="1:3" x14ac:dyDescent="0.25">
      <c r="A828" s="182"/>
      <c r="B828" s="41"/>
      <c r="C828" s="47"/>
    </row>
    <row r="829" spans="1:3" x14ac:dyDescent="0.25">
      <c r="A829" s="182"/>
      <c r="B829" s="41"/>
      <c r="C829" s="47"/>
    </row>
    <row r="830" spans="1:3" x14ac:dyDescent="0.25">
      <c r="A830" s="182"/>
      <c r="B830" s="41"/>
      <c r="C830" s="47"/>
    </row>
    <row r="831" spans="1:3" x14ac:dyDescent="0.25">
      <c r="A831" s="182"/>
      <c r="B831" s="41"/>
      <c r="C831" s="47"/>
    </row>
    <row r="832" spans="1:3" x14ac:dyDescent="0.25">
      <c r="A832" s="182"/>
      <c r="B832" s="41"/>
      <c r="C832" s="47"/>
    </row>
    <row r="833" spans="1:3" x14ac:dyDescent="0.25">
      <c r="A833" s="182"/>
      <c r="B833" s="41"/>
      <c r="C833" s="47"/>
    </row>
    <row r="834" spans="1:3" x14ac:dyDescent="0.25">
      <c r="A834" s="182"/>
      <c r="B834" s="41"/>
      <c r="C834" s="47"/>
    </row>
    <row r="835" spans="1:3" x14ac:dyDescent="0.25">
      <c r="A835" s="182"/>
      <c r="B835" s="41"/>
      <c r="C835" s="47"/>
    </row>
    <row r="836" spans="1:3" x14ac:dyDescent="0.25">
      <c r="A836" s="182"/>
      <c r="B836" s="41"/>
      <c r="C836" s="47"/>
    </row>
    <row r="837" spans="1:3" x14ac:dyDescent="0.25">
      <c r="A837" s="182"/>
      <c r="B837" s="41"/>
      <c r="C837" s="47"/>
    </row>
    <row r="838" spans="1:3" x14ac:dyDescent="0.25">
      <c r="A838" s="182"/>
      <c r="B838" s="41"/>
      <c r="C838" s="47"/>
    </row>
    <row r="839" spans="1:3" x14ac:dyDescent="0.25">
      <c r="A839" s="182"/>
      <c r="B839" s="41"/>
      <c r="C839" s="47"/>
    </row>
    <row r="840" spans="1:3" x14ac:dyDescent="0.25">
      <c r="A840" s="182"/>
      <c r="B840" s="41"/>
      <c r="C840" s="47"/>
    </row>
    <row r="841" spans="1:3" x14ac:dyDescent="0.25">
      <c r="A841" s="182"/>
      <c r="B841" s="41"/>
      <c r="C841" s="47"/>
    </row>
    <row r="842" spans="1:3" x14ac:dyDescent="0.25">
      <c r="A842" s="182"/>
      <c r="B842" s="41"/>
      <c r="C842" s="47"/>
    </row>
    <row r="843" spans="1:3" x14ac:dyDescent="0.25">
      <c r="A843" s="182"/>
      <c r="B843" s="41"/>
      <c r="C843" s="47"/>
    </row>
    <row r="844" spans="1:3" x14ac:dyDescent="0.25">
      <c r="A844" s="182"/>
      <c r="B844" s="41"/>
      <c r="C844" s="47"/>
    </row>
    <row r="845" spans="1:3" x14ac:dyDescent="0.25">
      <c r="A845" s="182"/>
      <c r="B845" s="41"/>
      <c r="C845" s="47"/>
    </row>
    <row r="846" spans="1:3" x14ac:dyDescent="0.25">
      <c r="A846" s="182"/>
      <c r="B846" s="41"/>
      <c r="C846" s="47"/>
    </row>
    <row r="847" spans="1:3" x14ac:dyDescent="0.25">
      <c r="A847" s="182"/>
      <c r="B847" s="41"/>
      <c r="C847" s="47"/>
    </row>
    <row r="848" spans="1:3" x14ac:dyDescent="0.25">
      <c r="A848" s="182"/>
      <c r="B848" s="41"/>
      <c r="C848" s="47"/>
    </row>
    <row r="849" spans="1:3" x14ac:dyDescent="0.25">
      <c r="A849" s="182"/>
      <c r="B849" s="41"/>
      <c r="C849" s="47"/>
    </row>
    <row r="850" spans="1:3" x14ac:dyDescent="0.25">
      <c r="A850" s="182"/>
      <c r="B850" s="41"/>
      <c r="C850" s="47"/>
    </row>
    <row r="851" spans="1:3" x14ac:dyDescent="0.25">
      <c r="A851" s="182"/>
      <c r="B851" s="41"/>
      <c r="C851" s="47"/>
    </row>
    <row r="852" spans="1:3" x14ac:dyDescent="0.25">
      <c r="A852" s="182"/>
      <c r="B852" s="41"/>
      <c r="C852" s="47"/>
    </row>
    <row r="853" spans="1:3" x14ac:dyDescent="0.25">
      <c r="A853" s="182"/>
      <c r="B853" s="41"/>
      <c r="C853" s="47"/>
    </row>
    <row r="854" spans="1:3" x14ac:dyDescent="0.25">
      <c r="A854" s="182"/>
      <c r="B854" s="41"/>
      <c r="C854" s="47"/>
    </row>
    <row r="855" spans="1:3" x14ac:dyDescent="0.25">
      <c r="A855" s="182"/>
      <c r="B855" s="41"/>
      <c r="C855" s="47"/>
    </row>
    <row r="856" spans="1:3" x14ac:dyDescent="0.25">
      <c r="A856" s="182"/>
      <c r="B856" s="41"/>
      <c r="C856" s="47"/>
    </row>
    <row r="857" spans="1:3" x14ac:dyDescent="0.25">
      <c r="A857" s="182"/>
      <c r="B857" s="41"/>
      <c r="C857" s="47"/>
    </row>
    <row r="858" spans="1:3" x14ac:dyDescent="0.25">
      <c r="A858" s="182"/>
      <c r="B858" s="41"/>
      <c r="C858" s="47"/>
    </row>
    <row r="859" spans="1:3" x14ac:dyDescent="0.25">
      <c r="A859" s="182"/>
      <c r="B859" s="41"/>
      <c r="C859" s="47"/>
    </row>
    <row r="860" spans="1:3" x14ac:dyDescent="0.25">
      <c r="A860" s="182"/>
      <c r="B860" s="41"/>
      <c r="C860" s="47"/>
    </row>
    <row r="861" spans="1:3" x14ac:dyDescent="0.25">
      <c r="A861" s="182"/>
      <c r="B861" s="41"/>
      <c r="C861" s="47"/>
    </row>
    <row r="862" spans="1:3" x14ac:dyDescent="0.25">
      <c r="A862" s="182"/>
      <c r="B862" s="41"/>
      <c r="C862" s="47"/>
    </row>
    <row r="863" spans="1:3" x14ac:dyDescent="0.25">
      <c r="A863" s="182"/>
      <c r="B863" s="41"/>
      <c r="C863" s="47"/>
    </row>
    <row r="864" spans="1:3" x14ac:dyDescent="0.25">
      <c r="A864" s="182"/>
      <c r="B864" s="41"/>
      <c r="C864" s="47"/>
    </row>
    <row r="865" spans="1:3" x14ac:dyDescent="0.25">
      <c r="A865" s="182"/>
      <c r="B865" s="41"/>
      <c r="C865" s="47"/>
    </row>
    <row r="866" spans="1:3" x14ac:dyDescent="0.25">
      <c r="A866" s="182"/>
      <c r="B866" s="41"/>
      <c r="C866" s="47"/>
    </row>
    <row r="867" spans="1:3" x14ac:dyDescent="0.25">
      <c r="A867" s="182"/>
      <c r="B867" s="41"/>
      <c r="C867" s="47"/>
    </row>
    <row r="868" spans="1:3" x14ac:dyDescent="0.25">
      <c r="A868" s="182"/>
      <c r="B868" s="41"/>
      <c r="C868" s="47"/>
    </row>
    <row r="869" spans="1:3" x14ac:dyDescent="0.25">
      <c r="A869" s="182"/>
      <c r="B869" s="41"/>
      <c r="C869" s="47"/>
    </row>
    <row r="870" spans="1:3" x14ac:dyDescent="0.25">
      <c r="A870" s="182"/>
      <c r="B870" s="41"/>
      <c r="C870" s="47"/>
    </row>
    <row r="871" spans="1:3" x14ac:dyDescent="0.25">
      <c r="A871" s="182"/>
      <c r="B871" s="41"/>
      <c r="C871" s="47"/>
    </row>
    <row r="872" spans="1:3" x14ac:dyDescent="0.25">
      <c r="A872" s="182"/>
      <c r="B872" s="41"/>
      <c r="C872" s="47"/>
    </row>
    <row r="873" spans="1:3" x14ac:dyDescent="0.25">
      <c r="A873" s="182"/>
      <c r="B873" s="41"/>
      <c r="C873" s="47"/>
    </row>
    <row r="874" spans="1:3" x14ac:dyDescent="0.25">
      <c r="A874" s="182"/>
      <c r="B874" s="41"/>
      <c r="C874" s="47"/>
    </row>
    <row r="875" spans="1:3" x14ac:dyDescent="0.25">
      <c r="A875" s="182"/>
      <c r="B875" s="41"/>
      <c r="C875" s="47"/>
    </row>
    <row r="876" spans="1:3" x14ac:dyDescent="0.25">
      <c r="A876" s="182"/>
      <c r="B876" s="41"/>
      <c r="C876" s="47"/>
    </row>
    <row r="877" spans="1:3" x14ac:dyDescent="0.25">
      <c r="A877" s="182"/>
      <c r="B877" s="41"/>
      <c r="C877" s="47"/>
    </row>
    <row r="878" spans="1:3" x14ac:dyDescent="0.25">
      <c r="A878" s="182"/>
      <c r="B878" s="41"/>
      <c r="C878" s="47"/>
    </row>
    <row r="879" spans="1:3" x14ac:dyDescent="0.25">
      <c r="A879" s="182"/>
      <c r="B879" s="41"/>
      <c r="C879" s="47"/>
    </row>
    <row r="880" spans="1:3" x14ac:dyDescent="0.25">
      <c r="A880" s="182"/>
      <c r="B880" s="41"/>
      <c r="C880" s="47"/>
    </row>
    <row r="881" spans="1:3" x14ac:dyDescent="0.25">
      <c r="A881" s="182"/>
      <c r="B881" s="41"/>
      <c r="C881" s="47"/>
    </row>
    <row r="882" spans="1:3" x14ac:dyDescent="0.25">
      <c r="A882" s="182"/>
      <c r="B882" s="41"/>
      <c r="C882" s="47"/>
    </row>
    <row r="883" spans="1:3" x14ac:dyDescent="0.25">
      <c r="A883" s="182"/>
      <c r="B883" s="41"/>
      <c r="C883" s="47"/>
    </row>
    <row r="884" spans="1:3" x14ac:dyDescent="0.25">
      <c r="A884" s="182"/>
      <c r="B884" s="41"/>
      <c r="C884" s="47"/>
    </row>
    <row r="885" spans="1:3" x14ac:dyDescent="0.25">
      <c r="A885" s="182"/>
      <c r="B885" s="41"/>
      <c r="C885" s="47"/>
    </row>
    <row r="886" spans="1:3" x14ac:dyDescent="0.25">
      <c r="A886" s="182"/>
      <c r="B886" s="41"/>
      <c r="C886" s="47"/>
    </row>
    <row r="887" spans="1:3" x14ac:dyDescent="0.25">
      <c r="A887" s="182"/>
      <c r="B887" s="41"/>
      <c r="C887" s="47"/>
    </row>
    <row r="888" spans="1:3" x14ac:dyDescent="0.25">
      <c r="A888" s="182"/>
      <c r="B888" s="41"/>
      <c r="C888" s="47"/>
    </row>
    <row r="889" spans="1:3" x14ac:dyDescent="0.25">
      <c r="A889" s="182"/>
      <c r="B889" s="41"/>
      <c r="C889" s="47"/>
    </row>
    <row r="890" spans="1:3" x14ac:dyDescent="0.25">
      <c r="A890" s="182"/>
      <c r="B890" s="41"/>
      <c r="C890" s="47"/>
    </row>
    <row r="891" spans="1:3" x14ac:dyDescent="0.25">
      <c r="A891" s="182"/>
      <c r="B891" s="41"/>
      <c r="C891" s="47"/>
    </row>
    <row r="892" spans="1:3" x14ac:dyDescent="0.25">
      <c r="A892" s="182"/>
      <c r="B892" s="41"/>
      <c r="C892" s="47"/>
    </row>
    <row r="893" spans="1:3" x14ac:dyDescent="0.25">
      <c r="A893" s="182"/>
      <c r="B893" s="41"/>
      <c r="C893" s="47"/>
    </row>
    <row r="894" spans="1:3" x14ac:dyDescent="0.25">
      <c r="A894" s="182"/>
      <c r="B894" s="41"/>
      <c r="C894" s="47"/>
    </row>
    <row r="895" spans="1:3" x14ac:dyDescent="0.25">
      <c r="A895" s="182"/>
      <c r="B895" s="41"/>
      <c r="C895" s="47"/>
    </row>
    <row r="896" spans="1:3" x14ac:dyDescent="0.25">
      <c r="A896" s="182"/>
      <c r="B896" s="41"/>
      <c r="C896" s="47"/>
    </row>
    <row r="897" spans="1:3" x14ac:dyDescent="0.25">
      <c r="A897" s="182"/>
      <c r="B897" s="41"/>
      <c r="C897" s="47"/>
    </row>
    <row r="898" spans="1:3" x14ac:dyDescent="0.25">
      <c r="A898" s="182"/>
      <c r="B898" s="41"/>
      <c r="C898" s="47"/>
    </row>
    <row r="899" spans="1:3" x14ac:dyDescent="0.25">
      <c r="A899" s="182"/>
      <c r="B899" s="41"/>
      <c r="C899" s="47"/>
    </row>
    <row r="900" spans="1:3" x14ac:dyDescent="0.25">
      <c r="A900" s="182"/>
      <c r="B900" s="41"/>
      <c r="C900" s="47"/>
    </row>
    <row r="901" spans="1:3" x14ac:dyDescent="0.25">
      <c r="A901" s="182"/>
      <c r="B901" s="41"/>
      <c r="C901" s="47"/>
    </row>
    <row r="902" spans="1:3" x14ac:dyDescent="0.25">
      <c r="A902" s="182"/>
      <c r="B902" s="41"/>
      <c r="C902" s="47"/>
    </row>
    <row r="903" spans="1:3" x14ac:dyDescent="0.25">
      <c r="A903" s="182"/>
      <c r="B903" s="41"/>
      <c r="C903" s="47"/>
    </row>
    <row r="904" spans="1:3" x14ac:dyDescent="0.25">
      <c r="A904" s="182"/>
      <c r="B904" s="41"/>
      <c r="C904" s="47"/>
    </row>
    <row r="905" spans="1:3" x14ac:dyDescent="0.25">
      <c r="A905" s="182"/>
      <c r="B905" s="41"/>
      <c r="C905" s="47"/>
    </row>
    <row r="906" spans="1:3" x14ac:dyDescent="0.25">
      <c r="A906" s="182"/>
      <c r="B906" s="41"/>
      <c r="C906" s="47"/>
    </row>
    <row r="907" spans="1:3" x14ac:dyDescent="0.25">
      <c r="A907" s="182"/>
      <c r="B907" s="41"/>
      <c r="C907" s="47"/>
    </row>
    <row r="908" spans="1:3" x14ac:dyDescent="0.25">
      <c r="A908" s="182"/>
      <c r="B908" s="41"/>
      <c r="C908" s="47"/>
    </row>
    <row r="909" spans="1:3" x14ac:dyDescent="0.25">
      <c r="A909" s="182"/>
      <c r="B909" s="41"/>
      <c r="C909" s="47"/>
    </row>
    <row r="910" spans="1:3" x14ac:dyDescent="0.25">
      <c r="A910" s="182"/>
      <c r="B910" s="41"/>
      <c r="C910" s="47"/>
    </row>
    <row r="911" spans="1:3" x14ac:dyDescent="0.25">
      <c r="A911" s="182"/>
      <c r="B911" s="41"/>
      <c r="C911" s="47"/>
    </row>
    <row r="912" spans="1:3" x14ac:dyDescent="0.25">
      <c r="A912" s="182"/>
      <c r="B912" s="41"/>
      <c r="C912" s="47"/>
    </row>
    <row r="913" spans="1:3" x14ac:dyDescent="0.25">
      <c r="A913" s="182"/>
      <c r="B913" s="41"/>
      <c r="C913" s="47"/>
    </row>
    <row r="914" spans="1:3" x14ac:dyDescent="0.25">
      <c r="A914" s="182"/>
      <c r="B914" s="41"/>
      <c r="C914" s="47"/>
    </row>
    <row r="915" spans="1:3" x14ac:dyDescent="0.25">
      <c r="A915" s="182"/>
      <c r="B915" s="41"/>
      <c r="C915" s="47"/>
    </row>
    <row r="916" spans="1:3" x14ac:dyDescent="0.25">
      <c r="A916" s="182"/>
      <c r="B916" s="41"/>
      <c r="C916" s="47"/>
    </row>
    <row r="917" spans="1:3" x14ac:dyDescent="0.25">
      <c r="A917" s="182"/>
      <c r="B917" s="41"/>
      <c r="C917" s="47"/>
    </row>
    <row r="918" spans="1:3" x14ac:dyDescent="0.25">
      <c r="A918" s="182"/>
      <c r="B918" s="41"/>
      <c r="C918" s="47"/>
    </row>
    <row r="919" spans="1:3" x14ac:dyDescent="0.25">
      <c r="A919" s="182"/>
      <c r="B919" s="41"/>
      <c r="C919" s="47"/>
    </row>
    <row r="920" spans="1:3" x14ac:dyDescent="0.25">
      <c r="A920" s="182"/>
      <c r="B920" s="41"/>
      <c r="C920" s="47"/>
    </row>
    <row r="921" spans="1:3" x14ac:dyDescent="0.25">
      <c r="A921" s="182"/>
      <c r="B921" s="41"/>
      <c r="C921" s="47"/>
    </row>
    <row r="922" spans="1:3" x14ac:dyDescent="0.25">
      <c r="A922" s="182"/>
      <c r="B922" s="41"/>
      <c r="C922" s="47"/>
    </row>
    <row r="923" spans="1:3" x14ac:dyDescent="0.25">
      <c r="A923" s="182"/>
      <c r="B923" s="41"/>
      <c r="C923" s="47"/>
    </row>
    <row r="924" spans="1:3" x14ac:dyDescent="0.25">
      <c r="A924" s="182"/>
      <c r="B924" s="41"/>
      <c r="C924" s="47"/>
    </row>
    <row r="925" spans="1:3" x14ac:dyDescent="0.25">
      <c r="A925" s="182"/>
      <c r="B925" s="41"/>
      <c r="C925" s="47"/>
    </row>
    <row r="926" spans="1:3" x14ac:dyDescent="0.25">
      <c r="A926" s="182"/>
      <c r="B926" s="41"/>
      <c r="C926" s="47"/>
    </row>
    <row r="927" spans="1:3" x14ac:dyDescent="0.25">
      <c r="A927" s="182"/>
      <c r="B927" s="41"/>
      <c r="C927" s="47"/>
    </row>
    <row r="928" spans="1:3" x14ac:dyDescent="0.25">
      <c r="A928" s="182"/>
      <c r="B928" s="41"/>
      <c r="C928" s="47"/>
    </row>
    <row r="929" spans="1:3" x14ac:dyDescent="0.25">
      <c r="A929" s="182"/>
      <c r="B929" s="41"/>
      <c r="C929" s="47"/>
    </row>
    <row r="930" spans="1:3" x14ac:dyDescent="0.25">
      <c r="A930" s="182"/>
      <c r="B930" s="41"/>
      <c r="C930" s="47"/>
    </row>
    <row r="931" spans="1:3" x14ac:dyDescent="0.25">
      <c r="A931" s="182"/>
      <c r="B931" s="41"/>
      <c r="C931" s="47"/>
    </row>
    <row r="932" spans="1:3" x14ac:dyDescent="0.25">
      <c r="A932" s="182"/>
      <c r="B932" s="41"/>
      <c r="C932" s="47"/>
    </row>
    <row r="933" spans="1:3" x14ac:dyDescent="0.25">
      <c r="A933" s="182"/>
      <c r="B933" s="41"/>
      <c r="C933" s="47"/>
    </row>
    <row r="934" spans="1:3" x14ac:dyDescent="0.25">
      <c r="A934" s="182"/>
      <c r="B934" s="41"/>
      <c r="C934" s="47"/>
    </row>
    <row r="935" spans="1:3" x14ac:dyDescent="0.25">
      <c r="A935" s="182"/>
      <c r="B935" s="41"/>
      <c r="C935" s="47"/>
    </row>
    <row r="936" spans="1:3" x14ac:dyDescent="0.25">
      <c r="A936" s="182"/>
      <c r="B936" s="41"/>
      <c r="C936" s="47"/>
    </row>
    <row r="937" spans="1:3" x14ac:dyDescent="0.25">
      <c r="A937" s="182"/>
      <c r="B937" s="41"/>
      <c r="C937" s="47"/>
    </row>
    <row r="938" spans="1:3" x14ac:dyDescent="0.25">
      <c r="A938" s="182"/>
      <c r="B938" s="41"/>
      <c r="C938" s="47"/>
    </row>
    <row r="939" spans="1:3" x14ac:dyDescent="0.25">
      <c r="A939" s="182"/>
      <c r="B939" s="41"/>
      <c r="C939" s="47"/>
    </row>
    <row r="940" spans="1:3" x14ac:dyDescent="0.25">
      <c r="A940" s="182"/>
      <c r="B940" s="41"/>
      <c r="C940" s="47"/>
    </row>
    <row r="941" spans="1:3" x14ac:dyDescent="0.25">
      <c r="A941" s="182"/>
      <c r="B941" s="41"/>
      <c r="C941" s="47"/>
    </row>
    <row r="942" spans="1:3" x14ac:dyDescent="0.25">
      <c r="A942" s="182"/>
      <c r="B942" s="41"/>
      <c r="C942" s="47"/>
    </row>
    <row r="943" spans="1:3" x14ac:dyDescent="0.25">
      <c r="A943" s="182"/>
      <c r="B943" s="41"/>
      <c r="C943" s="47"/>
    </row>
    <row r="944" spans="1:3" x14ac:dyDescent="0.25">
      <c r="A944" s="182"/>
      <c r="B944" s="41"/>
      <c r="C944" s="47"/>
    </row>
    <row r="945" spans="1:3" x14ac:dyDescent="0.25">
      <c r="A945" s="182"/>
      <c r="B945" s="41"/>
      <c r="C945" s="47"/>
    </row>
    <row r="946" spans="1:3" x14ac:dyDescent="0.25">
      <c r="A946" s="182"/>
      <c r="B946" s="41"/>
      <c r="C946" s="47"/>
    </row>
    <row r="947" spans="1:3" x14ac:dyDescent="0.25">
      <c r="A947" s="182"/>
      <c r="B947" s="41"/>
      <c r="C947" s="47"/>
    </row>
    <row r="948" spans="1:3" x14ac:dyDescent="0.25">
      <c r="A948" s="182"/>
      <c r="B948" s="41"/>
      <c r="C948" s="47"/>
    </row>
    <row r="949" spans="1:3" x14ac:dyDescent="0.25">
      <c r="A949" s="182"/>
      <c r="B949" s="41"/>
      <c r="C949" s="47"/>
    </row>
    <row r="950" spans="1:3" x14ac:dyDescent="0.25">
      <c r="A950" s="182"/>
      <c r="B950" s="41"/>
      <c r="C950" s="47"/>
    </row>
    <row r="951" spans="1:3" x14ac:dyDescent="0.25">
      <c r="A951" s="182"/>
      <c r="B951" s="41"/>
      <c r="C951" s="47"/>
    </row>
    <row r="952" spans="1:3" x14ac:dyDescent="0.25">
      <c r="A952" s="182"/>
      <c r="B952" s="41"/>
      <c r="C952" s="47"/>
    </row>
    <row r="953" spans="1:3" x14ac:dyDescent="0.25">
      <c r="A953" s="182"/>
      <c r="B953" s="41"/>
      <c r="C953" s="47"/>
    </row>
    <row r="954" spans="1:3" x14ac:dyDescent="0.25">
      <c r="A954" s="182"/>
      <c r="B954" s="41"/>
      <c r="C954" s="47"/>
    </row>
    <row r="955" spans="1:3" x14ac:dyDescent="0.25">
      <c r="A955" s="182"/>
      <c r="B955" s="41"/>
      <c r="C955" s="47"/>
    </row>
    <row r="956" spans="1:3" x14ac:dyDescent="0.25">
      <c r="A956" s="182"/>
      <c r="B956" s="41"/>
      <c r="C956" s="47"/>
    </row>
    <row r="957" spans="1:3" x14ac:dyDescent="0.25">
      <c r="A957" s="182"/>
      <c r="B957" s="41"/>
      <c r="C957" s="47"/>
    </row>
    <row r="958" spans="1:3" x14ac:dyDescent="0.25">
      <c r="A958" s="182"/>
      <c r="B958" s="41"/>
      <c r="C958" s="47"/>
    </row>
    <row r="959" spans="1:3" x14ac:dyDescent="0.25">
      <c r="A959" s="182"/>
      <c r="B959" s="41"/>
      <c r="C959" s="47"/>
    </row>
    <row r="960" spans="1:3" x14ac:dyDescent="0.25">
      <c r="A960" s="182"/>
      <c r="B960" s="41"/>
      <c r="C960" s="47"/>
    </row>
    <row r="961" spans="1:3" x14ac:dyDescent="0.25">
      <c r="A961" s="182"/>
      <c r="B961" s="41"/>
      <c r="C961" s="47"/>
    </row>
    <row r="962" spans="1:3" x14ac:dyDescent="0.25">
      <c r="A962" s="182"/>
      <c r="B962" s="41"/>
      <c r="C962" s="47"/>
    </row>
    <row r="963" spans="1:3" x14ac:dyDescent="0.25">
      <c r="A963" s="182"/>
      <c r="B963" s="41"/>
      <c r="C963" s="47"/>
    </row>
    <row r="964" spans="1:3" x14ac:dyDescent="0.25">
      <c r="A964" s="182"/>
      <c r="B964" s="41"/>
      <c r="C964" s="47"/>
    </row>
    <row r="965" spans="1:3" x14ac:dyDescent="0.25">
      <c r="A965" s="182"/>
      <c r="B965" s="41"/>
      <c r="C965" s="47"/>
    </row>
    <row r="966" spans="1:3" x14ac:dyDescent="0.25">
      <c r="A966" s="182"/>
      <c r="B966" s="41"/>
      <c r="C966" s="47"/>
    </row>
    <row r="967" spans="1:3" x14ac:dyDescent="0.25">
      <c r="A967" s="182"/>
      <c r="B967" s="41"/>
      <c r="C967" s="47"/>
    </row>
    <row r="968" spans="1:3" x14ac:dyDescent="0.25">
      <c r="A968" s="182"/>
      <c r="B968" s="41"/>
      <c r="C968" s="47"/>
    </row>
    <row r="969" spans="1:3" x14ac:dyDescent="0.25">
      <c r="A969" s="182"/>
      <c r="B969" s="41"/>
      <c r="C969" s="47"/>
    </row>
    <row r="970" spans="1:3" x14ac:dyDescent="0.25">
      <c r="A970" s="182"/>
      <c r="B970" s="41"/>
      <c r="C970" s="47"/>
    </row>
    <row r="971" spans="1:3" x14ac:dyDescent="0.25">
      <c r="A971" s="182"/>
      <c r="B971" s="41"/>
      <c r="C971" s="47"/>
    </row>
    <row r="972" spans="1:3" x14ac:dyDescent="0.25">
      <c r="A972" s="182"/>
      <c r="B972" s="41"/>
      <c r="C972" s="47"/>
    </row>
    <row r="973" spans="1:3" x14ac:dyDescent="0.25">
      <c r="A973" s="182"/>
      <c r="B973" s="41"/>
      <c r="C973" s="47"/>
    </row>
    <row r="974" spans="1:3" x14ac:dyDescent="0.25">
      <c r="A974" s="182"/>
      <c r="B974" s="41"/>
      <c r="C974" s="47"/>
    </row>
    <row r="975" spans="1:3" x14ac:dyDescent="0.25">
      <c r="A975" s="182"/>
      <c r="B975" s="41"/>
      <c r="C975" s="47"/>
    </row>
    <row r="976" spans="1:3" x14ac:dyDescent="0.25">
      <c r="A976" s="182"/>
      <c r="B976" s="41"/>
      <c r="C976" s="47"/>
    </row>
    <row r="977" spans="1:3" x14ac:dyDescent="0.25">
      <c r="A977" s="182"/>
      <c r="B977" s="41"/>
      <c r="C977" s="47"/>
    </row>
    <row r="978" spans="1:3" x14ac:dyDescent="0.25">
      <c r="A978" s="182"/>
      <c r="B978" s="41"/>
      <c r="C978" s="47"/>
    </row>
    <row r="979" spans="1:3" x14ac:dyDescent="0.25">
      <c r="A979" s="182"/>
      <c r="B979" s="41"/>
      <c r="C979" s="47"/>
    </row>
    <row r="980" spans="1:3" x14ac:dyDescent="0.25">
      <c r="A980" s="182"/>
      <c r="B980" s="41"/>
      <c r="C980" s="47"/>
    </row>
    <row r="981" spans="1:3" x14ac:dyDescent="0.25">
      <c r="A981" s="182"/>
      <c r="B981" s="41"/>
      <c r="C981" s="47"/>
    </row>
    <row r="982" spans="1:3" x14ac:dyDescent="0.25">
      <c r="A982" s="182"/>
      <c r="B982" s="41"/>
      <c r="C982" s="47"/>
    </row>
    <row r="983" spans="1:3" x14ac:dyDescent="0.25">
      <c r="A983" s="182"/>
      <c r="B983" s="41"/>
      <c r="C983" s="47"/>
    </row>
    <row r="984" spans="1:3" x14ac:dyDescent="0.25">
      <c r="A984" s="182"/>
      <c r="B984" s="41"/>
      <c r="C984" s="47"/>
    </row>
    <row r="985" spans="1:3" x14ac:dyDescent="0.25">
      <c r="A985" s="182"/>
      <c r="B985" s="41"/>
      <c r="C985" s="47"/>
    </row>
    <row r="986" spans="1:3" x14ac:dyDescent="0.25">
      <c r="A986" s="182"/>
      <c r="B986" s="41"/>
      <c r="C986" s="47"/>
    </row>
    <row r="987" spans="1:3" x14ac:dyDescent="0.25">
      <c r="A987" s="182"/>
      <c r="B987" s="41"/>
      <c r="C987" s="47"/>
    </row>
    <row r="988" spans="1:3" x14ac:dyDescent="0.25">
      <c r="A988" s="182"/>
      <c r="B988" s="41"/>
      <c r="C988" s="47"/>
    </row>
    <row r="989" spans="1:3" x14ac:dyDescent="0.25">
      <c r="A989" s="182"/>
      <c r="B989" s="41"/>
      <c r="C989" s="47"/>
    </row>
    <row r="990" spans="1:3" x14ac:dyDescent="0.25">
      <c r="A990" s="182"/>
      <c r="B990" s="41"/>
      <c r="C990" s="47"/>
    </row>
    <row r="991" spans="1:3" x14ac:dyDescent="0.25">
      <c r="A991" s="182"/>
      <c r="B991" s="41"/>
      <c r="C991" s="47"/>
    </row>
    <row r="992" spans="1:3" x14ac:dyDescent="0.25">
      <c r="A992" s="182"/>
      <c r="B992" s="41"/>
      <c r="C992" s="47"/>
    </row>
    <row r="993" spans="1:3" x14ac:dyDescent="0.25">
      <c r="A993" s="182"/>
      <c r="B993" s="41"/>
      <c r="C993" s="47"/>
    </row>
    <row r="994" spans="1:3" x14ac:dyDescent="0.25">
      <c r="A994" s="182"/>
      <c r="B994" s="41"/>
      <c r="C994" s="47"/>
    </row>
    <row r="995" spans="1:3" x14ac:dyDescent="0.25">
      <c r="A995" s="182"/>
      <c r="B995" s="41"/>
      <c r="C995" s="47"/>
    </row>
    <row r="996" spans="1:3" x14ac:dyDescent="0.25">
      <c r="A996" s="182"/>
      <c r="B996" s="41"/>
      <c r="C996" s="47"/>
    </row>
    <row r="997" spans="1:3" x14ac:dyDescent="0.25">
      <c r="A997" s="182"/>
      <c r="B997" s="41"/>
      <c r="C997" s="47"/>
    </row>
    <row r="998" spans="1:3" x14ac:dyDescent="0.25">
      <c r="A998" s="182"/>
      <c r="B998" s="41"/>
      <c r="C998" s="47"/>
    </row>
    <row r="999" spans="1:3" x14ac:dyDescent="0.25">
      <c r="A999" s="182"/>
      <c r="B999" s="41"/>
      <c r="C999" s="47"/>
    </row>
    <row r="1000" spans="1:3" x14ac:dyDescent="0.25">
      <c r="A1000" s="182"/>
      <c r="B1000" s="41"/>
      <c r="C1000" s="47"/>
    </row>
    <row r="1001" spans="1:3" x14ac:dyDescent="0.25">
      <c r="A1001" s="182"/>
      <c r="B1001" s="41"/>
      <c r="C1001" s="47"/>
    </row>
    <row r="1002" spans="1:3" x14ac:dyDescent="0.25">
      <c r="A1002" s="182"/>
      <c r="B1002" s="41"/>
      <c r="C1002" s="47"/>
    </row>
    <row r="1003" spans="1:3" x14ac:dyDescent="0.25">
      <c r="A1003" s="182"/>
      <c r="B1003" s="41"/>
      <c r="C1003" s="47"/>
    </row>
    <row r="1004" spans="1:3" x14ac:dyDescent="0.25">
      <c r="A1004" s="182"/>
      <c r="B1004" s="41"/>
      <c r="C1004" s="47"/>
    </row>
    <row r="1005" spans="1:3" x14ac:dyDescent="0.25">
      <c r="A1005" s="182"/>
      <c r="B1005" s="41"/>
      <c r="C1005" s="47"/>
    </row>
    <row r="1006" spans="1:3" x14ac:dyDescent="0.25">
      <c r="A1006" s="182"/>
      <c r="B1006" s="41"/>
      <c r="C1006" s="47"/>
    </row>
    <row r="1007" spans="1:3" x14ac:dyDescent="0.25">
      <c r="A1007" s="182"/>
      <c r="B1007" s="41"/>
      <c r="C1007" s="47"/>
    </row>
    <row r="1008" spans="1:3" x14ac:dyDescent="0.25">
      <c r="A1008" s="182"/>
      <c r="B1008" s="41"/>
      <c r="C1008" s="47"/>
    </row>
    <row r="1009" spans="1:3" x14ac:dyDescent="0.25">
      <c r="A1009" s="182"/>
      <c r="B1009" s="41"/>
      <c r="C1009" s="47"/>
    </row>
    <row r="1010" spans="1:3" x14ac:dyDescent="0.25">
      <c r="A1010" s="182"/>
      <c r="B1010" s="41"/>
      <c r="C1010" s="47"/>
    </row>
    <row r="1011" spans="1:3" x14ac:dyDescent="0.25">
      <c r="A1011" s="182"/>
      <c r="B1011" s="41"/>
      <c r="C1011" s="47"/>
    </row>
    <row r="1012" spans="1:3" x14ac:dyDescent="0.25">
      <c r="A1012" s="182"/>
      <c r="B1012" s="41"/>
      <c r="C1012" s="47"/>
    </row>
    <row r="1013" spans="1:3" x14ac:dyDescent="0.25">
      <c r="A1013" s="182"/>
      <c r="B1013" s="41"/>
      <c r="C1013" s="47"/>
    </row>
    <row r="1014" spans="1:3" x14ac:dyDescent="0.25">
      <c r="A1014" s="182"/>
      <c r="B1014" s="41"/>
      <c r="C1014" s="47"/>
    </row>
    <row r="1015" spans="1:3" x14ac:dyDescent="0.25">
      <c r="A1015" s="182"/>
      <c r="B1015" s="41"/>
      <c r="C1015" s="47"/>
    </row>
    <row r="1016" spans="1:3" x14ac:dyDescent="0.25">
      <c r="A1016" s="182"/>
      <c r="B1016" s="41"/>
      <c r="C1016" s="47"/>
    </row>
    <row r="1017" spans="1:3" x14ac:dyDescent="0.25">
      <c r="A1017" s="182"/>
      <c r="B1017" s="41"/>
      <c r="C1017" s="47"/>
    </row>
    <row r="1018" spans="1:3" x14ac:dyDescent="0.25">
      <c r="A1018" s="182"/>
      <c r="B1018" s="41"/>
      <c r="C1018" s="47"/>
    </row>
    <row r="1019" spans="1:3" x14ac:dyDescent="0.25">
      <c r="A1019" s="182"/>
      <c r="B1019" s="41"/>
      <c r="C1019" s="47"/>
    </row>
    <row r="1020" spans="1:3" x14ac:dyDescent="0.25">
      <c r="A1020" s="182"/>
      <c r="B1020" s="41"/>
      <c r="C1020" s="47"/>
    </row>
    <row r="1021" spans="1:3" x14ac:dyDescent="0.25">
      <c r="A1021" s="182"/>
      <c r="B1021" s="41"/>
      <c r="C1021" s="47"/>
    </row>
    <row r="1022" spans="1:3" x14ac:dyDescent="0.25">
      <c r="A1022" s="182"/>
      <c r="B1022" s="41"/>
      <c r="C1022" s="47"/>
    </row>
    <row r="1023" spans="1:3" x14ac:dyDescent="0.25">
      <c r="A1023" s="182"/>
      <c r="B1023" s="41"/>
      <c r="C1023" s="47"/>
    </row>
    <row r="1024" spans="1:3" x14ac:dyDescent="0.25">
      <c r="A1024" s="182"/>
      <c r="B1024" s="41"/>
      <c r="C1024" s="47"/>
    </row>
    <row r="1025" spans="1:3" x14ac:dyDescent="0.25">
      <c r="A1025" s="182"/>
      <c r="B1025" s="41"/>
      <c r="C1025" s="47"/>
    </row>
    <row r="1026" spans="1:3" x14ac:dyDescent="0.25">
      <c r="A1026" s="182"/>
      <c r="B1026" s="41"/>
      <c r="C1026" s="47"/>
    </row>
    <row r="1027" spans="1:3" x14ac:dyDescent="0.25">
      <c r="A1027" s="182"/>
      <c r="B1027" s="41"/>
      <c r="C1027" s="47"/>
    </row>
    <row r="1028" spans="1:3" x14ac:dyDescent="0.25">
      <c r="A1028" s="182"/>
      <c r="B1028" s="41"/>
      <c r="C1028" s="47"/>
    </row>
    <row r="1029" spans="1:3" x14ac:dyDescent="0.25">
      <c r="A1029" s="182"/>
      <c r="B1029" s="41"/>
      <c r="C1029" s="47"/>
    </row>
    <row r="1030" spans="1:3" x14ac:dyDescent="0.25">
      <c r="A1030" s="182"/>
      <c r="B1030" s="41"/>
      <c r="C1030" s="47"/>
    </row>
    <row r="1031" spans="1:3" x14ac:dyDescent="0.25">
      <c r="A1031" s="182"/>
      <c r="B1031" s="41"/>
      <c r="C1031" s="47"/>
    </row>
    <row r="1032" spans="1:3" x14ac:dyDescent="0.25">
      <c r="A1032" s="182"/>
      <c r="B1032" s="41"/>
      <c r="C1032" s="47"/>
    </row>
    <row r="1033" spans="1:3" x14ac:dyDescent="0.25">
      <c r="A1033" s="182"/>
      <c r="B1033" s="41"/>
      <c r="C1033" s="47"/>
    </row>
    <row r="1034" spans="1:3" x14ac:dyDescent="0.25">
      <c r="A1034" s="182"/>
      <c r="B1034" s="41"/>
      <c r="C1034" s="47"/>
    </row>
    <row r="1035" spans="1:3" x14ac:dyDescent="0.25">
      <c r="A1035" s="182"/>
      <c r="B1035" s="41"/>
      <c r="C1035" s="47"/>
    </row>
    <row r="1036" spans="1:3" x14ac:dyDescent="0.25">
      <c r="A1036" s="182"/>
      <c r="B1036" s="41"/>
      <c r="C1036" s="47"/>
    </row>
    <row r="1037" spans="1:3" x14ac:dyDescent="0.25">
      <c r="A1037" s="182"/>
      <c r="B1037" s="41"/>
      <c r="C1037" s="47"/>
    </row>
    <row r="1038" spans="1:3" x14ac:dyDescent="0.25">
      <c r="A1038" s="182"/>
      <c r="B1038" s="41"/>
      <c r="C1038" s="47"/>
    </row>
    <row r="1039" spans="1:3" x14ac:dyDescent="0.25">
      <c r="A1039" s="182"/>
      <c r="B1039" s="41"/>
      <c r="C1039" s="47"/>
    </row>
    <row r="1040" spans="1:3" x14ac:dyDescent="0.25">
      <c r="A1040" s="182"/>
      <c r="B1040" s="41"/>
      <c r="C1040" s="47"/>
    </row>
    <row r="1041" spans="1:3" x14ac:dyDescent="0.25">
      <c r="A1041" s="182"/>
      <c r="B1041" s="41"/>
      <c r="C1041" s="47"/>
    </row>
    <row r="1042" spans="1:3" x14ac:dyDescent="0.25">
      <c r="A1042" s="182"/>
      <c r="B1042" s="41"/>
      <c r="C1042" s="47"/>
    </row>
    <row r="1043" spans="1:3" x14ac:dyDescent="0.25">
      <c r="A1043" s="182"/>
      <c r="B1043" s="41"/>
      <c r="C1043" s="47"/>
    </row>
    <row r="1044" spans="1:3" x14ac:dyDescent="0.25">
      <c r="A1044" s="182"/>
      <c r="B1044" s="41"/>
      <c r="C1044" s="47"/>
    </row>
    <row r="1045" spans="1:3" x14ac:dyDescent="0.25">
      <c r="A1045" s="182"/>
      <c r="B1045" s="41"/>
      <c r="C1045" s="47"/>
    </row>
    <row r="1046" spans="1:3" x14ac:dyDescent="0.25">
      <c r="A1046" s="182"/>
      <c r="B1046" s="41"/>
      <c r="C1046" s="47"/>
    </row>
    <row r="1047" spans="1:3" x14ac:dyDescent="0.25">
      <c r="A1047" s="182"/>
      <c r="B1047" s="41"/>
      <c r="C1047" s="47"/>
    </row>
    <row r="1048" spans="1:3" x14ac:dyDescent="0.25">
      <c r="A1048" s="182"/>
      <c r="B1048" s="41"/>
      <c r="C1048" s="47"/>
    </row>
    <row r="1049" spans="1:3" x14ac:dyDescent="0.25">
      <c r="A1049" s="182"/>
      <c r="B1049" s="41"/>
      <c r="C1049" s="47"/>
    </row>
    <row r="1050" spans="1:3" x14ac:dyDescent="0.25">
      <c r="A1050" s="182"/>
      <c r="B1050" s="41"/>
      <c r="C1050" s="47"/>
    </row>
    <row r="1051" spans="1:3" x14ac:dyDescent="0.25">
      <c r="A1051" s="182"/>
      <c r="B1051" s="41"/>
      <c r="C1051" s="47"/>
    </row>
    <row r="1052" spans="1:3" x14ac:dyDescent="0.25">
      <c r="A1052" s="182"/>
      <c r="B1052" s="41"/>
      <c r="C1052" s="47"/>
    </row>
    <row r="1053" spans="1:3" x14ac:dyDescent="0.25">
      <c r="A1053" s="182"/>
      <c r="B1053" s="41"/>
      <c r="C1053" s="47"/>
    </row>
    <row r="1054" spans="1:3" x14ac:dyDescent="0.25">
      <c r="A1054" s="182"/>
      <c r="B1054" s="41"/>
      <c r="C1054" s="47"/>
    </row>
    <row r="1055" spans="1:3" x14ac:dyDescent="0.25">
      <c r="A1055" s="182"/>
      <c r="B1055" s="41"/>
      <c r="C1055" s="47"/>
    </row>
    <row r="1056" spans="1:3" x14ac:dyDescent="0.25">
      <c r="A1056" s="182"/>
      <c r="B1056" s="41"/>
      <c r="C1056" s="47"/>
    </row>
    <row r="1057" spans="1:3" x14ac:dyDescent="0.25">
      <c r="A1057" s="182"/>
      <c r="B1057" s="41"/>
      <c r="C1057" s="47"/>
    </row>
    <row r="1058" spans="1:3" x14ac:dyDescent="0.25">
      <c r="A1058" s="182"/>
      <c r="B1058" s="41"/>
      <c r="C1058" s="47"/>
    </row>
    <row r="1059" spans="1:3" x14ac:dyDescent="0.25">
      <c r="A1059" s="182"/>
      <c r="B1059" s="41"/>
      <c r="C1059" s="47"/>
    </row>
    <row r="1060" spans="1:3" x14ac:dyDescent="0.25">
      <c r="A1060" s="182"/>
      <c r="B1060" s="41"/>
      <c r="C1060" s="47"/>
    </row>
    <row r="1061" spans="1:3" x14ac:dyDescent="0.25">
      <c r="A1061" s="182"/>
      <c r="B1061" s="41"/>
      <c r="C1061" s="47"/>
    </row>
    <row r="1062" spans="1:3" x14ac:dyDescent="0.25">
      <c r="A1062" s="182"/>
      <c r="B1062" s="41"/>
      <c r="C1062" s="47"/>
    </row>
    <row r="1063" spans="1:3" x14ac:dyDescent="0.25">
      <c r="A1063" s="182"/>
      <c r="B1063" s="41"/>
      <c r="C1063" s="47"/>
    </row>
    <row r="1064" spans="1:3" x14ac:dyDescent="0.25">
      <c r="A1064" s="182"/>
      <c r="B1064" s="41"/>
      <c r="C1064" s="47"/>
    </row>
    <row r="1065" spans="1:3" x14ac:dyDescent="0.25">
      <c r="A1065" s="182"/>
      <c r="B1065" s="41"/>
      <c r="C1065" s="47"/>
    </row>
    <row r="1066" spans="1:3" x14ac:dyDescent="0.25">
      <c r="A1066" s="182"/>
      <c r="B1066" s="41"/>
      <c r="C1066" s="47"/>
    </row>
    <row r="1067" spans="1:3" x14ac:dyDescent="0.25">
      <c r="A1067" s="182"/>
      <c r="B1067" s="41"/>
      <c r="C1067" s="47"/>
    </row>
    <row r="1068" spans="1:3" x14ac:dyDescent="0.25">
      <c r="A1068" s="182"/>
      <c r="B1068" s="41"/>
      <c r="C1068" s="47"/>
    </row>
    <row r="1069" spans="1:3" x14ac:dyDescent="0.25">
      <c r="A1069" s="182"/>
      <c r="B1069" s="41"/>
      <c r="C1069" s="47"/>
    </row>
    <row r="1070" spans="1:3" x14ac:dyDescent="0.25">
      <c r="A1070" s="182"/>
      <c r="B1070" s="41"/>
      <c r="C1070" s="47"/>
    </row>
    <row r="1071" spans="1:3" x14ac:dyDescent="0.25">
      <c r="A1071" s="182"/>
      <c r="B1071" s="41"/>
      <c r="C1071" s="47"/>
    </row>
    <row r="1072" spans="1:3" x14ac:dyDescent="0.25">
      <c r="A1072" s="182"/>
      <c r="B1072" s="41"/>
      <c r="C1072" s="47"/>
    </row>
    <row r="1073" spans="1:3" x14ac:dyDescent="0.25">
      <c r="A1073" s="182"/>
      <c r="B1073" s="41"/>
      <c r="C1073" s="47"/>
    </row>
    <row r="1074" spans="1:3" x14ac:dyDescent="0.25">
      <c r="A1074" s="182"/>
      <c r="B1074" s="41"/>
      <c r="C1074" s="47"/>
    </row>
    <row r="1075" spans="1:3" x14ac:dyDescent="0.25">
      <c r="A1075" s="182"/>
      <c r="B1075" s="41"/>
      <c r="C1075" s="47"/>
    </row>
    <row r="1076" spans="1:3" x14ac:dyDescent="0.25">
      <c r="A1076" s="182"/>
      <c r="B1076" s="41"/>
      <c r="C1076" s="47"/>
    </row>
    <row r="1077" spans="1:3" x14ac:dyDescent="0.25">
      <c r="A1077" s="182"/>
      <c r="B1077" s="41"/>
      <c r="C1077" s="47"/>
    </row>
    <row r="1078" spans="1:3" x14ac:dyDescent="0.25">
      <c r="A1078" s="182"/>
      <c r="B1078" s="41"/>
      <c r="C1078" s="47"/>
    </row>
    <row r="1079" spans="1:3" x14ac:dyDescent="0.25">
      <c r="A1079" s="182"/>
      <c r="B1079" s="41"/>
      <c r="C1079" s="47"/>
    </row>
    <row r="1080" spans="1:3" x14ac:dyDescent="0.25">
      <c r="A1080" s="182"/>
      <c r="B1080" s="41"/>
      <c r="C1080" s="47"/>
    </row>
    <row r="1081" spans="1:3" x14ac:dyDescent="0.25">
      <c r="A1081" s="182"/>
      <c r="B1081" s="41"/>
      <c r="C1081" s="47"/>
    </row>
    <row r="1082" spans="1:3" x14ac:dyDescent="0.25">
      <c r="A1082" s="182"/>
      <c r="B1082" s="41"/>
      <c r="C1082" s="47"/>
    </row>
    <row r="1083" spans="1:3" x14ac:dyDescent="0.25">
      <c r="A1083" s="182"/>
      <c r="B1083" s="41"/>
      <c r="C1083" s="47"/>
    </row>
    <row r="1084" spans="1:3" x14ac:dyDescent="0.25">
      <c r="A1084" s="182"/>
      <c r="B1084" s="41"/>
      <c r="C1084" s="47"/>
    </row>
    <row r="1085" spans="1:3" x14ac:dyDescent="0.25">
      <c r="A1085" s="182"/>
      <c r="B1085" s="41"/>
      <c r="C1085" s="47"/>
    </row>
    <row r="1086" spans="1:3" x14ac:dyDescent="0.25">
      <c r="A1086" s="182"/>
      <c r="B1086" s="41"/>
      <c r="C1086" s="47"/>
    </row>
    <row r="1087" spans="1:3" x14ac:dyDescent="0.25">
      <c r="A1087" s="182"/>
      <c r="B1087" s="41"/>
      <c r="C1087" s="47"/>
    </row>
    <row r="1088" spans="1:3" x14ac:dyDescent="0.25">
      <c r="A1088" s="182"/>
      <c r="B1088" s="41"/>
      <c r="C1088" s="47"/>
    </row>
    <row r="1089" spans="1:3" x14ac:dyDescent="0.25">
      <c r="A1089" s="182"/>
      <c r="B1089" s="41"/>
      <c r="C1089" s="47"/>
    </row>
    <row r="1090" spans="1:3" x14ac:dyDescent="0.25">
      <c r="A1090" s="182"/>
      <c r="B1090" s="41"/>
      <c r="C1090" s="47"/>
    </row>
    <row r="1091" spans="1:3" x14ac:dyDescent="0.25">
      <c r="A1091" s="182"/>
      <c r="B1091" s="41"/>
      <c r="C1091" s="47"/>
    </row>
    <row r="1092" spans="1:3" x14ac:dyDescent="0.25">
      <c r="A1092" s="182"/>
      <c r="B1092" s="41"/>
      <c r="C1092" s="47"/>
    </row>
    <row r="1093" spans="1:3" x14ac:dyDescent="0.25">
      <c r="A1093" s="182"/>
      <c r="B1093" s="41"/>
      <c r="C1093" s="47"/>
    </row>
    <row r="1094" spans="1:3" x14ac:dyDescent="0.25">
      <c r="A1094" s="182"/>
      <c r="B1094" s="41"/>
      <c r="C1094" s="47"/>
    </row>
    <row r="1095" spans="1:3" x14ac:dyDescent="0.25">
      <c r="A1095" s="182"/>
      <c r="B1095" s="41"/>
      <c r="C1095" s="47"/>
    </row>
    <row r="1096" spans="1:3" x14ac:dyDescent="0.25">
      <c r="A1096" s="182"/>
      <c r="B1096" s="41"/>
      <c r="C1096" s="47"/>
    </row>
    <row r="1097" spans="1:3" x14ac:dyDescent="0.25">
      <c r="A1097" s="182"/>
      <c r="B1097" s="41"/>
      <c r="C1097" s="47"/>
    </row>
    <row r="1098" spans="1:3" x14ac:dyDescent="0.25">
      <c r="A1098" s="182"/>
      <c r="B1098" s="41"/>
      <c r="C1098" s="47"/>
    </row>
    <row r="1099" spans="1:3" x14ac:dyDescent="0.25">
      <c r="A1099" s="182"/>
      <c r="B1099" s="41"/>
      <c r="C1099" s="47"/>
    </row>
    <row r="1100" spans="1:3" x14ac:dyDescent="0.25">
      <c r="A1100" s="182"/>
      <c r="B1100" s="41"/>
      <c r="C1100" s="47"/>
    </row>
    <row r="1101" spans="1:3" x14ac:dyDescent="0.25">
      <c r="A1101" s="182"/>
      <c r="B1101" s="41"/>
      <c r="C1101" s="47"/>
    </row>
    <row r="1102" spans="1:3" x14ac:dyDescent="0.25">
      <c r="A1102" s="182"/>
      <c r="B1102" s="41"/>
      <c r="C1102" s="47"/>
    </row>
    <row r="1103" spans="1:3" x14ac:dyDescent="0.25">
      <c r="A1103" s="182"/>
      <c r="B1103" s="41"/>
      <c r="C1103" s="47"/>
    </row>
    <row r="1104" spans="1:3" x14ac:dyDescent="0.25">
      <c r="A1104" s="182"/>
      <c r="B1104" s="41"/>
      <c r="C1104" s="47"/>
    </row>
    <row r="1105" spans="1:3" x14ac:dyDescent="0.25">
      <c r="A1105" s="182"/>
      <c r="B1105" s="41"/>
      <c r="C1105" s="47"/>
    </row>
    <row r="1106" spans="1:3" x14ac:dyDescent="0.25">
      <c r="A1106" s="182"/>
      <c r="B1106" s="41"/>
      <c r="C1106" s="47"/>
    </row>
    <row r="1107" spans="1:3" x14ac:dyDescent="0.25">
      <c r="A1107" s="182"/>
      <c r="B1107" s="41"/>
      <c r="C1107" s="47"/>
    </row>
    <row r="1108" spans="1:3" x14ac:dyDescent="0.25">
      <c r="A1108" s="182"/>
      <c r="B1108" s="41"/>
      <c r="C1108" s="47"/>
    </row>
    <row r="1109" spans="1:3" x14ac:dyDescent="0.25">
      <c r="A1109" s="182"/>
      <c r="B1109" s="41"/>
      <c r="C1109" s="47"/>
    </row>
    <row r="1110" spans="1:3" x14ac:dyDescent="0.25">
      <c r="A1110" s="182"/>
      <c r="B1110" s="41"/>
      <c r="C1110" s="47"/>
    </row>
    <row r="1111" spans="1:3" x14ac:dyDescent="0.25">
      <c r="A1111" s="182"/>
      <c r="B1111" s="41"/>
      <c r="C1111" s="47"/>
    </row>
    <row r="1112" spans="1:3" x14ac:dyDescent="0.25">
      <c r="A1112" s="182"/>
      <c r="B1112" s="41"/>
      <c r="C1112" s="47"/>
    </row>
    <row r="1113" spans="1:3" x14ac:dyDescent="0.25">
      <c r="A1113" s="182"/>
      <c r="B1113" s="41"/>
      <c r="C1113" s="47"/>
    </row>
    <row r="1114" spans="1:3" x14ac:dyDescent="0.25">
      <c r="A1114" s="182"/>
      <c r="B1114" s="41"/>
      <c r="C1114" s="47"/>
    </row>
    <row r="1115" spans="1:3" x14ac:dyDescent="0.25">
      <c r="A1115" s="182"/>
      <c r="B1115" s="41"/>
      <c r="C1115" s="47"/>
    </row>
    <row r="1116" spans="1:3" x14ac:dyDescent="0.25">
      <c r="A1116" s="182"/>
      <c r="B1116" s="41"/>
      <c r="C1116" s="47"/>
    </row>
    <row r="1117" spans="1:3" x14ac:dyDescent="0.25">
      <c r="A1117" s="182"/>
      <c r="B1117" s="41"/>
      <c r="C1117" s="47"/>
    </row>
    <row r="1118" spans="1:3" x14ac:dyDescent="0.25">
      <c r="A1118" s="182"/>
      <c r="B1118" s="41"/>
      <c r="C1118" s="47"/>
    </row>
    <row r="1119" spans="1:3" x14ac:dyDescent="0.25">
      <c r="A1119" s="182"/>
      <c r="B1119" s="41"/>
      <c r="C1119" s="47"/>
    </row>
    <row r="1120" spans="1:3" x14ac:dyDescent="0.25">
      <c r="A1120" s="182"/>
      <c r="B1120" s="41"/>
      <c r="C1120" s="47"/>
    </row>
    <row r="1121" spans="1:3" x14ac:dyDescent="0.25">
      <c r="A1121" s="182"/>
      <c r="B1121" s="41"/>
      <c r="C1121" s="47"/>
    </row>
    <row r="1122" spans="1:3" x14ac:dyDescent="0.25">
      <c r="A1122" s="182"/>
      <c r="B1122" s="41"/>
      <c r="C1122" s="47"/>
    </row>
    <row r="1123" spans="1:3" x14ac:dyDescent="0.25">
      <c r="A1123" s="182"/>
      <c r="B1123" s="41"/>
      <c r="C1123" s="47"/>
    </row>
    <row r="1124" spans="1:3" x14ac:dyDescent="0.25">
      <c r="A1124" s="182"/>
      <c r="B1124" s="41"/>
      <c r="C1124" s="47"/>
    </row>
    <row r="1125" spans="1:3" x14ac:dyDescent="0.25">
      <c r="A1125" s="182"/>
      <c r="B1125" s="41"/>
      <c r="C1125" s="47"/>
    </row>
    <row r="1126" spans="1:3" x14ac:dyDescent="0.25">
      <c r="A1126" s="182"/>
      <c r="B1126" s="41"/>
      <c r="C1126" s="47"/>
    </row>
    <row r="1127" spans="1:3" x14ac:dyDescent="0.25">
      <c r="A1127" s="182"/>
      <c r="B1127" s="41"/>
      <c r="C1127" s="47"/>
    </row>
    <row r="1128" spans="1:3" x14ac:dyDescent="0.25">
      <c r="A1128" s="182"/>
      <c r="B1128" s="41"/>
      <c r="C1128" s="47"/>
    </row>
    <row r="1129" spans="1:3" x14ac:dyDescent="0.25">
      <c r="A1129" s="182"/>
      <c r="B1129" s="41"/>
      <c r="C1129" s="47"/>
    </row>
    <row r="1130" spans="1:3" x14ac:dyDescent="0.25">
      <c r="A1130" s="182"/>
      <c r="B1130" s="41"/>
      <c r="C1130" s="47"/>
    </row>
    <row r="1131" spans="1:3" x14ac:dyDescent="0.25">
      <c r="A1131" s="182"/>
      <c r="B1131" s="41"/>
      <c r="C1131" s="47"/>
    </row>
    <row r="1132" spans="1:3" x14ac:dyDescent="0.25">
      <c r="A1132" s="182"/>
      <c r="B1132" s="41"/>
      <c r="C1132" s="47"/>
    </row>
    <row r="1133" spans="1:3" x14ac:dyDescent="0.25">
      <c r="A1133" s="182"/>
      <c r="B1133" s="41"/>
      <c r="C1133" s="47"/>
    </row>
    <row r="1134" spans="1:3" x14ac:dyDescent="0.25">
      <c r="A1134" s="182"/>
      <c r="B1134" s="41"/>
      <c r="C1134" s="47"/>
    </row>
    <row r="1135" spans="1:3" x14ac:dyDescent="0.25">
      <c r="A1135" s="182"/>
      <c r="B1135" s="41"/>
      <c r="C1135" s="47"/>
    </row>
    <row r="1136" spans="1:3" x14ac:dyDescent="0.25">
      <c r="A1136" s="182"/>
      <c r="B1136" s="41"/>
      <c r="C1136" s="47"/>
    </row>
    <row r="1137" spans="1:3" x14ac:dyDescent="0.25">
      <c r="A1137" s="182"/>
      <c r="B1137" s="41"/>
      <c r="C1137" s="47"/>
    </row>
    <row r="1138" spans="1:3" x14ac:dyDescent="0.25">
      <c r="A1138" s="182"/>
      <c r="B1138" s="41"/>
      <c r="C1138" s="47"/>
    </row>
    <row r="1139" spans="1:3" x14ac:dyDescent="0.25">
      <c r="A1139" s="182"/>
      <c r="B1139" s="41"/>
      <c r="C1139" s="47"/>
    </row>
    <row r="1140" spans="1:3" x14ac:dyDescent="0.25">
      <c r="A1140" s="182"/>
      <c r="B1140" s="41"/>
      <c r="C1140" s="47"/>
    </row>
    <row r="1141" spans="1:3" x14ac:dyDescent="0.25">
      <c r="A1141" s="182"/>
      <c r="B1141" s="41"/>
      <c r="C1141" s="47"/>
    </row>
    <row r="1142" spans="1:3" x14ac:dyDescent="0.25">
      <c r="A1142" s="182"/>
      <c r="B1142" s="41"/>
      <c r="C1142" s="47"/>
    </row>
    <row r="1143" spans="1:3" x14ac:dyDescent="0.25">
      <c r="A1143" s="182"/>
      <c r="B1143" s="41"/>
      <c r="C1143" s="47"/>
    </row>
    <row r="1144" spans="1:3" x14ac:dyDescent="0.25">
      <c r="A1144" s="182"/>
      <c r="B1144" s="41"/>
      <c r="C1144" s="47"/>
    </row>
    <row r="1145" spans="1:3" x14ac:dyDescent="0.25">
      <c r="A1145" s="182"/>
      <c r="B1145" s="41"/>
      <c r="C1145" s="47"/>
    </row>
    <row r="1146" spans="1:3" x14ac:dyDescent="0.25">
      <c r="A1146" s="182"/>
      <c r="B1146" s="41"/>
      <c r="C1146" s="47"/>
    </row>
    <row r="1147" spans="1:3" x14ac:dyDescent="0.25">
      <c r="A1147" s="182"/>
      <c r="B1147" s="41"/>
      <c r="C1147" s="47"/>
    </row>
    <row r="1148" spans="1:3" x14ac:dyDescent="0.25">
      <c r="A1148" s="182"/>
      <c r="B1148" s="41"/>
      <c r="C1148" s="47"/>
    </row>
    <row r="1149" spans="1:3" x14ac:dyDescent="0.25">
      <c r="A1149" s="182"/>
      <c r="B1149" s="41"/>
      <c r="C1149" s="47"/>
    </row>
    <row r="1150" spans="1:3" x14ac:dyDescent="0.25">
      <c r="A1150" s="182"/>
      <c r="B1150" s="41"/>
      <c r="C1150" s="47"/>
    </row>
    <row r="1151" spans="1:3" x14ac:dyDescent="0.25">
      <c r="A1151" s="182"/>
      <c r="B1151" s="41"/>
      <c r="C1151" s="47"/>
    </row>
    <row r="1152" spans="1:3" x14ac:dyDescent="0.25">
      <c r="A1152" s="182"/>
      <c r="B1152" s="41"/>
      <c r="C1152" s="47"/>
    </row>
    <row r="1153" spans="1:3" x14ac:dyDescent="0.25">
      <c r="A1153" s="182"/>
      <c r="B1153" s="41"/>
      <c r="C1153" s="47"/>
    </row>
    <row r="1154" spans="1:3" x14ac:dyDescent="0.25">
      <c r="A1154" s="182"/>
      <c r="B1154" s="41"/>
      <c r="C1154" s="47"/>
    </row>
    <row r="1155" spans="1:3" x14ac:dyDescent="0.25">
      <c r="A1155" s="182"/>
      <c r="B1155" s="41"/>
      <c r="C1155" s="47"/>
    </row>
    <row r="1156" spans="1:3" x14ac:dyDescent="0.25">
      <c r="A1156" s="182"/>
      <c r="B1156" s="41"/>
      <c r="C1156" s="47"/>
    </row>
    <row r="1157" spans="1:3" x14ac:dyDescent="0.25">
      <c r="A1157" s="182"/>
      <c r="B1157" s="41"/>
      <c r="C1157" s="47"/>
    </row>
    <row r="1158" spans="1:3" x14ac:dyDescent="0.25">
      <c r="A1158" s="182"/>
      <c r="B1158" s="41"/>
      <c r="C1158" s="47"/>
    </row>
    <row r="1159" spans="1:3" x14ac:dyDescent="0.25">
      <c r="A1159" s="182"/>
      <c r="B1159" s="41"/>
      <c r="C1159" s="47"/>
    </row>
    <row r="1160" spans="1:3" x14ac:dyDescent="0.25">
      <c r="A1160" s="182"/>
      <c r="B1160" s="41"/>
      <c r="C1160" s="47"/>
    </row>
    <row r="1161" spans="1:3" x14ac:dyDescent="0.25">
      <c r="A1161" s="182"/>
      <c r="B1161" s="41"/>
      <c r="C1161" s="47"/>
    </row>
    <row r="1162" spans="1:3" x14ac:dyDescent="0.25">
      <c r="A1162" s="182"/>
      <c r="B1162" s="41"/>
      <c r="C1162" s="47"/>
    </row>
    <row r="1163" spans="1:3" x14ac:dyDescent="0.25">
      <c r="A1163" s="182"/>
      <c r="B1163" s="41"/>
      <c r="C1163" s="47"/>
    </row>
    <row r="1164" spans="1:3" x14ac:dyDescent="0.25">
      <c r="A1164" s="182"/>
      <c r="B1164" s="41"/>
      <c r="C1164" s="47"/>
    </row>
    <row r="1165" spans="1:3" x14ac:dyDescent="0.25">
      <c r="A1165" s="182"/>
      <c r="B1165" s="41"/>
      <c r="C1165" s="47"/>
    </row>
    <row r="1166" spans="1:3" x14ac:dyDescent="0.25">
      <c r="A1166" s="182"/>
      <c r="B1166" s="41"/>
      <c r="C1166" s="47"/>
    </row>
    <row r="1167" spans="1:3" x14ac:dyDescent="0.25">
      <c r="A1167" s="182"/>
      <c r="B1167" s="41"/>
      <c r="C1167" s="47"/>
    </row>
    <row r="1168" spans="1:3" x14ac:dyDescent="0.25">
      <c r="A1168" s="182"/>
      <c r="B1168" s="41"/>
      <c r="C1168" s="47"/>
    </row>
    <row r="1169" spans="1:3" x14ac:dyDescent="0.25">
      <c r="A1169" s="182"/>
      <c r="B1169" s="41"/>
      <c r="C1169" s="47"/>
    </row>
    <row r="1170" spans="1:3" x14ac:dyDescent="0.25">
      <c r="A1170" s="182"/>
      <c r="B1170" s="41"/>
      <c r="C1170" s="47"/>
    </row>
    <row r="1171" spans="1:3" x14ac:dyDescent="0.25">
      <c r="A1171" s="182"/>
      <c r="B1171" s="41"/>
      <c r="C1171" s="47"/>
    </row>
    <row r="1172" spans="1:3" x14ac:dyDescent="0.25">
      <c r="A1172" s="182"/>
      <c r="B1172" s="41"/>
      <c r="C1172" s="47"/>
    </row>
    <row r="1173" spans="1:3" x14ac:dyDescent="0.25">
      <c r="A1173" s="182"/>
      <c r="B1173" s="41"/>
      <c r="C1173" s="47"/>
    </row>
    <row r="1174" spans="1:3" x14ac:dyDescent="0.25">
      <c r="A1174" s="182"/>
      <c r="B1174" s="41"/>
      <c r="C1174" s="47"/>
    </row>
    <row r="1175" spans="1:3" x14ac:dyDescent="0.25">
      <c r="A1175" s="182"/>
      <c r="B1175" s="41"/>
      <c r="C1175" s="47"/>
    </row>
    <row r="1176" spans="1:3" x14ac:dyDescent="0.25">
      <c r="A1176" s="182"/>
      <c r="B1176" s="41"/>
      <c r="C1176" s="47"/>
    </row>
    <row r="1177" spans="1:3" x14ac:dyDescent="0.25">
      <c r="A1177" s="182"/>
      <c r="B1177" s="41"/>
      <c r="C1177" s="47"/>
    </row>
    <row r="1178" spans="1:3" x14ac:dyDescent="0.25">
      <c r="A1178" s="182"/>
      <c r="B1178" s="41"/>
      <c r="C1178" s="47"/>
    </row>
    <row r="1179" spans="1:3" x14ac:dyDescent="0.25">
      <c r="A1179" s="182"/>
      <c r="B1179" s="41"/>
      <c r="C1179" s="47"/>
    </row>
    <row r="1180" spans="1:3" x14ac:dyDescent="0.25">
      <c r="A1180" s="182"/>
      <c r="B1180" s="41"/>
      <c r="C1180" s="47"/>
    </row>
    <row r="1181" spans="1:3" x14ac:dyDescent="0.25">
      <c r="A1181" s="182"/>
      <c r="B1181" s="41"/>
      <c r="C1181" s="47"/>
    </row>
    <row r="1182" spans="1:3" x14ac:dyDescent="0.25">
      <c r="A1182" s="182"/>
      <c r="B1182" s="41"/>
      <c r="C1182" s="47"/>
    </row>
    <row r="1183" spans="1:3" x14ac:dyDescent="0.25">
      <c r="A1183" s="182"/>
      <c r="B1183" s="41"/>
      <c r="C1183" s="47"/>
    </row>
    <row r="1184" spans="1:3" x14ac:dyDescent="0.25">
      <c r="A1184" s="182"/>
      <c r="B1184" s="41"/>
      <c r="C1184" s="47"/>
    </row>
    <row r="1185" spans="1:3" x14ac:dyDescent="0.25">
      <c r="A1185" s="182"/>
      <c r="B1185" s="41"/>
      <c r="C1185" s="47"/>
    </row>
    <row r="1186" spans="1:3" x14ac:dyDescent="0.25">
      <c r="A1186" s="182"/>
      <c r="B1186" s="41"/>
      <c r="C1186" s="47"/>
    </row>
    <row r="1187" spans="1:3" x14ac:dyDescent="0.25">
      <c r="A1187" s="182"/>
      <c r="B1187" s="41"/>
      <c r="C1187" s="47"/>
    </row>
    <row r="1188" spans="1:3" x14ac:dyDescent="0.25">
      <c r="A1188" s="182"/>
      <c r="B1188" s="41"/>
      <c r="C1188" s="47"/>
    </row>
    <row r="1189" spans="1:3" x14ac:dyDescent="0.25">
      <c r="A1189" s="182"/>
      <c r="B1189" s="41"/>
      <c r="C1189" s="47"/>
    </row>
    <row r="1190" spans="1:3" x14ac:dyDescent="0.25">
      <c r="A1190" s="182"/>
      <c r="B1190" s="41"/>
      <c r="C1190" s="47"/>
    </row>
    <row r="1191" spans="1:3" x14ac:dyDescent="0.25">
      <c r="A1191" s="182"/>
      <c r="B1191" s="41"/>
      <c r="C1191" s="47"/>
    </row>
    <row r="1192" spans="1:3" x14ac:dyDescent="0.25">
      <c r="A1192" s="182"/>
      <c r="B1192" s="41"/>
      <c r="C1192" s="47"/>
    </row>
    <row r="1193" spans="1:3" x14ac:dyDescent="0.25">
      <c r="A1193" s="182"/>
      <c r="B1193" s="41"/>
      <c r="C1193" s="47"/>
    </row>
    <row r="1194" spans="1:3" x14ac:dyDescent="0.25">
      <c r="A1194" s="182"/>
      <c r="B1194" s="41"/>
      <c r="C1194" s="47"/>
    </row>
    <row r="1195" spans="1:3" x14ac:dyDescent="0.25">
      <c r="A1195" s="182"/>
      <c r="B1195" s="41"/>
      <c r="C1195" s="47"/>
    </row>
    <row r="1196" spans="1:3" x14ac:dyDescent="0.25">
      <c r="A1196" s="182"/>
      <c r="B1196" s="41"/>
      <c r="C1196" s="47"/>
    </row>
    <row r="1197" spans="1:3" x14ac:dyDescent="0.25">
      <c r="A1197" s="182"/>
      <c r="B1197" s="41"/>
      <c r="C1197" s="47"/>
    </row>
    <row r="1198" spans="1:3" x14ac:dyDescent="0.25">
      <c r="A1198" s="182"/>
      <c r="B1198" s="41"/>
      <c r="C1198" s="47"/>
    </row>
    <row r="1199" spans="1:3" x14ac:dyDescent="0.25">
      <c r="A1199" s="182"/>
      <c r="B1199" s="41"/>
      <c r="C1199" s="47"/>
    </row>
    <row r="1200" spans="1:3" x14ac:dyDescent="0.25">
      <c r="A1200" s="182"/>
      <c r="B1200" s="41"/>
      <c r="C1200" s="47"/>
    </row>
    <row r="1201" spans="1:3" x14ac:dyDescent="0.25">
      <c r="A1201" s="182"/>
      <c r="B1201" s="41"/>
      <c r="C1201" s="47"/>
    </row>
    <row r="1202" spans="1:3" x14ac:dyDescent="0.25">
      <c r="A1202" s="182"/>
      <c r="B1202" s="41"/>
      <c r="C1202" s="47"/>
    </row>
    <row r="1203" spans="1:3" x14ac:dyDescent="0.25">
      <c r="A1203" s="182"/>
      <c r="B1203" s="41"/>
      <c r="C1203" s="47"/>
    </row>
    <row r="1204" spans="1:3" x14ac:dyDescent="0.25">
      <c r="A1204" s="182"/>
      <c r="B1204" s="41"/>
      <c r="C1204" s="47"/>
    </row>
    <row r="1205" spans="1:3" x14ac:dyDescent="0.25">
      <c r="A1205" s="182"/>
      <c r="B1205" s="41"/>
      <c r="C1205" s="47"/>
    </row>
    <row r="1206" spans="1:3" x14ac:dyDescent="0.25">
      <c r="A1206" s="182"/>
      <c r="B1206" s="41"/>
      <c r="C1206" s="47"/>
    </row>
    <row r="1207" spans="1:3" x14ac:dyDescent="0.25">
      <c r="A1207" s="182"/>
      <c r="B1207" s="41"/>
      <c r="C1207" s="47"/>
    </row>
    <row r="1208" spans="1:3" x14ac:dyDescent="0.25">
      <c r="A1208" s="182"/>
      <c r="B1208" s="41"/>
      <c r="C1208" s="47"/>
    </row>
    <row r="1209" spans="1:3" x14ac:dyDescent="0.25">
      <c r="A1209" s="182"/>
      <c r="B1209" s="41"/>
      <c r="C1209" s="47"/>
    </row>
    <row r="1210" spans="1:3" x14ac:dyDescent="0.25">
      <c r="A1210" s="182"/>
      <c r="B1210" s="41"/>
      <c r="C1210" s="47"/>
    </row>
    <row r="1211" spans="1:3" x14ac:dyDescent="0.25">
      <c r="A1211" s="182"/>
      <c r="B1211" s="41"/>
      <c r="C1211" s="47"/>
    </row>
    <row r="1212" spans="1:3" x14ac:dyDescent="0.25">
      <c r="A1212" s="182"/>
      <c r="B1212" s="41"/>
      <c r="C1212" s="47"/>
    </row>
    <row r="1213" spans="1:3" x14ac:dyDescent="0.25">
      <c r="A1213" s="182"/>
      <c r="B1213" s="41"/>
      <c r="C1213" s="47"/>
    </row>
    <row r="1214" spans="1:3" x14ac:dyDescent="0.25">
      <c r="A1214" s="182"/>
      <c r="B1214" s="41"/>
      <c r="C1214" s="47"/>
    </row>
    <row r="1215" spans="1:3" x14ac:dyDescent="0.25">
      <c r="A1215" s="182"/>
      <c r="B1215" s="41"/>
      <c r="C1215" s="47"/>
    </row>
    <row r="1216" spans="1:3" x14ac:dyDescent="0.25">
      <c r="A1216" s="182"/>
      <c r="B1216" s="41"/>
      <c r="C1216" s="47"/>
    </row>
    <row r="1217" spans="1:3" x14ac:dyDescent="0.25">
      <c r="A1217" s="182"/>
      <c r="B1217" s="41"/>
      <c r="C1217" s="47"/>
    </row>
    <row r="1218" spans="1:3" x14ac:dyDescent="0.25">
      <c r="A1218" s="182"/>
      <c r="B1218" s="41"/>
      <c r="C1218" s="47"/>
    </row>
    <row r="1219" spans="1:3" x14ac:dyDescent="0.25">
      <c r="A1219" s="182"/>
      <c r="B1219" s="41"/>
      <c r="C1219" s="47"/>
    </row>
    <row r="1220" spans="1:3" x14ac:dyDescent="0.25">
      <c r="A1220" s="182"/>
      <c r="B1220" s="41"/>
      <c r="C1220" s="47"/>
    </row>
    <row r="1221" spans="1:3" x14ac:dyDescent="0.25">
      <c r="A1221" s="182"/>
      <c r="B1221" s="41"/>
      <c r="C1221" s="47"/>
    </row>
    <row r="1222" spans="1:3" x14ac:dyDescent="0.25">
      <c r="A1222" s="182"/>
      <c r="B1222" s="41"/>
      <c r="C1222" s="47"/>
    </row>
    <row r="1223" spans="1:3" x14ac:dyDescent="0.25">
      <c r="A1223" s="182"/>
      <c r="B1223" s="41"/>
      <c r="C1223" s="47"/>
    </row>
    <row r="1224" spans="1:3" x14ac:dyDescent="0.25">
      <c r="A1224" s="182"/>
      <c r="B1224" s="41"/>
      <c r="C1224" s="47"/>
    </row>
    <row r="1225" spans="1:3" x14ac:dyDescent="0.25">
      <c r="A1225" s="182"/>
      <c r="B1225" s="41"/>
      <c r="C1225" s="47"/>
    </row>
    <row r="1226" spans="1:3" x14ac:dyDescent="0.25">
      <c r="A1226" s="182"/>
      <c r="B1226" s="41"/>
      <c r="C1226" s="47"/>
    </row>
    <row r="1227" spans="1:3" x14ac:dyDescent="0.25">
      <c r="A1227" s="182"/>
      <c r="B1227" s="41"/>
      <c r="C1227" s="47"/>
    </row>
    <row r="1228" spans="1:3" x14ac:dyDescent="0.25">
      <c r="A1228" s="182"/>
      <c r="B1228" s="41"/>
      <c r="C1228" s="47"/>
    </row>
    <row r="1229" spans="1:3" x14ac:dyDescent="0.25">
      <c r="A1229" s="182"/>
      <c r="B1229" s="41"/>
      <c r="C1229" s="47"/>
    </row>
    <row r="1230" spans="1:3" x14ac:dyDescent="0.25">
      <c r="A1230" s="182"/>
      <c r="B1230" s="41"/>
      <c r="C1230" s="47"/>
    </row>
    <row r="1231" spans="1:3" x14ac:dyDescent="0.25">
      <c r="A1231" s="182"/>
      <c r="B1231" s="41"/>
      <c r="C1231" s="47"/>
    </row>
    <row r="1232" spans="1:3" x14ac:dyDescent="0.25">
      <c r="A1232" s="182"/>
      <c r="B1232" s="41"/>
      <c r="C1232" s="47"/>
    </row>
    <row r="1233" spans="1:3" x14ac:dyDescent="0.25">
      <c r="A1233" s="182"/>
      <c r="B1233" s="41"/>
      <c r="C1233" s="47"/>
    </row>
    <row r="1234" spans="1:3" x14ac:dyDescent="0.25">
      <c r="A1234" s="182"/>
      <c r="B1234" s="41"/>
      <c r="C1234" s="47"/>
    </row>
    <row r="1235" spans="1:3" x14ac:dyDescent="0.25">
      <c r="A1235" s="182"/>
      <c r="B1235" s="41"/>
      <c r="C1235" s="47"/>
    </row>
    <row r="1236" spans="1:3" x14ac:dyDescent="0.25">
      <c r="A1236" s="182"/>
      <c r="B1236" s="41"/>
      <c r="C1236" s="47"/>
    </row>
    <row r="1237" spans="1:3" x14ac:dyDescent="0.25">
      <c r="A1237" s="182"/>
      <c r="B1237" s="41"/>
      <c r="C1237" s="47"/>
    </row>
    <row r="1238" spans="1:3" x14ac:dyDescent="0.25">
      <c r="A1238" s="182"/>
      <c r="B1238" s="41"/>
      <c r="C1238" s="47"/>
    </row>
    <row r="1239" spans="1:3" x14ac:dyDescent="0.25">
      <c r="A1239" s="182"/>
      <c r="B1239" s="41"/>
      <c r="C1239" s="47"/>
    </row>
    <row r="1240" spans="1:3" x14ac:dyDescent="0.25">
      <c r="A1240" s="182"/>
      <c r="B1240" s="41"/>
      <c r="C1240" s="47"/>
    </row>
    <row r="1241" spans="1:3" x14ac:dyDescent="0.25">
      <c r="A1241" s="182"/>
      <c r="B1241" s="41"/>
      <c r="C1241" s="47"/>
    </row>
    <row r="1242" spans="1:3" x14ac:dyDescent="0.25">
      <c r="A1242" s="182"/>
      <c r="B1242" s="41"/>
      <c r="C1242" s="47"/>
    </row>
    <row r="1243" spans="1:3" x14ac:dyDescent="0.25">
      <c r="A1243" s="182"/>
      <c r="B1243" s="41"/>
      <c r="C1243" s="47"/>
    </row>
    <row r="1244" spans="1:3" x14ac:dyDescent="0.25">
      <c r="A1244" s="182"/>
      <c r="B1244" s="41"/>
      <c r="C1244" s="47"/>
    </row>
    <row r="1245" spans="1:3" x14ac:dyDescent="0.25">
      <c r="A1245" s="182"/>
      <c r="B1245" s="41"/>
      <c r="C1245" s="47"/>
    </row>
    <row r="1246" spans="1:3" x14ac:dyDescent="0.25">
      <c r="A1246" s="182"/>
      <c r="B1246" s="41"/>
      <c r="C1246" s="47"/>
    </row>
    <row r="1247" spans="1:3" x14ac:dyDescent="0.25">
      <c r="A1247" s="182"/>
      <c r="B1247" s="41"/>
      <c r="C1247" s="47"/>
    </row>
    <row r="1248" spans="1:3" x14ac:dyDescent="0.25">
      <c r="A1248" s="182"/>
      <c r="B1248" s="41"/>
      <c r="C1248" s="47"/>
    </row>
    <row r="1249" spans="1:3" x14ac:dyDescent="0.25">
      <c r="A1249" s="182"/>
      <c r="B1249" s="41"/>
      <c r="C1249" s="47"/>
    </row>
    <row r="1250" spans="1:3" x14ac:dyDescent="0.25">
      <c r="A1250" s="182"/>
      <c r="B1250" s="41"/>
      <c r="C1250" s="47"/>
    </row>
    <row r="1251" spans="1:3" x14ac:dyDescent="0.25">
      <c r="A1251" s="182"/>
      <c r="B1251" s="41"/>
      <c r="C1251" s="47"/>
    </row>
    <row r="1252" spans="1:3" x14ac:dyDescent="0.25">
      <c r="A1252" s="182"/>
      <c r="B1252" s="41"/>
      <c r="C1252" s="47"/>
    </row>
    <row r="1253" spans="1:3" x14ac:dyDescent="0.25">
      <c r="A1253" s="182"/>
      <c r="B1253" s="41"/>
      <c r="C1253" s="47"/>
    </row>
    <row r="1254" spans="1:3" x14ac:dyDescent="0.25">
      <c r="A1254" s="182"/>
      <c r="B1254" s="41"/>
      <c r="C1254" s="47"/>
    </row>
    <row r="1255" spans="1:3" x14ac:dyDescent="0.25">
      <c r="A1255" s="182"/>
      <c r="B1255" s="41"/>
      <c r="C1255" s="47"/>
    </row>
    <row r="1256" spans="1:3" x14ac:dyDescent="0.25">
      <c r="A1256" s="182"/>
      <c r="B1256" s="41"/>
      <c r="C1256" s="47"/>
    </row>
    <row r="1257" spans="1:3" x14ac:dyDescent="0.25">
      <c r="A1257" s="182"/>
      <c r="B1257" s="41"/>
      <c r="C1257" s="47"/>
    </row>
    <row r="1258" spans="1:3" x14ac:dyDescent="0.25">
      <c r="A1258" s="182"/>
      <c r="B1258" s="41"/>
      <c r="C1258" s="47"/>
    </row>
    <row r="1259" spans="1:3" x14ac:dyDescent="0.25">
      <c r="A1259" s="182"/>
      <c r="B1259" s="41"/>
      <c r="C1259" s="47"/>
    </row>
    <row r="1260" spans="1:3" x14ac:dyDescent="0.25">
      <c r="A1260" s="182"/>
      <c r="B1260" s="41"/>
      <c r="C1260" s="47"/>
    </row>
    <row r="1261" spans="1:3" x14ac:dyDescent="0.25">
      <c r="A1261" s="182"/>
      <c r="B1261" s="41"/>
      <c r="C1261" s="47"/>
    </row>
    <row r="1262" spans="1:3" x14ac:dyDescent="0.25">
      <c r="A1262" s="182"/>
      <c r="B1262" s="41"/>
      <c r="C1262" s="47"/>
    </row>
    <row r="1263" spans="1:3" x14ac:dyDescent="0.25">
      <c r="A1263" s="182"/>
      <c r="B1263" s="41"/>
      <c r="C1263" s="47"/>
    </row>
    <row r="1264" spans="1:3" x14ac:dyDescent="0.25">
      <c r="A1264" s="182"/>
      <c r="B1264" s="41"/>
      <c r="C1264" s="47"/>
    </row>
    <row r="1265" spans="1:3" x14ac:dyDescent="0.25">
      <c r="A1265" s="182"/>
      <c r="B1265" s="41"/>
      <c r="C1265" s="47"/>
    </row>
    <row r="1266" spans="1:3" x14ac:dyDescent="0.25">
      <c r="A1266" s="182"/>
      <c r="B1266" s="41"/>
      <c r="C1266" s="47"/>
    </row>
    <row r="1267" spans="1:3" x14ac:dyDescent="0.25">
      <c r="A1267" s="182"/>
      <c r="B1267" s="41"/>
      <c r="C1267" s="47"/>
    </row>
    <row r="1268" spans="1:3" x14ac:dyDescent="0.25">
      <c r="A1268" s="182"/>
      <c r="B1268" s="41"/>
      <c r="C1268" s="47"/>
    </row>
    <row r="1269" spans="1:3" x14ac:dyDescent="0.25">
      <c r="A1269" s="182"/>
      <c r="B1269" s="41"/>
      <c r="C1269" s="47"/>
    </row>
    <row r="1270" spans="1:3" x14ac:dyDescent="0.25">
      <c r="A1270" s="182"/>
      <c r="B1270" s="41"/>
      <c r="C1270" s="47"/>
    </row>
    <row r="1271" spans="1:3" x14ac:dyDescent="0.25">
      <c r="A1271" s="182"/>
      <c r="B1271" s="41"/>
      <c r="C1271" s="47"/>
    </row>
    <row r="1272" spans="1:3" x14ac:dyDescent="0.25">
      <c r="A1272" s="182"/>
      <c r="B1272" s="41"/>
      <c r="C1272" s="47"/>
    </row>
    <row r="1273" spans="1:3" x14ac:dyDescent="0.25">
      <c r="A1273" s="182"/>
      <c r="B1273" s="41"/>
      <c r="C1273" s="47"/>
    </row>
    <row r="1274" spans="1:3" x14ac:dyDescent="0.25">
      <c r="A1274" s="182"/>
      <c r="B1274" s="41"/>
      <c r="C1274" s="47"/>
    </row>
    <row r="1275" spans="1:3" x14ac:dyDescent="0.25">
      <c r="A1275" s="182"/>
      <c r="B1275" s="41"/>
      <c r="C1275" s="47"/>
    </row>
    <row r="1276" spans="1:3" x14ac:dyDescent="0.25">
      <c r="A1276" s="182"/>
      <c r="B1276" s="41"/>
      <c r="C1276" s="47"/>
    </row>
    <row r="1277" spans="1:3" x14ac:dyDescent="0.25">
      <c r="A1277" s="182"/>
      <c r="B1277" s="41"/>
      <c r="C1277" s="47"/>
    </row>
    <row r="1278" spans="1:3" x14ac:dyDescent="0.25">
      <c r="A1278" s="182"/>
      <c r="B1278" s="41"/>
      <c r="C1278" s="47"/>
    </row>
    <row r="1279" spans="1:3" x14ac:dyDescent="0.25">
      <c r="A1279" s="182"/>
      <c r="B1279" s="41"/>
      <c r="C1279" s="47"/>
    </row>
    <row r="1280" spans="1:3" x14ac:dyDescent="0.25">
      <c r="A1280" s="182"/>
      <c r="B1280" s="41"/>
      <c r="C1280" s="47"/>
    </row>
    <row r="1281" spans="1:3" x14ac:dyDescent="0.25">
      <c r="A1281" s="182"/>
      <c r="B1281" s="41"/>
      <c r="C1281" s="47"/>
    </row>
    <row r="1282" spans="1:3" x14ac:dyDescent="0.25">
      <c r="A1282" s="182"/>
      <c r="B1282" s="41"/>
      <c r="C1282" s="47"/>
    </row>
    <row r="1283" spans="1:3" x14ac:dyDescent="0.25">
      <c r="A1283" s="182"/>
      <c r="B1283" s="41"/>
      <c r="C1283" s="47"/>
    </row>
    <row r="1284" spans="1:3" x14ac:dyDescent="0.25">
      <c r="A1284" s="182"/>
      <c r="B1284" s="41"/>
      <c r="C1284" s="47"/>
    </row>
    <row r="1285" spans="1:3" x14ac:dyDescent="0.25">
      <c r="A1285" s="182"/>
      <c r="B1285" s="41"/>
      <c r="C1285" s="47"/>
    </row>
    <row r="1286" spans="1:3" x14ac:dyDescent="0.25">
      <c r="A1286" s="182"/>
      <c r="B1286" s="41"/>
      <c r="C1286" s="47"/>
    </row>
    <row r="1287" spans="1:3" x14ac:dyDescent="0.25">
      <c r="A1287" s="182"/>
      <c r="B1287" s="41"/>
      <c r="C1287" s="47"/>
    </row>
    <row r="1288" spans="1:3" x14ac:dyDescent="0.25">
      <c r="A1288" s="182"/>
      <c r="B1288" s="41"/>
      <c r="C1288" s="47"/>
    </row>
    <row r="1289" spans="1:3" x14ac:dyDescent="0.25">
      <c r="A1289" s="182"/>
      <c r="B1289" s="41"/>
      <c r="C1289" s="47"/>
    </row>
    <row r="1290" spans="1:3" x14ac:dyDescent="0.25">
      <c r="A1290" s="182"/>
      <c r="B1290" s="41"/>
      <c r="C1290" s="47"/>
    </row>
    <row r="1291" spans="1:3" x14ac:dyDescent="0.25">
      <c r="A1291" s="182"/>
      <c r="B1291" s="41"/>
      <c r="C1291" s="47"/>
    </row>
    <row r="1292" spans="1:3" x14ac:dyDescent="0.25">
      <c r="A1292" s="182"/>
      <c r="B1292" s="41"/>
      <c r="C1292" s="47"/>
    </row>
    <row r="1293" spans="1:3" x14ac:dyDescent="0.25">
      <c r="A1293" s="182"/>
      <c r="B1293" s="41"/>
      <c r="C1293" s="47"/>
    </row>
    <row r="1294" spans="1:3" x14ac:dyDescent="0.25">
      <c r="A1294" s="182"/>
      <c r="B1294" s="41"/>
      <c r="C1294" s="47"/>
    </row>
    <row r="1295" spans="1:3" x14ac:dyDescent="0.25">
      <c r="A1295" s="182"/>
      <c r="B1295" s="41"/>
      <c r="C1295" s="47"/>
    </row>
    <row r="1296" spans="1:3" x14ac:dyDescent="0.25">
      <c r="A1296" s="182"/>
      <c r="B1296" s="41"/>
      <c r="C1296" s="47"/>
    </row>
    <row r="1297" spans="1:3" x14ac:dyDescent="0.25">
      <c r="A1297" s="182"/>
      <c r="B1297" s="41"/>
      <c r="C1297" s="47"/>
    </row>
    <row r="1298" spans="1:3" x14ac:dyDescent="0.25">
      <c r="A1298" s="182"/>
      <c r="B1298" s="41"/>
      <c r="C1298" s="47"/>
    </row>
    <row r="1299" spans="1:3" x14ac:dyDescent="0.25">
      <c r="A1299" s="182"/>
      <c r="B1299" s="41"/>
      <c r="C1299" s="47"/>
    </row>
    <row r="1300" spans="1:3" x14ac:dyDescent="0.25">
      <c r="A1300" s="182"/>
      <c r="B1300" s="41"/>
      <c r="C1300" s="47"/>
    </row>
    <row r="1301" spans="1:3" x14ac:dyDescent="0.25">
      <c r="A1301" s="182"/>
      <c r="B1301" s="41"/>
      <c r="C1301" s="47"/>
    </row>
    <row r="1302" spans="1:3" x14ac:dyDescent="0.25">
      <c r="A1302" s="182"/>
      <c r="B1302" s="41"/>
      <c r="C1302" s="47"/>
    </row>
    <row r="1303" spans="1:3" x14ac:dyDescent="0.25">
      <c r="A1303" s="182"/>
      <c r="B1303" s="41"/>
      <c r="C1303" s="47"/>
    </row>
    <row r="1304" spans="1:3" x14ac:dyDescent="0.25">
      <c r="A1304" s="182"/>
      <c r="B1304" s="41"/>
      <c r="C1304" s="47"/>
    </row>
    <row r="1305" spans="1:3" x14ac:dyDescent="0.25">
      <c r="A1305" s="182"/>
      <c r="B1305" s="41"/>
      <c r="C1305" s="47"/>
    </row>
    <row r="1306" spans="1:3" x14ac:dyDescent="0.25">
      <c r="A1306" s="182"/>
      <c r="B1306" s="41"/>
      <c r="C1306" s="47"/>
    </row>
    <row r="1307" spans="1:3" x14ac:dyDescent="0.25">
      <c r="A1307" s="182"/>
      <c r="B1307" s="41"/>
      <c r="C1307" s="47"/>
    </row>
    <row r="1308" spans="1:3" x14ac:dyDescent="0.25">
      <c r="A1308" s="182"/>
      <c r="B1308" s="41"/>
      <c r="C1308" s="47"/>
    </row>
    <row r="1309" spans="1:3" x14ac:dyDescent="0.25">
      <c r="A1309" s="182"/>
      <c r="B1309" s="41"/>
      <c r="C1309" s="47"/>
    </row>
    <row r="1310" spans="1:3" x14ac:dyDescent="0.25">
      <c r="A1310" s="182"/>
      <c r="B1310" s="41"/>
      <c r="C1310" s="47"/>
    </row>
    <row r="1311" spans="1:3" x14ac:dyDescent="0.25">
      <c r="A1311" s="182"/>
      <c r="B1311" s="41"/>
      <c r="C1311" s="47"/>
    </row>
    <row r="1312" spans="1:3" x14ac:dyDescent="0.25">
      <c r="A1312" s="182"/>
      <c r="B1312" s="41"/>
      <c r="C1312" s="47"/>
    </row>
    <row r="1313" spans="1:3" x14ac:dyDescent="0.25">
      <c r="A1313" s="182"/>
      <c r="B1313" s="41"/>
      <c r="C1313" s="47"/>
    </row>
    <row r="1314" spans="1:3" x14ac:dyDescent="0.25">
      <c r="A1314" s="182"/>
      <c r="B1314" s="41"/>
      <c r="C1314" s="47"/>
    </row>
    <row r="1315" spans="1:3" x14ac:dyDescent="0.25">
      <c r="A1315" s="182"/>
      <c r="B1315" s="41"/>
      <c r="C1315" s="47"/>
    </row>
    <row r="1316" spans="1:3" x14ac:dyDescent="0.25">
      <c r="A1316" s="182"/>
      <c r="B1316" s="41"/>
      <c r="C1316" s="47"/>
    </row>
    <row r="1317" spans="1:3" x14ac:dyDescent="0.25">
      <c r="A1317" s="182"/>
      <c r="B1317" s="41"/>
      <c r="C1317" s="47"/>
    </row>
    <row r="1318" spans="1:3" x14ac:dyDescent="0.25">
      <c r="A1318" s="182"/>
      <c r="B1318" s="41"/>
      <c r="C1318" s="47"/>
    </row>
    <row r="1319" spans="1:3" x14ac:dyDescent="0.25">
      <c r="A1319" s="182"/>
      <c r="B1319" s="41"/>
      <c r="C1319" s="47"/>
    </row>
    <row r="1320" spans="1:3" x14ac:dyDescent="0.25">
      <c r="A1320" s="182"/>
      <c r="B1320" s="41"/>
      <c r="C1320" s="47"/>
    </row>
    <row r="1321" spans="1:3" x14ac:dyDescent="0.25">
      <c r="A1321" s="182"/>
      <c r="B1321" s="41"/>
      <c r="C1321" s="47"/>
    </row>
    <row r="1322" spans="1:3" x14ac:dyDescent="0.25">
      <c r="A1322" s="182"/>
      <c r="B1322" s="41"/>
      <c r="C1322" s="47"/>
    </row>
    <row r="1323" spans="1:3" x14ac:dyDescent="0.25">
      <c r="A1323" s="182"/>
      <c r="B1323" s="41"/>
      <c r="C1323" s="47"/>
    </row>
    <row r="1324" spans="1:3" x14ac:dyDescent="0.25">
      <c r="A1324" s="182"/>
      <c r="B1324" s="41"/>
      <c r="C1324" s="47"/>
    </row>
    <row r="1325" spans="1:3" x14ac:dyDescent="0.25">
      <c r="A1325" s="182"/>
      <c r="B1325" s="41"/>
      <c r="C1325" s="47"/>
    </row>
    <row r="1326" spans="1:3" x14ac:dyDescent="0.25">
      <c r="A1326" s="182"/>
      <c r="B1326" s="41"/>
      <c r="C1326" s="47"/>
    </row>
    <row r="1327" spans="1:3" x14ac:dyDescent="0.25">
      <c r="A1327" s="182"/>
      <c r="B1327" s="41"/>
      <c r="C1327" s="47"/>
    </row>
    <row r="1328" spans="1:3" x14ac:dyDescent="0.25">
      <c r="A1328" s="182"/>
      <c r="B1328" s="41"/>
      <c r="C1328" s="47"/>
    </row>
    <row r="1329" spans="1:3" x14ac:dyDescent="0.25">
      <c r="A1329" s="182"/>
      <c r="B1329" s="41"/>
      <c r="C1329" s="47"/>
    </row>
    <row r="1330" spans="1:3" x14ac:dyDescent="0.25">
      <c r="A1330" s="182"/>
      <c r="B1330" s="41"/>
      <c r="C1330" s="47"/>
    </row>
    <row r="1331" spans="1:3" x14ac:dyDescent="0.25">
      <c r="A1331" s="182"/>
      <c r="B1331" s="41"/>
      <c r="C1331" s="47"/>
    </row>
    <row r="1332" spans="1:3" x14ac:dyDescent="0.25">
      <c r="A1332" s="182"/>
      <c r="B1332" s="41"/>
      <c r="C1332" s="47"/>
    </row>
    <row r="1333" spans="1:3" x14ac:dyDescent="0.25">
      <c r="A1333" s="182"/>
      <c r="B1333" s="41"/>
      <c r="C1333" s="47"/>
    </row>
    <row r="1334" spans="1:3" x14ac:dyDescent="0.25">
      <c r="A1334" s="182"/>
      <c r="B1334" s="41"/>
      <c r="C1334" s="47"/>
    </row>
    <row r="1335" spans="1:3" x14ac:dyDescent="0.25">
      <c r="A1335" s="182"/>
      <c r="B1335" s="41"/>
      <c r="C1335" s="47"/>
    </row>
    <row r="1336" spans="1:3" x14ac:dyDescent="0.25">
      <c r="A1336" s="182"/>
      <c r="B1336" s="41"/>
      <c r="C1336" s="47"/>
    </row>
    <row r="1337" spans="1:3" x14ac:dyDescent="0.25">
      <c r="A1337" s="182"/>
      <c r="B1337" s="41"/>
      <c r="C1337" s="47"/>
    </row>
    <row r="1338" spans="1:3" x14ac:dyDescent="0.25">
      <c r="A1338" s="182"/>
      <c r="B1338" s="41"/>
      <c r="C1338" s="47"/>
    </row>
    <row r="1339" spans="1:3" x14ac:dyDescent="0.25">
      <c r="A1339" s="182"/>
      <c r="B1339" s="41"/>
      <c r="C1339" s="47"/>
    </row>
    <row r="1340" spans="1:3" x14ac:dyDescent="0.25">
      <c r="A1340" s="182"/>
      <c r="B1340" s="41"/>
      <c r="C1340" s="47"/>
    </row>
    <row r="1341" spans="1:3" x14ac:dyDescent="0.25">
      <c r="A1341" s="182"/>
      <c r="B1341" s="41"/>
      <c r="C1341" s="47"/>
    </row>
    <row r="1342" spans="1:3" x14ac:dyDescent="0.25">
      <c r="A1342" s="182"/>
      <c r="B1342" s="41"/>
      <c r="C1342" s="47"/>
    </row>
    <row r="1343" spans="1:3" x14ac:dyDescent="0.25">
      <c r="A1343" s="182"/>
      <c r="B1343" s="41"/>
      <c r="C1343" s="47"/>
    </row>
    <row r="1344" spans="1:3" x14ac:dyDescent="0.25">
      <c r="A1344" s="182"/>
      <c r="B1344" s="41"/>
      <c r="C1344" s="47"/>
    </row>
    <row r="1345" spans="1:3" x14ac:dyDescent="0.25">
      <c r="A1345" s="182"/>
      <c r="B1345" s="41"/>
      <c r="C1345" s="47"/>
    </row>
    <row r="1346" spans="1:3" x14ac:dyDescent="0.25">
      <c r="A1346" s="182"/>
      <c r="B1346" s="41"/>
      <c r="C1346" s="47"/>
    </row>
    <row r="1347" spans="1:3" x14ac:dyDescent="0.25">
      <c r="A1347" s="182"/>
      <c r="B1347" s="41"/>
      <c r="C1347" s="47"/>
    </row>
    <row r="1348" spans="1:3" x14ac:dyDescent="0.25">
      <c r="A1348" s="182"/>
      <c r="B1348" s="41"/>
      <c r="C1348" s="47"/>
    </row>
    <row r="1349" spans="1:3" x14ac:dyDescent="0.25">
      <c r="A1349" s="182"/>
      <c r="B1349" s="41"/>
      <c r="C1349" s="47"/>
    </row>
    <row r="1350" spans="1:3" x14ac:dyDescent="0.25">
      <c r="A1350" s="182"/>
      <c r="B1350" s="41"/>
      <c r="C1350" s="47"/>
    </row>
    <row r="1351" spans="1:3" x14ac:dyDescent="0.25">
      <c r="A1351" s="182"/>
      <c r="B1351" s="41"/>
      <c r="C1351" s="47"/>
    </row>
    <row r="1352" spans="1:3" x14ac:dyDescent="0.25">
      <c r="A1352" s="182"/>
      <c r="B1352" s="41"/>
      <c r="C1352" s="47"/>
    </row>
    <row r="1353" spans="1:3" x14ac:dyDescent="0.25">
      <c r="A1353" s="182"/>
      <c r="B1353" s="41"/>
      <c r="C1353" s="47"/>
    </row>
    <row r="1354" spans="1:3" x14ac:dyDescent="0.25">
      <c r="A1354" s="182"/>
      <c r="B1354" s="41"/>
      <c r="C1354" s="47"/>
    </row>
    <row r="1355" spans="1:3" x14ac:dyDescent="0.25">
      <c r="A1355" s="182"/>
      <c r="B1355" s="41"/>
      <c r="C1355" s="47"/>
    </row>
    <row r="1356" spans="1:3" x14ac:dyDescent="0.25">
      <c r="A1356" s="182"/>
      <c r="B1356" s="41"/>
      <c r="C1356" s="47"/>
    </row>
    <row r="1357" spans="1:3" x14ac:dyDescent="0.25">
      <c r="A1357" s="182"/>
      <c r="B1357" s="41"/>
      <c r="C1357" s="47"/>
    </row>
    <row r="1358" spans="1:3" x14ac:dyDescent="0.25">
      <c r="A1358" s="182"/>
      <c r="B1358" s="41"/>
      <c r="C1358" s="47"/>
    </row>
    <row r="1359" spans="1:3" x14ac:dyDescent="0.25">
      <c r="A1359" s="182"/>
      <c r="B1359" s="41"/>
      <c r="C1359" s="47"/>
    </row>
    <row r="1360" spans="1:3" x14ac:dyDescent="0.25">
      <c r="A1360" s="182"/>
      <c r="B1360" s="41"/>
      <c r="C1360" s="47"/>
    </row>
    <row r="1361" spans="1:3" x14ac:dyDescent="0.25">
      <c r="A1361" s="182"/>
      <c r="B1361" s="41"/>
      <c r="C1361" s="47"/>
    </row>
    <row r="1362" spans="1:3" x14ac:dyDescent="0.25">
      <c r="A1362" s="182"/>
      <c r="B1362" s="41"/>
      <c r="C1362" s="47"/>
    </row>
    <row r="1363" spans="1:3" x14ac:dyDescent="0.25">
      <c r="A1363" s="182"/>
      <c r="B1363" s="41"/>
      <c r="C1363" s="47"/>
    </row>
    <row r="1364" spans="1:3" x14ac:dyDescent="0.25">
      <c r="A1364" s="182"/>
      <c r="B1364" s="41"/>
      <c r="C1364" s="47"/>
    </row>
    <row r="1365" spans="1:3" x14ac:dyDescent="0.25">
      <c r="A1365" s="182"/>
      <c r="B1365" s="41"/>
      <c r="C1365" s="47"/>
    </row>
    <row r="1366" spans="1:3" x14ac:dyDescent="0.25">
      <c r="A1366" s="182"/>
      <c r="B1366" s="41"/>
      <c r="C1366" s="47"/>
    </row>
    <row r="1367" spans="1:3" x14ac:dyDescent="0.25">
      <c r="A1367" s="182"/>
      <c r="B1367" s="41"/>
      <c r="C1367" s="47"/>
    </row>
    <row r="1368" spans="1:3" x14ac:dyDescent="0.25">
      <c r="A1368" s="182"/>
      <c r="B1368" s="41"/>
      <c r="C1368" s="47"/>
    </row>
    <row r="1369" spans="1:3" x14ac:dyDescent="0.25">
      <c r="A1369" s="182"/>
      <c r="B1369" s="41"/>
      <c r="C1369" s="47"/>
    </row>
    <row r="1370" spans="1:3" x14ac:dyDescent="0.25">
      <c r="A1370" s="182"/>
      <c r="B1370" s="41"/>
      <c r="C1370" s="47"/>
    </row>
    <row r="1371" spans="1:3" x14ac:dyDescent="0.25">
      <c r="A1371" s="182"/>
      <c r="B1371" s="41"/>
      <c r="C1371" s="47"/>
    </row>
    <row r="1372" spans="1:3" x14ac:dyDescent="0.25">
      <c r="A1372" s="182"/>
      <c r="B1372" s="41"/>
      <c r="C1372" s="47"/>
    </row>
    <row r="1373" spans="1:3" x14ac:dyDescent="0.25">
      <c r="A1373" s="182"/>
      <c r="B1373" s="41"/>
      <c r="C1373" s="47"/>
    </row>
    <row r="1374" spans="1:3" x14ac:dyDescent="0.25">
      <c r="A1374" s="182"/>
      <c r="B1374" s="41"/>
      <c r="C1374" s="47"/>
    </row>
    <row r="1375" spans="1:3" x14ac:dyDescent="0.25">
      <c r="A1375" s="182"/>
      <c r="B1375" s="41"/>
      <c r="C1375" s="47"/>
    </row>
    <row r="1376" spans="1:3" x14ac:dyDescent="0.25">
      <c r="A1376" s="182"/>
      <c r="B1376" s="41"/>
      <c r="C1376" s="47"/>
    </row>
    <row r="1377" spans="1:3" x14ac:dyDescent="0.25">
      <c r="A1377" s="182"/>
      <c r="B1377" s="41"/>
      <c r="C1377" s="47"/>
    </row>
    <row r="1378" spans="1:3" x14ac:dyDescent="0.25">
      <c r="A1378" s="182"/>
      <c r="B1378" s="41"/>
      <c r="C1378" s="47"/>
    </row>
    <row r="1379" spans="1:3" x14ac:dyDescent="0.25">
      <c r="A1379" s="182"/>
      <c r="B1379" s="41"/>
      <c r="C1379" s="47"/>
    </row>
    <row r="1380" spans="1:3" x14ac:dyDescent="0.25">
      <c r="A1380" s="182"/>
      <c r="B1380" s="41"/>
      <c r="C1380" s="47"/>
    </row>
    <row r="1381" spans="1:3" x14ac:dyDescent="0.25">
      <c r="A1381" s="182"/>
      <c r="B1381" s="41"/>
      <c r="C1381" s="47"/>
    </row>
    <row r="1382" spans="1:3" x14ac:dyDescent="0.25">
      <c r="A1382" s="182"/>
      <c r="B1382" s="41"/>
      <c r="C1382" s="47"/>
    </row>
    <row r="1383" spans="1:3" x14ac:dyDescent="0.25">
      <c r="A1383" s="182"/>
      <c r="B1383" s="41"/>
      <c r="C1383" s="47"/>
    </row>
    <row r="1384" spans="1:3" x14ac:dyDescent="0.25">
      <c r="A1384" s="182"/>
      <c r="B1384" s="41"/>
      <c r="C1384" s="47"/>
    </row>
    <row r="1385" spans="1:3" x14ac:dyDescent="0.25">
      <c r="A1385" s="182"/>
      <c r="B1385" s="41"/>
      <c r="C1385" s="47"/>
    </row>
    <row r="1386" spans="1:3" x14ac:dyDescent="0.25">
      <c r="A1386" s="182"/>
      <c r="B1386" s="41"/>
      <c r="C1386" s="47"/>
    </row>
    <row r="1387" spans="1:3" x14ac:dyDescent="0.25">
      <c r="A1387" s="182"/>
      <c r="B1387" s="41"/>
      <c r="C1387" s="47"/>
    </row>
    <row r="1388" spans="1:3" x14ac:dyDescent="0.25">
      <c r="A1388" s="182"/>
      <c r="B1388" s="41"/>
      <c r="C1388" s="47"/>
    </row>
    <row r="1389" spans="1:3" x14ac:dyDescent="0.25">
      <c r="A1389" s="182"/>
      <c r="B1389" s="41"/>
      <c r="C1389" s="47"/>
    </row>
    <row r="1390" spans="1:3" x14ac:dyDescent="0.25">
      <c r="A1390" s="182"/>
      <c r="B1390" s="41"/>
      <c r="C1390" s="47"/>
    </row>
    <row r="1391" spans="1:3" x14ac:dyDescent="0.25">
      <c r="A1391" s="182"/>
      <c r="B1391" s="41"/>
      <c r="C1391" s="47"/>
    </row>
    <row r="1392" spans="1:3" x14ac:dyDescent="0.25">
      <c r="A1392" s="182"/>
      <c r="B1392" s="41"/>
      <c r="C1392" s="47"/>
    </row>
    <row r="1393" spans="1:3" x14ac:dyDescent="0.25">
      <c r="A1393" s="182"/>
      <c r="B1393" s="41"/>
      <c r="C1393" s="47"/>
    </row>
    <row r="1394" spans="1:3" x14ac:dyDescent="0.25">
      <c r="A1394" s="182"/>
      <c r="B1394" s="41"/>
      <c r="C1394" s="47"/>
    </row>
    <row r="1395" spans="1:3" x14ac:dyDescent="0.25">
      <c r="A1395" s="182"/>
      <c r="B1395" s="41"/>
      <c r="C1395" s="47"/>
    </row>
    <row r="1396" spans="1:3" x14ac:dyDescent="0.25">
      <c r="A1396" s="182"/>
      <c r="B1396" s="41"/>
      <c r="C1396" s="47"/>
    </row>
    <row r="1397" spans="1:3" x14ac:dyDescent="0.25">
      <c r="A1397" s="182"/>
      <c r="B1397" s="41"/>
      <c r="C1397" s="47"/>
    </row>
    <row r="1398" spans="1:3" x14ac:dyDescent="0.25">
      <c r="A1398" s="182"/>
      <c r="B1398" s="41"/>
      <c r="C1398" s="47"/>
    </row>
    <row r="1399" spans="1:3" x14ac:dyDescent="0.25">
      <c r="A1399" s="182"/>
      <c r="B1399" s="41"/>
      <c r="C1399" s="47"/>
    </row>
    <row r="1400" spans="1:3" x14ac:dyDescent="0.25">
      <c r="A1400" s="182"/>
      <c r="B1400" s="41"/>
      <c r="C1400" s="47"/>
    </row>
    <row r="1401" spans="1:3" x14ac:dyDescent="0.25">
      <c r="A1401" s="182"/>
      <c r="B1401" s="41"/>
      <c r="C1401" s="47"/>
    </row>
    <row r="1402" spans="1:3" x14ac:dyDescent="0.25">
      <c r="A1402" s="182"/>
      <c r="B1402" s="41"/>
      <c r="C1402" s="47"/>
    </row>
    <row r="1403" spans="1:3" x14ac:dyDescent="0.25">
      <c r="A1403" s="182"/>
      <c r="B1403" s="41"/>
      <c r="C1403" s="47"/>
    </row>
    <row r="1404" spans="1:3" x14ac:dyDescent="0.25">
      <c r="A1404" s="182"/>
      <c r="B1404" s="41"/>
      <c r="C1404" s="47"/>
    </row>
    <row r="1405" spans="1:3" x14ac:dyDescent="0.25">
      <c r="A1405" s="182"/>
      <c r="B1405" s="41"/>
      <c r="C1405" s="47"/>
    </row>
    <row r="1406" spans="1:3" x14ac:dyDescent="0.25">
      <c r="A1406" s="182"/>
      <c r="B1406" s="41"/>
      <c r="C1406" s="47"/>
    </row>
    <row r="1407" spans="1:3" x14ac:dyDescent="0.25">
      <c r="A1407" s="182"/>
      <c r="B1407" s="41"/>
      <c r="C1407" s="47"/>
    </row>
    <row r="1408" spans="1:3" x14ac:dyDescent="0.25">
      <c r="A1408" s="182"/>
      <c r="B1408" s="41"/>
      <c r="C1408" s="47"/>
    </row>
    <row r="1409" spans="1:3" x14ac:dyDescent="0.25">
      <c r="A1409" s="182"/>
      <c r="B1409" s="41"/>
      <c r="C1409" s="47"/>
    </row>
    <row r="1410" spans="1:3" x14ac:dyDescent="0.25">
      <c r="A1410" s="182"/>
      <c r="B1410" s="41"/>
      <c r="C1410" s="47"/>
    </row>
    <row r="1411" spans="1:3" x14ac:dyDescent="0.25">
      <c r="A1411" s="182"/>
      <c r="B1411" s="41"/>
      <c r="C1411" s="47"/>
    </row>
    <row r="1412" spans="1:3" x14ac:dyDescent="0.25">
      <c r="A1412" s="182"/>
      <c r="B1412" s="41"/>
      <c r="C1412" s="47"/>
    </row>
    <row r="1413" spans="1:3" x14ac:dyDescent="0.25">
      <c r="A1413" s="182"/>
      <c r="B1413" s="41"/>
      <c r="C1413" s="47"/>
    </row>
    <row r="1414" spans="1:3" x14ac:dyDescent="0.25">
      <c r="A1414" s="182"/>
      <c r="B1414" s="41"/>
      <c r="C1414" s="47"/>
    </row>
    <row r="1415" spans="1:3" x14ac:dyDescent="0.25">
      <c r="A1415" s="182"/>
      <c r="B1415" s="41"/>
      <c r="C1415" s="47"/>
    </row>
    <row r="1416" spans="1:3" x14ac:dyDescent="0.25">
      <c r="A1416" s="182"/>
      <c r="B1416" s="41"/>
      <c r="C1416" s="47"/>
    </row>
    <row r="1417" spans="1:3" x14ac:dyDescent="0.25">
      <c r="A1417" s="182"/>
      <c r="B1417" s="41"/>
      <c r="C1417" s="47"/>
    </row>
    <row r="1418" spans="1:3" x14ac:dyDescent="0.25">
      <c r="A1418" s="182"/>
      <c r="B1418" s="41"/>
      <c r="C1418" s="47"/>
    </row>
    <row r="1419" spans="1:3" x14ac:dyDescent="0.25">
      <c r="A1419" s="182"/>
      <c r="B1419" s="41"/>
      <c r="C1419" s="47"/>
    </row>
    <row r="1420" spans="1:3" x14ac:dyDescent="0.25">
      <c r="A1420" s="182"/>
      <c r="B1420" s="41"/>
      <c r="C1420" s="47"/>
    </row>
    <row r="1421" spans="1:3" x14ac:dyDescent="0.25">
      <c r="A1421" s="182"/>
      <c r="B1421" s="41"/>
      <c r="C1421" s="47"/>
    </row>
    <row r="1422" spans="1:3" x14ac:dyDescent="0.25">
      <c r="A1422" s="182"/>
      <c r="B1422" s="41"/>
      <c r="C1422" s="47"/>
    </row>
    <row r="1423" spans="1:3" x14ac:dyDescent="0.25">
      <c r="A1423" s="182"/>
      <c r="B1423" s="41"/>
      <c r="C1423" s="47"/>
    </row>
    <row r="1424" spans="1:3" x14ac:dyDescent="0.25">
      <c r="A1424" s="182"/>
      <c r="B1424" s="41"/>
      <c r="C1424" s="47"/>
    </row>
    <row r="1425" spans="1:3" x14ac:dyDescent="0.25">
      <c r="A1425" s="182"/>
      <c r="B1425" s="41"/>
      <c r="C1425" s="47"/>
    </row>
    <row r="1426" spans="1:3" x14ac:dyDescent="0.25">
      <c r="A1426" s="182"/>
      <c r="B1426" s="41"/>
      <c r="C1426" s="47"/>
    </row>
    <row r="1427" spans="1:3" x14ac:dyDescent="0.25">
      <c r="A1427" s="182"/>
      <c r="B1427" s="41"/>
      <c r="C1427" s="47"/>
    </row>
    <row r="1428" spans="1:3" x14ac:dyDescent="0.25">
      <c r="A1428" s="182"/>
      <c r="B1428" s="41"/>
      <c r="C1428" s="47"/>
    </row>
    <row r="1429" spans="1:3" x14ac:dyDescent="0.25">
      <c r="A1429" s="182"/>
      <c r="B1429" s="41"/>
      <c r="C1429" s="47"/>
    </row>
    <row r="1430" spans="1:3" x14ac:dyDescent="0.25">
      <c r="A1430" s="182"/>
      <c r="B1430" s="41"/>
      <c r="C1430" s="47"/>
    </row>
    <row r="1431" spans="1:3" x14ac:dyDescent="0.25">
      <c r="A1431" s="182"/>
      <c r="B1431" s="41"/>
      <c r="C1431" s="47"/>
    </row>
    <row r="1432" spans="1:3" x14ac:dyDescent="0.25">
      <c r="A1432" s="182"/>
      <c r="B1432" s="41"/>
      <c r="C1432" s="47"/>
    </row>
    <row r="1433" spans="1:3" x14ac:dyDescent="0.25">
      <c r="A1433" s="182"/>
      <c r="B1433" s="41"/>
      <c r="C1433" s="47"/>
    </row>
    <row r="1434" spans="1:3" x14ac:dyDescent="0.25">
      <c r="A1434" s="182"/>
      <c r="B1434" s="41"/>
      <c r="C1434" s="47"/>
    </row>
    <row r="1435" spans="1:3" x14ac:dyDescent="0.25">
      <c r="A1435" s="182"/>
      <c r="B1435" s="41"/>
      <c r="C1435" s="47"/>
    </row>
    <row r="1436" spans="1:3" x14ac:dyDescent="0.25">
      <c r="A1436" s="182"/>
      <c r="B1436" s="41"/>
      <c r="C1436" s="47"/>
    </row>
    <row r="1437" spans="1:3" x14ac:dyDescent="0.25">
      <c r="A1437" s="182"/>
      <c r="B1437" s="41"/>
      <c r="C1437" s="47"/>
    </row>
    <row r="1438" spans="1:3" x14ac:dyDescent="0.25">
      <c r="A1438" s="182"/>
      <c r="B1438" s="41"/>
      <c r="C1438" s="47"/>
    </row>
    <row r="1439" spans="1:3" x14ac:dyDescent="0.25">
      <c r="A1439" s="182"/>
      <c r="B1439" s="41"/>
      <c r="C1439" s="47"/>
    </row>
    <row r="1440" spans="1:3" x14ac:dyDescent="0.25">
      <c r="A1440" s="182"/>
      <c r="B1440" s="41"/>
      <c r="C1440" s="47"/>
    </row>
    <row r="1441" spans="1:3" x14ac:dyDescent="0.25">
      <c r="A1441" s="182"/>
      <c r="B1441" s="41"/>
      <c r="C1441" s="47"/>
    </row>
    <row r="1442" spans="1:3" x14ac:dyDescent="0.25">
      <c r="A1442" s="182"/>
      <c r="B1442" s="41"/>
      <c r="C1442" s="47"/>
    </row>
    <row r="1443" spans="1:3" x14ac:dyDescent="0.25">
      <c r="A1443" s="182"/>
      <c r="B1443" s="41"/>
      <c r="C1443" s="47"/>
    </row>
    <row r="1444" spans="1:3" x14ac:dyDescent="0.25">
      <c r="A1444" s="182"/>
      <c r="B1444" s="41"/>
      <c r="C1444" s="47"/>
    </row>
    <row r="1445" spans="1:3" x14ac:dyDescent="0.25">
      <c r="A1445" s="182"/>
      <c r="B1445" s="41"/>
      <c r="C1445" s="47"/>
    </row>
    <row r="1446" spans="1:3" x14ac:dyDescent="0.25">
      <c r="A1446" s="182"/>
      <c r="B1446" s="41"/>
      <c r="C1446" s="47"/>
    </row>
    <row r="1447" spans="1:3" x14ac:dyDescent="0.25">
      <c r="A1447" s="182"/>
      <c r="B1447" s="41"/>
      <c r="C1447" s="47"/>
    </row>
    <row r="1448" spans="1:3" x14ac:dyDescent="0.25">
      <c r="A1448" s="182"/>
      <c r="B1448" s="41"/>
      <c r="C1448" s="47"/>
    </row>
    <row r="1449" spans="1:3" x14ac:dyDescent="0.25">
      <c r="A1449" s="182"/>
      <c r="B1449" s="41"/>
      <c r="C1449" s="47"/>
    </row>
    <row r="1450" spans="1:3" x14ac:dyDescent="0.25">
      <c r="A1450" s="182"/>
      <c r="B1450" s="41"/>
      <c r="C1450" s="47"/>
    </row>
    <row r="1451" spans="1:3" x14ac:dyDescent="0.25">
      <c r="A1451" s="182"/>
      <c r="B1451" s="41"/>
      <c r="C1451" s="47"/>
    </row>
    <row r="1452" spans="1:3" x14ac:dyDescent="0.25">
      <c r="A1452" s="182"/>
      <c r="B1452" s="41"/>
      <c r="C1452" s="47"/>
    </row>
    <row r="1453" spans="1:3" x14ac:dyDescent="0.25">
      <c r="A1453" s="182"/>
      <c r="B1453" s="41"/>
      <c r="C1453" s="47"/>
    </row>
    <row r="1454" spans="1:3" x14ac:dyDescent="0.25">
      <c r="A1454" s="182"/>
      <c r="B1454" s="41"/>
      <c r="C1454" s="47"/>
    </row>
    <row r="1455" spans="1:3" x14ac:dyDescent="0.25">
      <c r="A1455" s="182"/>
      <c r="B1455" s="41"/>
      <c r="C1455" s="47"/>
    </row>
    <row r="1456" spans="1:3" x14ac:dyDescent="0.25">
      <c r="A1456" s="182"/>
      <c r="B1456" s="41"/>
      <c r="C1456" s="47"/>
    </row>
    <row r="1457" spans="1:3" x14ac:dyDescent="0.25">
      <c r="A1457" s="182"/>
      <c r="B1457" s="41"/>
      <c r="C1457" s="47"/>
    </row>
    <row r="1458" spans="1:3" x14ac:dyDescent="0.25">
      <c r="A1458" s="182"/>
      <c r="B1458" s="41"/>
      <c r="C1458" s="47"/>
    </row>
    <row r="1459" spans="1:3" x14ac:dyDescent="0.25">
      <c r="A1459" s="182"/>
      <c r="B1459" s="41"/>
      <c r="C1459" s="47"/>
    </row>
    <row r="1460" spans="1:3" x14ac:dyDescent="0.25">
      <c r="A1460" s="182"/>
      <c r="B1460" s="41"/>
      <c r="C1460" s="47"/>
    </row>
    <row r="1461" spans="1:3" x14ac:dyDescent="0.25">
      <c r="A1461" s="182"/>
      <c r="B1461" s="41"/>
      <c r="C1461" s="47"/>
    </row>
    <row r="1462" spans="1:3" x14ac:dyDescent="0.25">
      <c r="A1462" s="182"/>
      <c r="B1462" s="41"/>
      <c r="C1462" s="47"/>
    </row>
    <row r="1463" spans="1:3" x14ac:dyDescent="0.25">
      <c r="A1463" s="182"/>
      <c r="B1463" s="41"/>
      <c r="C1463" s="47"/>
    </row>
    <row r="1464" spans="1:3" x14ac:dyDescent="0.25">
      <c r="A1464" s="182"/>
      <c r="B1464" s="41"/>
      <c r="C1464" s="47"/>
    </row>
    <row r="1465" spans="1:3" x14ac:dyDescent="0.25">
      <c r="A1465" s="182"/>
      <c r="B1465" s="41"/>
      <c r="C1465" s="47"/>
    </row>
    <row r="1466" spans="1:3" x14ac:dyDescent="0.25">
      <c r="A1466" s="182"/>
      <c r="B1466" s="41"/>
      <c r="C1466" s="47"/>
    </row>
    <row r="1467" spans="1:3" x14ac:dyDescent="0.25">
      <c r="A1467" s="182"/>
      <c r="B1467" s="41"/>
      <c r="C1467" s="47"/>
    </row>
    <row r="1468" spans="1:3" x14ac:dyDescent="0.25">
      <c r="A1468" s="182"/>
      <c r="B1468" s="41"/>
      <c r="C1468" s="47"/>
    </row>
    <row r="1469" spans="1:3" x14ac:dyDescent="0.25">
      <c r="A1469" s="182"/>
      <c r="B1469" s="41"/>
      <c r="C1469" s="47"/>
    </row>
    <row r="1470" spans="1:3" x14ac:dyDescent="0.25">
      <c r="A1470" s="182"/>
      <c r="B1470" s="41"/>
      <c r="C1470" s="47"/>
    </row>
    <row r="1471" spans="1:3" x14ac:dyDescent="0.25">
      <c r="A1471" s="182"/>
      <c r="B1471" s="41"/>
      <c r="C1471" s="47"/>
    </row>
    <row r="1472" spans="1:3" x14ac:dyDescent="0.25">
      <c r="A1472" s="182"/>
      <c r="B1472" s="41"/>
      <c r="C1472" s="47"/>
    </row>
    <row r="1473" spans="1:3" x14ac:dyDescent="0.25">
      <c r="A1473" s="182"/>
      <c r="B1473" s="41"/>
      <c r="C1473" s="47"/>
    </row>
    <row r="1474" spans="1:3" x14ac:dyDescent="0.25">
      <c r="A1474" s="182"/>
      <c r="B1474" s="41"/>
      <c r="C1474" s="47"/>
    </row>
    <row r="1475" spans="1:3" x14ac:dyDescent="0.25">
      <c r="A1475" s="182"/>
      <c r="B1475" s="41"/>
      <c r="C1475" s="47"/>
    </row>
    <row r="1476" spans="1:3" x14ac:dyDescent="0.25">
      <c r="A1476" s="182"/>
      <c r="B1476" s="41"/>
      <c r="C1476" s="47"/>
    </row>
    <row r="1477" spans="1:3" x14ac:dyDescent="0.25">
      <c r="A1477" s="182"/>
      <c r="B1477" s="41"/>
      <c r="C1477" s="47"/>
    </row>
    <row r="1478" spans="1:3" x14ac:dyDescent="0.25">
      <c r="A1478" s="182"/>
      <c r="B1478" s="41"/>
      <c r="C1478" s="47"/>
    </row>
    <row r="1479" spans="1:3" x14ac:dyDescent="0.25">
      <c r="A1479" s="182"/>
      <c r="B1479" s="41"/>
      <c r="C1479" s="47"/>
    </row>
    <row r="1480" spans="1:3" x14ac:dyDescent="0.25">
      <c r="A1480" s="182"/>
      <c r="B1480" s="41"/>
      <c r="C1480" s="47"/>
    </row>
    <row r="1481" spans="1:3" x14ac:dyDescent="0.25">
      <c r="A1481" s="182"/>
      <c r="B1481" s="41"/>
      <c r="C1481" s="47"/>
    </row>
    <row r="1482" spans="1:3" x14ac:dyDescent="0.25">
      <c r="A1482" s="182"/>
      <c r="B1482" s="41"/>
      <c r="C1482" s="47"/>
    </row>
    <row r="1483" spans="1:3" x14ac:dyDescent="0.25">
      <c r="A1483" s="182"/>
      <c r="B1483" s="41"/>
      <c r="C1483" s="47"/>
    </row>
    <row r="1484" spans="1:3" x14ac:dyDescent="0.25">
      <c r="A1484" s="182"/>
      <c r="B1484" s="41"/>
      <c r="C1484" s="47"/>
    </row>
    <row r="1485" spans="1:3" x14ac:dyDescent="0.25">
      <c r="A1485" s="182"/>
      <c r="B1485" s="41"/>
      <c r="C1485" s="47"/>
    </row>
    <row r="1486" spans="1:3" x14ac:dyDescent="0.25">
      <c r="A1486" s="182"/>
      <c r="B1486" s="41"/>
      <c r="C1486" s="47"/>
    </row>
    <row r="1487" spans="1:3" x14ac:dyDescent="0.25">
      <c r="A1487" s="182"/>
      <c r="B1487" s="41"/>
      <c r="C1487" s="47"/>
    </row>
    <row r="1488" spans="1:3" x14ac:dyDescent="0.25">
      <c r="A1488" s="182"/>
      <c r="B1488" s="41"/>
      <c r="C1488" s="47"/>
    </row>
    <row r="1489" spans="1:3" x14ac:dyDescent="0.25">
      <c r="A1489" s="182"/>
      <c r="B1489" s="41"/>
      <c r="C1489" s="47"/>
    </row>
    <row r="1490" spans="1:3" x14ac:dyDescent="0.25">
      <c r="A1490" s="182"/>
      <c r="B1490" s="41"/>
      <c r="C1490" s="47"/>
    </row>
    <row r="1491" spans="1:3" x14ac:dyDescent="0.25">
      <c r="A1491" s="182"/>
      <c r="B1491" s="41"/>
      <c r="C1491" s="47"/>
    </row>
    <row r="1492" spans="1:3" x14ac:dyDescent="0.25">
      <c r="A1492" s="182"/>
      <c r="B1492" s="41"/>
      <c r="C1492" s="47"/>
    </row>
    <row r="1493" spans="1:3" x14ac:dyDescent="0.25">
      <c r="A1493" s="182"/>
      <c r="B1493" s="41"/>
      <c r="C1493" s="47"/>
    </row>
    <row r="1494" spans="1:3" x14ac:dyDescent="0.25">
      <c r="A1494" s="182"/>
      <c r="B1494" s="41"/>
      <c r="C1494" s="47"/>
    </row>
    <row r="1495" spans="1:3" x14ac:dyDescent="0.25">
      <c r="A1495" s="182"/>
      <c r="B1495" s="41"/>
      <c r="C1495" s="47"/>
    </row>
    <row r="1496" spans="1:3" x14ac:dyDescent="0.25">
      <c r="A1496" s="182"/>
      <c r="B1496" s="41"/>
      <c r="C1496" s="47"/>
    </row>
    <row r="1497" spans="1:3" x14ac:dyDescent="0.25">
      <c r="A1497" s="182"/>
      <c r="B1497" s="41"/>
      <c r="C1497" s="47"/>
    </row>
    <row r="1498" spans="1:3" x14ac:dyDescent="0.25">
      <c r="A1498" s="182"/>
      <c r="B1498" s="41"/>
      <c r="C1498" s="47"/>
    </row>
    <row r="1499" spans="1:3" x14ac:dyDescent="0.25">
      <c r="A1499" s="182"/>
      <c r="B1499" s="41"/>
      <c r="C1499" s="47"/>
    </row>
    <row r="1500" spans="1:3" x14ac:dyDescent="0.25">
      <c r="A1500" s="182"/>
      <c r="B1500" s="41"/>
      <c r="C1500" s="47"/>
    </row>
    <row r="1501" spans="1:3" x14ac:dyDescent="0.25">
      <c r="A1501" s="182"/>
      <c r="B1501" s="41"/>
      <c r="C1501" s="47"/>
    </row>
    <row r="1502" spans="1:3" x14ac:dyDescent="0.25">
      <c r="A1502" s="182"/>
      <c r="B1502" s="41"/>
      <c r="C1502" s="47"/>
    </row>
    <row r="1503" spans="1:3" x14ac:dyDescent="0.25">
      <c r="A1503" s="182"/>
      <c r="B1503" s="41"/>
      <c r="C1503" s="47"/>
    </row>
    <row r="1504" spans="1:3" x14ac:dyDescent="0.25">
      <c r="A1504" s="182"/>
      <c r="B1504" s="41"/>
      <c r="C1504" s="47"/>
    </row>
    <row r="1505" spans="1:3" x14ac:dyDescent="0.25">
      <c r="A1505" s="182"/>
      <c r="B1505" s="41"/>
      <c r="C1505" s="47"/>
    </row>
    <row r="1506" spans="1:3" x14ac:dyDescent="0.25">
      <c r="A1506" s="182"/>
      <c r="B1506" s="41"/>
      <c r="C1506" s="47"/>
    </row>
    <row r="1507" spans="1:3" x14ac:dyDescent="0.25">
      <c r="A1507" s="182"/>
      <c r="B1507" s="41"/>
      <c r="C1507" s="47"/>
    </row>
    <row r="1508" spans="1:3" x14ac:dyDescent="0.25">
      <c r="A1508" s="182"/>
      <c r="B1508" s="41"/>
      <c r="C1508" s="47"/>
    </row>
    <row r="1509" spans="1:3" x14ac:dyDescent="0.25">
      <c r="A1509" s="182"/>
      <c r="B1509" s="41"/>
      <c r="C1509" s="47"/>
    </row>
    <row r="1510" spans="1:3" x14ac:dyDescent="0.25">
      <c r="A1510" s="182"/>
      <c r="B1510" s="41"/>
      <c r="C1510" s="47"/>
    </row>
    <row r="1511" spans="1:3" x14ac:dyDescent="0.25">
      <c r="A1511" s="182"/>
      <c r="B1511" s="41"/>
      <c r="C1511" s="47"/>
    </row>
    <row r="1512" spans="1:3" x14ac:dyDescent="0.25">
      <c r="A1512" s="182"/>
      <c r="B1512" s="41"/>
      <c r="C1512" s="47"/>
    </row>
    <row r="1513" spans="1:3" x14ac:dyDescent="0.25">
      <c r="A1513" s="182"/>
      <c r="B1513" s="41"/>
      <c r="C1513" s="47"/>
    </row>
    <row r="1514" spans="1:3" x14ac:dyDescent="0.25">
      <c r="A1514" s="182"/>
      <c r="B1514" s="41"/>
      <c r="C1514" s="47"/>
    </row>
    <row r="1515" spans="1:3" x14ac:dyDescent="0.25">
      <c r="A1515" s="182"/>
      <c r="B1515" s="41"/>
      <c r="C1515" s="47"/>
    </row>
    <row r="1516" spans="1:3" x14ac:dyDescent="0.25">
      <c r="A1516" s="182"/>
      <c r="B1516" s="41"/>
      <c r="C1516" s="47"/>
    </row>
    <row r="1517" spans="1:3" x14ac:dyDescent="0.25">
      <c r="A1517" s="182"/>
      <c r="B1517" s="41"/>
      <c r="C1517" s="47"/>
    </row>
    <row r="1518" spans="1:3" x14ac:dyDescent="0.25">
      <c r="A1518" s="182"/>
      <c r="B1518" s="41"/>
      <c r="C1518" s="47"/>
    </row>
    <row r="1519" spans="1:3" x14ac:dyDescent="0.25">
      <c r="A1519" s="182"/>
      <c r="B1519" s="41"/>
      <c r="C1519" s="47"/>
    </row>
    <row r="1520" spans="1:3" x14ac:dyDescent="0.25">
      <c r="A1520" s="182"/>
      <c r="B1520" s="41"/>
      <c r="C1520" s="47"/>
    </row>
    <row r="1521" spans="1:3" x14ac:dyDescent="0.25">
      <c r="A1521" s="182"/>
      <c r="B1521" s="41"/>
      <c r="C1521" s="47"/>
    </row>
    <row r="1522" spans="1:3" x14ac:dyDescent="0.25">
      <c r="A1522" s="182"/>
      <c r="B1522" s="41"/>
      <c r="C1522" s="47"/>
    </row>
    <row r="1523" spans="1:3" x14ac:dyDescent="0.25">
      <c r="A1523" s="182"/>
      <c r="B1523" s="41"/>
      <c r="C1523" s="47"/>
    </row>
    <row r="1524" spans="1:3" x14ac:dyDescent="0.25">
      <c r="A1524" s="182"/>
      <c r="B1524" s="41"/>
      <c r="C1524" s="47"/>
    </row>
    <row r="1525" spans="1:3" x14ac:dyDescent="0.25">
      <c r="A1525" s="182"/>
      <c r="B1525" s="41"/>
      <c r="C1525" s="47"/>
    </row>
    <row r="1526" spans="1:3" x14ac:dyDescent="0.25">
      <c r="A1526" s="182"/>
      <c r="B1526" s="41"/>
      <c r="C1526" s="47"/>
    </row>
    <row r="1527" spans="1:3" x14ac:dyDescent="0.25">
      <c r="A1527" s="182"/>
      <c r="B1527" s="41"/>
      <c r="C1527" s="47"/>
    </row>
    <row r="1528" spans="1:3" x14ac:dyDescent="0.25">
      <c r="A1528" s="182"/>
      <c r="B1528" s="41"/>
      <c r="C1528" s="47"/>
    </row>
    <row r="1529" spans="1:3" x14ac:dyDescent="0.25">
      <c r="A1529" s="182"/>
      <c r="B1529" s="41"/>
      <c r="C1529" s="47"/>
    </row>
    <row r="1530" spans="1:3" x14ac:dyDescent="0.25">
      <c r="A1530" s="182"/>
      <c r="B1530" s="41"/>
      <c r="C1530" s="47"/>
    </row>
    <row r="1531" spans="1:3" x14ac:dyDescent="0.25">
      <c r="A1531" s="182"/>
      <c r="B1531" s="41"/>
      <c r="C1531" s="47"/>
    </row>
    <row r="1532" spans="1:3" x14ac:dyDescent="0.25">
      <c r="A1532" s="182"/>
      <c r="B1532" s="41"/>
      <c r="C1532" s="47"/>
    </row>
    <row r="1533" spans="1:3" x14ac:dyDescent="0.25">
      <c r="A1533" s="182"/>
      <c r="B1533" s="41"/>
      <c r="C1533" s="47"/>
    </row>
    <row r="1534" spans="1:3" x14ac:dyDescent="0.25">
      <c r="A1534" s="182"/>
      <c r="B1534" s="41"/>
      <c r="C1534" s="47"/>
    </row>
    <row r="1535" spans="1:3" x14ac:dyDescent="0.25">
      <c r="A1535" s="182"/>
      <c r="B1535" s="41"/>
      <c r="C1535" s="47"/>
    </row>
    <row r="1536" spans="1:3" x14ac:dyDescent="0.25">
      <c r="A1536" s="182"/>
      <c r="B1536" s="41"/>
      <c r="C1536" s="47"/>
    </row>
    <row r="1537" spans="1:3" x14ac:dyDescent="0.25">
      <c r="A1537" s="182"/>
      <c r="B1537" s="41"/>
      <c r="C1537" s="47"/>
    </row>
    <row r="1538" spans="1:3" x14ac:dyDescent="0.25">
      <c r="A1538" s="182"/>
      <c r="B1538" s="41"/>
      <c r="C1538" s="47"/>
    </row>
    <row r="1539" spans="1:3" x14ac:dyDescent="0.25">
      <c r="A1539" s="182"/>
      <c r="B1539" s="41"/>
      <c r="C1539" s="47"/>
    </row>
    <row r="1540" spans="1:3" x14ac:dyDescent="0.25">
      <c r="A1540" s="182"/>
      <c r="B1540" s="41"/>
      <c r="C1540" s="47"/>
    </row>
    <row r="1541" spans="1:3" x14ac:dyDescent="0.25">
      <c r="A1541" s="182"/>
      <c r="B1541" s="41"/>
      <c r="C1541" s="47"/>
    </row>
    <row r="1542" spans="1:3" x14ac:dyDescent="0.25">
      <c r="A1542" s="182"/>
      <c r="B1542" s="41"/>
      <c r="C1542" s="47"/>
    </row>
    <row r="1543" spans="1:3" x14ac:dyDescent="0.25">
      <c r="A1543" s="182"/>
      <c r="B1543" s="41"/>
      <c r="C1543" s="47"/>
    </row>
    <row r="1544" spans="1:3" x14ac:dyDescent="0.25">
      <c r="A1544" s="182"/>
      <c r="B1544" s="41"/>
      <c r="C1544" s="47"/>
    </row>
    <row r="1545" spans="1:3" x14ac:dyDescent="0.25">
      <c r="A1545" s="182"/>
      <c r="B1545" s="41"/>
      <c r="C1545" s="47"/>
    </row>
    <row r="1546" spans="1:3" x14ac:dyDescent="0.25">
      <c r="A1546" s="182"/>
      <c r="B1546" s="41"/>
      <c r="C1546" s="47"/>
    </row>
    <row r="1547" spans="1:3" x14ac:dyDescent="0.25">
      <c r="A1547" s="182"/>
      <c r="B1547" s="41"/>
      <c r="C1547" s="47"/>
    </row>
    <row r="1548" spans="1:3" x14ac:dyDescent="0.25">
      <c r="A1548" s="182"/>
      <c r="B1548" s="41"/>
      <c r="C1548" s="47"/>
    </row>
    <row r="1549" spans="1:3" x14ac:dyDescent="0.25">
      <c r="A1549" s="182"/>
      <c r="B1549" s="41"/>
      <c r="C1549" s="47"/>
    </row>
    <row r="1550" spans="1:3" x14ac:dyDescent="0.25">
      <c r="A1550" s="182"/>
      <c r="B1550" s="41"/>
      <c r="C1550" s="47"/>
    </row>
    <row r="1551" spans="1:3" x14ac:dyDescent="0.25">
      <c r="A1551" s="182"/>
      <c r="B1551" s="41"/>
      <c r="C1551" s="47"/>
    </row>
    <row r="1552" spans="1:3" x14ac:dyDescent="0.25">
      <c r="A1552" s="182"/>
      <c r="B1552" s="41"/>
      <c r="C1552" s="47"/>
    </row>
    <row r="1553" spans="1:3" x14ac:dyDescent="0.25">
      <c r="A1553" s="182"/>
      <c r="B1553" s="41"/>
      <c r="C1553" s="47"/>
    </row>
    <row r="1554" spans="1:3" x14ac:dyDescent="0.25">
      <c r="A1554" s="182"/>
      <c r="B1554" s="41"/>
      <c r="C1554" s="47"/>
    </row>
    <row r="1555" spans="1:3" x14ac:dyDescent="0.25">
      <c r="A1555" s="182"/>
      <c r="B1555" s="41"/>
      <c r="C1555" s="47"/>
    </row>
    <row r="1556" spans="1:3" x14ac:dyDescent="0.25">
      <c r="A1556" s="182"/>
      <c r="B1556" s="41"/>
      <c r="C1556" s="47"/>
    </row>
    <row r="1557" spans="1:3" x14ac:dyDescent="0.25">
      <c r="A1557" s="182"/>
      <c r="B1557" s="41"/>
      <c r="C1557" s="47"/>
    </row>
    <row r="1558" spans="1:3" x14ac:dyDescent="0.25">
      <c r="A1558" s="182"/>
      <c r="B1558" s="41"/>
      <c r="C1558" s="47"/>
    </row>
    <row r="1559" spans="1:3" x14ac:dyDescent="0.25">
      <c r="A1559" s="182"/>
      <c r="B1559" s="41"/>
      <c r="C1559" s="47"/>
    </row>
    <row r="1560" spans="1:3" x14ac:dyDescent="0.25">
      <c r="A1560" s="182"/>
      <c r="B1560" s="41"/>
      <c r="C1560" s="47"/>
    </row>
    <row r="1561" spans="1:3" x14ac:dyDescent="0.25">
      <c r="A1561" s="182"/>
      <c r="B1561" s="41"/>
      <c r="C1561" s="47"/>
    </row>
    <row r="1562" spans="1:3" x14ac:dyDescent="0.25">
      <c r="A1562" s="182"/>
      <c r="B1562" s="41"/>
      <c r="C1562" s="47"/>
    </row>
    <row r="1563" spans="1:3" x14ac:dyDescent="0.25">
      <c r="A1563" s="182"/>
      <c r="B1563" s="41"/>
      <c r="C1563" s="47"/>
    </row>
    <row r="1564" spans="1:3" x14ac:dyDescent="0.25">
      <c r="A1564" s="182"/>
      <c r="B1564" s="41"/>
      <c r="C1564" s="47"/>
    </row>
    <row r="1565" spans="1:3" x14ac:dyDescent="0.25">
      <c r="A1565" s="182"/>
      <c r="B1565" s="41"/>
      <c r="C1565" s="47"/>
    </row>
    <row r="1566" spans="1:3" x14ac:dyDescent="0.25">
      <c r="A1566" s="182"/>
      <c r="B1566" s="41"/>
      <c r="C1566" s="47"/>
    </row>
    <row r="1567" spans="1:3" x14ac:dyDescent="0.25">
      <c r="A1567" s="182"/>
      <c r="B1567" s="41"/>
      <c r="C1567" s="47"/>
    </row>
    <row r="1568" spans="1:3" x14ac:dyDescent="0.25">
      <c r="A1568" s="182"/>
      <c r="B1568" s="41"/>
      <c r="C1568" s="47"/>
    </row>
    <row r="1569" spans="1:3" x14ac:dyDescent="0.25">
      <c r="A1569" s="182"/>
      <c r="B1569" s="41"/>
      <c r="C1569" s="47"/>
    </row>
    <row r="1570" spans="1:3" x14ac:dyDescent="0.25">
      <c r="A1570" s="182"/>
      <c r="B1570" s="41"/>
      <c r="C1570" s="47"/>
    </row>
    <row r="1571" spans="1:3" x14ac:dyDescent="0.25">
      <c r="A1571" s="182"/>
      <c r="B1571" s="41"/>
      <c r="C1571" s="47"/>
    </row>
    <row r="1572" spans="1:3" x14ac:dyDescent="0.25">
      <c r="A1572" s="182"/>
      <c r="B1572" s="41"/>
      <c r="C1572" s="47"/>
    </row>
    <row r="1573" spans="1:3" x14ac:dyDescent="0.25">
      <c r="A1573" s="182"/>
      <c r="B1573" s="41"/>
      <c r="C1573" s="47"/>
    </row>
    <row r="1574" spans="1:3" x14ac:dyDescent="0.25">
      <c r="A1574" s="182"/>
      <c r="B1574" s="41"/>
      <c r="C1574" s="47"/>
    </row>
    <row r="1575" spans="1:3" x14ac:dyDescent="0.25">
      <c r="A1575" s="182"/>
      <c r="B1575" s="41"/>
      <c r="C1575" s="47"/>
    </row>
    <row r="1576" spans="1:3" x14ac:dyDescent="0.25">
      <c r="A1576" s="182"/>
      <c r="B1576" s="41"/>
      <c r="C1576" s="47"/>
    </row>
    <row r="1577" spans="1:3" x14ac:dyDescent="0.25">
      <c r="A1577" s="182"/>
      <c r="B1577" s="41"/>
      <c r="C1577" s="47"/>
    </row>
    <row r="1578" spans="1:3" x14ac:dyDescent="0.25">
      <c r="A1578" s="182"/>
      <c r="B1578" s="41"/>
      <c r="C1578" s="47"/>
    </row>
    <row r="1579" spans="1:3" x14ac:dyDescent="0.25">
      <c r="A1579" s="182"/>
      <c r="B1579" s="41"/>
      <c r="C1579" s="47"/>
    </row>
    <row r="1580" spans="1:3" x14ac:dyDescent="0.25">
      <c r="A1580" s="182"/>
      <c r="B1580" s="41"/>
      <c r="C1580" s="47"/>
    </row>
    <row r="1581" spans="1:3" x14ac:dyDescent="0.25">
      <c r="A1581" s="182"/>
      <c r="B1581" s="41"/>
      <c r="C1581" s="47"/>
    </row>
    <row r="1582" spans="1:3" x14ac:dyDescent="0.25">
      <c r="A1582" s="182"/>
      <c r="B1582" s="41"/>
      <c r="C1582" s="47"/>
    </row>
    <row r="1583" spans="1:3" x14ac:dyDescent="0.25">
      <c r="A1583" s="182"/>
      <c r="B1583" s="41"/>
      <c r="C1583" s="47"/>
    </row>
    <row r="1584" spans="1:3" x14ac:dyDescent="0.25">
      <c r="A1584" s="182"/>
      <c r="B1584" s="41"/>
      <c r="C1584" s="47"/>
    </row>
    <row r="1585" spans="1:3" x14ac:dyDescent="0.25">
      <c r="A1585" s="182"/>
      <c r="B1585" s="41"/>
      <c r="C1585" s="47"/>
    </row>
    <row r="1586" spans="1:3" x14ac:dyDescent="0.25">
      <c r="A1586" s="182"/>
      <c r="B1586" s="41"/>
      <c r="C1586" s="47"/>
    </row>
    <row r="1587" spans="1:3" x14ac:dyDescent="0.25">
      <c r="A1587" s="182"/>
      <c r="B1587" s="41"/>
      <c r="C1587" s="47"/>
    </row>
    <row r="1588" spans="1:3" x14ac:dyDescent="0.25">
      <c r="A1588" s="182"/>
      <c r="B1588" s="41"/>
      <c r="C1588" s="47"/>
    </row>
    <row r="1589" spans="1:3" x14ac:dyDescent="0.25">
      <c r="A1589" s="182"/>
      <c r="B1589" s="41"/>
      <c r="C1589" s="47"/>
    </row>
    <row r="1590" spans="1:3" x14ac:dyDescent="0.25">
      <c r="A1590" s="182"/>
      <c r="B1590" s="41"/>
      <c r="C1590" s="47"/>
    </row>
    <row r="1591" spans="1:3" x14ac:dyDescent="0.25">
      <c r="A1591" s="182"/>
      <c r="B1591" s="41"/>
      <c r="C1591" s="47"/>
    </row>
    <row r="1592" spans="1:3" x14ac:dyDescent="0.25">
      <c r="A1592" s="182"/>
      <c r="B1592" s="41"/>
      <c r="C1592" s="47"/>
    </row>
    <row r="1593" spans="1:3" x14ac:dyDescent="0.25">
      <c r="A1593" s="182"/>
      <c r="B1593" s="41"/>
      <c r="C1593" s="47"/>
    </row>
    <row r="1594" spans="1:3" x14ac:dyDescent="0.25">
      <c r="A1594" s="182"/>
      <c r="B1594" s="41"/>
      <c r="C1594" s="47"/>
    </row>
    <row r="1595" spans="1:3" x14ac:dyDescent="0.25">
      <c r="A1595" s="182"/>
      <c r="B1595" s="41"/>
      <c r="C1595" s="47"/>
    </row>
    <row r="1596" spans="1:3" x14ac:dyDescent="0.25">
      <c r="A1596" s="182"/>
      <c r="B1596" s="41"/>
      <c r="C1596" s="47"/>
    </row>
    <row r="1597" spans="1:3" x14ac:dyDescent="0.25">
      <c r="A1597" s="182"/>
      <c r="B1597" s="41"/>
      <c r="C1597" s="47"/>
    </row>
    <row r="1598" spans="1:3" x14ac:dyDescent="0.25">
      <c r="A1598" s="182"/>
      <c r="B1598" s="41"/>
      <c r="C1598" s="47"/>
    </row>
    <row r="1599" spans="1:3" x14ac:dyDescent="0.25">
      <c r="A1599" s="182"/>
      <c r="B1599" s="41"/>
      <c r="C1599" s="47"/>
    </row>
    <row r="1600" spans="1:3" x14ac:dyDescent="0.25">
      <c r="A1600" s="182"/>
      <c r="B1600" s="41"/>
      <c r="C1600" s="47"/>
    </row>
    <row r="1601" spans="1:3" x14ac:dyDescent="0.25">
      <c r="A1601" s="182"/>
      <c r="B1601" s="41"/>
      <c r="C1601" s="47"/>
    </row>
    <row r="1602" spans="1:3" x14ac:dyDescent="0.25">
      <c r="A1602" s="182"/>
      <c r="B1602" s="41"/>
      <c r="C1602" s="47"/>
    </row>
    <row r="1603" spans="1:3" x14ac:dyDescent="0.25">
      <c r="A1603" s="182"/>
      <c r="B1603" s="41"/>
      <c r="C1603" s="47"/>
    </row>
    <row r="1604" spans="1:3" x14ac:dyDescent="0.25">
      <c r="A1604" s="182"/>
      <c r="B1604" s="41"/>
      <c r="C1604" s="47"/>
    </row>
    <row r="1605" spans="1:3" x14ac:dyDescent="0.25">
      <c r="A1605" s="182"/>
      <c r="B1605" s="41"/>
      <c r="C1605" s="47"/>
    </row>
    <row r="1606" spans="1:3" x14ac:dyDescent="0.25">
      <c r="A1606" s="182"/>
      <c r="B1606" s="41"/>
      <c r="C1606" s="47"/>
    </row>
    <row r="1607" spans="1:3" x14ac:dyDescent="0.25">
      <c r="A1607" s="182"/>
      <c r="B1607" s="41"/>
      <c r="C1607" s="47"/>
    </row>
    <row r="1608" spans="1:3" x14ac:dyDescent="0.25">
      <c r="A1608" s="182"/>
      <c r="B1608" s="41"/>
      <c r="C1608" s="47"/>
    </row>
    <row r="1609" spans="1:3" x14ac:dyDescent="0.25">
      <c r="A1609" s="182"/>
      <c r="B1609" s="41"/>
      <c r="C1609" s="47"/>
    </row>
    <row r="1610" spans="1:3" x14ac:dyDescent="0.25">
      <c r="A1610" s="182"/>
      <c r="B1610" s="41"/>
      <c r="C1610" s="47"/>
    </row>
    <row r="1611" spans="1:3" x14ac:dyDescent="0.25">
      <c r="A1611" s="182"/>
      <c r="B1611" s="41"/>
      <c r="C1611" s="47"/>
    </row>
    <row r="1612" spans="1:3" x14ac:dyDescent="0.25">
      <c r="A1612" s="182"/>
      <c r="B1612" s="41"/>
      <c r="C1612" s="47"/>
    </row>
    <row r="1613" spans="1:3" x14ac:dyDescent="0.25">
      <c r="A1613" s="182"/>
      <c r="B1613" s="41"/>
      <c r="C1613" s="47"/>
    </row>
    <row r="1614" spans="1:3" x14ac:dyDescent="0.25">
      <c r="A1614" s="182"/>
      <c r="B1614" s="41"/>
      <c r="C1614" s="47"/>
    </row>
    <row r="1615" spans="1:3" x14ac:dyDescent="0.25">
      <c r="A1615" s="182"/>
      <c r="B1615" s="41"/>
      <c r="C1615" s="47"/>
    </row>
    <row r="1616" spans="1:3" x14ac:dyDescent="0.25">
      <c r="A1616" s="182"/>
      <c r="B1616" s="41"/>
      <c r="C1616" s="47"/>
    </row>
    <row r="1617" spans="1:3" x14ac:dyDescent="0.25">
      <c r="A1617" s="182"/>
      <c r="B1617" s="41"/>
      <c r="C1617" s="47"/>
    </row>
    <row r="1618" spans="1:3" x14ac:dyDescent="0.25">
      <c r="A1618" s="182"/>
      <c r="B1618" s="41"/>
      <c r="C1618" s="47"/>
    </row>
    <row r="1619" spans="1:3" x14ac:dyDescent="0.25">
      <c r="A1619" s="182"/>
      <c r="B1619" s="41"/>
      <c r="C1619" s="47"/>
    </row>
    <row r="1620" spans="1:3" x14ac:dyDescent="0.25">
      <c r="A1620" s="182"/>
      <c r="B1620" s="41"/>
      <c r="C1620" s="47"/>
    </row>
    <row r="1621" spans="1:3" x14ac:dyDescent="0.25">
      <c r="A1621" s="182"/>
      <c r="B1621" s="41"/>
      <c r="C1621" s="47"/>
    </row>
    <row r="1622" spans="1:3" x14ac:dyDescent="0.25">
      <c r="A1622" s="182"/>
      <c r="B1622" s="41"/>
      <c r="C1622" s="47"/>
    </row>
    <row r="1623" spans="1:3" x14ac:dyDescent="0.25">
      <c r="A1623" s="182"/>
      <c r="B1623" s="41"/>
      <c r="C1623" s="47"/>
    </row>
    <row r="1624" spans="1:3" x14ac:dyDescent="0.25">
      <c r="A1624" s="182"/>
      <c r="B1624" s="41"/>
      <c r="C1624" s="47"/>
    </row>
    <row r="1625" spans="1:3" x14ac:dyDescent="0.25">
      <c r="A1625" s="182"/>
      <c r="B1625" s="41"/>
      <c r="C1625" s="47"/>
    </row>
    <row r="1626" spans="1:3" x14ac:dyDescent="0.25">
      <c r="A1626" s="182"/>
      <c r="B1626" s="41"/>
      <c r="C1626" s="47"/>
    </row>
    <row r="1627" spans="1:3" x14ac:dyDescent="0.25">
      <c r="A1627" s="182"/>
      <c r="B1627" s="41"/>
      <c r="C1627" s="47"/>
    </row>
    <row r="1628" spans="1:3" x14ac:dyDescent="0.25">
      <c r="A1628" s="182"/>
      <c r="B1628" s="41"/>
      <c r="C1628" s="47"/>
    </row>
    <row r="1629" spans="1:3" x14ac:dyDescent="0.25">
      <c r="A1629" s="182"/>
      <c r="B1629" s="41"/>
      <c r="C1629" s="47"/>
    </row>
    <row r="1630" spans="1:3" x14ac:dyDescent="0.25">
      <c r="A1630" s="182"/>
      <c r="B1630" s="41"/>
      <c r="C1630" s="47"/>
    </row>
    <row r="1631" spans="1:3" x14ac:dyDescent="0.25">
      <c r="A1631" s="182"/>
      <c r="B1631" s="41"/>
      <c r="C1631" s="47"/>
    </row>
    <row r="1632" spans="1:3" x14ac:dyDescent="0.25">
      <c r="A1632" s="182"/>
      <c r="B1632" s="41"/>
      <c r="C1632" s="47"/>
    </row>
    <row r="1633" spans="1:3" x14ac:dyDescent="0.25">
      <c r="A1633" s="182"/>
      <c r="B1633" s="41"/>
      <c r="C1633" s="47"/>
    </row>
    <row r="1634" spans="1:3" x14ac:dyDescent="0.25">
      <c r="A1634" s="182"/>
      <c r="B1634" s="41"/>
      <c r="C1634" s="47"/>
    </row>
    <row r="1635" spans="1:3" x14ac:dyDescent="0.25">
      <c r="A1635" s="182"/>
      <c r="B1635" s="41"/>
      <c r="C1635" s="47"/>
    </row>
    <row r="1636" spans="1:3" x14ac:dyDescent="0.25">
      <c r="A1636" s="182"/>
      <c r="B1636" s="41"/>
      <c r="C1636" s="47"/>
    </row>
    <row r="1637" spans="1:3" x14ac:dyDescent="0.25">
      <c r="A1637" s="182"/>
      <c r="B1637" s="41"/>
      <c r="C1637" s="47"/>
    </row>
    <row r="1638" spans="1:3" x14ac:dyDescent="0.25">
      <c r="A1638" s="182"/>
      <c r="B1638" s="41"/>
      <c r="C1638" s="47"/>
    </row>
    <row r="1639" spans="1:3" x14ac:dyDescent="0.25">
      <c r="A1639" s="182"/>
      <c r="B1639" s="41"/>
      <c r="C1639" s="47"/>
    </row>
    <row r="1640" spans="1:3" x14ac:dyDescent="0.25">
      <c r="A1640" s="182"/>
      <c r="B1640" s="41"/>
      <c r="C1640" s="47"/>
    </row>
    <row r="1641" spans="1:3" x14ac:dyDescent="0.25">
      <c r="A1641" s="182"/>
      <c r="B1641" s="41"/>
      <c r="C1641" s="47"/>
    </row>
    <row r="1642" spans="1:3" x14ac:dyDescent="0.25">
      <c r="A1642" s="182"/>
      <c r="B1642" s="41"/>
      <c r="C1642" s="47"/>
    </row>
    <row r="1643" spans="1:3" x14ac:dyDescent="0.25">
      <c r="A1643" s="182"/>
      <c r="B1643" s="41"/>
      <c r="C1643" s="47"/>
    </row>
    <row r="1644" spans="1:3" x14ac:dyDescent="0.25">
      <c r="A1644" s="182"/>
      <c r="B1644" s="41"/>
      <c r="C1644" s="47"/>
    </row>
    <row r="1645" spans="1:3" x14ac:dyDescent="0.25">
      <c r="A1645" s="182"/>
      <c r="B1645" s="41"/>
      <c r="C1645" s="47"/>
    </row>
    <row r="1646" spans="1:3" x14ac:dyDescent="0.25">
      <c r="A1646" s="182"/>
      <c r="B1646" s="41"/>
      <c r="C1646" s="47"/>
    </row>
    <row r="1647" spans="1:3" x14ac:dyDescent="0.25">
      <c r="A1647" s="182"/>
      <c r="B1647" s="41"/>
      <c r="C1647" s="47"/>
    </row>
    <row r="1648" spans="1:3" x14ac:dyDescent="0.25">
      <c r="A1648" s="182"/>
      <c r="B1648" s="41"/>
      <c r="C1648" s="47"/>
    </row>
    <row r="1649" spans="1:3" x14ac:dyDescent="0.25">
      <c r="A1649" s="182"/>
      <c r="B1649" s="41"/>
      <c r="C1649" s="47"/>
    </row>
    <row r="1650" spans="1:3" x14ac:dyDescent="0.25">
      <c r="A1650" s="182"/>
      <c r="B1650" s="41"/>
      <c r="C1650" s="47"/>
    </row>
    <row r="1651" spans="1:3" x14ac:dyDescent="0.25">
      <c r="A1651" s="182"/>
      <c r="B1651" s="41"/>
      <c r="C1651" s="47"/>
    </row>
    <row r="1652" spans="1:3" x14ac:dyDescent="0.25">
      <c r="A1652" s="182"/>
      <c r="B1652" s="41"/>
      <c r="C1652" s="47"/>
    </row>
    <row r="1653" spans="1:3" x14ac:dyDescent="0.25">
      <c r="A1653" s="182"/>
      <c r="B1653" s="41"/>
      <c r="C1653" s="47"/>
    </row>
    <row r="1654" spans="1:3" x14ac:dyDescent="0.25">
      <c r="A1654" s="182"/>
      <c r="B1654" s="41"/>
      <c r="C1654" s="47"/>
    </row>
    <row r="1655" spans="1:3" x14ac:dyDescent="0.25">
      <c r="A1655" s="182"/>
      <c r="B1655" s="41"/>
      <c r="C1655" s="47"/>
    </row>
    <row r="1656" spans="1:3" x14ac:dyDescent="0.25">
      <c r="A1656" s="182"/>
      <c r="B1656" s="41"/>
      <c r="C1656" s="47"/>
    </row>
    <row r="1657" spans="1:3" x14ac:dyDescent="0.25">
      <c r="A1657" s="182"/>
      <c r="B1657" s="41"/>
      <c r="C1657" s="47"/>
    </row>
    <row r="1658" spans="1:3" x14ac:dyDescent="0.25">
      <c r="A1658" s="182"/>
      <c r="B1658" s="41"/>
      <c r="C1658" s="47"/>
    </row>
    <row r="1659" spans="1:3" x14ac:dyDescent="0.25">
      <c r="A1659" s="182"/>
      <c r="B1659" s="41"/>
      <c r="C1659" s="47"/>
    </row>
    <row r="1660" spans="1:3" x14ac:dyDescent="0.25">
      <c r="A1660" s="182"/>
      <c r="B1660" s="41"/>
      <c r="C1660" s="47"/>
    </row>
    <row r="1661" spans="1:3" x14ac:dyDescent="0.25">
      <c r="A1661" s="182"/>
      <c r="B1661" s="41"/>
      <c r="C1661" s="47"/>
    </row>
    <row r="1662" spans="1:3" x14ac:dyDescent="0.25">
      <c r="A1662" s="182"/>
      <c r="B1662" s="41"/>
      <c r="C1662" s="47"/>
    </row>
    <row r="1663" spans="1:3" x14ac:dyDescent="0.25">
      <c r="A1663" s="182"/>
      <c r="B1663" s="41"/>
      <c r="C1663" s="47"/>
    </row>
    <row r="1664" spans="1:3" x14ac:dyDescent="0.25">
      <c r="A1664" s="182"/>
      <c r="B1664" s="41"/>
      <c r="C1664" s="47"/>
    </row>
    <row r="1665" spans="1:3" x14ac:dyDescent="0.25">
      <c r="A1665" s="182"/>
      <c r="B1665" s="41"/>
      <c r="C1665" s="47"/>
    </row>
    <row r="1666" spans="1:3" x14ac:dyDescent="0.25">
      <c r="A1666" s="182"/>
      <c r="B1666" s="41"/>
      <c r="C1666" s="47"/>
    </row>
    <row r="1667" spans="1:3" x14ac:dyDescent="0.25">
      <c r="A1667" s="182"/>
      <c r="B1667" s="41"/>
      <c r="C1667" s="47"/>
    </row>
    <row r="1668" spans="1:3" x14ac:dyDescent="0.25">
      <c r="A1668" s="182"/>
      <c r="B1668" s="41"/>
      <c r="C1668" s="47"/>
    </row>
    <row r="1669" spans="1:3" x14ac:dyDescent="0.25">
      <c r="A1669" s="182"/>
      <c r="B1669" s="41"/>
      <c r="C1669" s="47"/>
    </row>
    <row r="1670" spans="1:3" x14ac:dyDescent="0.25">
      <c r="A1670" s="182"/>
      <c r="B1670" s="41"/>
      <c r="C1670" s="47"/>
    </row>
    <row r="1671" spans="1:3" x14ac:dyDescent="0.25">
      <c r="A1671" s="182"/>
      <c r="B1671" s="41"/>
      <c r="C1671" s="47"/>
    </row>
    <row r="1672" spans="1:3" x14ac:dyDescent="0.25">
      <c r="A1672" s="182"/>
      <c r="B1672" s="41"/>
      <c r="C1672" s="47"/>
    </row>
    <row r="1673" spans="1:3" x14ac:dyDescent="0.25">
      <c r="A1673" s="182"/>
      <c r="B1673" s="41"/>
      <c r="C1673" s="47"/>
    </row>
    <row r="1674" spans="1:3" x14ac:dyDescent="0.25">
      <c r="A1674" s="182"/>
      <c r="B1674" s="41"/>
      <c r="C1674" s="47"/>
    </row>
    <row r="1675" spans="1:3" x14ac:dyDescent="0.25">
      <c r="A1675" s="182"/>
      <c r="B1675" s="41"/>
      <c r="C1675" s="47"/>
    </row>
    <row r="1676" spans="1:3" x14ac:dyDescent="0.25">
      <c r="A1676" s="182"/>
      <c r="B1676" s="41"/>
      <c r="C1676" s="47"/>
    </row>
    <row r="1677" spans="1:3" x14ac:dyDescent="0.25">
      <c r="A1677" s="182"/>
      <c r="B1677" s="41"/>
      <c r="C1677" s="47"/>
    </row>
    <row r="1678" spans="1:3" x14ac:dyDescent="0.25">
      <c r="A1678" s="182"/>
      <c r="B1678" s="41"/>
      <c r="C1678" s="47"/>
    </row>
    <row r="1679" spans="1:3" x14ac:dyDescent="0.25">
      <c r="A1679" s="182"/>
      <c r="B1679" s="41"/>
      <c r="C1679" s="47"/>
    </row>
    <row r="1680" spans="1:3" x14ac:dyDescent="0.25">
      <c r="A1680" s="182"/>
      <c r="B1680" s="41"/>
      <c r="C1680" s="47"/>
    </row>
    <row r="1681" spans="1:3" x14ac:dyDescent="0.25">
      <c r="A1681" s="182"/>
      <c r="B1681" s="41"/>
      <c r="C1681" s="47"/>
    </row>
    <row r="1682" spans="1:3" x14ac:dyDescent="0.25">
      <c r="A1682" s="182"/>
      <c r="B1682" s="41"/>
      <c r="C1682" s="47"/>
    </row>
    <row r="1683" spans="1:3" x14ac:dyDescent="0.25">
      <c r="A1683" s="182"/>
      <c r="B1683" s="41"/>
      <c r="C1683" s="47"/>
    </row>
    <row r="1684" spans="1:3" x14ac:dyDescent="0.25">
      <c r="A1684" s="182"/>
      <c r="B1684" s="41"/>
      <c r="C1684" s="47"/>
    </row>
    <row r="1685" spans="1:3" x14ac:dyDescent="0.25">
      <c r="A1685" s="182"/>
      <c r="B1685" s="41"/>
      <c r="C1685" s="47"/>
    </row>
    <row r="1686" spans="1:3" x14ac:dyDescent="0.25">
      <c r="A1686" s="182"/>
      <c r="B1686" s="41"/>
      <c r="C1686" s="47"/>
    </row>
    <row r="1687" spans="1:3" x14ac:dyDescent="0.25">
      <c r="A1687" s="182"/>
      <c r="B1687" s="41"/>
      <c r="C1687" s="47"/>
    </row>
    <row r="1688" spans="1:3" x14ac:dyDescent="0.25">
      <c r="A1688" s="182"/>
      <c r="B1688" s="41"/>
      <c r="C1688" s="47"/>
    </row>
    <row r="1689" spans="1:3" x14ac:dyDescent="0.25">
      <c r="A1689" s="182"/>
      <c r="B1689" s="41"/>
      <c r="C1689" s="47"/>
    </row>
    <row r="1690" spans="1:3" x14ac:dyDescent="0.25">
      <c r="A1690" s="182"/>
      <c r="B1690" s="41"/>
      <c r="C1690" s="47"/>
    </row>
    <row r="1691" spans="1:3" x14ac:dyDescent="0.25">
      <c r="A1691" s="182"/>
      <c r="B1691" s="41"/>
      <c r="C1691" s="47"/>
    </row>
    <row r="1692" spans="1:3" x14ac:dyDescent="0.25">
      <c r="A1692" s="182"/>
      <c r="B1692" s="41"/>
      <c r="C1692" s="47"/>
    </row>
    <row r="1693" spans="1:3" x14ac:dyDescent="0.25">
      <c r="A1693" s="182"/>
      <c r="B1693" s="41"/>
      <c r="C1693" s="47"/>
    </row>
    <row r="1694" spans="1:3" x14ac:dyDescent="0.25">
      <c r="A1694" s="182"/>
      <c r="B1694" s="41"/>
      <c r="C1694" s="47"/>
    </row>
    <row r="1695" spans="1:3" x14ac:dyDescent="0.25">
      <c r="A1695" s="182"/>
      <c r="B1695" s="41"/>
      <c r="C1695" s="47"/>
    </row>
    <row r="1696" spans="1:3" x14ac:dyDescent="0.25">
      <c r="A1696" s="182"/>
      <c r="B1696" s="41"/>
      <c r="C1696" s="47"/>
    </row>
    <row r="1697" spans="1:3" x14ac:dyDescent="0.25">
      <c r="A1697" s="182"/>
      <c r="B1697" s="41"/>
      <c r="C1697" s="47"/>
    </row>
    <row r="1698" spans="1:3" x14ac:dyDescent="0.25">
      <c r="A1698" s="182"/>
      <c r="B1698" s="41"/>
      <c r="C1698" s="47"/>
    </row>
    <row r="1699" spans="1:3" x14ac:dyDescent="0.25">
      <c r="A1699" s="182"/>
      <c r="B1699" s="41"/>
      <c r="C1699" s="47"/>
    </row>
    <row r="1700" spans="1:3" x14ac:dyDescent="0.25">
      <c r="A1700" s="182"/>
      <c r="B1700" s="41"/>
      <c r="C1700" s="47"/>
    </row>
    <row r="1701" spans="1:3" x14ac:dyDescent="0.25">
      <c r="A1701" s="182"/>
      <c r="B1701" s="41"/>
      <c r="C1701" s="47"/>
    </row>
    <row r="1702" spans="1:3" x14ac:dyDescent="0.25">
      <c r="A1702" s="182"/>
      <c r="B1702" s="41"/>
      <c r="C1702" s="47"/>
    </row>
    <row r="1703" spans="1:3" x14ac:dyDescent="0.25">
      <c r="A1703" s="182"/>
      <c r="B1703" s="41"/>
      <c r="C1703" s="47"/>
    </row>
    <row r="1704" spans="1:3" x14ac:dyDescent="0.25">
      <c r="A1704" s="182"/>
      <c r="B1704" s="41"/>
      <c r="C1704" s="47"/>
    </row>
    <row r="1705" spans="1:3" x14ac:dyDescent="0.25">
      <c r="A1705" s="182"/>
      <c r="B1705" s="41"/>
      <c r="C1705" s="47"/>
    </row>
    <row r="1706" spans="1:3" x14ac:dyDescent="0.25">
      <c r="A1706" s="182"/>
      <c r="B1706" s="41"/>
      <c r="C1706" s="47"/>
    </row>
    <row r="1707" spans="1:3" x14ac:dyDescent="0.25">
      <c r="A1707" s="182"/>
      <c r="B1707" s="41"/>
      <c r="C1707" s="47"/>
    </row>
    <row r="1708" spans="1:3" x14ac:dyDescent="0.25">
      <c r="A1708" s="182"/>
      <c r="B1708" s="41"/>
      <c r="C1708" s="47"/>
    </row>
    <row r="1709" spans="1:3" x14ac:dyDescent="0.25">
      <c r="A1709" s="182"/>
      <c r="B1709" s="41"/>
      <c r="C1709" s="47"/>
    </row>
    <row r="1710" spans="1:3" x14ac:dyDescent="0.25">
      <c r="A1710" s="182"/>
      <c r="B1710" s="41"/>
      <c r="C1710" s="47"/>
    </row>
    <row r="1711" spans="1:3" x14ac:dyDescent="0.25">
      <c r="A1711" s="182"/>
      <c r="B1711" s="41"/>
      <c r="C1711" s="47"/>
    </row>
    <row r="1712" spans="1:3" x14ac:dyDescent="0.25">
      <c r="A1712" s="182"/>
      <c r="B1712" s="41"/>
      <c r="C1712" s="47"/>
    </row>
    <row r="1713" spans="1:3" x14ac:dyDescent="0.25">
      <c r="A1713" s="182"/>
      <c r="B1713" s="41"/>
      <c r="C1713" s="47"/>
    </row>
    <row r="1714" spans="1:3" x14ac:dyDescent="0.25">
      <c r="A1714" s="182"/>
      <c r="B1714" s="41"/>
      <c r="C1714" s="47"/>
    </row>
    <row r="1715" spans="1:3" x14ac:dyDescent="0.25">
      <c r="A1715" s="182"/>
      <c r="B1715" s="41"/>
      <c r="C1715" s="47"/>
    </row>
    <row r="1716" spans="1:3" x14ac:dyDescent="0.25">
      <c r="A1716" s="182"/>
      <c r="B1716" s="41"/>
      <c r="C1716" s="47"/>
    </row>
    <row r="1717" spans="1:3" x14ac:dyDescent="0.25">
      <c r="A1717" s="182"/>
      <c r="B1717" s="41"/>
      <c r="C1717" s="47"/>
    </row>
    <row r="1718" spans="1:3" x14ac:dyDescent="0.25">
      <c r="A1718" s="182"/>
      <c r="B1718" s="41"/>
      <c r="C1718" s="47"/>
    </row>
    <row r="1719" spans="1:3" x14ac:dyDescent="0.25">
      <c r="A1719" s="182"/>
      <c r="B1719" s="41"/>
      <c r="C1719" s="47"/>
    </row>
    <row r="1720" spans="1:3" x14ac:dyDescent="0.25">
      <c r="A1720" s="182"/>
      <c r="B1720" s="41"/>
      <c r="C1720" s="47"/>
    </row>
    <row r="1721" spans="1:3" x14ac:dyDescent="0.25">
      <c r="A1721" s="182"/>
      <c r="B1721" s="41"/>
      <c r="C1721" s="47"/>
    </row>
    <row r="1722" spans="1:3" x14ac:dyDescent="0.25">
      <c r="A1722" s="182"/>
      <c r="B1722" s="41"/>
      <c r="C1722" s="47"/>
    </row>
    <row r="1723" spans="1:3" x14ac:dyDescent="0.25">
      <c r="A1723" s="182"/>
      <c r="B1723" s="41"/>
      <c r="C1723" s="47"/>
    </row>
    <row r="1724" spans="1:3" x14ac:dyDescent="0.25">
      <c r="A1724" s="182"/>
      <c r="B1724" s="41"/>
      <c r="C1724" s="47"/>
    </row>
    <row r="1725" spans="1:3" x14ac:dyDescent="0.25">
      <c r="A1725" s="182"/>
      <c r="B1725" s="41"/>
      <c r="C1725" s="47"/>
    </row>
    <row r="1726" spans="1:3" x14ac:dyDescent="0.25">
      <c r="A1726" s="182"/>
      <c r="B1726" s="41"/>
      <c r="C1726" s="47"/>
    </row>
    <row r="1727" spans="1:3" x14ac:dyDescent="0.25">
      <c r="A1727" s="182"/>
      <c r="B1727" s="41"/>
      <c r="C1727" s="47"/>
    </row>
    <row r="1728" spans="1:3" x14ac:dyDescent="0.25">
      <c r="A1728" s="182"/>
      <c r="B1728" s="41"/>
      <c r="C1728" s="47"/>
    </row>
    <row r="1729" spans="1:3" x14ac:dyDescent="0.25">
      <c r="A1729" s="182"/>
      <c r="B1729" s="41"/>
      <c r="C1729" s="47"/>
    </row>
    <row r="1730" spans="1:3" x14ac:dyDescent="0.25">
      <c r="A1730" s="182"/>
      <c r="B1730" s="41"/>
      <c r="C1730" s="47"/>
    </row>
    <row r="1731" spans="1:3" x14ac:dyDescent="0.25">
      <c r="A1731" s="182"/>
      <c r="B1731" s="41"/>
      <c r="C1731" s="47"/>
    </row>
    <row r="1732" spans="1:3" x14ac:dyDescent="0.25">
      <c r="A1732" s="182"/>
      <c r="B1732" s="41"/>
      <c r="C1732" s="47"/>
    </row>
    <row r="1733" spans="1:3" x14ac:dyDescent="0.25">
      <c r="A1733" s="182"/>
      <c r="B1733" s="41"/>
      <c r="C1733" s="47"/>
    </row>
    <row r="1734" spans="1:3" x14ac:dyDescent="0.25">
      <c r="A1734" s="182"/>
      <c r="B1734" s="41"/>
      <c r="C1734" s="47"/>
    </row>
    <row r="1735" spans="1:3" x14ac:dyDescent="0.25">
      <c r="A1735" s="182"/>
      <c r="B1735" s="41"/>
      <c r="C1735" s="47"/>
    </row>
    <row r="1736" spans="1:3" x14ac:dyDescent="0.25">
      <c r="A1736" s="182"/>
      <c r="B1736" s="41"/>
      <c r="C1736" s="47"/>
    </row>
    <row r="1737" spans="1:3" x14ac:dyDescent="0.25">
      <c r="A1737" s="182"/>
      <c r="B1737" s="41"/>
      <c r="C1737" s="47"/>
    </row>
    <row r="1738" spans="1:3" x14ac:dyDescent="0.25">
      <c r="A1738" s="182"/>
      <c r="B1738" s="41"/>
      <c r="C1738" s="47"/>
    </row>
    <row r="1739" spans="1:3" x14ac:dyDescent="0.25">
      <c r="A1739" s="182"/>
      <c r="B1739" s="41"/>
      <c r="C1739" s="47"/>
    </row>
    <row r="1740" spans="1:3" x14ac:dyDescent="0.25">
      <c r="A1740" s="182"/>
      <c r="B1740" s="41"/>
      <c r="C1740" s="47"/>
    </row>
    <row r="1741" spans="1:3" x14ac:dyDescent="0.25">
      <c r="A1741" s="182"/>
      <c r="B1741" s="41"/>
      <c r="C1741" s="47"/>
    </row>
    <row r="1742" spans="1:3" x14ac:dyDescent="0.25">
      <c r="A1742" s="182"/>
      <c r="B1742" s="41"/>
      <c r="C1742" s="47"/>
    </row>
    <row r="1743" spans="1:3" x14ac:dyDescent="0.25">
      <c r="A1743" s="182"/>
      <c r="B1743" s="41"/>
      <c r="C1743" s="47"/>
    </row>
    <row r="1744" spans="1:3" x14ac:dyDescent="0.25">
      <c r="A1744" s="182"/>
      <c r="B1744" s="41"/>
      <c r="C1744" s="47"/>
    </row>
    <row r="1745" spans="1:3" x14ac:dyDescent="0.25">
      <c r="A1745" s="182"/>
      <c r="B1745" s="41"/>
      <c r="C1745" s="47"/>
    </row>
    <row r="1746" spans="1:3" x14ac:dyDescent="0.25">
      <c r="A1746" s="182"/>
      <c r="B1746" s="41"/>
      <c r="C1746" s="47"/>
    </row>
    <row r="1747" spans="1:3" x14ac:dyDescent="0.25">
      <c r="A1747" s="182"/>
      <c r="B1747" s="41"/>
      <c r="C1747" s="47"/>
    </row>
    <row r="1748" spans="1:3" x14ac:dyDescent="0.25">
      <c r="A1748" s="182"/>
      <c r="B1748" s="41"/>
      <c r="C1748" s="47"/>
    </row>
    <row r="1749" spans="1:3" x14ac:dyDescent="0.25">
      <c r="A1749" s="182"/>
      <c r="B1749" s="41"/>
      <c r="C1749" s="47"/>
    </row>
    <row r="1750" spans="1:3" x14ac:dyDescent="0.25">
      <c r="A1750" s="182"/>
      <c r="B1750" s="41"/>
      <c r="C1750" s="47"/>
    </row>
    <row r="1751" spans="1:3" x14ac:dyDescent="0.25">
      <c r="A1751" s="182"/>
      <c r="B1751" s="41"/>
      <c r="C1751" s="47"/>
    </row>
    <row r="1752" spans="1:3" x14ac:dyDescent="0.25">
      <c r="A1752" s="182"/>
      <c r="B1752" s="41"/>
      <c r="C1752" s="47"/>
    </row>
    <row r="1753" spans="1:3" x14ac:dyDescent="0.25">
      <c r="A1753" s="182"/>
      <c r="B1753" s="41"/>
      <c r="C1753" s="47"/>
    </row>
    <row r="1754" spans="1:3" x14ac:dyDescent="0.25">
      <c r="A1754" s="182"/>
      <c r="B1754" s="41"/>
      <c r="C1754" s="47"/>
    </row>
    <row r="1755" spans="1:3" x14ac:dyDescent="0.25">
      <c r="A1755" s="182"/>
      <c r="B1755" s="41"/>
      <c r="C1755" s="47"/>
    </row>
    <row r="1756" spans="1:3" x14ac:dyDescent="0.25">
      <c r="A1756" s="182"/>
      <c r="B1756" s="41"/>
      <c r="C1756" s="47"/>
    </row>
    <row r="1757" spans="1:3" x14ac:dyDescent="0.25">
      <c r="A1757" s="182"/>
      <c r="B1757" s="41"/>
      <c r="C1757" s="47"/>
    </row>
    <row r="1758" spans="1:3" x14ac:dyDescent="0.25">
      <c r="A1758" s="182"/>
      <c r="B1758" s="41"/>
      <c r="C1758" s="47"/>
    </row>
    <row r="1759" spans="1:3" x14ac:dyDescent="0.25">
      <c r="A1759" s="182"/>
      <c r="B1759" s="41"/>
      <c r="C1759" s="47"/>
    </row>
    <row r="1760" spans="1:3" x14ac:dyDescent="0.25">
      <c r="A1760" s="182"/>
      <c r="B1760" s="41"/>
      <c r="C1760" s="47"/>
    </row>
    <row r="1761" spans="1:3" x14ac:dyDescent="0.25">
      <c r="A1761" s="182"/>
      <c r="B1761" s="41"/>
      <c r="C1761" s="47"/>
    </row>
    <row r="1762" spans="1:3" x14ac:dyDescent="0.25">
      <c r="A1762" s="182"/>
      <c r="B1762" s="41"/>
      <c r="C1762" s="47"/>
    </row>
    <row r="1763" spans="1:3" x14ac:dyDescent="0.25">
      <c r="A1763" s="182"/>
      <c r="B1763" s="41"/>
      <c r="C1763" s="47"/>
    </row>
    <row r="1764" spans="1:3" x14ac:dyDescent="0.25">
      <c r="A1764" s="182"/>
      <c r="B1764" s="41"/>
      <c r="C1764" s="47"/>
    </row>
    <row r="1765" spans="1:3" x14ac:dyDescent="0.25">
      <c r="A1765" s="182"/>
      <c r="B1765" s="41"/>
      <c r="C1765" s="47"/>
    </row>
    <row r="1766" spans="1:3" x14ac:dyDescent="0.25">
      <c r="A1766" s="182"/>
      <c r="B1766" s="41"/>
      <c r="C1766" s="47"/>
    </row>
    <row r="1767" spans="1:3" x14ac:dyDescent="0.25">
      <c r="A1767" s="182"/>
      <c r="B1767" s="41"/>
      <c r="C1767" s="47"/>
    </row>
    <row r="1768" spans="1:3" x14ac:dyDescent="0.25">
      <c r="A1768" s="182"/>
      <c r="B1768" s="41"/>
      <c r="C1768" s="47"/>
    </row>
    <row r="1769" spans="1:3" x14ac:dyDescent="0.25">
      <c r="A1769" s="182"/>
      <c r="B1769" s="41"/>
      <c r="C1769" s="47"/>
    </row>
    <row r="1770" spans="1:3" x14ac:dyDescent="0.25">
      <c r="A1770" s="182"/>
      <c r="B1770" s="41"/>
      <c r="C1770" s="47"/>
    </row>
    <row r="1771" spans="1:3" x14ac:dyDescent="0.25">
      <c r="A1771" s="182"/>
      <c r="B1771" s="41"/>
      <c r="C1771" s="47"/>
    </row>
    <row r="1772" spans="1:3" x14ac:dyDescent="0.25">
      <c r="A1772" s="182"/>
      <c r="B1772" s="41"/>
      <c r="C1772" s="47"/>
    </row>
    <row r="1773" spans="1:3" x14ac:dyDescent="0.25">
      <c r="A1773" s="182"/>
      <c r="B1773" s="41"/>
      <c r="C1773" s="47"/>
    </row>
    <row r="1774" spans="1:3" x14ac:dyDescent="0.25">
      <c r="A1774" s="182"/>
      <c r="B1774" s="41"/>
      <c r="C1774" s="47"/>
    </row>
    <row r="1775" spans="1:3" x14ac:dyDescent="0.25">
      <c r="A1775" s="182"/>
      <c r="B1775" s="41"/>
      <c r="C1775" s="47"/>
    </row>
    <row r="1776" spans="1:3" x14ac:dyDescent="0.25">
      <c r="A1776" s="182"/>
      <c r="B1776" s="41"/>
      <c r="C1776" s="47"/>
    </row>
    <row r="1777" spans="1:3" x14ac:dyDescent="0.25">
      <c r="A1777" s="182"/>
      <c r="B1777" s="41"/>
      <c r="C1777" s="47"/>
    </row>
    <row r="1778" spans="1:3" x14ac:dyDescent="0.25">
      <c r="A1778" s="182"/>
      <c r="B1778" s="41"/>
      <c r="C1778" s="47"/>
    </row>
    <row r="1779" spans="1:3" x14ac:dyDescent="0.25">
      <c r="A1779" s="182"/>
      <c r="B1779" s="41"/>
      <c r="C1779" s="47"/>
    </row>
    <row r="1780" spans="1:3" x14ac:dyDescent="0.25">
      <c r="A1780" s="182"/>
      <c r="B1780" s="41"/>
      <c r="C1780" s="47"/>
    </row>
    <row r="1781" spans="1:3" x14ac:dyDescent="0.25">
      <c r="A1781" s="182"/>
      <c r="B1781" s="41"/>
      <c r="C1781" s="47"/>
    </row>
    <row r="1782" spans="1:3" x14ac:dyDescent="0.25">
      <c r="A1782" s="182"/>
      <c r="B1782" s="41"/>
      <c r="C1782" s="47"/>
    </row>
    <row r="1783" spans="1:3" x14ac:dyDescent="0.25">
      <c r="A1783" s="182"/>
      <c r="B1783" s="41"/>
      <c r="C1783" s="47"/>
    </row>
    <row r="1784" spans="1:3" x14ac:dyDescent="0.25">
      <c r="A1784" s="182"/>
      <c r="B1784" s="41"/>
      <c r="C1784" s="47"/>
    </row>
    <row r="1785" spans="1:3" x14ac:dyDescent="0.25">
      <c r="A1785" s="182"/>
      <c r="B1785" s="41"/>
      <c r="C1785" s="47"/>
    </row>
    <row r="1786" spans="1:3" x14ac:dyDescent="0.25">
      <c r="A1786" s="182"/>
      <c r="B1786" s="41"/>
      <c r="C1786" s="47"/>
    </row>
    <row r="1787" spans="1:3" x14ac:dyDescent="0.25">
      <c r="A1787" s="182"/>
      <c r="B1787" s="41"/>
      <c r="C1787" s="47"/>
    </row>
    <row r="1788" spans="1:3" x14ac:dyDescent="0.25">
      <c r="A1788" s="182"/>
      <c r="B1788" s="41"/>
      <c r="C1788" s="47"/>
    </row>
    <row r="1789" spans="1:3" x14ac:dyDescent="0.25">
      <c r="A1789" s="182"/>
      <c r="B1789" s="41"/>
      <c r="C1789" s="47"/>
    </row>
    <row r="1790" spans="1:3" x14ac:dyDescent="0.25">
      <c r="A1790" s="182"/>
      <c r="B1790" s="41"/>
      <c r="C1790" s="47"/>
    </row>
    <row r="1791" spans="1:3" x14ac:dyDescent="0.25">
      <c r="A1791" s="182"/>
      <c r="B1791" s="41"/>
      <c r="C1791" s="47"/>
    </row>
    <row r="1792" spans="1:3" x14ac:dyDescent="0.25">
      <c r="A1792" s="182"/>
      <c r="B1792" s="41"/>
      <c r="C1792" s="47"/>
    </row>
    <row r="1793" spans="1:3" x14ac:dyDescent="0.25">
      <c r="A1793" s="182"/>
      <c r="B1793" s="41"/>
      <c r="C1793" s="47"/>
    </row>
    <row r="1794" spans="1:3" x14ac:dyDescent="0.25">
      <c r="A1794" s="182"/>
      <c r="B1794" s="41"/>
      <c r="C1794" s="47"/>
    </row>
    <row r="1795" spans="1:3" x14ac:dyDescent="0.25">
      <c r="A1795" s="182"/>
      <c r="B1795" s="41"/>
      <c r="C1795" s="47"/>
    </row>
    <row r="1796" spans="1:3" x14ac:dyDescent="0.25">
      <c r="A1796" s="182"/>
      <c r="B1796" s="41"/>
      <c r="C1796" s="47"/>
    </row>
    <row r="1797" spans="1:3" x14ac:dyDescent="0.25">
      <c r="A1797" s="182"/>
      <c r="B1797" s="41"/>
      <c r="C1797" s="47"/>
    </row>
    <row r="1798" spans="1:3" x14ac:dyDescent="0.25">
      <c r="A1798" s="182"/>
      <c r="B1798" s="41"/>
      <c r="C1798" s="47"/>
    </row>
    <row r="1799" spans="1:3" x14ac:dyDescent="0.25">
      <c r="A1799" s="182"/>
      <c r="B1799" s="41"/>
      <c r="C1799" s="47"/>
    </row>
    <row r="1800" spans="1:3" x14ac:dyDescent="0.25">
      <c r="A1800" s="182"/>
      <c r="B1800" s="41"/>
      <c r="C1800" s="47"/>
    </row>
    <row r="1801" spans="1:3" x14ac:dyDescent="0.25">
      <c r="A1801" s="182"/>
      <c r="B1801" s="41"/>
      <c r="C1801" s="47"/>
    </row>
    <row r="1802" spans="1:3" x14ac:dyDescent="0.25">
      <c r="A1802" s="182"/>
      <c r="B1802" s="41"/>
      <c r="C1802" s="47"/>
    </row>
    <row r="1803" spans="1:3" x14ac:dyDescent="0.25">
      <c r="A1803" s="182"/>
      <c r="B1803" s="41"/>
      <c r="C1803" s="47"/>
    </row>
    <row r="1804" spans="1:3" x14ac:dyDescent="0.25">
      <c r="A1804" s="182"/>
      <c r="B1804" s="41"/>
      <c r="C1804" s="47"/>
    </row>
    <row r="1805" spans="1:3" x14ac:dyDescent="0.25">
      <c r="A1805" s="182"/>
      <c r="B1805" s="41"/>
      <c r="C1805" s="47"/>
    </row>
    <row r="1806" spans="1:3" x14ac:dyDescent="0.25">
      <c r="A1806" s="182"/>
      <c r="B1806" s="41"/>
      <c r="C1806" s="47"/>
    </row>
    <row r="1807" spans="1:3" x14ac:dyDescent="0.25">
      <c r="A1807" s="182"/>
      <c r="B1807" s="41"/>
      <c r="C1807" s="47"/>
    </row>
    <row r="1808" spans="1:3" x14ac:dyDescent="0.25">
      <c r="A1808" s="182"/>
      <c r="B1808" s="41"/>
      <c r="C1808" s="47"/>
    </row>
    <row r="1809" spans="1:3" x14ac:dyDescent="0.25">
      <c r="A1809" s="182"/>
      <c r="B1809" s="41"/>
      <c r="C1809" s="47"/>
    </row>
    <row r="1810" spans="1:3" x14ac:dyDescent="0.25">
      <c r="A1810" s="182"/>
      <c r="B1810" s="41"/>
      <c r="C1810" s="47"/>
    </row>
    <row r="1811" spans="1:3" x14ac:dyDescent="0.25">
      <c r="A1811" s="182"/>
      <c r="B1811" s="41"/>
      <c r="C1811" s="47"/>
    </row>
    <row r="1812" spans="1:3" x14ac:dyDescent="0.25">
      <c r="A1812" s="182"/>
      <c r="B1812" s="41"/>
      <c r="C1812" s="47"/>
    </row>
    <row r="1813" spans="1:3" x14ac:dyDescent="0.25">
      <c r="A1813" s="182"/>
      <c r="B1813" s="41"/>
      <c r="C1813" s="47"/>
    </row>
    <row r="1814" spans="1:3" x14ac:dyDescent="0.25">
      <c r="A1814" s="182"/>
      <c r="B1814" s="41"/>
      <c r="C1814" s="47"/>
    </row>
    <row r="1815" spans="1:3" x14ac:dyDescent="0.25">
      <c r="A1815" s="182"/>
      <c r="B1815" s="41"/>
      <c r="C1815" s="47"/>
    </row>
    <row r="1816" spans="1:3" x14ac:dyDescent="0.25">
      <c r="A1816" s="182"/>
      <c r="B1816" s="41"/>
      <c r="C1816" s="47"/>
    </row>
    <row r="1817" spans="1:3" x14ac:dyDescent="0.25">
      <c r="A1817" s="182"/>
      <c r="B1817" s="41"/>
      <c r="C1817" s="47"/>
    </row>
    <row r="1818" spans="1:3" x14ac:dyDescent="0.25">
      <c r="A1818" s="182"/>
      <c r="B1818" s="41"/>
      <c r="C1818" s="47"/>
    </row>
    <row r="1819" spans="1:3" x14ac:dyDescent="0.25">
      <c r="A1819" s="182"/>
      <c r="B1819" s="41"/>
      <c r="C1819" s="47"/>
    </row>
    <row r="1820" spans="1:3" x14ac:dyDescent="0.25">
      <c r="A1820" s="182"/>
      <c r="B1820" s="41"/>
      <c r="C1820" s="47"/>
    </row>
    <row r="1821" spans="1:3" x14ac:dyDescent="0.25">
      <c r="A1821" s="182"/>
      <c r="B1821" s="41"/>
      <c r="C1821" s="47"/>
    </row>
    <row r="1822" spans="1:3" x14ac:dyDescent="0.25">
      <c r="A1822" s="182"/>
      <c r="B1822" s="41"/>
      <c r="C1822" s="47"/>
    </row>
    <row r="1823" spans="1:3" x14ac:dyDescent="0.25">
      <c r="A1823" s="182"/>
      <c r="B1823" s="41"/>
      <c r="C1823" s="47"/>
    </row>
    <row r="1824" spans="1:3" x14ac:dyDescent="0.25">
      <c r="A1824" s="182"/>
      <c r="B1824" s="41"/>
      <c r="C1824" s="47"/>
    </row>
    <row r="1825" spans="1:3" x14ac:dyDescent="0.25">
      <c r="A1825" s="182"/>
      <c r="B1825" s="41"/>
      <c r="C1825" s="47"/>
    </row>
    <row r="1826" spans="1:3" x14ac:dyDescent="0.25">
      <c r="A1826" s="182"/>
      <c r="B1826" s="41"/>
      <c r="C1826" s="47"/>
    </row>
    <row r="1827" spans="1:3" x14ac:dyDescent="0.25">
      <c r="A1827" s="182"/>
      <c r="B1827" s="41"/>
      <c r="C1827" s="47"/>
    </row>
    <row r="1828" spans="1:3" x14ac:dyDescent="0.25">
      <c r="A1828" s="182"/>
      <c r="B1828" s="41"/>
      <c r="C1828" s="47"/>
    </row>
    <row r="1829" spans="1:3" x14ac:dyDescent="0.25">
      <c r="A1829" s="182"/>
      <c r="B1829" s="41"/>
      <c r="C1829" s="47"/>
    </row>
    <row r="1830" spans="1:3" x14ac:dyDescent="0.25">
      <c r="A1830" s="182"/>
      <c r="B1830" s="41"/>
      <c r="C1830" s="47"/>
    </row>
    <row r="1831" spans="1:3" x14ac:dyDescent="0.25">
      <c r="A1831" s="182"/>
      <c r="B1831" s="41"/>
      <c r="C1831" s="47"/>
    </row>
    <row r="1832" spans="1:3" x14ac:dyDescent="0.25">
      <c r="A1832" s="182"/>
      <c r="B1832" s="41"/>
      <c r="C1832" s="47"/>
    </row>
    <row r="1833" spans="1:3" x14ac:dyDescent="0.25">
      <c r="A1833" s="182"/>
      <c r="B1833" s="41"/>
      <c r="C1833" s="47"/>
    </row>
    <row r="1834" spans="1:3" x14ac:dyDescent="0.25">
      <c r="A1834" s="182"/>
      <c r="B1834" s="41"/>
      <c r="C1834" s="47"/>
    </row>
    <row r="1835" spans="1:3" x14ac:dyDescent="0.25">
      <c r="A1835" s="182"/>
      <c r="B1835" s="41"/>
      <c r="C1835" s="47"/>
    </row>
    <row r="1836" spans="1:3" x14ac:dyDescent="0.25">
      <c r="A1836" s="182"/>
      <c r="B1836" s="41"/>
      <c r="C1836" s="47"/>
    </row>
    <row r="1837" spans="1:3" x14ac:dyDescent="0.25">
      <c r="A1837" s="182"/>
      <c r="B1837" s="41"/>
      <c r="C1837" s="47"/>
    </row>
    <row r="1838" spans="1:3" x14ac:dyDescent="0.25">
      <c r="A1838" s="182"/>
      <c r="B1838" s="41"/>
      <c r="C1838" s="47"/>
    </row>
    <row r="1839" spans="1:3" x14ac:dyDescent="0.25">
      <c r="A1839" s="182"/>
      <c r="B1839" s="41"/>
      <c r="C1839" s="47"/>
    </row>
    <row r="1840" spans="1:3" x14ac:dyDescent="0.25">
      <c r="A1840" s="182"/>
      <c r="B1840" s="41"/>
      <c r="C1840" s="47"/>
    </row>
    <row r="1841" spans="1:3" x14ac:dyDescent="0.25">
      <c r="A1841" s="182"/>
      <c r="B1841" s="41"/>
      <c r="C1841" s="47"/>
    </row>
    <row r="1842" spans="1:3" x14ac:dyDescent="0.25">
      <c r="A1842" s="182"/>
      <c r="B1842" s="41"/>
      <c r="C1842" s="47"/>
    </row>
    <row r="1843" spans="1:3" x14ac:dyDescent="0.25">
      <c r="A1843" s="182"/>
      <c r="B1843" s="41"/>
      <c r="C1843" s="47"/>
    </row>
    <row r="1844" spans="1:3" x14ac:dyDescent="0.25">
      <c r="A1844" s="182"/>
      <c r="B1844" s="41"/>
      <c r="C1844" s="47"/>
    </row>
    <row r="1845" spans="1:3" x14ac:dyDescent="0.25">
      <c r="A1845" s="182"/>
      <c r="B1845" s="41"/>
      <c r="C1845" s="47"/>
    </row>
    <row r="1846" spans="1:3" x14ac:dyDescent="0.25">
      <c r="A1846" s="182"/>
      <c r="B1846" s="41"/>
      <c r="C1846" s="47"/>
    </row>
    <row r="1847" spans="1:3" x14ac:dyDescent="0.25">
      <c r="A1847" s="182"/>
      <c r="B1847" s="41"/>
      <c r="C1847" s="47"/>
    </row>
    <row r="1848" spans="1:3" x14ac:dyDescent="0.25">
      <c r="A1848" s="182"/>
      <c r="B1848" s="41"/>
      <c r="C1848" s="47"/>
    </row>
    <row r="1849" spans="1:3" x14ac:dyDescent="0.25">
      <c r="A1849" s="182"/>
      <c r="B1849" s="41"/>
      <c r="C1849" s="47"/>
    </row>
    <row r="1850" spans="1:3" x14ac:dyDescent="0.25">
      <c r="A1850" s="182"/>
      <c r="B1850" s="41"/>
      <c r="C1850" s="47"/>
    </row>
    <row r="1851" spans="1:3" x14ac:dyDescent="0.25">
      <c r="A1851" s="182"/>
      <c r="B1851" s="41"/>
      <c r="C1851" s="47"/>
    </row>
    <row r="1852" spans="1:3" x14ac:dyDescent="0.25">
      <c r="A1852" s="182"/>
      <c r="B1852" s="41"/>
      <c r="C1852" s="47"/>
    </row>
    <row r="1853" spans="1:3" x14ac:dyDescent="0.25">
      <c r="A1853" s="182"/>
      <c r="B1853" s="41"/>
      <c r="C1853" s="47"/>
    </row>
    <row r="1854" spans="1:3" x14ac:dyDescent="0.25">
      <c r="A1854" s="182"/>
      <c r="B1854" s="41"/>
      <c r="C1854" s="47"/>
    </row>
    <row r="1855" spans="1:3" x14ac:dyDescent="0.25">
      <c r="A1855" s="182"/>
      <c r="B1855" s="41"/>
      <c r="C1855" s="47"/>
    </row>
    <row r="1856" spans="1:3" x14ac:dyDescent="0.25">
      <c r="A1856" s="182"/>
      <c r="B1856" s="41"/>
      <c r="C1856" s="47"/>
    </row>
    <row r="1857" spans="1:3" x14ac:dyDescent="0.25">
      <c r="A1857" s="182"/>
      <c r="B1857" s="41"/>
      <c r="C1857" s="47"/>
    </row>
    <row r="1858" spans="1:3" x14ac:dyDescent="0.25">
      <c r="A1858" s="182"/>
      <c r="B1858" s="41"/>
      <c r="C1858" s="47"/>
    </row>
    <row r="1859" spans="1:3" x14ac:dyDescent="0.25">
      <c r="A1859" s="182"/>
      <c r="B1859" s="41"/>
      <c r="C1859" s="47"/>
    </row>
    <row r="1860" spans="1:3" x14ac:dyDescent="0.25">
      <c r="A1860" s="182"/>
      <c r="B1860" s="41"/>
      <c r="C1860" s="47"/>
    </row>
    <row r="1861" spans="1:3" x14ac:dyDescent="0.25">
      <c r="A1861" s="182"/>
      <c r="B1861" s="41"/>
      <c r="C1861" s="47"/>
    </row>
    <row r="1862" spans="1:3" x14ac:dyDescent="0.25">
      <c r="A1862" s="182"/>
      <c r="B1862" s="41"/>
      <c r="C1862" s="47"/>
    </row>
    <row r="1863" spans="1:3" x14ac:dyDescent="0.25">
      <c r="A1863" s="182"/>
      <c r="B1863" s="41"/>
      <c r="C1863" s="47"/>
    </row>
    <row r="1864" spans="1:3" x14ac:dyDescent="0.25">
      <c r="A1864" s="182"/>
      <c r="B1864" s="41"/>
      <c r="C1864" s="47"/>
    </row>
    <row r="1865" spans="1:3" x14ac:dyDescent="0.25">
      <c r="A1865" s="182"/>
      <c r="B1865" s="41"/>
      <c r="C1865" s="47"/>
    </row>
    <row r="1866" spans="1:3" x14ac:dyDescent="0.25">
      <c r="A1866" s="182"/>
      <c r="B1866" s="41"/>
      <c r="C1866" s="47"/>
    </row>
    <row r="1867" spans="1:3" x14ac:dyDescent="0.25">
      <c r="A1867" s="182"/>
      <c r="B1867" s="41"/>
      <c r="C1867" s="47"/>
    </row>
    <row r="1868" spans="1:3" x14ac:dyDescent="0.25">
      <c r="A1868" s="182"/>
      <c r="B1868" s="41"/>
      <c r="C1868" s="47"/>
    </row>
    <row r="1869" spans="1:3" x14ac:dyDescent="0.25">
      <c r="A1869" s="182"/>
      <c r="B1869" s="41"/>
      <c r="C1869" s="47"/>
    </row>
    <row r="1870" spans="1:3" x14ac:dyDescent="0.25">
      <c r="A1870" s="182"/>
      <c r="B1870" s="41"/>
      <c r="C1870" s="47"/>
    </row>
    <row r="1871" spans="1:3" x14ac:dyDescent="0.25">
      <c r="A1871" s="182"/>
      <c r="B1871" s="41"/>
      <c r="C1871" s="47"/>
    </row>
    <row r="1872" spans="1:3" x14ac:dyDescent="0.25">
      <c r="A1872" s="182"/>
      <c r="B1872" s="41"/>
      <c r="C1872" s="47"/>
    </row>
    <row r="1873" spans="1:3" x14ac:dyDescent="0.25">
      <c r="A1873" s="182"/>
      <c r="B1873" s="41"/>
      <c r="C1873" s="47"/>
    </row>
    <row r="1874" spans="1:3" x14ac:dyDescent="0.25">
      <c r="A1874" s="182"/>
      <c r="B1874" s="41"/>
      <c r="C1874" s="47"/>
    </row>
    <row r="1875" spans="1:3" x14ac:dyDescent="0.25">
      <c r="A1875" s="182"/>
      <c r="B1875" s="41"/>
      <c r="C1875" s="47"/>
    </row>
    <row r="1876" spans="1:3" x14ac:dyDescent="0.25">
      <c r="A1876" s="182"/>
      <c r="B1876" s="41"/>
      <c r="C1876" s="47"/>
    </row>
    <row r="1877" spans="1:3" x14ac:dyDescent="0.25">
      <c r="A1877" s="182"/>
      <c r="B1877" s="41"/>
      <c r="C1877" s="47"/>
    </row>
    <row r="1878" spans="1:3" x14ac:dyDescent="0.25">
      <c r="A1878" s="182"/>
      <c r="B1878" s="41"/>
      <c r="C1878" s="47"/>
    </row>
    <row r="1879" spans="1:3" x14ac:dyDescent="0.25">
      <c r="A1879" s="182"/>
      <c r="B1879" s="41"/>
      <c r="C1879" s="47"/>
    </row>
    <row r="1880" spans="1:3" x14ac:dyDescent="0.25">
      <c r="A1880" s="182"/>
      <c r="B1880" s="41"/>
      <c r="C1880" s="47"/>
    </row>
    <row r="1881" spans="1:3" x14ac:dyDescent="0.25">
      <c r="A1881" s="182"/>
      <c r="B1881" s="41"/>
      <c r="C1881" s="47"/>
    </row>
    <row r="1882" spans="1:3" x14ac:dyDescent="0.25">
      <c r="A1882" s="182"/>
      <c r="B1882" s="41"/>
      <c r="C1882" s="47"/>
    </row>
    <row r="1883" spans="1:3" x14ac:dyDescent="0.25">
      <c r="A1883" s="182"/>
      <c r="B1883" s="41"/>
      <c r="C1883" s="47"/>
    </row>
    <row r="1884" spans="1:3" x14ac:dyDescent="0.25">
      <c r="A1884" s="182"/>
      <c r="B1884" s="41"/>
      <c r="C1884" s="47"/>
    </row>
    <row r="1885" spans="1:3" x14ac:dyDescent="0.25">
      <c r="A1885" s="182"/>
      <c r="B1885" s="41"/>
      <c r="C1885" s="47"/>
    </row>
    <row r="1886" spans="1:3" x14ac:dyDescent="0.25">
      <c r="A1886" s="182"/>
      <c r="B1886" s="41"/>
      <c r="C1886" s="47"/>
    </row>
    <row r="1887" spans="1:3" x14ac:dyDescent="0.25">
      <c r="A1887" s="182"/>
      <c r="B1887" s="41"/>
      <c r="C1887" s="47"/>
    </row>
    <row r="1888" spans="1:3" x14ac:dyDescent="0.25">
      <c r="A1888" s="182"/>
      <c r="B1888" s="41"/>
      <c r="C1888" s="47"/>
    </row>
    <row r="1889" spans="1:3" x14ac:dyDescent="0.25">
      <c r="A1889" s="182"/>
      <c r="B1889" s="41"/>
      <c r="C1889" s="47"/>
    </row>
    <row r="1890" spans="1:3" x14ac:dyDescent="0.25">
      <c r="A1890" s="182"/>
      <c r="B1890" s="41"/>
      <c r="C1890" s="47"/>
    </row>
    <row r="1891" spans="1:3" x14ac:dyDescent="0.25">
      <c r="A1891" s="182"/>
      <c r="B1891" s="41"/>
      <c r="C1891" s="47"/>
    </row>
    <row r="1892" spans="1:3" x14ac:dyDescent="0.25">
      <c r="A1892" s="182"/>
      <c r="B1892" s="41"/>
      <c r="C1892" s="47"/>
    </row>
    <row r="1893" spans="1:3" x14ac:dyDescent="0.25">
      <c r="A1893" s="182"/>
      <c r="B1893" s="41"/>
      <c r="C1893" s="47"/>
    </row>
    <row r="1894" spans="1:3" x14ac:dyDescent="0.25">
      <c r="A1894" s="182"/>
      <c r="B1894" s="41"/>
      <c r="C1894" s="47"/>
    </row>
    <row r="1895" spans="1:3" x14ac:dyDescent="0.25">
      <c r="A1895" s="182"/>
      <c r="B1895" s="41"/>
      <c r="C1895" s="47"/>
    </row>
    <row r="1896" spans="1:3" x14ac:dyDescent="0.25">
      <c r="A1896" s="182"/>
      <c r="B1896" s="41"/>
      <c r="C1896" s="47"/>
    </row>
    <row r="1897" spans="1:3" x14ac:dyDescent="0.25">
      <c r="A1897" s="182"/>
      <c r="B1897" s="41"/>
      <c r="C1897" s="47"/>
    </row>
    <row r="1898" spans="1:3" x14ac:dyDescent="0.25">
      <c r="A1898" s="182"/>
      <c r="B1898" s="41"/>
      <c r="C1898" s="47"/>
    </row>
    <row r="1899" spans="1:3" x14ac:dyDescent="0.25">
      <c r="A1899" s="182"/>
      <c r="B1899" s="41"/>
      <c r="C1899" s="47"/>
    </row>
    <row r="1900" spans="1:3" x14ac:dyDescent="0.25">
      <c r="A1900" s="182"/>
      <c r="B1900" s="41"/>
      <c r="C1900" s="47"/>
    </row>
    <row r="1901" spans="1:3" x14ac:dyDescent="0.25">
      <c r="A1901" s="182"/>
      <c r="B1901" s="41"/>
      <c r="C1901" s="47"/>
    </row>
    <row r="1902" spans="1:3" x14ac:dyDescent="0.25">
      <c r="A1902" s="182"/>
      <c r="B1902" s="41"/>
      <c r="C1902" s="47"/>
    </row>
    <row r="1903" spans="1:3" x14ac:dyDescent="0.25">
      <c r="A1903" s="182"/>
      <c r="B1903" s="41"/>
      <c r="C1903" s="47"/>
    </row>
    <row r="1904" spans="1:3" x14ac:dyDescent="0.25">
      <c r="A1904" s="182"/>
      <c r="B1904" s="41"/>
      <c r="C1904" s="47"/>
    </row>
    <row r="1905" spans="1:3" x14ac:dyDescent="0.25">
      <c r="A1905" s="182"/>
      <c r="B1905" s="41"/>
      <c r="C1905" s="47"/>
    </row>
    <row r="1906" spans="1:3" x14ac:dyDescent="0.25">
      <c r="A1906" s="182"/>
      <c r="B1906" s="41"/>
      <c r="C1906" s="47"/>
    </row>
    <row r="1907" spans="1:3" x14ac:dyDescent="0.25">
      <c r="A1907" s="182"/>
      <c r="B1907" s="41"/>
      <c r="C1907" s="47"/>
    </row>
    <row r="1908" spans="1:3" x14ac:dyDescent="0.25">
      <c r="A1908" s="182"/>
      <c r="B1908" s="41"/>
      <c r="C1908" s="47"/>
    </row>
    <row r="1909" spans="1:3" x14ac:dyDescent="0.25">
      <c r="A1909" s="182"/>
      <c r="B1909" s="41"/>
      <c r="C1909" s="47"/>
    </row>
    <row r="1910" spans="1:3" x14ac:dyDescent="0.25">
      <c r="A1910" s="182"/>
      <c r="B1910" s="41"/>
      <c r="C1910" s="47"/>
    </row>
    <row r="1911" spans="1:3" x14ac:dyDescent="0.25">
      <c r="A1911" s="182"/>
      <c r="B1911" s="41"/>
      <c r="C1911" s="47"/>
    </row>
    <row r="1912" spans="1:3" x14ac:dyDescent="0.25">
      <c r="A1912" s="182"/>
      <c r="B1912" s="41"/>
      <c r="C1912" s="47"/>
    </row>
    <row r="1913" spans="1:3" x14ac:dyDescent="0.25">
      <c r="A1913" s="182"/>
      <c r="B1913" s="41"/>
      <c r="C1913" s="47"/>
    </row>
    <row r="1914" spans="1:3" x14ac:dyDescent="0.25">
      <c r="A1914" s="182"/>
      <c r="B1914" s="41"/>
      <c r="C1914" s="47"/>
    </row>
    <row r="1915" spans="1:3" x14ac:dyDescent="0.25">
      <c r="A1915" s="182"/>
      <c r="B1915" s="41"/>
      <c r="C1915" s="47"/>
    </row>
    <row r="1916" spans="1:3" x14ac:dyDescent="0.25">
      <c r="A1916" s="182"/>
      <c r="B1916" s="41"/>
      <c r="C1916" s="47"/>
    </row>
    <row r="1917" spans="1:3" x14ac:dyDescent="0.25">
      <c r="A1917" s="182"/>
      <c r="B1917" s="41"/>
      <c r="C1917" s="47"/>
    </row>
    <row r="1918" spans="1:3" x14ac:dyDescent="0.25">
      <c r="A1918" s="182"/>
      <c r="B1918" s="41"/>
      <c r="C1918" s="47"/>
    </row>
    <row r="1919" spans="1:3" x14ac:dyDescent="0.25">
      <c r="A1919" s="182"/>
      <c r="B1919" s="41"/>
      <c r="C1919" s="47"/>
    </row>
    <row r="1920" spans="1:3" x14ac:dyDescent="0.25">
      <c r="A1920" s="182"/>
      <c r="B1920" s="41"/>
      <c r="C1920" s="47"/>
    </row>
    <row r="1921" spans="1:3" x14ac:dyDescent="0.25">
      <c r="A1921" s="182"/>
      <c r="B1921" s="41"/>
      <c r="C1921" s="47"/>
    </row>
    <row r="1922" spans="1:3" x14ac:dyDescent="0.25">
      <c r="A1922" s="182"/>
      <c r="B1922" s="41"/>
      <c r="C1922" s="47"/>
    </row>
    <row r="1923" spans="1:3" x14ac:dyDescent="0.25">
      <c r="A1923" s="182"/>
      <c r="B1923" s="41"/>
      <c r="C1923" s="47"/>
    </row>
    <row r="1924" spans="1:3" x14ac:dyDescent="0.25">
      <c r="A1924" s="182"/>
      <c r="B1924" s="41"/>
      <c r="C1924" s="47"/>
    </row>
    <row r="1925" spans="1:3" x14ac:dyDescent="0.25">
      <c r="A1925" s="182"/>
      <c r="B1925" s="41"/>
      <c r="C1925" s="47"/>
    </row>
    <row r="1926" spans="1:3" x14ac:dyDescent="0.25">
      <c r="A1926" s="182"/>
      <c r="B1926" s="41"/>
      <c r="C1926" s="47"/>
    </row>
    <row r="1927" spans="1:3" x14ac:dyDescent="0.25">
      <c r="A1927" s="182"/>
      <c r="B1927" s="41"/>
      <c r="C1927" s="47"/>
    </row>
    <row r="1928" spans="1:3" x14ac:dyDescent="0.25">
      <c r="A1928" s="182"/>
      <c r="B1928" s="41"/>
      <c r="C1928" s="47"/>
    </row>
    <row r="1929" spans="1:3" x14ac:dyDescent="0.25">
      <c r="A1929" s="182"/>
      <c r="B1929" s="41"/>
      <c r="C1929" s="47"/>
    </row>
    <row r="1930" spans="1:3" x14ac:dyDescent="0.25">
      <c r="A1930" s="182"/>
      <c r="B1930" s="41"/>
      <c r="C1930" s="47"/>
    </row>
    <row r="1931" spans="1:3" x14ac:dyDescent="0.25">
      <c r="A1931" s="182"/>
      <c r="B1931" s="41"/>
      <c r="C1931" s="47"/>
    </row>
    <row r="1932" spans="1:3" x14ac:dyDescent="0.25">
      <c r="A1932" s="182"/>
      <c r="B1932" s="41"/>
      <c r="C1932" s="47"/>
    </row>
    <row r="1933" spans="1:3" x14ac:dyDescent="0.25">
      <c r="A1933" s="182"/>
      <c r="B1933" s="41"/>
      <c r="C1933" s="47"/>
    </row>
    <row r="1934" spans="1:3" x14ac:dyDescent="0.25">
      <c r="A1934" s="182"/>
      <c r="B1934" s="41"/>
      <c r="C1934" s="47"/>
    </row>
    <row r="1935" spans="1:3" x14ac:dyDescent="0.25">
      <c r="A1935" s="182"/>
      <c r="B1935" s="41"/>
      <c r="C1935" s="47"/>
    </row>
    <row r="1936" spans="1:3" x14ac:dyDescent="0.25">
      <c r="A1936" s="182"/>
      <c r="B1936" s="41"/>
      <c r="C1936" s="47"/>
    </row>
    <row r="1937" spans="1:3" x14ac:dyDescent="0.25">
      <c r="A1937" s="182"/>
      <c r="B1937" s="41"/>
      <c r="C1937" s="47"/>
    </row>
    <row r="1938" spans="1:3" x14ac:dyDescent="0.25">
      <c r="A1938" s="182"/>
      <c r="B1938" s="41"/>
      <c r="C1938" s="47"/>
    </row>
    <row r="1939" spans="1:3" x14ac:dyDescent="0.25">
      <c r="A1939" s="182"/>
      <c r="B1939" s="41"/>
      <c r="C1939" s="47"/>
    </row>
    <row r="1940" spans="1:3" x14ac:dyDescent="0.25">
      <c r="A1940" s="182"/>
      <c r="B1940" s="41"/>
      <c r="C1940" s="47"/>
    </row>
    <row r="1941" spans="1:3" x14ac:dyDescent="0.25">
      <c r="A1941" s="182"/>
      <c r="B1941" s="41"/>
      <c r="C1941" s="47"/>
    </row>
    <row r="1942" spans="1:3" x14ac:dyDescent="0.25">
      <c r="A1942" s="182"/>
      <c r="B1942" s="41"/>
      <c r="C1942" s="47"/>
    </row>
    <row r="1943" spans="1:3" x14ac:dyDescent="0.25">
      <c r="A1943" s="182"/>
      <c r="B1943" s="41"/>
      <c r="C1943" s="47"/>
    </row>
    <row r="1944" spans="1:3" x14ac:dyDescent="0.25">
      <c r="A1944" s="182"/>
      <c r="B1944" s="41"/>
      <c r="C1944" s="47"/>
    </row>
    <row r="1945" spans="1:3" x14ac:dyDescent="0.25">
      <c r="A1945" s="182"/>
      <c r="B1945" s="41"/>
      <c r="C1945" s="47"/>
    </row>
    <row r="1946" spans="1:3" x14ac:dyDescent="0.25">
      <c r="A1946" s="182"/>
      <c r="B1946" s="41"/>
      <c r="C1946" s="47"/>
    </row>
    <row r="1947" spans="1:3" x14ac:dyDescent="0.25">
      <c r="A1947" s="182"/>
      <c r="B1947" s="41"/>
      <c r="C1947" s="47"/>
    </row>
    <row r="1948" spans="1:3" x14ac:dyDescent="0.25">
      <c r="A1948" s="182"/>
      <c r="B1948" s="41"/>
      <c r="C1948" s="47"/>
    </row>
    <row r="1949" spans="1:3" x14ac:dyDescent="0.25">
      <c r="A1949" s="182"/>
      <c r="B1949" s="41"/>
      <c r="C1949" s="47"/>
    </row>
    <row r="1950" spans="1:3" x14ac:dyDescent="0.25">
      <c r="A1950" s="182"/>
      <c r="B1950" s="41"/>
      <c r="C1950" s="47"/>
    </row>
    <row r="1951" spans="1:3" x14ac:dyDescent="0.25">
      <c r="A1951" s="182"/>
      <c r="B1951" s="41"/>
      <c r="C1951" s="47"/>
    </row>
    <row r="1952" spans="1:3" x14ac:dyDescent="0.25">
      <c r="A1952" s="182"/>
      <c r="B1952" s="41"/>
      <c r="C1952" s="47"/>
    </row>
    <row r="1953" spans="1:3" x14ac:dyDescent="0.25">
      <c r="A1953" s="182"/>
      <c r="B1953" s="41"/>
      <c r="C1953" s="47"/>
    </row>
    <row r="1954" spans="1:3" x14ac:dyDescent="0.25">
      <c r="A1954" s="182"/>
      <c r="B1954" s="41"/>
      <c r="C1954" s="47"/>
    </row>
    <row r="1955" spans="1:3" x14ac:dyDescent="0.25">
      <c r="A1955" s="182"/>
      <c r="B1955" s="41"/>
      <c r="C1955" s="47"/>
    </row>
    <row r="1956" spans="1:3" x14ac:dyDescent="0.25">
      <c r="A1956" s="182"/>
      <c r="B1956" s="41"/>
      <c r="C1956" s="47"/>
    </row>
    <row r="1957" spans="1:3" x14ac:dyDescent="0.25">
      <c r="A1957" s="182"/>
      <c r="B1957" s="41"/>
      <c r="C1957" s="47"/>
    </row>
    <row r="1958" spans="1:3" x14ac:dyDescent="0.25">
      <c r="A1958" s="182"/>
      <c r="B1958" s="41"/>
      <c r="C1958" s="47"/>
    </row>
    <row r="1959" spans="1:3" x14ac:dyDescent="0.25">
      <c r="A1959" s="182"/>
      <c r="B1959" s="41"/>
      <c r="C1959" s="47"/>
    </row>
    <row r="1960" spans="1:3" x14ac:dyDescent="0.25">
      <c r="A1960" s="182"/>
      <c r="B1960" s="41"/>
      <c r="C1960" s="47"/>
    </row>
    <row r="1961" spans="1:3" x14ac:dyDescent="0.25">
      <c r="A1961" s="182"/>
      <c r="B1961" s="41"/>
      <c r="C1961" s="47"/>
    </row>
    <row r="1962" spans="1:3" x14ac:dyDescent="0.25">
      <c r="A1962" s="182"/>
      <c r="B1962" s="41"/>
      <c r="C1962" s="47"/>
    </row>
    <row r="1963" spans="1:3" x14ac:dyDescent="0.25">
      <c r="A1963" s="182"/>
      <c r="B1963" s="41"/>
      <c r="C1963" s="47"/>
    </row>
    <row r="1964" spans="1:3" x14ac:dyDescent="0.25">
      <c r="A1964" s="182"/>
      <c r="B1964" s="41"/>
      <c r="C1964" s="47"/>
    </row>
    <row r="1965" spans="1:3" x14ac:dyDescent="0.25">
      <c r="A1965" s="182"/>
      <c r="B1965" s="41"/>
      <c r="C1965" s="47"/>
    </row>
    <row r="1966" spans="1:3" x14ac:dyDescent="0.25">
      <c r="A1966" s="182"/>
      <c r="B1966" s="41"/>
      <c r="C1966" s="47"/>
    </row>
    <row r="1967" spans="1:3" x14ac:dyDescent="0.25">
      <c r="A1967" s="182"/>
      <c r="B1967" s="41"/>
      <c r="C1967" s="47"/>
    </row>
    <row r="1968" spans="1:3" x14ac:dyDescent="0.25">
      <c r="A1968" s="182"/>
      <c r="B1968" s="41"/>
      <c r="C1968" s="47"/>
    </row>
    <row r="1969" spans="1:3" x14ac:dyDescent="0.25">
      <c r="A1969" s="182"/>
      <c r="B1969" s="41"/>
      <c r="C1969" s="47"/>
    </row>
    <row r="1970" spans="1:3" x14ac:dyDescent="0.25">
      <c r="A1970" s="182"/>
      <c r="B1970" s="41"/>
      <c r="C1970" s="47"/>
    </row>
    <row r="1971" spans="1:3" x14ac:dyDescent="0.25">
      <c r="A1971" s="182"/>
      <c r="B1971" s="41"/>
      <c r="C1971" s="47"/>
    </row>
    <row r="1972" spans="1:3" x14ac:dyDescent="0.25">
      <c r="A1972" s="182"/>
      <c r="B1972" s="41"/>
      <c r="C1972" s="47"/>
    </row>
    <row r="1973" spans="1:3" x14ac:dyDescent="0.25">
      <c r="A1973" s="182"/>
      <c r="B1973" s="41"/>
      <c r="C1973" s="47"/>
    </row>
    <row r="1974" spans="1:3" x14ac:dyDescent="0.25">
      <c r="A1974" s="182"/>
      <c r="B1974" s="41"/>
      <c r="C1974" s="47"/>
    </row>
    <row r="1975" spans="1:3" x14ac:dyDescent="0.25">
      <c r="A1975" s="182"/>
      <c r="B1975" s="41"/>
      <c r="C1975" s="47"/>
    </row>
    <row r="1976" spans="1:3" x14ac:dyDescent="0.25">
      <c r="A1976" s="182"/>
      <c r="B1976" s="41"/>
      <c r="C1976" s="47"/>
    </row>
    <row r="1977" spans="1:3" x14ac:dyDescent="0.25">
      <c r="A1977" s="182"/>
      <c r="B1977" s="41"/>
      <c r="C1977" s="47"/>
    </row>
    <row r="1978" spans="1:3" x14ac:dyDescent="0.25">
      <c r="A1978" s="182"/>
      <c r="B1978" s="41"/>
      <c r="C1978" s="47"/>
    </row>
    <row r="1979" spans="1:3" x14ac:dyDescent="0.25">
      <c r="A1979" s="182"/>
      <c r="B1979" s="41"/>
      <c r="C1979" s="47"/>
    </row>
    <row r="1980" spans="1:3" x14ac:dyDescent="0.25">
      <c r="A1980" s="182"/>
      <c r="B1980" s="41"/>
      <c r="C1980" s="47"/>
    </row>
    <row r="1981" spans="1:3" x14ac:dyDescent="0.25">
      <c r="A1981" s="182"/>
      <c r="B1981" s="41"/>
      <c r="C1981" s="47"/>
    </row>
    <row r="1982" spans="1:3" x14ac:dyDescent="0.25">
      <c r="A1982" s="182"/>
      <c r="B1982" s="41"/>
      <c r="C1982" s="47"/>
    </row>
    <row r="1983" spans="1:3" x14ac:dyDescent="0.25">
      <c r="A1983" s="182"/>
      <c r="B1983" s="41"/>
      <c r="C1983" s="47"/>
    </row>
    <row r="1984" spans="1:3" x14ac:dyDescent="0.25">
      <c r="A1984" s="182"/>
      <c r="B1984" s="41"/>
      <c r="C1984" s="47"/>
    </row>
    <row r="1985" spans="1:3" x14ac:dyDescent="0.25">
      <c r="A1985" s="182"/>
      <c r="B1985" s="41"/>
      <c r="C1985" s="47"/>
    </row>
    <row r="1986" spans="1:3" x14ac:dyDescent="0.25">
      <c r="A1986" s="182"/>
      <c r="B1986" s="41"/>
      <c r="C1986" s="47"/>
    </row>
    <row r="1987" spans="1:3" x14ac:dyDescent="0.25">
      <c r="A1987" s="182"/>
      <c r="B1987" s="41"/>
      <c r="C1987" s="47"/>
    </row>
    <row r="1988" spans="1:3" x14ac:dyDescent="0.25">
      <c r="A1988" s="182"/>
      <c r="B1988" s="41"/>
      <c r="C1988" s="47"/>
    </row>
    <row r="1989" spans="1:3" x14ac:dyDescent="0.25">
      <c r="A1989" s="182"/>
      <c r="B1989" s="41"/>
      <c r="C1989" s="47"/>
    </row>
    <row r="1990" spans="1:3" x14ac:dyDescent="0.25">
      <c r="A1990" s="182"/>
      <c r="B1990" s="41"/>
      <c r="C1990" s="47"/>
    </row>
    <row r="1991" spans="1:3" x14ac:dyDescent="0.25">
      <c r="A1991" s="182"/>
      <c r="B1991" s="41"/>
      <c r="C1991" s="47"/>
    </row>
    <row r="1992" spans="1:3" x14ac:dyDescent="0.25">
      <c r="A1992" s="182"/>
      <c r="B1992" s="41"/>
      <c r="C1992" s="47"/>
    </row>
    <row r="1993" spans="1:3" x14ac:dyDescent="0.25">
      <c r="A1993" s="182"/>
      <c r="B1993" s="41"/>
      <c r="C1993" s="47"/>
    </row>
    <row r="1994" spans="1:3" x14ac:dyDescent="0.25">
      <c r="A1994" s="182"/>
      <c r="B1994" s="41"/>
      <c r="C1994" s="47"/>
    </row>
    <row r="1995" spans="1:3" x14ac:dyDescent="0.25">
      <c r="A1995" s="182"/>
      <c r="B1995" s="41"/>
      <c r="C1995" s="47"/>
    </row>
    <row r="1996" spans="1:3" x14ac:dyDescent="0.25">
      <c r="A1996" s="182"/>
      <c r="B1996" s="41"/>
      <c r="C1996" s="47"/>
    </row>
    <row r="1997" spans="1:3" x14ac:dyDescent="0.25">
      <c r="A1997" s="182"/>
      <c r="B1997" s="41"/>
      <c r="C1997" s="47"/>
    </row>
    <row r="1998" spans="1:3" x14ac:dyDescent="0.25">
      <c r="A1998" s="182"/>
      <c r="B1998" s="41"/>
      <c r="C1998" s="47"/>
    </row>
    <row r="1999" spans="1:3" x14ac:dyDescent="0.25">
      <c r="A1999" s="182"/>
      <c r="B1999" s="41"/>
      <c r="C1999" s="47"/>
    </row>
    <row r="2000" spans="1:3" x14ac:dyDescent="0.25">
      <c r="A2000" s="182"/>
      <c r="B2000" s="41"/>
      <c r="C2000" s="47"/>
    </row>
    <row r="2001" spans="1:3" x14ac:dyDescent="0.25">
      <c r="A2001" s="182"/>
      <c r="B2001" s="41"/>
      <c r="C2001" s="47"/>
    </row>
    <row r="2002" spans="1:3" x14ac:dyDescent="0.25">
      <c r="A2002" s="182"/>
      <c r="B2002" s="41"/>
      <c r="C2002" s="47"/>
    </row>
    <row r="2003" spans="1:3" x14ac:dyDescent="0.25">
      <c r="A2003" s="182"/>
      <c r="B2003" s="41"/>
      <c r="C2003" s="47"/>
    </row>
    <row r="2004" spans="1:3" x14ac:dyDescent="0.25">
      <c r="A2004" s="182"/>
      <c r="B2004" s="41"/>
      <c r="C2004" s="47"/>
    </row>
    <row r="2005" spans="1:3" x14ac:dyDescent="0.25">
      <c r="A2005" s="182"/>
      <c r="B2005" s="41"/>
      <c r="C2005" s="47"/>
    </row>
    <row r="2006" spans="1:3" x14ac:dyDescent="0.25">
      <c r="A2006" s="182"/>
      <c r="B2006" s="41"/>
      <c r="C2006" s="47"/>
    </row>
    <row r="2007" spans="1:3" x14ac:dyDescent="0.25">
      <c r="A2007" s="182"/>
      <c r="B2007" s="41"/>
      <c r="C2007" s="47"/>
    </row>
    <row r="2008" spans="1:3" x14ac:dyDescent="0.25">
      <c r="A2008" s="182"/>
      <c r="B2008" s="41"/>
      <c r="C2008" s="47"/>
    </row>
    <row r="2009" spans="1:3" x14ac:dyDescent="0.25">
      <c r="A2009" s="182"/>
      <c r="B2009" s="41"/>
      <c r="C2009" s="47"/>
    </row>
    <row r="2010" spans="1:3" x14ac:dyDescent="0.25">
      <c r="A2010" s="182"/>
      <c r="B2010" s="41"/>
      <c r="C2010" s="47"/>
    </row>
    <row r="2011" spans="1:3" x14ac:dyDescent="0.25">
      <c r="A2011" s="182"/>
      <c r="B2011" s="41"/>
      <c r="C2011" s="47"/>
    </row>
    <row r="2012" spans="1:3" x14ac:dyDescent="0.25">
      <c r="A2012" s="182"/>
      <c r="B2012" s="41"/>
      <c r="C2012" s="47"/>
    </row>
    <row r="2013" spans="1:3" x14ac:dyDescent="0.25">
      <c r="A2013" s="182"/>
      <c r="B2013" s="41"/>
      <c r="C2013" s="47"/>
    </row>
    <row r="2014" spans="1:3" x14ac:dyDescent="0.25">
      <c r="A2014" s="182"/>
      <c r="B2014" s="41"/>
      <c r="C2014" s="47"/>
    </row>
    <row r="2015" spans="1:3" x14ac:dyDescent="0.25">
      <c r="A2015" s="182"/>
      <c r="B2015" s="41"/>
      <c r="C2015" s="47"/>
    </row>
    <row r="2016" spans="1:3" x14ac:dyDescent="0.25">
      <c r="A2016" s="182"/>
      <c r="B2016" s="41"/>
      <c r="C2016" s="47"/>
    </row>
    <row r="2017" spans="1:3" x14ac:dyDescent="0.25">
      <c r="A2017" s="182"/>
      <c r="B2017" s="41"/>
      <c r="C2017" s="47"/>
    </row>
    <row r="2018" spans="1:3" x14ac:dyDescent="0.25">
      <c r="A2018" s="182"/>
      <c r="B2018" s="41"/>
      <c r="C2018" s="47"/>
    </row>
    <row r="2019" spans="1:3" x14ac:dyDescent="0.25">
      <c r="A2019" s="182"/>
      <c r="B2019" s="41"/>
      <c r="C2019" s="47"/>
    </row>
    <row r="2020" spans="1:3" x14ac:dyDescent="0.25">
      <c r="A2020" s="182"/>
      <c r="B2020" s="41"/>
      <c r="C2020" s="47"/>
    </row>
    <row r="2021" spans="1:3" x14ac:dyDescent="0.25">
      <c r="A2021" s="182"/>
      <c r="B2021" s="41"/>
      <c r="C2021" s="47"/>
    </row>
    <row r="2022" spans="1:3" x14ac:dyDescent="0.25">
      <c r="A2022" s="182"/>
      <c r="B2022" s="41"/>
      <c r="C2022" s="47"/>
    </row>
    <row r="2023" spans="1:3" x14ac:dyDescent="0.25">
      <c r="A2023" s="182"/>
      <c r="B2023" s="41"/>
      <c r="C2023" s="47"/>
    </row>
    <row r="2024" spans="1:3" x14ac:dyDescent="0.25">
      <c r="A2024" s="182"/>
      <c r="B2024" s="41"/>
      <c r="C2024" s="47"/>
    </row>
    <row r="2025" spans="1:3" x14ac:dyDescent="0.25">
      <c r="A2025" s="182"/>
      <c r="B2025" s="41"/>
      <c r="C2025" s="47"/>
    </row>
    <row r="2026" spans="1:3" x14ac:dyDescent="0.25">
      <c r="A2026" s="182"/>
      <c r="B2026" s="41"/>
      <c r="C2026" s="47"/>
    </row>
    <row r="2027" spans="1:3" x14ac:dyDescent="0.25">
      <c r="A2027" s="182"/>
      <c r="B2027" s="41"/>
      <c r="C2027" s="47"/>
    </row>
    <row r="2028" spans="1:3" x14ac:dyDescent="0.25">
      <c r="A2028" s="182"/>
      <c r="B2028" s="41"/>
      <c r="C2028" s="47"/>
    </row>
    <row r="2029" spans="1:3" x14ac:dyDescent="0.25">
      <c r="A2029" s="182"/>
      <c r="B2029" s="41"/>
      <c r="C2029" s="47"/>
    </row>
    <row r="2030" spans="1:3" x14ac:dyDescent="0.25">
      <c r="A2030" s="182"/>
      <c r="B2030" s="41"/>
      <c r="C2030" s="47"/>
    </row>
    <row r="2031" spans="1:3" x14ac:dyDescent="0.25">
      <c r="A2031" s="182"/>
      <c r="B2031" s="41"/>
      <c r="C2031" s="47"/>
    </row>
    <row r="2032" spans="1:3" x14ac:dyDescent="0.25">
      <c r="A2032" s="182"/>
      <c r="B2032" s="41"/>
      <c r="C2032" s="47"/>
    </row>
    <row r="2033" spans="1:3" x14ac:dyDescent="0.25">
      <c r="A2033" s="182"/>
      <c r="B2033" s="41"/>
      <c r="C2033" s="47"/>
    </row>
    <row r="2034" spans="1:3" x14ac:dyDescent="0.25">
      <c r="A2034" s="182"/>
      <c r="B2034" s="41"/>
      <c r="C2034" s="47"/>
    </row>
    <row r="2035" spans="1:3" x14ac:dyDescent="0.25">
      <c r="A2035" s="182"/>
      <c r="B2035" s="41"/>
      <c r="C2035" s="47"/>
    </row>
    <row r="2036" spans="1:3" x14ac:dyDescent="0.25">
      <c r="A2036" s="182"/>
      <c r="B2036" s="41"/>
      <c r="C2036" s="47"/>
    </row>
    <row r="2037" spans="1:3" x14ac:dyDescent="0.25">
      <c r="A2037" s="182"/>
      <c r="B2037" s="41"/>
      <c r="C2037" s="47"/>
    </row>
    <row r="2038" spans="1:3" x14ac:dyDescent="0.25">
      <c r="A2038" s="182"/>
      <c r="B2038" s="41"/>
      <c r="C2038" s="47"/>
    </row>
    <row r="2039" spans="1:3" x14ac:dyDescent="0.25">
      <c r="A2039" s="182"/>
      <c r="B2039" s="41"/>
      <c r="C2039" s="47"/>
    </row>
    <row r="2040" spans="1:3" x14ac:dyDescent="0.25">
      <c r="A2040" s="182"/>
      <c r="B2040" s="41"/>
      <c r="C2040" s="47"/>
    </row>
    <row r="2041" spans="1:3" x14ac:dyDescent="0.25">
      <c r="A2041" s="182"/>
      <c r="B2041" s="41"/>
      <c r="C2041" s="47"/>
    </row>
    <row r="2042" spans="1:3" x14ac:dyDescent="0.25">
      <c r="A2042" s="182"/>
      <c r="B2042" s="41"/>
      <c r="C2042" s="47"/>
    </row>
    <row r="2043" spans="1:3" x14ac:dyDescent="0.25">
      <c r="A2043" s="182"/>
      <c r="B2043" s="41"/>
      <c r="C2043" s="47"/>
    </row>
    <row r="2044" spans="1:3" x14ac:dyDescent="0.25">
      <c r="A2044" s="182"/>
      <c r="B2044" s="41"/>
      <c r="C2044" s="47"/>
    </row>
    <row r="2045" spans="1:3" x14ac:dyDescent="0.25">
      <c r="A2045" s="182"/>
      <c r="B2045" s="41"/>
      <c r="C2045" s="47"/>
    </row>
    <row r="2046" spans="1:3" x14ac:dyDescent="0.25">
      <c r="A2046" s="182"/>
      <c r="B2046" s="41"/>
      <c r="C2046" s="47"/>
    </row>
    <row r="2047" spans="1:3" x14ac:dyDescent="0.25">
      <c r="A2047" s="182"/>
      <c r="B2047" s="41"/>
      <c r="C2047" s="47"/>
    </row>
    <row r="2048" spans="1:3" x14ac:dyDescent="0.25">
      <c r="A2048" s="182"/>
      <c r="B2048" s="41"/>
      <c r="C2048" s="47"/>
    </row>
    <row r="2049" spans="1:3" x14ac:dyDescent="0.25">
      <c r="A2049" s="182"/>
      <c r="B2049" s="41"/>
      <c r="C2049" s="47"/>
    </row>
    <row r="2050" spans="1:3" x14ac:dyDescent="0.25">
      <c r="A2050" s="182"/>
      <c r="B2050" s="41"/>
      <c r="C2050" s="47"/>
    </row>
    <row r="2051" spans="1:3" x14ac:dyDescent="0.25">
      <c r="A2051" s="182"/>
      <c r="B2051" s="41"/>
      <c r="C2051" s="47"/>
    </row>
    <row r="2052" spans="1:3" x14ac:dyDescent="0.25">
      <c r="A2052" s="182"/>
      <c r="B2052" s="41"/>
      <c r="C2052" s="47"/>
    </row>
    <row r="2053" spans="1:3" x14ac:dyDescent="0.25">
      <c r="A2053" s="182"/>
      <c r="B2053" s="41"/>
      <c r="C2053" s="47"/>
    </row>
    <row r="2054" spans="1:3" x14ac:dyDescent="0.25">
      <c r="A2054" s="182"/>
      <c r="B2054" s="41"/>
      <c r="C2054" s="47"/>
    </row>
    <row r="2055" spans="1:3" x14ac:dyDescent="0.25">
      <c r="A2055" s="182"/>
      <c r="B2055" s="41"/>
      <c r="C2055" s="47"/>
    </row>
    <row r="2056" spans="1:3" x14ac:dyDescent="0.25">
      <c r="A2056" s="182"/>
      <c r="B2056" s="41"/>
      <c r="C2056" s="47"/>
    </row>
    <row r="2057" spans="1:3" x14ac:dyDescent="0.25">
      <c r="A2057" s="182"/>
      <c r="B2057" s="41"/>
      <c r="C2057" s="47"/>
    </row>
    <row r="2058" spans="1:3" x14ac:dyDescent="0.25">
      <c r="A2058" s="182"/>
      <c r="B2058" s="41"/>
      <c r="C2058" s="47"/>
    </row>
    <row r="2059" spans="1:3" x14ac:dyDescent="0.25">
      <c r="A2059" s="182"/>
      <c r="B2059" s="41"/>
      <c r="C2059" s="47"/>
    </row>
    <row r="2060" spans="1:3" x14ac:dyDescent="0.25">
      <c r="A2060" s="182"/>
      <c r="B2060" s="41"/>
      <c r="C2060" s="47"/>
    </row>
    <row r="2061" spans="1:3" x14ac:dyDescent="0.25">
      <c r="A2061" s="182"/>
      <c r="B2061" s="41"/>
      <c r="C2061" s="47"/>
    </row>
    <row r="2062" spans="1:3" x14ac:dyDescent="0.25">
      <c r="A2062" s="182"/>
      <c r="B2062" s="41"/>
      <c r="C2062" s="47"/>
    </row>
    <row r="2063" spans="1:3" x14ac:dyDescent="0.25">
      <c r="A2063" s="182"/>
      <c r="B2063" s="41"/>
      <c r="C2063" s="47"/>
    </row>
    <row r="2064" spans="1:3" x14ac:dyDescent="0.25">
      <c r="A2064" s="182"/>
      <c r="B2064" s="41"/>
      <c r="C2064" s="47"/>
    </row>
    <row r="2065" spans="1:3" x14ac:dyDescent="0.25">
      <c r="A2065" s="182"/>
      <c r="B2065" s="41"/>
      <c r="C2065" s="47"/>
    </row>
    <row r="2066" spans="1:3" x14ac:dyDescent="0.25">
      <c r="A2066" s="182"/>
      <c r="B2066" s="41"/>
      <c r="C2066" s="47"/>
    </row>
    <row r="2067" spans="1:3" x14ac:dyDescent="0.25">
      <c r="A2067" s="182"/>
      <c r="B2067" s="41"/>
      <c r="C2067" s="47"/>
    </row>
    <row r="2068" spans="1:3" x14ac:dyDescent="0.25">
      <c r="A2068" s="182"/>
      <c r="B2068" s="41"/>
      <c r="C2068" s="47"/>
    </row>
    <row r="2069" spans="1:3" x14ac:dyDescent="0.25">
      <c r="A2069" s="182"/>
      <c r="B2069" s="41"/>
      <c r="C2069" s="47"/>
    </row>
    <row r="2070" spans="1:3" x14ac:dyDescent="0.25">
      <c r="A2070" s="182"/>
      <c r="B2070" s="41"/>
      <c r="C2070" s="47"/>
    </row>
    <row r="2071" spans="1:3" x14ac:dyDescent="0.25">
      <c r="A2071" s="182"/>
      <c r="B2071" s="41"/>
      <c r="C2071" s="47"/>
    </row>
    <row r="2072" spans="1:3" x14ac:dyDescent="0.25">
      <c r="A2072" s="182"/>
      <c r="B2072" s="41"/>
      <c r="C2072" s="47"/>
    </row>
    <row r="2073" spans="1:3" x14ac:dyDescent="0.25">
      <c r="A2073" s="182"/>
      <c r="B2073" s="41"/>
      <c r="C2073" s="47"/>
    </row>
    <row r="2074" spans="1:3" x14ac:dyDescent="0.25">
      <c r="A2074" s="182"/>
      <c r="B2074" s="41"/>
      <c r="C2074" s="47"/>
    </row>
    <row r="2075" spans="1:3" x14ac:dyDescent="0.25">
      <c r="A2075" s="182"/>
      <c r="B2075" s="41"/>
      <c r="C2075" s="47"/>
    </row>
    <row r="2076" spans="1:3" x14ac:dyDescent="0.25">
      <c r="A2076" s="182"/>
      <c r="B2076" s="41"/>
      <c r="C2076" s="47"/>
    </row>
    <row r="2077" spans="1:3" x14ac:dyDescent="0.25">
      <c r="A2077" s="182"/>
      <c r="B2077" s="41"/>
      <c r="C2077" s="47"/>
    </row>
    <row r="2078" spans="1:3" x14ac:dyDescent="0.25">
      <c r="A2078" s="182"/>
      <c r="B2078" s="41"/>
      <c r="C2078" s="47"/>
    </row>
    <row r="2079" spans="1:3" x14ac:dyDescent="0.25">
      <c r="A2079" s="182"/>
      <c r="B2079" s="41"/>
      <c r="C2079" s="47"/>
    </row>
    <row r="2080" spans="1:3" x14ac:dyDescent="0.25">
      <c r="A2080" s="182"/>
      <c r="B2080" s="41"/>
      <c r="C2080" s="47"/>
    </row>
    <row r="2081" spans="1:3" x14ac:dyDescent="0.25">
      <c r="A2081" s="182"/>
      <c r="B2081" s="41"/>
      <c r="C2081" s="47"/>
    </row>
    <row r="2082" spans="1:3" x14ac:dyDescent="0.25">
      <c r="A2082" s="182"/>
      <c r="B2082" s="41"/>
      <c r="C2082" s="47"/>
    </row>
    <row r="2083" spans="1:3" x14ac:dyDescent="0.25">
      <c r="A2083" s="182"/>
      <c r="B2083" s="41"/>
      <c r="C2083" s="47"/>
    </row>
    <row r="2084" spans="1:3" x14ac:dyDescent="0.25">
      <c r="A2084" s="182"/>
      <c r="B2084" s="41"/>
      <c r="C2084" s="47"/>
    </row>
    <row r="2085" spans="1:3" x14ac:dyDescent="0.25">
      <c r="A2085" s="182"/>
      <c r="B2085" s="41"/>
      <c r="C2085" s="47"/>
    </row>
    <row r="2086" spans="1:3" x14ac:dyDescent="0.25">
      <c r="A2086" s="182"/>
      <c r="B2086" s="41"/>
      <c r="C2086" s="47"/>
    </row>
    <row r="2087" spans="1:3" x14ac:dyDescent="0.25">
      <c r="A2087" s="182"/>
      <c r="B2087" s="41"/>
      <c r="C2087" s="47"/>
    </row>
    <row r="2088" spans="1:3" x14ac:dyDescent="0.25">
      <c r="A2088" s="182"/>
      <c r="B2088" s="41"/>
      <c r="C2088" s="47"/>
    </row>
    <row r="2089" spans="1:3" x14ac:dyDescent="0.25">
      <c r="A2089" s="182"/>
      <c r="B2089" s="41"/>
      <c r="C2089" s="47"/>
    </row>
    <row r="2090" spans="1:3" x14ac:dyDescent="0.25">
      <c r="A2090" s="182"/>
      <c r="B2090" s="41"/>
      <c r="C2090" s="47"/>
    </row>
    <row r="2091" spans="1:3" x14ac:dyDescent="0.25">
      <c r="A2091" s="182"/>
      <c r="B2091" s="41"/>
      <c r="C2091" s="47"/>
    </row>
    <row r="2092" spans="1:3" x14ac:dyDescent="0.25">
      <c r="A2092" s="182"/>
      <c r="B2092" s="41"/>
      <c r="C2092" s="47"/>
    </row>
    <row r="2093" spans="1:3" x14ac:dyDescent="0.25">
      <c r="A2093" s="182"/>
      <c r="B2093" s="41"/>
      <c r="C2093" s="47"/>
    </row>
    <row r="2094" spans="1:3" x14ac:dyDescent="0.25">
      <c r="A2094" s="182"/>
      <c r="B2094" s="41"/>
      <c r="C2094" s="47"/>
    </row>
    <row r="2095" spans="1:3" x14ac:dyDescent="0.25">
      <c r="A2095" s="182"/>
      <c r="B2095" s="41"/>
      <c r="C2095" s="47"/>
    </row>
    <row r="2096" spans="1:3" x14ac:dyDescent="0.25">
      <c r="A2096" s="182"/>
      <c r="B2096" s="41"/>
      <c r="C2096" s="47"/>
    </row>
    <row r="2097" spans="1:3" x14ac:dyDescent="0.25">
      <c r="A2097" s="182"/>
      <c r="B2097" s="41"/>
      <c r="C2097" s="47"/>
    </row>
    <row r="2098" spans="1:3" x14ac:dyDescent="0.25">
      <c r="A2098" s="182"/>
      <c r="B2098" s="41"/>
      <c r="C2098" s="47"/>
    </row>
    <row r="2099" spans="1:3" x14ac:dyDescent="0.25">
      <c r="A2099" s="182"/>
      <c r="B2099" s="41"/>
      <c r="C2099" s="47"/>
    </row>
    <row r="2100" spans="1:3" x14ac:dyDescent="0.25">
      <c r="A2100" s="182"/>
      <c r="B2100" s="41"/>
      <c r="C2100" s="47"/>
    </row>
    <row r="2101" spans="1:3" x14ac:dyDescent="0.25">
      <c r="A2101" s="182"/>
      <c r="B2101" s="41"/>
      <c r="C2101" s="47"/>
    </row>
    <row r="2102" spans="1:3" x14ac:dyDescent="0.25">
      <c r="A2102" s="182"/>
      <c r="B2102" s="41"/>
      <c r="C2102" s="47"/>
    </row>
    <row r="2103" spans="1:3" x14ac:dyDescent="0.25">
      <c r="A2103" s="182"/>
      <c r="B2103" s="41"/>
      <c r="C2103" s="47"/>
    </row>
    <row r="2104" spans="1:3" x14ac:dyDescent="0.25">
      <c r="A2104" s="182"/>
      <c r="B2104" s="41"/>
      <c r="C2104" s="47"/>
    </row>
    <row r="2105" spans="1:3" x14ac:dyDescent="0.25">
      <c r="A2105" s="182"/>
      <c r="B2105" s="41"/>
      <c r="C2105" s="47"/>
    </row>
    <row r="2106" spans="1:3" x14ac:dyDescent="0.25">
      <c r="A2106" s="182"/>
      <c r="B2106" s="41"/>
      <c r="C2106" s="47"/>
    </row>
    <row r="2107" spans="1:3" x14ac:dyDescent="0.25">
      <c r="A2107" s="182"/>
      <c r="B2107" s="41"/>
      <c r="C2107" s="47"/>
    </row>
    <row r="2108" spans="1:3" x14ac:dyDescent="0.25">
      <c r="A2108" s="182"/>
      <c r="B2108" s="41"/>
      <c r="C2108" s="47"/>
    </row>
    <row r="2109" spans="1:3" x14ac:dyDescent="0.25">
      <c r="A2109" s="182"/>
      <c r="B2109" s="41"/>
      <c r="C2109" s="47"/>
    </row>
    <row r="2110" spans="1:3" x14ac:dyDescent="0.25">
      <c r="A2110" s="182"/>
      <c r="B2110" s="41"/>
      <c r="C2110" s="47"/>
    </row>
    <row r="2111" spans="1:3" x14ac:dyDescent="0.25">
      <c r="A2111" s="182"/>
      <c r="B2111" s="41"/>
      <c r="C2111" s="47"/>
    </row>
    <row r="2112" spans="1:3" x14ac:dyDescent="0.25">
      <c r="A2112" s="182"/>
      <c r="B2112" s="41"/>
      <c r="C2112" s="47"/>
    </row>
    <row r="2113" spans="1:3" x14ac:dyDescent="0.25">
      <c r="A2113" s="182"/>
      <c r="B2113" s="41"/>
      <c r="C2113" s="47"/>
    </row>
    <row r="2114" spans="1:3" x14ac:dyDescent="0.25">
      <c r="A2114" s="182"/>
      <c r="B2114" s="41"/>
      <c r="C2114" s="47"/>
    </row>
    <row r="2115" spans="1:3" x14ac:dyDescent="0.25">
      <c r="A2115" s="182"/>
      <c r="B2115" s="41"/>
      <c r="C2115" s="47"/>
    </row>
    <row r="2116" spans="1:3" x14ac:dyDescent="0.25">
      <c r="A2116" s="182"/>
      <c r="B2116" s="41"/>
      <c r="C2116" s="47"/>
    </row>
    <row r="2117" spans="1:3" x14ac:dyDescent="0.25">
      <c r="A2117" s="182"/>
      <c r="B2117" s="41"/>
      <c r="C2117" s="47"/>
    </row>
    <row r="2118" spans="1:3" x14ac:dyDescent="0.25">
      <c r="A2118" s="182"/>
      <c r="B2118" s="41"/>
      <c r="C2118" s="47"/>
    </row>
    <row r="2119" spans="1:3" x14ac:dyDescent="0.25">
      <c r="A2119" s="182"/>
      <c r="B2119" s="41"/>
      <c r="C2119" s="47"/>
    </row>
    <row r="2120" spans="1:3" x14ac:dyDescent="0.25">
      <c r="A2120" s="182"/>
      <c r="B2120" s="41"/>
      <c r="C2120" s="47"/>
    </row>
    <row r="2121" spans="1:3" x14ac:dyDescent="0.25">
      <c r="A2121" s="182"/>
      <c r="B2121" s="41"/>
      <c r="C2121" s="47"/>
    </row>
    <row r="2122" spans="1:3" x14ac:dyDescent="0.25">
      <c r="A2122" s="182"/>
      <c r="B2122" s="41"/>
      <c r="C2122" s="47"/>
    </row>
    <row r="2123" spans="1:3" x14ac:dyDescent="0.25">
      <c r="A2123" s="182"/>
      <c r="B2123" s="41"/>
      <c r="C2123" s="47"/>
    </row>
    <row r="2124" spans="1:3" x14ac:dyDescent="0.25">
      <c r="A2124" s="182"/>
      <c r="B2124" s="41"/>
      <c r="C2124" s="47"/>
    </row>
    <row r="2125" spans="1:3" x14ac:dyDescent="0.25">
      <c r="A2125" s="182"/>
      <c r="B2125" s="41"/>
      <c r="C2125" s="47"/>
    </row>
    <row r="2126" spans="1:3" x14ac:dyDescent="0.25">
      <c r="A2126" s="182"/>
      <c r="B2126" s="41"/>
      <c r="C2126" s="47"/>
    </row>
    <row r="2127" spans="1:3" x14ac:dyDescent="0.25">
      <c r="A2127" s="182"/>
      <c r="B2127" s="41"/>
      <c r="C2127" s="47"/>
    </row>
    <row r="2128" spans="1:3" x14ac:dyDescent="0.25">
      <c r="A2128" s="182"/>
      <c r="B2128" s="41"/>
      <c r="C2128" s="47"/>
    </row>
    <row r="2129" spans="1:3" x14ac:dyDescent="0.25">
      <c r="A2129" s="182"/>
      <c r="B2129" s="41"/>
      <c r="C2129" s="47"/>
    </row>
    <row r="2130" spans="1:3" x14ac:dyDescent="0.25">
      <c r="A2130" s="182"/>
      <c r="B2130" s="41"/>
      <c r="C2130" s="47"/>
    </row>
    <row r="2131" spans="1:3" x14ac:dyDescent="0.25">
      <c r="A2131" s="182"/>
      <c r="B2131" s="41"/>
      <c r="C2131" s="47"/>
    </row>
    <row r="2132" spans="1:3" x14ac:dyDescent="0.25">
      <c r="A2132" s="182"/>
      <c r="B2132" s="41"/>
      <c r="C2132" s="47"/>
    </row>
    <row r="2133" spans="1:3" x14ac:dyDescent="0.25">
      <c r="A2133" s="182"/>
      <c r="B2133" s="41"/>
      <c r="C2133" s="47"/>
    </row>
    <row r="2134" spans="1:3" x14ac:dyDescent="0.25">
      <c r="A2134" s="182"/>
      <c r="B2134" s="41"/>
      <c r="C2134" s="47"/>
    </row>
    <row r="2135" spans="1:3" x14ac:dyDescent="0.25">
      <c r="A2135" s="182"/>
      <c r="B2135" s="41"/>
      <c r="C2135" s="47"/>
    </row>
    <row r="2136" spans="1:3" x14ac:dyDescent="0.25">
      <c r="A2136" s="182"/>
      <c r="B2136" s="41"/>
      <c r="C2136" s="47"/>
    </row>
    <row r="2137" spans="1:3" x14ac:dyDescent="0.25">
      <c r="A2137" s="182"/>
      <c r="B2137" s="41"/>
      <c r="C2137" s="47"/>
    </row>
    <row r="2138" spans="1:3" x14ac:dyDescent="0.25">
      <c r="A2138" s="182"/>
      <c r="B2138" s="41"/>
      <c r="C2138" s="47"/>
    </row>
    <row r="2139" spans="1:3" x14ac:dyDescent="0.25">
      <c r="A2139" s="182"/>
      <c r="B2139" s="41"/>
      <c r="C2139" s="47"/>
    </row>
    <row r="2140" spans="1:3" x14ac:dyDescent="0.25">
      <c r="A2140" s="182"/>
      <c r="B2140" s="41"/>
      <c r="C2140" s="47"/>
    </row>
    <row r="2141" spans="1:3" x14ac:dyDescent="0.25">
      <c r="A2141" s="182"/>
      <c r="B2141" s="41"/>
      <c r="C2141" s="47"/>
    </row>
    <row r="2142" spans="1:3" x14ac:dyDescent="0.25">
      <c r="A2142" s="182"/>
      <c r="B2142" s="41"/>
      <c r="C2142" s="47"/>
    </row>
    <row r="2143" spans="1:3" x14ac:dyDescent="0.25">
      <c r="A2143" s="182"/>
      <c r="B2143" s="41"/>
      <c r="C2143" s="47"/>
    </row>
    <row r="2144" spans="1:3" x14ac:dyDescent="0.25">
      <c r="A2144" s="182"/>
      <c r="B2144" s="41"/>
      <c r="C2144" s="47"/>
    </row>
    <row r="2145" spans="1:3" x14ac:dyDescent="0.25">
      <c r="A2145" s="182"/>
      <c r="B2145" s="41"/>
      <c r="C2145" s="47"/>
    </row>
    <row r="2146" spans="1:3" x14ac:dyDescent="0.25">
      <c r="A2146" s="182"/>
      <c r="B2146" s="41"/>
      <c r="C2146" s="47"/>
    </row>
    <row r="2147" spans="1:3" x14ac:dyDescent="0.25">
      <c r="A2147" s="182"/>
      <c r="B2147" s="41"/>
      <c r="C2147" s="47"/>
    </row>
    <row r="2148" spans="1:3" x14ac:dyDescent="0.25">
      <c r="A2148" s="182"/>
      <c r="B2148" s="41"/>
      <c r="C2148" s="47"/>
    </row>
    <row r="2149" spans="1:3" x14ac:dyDescent="0.25">
      <c r="A2149" s="182"/>
      <c r="B2149" s="41"/>
      <c r="C2149" s="47"/>
    </row>
    <row r="2150" spans="1:3" x14ac:dyDescent="0.25">
      <c r="A2150" s="182"/>
      <c r="B2150" s="41"/>
      <c r="C2150" s="47"/>
    </row>
    <row r="2151" spans="1:3" x14ac:dyDescent="0.25">
      <c r="A2151" s="182"/>
      <c r="B2151" s="41"/>
      <c r="C2151" s="47"/>
    </row>
    <row r="2152" spans="1:3" x14ac:dyDescent="0.25">
      <c r="A2152" s="182"/>
      <c r="B2152" s="41"/>
      <c r="C2152" s="47"/>
    </row>
    <row r="2153" spans="1:3" x14ac:dyDescent="0.25">
      <c r="A2153" s="182"/>
      <c r="B2153" s="41"/>
      <c r="C2153" s="47"/>
    </row>
    <row r="2154" spans="1:3" x14ac:dyDescent="0.25">
      <c r="A2154" s="182"/>
      <c r="B2154" s="41"/>
      <c r="C2154" s="47"/>
    </row>
    <row r="2155" spans="1:3" x14ac:dyDescent="0.25">
      <c r="A2155" s="182"/>
      <c r="B2155" s="41"/>
      <c r="C2155" s="47"/>
    </row>
    <row r="2156" spans="1:3" x14ac:dyDescent="0.25">
      <c r="A2156" s="182"/>
      <c r="B2156" s="41"/>
      <c r="C2156" s="47"/>
    </row>
    <row r="2157" spans="1:3" x14ac:dyDescent="0.25">
      <c r="A2157" s="182"/>
      <c r="B2157" s="41"/>
      <c r="C2157" s="47"/>
    </row>
    <row r="2158" spans="1:3" x14ac:dyDescent="0.25">
      <c r="A2158" s="182"/>
      <c r="B2158" s="41"/>
      <c r="C2158" s="47"/>
    </row>
    <row r="2159" spans="1:3" x14ac:dyDescent="0.25">
      <c r="A2159" s="182"/>
      <c r="B2159" s="41"/>
      <c r="C2159" s="47"/>
    </row>
    <row r="2160" spans="1:3" x14ac:dyDescent="0.25">
      <c r="A2160" s="182"/>
      <c r="B2160" s="41"/>
      <c r="C2160" s="47"/>
    </row>
    <row r="2161" spans="1:3" x14ac:dyDescent="0.25">
      <c r="A2161" s="182"/>
      <c r="B2161" s="41"/>
      <c r="C2161" s="47"/>
    </row>
    <row r="2162" spans="1:3" x14ac:dyDescent="0.25">
      <c r="A2162" s="182"/>
      <c r="B2162" s="41"/>
      <c r="C2162" s="47"/>
    </row>
    <row r="2163" spans="1:3" x14ac:dyDescent="0.25">
      <c r="A2163" s="182"/>
      <c r="B2163" s="41"/>
      <c r="C2163" s="47"/>
    </row>
    <row r="2164" spans="1:3" x14ac:dyDescent="0.25">
      <c r="A2164" s="182"/>
      <c r="B2164" s="41"/>
      <c r="C2164" s="47"/>
    </row>
    <row r="2165" spans="1:3" x14ac:dyDescent="0.25">
      <c r="A2165" s="182"/>
      <c r="B2165" s="41"/>
      <c r="C2165" s="47"/>
    </row>
    <row r="2166" spans="1:3" x14ac:dyDescent="0.25">
      <c r="A2166" s="182"/>
      <c r="B2166" s="41"/>
      <c r="C2166" s="47"/>
    </row>
    <row r="2167" spans="1:3" x14ac:dyDescent="0.25">
      <c r="A2167" s="182"/>
      <c r="B2167" s="41"/>
      <c r="C2167" s="47"/>
    </row>
    <row r="2168" spans="1:3" x14ac:dyDescent="0.25">
      <c r="A2168" s="182"/>
      <c r="B2168" s="41"/>
      <c r="C2168" s="47"/>
    </row>
    <row r="2169" spans="1:3" x14ac:dyDescent="0.25">
      <c r="A2169" s="182"/>
      <c r="B2169" s="41"/>
      <c r="C2169" s="47"/>
    </row>
    <row r="2170" spans="1:3" x14ac:dyDescent="0.25">
      <c r="A2170" s="182"/>
      <c r="B2170" s="41"/>
      <c r="C2170" s="47"/>
    </row>
    <row r="2171" spans="1:3" x14ac:dyDescent="0.25">
      <c r="A2171" s="182"/>
      <c r="B2171" s="41"/>
      <c r="C2171" s="47"/>
    </row>
    <row r="2172" spans="1:3" x14ac:dyDescent="0.25">
      <c r="A2172" s="182"/>
      <c r="B2172" s="41"/>
      <c r="C2172" s="47"/>
    </row>
    <row r="2173" spans="1:3" x14ac:dyDescent="0.25">
      <c r="A2173" s="182"/>
      <c r="B2173" s="41"/>
      <c r="C2173" s="47"/>
    </row>
    <row r="2174" spans="1:3" x14ac:dyDescent="0.25">
      <c r="A2174" s="182"/>
      <c r="B2174" s="41"/>
      <c r="C2174" s="47"/>
    </row>
    <row r="2175" spans="1:3" x14ac:dyDescent="0.25">
      <c r="A2175" s="182"/>
      <c r="B2175" s="41"/>
      <c r="C2175" s="47"/>
    </row>
    <row r="2176" spans="1:3" x14ac:dyDescent="0.25">
      <c r="A2176" s="182"/>
      <c r="B2176" s="41"/>
      <c r="C2176" s="47"/>
    </row>
    <row r="2177" spans="1:3" x14ac:dyDescent="0.25">
      <c r="A2177" s="182"/>
      <c r="B2177" s="41"/>
      <c r="C2177" s="47"/>
    </row>
    <row r="2178" spans="1:3" x14ac:dyDescent="0.25">
      <c r="A2178" s="182"/>
      <c r="B2178" s="41"/>
      <c r="C2178" s="47"/>
    </row>
    <row r="2179" spans="1:3" x14ac:dyDescent="0.25">
      <c r="A2179" s="182"/>
      <c r="B2179" s="41"/>
      <c r="C2179" s="47"/>
    </row>
    <row r="2180" spans="1:3" x14ac:dyDescent="0.25">
      <c r="A2180" s="182"/>
      <c r="B2180" s="41"/>
      <c r="C2180" s="47"/>
    </row>
    <row r="2181" spans="1:3" x14ac:dyDescent="0.25">
      <c r="A2181" s="182"/>
      <c r="B2181" s="41"/>
      <c r="C2181" s="47"/>
    </row>
    <row r="2182" spans="1:3" x14ac:dyDescent="0.25">
      <c r="A2182" s="182"/>
      <c r="B2182" s="41"/>
      <c r="C2182" s="47"/>
    </row>
    <row r="2183" spans="1:3" x14ac:dyDescent="0.25">
      <c r="A2183" s="182"/>
      <c r="B2183" s="41"/>
      <c r="C2183" s="47"/>
    </row>
    <row r="2184" spans="1:3" x14ac:dyDescent="0.25">
      <c r="A2184" s="182"/>
      <c r="B2184" s="41"/>
      <c r="C2184" s="47"/>
    </row>
    <row r="2185" spans="1:3" x14ac:dyDescent="0.25">
      <c r="A2185" s="182"/>
      <c r="B2185" s="41"/>
      <c r="C2185" s="47"/>
    </row>
    <row r="2186" spans="1:3" x14ac:dyDescent="0.25">
      <c r="A2186" s="182"/>
      <c r="B2186" s="41"/>
      <c r="C2186" s="47"/>
    </row>
    <row r="2187" spans="1:3" x14ac:dyDescent="0.25">
      <c r="A2187" s="182"/>
      <c r="B2187" s="41"/>
      <c r="C2187" s="47"/>
    </row>
    <row r="2188" spans="1:3" x14ac:dyDescent="0.25">
      <c r="A2188" s="182"/>
      <c r="B2188" s="41"/>
      <c r="C2188" s="47"/>
    </row>
    <row r="2189" spans="1:3" x14ac:dyDescent="0.25">
      <c r="A2189" s="182"/>
      <c r="B2189" s="41"/>
      <c r="C2189" s="47"/>
    </row>
    <row r="2190" spans="1:3" x14ac:dyDescent="0.25">
      <c r="A2190" s="182"/>
      <c r="B2190" s="41"/>
      <c r="C2190" s="47"/>
    </row>
    <row r="2191" spans="1:3" x14ac:dyDescent="0.25">
      <c r="A2191" s="182"/>
      <c r="B2191" s="41"/>
      <c r="C2191" s="47"/>
    </row>
    <row r="2192" spans="1:3" x14ac:dyDescent="0.25">
      <c r="A2192" s="182"/>
      <c r="B2192" s="41"/>
      <c r="C2192" s="47"/>
    </row>
    <row r="2193" spans="1:3" x14ac:dyDescent="0.25">
      <c r="A2193" s="182"/>
      <c r="B2193" s="41"/>
      <c r="C2193" s="47"/>
    </row>
    <row r="2194" spans="1:3" x14ac:dyDescent="0.25">
      <c r="A2194" s="182"/>
      <c r="B2194" s="41"/>
      <c r="C2194" s="47"/>
    </row>
    <row r="2195" spans="1:3" x14ac:dyDescent="0.25">
      <c r="A2195" s="182"/>
      <c r="B2195" s="41"/>
      <c r="C2195" s="47"/>
    </row>
    <row r="2196" spans="1:3" x14ac:dyDescent="0.25">
      <c r="A2196" s="182"/>
      <c r="B2196" s="41"/>
      <c r="C2196" s="47"/>
    </row>
    <row r="2197" spans="1:3" x14ac:dyDescent="0.25">
      <c r="A2197" s="182"/>
      <c r="B2197" s="41"/>
      <c r="C2197" s="47"/>
    </row>
    <row r="2198" spans="1:3" x14ac:dyDescent="0.25">
      <c r="A2198" s="182"/>
      <c r="B2198" s="41"/>
      <c r="C2198" s="47"/>
    </row>
    <row r="2199" spans="1:3" x14ac:dyDescent="0.25">
      <c r="A2199" s="182"/>
      <c r="B2199" s="41"/>
      <c r="C2199" s="47"/>
    </row>
    <row r="2200" spans="1:3" x14ac:dyDescent="0.25">
      <c r="A2200" s="182"/>
      <c r="B2200" s="41"/>
      <c r="C2200" s="47"/>
    </row>
    <row r="2201" spans="1:3" x14ac:dyDescent="0.25">
      <c r="A2201" s="182"/>
      <c r="B2201" s="41"/>
      <c r="C2201" s="47"/>
    </row>
    <row r="2202" spans="1:3" x14ac:dyDescent="0.25">
      <c r="A2202" s="182"/>
      <c r="B2202" s="41"/>
      <c r="C2202" s="47"/>
    </row>
    <row r="2203" spans="1:3" x14ac:dyDescent="0.25">
      <c r="A2203" s="182"/>
      <c r="B2203" s="41"/>
      <c r="C2203" s="47"/>
    </row>
    <row r="2204" spans="1:3" x14ac:dyDescent="0.25">
      <c r="A2204" s="182"/>
      <c r="B2204" s="41"/>
      <c r="C2204" s="47"/>
    </row>
    <row r="2205" spans="1:3" x14ac:dyDescent="0.25">
      <c r="A2205" s="182"/>
      <c r="B2205" s="41"/>
      <c r="C2205" s="47"/>
    </row>
    <row r="2206" spans="1:3" x14ac:dyDescent="0.25">
      <c r="A2206" s="182"/>
      <c r="B2206" s="41"/>
      <c r="C2206" s="47"/>
    </row>
    <row r="2207" spans="1:3" x14ac:dyDescent="0.25">
      <c r="A2207" s="182"/>
      <c r="B2207" s="41"/>
      <c r="C2207" s="47"/>
    </row>
    <row r="2208" spans="1:3" x14ac:dyDescent="0.25">
      <c r="A2208" s="182"/>
      <c r="B2208" s="41"/>
      <c r="C2208" s="47"/>
    </row>
    <row r="2209" spans="1:3" x14ac:dyDescent="0.25">
      <c r="A2209" s="182"/>
      <c r="B2209" s="41"/>
      <c r="C2209" s="47"/>
    </row>
    <row r="2210" spans="1:3" x14ac:dyDescent="0.25">
      <c r="A2210" s="182"/>
      <c r="B2210" s="41"/>
      <c r="C2210" s="47"/>
    </row>
    <row r="2211" spans="1:3" x14ac:dyDescent="0.25">
      <c r="A2211" s="182"/>
      <c r="B2211" s="41"/>
      <c r="C2211" s="47"/>
    </row>
    <row r="2212" spans="1:3" x14ac:dyDescent="0.25">
      <c r="A2212" s="182"/>
      <c r="B2212" s="41"/>
      <c r="C2212" s="47"/>
    </row>
    <row r="2213" spans="1:3" x14ac:dyDescent="0.25">
      <c r="A2213" s="182"/>
      <c r="B2213" s="41"/>
      <c r="C2213" s="47"/>
    </row>
    <row r="2214" spans="1:3" x14ac:dyDescent="0.25">
      <c r="A2214" s="182"/>
      <c r="B2214" s="41"/>
      <c r="C2214" s="47"/>
    </row>
    <row r="2215" spans="1:3" x14ac:dyDescent="0.25">
      <c r="A2215" s="182"/>
      <c r="B2215" s="41"/>
      <c r="C2215" s="47"/>
    </row>
    <row r="2216" spans="1:3" x14ac:dyDescent="0.25">
      <c r="A2216" s="182"/>
      <c r="B2216" s="41"/>
      <c r="C2216" s="47"/>
    </row>
    <row r="2217" spans="1:3" x14ac:dyDescent="0.25">
      <c r="A2217" s="182"/>
      <c r="B2217" s="41"/>
      <c r="C2217" s="47"/>
    </row>
    <row r="2218" spans="1:3" x14ac:dyDescent="0.25">
      <c r="A2218" s="182"/>
      <c r="B2218" s="41"/>
      <c r="C2218" s="47"/>
    </row>
    <row r="2219" spans="1:3" x14ac:dyDescent="0.25">
      <c r="A2219" s="182"/>
      <c r="B2219" s="41"/>
      <c r="C2219" s="47"/>
    </row>
    <row r="2220" spans="1:3" x14ac:dyDescent="0.25">
      <c r="A2220" s="182"/>
      <c r="B2220" s="41"/>
      <c r="C2220" s="47"/>
    </row>
    <row r="2221" spans="1:3" x14ac:dyDescent="0.25">
      <c r="A2221" s="182"/>
      <c r="B2221" s="41"/>
      <c r="C2221" s="47"/>
    </row>
    <row r="2222" spans="1:3" x14ac:dyDescent="0.25">
      <c r="A2222" s="182"/>
      <c r="B2222" s="41"/>
      <c r="C2222" s="47"/>
    </row>
    <row r="2223" spans="1:3" x14ac:dyDescent="0.25">
      <c r="A2223" s="182"/>
      <c r="B2223" s="41"/>
      <c r="C2223" s="47"/>
    </row>
    <row r="2224" spans="1:3" x14ac:dyDescent="0.25">
      <c r="A2224" s="182"/>
      <c r="B2224" s="41"/>
      <c r="C2224" s="47"/>
    </row>
    <row r="2225" spans="1:3" x14ac:dyDescent="0.25">
      <c r="A2225" s="182"/>
      <c r="B2225" s="41"/>
      <c r="C2225" s="47"/>
    </row>
    <row r="2226" spans="1:3" x14ac:dyDescent="0.25">
      <c r="A2226" s="182"/>
      <c r="B2226" s="41"/>
      <c r="C2226" s="47"/>
    </row>
    <row r="2227" spans="1:3" x14ac:dyDescent="0.25">
      <c r="A2227" s="182"/>
      <c r="B2227" s="41"/>
      <c r="C2227" s="47"/>
    </row>
    <row r="2228" spans="1:3" x14ac:dyDescent="0.25">
      <c r="A2228" s="182"/>
      <c r="B2228" s="41"/>
      <c r="C2228" s="47"/>
    </row>
    <row r="2229" spans="1:3" x14ac:dyDescent="0.25">
      <c r="A2229" s="182"/>
      <c r="B2229" s="41"/>
      <c r="C2229" s="47"/>
    </row>
    <row r="2230" spans="1:3" x14ac:dyDescent="0.25">
      <c r="A2230" s="182"/>
      <c r="B2230" s="41"/>
      <c r="C2230" s="47"/>
    </row>
    <row r="2231" spans="1:3" x14ac:dyDescent="0.25">
      <c r="A2231" s="182"/>
      <c r="B2231" s="41"/>
      <c r="C2231" s="47"/>
    </row>
    <row r="2232" spans="1:3" x14ac:dyDescent="0.25">
      <c r="A2232" s="182"/>
      <c r="B2232" s="41"/>
      <c r="C2232" s="47"/>
    </row>
    <row r="2233" spans="1:3" x14ac:dyDescent="0.25">
      <c r="A2233" s="182"/>
      <c r="B2233" s="41"/>
      <c r="C2233" s="47"/>
    </row>
    <row r="2234" spans="1:3" x14ac:dyDescent="0.25">
      <c r="A2234" s="182"/>
      <c r="B2234" s="41"/>
      <c r="C2234" s="47"/>
    </row>
    <row r="2235" spans="1:3" x14ac:dyDescent="0.25">
      <c r="A2235" s="182"/>
      <c r="B2235" s="41"/>
      <c r="C2235" s="47"/>
    </row>
    <row r="2236" spans="1:3" x14ac:dyDescent="0.25">
      <c r="A2236" s="182"/>
      <c r="B2236" s="41"/>
      <c r="C2236" s="47"/>
    </row>
    <row r="2237" spans="1:3" x14ac:dyDescent="0.25">
      <c r="A2237" s="182"/>
      <c r="B2237" s="41"/>
      <c r="C2237" s="47"/>
    </row>
    <row r="2238" spans="1:3" x14ac:dyDescent="0.25">
      <c r="A2238" s="182"/>
      <c r="B2238" s="41"/>
      <c r="C2238" s="47"/>
    </row>
    <row r="2239" spans="1:3" x14ac:dyDescent="0.25">
      <c r="A2239" s="182"/>
      <c r="B2239" s="41"/>
      <c r="C2239" s="47"/>
    </row>
    <row r="2240" spans="1:3" x14ac:dyDescent="0.25">
      <c r="A2240" s="182"/>
      <c r="B2240" s="41"/>
      <c r="C2240" s="47"/>
    </row>
    <row r="2241" spans="1:3" x14ac:dyDescent="0.25">
      <c r="A2241" s="182"/>
      <c r="B2241" s="41"/>
      <c r="C2241" s="47"/>
    </row>
    <row r="2242" spans="1:3" x14ac:dyDescent="0.25">
      <c r="A2242" s="182"/>
      <c r="B2242" s="41"/>
      <c r="C2242" s="47"/>
    </row>
    <row r="2243" spans="1:3" x14ac:dyDescent="0.25">
      <c r="A2243" s="182"/>
      <c r="B2243" s="41"/>
      <c r="C2243" s="47"/>
    </row>
    <row r="2244" spans="1:3" x14ac:dyDescent="0.25">
      <c r="A2244" s="182"/>
      <c r="B2244" s="41"/>
      <c r="C2244" s="47"/>
    </row>
    <row r="2245" spans="1:3" x14ac:dyDescent="0.25">
      <c r="A2245" s="182"/>
      <c r="B2245" s="41"/>
      <c r="C2245" s="47"/>
    </row>
    <row r="2246" spans="1:3" x14ac:dyDescent="0.25">
      <c r="A2246" s="182"/>
      <c r="B2246" s="41"/>
      <c r="C2246" s="47"/>
    </row>
    <row r="2247" spans="1:3" x14ac:dyDescent="0.25">
      <c r="A2247" s="182"/>
      <c r="B2247" s="41"/>
      <c r="C2247" s="47"/>
    </row>
    <row r="2248" spans="1:3" x14ac:dyDescent="0.25">
      <c r="A2248" s="182"/>
      <c r="B2248" s="41"/>
      <c r="C2248" s="47"/>
    </row>
    <row r="2249" spans="1:3" x14ac:dyDescent="0.25">
      <c r="A2249" s="182"/>
      <c r="B2249" s="41"/>
      <c r="C2249" s="47"/>
    </row>
    <row r="2250" spans="1:3" x14ac:dyDescent="0.25">
      <c r="A2250" s="182"/>
      <c r="B2250" s="41"/>
      <c r="C2250" s="47"/>
    </row>
    <row r="2251" spans="1:3" x14ac:dyDescent="0.25">
      <c r="A2251" s="182"/>
      <c r="B2251" s="41"/>
      <c r="C2251" s="47"/>
    </row>
    <row r="2252" spans="1:3" x14ac:dyDescent="0.25">
      <c r="A2252" s="182"/>
      <c r="B2252" s="41"/>
      <c r="C2252" s="47"/>
    </row>
    <row r="2253" spans="1:3" x14ac:dyDescent="0.25">
      <c r="A2253" s="182"/>
      <c r="B2253" s="41"/>
      <c r="C2253" s="47"/>
    </row>
    <row r="2254" spans="1:3" x14ac:dyDescent="0.25">
      <c r="A2254" s="182"/>
      <c r="B2254" s="41"/>
      <c r="C2254" s="47"/>
    </row>
    <row r="2255" spans="1:3" x14ac:dyDescent="0.25">
      <c r="A2255" s="182"/>
      <c r="B2255" s="41"/>
      <c r="C2255" s="47"/>
    </row>
    <row r="2256" spans="1:3" x14ac:dyDescent="0.25">
      <c r="A2256" s="182"/>
      <c r="B2256" s="41"/>
      <c r="C2256" s="47"/>
    </row>
    <row r="2257" spans="1:3" x14ac:dyDescent="0.25">
      <c r="A2257" s="182"/>
      <c r="B2257" s="41"/>
      <c r="C2257" s="47"/>
    </row>
    <row r="2258" spans="1:3" x14ac:dyDescent="0.25">
      <c r="A2258" s="182"/>
      <c r="B2258" s="41"/>
      <c r="C2258" s="47"/>
    </row>
    <row r="2259" spans="1:3" x14ac:dyDescent="0.25">
      <c r="A2259" s="182"/>
      <c r="B2259" s="41"/>
      <c r="C2259" s="47"/>
    </row>
    <row r="2260" spans="1:3" x14ac:dyDescent="0.25">
      <c r="A2260" s="182"/>
      <c r="B2260" s="41"/>
      <c r="C2260" s="47"/>
    </row>
    <row r="2261" spans="1:3" x14ac:dyDescent="0.25">
      <c r="A2261" s="182"/>
      <c r="B2261" s="41"/>
      <c r="C2261" s="47"/>
    </row>
    <row r="2262" spans="1:3" x14ac:dyDescent="0.25">
      <c r="A2262" s="182"/>
      <c r="B2262" s="41"/>
      <c r="C2262" s="47"/>
    </row>
    <row r="2263" spans="1:3" x14ac:dyDescent="0.25">
      <c r="A2263" s="182"/>
      <c r="B2263" s="41"/>
      <c r="C2263" s="47"/>
    </row>
    <row r="2264" spans="1:3" x14ac:dyDescent="0.25">
      <c r="A2264" s="182"/>
      <c r="B2264" s="41"/>
      <c r="C2264" s="47"/>
    </row>
    <row r="2265" spans="1:3" x14ac:dyDescent="0.25">
      <c r="A2265" s="182"/>
      <c r="B2265" s="41"/>
      <c r="C2265" s="47"/>
    </row>
    <row r="2266" spans="1:3" x14ac:dyDescent="0.25">
      <c r="A2266" s="182"/>
      <c r="B2266" s="41"/>
      <c r="C2266" s="47"/>
    </row>
    <row r="2267" spans="1:3" x14ac:dyDescent="0.25">
      <c r="A2267" s="182"/>
      <c r="B2267" s="41"/>
      <c r="C2267" s="47"/>
    </row>
    <row r="2268" spans="1:3" x14ac:dyDescent="0.25">
      <c r="A2268" s="182"/>
      <c r="B2268" s="41"/>
      <c r="C2268" s="47"/>
    </row>
    <row r="2269" spans="1:3" x14ac:dyDescent="0.25">
      <c r="A2269" s="182"/>
      <c r="B2269" s="41"/>
      <c r="C2269" s="47"/>
    </row>
    <row r="2270" spans="1:3" x14ac:dyDescent="0.25">
      <c r="A2270" s="182"/>
      <c r="B2270" s="41"/>
      <c r="C2270" s="47"/>
    </row>
    <row r="2271" spans="1:3" x14ac:dyDescent="0.25">
      <c r="A2271" s="182"/>
      <c r="B2271" s="41"/>
      <c r="C2271" s="47"/>
    </row>
    <row r="2272" spans="1:3" x14ac:dyDescent="0.25">
      <c r="A2272" s="182"/>
      <c r="B2272" s="41"/>
      <c r="C2272" s="47"/>
    </row>
    <row r="2273" spans="1:3" x14ac:dyDescent="0.25">
      <c r="A2273" s="182"/>
      <c r="B2273" s="41"/>
      <c r="C2273" s="47"/>
    </row>
    <row r="2274" spans="1:3" x14ac:dyDescent="0.25">
      <c r="A2274" s="182"/>
      <c r="B2274" s="41"/>
      <c r="C2274" s="47"/>
    </row>
    <row r="2275" spans="1:3" x14ac:dyDescent="0.25">
      <c r="A2275" s="182"/>
      <c r="B2275" s="41"/>
      <c r="C2275" s="47"/>
    </row>
    <row r="2276" spans="1:3" x14ac:dyDescent="0.25">
      <c r="A2276" s="182"/>
      <c r="B2276" s="41"/>
      <c r="C2276" s="47"/>
    </row>
    <row r="2277" spans="1:3" x14ac:dyDescent="0.25">
      <c r="A2277" s="182"/>
      <c r="B2277" s="41"/>
      <c r="C2277" s="47"/>
    </row>
    <row r="2278" spans="1:3" x14ac:dyDescent="0.25">
      <c r="A2278" s="182"/>
      <c r="B2278" s="41"/>
      <c r="C2278" s="47"/>
    </row>
    <row r="2279" spans="1:3" x14ac:dyDescent="0.25">
      <c r="A2279" s="182"/>
      <c r="B2279" s="41"/>
      <c r="C2279" s="47"/>
    </row>
    <row r="2280" spans="1:3" x14ac:dyDescent="0.25">
      <c r="A2280" s="182"/>
      <c r="B2280" s="41"/>
      <c r="C2280" s="47"/>
    </row>
    <row r="2281" spans="1:3" x14ac:dyDescent="0.25">
      <c r="A2281" s="182"/>
      <c r="B2281" s="41"/>
      <c r="C2281" s="47"/>
    </row>
    <row r="2282" spans="1:3" x14ac:dyDescent="0.25">
      <c r="A2282" s="182"/>
      <c r="B2282" s="41"/>
      <c r="C2282" s="47"/>
    </row>
    <row r="2283" spans="1:3" x14ac:dyDescent="0.25">
      <c r="A2283" s="182"/>
      <c r="B2283" s="41"/>
      <c r="C2283" s="47"/>
    </row>
    <row r="2284" spans="1:3" x14ac:dyDescent="0.25">
      <c r="A2284" s="182"/>
      <c r="B2284" s="41"/>
      <c r="C2284" s="47"/>
    </row>
    <row r="2285" spans="1:3" x14ac:dyDescent="0.25">
      <c r="A2285" s="182"/>
      <c r="B2285" s="41"/>
      <c r="C2285" s="47"/>
    </row>
    <row r="2286" spans="1:3" x14ac:dyDescent="0.25">
      <c r="A2286" s="182"/>
      <c r="B2286" s="41"/>
      <c r="C2286" s="47"/>
    </row>
    <row r="2287" spans="1:3" x14ac:dyDescent="0.25">
      <c r="A2287" s="182"/>
      <c r="B2287" s="41"/>
      <c r="C2287" s="47"/>
    </row>
    <row r="2288" spans="1:3" x14ac:dyDescent="0.25">
      <c r="A2288" s="182"/>
      <c r="B2288" s="41"/>
      <c r="C2288" s="47"/>
    </row>
    <row r="2289" spans="1:3" x14ac:dyDescent="0.25">
      <c r="A2289" s="182"/>
      <c r="B2289" s="41"/>
      <c r="C2289" s="47"/>
    </row>
    <row r="2290" spans="1:3" x14ac:dyDescent="0.25">
      <c r="A2290" s="182"/>
      <c r="B2290" s="41"/>
      <c r="C2290" s="47"/>
    </row>
    <row r="2291" spans="1:3" x14ac:dyDescent="0.25">
      <c r="A2291" s="182"/>
      <c r="B2291" s="41"/>
      <c r="C2291" s="47"/>
    </row>
    <row r="2292" spans="1:3" x14ac:dyDescent="0.25">
      <c r="A2292" s="182"/>
      <c r="B2292" s="41"/>
      <c r="C2292" s="47"/>
    </row>
    <row r="2293" spans="1:3" x14ac:dyDescent="0.25">
      <c r="A2293" s="182"/>
      <c r="B2293" s="41"/>
      <c r="C2293" s="47"/>
    </row>
    <row r="2294" spans="1:3" x14ac:dyDescent="0.25">
      <c r="A2294" s="182"/>
      <c r="B2294" s="41"/>
      <c r="C2294" s="47"/>
    </row>
    <row r="2295" spans="1:3" x14ac:dyDescent="0.25">
      <c r="A2295" s="182"/>
      <c r="B2295" s="41"/>
      <c r="C2295" s="47"/>
    </row>
    <row r="2296" spans="1:3" x14ac:dyDescent="0.25">
      <c r="A2296" s="182"/>
      <c r="B2296" s="41"/>
      <c r="C2296" s="47"/>
    </row>
    <row r="2297" spans="1:3" x14ac:dyDescent="0.25">
      <c r="A2297" s="182"/>
      <c r="B2297" s="41"/>
      <c r="C2297" s="47"/>
    </row>
    <row r="2298" spans="1:3" x14ac:dyDescent="0.25">
      <c r="A2298" s="182"/>
      <c r="B2298" s="41"/>
      <c r="C2298" s="47"/>
    </row>
    <row r="2299" spans="1:3" x14ac:dyDescent="0.25">
      <c r="A2299" s="182"/>
      <c r="B2299" s="41"/>
      <c r="C2299" s="47"/>
    </row>
    <row r="2300" spans="1:3" x14ac:dyDescent="0.25">
      <c r="A2300" s="182"/>
      <c r="B2300" s="41"/>
      <c r="C2300" s="47"/>
    </row>
    <row r="2301" spans="1:3" x14ac:dyDescent="0.25">
      <c r="A2301" s="182"/>
      <c r="B2301" s="41"/>
      <c r="C2301" s="47"/>
    </row>
    <row r="2302" spans="1:3" x14ac:dyDescent="0.25">
      <c r="A2302" s="182"/>
      <c r="B2302" s="41"/>
      <c r="C2302" s="47"/>
    </row>
    <row r="2303" spans="1:3" x14ac:dyDescent="0.25">
      <c r="A2303" s="182"/>
      <c r="B2303" s="41"/>
      <c r="C2303" s="47"/>
    </row>
    <row r="2304" spans="1:3" x14ac:dyDescent="0.25">
      <c r="A2304" s="182"/>
      <c r="B2304" s="41"/>
      <c r="C2304" s="47"/>
    </row>
    <row r="2305" spans="1:3" x14ac:dyDescent="0.25">
      <c r="A2305" s="182"/>
      <c r="B2305" s="41"/>
      <c r="C2305" s="47"/>
    </row>
    <row r="2306" spans="1:3" x14ac:dyDescent="0.25">
      <c r="A2306" s="182"/>
      <c r="B2306" s="41"/>
      <c r="C2306" s="47"/>
    </row>
    <row r="2307" spans="1:3" x14ac:dyDescent="0.25">
      <c r="A2307" s="182"/>
      <c r="B2307" s="41"/>
      <c r="C2307" s="47"/>
    </row>
    <row r="2308" spans="1:3" x14ac:dyDescent="0.25">
      <c r="A2308" s="182"/>
      <c r="B2308" s="41"/>
      <c r="C2308" s="47"/>
    </row>
    <row r="2309" spans="1:3" x14ac:dyDescent="0.25">
      <c r="A2309" s="182"/>
      <c r="B2309" s="41"/>
      <c r="C2309" s="47"/>
    </row>
    <row r="2310" spans="1:3" x14ac:dyDescent="0.25">
      <c r="A2310" s="182"/>
      <c r="B2310" s="41"/>
      <c r="C2310" s="47"/>
    </row>
    <row r="2311" spans="1:3" x14ac:dyDescent="0.25">
      <c r="A2311" s="182"/>
      <c r="B2311" s="41"/>
      <c r="C2311" s="47"/>
    </row>
    <row r="2312" spans="1:3" x14ac:dyDescent="0.25">
      <c r="A2312" s="182"/>
      <c r="B2312" s="41"/>
      <c r="C2312" s="47"/>
    </row>
    <row r="2313" spans="1:3" x14ac:dyDescent="0.25">
      <c r="A2313" s="182"/>
      <c r="B2313" s="41"/>
      <c r="C2313" s="47"/>
    </row>
    <row r="2314" spans="1:3" x14ac:dyDescent="0.25">
      <c r="A2314" s="182"/>
      <c r="B2314" s="41"/>
      <c r="C2314" s="47"/>
    </row>
    <row r="2315" spans="1:3" x14ac:dyDescent="0.25">
      <c r="A2315" s="182"/>
      <c r="B2315" s="41"/>
      <c r="C2315" s="47"/>
    </row>
    <row r="2316" spans="1:3" x14ac:dyDescent="0.25">
      <c r="A2316" s="182"/>
      <c r="B2316" s="41"/>
      <c r="C2316" s="47"/>
    </row>
    <row r="2317" spans="1:3" x14ac:dyDescent="0.25">
      <c r="A2317" s="182"/>
      <c r="B2317" s="41"/>
      <c r="C2317" s="47"/>
    </row>
    <row r="2318" spans="1:3" x14ac:dyDescent="0.25">
      <c r="A2318" s="182"/>
      <c r="B2318" s="41"/>
      <c r="C2318" s="47"/>
    </row>
    <row r="2319" spans="1:3" x14ac:dyDescent="0.25">
      <c r="A2319" s="182"/>
      <c r="B2319" s="41"/>
      <c r="C2319" s="47"/>
    </row>
    <row r="2320" spans="1:3" x14ac:dyDescent="0.25">
      <c r="A2320" s="182"/>
      <c r="B2320" s="41"/>
      <c r="C2320" s="47"/>
    </row>
    <row r="2321" spans="1:3" x14ac:dyDescent="0.25">
      <c r="A2321" s="182"/>
      <c r="B2321" s="41"/>
      <c r="C2321" s="47"/>
    </row>
    <row r="2322" spans="1:3" x14ac:dyDescent="0.25">
      <c r="A2322" s="182"/>
      <c r="B2322" s="41"/>
      <c r="C2322" s="47"/>
    </row>
    <row r="2323" spans="1:3" x14ac:dyDescent="0.25">
      <c r="A2323" s="182"/>
      <c r="B2323" s="41"/>
      <c r="C2323" s="47"/>
    </row>
    <row r="2324" spans="1:3" x14ac:dyDescent="0.25">
      <c r="A2324" s="182"/>
      <c r="B2324" s="41"/>
      <c r="C2324" s="47"/>
    </row>
    <row r="2325" spans="1:3" x14ac:dyDescent="0.25">
      <c r="A2325" s="182"/>
      <c r="B2325" s="41"/>
      <c r="C2325" s="47"/>
    </row>
    <row r="2326" spans="1:3" x14ac:dyDescent="0.25">
      <c r="A2326" s="182"/>
      <c r="B2326" s="41"/>
      <c r="C2326" s="47"/>
    </row>
    <row r="2327" spans="1:3" x14ac:dyDescent="0.25">
      <c r="A2327" s="182"/>
      <c r="B2327" s="41"/>
      <c r="C2327" s="47"/>
    </row>
    <row r="2328" spans="1:3" x14ac:dyDescent="0.25">
      <c r="A2328" s="182"/>
      <c r="B2328" s="41"/>
      <c r="C2328" s="47"/>
    </row>
    <row r="2329" spans="1:3" x14ac:dyDescent="0.25">
      <c r="A2329" s="182"/>
      <c r="B2329" s="41"/>
      <c r="C2329" s="47"/>
    </row>
    <row r="2330" spans="1:3" x14ac:dyDescent="0.25">
      <c r="A2330" s="182"/>
      <c r="B2330" s="41"/>
      <c r="C2330" s="47"/>
    </row>
    <row r="2331" spans="1:3" x14ac:dyDescent="0.25">
      <c r="A2331" s="182"/>
      <c r="B2331" s="41"/>
      <c r="C2331" s="47"/>
    </row>
    <row r="2332" spans="1:3" x14ac:dyDescent="0.25">
      <c r="A2332" s="182"/>
      <c r="B2332" s="41"/>
      <c r="C2332" s="47"/>
    </row>
    <row r="2333" spans="1:3" x14ac:dyDescent="0.25">
      <c r="A2333" s="182"/>
      <c r="B2333" s="41"/>
      <c r="C2333" s="47"/>
    </row>
    <row r="2334" spans="1:3" x14ac:dyDescent="0.25">
      <c r="A2334" s="182"/>
      <c r="B2334" s="41"/>
      <c r="C2334" s="47"/>
    </row>
    <row r="2335" spans="1:3" x14ac:dyDescent="0.25">
      <c r="A2335" s="182"/>
      <c r="B2335" s="41"/>
      <c r="C2335" s="47"/>
    </row>
    <row r="2336" spans="1:3" x14ac:dyDescent="0.25">
      <c r="A2336" s="182"/>
      <c r="B2336" s="41"/>
      <c r="C2336" s="47"/>
    </row>
    <row r="2337" spans="1:3" x14ac:dyDescent="0.25">
      <c r="A2337" s="182"/>
      <c r="B2337" s="41"/>
      <c r="C2337" s="47"/>
    </row>
    <row r="2338" spans="1:3" x14ac:dyDescent="0.25">
      <c r="A2338" s="182"/>
      <c r="B2338" s="41"/>
      <c r="C2338" s="47"/>
    </row>
    <row r="2339" spans="1:3" x14ac:dyDescent="0.25">
      <c r="A2339" s="182"/>
      <c r="B2339" s="41"/>
      <c r="C2339" s="47"/>
    </row>
    <row r="2340" spans="1:3" x14ac:dyDescent="0.25">
      <c r="A2340" s="182"/>
      <c r="B2340" s="41"/>
      <c r="C2340" s="47"/>
    </row>
    <row r="2341" spans="1:3" x14ac:dyDescent="0.25">
      <c r="A2341" s="182"/>
      <c r="B2341" s="41"/>
      <c r="C2341" s="47"/>
    </row>
    <row r="2342" spans="1:3" x14ac:dyDescent="0.25">
      <c r="A2342" s="182"/>
      <c r="B2342" s="41"/>
      <c r="C2342" s="47"/>
    </row>
    <row r="2343" spans="1:3" x14ac:dyDescent="0.25">
      <c r="A2343" s="182"/>
      <c r="B2343" s="41"/>
      <c r="C2343" s="47"/>
    </row>
    <row r="2344" spans="1:3" x14ac:dyDescent="0.25">
      <c r="A2344" s="182"/>
      <c r="B2344" s="41"/>
      <c r="C2344" s="47"/>
    </row>
    <row r="2345" spans="1:3" x14ac:dyDescent="0.25">
      <c r="A2345" s="182"/>
      <c r="B2345" s="41"/>
      <c r="C2345" s="47"/>
    </row>
    <row r="2346" spans="1:3" x14ac:dyDescent="0.25">
      <c r="A2346" s="182"/>
      <c r="B2346" s="41"/>
      <c r="C2346" s="47"/>
    </row>
    <row r="2347" spans="1:3" x14ac:dyDescent="0.25">
      <c r="A2347" s="182"/>
      <c r="B2347" s="41"/>
      <c r="C2347" s="47"/>
    </row>
    <row r="2348" spans="1:3" x14ac:dyDescent="0.25">
      <c r="A2348" s="182"/>
      <c r="B2348" s="41"/>
      <c r="C2348" s="47"/>
    </row>
    <row r="2349" spans="1:3" x14ac:dyDescent="0.25">
      <c r="A2349" s="182"/>
      <c r="B2349" s="41"/>
      <c r="C2349" s="47"/>
    </row>
    <row r="2350" spans="1:3" x14ac:dyDescent="0.25">
      <c r="A2350" s="182"/>
      <c r="B2350" s="41"/>
      <c r="C2350" s="47"/>
    </row>
    <row r="2351" spans="1:3" x14ac:dyDescent="0.25">
      <c r="A2351" s="182"/>
      <c r="B2351" s="41"/>
      <c r="C2351" s="47"/>
    </row>
    <row r="2352" spans="1:3" x14ac:dyDescent="0.25">
      <c r="A2352" s="182"/>
      <c r="B2352" s="41"/>
      <c r="C2352" s="47"/>
    </row>
    <row r="2353" spans="1:3" x14ac:dyDescent="0.25">
      <c r="A2353" s="182"/>
      <c r="B2353" s="41"/>
      <c r="C2353" s="47"/>
    </row>
    <row r="2354" spans="1:3" x14ac:dyDescent="0.25">
      <c r="A2354" s="182"/>
      <c r="B2354" s="41"/>
      <c r="C2354" s="47"/>
    </row>
    <row r="2355" spans="1:3" x14ac:dyDescent="0.25">
      <c r="A2355" s="182"/>
      <c r="B2355" s="41"/>
      <c r="C2355" s="47"/>
    </row>
    <row r="2356" spans="1:3" x14ac:dyDescent="0.25">
      <c r="A2356" s="182"/>
      <c r="B2356" s="41"/>
      <c r="C2356" s="47"/>
    </row>
    <row r="2357" spans="1:3" x14ac:dyDescent="0.25">
      <c r="A2357" s="182"/>
      <c r="B2357" s="41"/>
      <c r="C2357" s="47"/>
    </row>
    <row r="2358" spans="1:3" x14ac:dyDescent="0.25">
      <c r="A2358" s="182"/>
      <c r="B2358" s="41"/>
      <c r="C2358" s="47"/>
    </row>
    <row r="2359" spans="1:3" x14ac:dyDescent="0.25">
      <c r="A2359" s="182"/>
      <c r="B2359" s="41"/>
      <c r="C2359" s="47"/>
    </row>
    <row r="2360" spans="1:3" x14ac:dyDescent="0.25">
      <c r="A2360" s="182"/>
      <c r="B2360" s="41"/>
      <c r="C2360" s="47"/>
    </row>
    <row r="2361" spans="1:3" x14ac:dyDescent="0.25">
      <c r="A2361" s="182"/>
      <c r="B2361" s="41"/>
      <c r="C2361" s="47"/>
    </row>
    <row r="2362" spans="1:3" x14ac:dyDescent="0.25">
      <c r="A2362" s="182"/>
      <c r="B2362" s="41"/>
      <c r="C2362" s="47"/>
    </row>
    <row r="2363" spans="1:3" x14ac:dyDescent="0.25">
      <c r="A2363" s="182"/>
      <c r="B2363" s="41"/>
      <c r="C2363" s="47"/>
    </row>
    <row r="2364" spans="1:3" x14ac:dyDescent="0.25">
      <c r="A2364" s="182"/>
      <c r="B2364" s="41"/>
      <c r="C2364" s="47"/>
    </row>
    <row r="2365" spans="1:3" x14ac:dyDescent="0.25">
      <c r="A2365" s="182"/>
      <c r="B2365" s="41"/>
      <c r="C2365" s="47"/>
    </row>
    <row r="2366" spans="1:3" x14ac:dyDescent="0.25">
      <c r="A2366" s="182"/>
      <c r="B2366" s="41"/>
      <c r="C2366" s="47"/>
    </row>
    <row r="2367" spans="1:3" x14ac:dyDescent="0.25">
      <c r="A2367" s="182"/>
      <c r="B2367" s="41"/>
      <c r="C2367" s="47"/>
    </row>
    <row r="2368" spans="1:3" x14ac:dyDescent="0.25">
      <c r="A2368" s="182"/>
      <c r="B2368" s="41"/>
      <c r="C2368" s="47"/>
    </row>
    <row r="2369" spans="1:3" x14ac:dyDescent="0.25">
      <c r="A2369" s="182"/>
      <c r="B2369" s="41"/>
      <c r="C2369" s="47"/>
    </row>
    <row r="2370" spans="1:3" x14ac:dyDescent="0.25">
      <c r="A2370" s="182"/>
      <c r="B2370" s="41"/>
      <c r="C2370" s="47"/>
    </row>
    <row r="2371" spans="1:3" x14ac:dyDescent="0.25">
      <c r="A2371" s="182"/>
      <c r="B2371" s="41"/>
      <c r="C2371" s="47"/>
    </row>
    <row r="2372" spans="1:3" x14ac:dyDescent="0.25">
      <c r="A2372" s="182"/>
      <c r="B2372" s="41"/>
      <c r="C2372" s="47"/>
    </row>
    <row r="2373" spans="1:3" x14ac:dyDescent="0.25">
      <c r="A2373" s="182"/>
      <c r="B2373" s="41"/>
      <c r="C2373" s="47"/>
    </row>
    <row r="2374" spans="1:3" x14ac:dyDescent="0.25">
      <c r="A2374" s="182"/>
      <c r="B2374" s="41"/>
      <c r="C2374" s="47"/>
    </row>
    <row r="2375" spans="1:3" x14ac:dyDescent="0.25">
      <c r="A2375" s="182"/>
      <c r="B2375" s="41"/>
      <c r="C2375" s="47"/>
    </row>
    <row r="2376" spans="1:3" x14ac:dyDescent="0.25">
      <c r="A2376" s="182"/>
      <c r="B2376" s="41"/>
      <c r="C2376" s="47"/>
    </row>
    <row r="2377" spans="1:3" x14ac:dyDescent="0.25">
      <c r="A2377" s="182"/>
      <c r="B2377" s="41"/>
      <c r="C2377" s="47"/>
    </row>
    <row r="2378" spans="1:3" x14ac:dyDescent="0.25">
      <c r="A2378" s="182"/>
      <c r="B2378" s="41"/>
      <c r="C2378" s="47"/>
    </row>
    <row r="2379" spans="1:3" x14ac:dyDescent="0.25">
      <c r="A2379" s="182"/>
      <c r="B2379" s="41"/>
      <c r="C2379" s="47"/>
    </row>
    <row r="2380" spans="1:3" x14ac:dyDescent="0.25">
      <c r="A2380" s="182"/>
      <c r="B2380" s="41"/>
      <c r="C2380" s="47"/>
    </row>
    <row r="2381" spans="1:3" x14ac:dyDescent="0.25">
      <c r="A2381" s="182"/>
      <c r="B2381" s="41"/>
      <c r="C2381" s="47"/>
    </row>
    <row r="2382" spans="1:3" x14ac:dyDescent="0.25">
      <c r="A2382" s="182"/>
      <c r="B2382" s="41"/>
      <c r="C2382" s="47"/>
    </row>
    <row r="2383" spans="1:3" x14ac:dyDescent="0.25">
      <c r="A2383" s="182"/>
      <c r="B2383" s="41"/>
      <c r="C2383" s="47"/>
    </row>
    <row r="2384" spans="1:3" x14ac:dyDescent="0.25">
      <c r="A2384" s="182"/>
      <c r="B2384" s="41"/>
      <c r="C2384" s="47"/>
    </row>
    <row r="2385" spans="1:3" x14ac:dyDescent="0.25">
      <c r="A2385" s="182"/>
      <c r="B2385" s="41"/>
      <c r="C2385" s="47"/>
    </row>
    <row r="2386" spans="1:3" x14ac:dyDescent="0.25">
      <c r="A2386" s="182"/>
      <c r="B2386" s="41"/>
      <c r="C2386" s="47"/>
    </row>
    <row r="2387" spans="1:3" x14ac:dyDescent="0.25">
      <c r="A2387" s="182"/>
      <c r="B2387" s="41"/>
      <c r="C2387" s="47"/>
    </row>
    <row r="2388" spans="1:3" x14ac:dyDescent="0.25">
      <c r="A2388" s="182"/>
      <c r="B2388" s="41"/>
      <c r="C2388" s="47"/>
    </row>
    <row r="2389" spans="1:3" x14ac:dyDescent="0.25">
      <c r="A2389" s="182"/>
      <c r="B2389" s="41"/>
      <c r="C2389" s="47"/>
    </row>
    <row r="2390" spans="1:3" x14ac:dyDescent="0.25">
      <c r="A2390" s="182"/>
      <c r="B2390" s="41"/>
      <c r="C2390" s="47"/>
    </row>
    <row r="2391" spans="1:3" x14ac:dyDescent="0.25">
      <c r="A2391" s="182"/>
      <c r="B2391" s="41"/>
      <c r="C2391" s="47"/>
    </row>
    <row r="2392" spans="1:3" x14ac:dyDescent="0.25">
      <c r="A2392" s="182"/>
      <c r="B2392" s="41"/>
      <c r="C2392" s="47"/>
    </row>
    <row r="2393" spans="1:3" x14ac:dyDescent="0.25">
      <c r="A2393" s="182"/>
      <c r="B2393" s="41"/>
      <c r="C2393" s="47"/>
    </row>
    <row r="2394" spans="1:3" x14ac:dyDescent="0.25">
      <c r="A2394" s="182"/>
      <c r="B2394" s="41"/>
      <c r="C2394" s="47"/>
    </row>
    <row r="2395" spans="1:3" x14ac:dyDescent="0.25">
      <c r="A2395" s="182"/>
      <c r="B2395" s="41"/>
      <c r="C2395" s="47"/>
    </row>
    <row r="2396" spans="1:3" x14ac:dyDescent="0.25">
      <c r="A2396" s="182"/>
      <c r="B2396" s="41"/>
      <c r="C2396" s="47"/>
    </row>
    <row r="2397" spans="1:3" x14ac:dyDescent="0.25">
      <c r="A2397" s="182"/>
      <c r="B2397" s="41"/>
      <c r="C2397" s="47"/>
    </row>
    <row r="2398" spans="1:3" x14ac:dyDescent="0.25">
      <c r="A2398" s="182"/>
      <c r="B2398" s="41"/>
      <c r="C2398" s="47"/>
    </row>
    <row r="2399" spans="1:3" x14ac:dyDescent="0.25">
      <c r="A2399" s="182"/>
      <c r="B2399" s="41"/>
      <c r="C2399" s="47"/>
    </row>
    <row r="2400" spans="1:3" x14ac:dyDescent="0.25">
      <c r="A2400" s="182"/>
      <c r="B2400" s="41"/>
      <c r="C2400" s="47"/>
    </row>
    <row r="2401" spans="1:3" x14ac:dyDescent="0.25">
      <c r="A2401" s="182"/>
      <c r="B2401" s="41"/>
      <c r="C2401" s="47"/>
    </row>
    <row r="2402" spans="1:3" x14ac:dyDescent="0.25">
      <c r="A2402" s="182"/>
      <c r="B2402" s="41"/>
      <c r="C2402" s="47"/>
    </row>
    <row r="2403" spans="1:3" x14ac:dyDescent="0.25">
      <c r="A2403" s="182"/>
      <c r="B2403" s="41"/>
      <c r="C2403" s="47"/>
    </row>
    <row r="2404" spans="1:3" x14ac:dyDescent="0.25">
      <c r="A2404" s="182"/>
      <c r="B2404" s="41"/>
      <c r="C2404" s="47"/>
    </row>
    <row r="2405" spans="1:3" x14ac:dyDescent="0.25">
      <c r="A2405" s="182"/>
      <c r="B2405" s="41"/>
      <c r="C2405" s="47"/>
    </row>
    <row r="2406" spans="1:3" x14ac:dyDescent="0.25">
      <c r="A2406" s="182"/>
      <c r="B2406" s="41"/>
      <c r="C2406" s="47"/>
    </row>
    <row r="2407" spans="1:3" x14ac:dyDescent="0.25">
      <c r="A2407" s="182"/>
      <c r="B2407" s="41"/>
      <c r="C2407" s="47"/>
    </row>
    <row r="2408" spans="1:3" x14ac:dyDescent="0.25">
      <c r="A2408" s="182"/>
      <c r="B2408" s="41"/>
      <c r="C2408" s="47"/>
    </row>
    <row r="2409" spans="1:3" x14ac:dyDescent="0.25">
      <c r="A2409" s="182"/>
      <c r="B2409" s="41"/>
      <c r="C2409" s="47"/>
    </row>
    <row r="2410" spans="1:3" x14ac:dyDescent="0.25">
      <c r="A2410" s="182"/>
      <c r="B2410" s="41"/>
      <c r="C2410" s="47"/>
    </row>
    <row r="2411" spans="1:3" x14ac:dyDescent="0.25">
      <c r="A2411" s="182"/>
      <c r="B2411" s="41"/>
      <c r="C2411" s="47"/>
    </row>
    <row r="2412" spans="1:3" x14ac:dyDescent="0.25">
      <c r="A2412" s="182"/>
      <c r="B2412" s="41"/>
      <c r="C2412" s="47"/>
    </row>
    <row r="2413" spans="1:3" x14ac:dyDescent="0.25">
      <c r="A2413" s="182"/>
      <c r="B2413" s="41"/>
      <c r="C2413" s="47"/>
    </row>
    <row r="2414" spans="1:3" x14ac:dyDescent="0.25">
      <c r="A2414" s="182"/>
      <c r="B2414" s="41"/>
      <c r="C2414" s="47"/>
    </row>
    <row r="2415" spans="1:3" x14ac:dyDescent="0.25">
      <c r="A2415" s="182"/>
      <c r="B2415" s="41"/>
      <c r="C2415" s="47"/>
    </row>
    <row r="2416" spans="1:3" x14ac:dyDescent="0.25">
      <c r="A2416" s="182"/>
      <c r="B2416" s="41"/>
      <c r="C2416" s="47"/>
    </row>
    <row r="2417" spans="1:3" x14ac:dyDescent="0.25">
      <c r="A2417" s="182"/>
      <c r="B2417" s="41"/>
      <c r="C2417" s="47"/>
    </row>
    <row r="2418" spans="1:3" x14ac:dyDescent="0.25">
      <c r="A2418" s="182"/>
      <c r="B2418" s="41"/>
      <c r="C2418" s="47"/>
    </row>
    <row r="2419" spans="1:3" x14ac:dyDescent="0.25">
      <c r="A2419" s="182"/>
      <c r="B2419" s="41"/>
      <c r="C2419" s="47"/>
    </row>
    <row r="2420" spans="1:3" x14ac:dyDescent="0.25">
      <c r="A2420" s="182"/>
      <c r="B2420" s="41"/>
      <c r="C2420" s="47"/>
    </row>
    <row r="2421" spans="1:3" x14ac:dyDescent="0.25">
      <c r="A2421" s="182"/>
      <c r="B2421" s="41"/>
      <c r="C2421" s="47"/>
    </row>
    <row r="2422" spans="1:3" x14ac:dyDescent="0.25">
      <c r="A2422" s="182"/>
      <c r="B2422" s="41"/>
      <c r="C2422" s="47"/>
    </row>
    <row r="2423" spans="1:3" x14ac:dyDescent="0.25">
      <c r="A2423" s="182"/>
      <c r="B2423" s="41"/>
      <c r="C2423" s="47"/>
    </row>
    <row r="2424" spans="1:3" x14ac:dyDescent="0.25">
      <c r="A2424" s="182"/>
      <c r="B2424" s="41"/>
      <c r="C2424" s="47"/>
    </row>
    <row r="2425" spans="1:3" x14ac:dyDescent="0.25">
      <c r="A2425" s="182"/>
      <c r="B2425" s="41"/>
      <c r="C2425" s="47"/>
    </row>
    <row r="2426" spans="1:3" x14ac:dyDescent="0.25">
      <c r="A2426" s="182"/>
      <c r="B2426" s="41"/>
      <c r="C2426" s="47"/>
    </row>
    <row r="2427" spans="1:3" x14ac:dyDescent="0.25">
      <c r="A2427" s="182"/>
      <c r="B2427" s="41"/>
      <c r="C2427" s="47"/>
    </row>
    <row r="2428" spans="1:3" x14ac:dyDescent="0.25">
      <c r="A2428" s="182"/>
      <c r="B2428" s="41"/>
      <c r="C2428" s="47"/>
    </row>
    <row r="2429" spans="1:3" x14ac:dyDescent="0.25">
      <c r="A2429" s="182"/>
      <c r="B2429" s="41"/>
      <c r="C2429" s="47"/>
    </row>
    <row r="2430" spans="1:3" x14ac:dyDescent="0.25">
      <c r="A2430" s="182"/>
      <c r="B2430" s="41"/>
      <c r="C2430" s="47"/>
    </row>
    <row r="2431" spans="1:3" x14ac:dyDescent="0.25">
      <c r="A2431" s="182"/>
      <c r="B2431" s="41"/>
      <c r="C2431" s="47"/>
    </row>
    <row r="2432" spans="1:3" x14ac:dyDescent="0.25">
      <c r="A2432" s="182"/>
      <c r="B2432" s="41"/>
      <c r="C2432" s="47"/>
    </row>
    <row r="2433" spans="1:3" x14ac:dyDescent="0.25">
      <c r="A2433" s="182"/>
      <c r="B2433" s="41"/>
      <c r="C2433" s="47"/>
    </row>
    <row r="2434" spans="1:3" x14ac:dyDescent="0.25">
      <c r="A2434" s="182"/>
      <c r="B2434" s="41"/>
      <c r="C2434" s="47"/>
    </row>
    <row r="2435" spans="1:3" x14ac:dyDescent="0.25">
      <c r="A2435" s="182"/>
      <c r="B2435" s="41"/>
      <c r="C2435" s="47"/>
    </row>
    <row r="2436" spans="1:3" x14ac:dyDescent="0.25">
      <c r="A2436" s="182"/>
      <c r="B2436" s="41"/>
      <c r="C2436" s="47"/>
    </row>
    <row r="2437" spans="1:3" x14ac:dyDescent="0.25">
      <c r="A2437" s="182"/>
      <c r="B2437" s="41"/>
      <c r="C2437" s="47"/>
    </row>
    <row r="2438" spans="1:3" x14ac:dyDescent="0.25">
      <c r="A2438" s="182"/>
      <c r="B2438" s="41"/>
      <c r="C2438" s="47"/>
    </row>
    <row r="2439" spans="1:3" x14ac:dyDescent="0.25">
      <c r="A2439" s="182"/>
      <c r="B2439" s="41"/>
      <c r="C2439" s="47"/>
    </row>
    <row r="2440" spans="1:3" x14ac:dyDescent="0.25">
      <c r="A2440" s="182"/>
      <c r="B2440" s="41"/>
      <c r="C2440" s="47"/>
    </row>
    <row r="2441" spans="1:3" x14ac:dyDescent="0.25">
      <c r="A2441" s="182"/>
      <c r="B2441" s="41"/>
      <c r="C2441" s="47"/>
    </row>
    <row r="2442" spans="1:3" x14ac:dyDescent="0.25">
      <c r="A2442" s="182"/>
      <c r="B2442" s="41"/>
      <c r="C2442" s="47"/>
    </row>
    <row r="2443" spans="1:3" x14ac:dyDescent="0.25">
      <c r="A2443" s="182"/>
      <c r="B2443" s="41"/>
      <c r="C2443" s="47"/>
    </row>
    <row r="2444" spans="1:3" x14ac:dyDescent="0.25">
      <c r="A2444" s="182"/>
      <c r="B2444" s="41"/>
      <c r="C2444" s="47"/>
    </row>
    <row r="2445" spans="1:3" x14ac:dyDescent="0.25">
      <c r="A2445" s="182"/>
      <c r="B2445" s="41"/>
      <c r="C2445" s="47"/>
    </row>
    <row r="2446" spans="1:3" x14ac:dyDescent="0.25">
      <c r="A2446" s="182"/>
      <c r="B2446" s="41"/>
      <c r="C2446" s="47"/>
    </row>
    <row r="2447" spans="1:3" x14ac:dyDescent="0.25">
      <c r="A2447" s="182"/>
      <c r="B2447" s="41"/>
      <c r="C2447" s="47"/>
    </row>
    <row r="2448" spans="1:3" x14ac:dyDescent="0.25">
      <c r="A2448" s="182"/>
      <c r="B2448" s="41"/>
      <c r="C2448" s="47"/>
    </row>
    <row r="2449" spans="1:3" x14ac:dyDescent="0.25">
      <c r="A2449" s="182"/>
      <c r="B2449" s="41"/>
      <c r="C2449" s="47"/>
    </row>
    <row r="2450" spans="1:3" x14ac:dyDescent="0.25">
      <c r="A2450" s="182"/>
      <c r="B2450" s="41"/>
      <c r="C2450" s="47"/>
    </row>
    <row r="2451" spans="1:3" x14ac:dyDescent="0.25">
      <c r="A2451" s="182"/>
      <c r="B2451" s="41"/>
      <c r="C2451" s="47"/>
    </row>
    <row r="2452" spans="1:3" x14ac:dyDescent="0.25">
      <c r="A2452" s="182"/>
      <c r="B2452" s="41"/>
      <c r="C2452" s="47"/>
    </row>
    <row r="2453" spans="1:3" x14ac:dyDescent="0.25">
      <c r="A2453" s="182"/>
      <c r="B2453" s="41"/>
      <c r="C2453" s="47"/>
    </row>
    <row r="2454" spans="1:3" x14ac:dyDescent="0.25">
      <c r="A2454" s="182"/>
      <c r="B2454" s="41"/>
      <c r="C2454" s="47"/>
    </row>
    <row r="2455" spans="1:3" x14ac:dyDescent="0.25">
      <c r="A2455" s="182"/>
      <c r="B2455" s="41"/>
      <c r="C2455" s="47"/>
    </row>
    <row r="2456" spans="1:3" x14ac:dyDescent="0.25">
      <c r="A2456" s="182"/>
      <c r="B2456" s="41"/>
      <c r="C2456" s="47"/>
    </row>
    <row r="2457" spans="1:3" x14ac:dyDescent="0.25">
      <c r="A2457" s="182"/>
      <c r="B2457" s="41"/>
      <c r="C2457" s="47"/>
    </row>
    <row r="2458" spans="1:3" x14ac:dyDescent="0.25">
      <c r="A2458" s="182"/>
      <c r="B2458" s="41"/>
      <c r="C2458" s="47"/>
    </row>
    <row r="2459" spans="1:3" x14ac:dyDescent="0.25">
      <c r="A2459" s="182"/>
      <c r="B2459" s="41"/>
      <c r="C2459" s="47"/>
    </row>
    <row r="2460" spans="1:3" x14ac:dyDescent="0.25">
      <c r="A2460" s="182"/>
      <c r="B2460" s="41"/>
      <c r="C2460" s="47"/>
    </row>
    <row r="2461" spans="1:3" x14ac:dyDescent="0.25">
      <c r="A2461" s="182"/>
      <c r="B2461" s="41"/>
      <c r="C2461" s="47"/>
    </row>
    <row r="2462" spans="1:3" x14ac:dyDescent="0.25">
      <c r="A2462" s="182"/>
      <c r="B2462" s="41"/>
      <c r="C2462" s="47"/>
    </row>
    <row r="2463" spans="1:3" x14ac:dyDescent="0.25">
      <c r="A2463" s="182"/>
      <c r="B2463" s="41"/>
      <c r="C2463" s="47"/>
    </row>
    <row r="2464" spans="1:3" x14ac:dyDescent="0.25">
      <c r="A2464" s="182"/>
      <c r="B2464" s="41"/>
      <c r="C2464" s="47"/>
    </row>
    <row r="2465" spans="1:3" x14ac:dyDescent="0.25">
      <c r="A2465" s="182"/>
      <c r="B2465" s="41"/>
      <c r="C2465" s="47"/>
    </row>
    <row r="2466" spans="1:3" x14ac:dyDescent="0.25">
      <c r="A2466" s="182"/>
      <c r="B2466" s="41"/>
      <c r="C2466" s="47"/>
    </row>
    <row r="2467" spans="1:3" x14ac:dyDescent="0.25">
      <c r="A2467" s="182"/>
      <c r="B2467" s="41"/>
      <c r="C2467" s="47"/>
    </row>
    <row r="2468" spans="1:3" x14ac:dyDescent="0.25">
      <c r="A2468" s="182"/>
      <c r="B2468" s="41"/>
      <c r="C2468" s="47"/>
    </row>
    <row r="2469" spans="1:3" x14ac:dyDescent="0.25">
      <c r="A2469" s="182"/>
      <c r="B2469" s="41"/>
      <c r="C2469" s="47"/>
    </row>
    <row r="2470" spans="1:3" x14ac:dyDescent="0.25">
      <c r="A2470" s="182"/>
      <c r="B2470" s="41"/>
      <c r="C2470" s="47"/>
    </row>
    <row r="2471" spans="1:3" x14ac:dyDescent="0.25">
      <c r="A2471" s="182"/>
      <c r="B2471" s="41"/>
      <c r="C2471" s="47"/>
    </row>
    <row r="2472" spans="1:3" x14ac:dyDescent="0.25">
      <c r="A2472" s="182"/>
      <c r="B2472" s="41"/>
      <c r="C2472" s="47"/>
    </row>
    <row r="2473" spans="1:3" x14ac:dyDescent="0.25">
      <c r="A2473" s="182"/>
      <c r="B2473" s="41"/>
      <c r="C2473" s="47"/>
    </row>
    <row r="2474" spans="1:3" x14ac:dyDescent="0.25">
      <c r="A2474" s="182"/>
      <c r="B2474" s="41"/>
      <c r="C2474" s="47"/>
    </row>
    <row r="2475" spans="1:3" x14ac:dyDescent="0.25">
      <c r="A2475" s="182"/>
      <c r="B2475" s="41"/>
      <c r="C2475" s="47"/>
    </row>
    <row r="2476" spans="1:3" x14ac:dyDescent="0.25">
      <c r="A2476" s="182"/>
      <c r="B2476" s="41"/>
      <c r="C2476" s="47"/>
    </row>
    <row r="2477" spans="1:3" x14ac:dyDescent="0.25">
      <c r="A2477" s="182"/>
      <c r="B2477" s="41"/>
      <c r="C2477" s="47"/>
    </row>
    <row r="2478" spans="1:3" x14ac:dyDescent="0.25">
      <c r="A2478" s="182"/>
      <c r="B2478" s="41"/>
      <c r="C2478" s="47"/>
    </row>
    <row r="2479" spans="1:3" x14ac:dyDescent="0.25">
      <c r="A2479" s="182"/>
      <c r="B2479" s="41"/>
      <c r="C2479" s="47"/>
    </row>
    <row r="2480" spans="1:3" x14ac:dyDescent="0.25">
      <c r="A2480" s="182"/>
      <c r="B2480" s="41"/>
      <c r="C2480" s="47"/>
    </row>
    <row r="2481" spans="1:3" x14ac:dyDescent="0.25">
      <c r="A2481" s="182"/>
      <c r="B2481" s="41"/>
      <c r="C2481" s="47"/>
    </row>
    <row r="2482" spans="1:3" x14ac:dyDescent="0.25">
      <c r="A2482" s="182"/>
      <c r="B2482" s="41"/>
      <c r="C2482" s="47"/>
    </row>
    <row r="2483" spans="1:3" x14ac:dyDescent="0.25">
      <c r="A2483" s="182"/>
      <c r="B2483" s="41"/>
      <c r="C2483" s="47"/>
    </row>
    <row r="2484" spans="1:3" x14ac:dyDescent="0.25">
      <c r="A2484" s="182"/>
      <c r="B2484" s="41"/>
      <c r="C2484" s="47"/>
    </row>
    <row r="2485" spans="1:3" x14ac:dyDescent="0.25">
      <c r="A2485" s="182"/>
      <c r="B2485" s="41"/>
      <c r="C2485" s="47"/>
    </row>
    <row r="2486" spans="1:3" x14ac:dyDescent="0.25">
      <c r="A2486" s="182"/>
      <c r="B2486" s="41"/>
      <c r="C2486" s="47"/>
    </row>
    <row r="2487" spans="1:3" x14ac:dyDescent="0.25">
      <c r="A2487" s="182"/>
      <c r="B2487" s="41"/>
      <c r="C2487" s="47"/>
    </row>
    <row r="2488" spans="1:3" x14ac:dyDescent="0.25">
      <c r="A2488" s="182"/>
      <c r="B2488" s="41"/>
      <c r="C2488" s="47"/>
    </row>
    <row r="2489" spans="1:3" x14ac:dyDescent="0.25">
      <c r="A2489" s="182"/>
      <c r="B2489" s="41"/>
      <c r="C2489" s="47"/>
    </row>
    <row r="2490" spans="1:3" x14ac:dyDescent="0.25">
      <c r="A2490" s="182"/>
      <c r="B2490" s="41"/>
      <c r="C2490" s="47"/>
    </row>
    <row r="2491" spans="1:3" x14ac:dyDescent="0.25">
      <c r="A2491" s="182"/>
      <c r="B2491" s="41"/>
      <c r="C2491" s="47"/>
    </row>
    <row r="2492" spans="1:3" x14ac:dyDescent="0.25">
      <c r="A2492" s="182"/>
      <c r="B2492" s="41"/>
      <c r="C2492" s="47"/>
    </row>
    <row r="2493" spans="1:3" x14ac:dyDescent="0.25">
      <c r="A2493" s="182"/>
      <c r="B2493" s="41"/>
      <c r="C2493" s="47"/>
    </row>
    <row r="2494" spans="1:3" x14ac:dyDescent="0.25">
      <c r="A2494" s="182"/>
      <c r="B2494" s="41"/>
      <c r="C2494" s="47"/>
    </row>
    <row r="2495" spans="1:3" x14ac:dyDescent="0.25">
      <c r="A2495" s="182"/>
      <c r="B2495" s="41"/>
      <c r="C2495" s="47"/>
    </row>
    <row r="2496" spans="1:3" x14ac:dyDescent="0.25">
      <c r="A2496" s="182"/>
      <c r="B2496" s="41"/>
      <c r="C2496" s="47"/>
    </row>
    <row r="2497" spans="1:3" x14ac:dyDescent="0.25">
      <c r="A2497" s="182"/>
      <c r="B2497" s="41"/>
      <c r="C2497" s="47"/>
    </row>
    <row r="2498" spans="1:3" x14ac:dyDescent="0.25">
      <c r="A2498" s="182"/>
      <c r="B2498" s="41"/>
      <c r="C2498" s="47"/>
    </row>
    <row r="2499" spans="1:3" x14ac:dyDescent="0.25">
      <c r="A2499" s="182"/>
      <c r="B2499" s="41"/>
      <c r="C2499" s="47"/>
    </row>
    <row r="2500" spans="1:3" x14ac:dyDescent="0.25">
      <c r="A2500" s="182"/>
      <c r="B2500" s="41"/>
      <c r="C2500" s="47"/>
    </row>
    <row r="2501" spans="1:3" x14ac:dyDescent="0.25">
      <c r="A2501" s="182"/>
      <c r="B2501" s="41"/>
      <c r="C2501" s="47"/>
    </row>
    <row r="2502" spans="1:3" x14ac:dyDescent="0.25">
      <c r="A2502" s="182"/>
      <c r="B2502" s="41"/>
      <c r="C2502" s="47"/>
    </row>
    <row r="2503" spans="1:3" x14ac:dyDescent="0.25">
      <c r="A2503" s="182"/>
      <c r="B2503" s="41"/>
      <c r="C2503" s="47"/>
    </row>
    <row r="2504" spans="1:3" x14ac:dyDescent="0.25">
      <c r="A2504" s="182"/>
      <c r="B2504" s="41"/>
      <c r="C2504" s="47"/>
    </row>
    <row r="2505" spans="1:3" x14ac:dyDescent="0.25">
      <c r="A2505" s="182"/>
      <c r="B2505" s="41"/>
      <c r="C2505" s="47"/>
    </row>
    <row r="2506" spans="1:3" x14ac:dyDescent="0.25">
      <c r="A2506" s="182"/>
      <c r="B2506" s="41"/>
      <c r="C2506" s="47"/>
    </row>
    <row r="2507" spans="1:3" x14ac:dyDescent="0.25">
      <c r="A2507" s="182"/>
      <c r="B2507" s="41"/>
      <c r="C2507" s="47"/>
    </row>
    <row r="2508" spans="1:3" x14ac:dyDescent="0.25">
      <c r="A2508" s="182"/>
      <c r="B2508" s="41"/>
      <c r="C2508" s="47"/>
    </row>
    <row r="2509" spans="1:3" x14ac:dyDescent="0.25">
      <c r="A2509" s="182"/>
      <c r="B2509" s="41"/>
      <c r="C2509" s="47"/>
    </row>
    <row r="2510" spans="1:3" x14ac:dyDescent="0.25">
      <c r="A2510" s="182"/>
      <c r="B2510" s="41"/>
      <c r="C2510" s="47"/>
    </row>
    <row r="2511" spans="1:3" x14ac:dyDescent="0.25">
      <c r="A2511" s="182"/>
      <c r="B2511" s="41"/>
      <c r="C2511" s="47"/>
    </row>
    <row r="2512" spans="1:3" x14ac:dyDescent="0.25">
      <c r="A2512" s="182"/>
      <c r="B2512" s="41"/>
      <c r="C2512" s="47"/>
    </row>
    <row r="2513" spans="1:3" x14ac:dyDescent="0.25">
      <c r="A2513" s="182"/>
      <c r="B2513" s="41"/>
      <c r="C2513" s="47"/>
    </row>
    <row r="2514" spans="1:3" x14ac:dyDescent="0.25">
      <c r="A2514" s="182"/>
      <c r="B2514" s="41"/>
      <c r="C2514" s="47"/>
    </row>
    <row r="2515" spans="1:3" x14ac:dyDescent="0.25">
      <c r="A2515" s="182"/>
      <c r="B2515" s="41"/>
      <c r="C2515" s="47"/>
    </row>
    <row r="2516" spans="1:3" x14ac:dyDescent="0.25">
      <c r="A2516" s="182"/>
      <c r="B2516" s="41"/>
      <c r="C2516" s="47"/>
    </row>
    <row r="2517" spans="1:3" x14ac:dyDescent="0.25">
      <c r="A2517" s="182"/>
      <c r="B2517" s="41"/>
      <c r="C2517" s="47"/>
    </row>
    <row r="2518" spans="1:3" x14ac:dyDescent="0.25">
      <c r="A2518" s="182"/>
      <c r="B2518" s="41"/>
      <c r="C2518" s="47"/>
    </row>
    <row r="2519" spans="1:3" x14ac:dyDescent="0.25">
      <c r="A2519" s="182"/>
      <c r="B2519" s="41"/>
      <c r="C2519" s="47"/>
    </row>
    <row r="2520" spans="1:3" x14ac:dyDescent="0.25">
      <c r="A2520" s="182"/>
      <c r="B2520" s="41"/>
      <c r="C2520" s="47"/>
    </row>
    <row r="2521" spans="1:3" x14ac:dyDescent="0.25">
      <c r="A2521" s="182"/>
      <c r="B2521" s="41"/>
      <c r="C2521" s="47"/>
    </row>
    <row r="2522" spans="1:3" x14ac:dyDescent="0.25">
      <c r="A2522" s="182"/>
      <c r="B2522" s="41"/>
      <c r="C2522" s="47"/>
    </row>
    <row r="2523" spans="1:3" x14ac:dyDescent="0.25">
      <c r="A2523" s="182"/>
      <c r="B2523" s="41"/>
      <c r="C2523" s="47"/>
    </row>
    <row r="2524" spans="1:3" x14ac:dyDescent="0.25">
      <c r="A2524" s="182"/>
      <c r="B2524" s="41"/>
      <c r="C2524" s="47"/>
    </row>
    <row r="2525" spans="1:3" x14ac:dyDescent="0.25">
      <c r="A2525" s="182"/>
      <c r="B2525" s="41"/>
      <c r="C2525" s="47"/>
    </row>
    <row r="2526" spans="1:3" x14ac:dyDescent="0.25">
      <c r="A2526" s="182"/>
      <c r="B2526" s="41"/>
      <c r="C2526" s="47"/>
    </row>
    <row r="2527" spans="1:3" x14ac:dyDescent="0.25">
      <c r="A2527" s="182"/>
      <c r="B2527" s="41"/>
      <c r="C2527" s="47"/>
    </row>
    <row r="2528" spans="1:3" x14ac:dyDescent="0.25">
      <c r="A2528" s="182"/>
      <c r="B2528" s="41"/>
      <c r="C2528" s="47"/>
    </row>
    <row r="2529" spans="1:3" x14ac:dyDescent="0.25">
      <c r="A2529" s="182"/>
      <c r="B2529" s="41"/>
      <c r="C2529" s="47"/>
    </row>
    <row r="2530" spans="1:3" x14ac:dyDescent="0.25">
      <c r="A2530" s="182"/>
      <c r="B2530" s="41"/>
      <c r="C2530" s="47"/>
    </row>
    <row r="2531" spans="1:3" x14ac:dyDescent="0.25">
      <c r="A2531" s="182"/>
      <c r="B2531" s="41"/>
      <c r="C2531" s="47"/>
    </row>
    <row r="2532" spans="1:3" x14ac:dyDescent="0.25">
      <c r="A2532" s="182"/>
      <c r="B2532" s="41"/>
      <c r="C2532" s="47"/>
    </row>
    <row r="2533" spans="1:3" x14ac:dyDescent="0.25">
      <c r="A2533" s="182"/>
      <c r="B2533" s="41"/>
      <c r="C2533" s="47"/>
    </row>
    <row r="2534" spans="1:3" x14ac:dyDescent="0.25">
      <c r="A2534" s="182"/>
      <c r="B2534" s="41"/>
      <c r="C2534" s="47"/>
    </row>
    <row r="2535" spans="1:3" x14ac:dyDescent="0.25">
      <c r="A2535" s="182"/>
      <c r="B2535" s="41"/>
      <c r="C2535" s="47"/>
    </row>
    <row r="2536" spans="1:3" x14ac:dyDescent="0.25">
      <c r="A2536" s="182"/>
      <c r="B2536" s="41"/>
      <c r="C2536" s="47"/>
    </row>
    <row r="2537" spans="1:3" x14ac:dyDescent="0.25">
      <c r="A2537" s="182"/>
      <c r="B2537" s="41"/>
      <c r="C2537" s="47"/>
    </row>
    <row r="2538" spans="1:3" x14ac:dyDescent="0.25">
      <c r="A2538" s="182"/>
      <c r="B2538" s="41"/>
      <c r="C2538" s="47"/>
    </row>
    <row r="2539" spans="1:3" x14ac:dyDescent="0.25">
      <c r="A2539" s="182"/>
      <c r="B2539" s="41"/>
      <c r="C2539" s="47"/>
    </row>
    <row r="2540" spans="1:3" x14ac:dyDescent="0.25">
      <c r="A2540" s="182"/>
      <c r="B2540" s="41"/>
      <c r="C2540" s="47"/>
    </row>
    <row r="2541" spans="1:3" x14ac:dyDescent="0.25">
      <c r="A2541" s="182"/>
      <c r="B2541" s="41"/>
      <c r="C2541" s="47"/>
    </row>
    <row r="2542" spans="1:3" x14ac:dyDescent="0.25">
      <c r="A2542" s="182"/>
      <c r="B2542" s="41"/>
      <c r="C2542" s="47"/>
    </row>
    <row r="2543" spans="1:3" x14ac:dyDescent="0.25">
      <c r="A2543" s="182"/>
      <c r="B2543" s="41"/>
      <c r="C2543" s="47"/>
    </row>
    <row r="2544" spans="1:3" x14ac:dyDescent="0.25">
      <c r="A2544" s="182"/>
      <c r="B2544" s="41"/>
      <c r="C2544" s="47"/>
    </row>
    <row r="2545" spans="1:3" x14ac:dyDescent="0.25">
      <c r="A2545" s="182"/>
      <c r="B2545" s="41"/>
      <c r="C2545" s="47"/>
    </row>
    <row r="2546" spans="1:3" x14ac:dyDescent="0.25">
      <c r="A2546" s="182"/>
      <c r="B2546" s="41"/>
      <c r="C2546" s="47"/>
    </row>
    <row r="2547" spans="1:3" x14ac:dyDescent="0.25">
      <c r="A2547" s="182"/>
      <c r="B2547" s="41"/>
      <c r="C2547" s="47"/>
    </row>
    <row r="2548" spans="1:3" x14ac:dyDescent="0.25">
      <c r="A2548" s="182"/>
      <c r="B2548" s="41"/>
      <c r="C2548" s="47"/>
    </row>
    <row r="2549" spans="1:3" x14ac:dyDescent="0.25">
      <c r="A2549" s="182"/>
      <c r="B2549" s="41"/>
      <c r="C2549" s="47"/>
    </row>
    <row r="2550" spans="1:3" x14ac:dyDescent="0.25">
      <c r="A2550" s="182"/>
      <c r="B2550" s="41"/>
      <c r="C2550" s="47"/>
    </row>
    <row r="2551" spans="1:3" x14ac:dyDescent="0.25">
      <c r="A2551" s="182"/>
      <c r="B2551" s="41"/>
      <c r="C2551" s="47"/>
    </row>
    <row r="2552" spans="1:3" x14ac:dyDescent="0.25">
      <c r="A2552" s="182"/>
      <c r="B2552" s="41"/>
      <c r="C2552" s="47"/>
    </row>
    <row r="2553" spans="1:3" x14ac:dyDescent="0.25">
      <c r="A2553" s="182"/>
      <c r="B2553" s="41"/>
      <c r="C2553" s="47"/>
    </row>
    <row r="2554" spans="1:3" x14ac:dyDescent="0.25">
      <c r="A2554" s="182"/>
      <c r="B2554" s="41"/>
      <c r="C2554" s="47"/>
    </row>
    <row r="2555" spans="1:3" x14ac:dyDescent="0.25">
      <c r="A2555" s="182"/>
      <c r="B2555" s="41"/>
      <c r="C2555" s="47"/>
    </row>
    <row r="2556" spans="1:3" x14ac:dyDescent="0.25">
      <c r="A2556" s="182"/>
      <c r="B2556" s="41"/>
      <c r="C2556" s="47"/>
    </row>
    <row r="2557" spans="1:3" x14ac:dyDescent="0.25">
      <c r="A2557" s="182"/>
      <c r="B2557" s="41"/>
      <c r="C2557" s="47"/>
    </row>
    <row r="2558" spans="1:3" x14ac:dyDescent="0.25">
      <c r="A2558" s="182"/>
      <c r="B2558" s="41"/>
      <c r="C2558" s="47"/>
    </row>
    <row r="2559" spans="1:3" x14ac:dyDescent="0.25">
      <c r="A2559" s="182"/>
      <c r="B2559" s="41"/>
      <c r="C2559" s="47"/>
    </row>
    <row r="2560" spans="1:3" x14ac:dyDescent="0.25">
      <c r="A2560" s="182"/>
      <c r="B2560" s="41"/>
      <c r="C2560" s="47"/>
    </row>
    <row r="2561" spans="1:3" x14ac:dyDescent="0.25">
      <c r="A2561" s="182"/>
      <c r="B2561" s="41"/>
      <c r="C2561" s="47"/>
    </row>
    <row r="2562" spans="1:3" x14ac:dyDescent="0.25">
      <c r="A2562" s="182"/>
      <c r="B2562" s="41"/>
      <c r="C2562" s="47"/>
    </row>
    <row r="2563" spans="1:3" x14ac:dyDescent="0.25">
      <c r="A2563" s="182"/>
      <c r="B2563" s="41"/>
      <c r="C2563" s="47"/>
    </row>
    <row r="2564" spans="1:3" x14ac:dyDescent="0.25">
      <c r="A2564" s="182"/>
      <c r="B2564" s="41"/>
      <c r="C2564" s="47"/>
    </row>
    <row r="2565" spans="1:3" x14ac:dyDescent="0.25">
      <c r="A2565" s="182"/>
      <c r="B2565" s="41"/>
      <c r="C2565" s="47"/>
    </row>
    <row r="2566" spans="1:3" x14ac:dyDescent="0.25">
      <c r="A2566" s="182"/>
      <c r="B2566" s="41"/>
      <c r="C2566" s="47"/>
    </row>
    <row r="2567" spans="1:3" x14ac:dyDescent="0.25">
      <c r="A2567" s="182"/>
      <c r="B2567" s="41"/>
      <c r="C2567" s="47"/>
    </row>
    <row r="2568" spans="1:3" x14ac:dyDescent="0.25">
      <c r="A2568" s="182"/>
      <c r="B2568" s="41"/>
      <c r="C2568" s="47"/>
    </row>
    <row r="2569" spans="1:3" x14ac:dyDescent="0.25">
      <c r="A2569" s="182"/>
      <c r="B2569" s="41"/>
      <c r="C2569" s="47"/>
    </row>
    <row r="2570" spans="1:3" x14ac:dyDescent="0.25">
      <c r="A2570" s="182"/>
      <c r="B2570" s="41"/>
      <c r="C2570" s="47"/>
    </row>
    <row r="2571" spans="1:3" x14ac:dyDescent="0.25">
      <c r="A2571" s="182"/>
      <c r="B2571" s="41"/>
      <c r="C2571" s="47"/>
    </row>
    <row r="2572" spans="1:3" x14ac:dyDescent="0.25">
      <c r="A2572" s="182"/>
      <c r="B2572" s="41"/>
      <c r="C2572" s="47"/>
    </row>
    <row r="2573" spans="1:3" x14ac:dyDescent="0.25">
      <c r="A2573" s="182"/>
      <c r="B2573" s="41"/>
      <c r="C2573" s="47"/>
    </row>
    <row r="2574" spans="1:3" x14ac:dyDescent="0.25">
      <c r="A2574" s="182"/>
      <c r="B2574" s="41"/>
      <c r="C2574" s="47"/>
    </row>
    <row r="2575" spans="1:3" x14ac:dyDescent="0.25">
      <c r="A2575" s="182"/>
      <c r="B2575" s="41"/>
      <c r="C2575" s="47"/>
    </row>
    <row r="2576" spans="1:3" x14ac:dyDescent="0.25">
      <c r="A2576" s="182"/>
      <c r="B2576" s="41"/>
      <c r="C2576" s="47"/>
    </row>
    <row r="2577" spans="1:3" x14ac:dyDescent="0.25">
      <c r="A2577" s="182"/>
      <c r="B2577" s="41"/>
      <c r="C2577" s="47"/>
    </row>
    <row r="2578" spans="1:3" x14ac:dyDescent="0.25">
      <c r="A2578" s="182"/>
      <c r="B2578" s="41"/>
      <c r="C2578" s="47"/>
    </row>
    <row r="2579" spans="1:3" x14ac:dyDescent="0.25">
      <c r="A2579" s="182"/>
      <c r="B2579" s="41"/>
      <c r="C2579" s="47"/>
    </row>
    <row r="2580" spans="1:3" x14ac:dyDescent="0.25">
      <c r="A2580" s="182"/>
      <c r="B2580" s="41"/>
      <c r="C2580" s="47"/>
    </row>
    <row r="2581" spans="1:3" x14ac:dyDescent="0.25">
      <c r="A2581" s="182"/>
      <c r="B2581" s="41"/>
      <c r="C2581" s="47"/>
    </row>
    <row r="2582" spans="1:3" x14ac:dyDescent="0.25">
      <c r="A2582" s="182"/>
      <c r="B2582" s="41"/>
      <c r="C2582" s="47"/>
    </row>
    <row r="2583" spans="1:3" x14ac:dyDescent="0.25">
      <c r="A2583" s="182"/>
      <c r="B2583" s="41"/>
      <c r="C2583" s="47"/>
    </row>
    <row r="2584" spans="1:3" x14ac:dyDescent="0.25">
      <c r="A2584" s="182"/>
      <c r="B2584" s="41"/>
      <c r="C2584" s="47"/>
    </row>
    <row r="2585" spans="1:3" x14ac:dyDescent="0.25">
      <c r="A2585" s="182"/>
      <c r="B2585" s="41"/>
      <c r="C2585" s="47"/>
    </row>
    <row r="2586" spans="1:3" x14ac:dyDescent="0.25">
      <c r="A2586" s="182"/>
      <c r="B2586" s="41"/>
      <c r="C2586" s="47"/>
    </row>
    <row r="2587" spans="1:3" x14ac:dyDescent="0.25">
      <c r="A2587" s="182"/>
      <c r="B2587" s="41"/>
      <c r="C2587" s="47"/>
    </row>
    <row r="2588" spans="1:3" x14ac:dyDescent="0.25">
      <c r="A2588" s="182"/>
      <c r="B2588" s="41"/>
      <c r="C2588" s="47"/>
    </row>
    <row r="2589" spans="1:3" x14ac:dyDescent="0.25">
      <c r="A2589" s="182"/>
      <c r="B2589" s="41"/>
      <c r="C2589" s="47"/>
    </row>
    <row r="2590" spans="1:3" x14ac:dyDescent="0.25">
      <c r="A2590" s="182"/>
      <c r="B2590" s="41"/>
      <c r="C2590" s="47"/>
    </row>
    <row r="2591" spans="1:3" x14ac:dyDescent="0.25">
      <c r="A2591" s="182"/>
      <c r="B2591" s="41"/>
      <c r="C2591" s="47"/>
    </row>
    <row r="2592" spans="1:3" x14ac:dyDescent="0.25">
      <c r="A2592" s="182"/>
      <c r="B2592" s="41"/>
      <c r="C2592" s="47"/>
    </row>
    <row r="2593" spans="1:3" x14ac:dyDescent="0.25">
      <c r="A2593" s="182"/>
      <c r="B2593" s="41"/>
      <c r="C2593" s="47"/>
    </row>
    <row r="2594" spans="1:3" x14ac:dyDescent="0.25">
      <c r="A2594" s="182"/>
      <c r="B2594" s="41"/>
      <c r="C2594" s="47"/>
    </row>
    <row r="2595" spans="1:3" x14ac:dyDescent="0.25">
      <c r="A2595" s="182"/>
      <c r="B2595" s="41"/>
      <c r="C2595" s="47"/>
    </row>
    <row r="2596" spans="1:3" x14ac:dyDescent="0.25">
      <c r="A2596" s="182"/>
      <c r="B2596" s="41"/>
      <c r="C2596" s="47"/>
    </row>
    <row r="2597" spans="1:3" x14ac:dyDescent="0.25">
      <c r="A2597" s="182"/>
      <c r="B2597" s="41"/>
      <c r="C2597" s="47"/>
    </row>
    <row r="2598" spans="1:3" x14ac:dyDescent="0.25">
      <c r="A2598" s="182"/>
      <c r="B2598" s="41"/>
      <c r="C2598" s="47"/>
    </row>
    <row r="2599" spans="1:3" x14ac:dyDescent="0.25">
      <c r="A2599" s="182"/>
      <c r="B2599" s="41"/>
      <c r="C2599" s="47"/>
    </row>
    <row r="2600" spans="1:3" x14ac:dyDescent="0.25">
      <c r="A2600" s="182"/>
      <c r="B2600" s="41"/>
      <c r="C2600" s="47"/>
    </row>
    <row r="2601" spans="1:3" x14ac:dyDescent="0.25">
      <c r="A2601" s="182"/>
      <c r="B2601" s="41"/>
      <c r="C2601" s="47"/>
    </row>
    <row r="2602" spans="1:3" x14ac:dyDescent="0.25">
      <c r="A2602" s="182"/>
      <c r="B2602" s="41"/>
      <c r="C2602" s="47"/>
    </row>
    <row r="2603" spans="1:3" x14ac:dyDescent="0.25">
      <c r="A2603" s="182"/>
      <c r="B2603" s="41"/>
      <c r="C2603" s="47"/>
    </row>
    <row r="2604" spans="1:3" x14ac:dyDescent="0.25">
      <c r="A2604" s="182"/>
      <c r="B2604" s="41"/>
      <c r="C2604" s="47"/>
    </row>
    <row r="2605" spans="1:3" x14ac:dyDescent="0.25">
      <c r="A2605" s="182"/>
      <c r="B2605" s="41"/>
      <c r="C2605" s="47"/>
    </row>
    <row r="2606" spans="1:3" x14ac:dyDescent="0.25">
      <c r="A2606" s="182"/>
      <c r="B2606" s="41"/>
      <c r="C2606" s="47"/>
    </row>
    <row r="2607" spans="1:3" x14ac:dyDescent="0.25">
      <c r="A2607" s="182"/>
      <c r="B2607" s="41"/>
      <c r="C2607" s="47"/>
    </row>
    <row r="2608" spans="1:3" x14ac:dyDescent="0.25">
      <c r="A2608" s="182"/>
      <c r="B2608" s="41"/>
      <c r="C2608" s="47"/>
    </row>
    <row r="2609" spans="1:3" x14ac:dyDescent="0.25">
      <c r="A2609" s="182"/>
      <c r="B2609" s="41"/>
      <c r="C2609" s="47"/>
    </row>
    <row r="2610" spans="1:3" x14ac:dyDescent="0.25">
      <c r="A2610" s="182"/>
      <c r="B2610" s="41"/>
      <c r="C2610" s="47"/>
    </row>
    <row r="2611" spans="1:3" x14ac:dyDescent="0.25">
      <c r="A2611" s="182"/>
      <c r="B2611" s="41"/>
      <c r="C2611" s="47"/>
    </row>
    <row r="2612" spans="1:3" x14ac:dyDescent="0.25">
      <c r="A2612" s="182"/>
      <c r="B2612" s="41"/>
      <c r="C2612" s="47"/>
    </row>
    <row r="2613" spans="1:3" x14ac:dyDescent="0.25">
      <c r="A2613" s="182"/>
      <c r="B2613" s="41"/>
      <c r="C2613" s="47"/>
    </row>
    <row r="2614" spans="1:3" x14ac:dyDescent="0.25">
      <c r="A2614" s="182"/>
      <c r="B2614" s="41"/>
      <c r="C2614" s="47"/>
    </row>
    <row r="2615" spans="1:3" x14ac:dyDescent="0.25">
      <c r="A2615" s="182"/>
      <c r="B2615" s="41"/>
      <c r="C2615" s="47"/>
    </row>
    <row r="2616" spans="1:3" x14ac:dyDescent="0.25">
      <c r="A2616" s="182"/>
      <c r="B2616" s="41"/>
      <c r="C2616" s="47"/>
    </row>
    <row r="2617" spans="1:3" x14ac:dyDescent="0.25">
      <c r="A2617" s="182"/>
      <c r="B2617" s="41"/>
      <c r="C2617" s="47"/>
    </row>
    <row r="2618" spans="1:3" x14ac:dyDescent="0.25">
      <c r="A2618" s="182"/>
      <c r="B2618" s="41"/>
      <c r="C2618" s="47"/>
    </row>
    <row r="2619" spans="1:3" x14ac:dyDescent="0.25">
      <c r="A2619" s="182"/>
      <c r="B2619" s="41"/>
      <c r="C2619" s="47"/>
    </row>
    <row r="2620" spans="1:3" x14ac:dyDescent="0.25">
      <c r="A2620" s="182"/>
      <c r="B2620" s="41"/>
      <c r="C2620" s="47"/>
    </row>
    <row r="2621" spans="1:3" x14ac:dyDescent="0.25">
      <c r="A2621" s="182"/>
      <c r="B2621" s="41"/>
      <c r="C2621" s="47"/>
    </row>
    <row r="2622" spans="1:3" x14ac:dyDescent="0.25">
      <c r="A2622" s="182"/>
      <c r="B2622" s="41"/>
      <c r="C2622" s="47"/>
    </row>
    <row r="2623" spans="1:3" x14ac:dyDescent="0.25">
      <c r="A2623" s="182"/>
      <c r="B2623" s="41"/>
      <c r="C2623" s="47"/>
    </row>
    <row r="2624" spans="1:3" x14ac:dyDescent="0.25">
      <c r="A2624" s="182"/>
      <c r="B2624" s="41"/>
      <c r="C2624" s="47"/>
    </row>
    <row r="2625" spans="1:3" x14ac:dyDescent="0.25">
      <c r="A2625" s="182"/>
      <c r="B2625" s="41"/>
      <c r="C2625" s="47"/>
    </row>
    <row r="2626" spans="1:3" x14ac:dyDescent="0.25">
      <c r="A2626" s="182"/>
      <c r="B2626" s="41"/>
      <c r="C2626" s="47"/>
    </row>
    <row r="2627" spans="1:3" x14ac:dyDescent="0.25">
      <c r="A2627" s="182"/>
      <c r="B2627" s="41"/>
      <c r="C2627" s="47"/>
    </row>
    <row r="2628" spans="1:3" x14ac:dyDescent="0.25">
      <c r="A2628" s="182"/>
      <c r="B2628" s="41"/>
      <c r="C2628" s="47"/>
    </row>
    <row r="2629" spans="1:3" x14ac:dyDescent="0.25">
      <c r="A2629" s="182"/>
      <c r="B2629" s="41"/>
      <c r="C2629" s="47"/>
    </row>
    <row r="2630" spans="1:3" x14ac:dyDescent="0.25">
      <c r="A2630" s="182"/>
      <c r="B2630" s="41"/>
      <c r="C2630" s="47"/>
    </row>
    <row r="2631" spans="1:3" x14ac:dyDescent="0.25">
      <c r="A2631" s="182"/>
      <c r="B2631" s="41"/>
      <c r="C2631" s="47"/>
    </row>
    <row r="2632" spans="1:3" x14ac:dyDescent="0.25">
      <c r="A2632" s="182"/>
      <c r="B2632" s="41"/>
      <c r="C2632" s="47"/>
    </row>
    <row r="2633" spans="1:3" x14ac:dyDescent="0.25">
      <c r="A2633" s="182"/>
      <c r="B2633" s="41"/>
      <c r="C2633" s="47"/>
    </row>
    <row r="2634" spans="1:3" x14ac:dyDescent="0.25">
      <c r="A2634" s="182"/>
      <c r="B2634" s="41"/>
      <c r="C2634" s="47"/>
    </row>
    <row r="2635" spans="1:3" x14ac:dyDescent="0.25">
      <c r="A2635" s="182"/>
      <c r="B2635" s="41"/>
      <c r="C2635" s="47"/>
    </row>
    <row r="2636" spans="1:3" x14ac:dyDescent="0.25">
      <c r="A2636" s="182"/>
      <c r="B2636" s="41"/>
      <c r="C2636" s="47"/>
    </row>
    <row r="2637" spans="1:3" x14ac:dyDescent="0.25">
      <c r="A2637" s="182"/>
      <c r="B2637" s="41"/>
      <c r="C2637" s="47"/>
    </row>
    <row r="2638" spans="1:3" x14ac:dyDescent="0.25">
      <c r="A2638" s="182"/>
      <c r="B2638" s="41"/>
      <c r="C2638" s="47"/>
    </row>
    <row r="2639" spans="1:3" x14ac:dyDescent="0.25">
      <c r="A2639" s="182"/>
      <c r="B2639" s="41"/>
      <c r="C2639" s="47"/>
    </row>
    <row r="2640" spans="1:3" x14ac:dyDescent="0.25">
      <c r="A2640" s="182"/>
      <c r="B2640" s="41"/>
      <c r="C2640" s="47"/>
    </row>
    <row r="2641" spans="1:3" x14ac:dyDescent="0.25">
      <c r="A2641" s="182"/>
      <c r="B2641" s="41"/>
      <c r="C2641" s="47"/>
    </row>
    <row r="2642" spans="1:3" x14ac:dyDescent="0.25">
      <c r="A2642" s="182"/>
      <c r="B2642" s="41"/>
      <c r="C2642" s="47"/>
    </row>
    <row r="2643" spans="1:3" x14ac:dyDescent="0.25">
      <c r="A2643" s="182"/>
      <c r="B2643" s="41"/>
      <c r="C2643" s="47"/>
    </row>
    <row r="2644" spans="1:3" x14ac:dyDescent="0.25">
      <c r="A2644" s="182"/>
      <c r="B2644" s="41"/>
      <c r="C2644" s="47"/>
    </row>
    <row r="2645" spans="1:3" x14ac:dyDescent="0.25">
      <c r="A2645" s="182"/>
      <c r="B2645" s="41"/>
      <c r="C2645" s="47"/>
    </row>
    <row r="2646" spans="1:3" x14ac:dyDescent="0.25">
      <c r="A2646" s="182"/>
      <c r="B2646" s="41"/>
      <c r="C2646" s="47"/>
    </row>
    <row r="2647" spans="1:3" x14ac:dyDescent="0.25">
      <c r="A2647" s="182"/>
      <c r="B2647" s="41"/>
      <c r="C2647" s="47"/>
    </row>
    <row r="2648" spans="1:3" x14ac:dyDescent="0.25">
      <c r="A2648" s="182"/>
      <c r="B2648" s="41"/>
      <c r="C2648" s="47"/>
    </row>
    <row r="2649" spans="1:3" x14ac:dyDescent="0.25">
      <c r="A2649" s="182"/>
      <c r="B2649" s="41"/>
      <c r="C2649" s="47"/>
    </row>
    <row r="2650" spans="1:3" x14ac:dyDescent="0.25">
      <c r="A2650" s="182"/>
      <c r="B2650" s="41"/>
      <c r="C2650" s="47"/>
    </row>
    <row r="2651" spans="1:3" x14ac:dyDescent="0.25">
      <c r="A2651" s="182"/>
      <c r="B2651" s="41"/>
      <c r="C2651" s="47"/>
    </row>
    <row r="2652" spans="1:3" x14ac:dyDescent="0.25">
      <c r="A2652" s="182"/>
      <c r="B2652" s="41"/>
      <c r="C2652" s="47"/>
    </row>
    <row r="2653" spans="1:3" x14ac:dyDescent="0.25">
      <c r="A2653" s="182"/>
      <c r="B2653" s="41"/>
      <c r="C2653" s="47"/>
    </row>
    <row r="2654" spans="1:3" x14ac:dyDescent="0.25">
      <c r="A2654" s="182"/>
      <c r="B2654" s="41"/>
      <c r="C2654" s="47"/>
    </row>
    <row r="2655" spans="1:3" x14ac:dyDescent="0.25">
      <c r="A2655" s="182"/>
      <c r="B2655" s="41"/>
      <c r="C2655" s="47"/>
    </row>
    <row r="2656" spans="1:3" x14ac:dyDescent="0.25">
      <c r="A2656" s="182"/>
      <c r="B2656" s="41"/>
      <c r="C2656" s="47"/>
    </row>
    <row r="2657" spans="1:3" x14ac:dyDescent="0.25">
      <c r="A2657" s="182"/>
      <c r="B2657" s="41"/>
      <c r="C2657" s="47"/>
    </row>
    <row r="2658" spans="1:3" x14ac:dyDescent="0.25">
      <c r="A2658" s="182"/>
      <c r="B2658" s="41"/>
      <c r="C2658" s="47"/>
    </row>
    <row r="2659" spans="1:3" x14ac:dyDescent="0.25">
      <c r="A2659" s="182"/>
      <c r="B2659" s="41"/>
      <c r="C2659" s="47"/>
    </row>
    <row r="2660" spans="1:3" x14ac:dyDescent="0.25">
      <c r="A2660" s="182"/>
      <c r="B2660" s="41"/>
      <c r="C2660" s="47"/>
    </row>
    <row r="2661" spans="1:3" x14ac:dyDescent="0.25">
      <c r="A2661" s="182"/>
      <c r="B2661" s="41"/>
      <c r="C2661" s="47"/>
    </row>
    <row r="2662" spans="1:3" x14ac:dyDescent="0.25">
      <c r="A2662" s="182"/>
      <c r="B2662" s="41"/>
      <c r="C2662" s="47"/>
    </row>
    <row r="2663" spans="1:3" x14ac:dyDescent="0.25">
      <c r="A2663" s="182"/>
      <c r="B2663" s="41"/>
      <c r="C2663" s="47"/>
    </row>
    <row r="2664" spans="1:3" x14ac:dyDescent="0.25">
      <c r="A2664" s="182"/>
      <c r="B2664" s="41"/>
      <c r="C2664" s="47"/>
    </row>
    <row r="2665" spans="1:3" x14ac:dyDescent="0.25">
      <c r="A2665" s="182"/>
      <c r="B2665" s="41"/>
      <c r="C2665" s="47"/>
    </row>
    <row r="2666" spans="1:3" x14ac:dyDescent="0.25">
      <c r="A2666" s="182"/>
      <c r="B2666" s="41"/>
      <c r="C2666" s="47"/>
    </row>
    <row r="2667" spans="1:3" x14ac:dyDescent="0.25">
      <c r="A2667" s="182"/>
      <c r="B2667" s="41"/>
      <c r="C2667" s="47"/>
    </row>
    <row r="2668" spans="1:3" x14ac:dyDescent="0.25">
      <c r="A2668" s="182"/>
      <c r="B2668" s="41"/>
      <c r="C2668" s="47"/>
    </row>
    <row r="2669" spans="1:3" x14ac:dyDescent="0.25">
      <c r="A2669" s="182"/>
      <c r="B2669" s="41"/>
      <c r="C2669" s="47"/>
    </row>
    <row r="2670" spans="1:3" x14ac:dyDescent="0.25">
      <c r="A2670" s="182"/>
      <c r="B2670" s="41"/>
      <c r="C2670" s="47"/>
    </row>
    <row r="2671" spans="1:3" x14ac:dyDescent="0.25">
      <c r="A2671" s="182"/>
      <c r="B2671" s="41"/>
      <c r="C2671" s="47"/>
    </row>
    <row r="2672" spans="1:3" x14ac:dyDescent="0.25">
      <c r="A2672" s="182"/>
      <c r="B2672" s="41"/>
      <c r="C2672" s="47"/>
    </row>
    <row r="2673" spans="1:3" x14ac:dyDescent="0.25">
      <c r="A2673" s="182"/>
      <c r="B2673" s="41"/>
      <c r="C2673" s="47"/>
    </row>
    <row r="2674" spans="1:3" x14ac:dyDescent="0.25">
      <c r="A2674" s="182"/>
      <c r="B2674" s="41"/>
      <c r="C2674" s="47"/>
    </row>
    <row r="2675" spans="1:3" x14ac:dyDescent="0.25">
      <c r="A2675" s="182"/>
      <c r="B2675" s="41"/>
      <c r="C2675" s="47"/>
    </row>
    <row r="2676" spans="1:3" x14ac:dyDescent="0.25">
      <c r="A2676" s="182"/>
      <c r="B2676" s="41"/>
      <c r="C2676" s="47"/>
    </row>
    <row r="2677" spans="1:3" x14ac:dyDescent="0.25">
      <c r="A2677" s="182"/>
      <c r="B2677" s="41"/>
      <c r="C2677" s="47"/>
    </row>
    <row r="2678" spans="1:3" x14ac:dyDescent="0.25">
      <c r="A2678" s="182"/>
      <c r="B2678" s="41"/>
      <c r="C2678" s="47"/>
    </row>
    <row r="2679" spans="1:3" x14ac:dyDescent="0.25">
      <c r="A2679" s="182"/>
      <c r="B2679" s="41"/>
      <c r="C2679" s="47"/>
    </row>
    <row r="2680" spans="1:3" x14ac:dyDescent="0.25">
      <c r="A2680" s="182"/>
      <c r="B2680" s="41"/>
      <c r="C2680" s="47"/>
    </row>
    <row r="2681" spans="1:3" x14ac:dyDescent="0.25">
      <c r="A2681" s="182"/>
      <c r="B2681" s="41"/>
      <c r="C2681" s="47"/>
    </row>
    <row r="2682" spans="1:3" x14ac:dyDescent="0.25">
      <c r="A2682" s="182"/>
      <c r="B2682" s="41"/>
      <c r="C2682" s="47"/>
    </row>
    <row r="2683" spans="1:3" x14ac:dyDescent="0.25">
      <c r="A2683" s="182"/>
      <c r="B2683" s="41"/>
      <c r="C2683" s="47"/>
    </row>
    <row r="2684" spans="1:3" x14ac:dyDescent="0.25">
      <c r="A2684" s="182"/>
      <c r="B2684" s="41"/>
      <c r="C2684" s="47"/>
    </row>
    <row r="2685" spans="1:3" x14ac:dyDescent="0.25">
      <c r="A2685" s="182"/>
      <c r="B2685" s="41"/>
      <c r="C2685" s="47"/>
    </row>
    <row r="2686" spans="1:3" x14ac:dyDescent="0.25">
      <c r="A2686" s="182"/>
      <c r="B2686" s="41"/>
      <c r="C2686" s="47"/>
    </row>
    <row r="2687" spans="1:3" x14ac:dyDescent="0.25">
      <c r="A2687" s="182"/>
      <c r="B2687" s="41"/>
      <c r="C2687" s="47"/>
    </row>
    <row r="2688" spans="1:3" x14ac:dyDescent="0.25">
      <c r="A2688" s="182"/>
      <c r="B2688" s="41"/>
      <c r="C2688" s="47"/>
    </row>
    <row r="2689" spans="1:3" x14ac:dyDescent="0.25">
      <c r="A2689" s="182"/>
      <c r="B2689" s="41"/>
      <c r="C2689" s="47"/>
    </row>
    <row r="2690" spans="1:3" x14ac:dyDescent="0.25">
      <c r="A2690" s="182"/>
      <c r="B2690" s="41"/>
      <c r="C2690" s="47"/>
    </row>
    <row r="2691" spans="1:3" x14ac:dyDescent="0.25">
      <c r="A2691" s="182"/>
      <c r="B2691" s="41"/>
      <c r="C2691" s="47"/>
    </row>
    <row r="2692" spans="1:3" x14ac:dyDescent="0.25">
      <c r="A2692" s="182"/>
      <c r="B2692" s="41"/>
      <c r="C2692" s="47"/>
    </row>
    <row r="2693" spans="1:3" x14ac:dyDescent="0.25">
      <c r="A2693" s="182"/>
      <c r="B2693" s="41"/>
      <c r="C2693" s="47"/>
    </row>
    <row r="2694" spans="1:3" x14ac:dyDescent="0.25">
      <c r="A2694" s="182"/>
      <c r="B2694" s="41"/>
      <c r="C2694" s="47"/>
    </row>
    <row r="2695" spans="1:3" x14ac:dyDescent="0.25">
      <c r="A2695" s="182"/>
      <c r="B2695" s="41"/>
      <c r="C2695" s="47"/>
    </row>
    <row r="2696" spans="1:3" x14ac:dyDescent="0.25">
      <c r="A2696" s="182"/>
      <c r="B2696" s="41"/>
      <c r="C2696" s="47"/>
    </row>
    <row r="2697" spans="1:3" x14ac:dyDescent="0.25">
      <c r="A2697" s="182"/>
      <c r="B2697" s="41"/>
      <c r="C2697" s="47"/>
    </row>
    <row r="2698" spans="1:3" x14ac:dyDescent="0.25">
      <c r="A2698" s="182"/>
      <c r="B2698" s="41"/>
      <c r="C2698" s="47"/>
    </row>
    <row r="2699" spans="1:3" x14ac:dyDescent="0.25">
      <c r="A2699" s="182"/>
      <c r="B2699" s="41"/>
      <c r="C2699" s="47"/>
    </row>
    <row r="2700" spans="1:3" x14ac:dyDescent="0.25">
      <c r="A2700" s="182"/>
      <c r="B2700" s="41"/>
      <c r="C2700" s="47"/>
    </row>
    <row r="2701" spans="1:3" x14ac:dyDescent="0.25">
      <c r="A2701" s="182"/>
      <c r="B2701" s="41"/>
      <c r="C2701" s="47"/>
    </row>
    <row r="2702" spans="1:3" x14ac:dyDescent="0.25">
      <c r="A2702" s="182"/>
      <c r="B2702" s="41"/>
      <c r="C2702" s="47"/>
    </row>
    <row r="2703" spans="1:3" x14ac:dyDescent="0.25">
      <c r="A2703" s="182"/>
      <c r="B2703" s="41"/>
      <c r="C2703" s="47"/>
    </row>
    <row r="2704" spans="1:3" x14ac:dyDescent="0.25">
      <c r="A2704" s="182"/>
      <c r="B2704" s="41"/>
      <c r="C2704" s="47"/>
    </row>
    <row r="2705" spans="1:3" x14ac:dyDescent="0.25">
      <c r="A2705" s="182"/>
      <c r="B2705" s="41"/>
      <c r="C2705" s="47"/>
    </row>
    <row r="2706" spans="1:3" x14ac:dyDescent="0.25">
      <c r="A2706" s="182"/>
      <c r="B2706" s="41"/>
      <c r="C2706" s="47"/>
    </row>
    <row r="2707" spans="1:3" x14ac:dyDescent="0.25">
      <c r="A2707" s="182"/>
      <c r="B2707" s="41"/>
      <c r="C2707" s="47"/>
    </row>
    <row r="2708" spans="1:3" x14ac:dyDescent="0.25">
      <c r="A2708" s="182"/>
      <c r="B2708" s="41"/>
      <c r="C2708" s="47"/>
    </row>
    <row r="2709" spans="1:3" x14ac:dyDescent="0.25">
      <c r="A2709" s="182"/>
      <c r="B2709" s="41"/>
      <c r="C2709" s="47"/>
    </row>
    <row r="2710" spans="1:3" x14ac:dyDescent="0.25">
      <c r="A2710" s="182"/>
      <c r="B2710" s="41"/>
      <c r="C2710" s="47"/>
    </row>
    <row r="2711" spans="1:3" x14ac:dyDescent="0.25">
      <c r="A2711" s="182"/>
      <c r="B2711" s="41"/>
      <c r="C2711" s="47"/>
    </row>
    <row r="2712" spans="1:3" x14ac:dyDescent="0.25">
      <c r="A2712" s="182"/>
      <c r="B2712" s="41"/>
      <c r="C2712" s="47"/>
    </row>
    <row r="2713" spans="1:3" x14ac:dyDescent="0.25">
      <c r="A2713" s="182"/>
      <c r="B2713" s="41"/>
      <c r="C2713" s="47"/>
    </row>
    <row r="2714" spans="1:3" x14ac:dyDescent="0.25">
      <c r="A2714" s="182"/>
      <c r="B2714" s="41"/>
      <c r="C2714" s="47"/>
    </row>
    <row r="2715" spans="1:3" x14ac:dyDescent="0.25">
      <c r="A2715" s="182"/>
      <c r="B2715" s="41"/>
      <c r="C2715" s="47"/>
    </row>
    <row r="2716" spans="1:3" x14ac:dyDescent="0.25">
      <c r="A2716" s="182"/>
      <c r="B2716" s="41"/>
      <c r="C2716" s="47"/>
    </row>
    <row r="2717" spans="1:3" x14ac:dyDescent="0.25">
      <c r="A2717" s="182"/>
      <c r="B2717" s="41"/>
      <c r="C2717" s="47"/>
    </row>
    <row r="2718" spans="1:3" x14ac:dyDescent="0.25">
      <c r="A2718" s="182"/>
      <c r="B2718" s="41"/>
      <c r="C2718" s="47"/>
    </row>
    <row r="2719" spans="1:3" x14ac:dyDescent="0.25">
      <c r="A2719" s="182"/>
      <c r="B2719" s="41"/>
      <c r="C2719" s="47"/>
    </row>
    <row r="2720" spans="1:3" x14ac:dyDescent="0.25">
      <c r="A2720" s="182"/>
      <c r="B2720" s="41"/>
      <c r="C2720" s="47"/>
    </row>
    <row r="2721" spans="1:3" x14ac:dyDescent="0.25">
      <c r="A2721" s="182"/>
      <c r="B2721" s="41"/>
      <c r="C2721" s="47"/>
    </row>
    <row r="2722" spans="1:3" x14ac:dyDescent="0.25">
      <c r="A2722" s="182"/>
      <c r="B2722" s="41"/>
      <c r="C2722" s="47"/>
    </row>
    <row r="2723" spans="1:3" x14ac:dyDescent="0.25">
      <c r="A2723" s="182"/>
      <c r="B2723" s="41"/>
      <c r="C2723" s="47"/>
    </row>
    <row r="2724" spans="1:3" x14ac:dyDescent="0.25">
      <c r="A2724" s="182"/>
      <c r="B2724" s="41"/>
      <c r="C2724" s="47"/>
    </row>
    <row r="2725" spans="1:3" x14ac:dyDescent="0.25">
      <c r="A2725" s="182"/>
      <c r="B2725" s="41"/>
      <c r="C2725" s="47"/>
    </row>
    <row r="2726" spans="1:3" x14ac:dyDescent="0.25">
      <c r="A2726" s="182"/>
      <c r="B2726" s="41"/>
      <c r="C2726" s="47"/>
    </row>
    <row r="2727" spans="1:3" x14ac:dyDescent="0.25">
      <c r="A2727" s="182"/>
      <c r="B2727" s="41"/>
      <c r="C2727" s="47"/>
    </row>
    <row r="2728" spans="1:3" x14ac:dyDescent="0.25">
      <c r="A2728" s="182"/>
      <c r="B2728" s="41"/>
      <c r="C2728" s="47"/>
    </row>
    <row r="2729" spans="1:3" x14ac:dyDescent="0.25">
      <c r="A2729" s="182"/>
      <c r="B2729" s="41"/>
      <c r="C2729" s="47"/>
    </row>
    <row r="2730" spans="1:3" x14ac:dyDescent="0.25">
      <c r="A2730" s="182"/>
      <c r="B2730" s="41"/>
      <c r="C2730" s="47"/>
    </row>
    <row r="2731" spans="1:3" x14ac:dyDescent="0.25">
      <c r="A2731" s="182"/>
      <c r="B2731" s="41"/>
      <c r="C2731" s="47"/>
    </row>
    <row r="2732" spans="1:3" x14ac:dyDescent="0.25">
      <c r="A2732" s="182"/>
      <c r="B2732" s="41"/>
      <c r="C2732" s="47"/>
    </row>
    <row r="2733" spans="1:3" x14ac:dyDescent="0.25">
      <c r="A2733" s="182"/>
      <c r="B2733" s="41"/>
      <c r="C2733" s="47"/>
    </row>
    <row r="2734" spans="1:3" x14ac:dyDescent="0.25">
      <c r="A2734" s="182"/>
      <c r="B2734" s="41"/>
      <c r="C2734" s="47"/>
    </row>
    <row r="2735" spans="1:3" x14ac:dyDescent="0.25">
      <c r="A2735" s="182"/>
      <c r="B2735" s="41"/>
      <c r="C2735" s="47"/>
    </row>
    <row r="2736" spans="1:3" x14ac:dyDescent="0.25">
      <c r="A2736" s="182"/>
      <c r="B2736" s="41"/>
      <c r="C2736" s="47"/>
    </row>
    <row r="2737" spans="1:3" x14ac:dyDescent="0.25">
      <c r="A2737" s="182"/>
      <c r="B2737" s="41"/>
      <c r="C2737" s="47"/>
    </row>
    <row r="2738" spans="1:3" x14ac:dyDescent="0.25">
      <c r="A2738" s="182"/>
      <c r="B2738" s="41"/>
      <c r="C2738" s="47"/>
    </row>
    <row r="2739" spans="1:3" x14ac:dyDescent="0.25">
      <c r="A2739" s="182"/>
      <c r="B2739" s="41"/>
      <c r="C2739" s="47"/>
    </row>
    <row r="2740" spans="1:3" x14ac:dyDescent="0.25">
      <c r="A2740" s="182"/>
      <c r="B2740" s="41"/>
      <c r="C2740" s="47"/>
    </row>
    <row r="2741" spans="1:3" x14ac:dyDescent="0.25">
      <c r="A2741" s="182"/>
      <c r="B2741" s="41"/>
      <c r="C2741" s="47"/>
    </row>
    <row r="2742" spans="1:3" x14ac:dyDescent="0.25">
      <c r="A2742" s="182"/>
      <c r="B2742" s="41"/>
      <c r="C2742" s="47"/>
    </row>
    <row r="2743" spans="1:3" x14ac:dyDescent="0.25">
      <c r="A2743" s="182"/>
      <c r="B2743" s="41"/>
      <c r="C2743" s="47"/>
    </row>
    <row r="2744" spans="1:3" x14ac:dyDescent="0.25">
      <c r="A2744" s="182"/>
      <c r="B2744" s="41"/>
      <c r="C2744" s="47"/>
    </row>
    <row r="2745" spans="1:3" x14ac:dyDescent="0.25">
      <c r="A2745" s="182"/>
      <c r="B2745" s="41"/>
      <c r="C2745" s="47"/>
    </row>
    <row r="2746" spans="1:3" x14ac:dyDescent="0.25">
      <c r="A2746" s="182"/>
      <c r="B2746" s="41"/>
      <c r="C2746" s="47"/>
    </row>
    <row r="2747" spans="1:3" x14ac:dyDescent="0.25">
      <c r="A2747" s="182"/>
      <c r="B2747" s="41"/>
      <c r="C2747" s="47"/>
    </row>
    <row r="2748" spans="1:3" x14ac:dyDescent="0.25">
      <c r="A2748" s="182"/>
      <c r="B2748" s="41"/>
      <c r="C2748" s="47"/>
    </row>
    <row r="2749" spans="1:3" x14ac:dyDescent="0.25">
      <c r="A2749" s="182"/>
      <c r="B2749" s="41"/>
      <c r="C2749" s="47"/>
    </row>
    <row r="2750" spans="1:3" x14ac:dyDescent="0.25">
      <c r="A2750" s="182"/>
      <c r="B2750" s="41"/>
      <c r="C2750" s="47"/>
    </row>
    <row r="2751" spans="1:3" x14ac:dyDescent="0.25">
      <c r="A2751" s="182"/>
      <c r="B2751" s="41"/>
      <c r="C2751" s="47"/>
    </row>
    <row r="2752" spans="1:3" x14ac:dyDescent="0.25">
      <c r="A2752" s="182"/>
      <c r="B2752" s="41"/>
      <c r="C2752" s="47"/>
    </row>
    <row r="2753" spans="1:3" x14ac:dyDescent="0.25">
      <c r="A2753" s="182"/>
      <c r="B2753" s="41"/>
      <c r="C2753" s="47"/>
    </row>
    <row r="2754" spans="1:3" x14ac:dyDescent="0.25">
      <c r="A2754" s="182"/>
      <c r="B2754" s="41"/>
      <c r="C2754" s="47"/>
    </row>
    <row r="2755" spans="1:3" x14ac:dyDescent="0.25">
      <c r="A2755" s="182"/>
      <c r="B2755" s="41"/>
      <c r="C2755" s="47"/>
    </row>
    <row r="2756" spans="1:3" x14ac:dyDescent="0.25">
      <c r="A2756" s="182"/>
      <c r="B2756" s="41"/>
      <c r="C2756" s="47"/>
    </row>
    <row r="2757" spans="1:3" x14ac:dyDescent="0.25">
      <c r="A2757" s="182"/>
      <c r="B2757" s="41"/>
      <c r="C2757" s="47"/>
    </row>
    <row r="2758" spans="1:3" x14ac:dyDescent="0.25">
      <c r="A2758" s="182"/>
      <c r="B2758" s="41"/>
      <c r="C2758" s="47"/>
    </row>
    <row r="2759" spans="1:3" x14ac:dyDescent="0.25">
      <c r="A2759" s="182"/>
      <c r="B2759" s="41"/>
      <c r="C2759" s="47"/>
    </row>
    <row r="2760" spans="1:3" x14ac:dyDescent="0.25">
      <c r="A2760" s="182"/>
      <c r="B2760" s="41"/>
      <c r="C2760" s="47"/>
    </row>
    <row r="2761" spans="1:3" x14ac:dyDescent="0.25">
      <c r="A2761" s="182"/>
      <c r="B2761" s="41"/>
      <c r="C2761" s="47"/>
    </row>
    <row r="2762" spans="1:3" x14ac:dyDescent="0.25">
      <c r="A2762" s="182"/>
      <c r="B2762" s="41"/>
      <c r="C2762" s="47"/>
    </row>
    <row r="2763" spans="1:3" x14ac:dyDescent="0.25">
      <c r="A2763" s="182"/>
      <c r="B2763" s="41"/>
      <c r="C2763" s="47"/>
    </row>
    <row r="2764" spans="1:3" x14ac:dyDescent="0.25">
      <c r="A2764" s="182"/>
      <c r="B2764" s="41"/>
      <c r="C2764" s="47"/>
    </row>
    <row r="2765" spans="1:3" x14ac:dyDescent="0.25">
      <c r="A2765" s="182"/>
      <c r="B2765" s="41"/>
      <c r="C2765" s="47"/>
    </row>
    <row r="2766" spans="1:3" x14ac:dyDescent="0.25">
      <c r="A2766" s="182"/>
      <c r="B2766" s="41"/>
      <c r="C2766" s="47"/>
    </row>
    <row r="2767" spans="1:3" x14ac:dyDescent="0.25">
      <c r="A2767" s="182"/>
      <c r="B2767" s="41"/>
      <c r="C2767" s="47"/>
    </row>
    <row r="2768" spans="1:3" x14ac:dyDescent="0.25">
      <c r="A2768" s="182"/>
      <c r="B2768" s="41"/>
      <c r="C2768" s="47"/>
    </row>
    <row r="2769" spans="1:3" x14ac:dyDescent="0.25">
      <c r="A2769" s="182"/>
      <c r="B2769" s="41"/>
      <c r="C2769" s="47"/>
    </row>
    <row r="2770" spans="1:3" x14ac:dyDescent="0.25">
      <c r="A2770" s="182"/>
      <c r="B2770" s="41"/>
      <c r="C2770" s="47"/>
    </row>
    <row r="2771" spans="1:3" x14ac:dyDescent="0.25">
      <c r="A2771" s="182"/>
      <c r="B2771" s="41"/>
      <c r="C2771" s="47"/>
    </row>
    <row r="2772" spans="1:3" x14ac:dyDescent="0.25">
      <c r="A2772" s="182"/>
      <c r="B2772" s="41"/>
      <c r="C2772" s="47"/>
    </row>
    <row r="2773" spans="1:3" x14ac:dyDescent="0.25">
      <c r="A2773" s="182"/>
      <c r="B2773" s="41"/>
      <c r="C2773" s="47"/>
    </row>
    <row r="2774" spans="1:3" x14ac:dyDescent="0.25">
      <c r="A2774" s="182"/>
      <c r="B2774" s="41"/>
      <c r="C2774" s="47"/>
    </row>
    <row r="2775" spans="1:3" x14ac:dyDescent="0.25">
      <c r="A2775" s="182"/>
      <c r="B2775" s="41"/>
      <c r="C2775" s="47"/>
    </row>
    <row r="2776" spans="1:3" x14ac:dyDescent="0.25">
      <c r="A2776" s="182"/>
      <c r="B2776" s="41"/>
      <c r="C2776" s="47"/>
    </row>
    <row r="2777" spans="1:3" x14ac:dyDescent="0.25">
      <c r="A2777" s="182"/>
      <c r="B2777" s="41"/>
      <c r="C2777" s="47"/>
    </row>
    <row r="2778" spans="1:3" x14ac:dyDescent="0.25">
      <c r="A2778" s="182"/>
      <c r="B2778" s="41"/>
      <c r="C2778" s="47"/>
    </row>
    <row r="2779" spans="1:3" x14ac:dyDescent="0.25">
      <c r="A2779" s="182"/>
      <c r="B2779" s="41"/>
      <c r="C2779" s="47"/>
    </row>
    <row r="2780" spans="1:3" x14ac:dyDescent="0.25">
      <c r="A2780" s="182"/>
      <c r="B2780" s="41"/>
      <c r="C2780" s="47"/>
    </row>
    <row r="2781" spans="1:3" x14ac:dyDescent="0.25">
      <c r="A2781" s="182"/>
      <c r="B2781" s="41"/>
      <c r="C2781" s="47"/>
    </row>
    <row r="2782" spans="1:3" x14ac:dyDescent="0.25">
      <c r="A2782" s="182"/>
      <c r="B2782" s="41"/>
      <c r="C2782" s="47"/>
    </row>
    <row r="2783" spans="1:3" x14ac:dyDescent="0.25">
      <c r="A2783" s="182"/>
      <c r="B2783" s="41"/>
      <c r="C2783" s="47"/>
    </row>
    <row r="2784" spans="1:3" x14ac:dyDescent="0.25">
      <c r="A2784" s="182"/>
      <c r="B2784" s="41"/>
      <c r="C2784" s="47"/>
    </row>
    <row r="2785" spans="1:3" x14ac:dyDescent="0.25">
      <c r="A2785" s="182"/>
      <c r="B2785" s="41"/>
      <c r="C2785" s="47"/>
    </row>
    <row r="2786" spans="1:3" x14ac:dyDescent="0.25">
      <c r="A2786" s="182"/>
      <c r="B2786" s="41"/>
      <c r="C2786" s="47"/>
    </row>
    <row r="2787" spans="1:3" x14ac:dyDescent="0.25">
      <c r="A2787" s="182"/>
      <c r="B2787" s="41"/>
      <c r="C2787" s="47"/>
    </row>
    <row r="2788" spans="1:3" x14ac:dyDescent="0.25">
      <c r="A2788" s="182"/>
      <c r="B2788" s="41"/>
      <c r="C2788" s="47"/>
    </row>
    <row r="2789" spans="1:3" x14ac:dyDescent="0.25">
      <c r="A2789" s="182"/>
      <c r="B2789" s="41"/>
      <c r="C2789" s="47"/>
    </row>
    <row r="2790" spans="1:3" x14ac:dyDescent="0.25">
      <c r="A2790" s="182"/>
      <c r="B2790" s="41"/>
      <c r="C2790" s="47"/>
    </row>
    <row r="2791" spans="1:3" x14ac:dyDescent="0.25">
      <c r="A2791" s="182"/>
      <c r="B2791" s="41"/>
      <c r="C2791" s="47"/>
    </row>
    <row r="2792" spans="1:3" x14ac:dyDescent="0.25">
      <c r="A2792" s="182"/>
      <c r="B2792" s="41"/>
      <c r="C2792" s="47"/>
    </row>
    <row r="2793" spans="1:3" x14ac:dyDescent="0.25">
      <c r="A2793" s="182"/>
      <c r="B2793" s="41"/>
      <c r="C2793" s="47"/>
    </row>
    <row r="2794" spans="1:3" x14ac:dyDescent="0.25">
      <c r="A2794" s="182"/>
      <c r="B2794" s="41"/>
      <c r="C2794" s="47"/>
    </row>
    <row r="2795" spans="1:3" x14ac:dyDescent="0.25">
      <c r="A2795" s="182"/>
      <c r="B2795" s="41"/>
      <c r="C2795" s="47"/>
    </row>
    <row r="2796" spans="1:3" x14ac:dyDescent="0.25">
      <c r="A2796" s="182"/>
      <c r="B2796" s="41"/>
      <c r="C2796" s="47"/>
    </row>
    <row r="2797" spans="1:3" x14ac:dyDescent="0.25">
      <c r="A2797" s="182"/>
      <c r="B2797" s="41"/>
      <c r="C2797" s="47"/>
    </row>
    <row r="2798" spans="1:3" x14ac:dyDescent="0.25">
      <c r="A2798" s="182"/>
      <c r="B2798" s="41"/>
      <c r="C2798" s="47"/>
    </row>
    <row r="2799" spans="1:3" x14ac:dyDescent="0.25">
      <c r="A2799" s="182"/>
      <c r="B2799" s="41"/>
      <c r="C2799" s="47"/>
    </row>
    <row r="2800" spans="1:3" x14ac:dyDescent="0.25">
      <c r="A2800" s="182"/>
      <c r="B2800" s="41"/>
      <c r="C2800" s="47"/>
    </row>
    <row r="2801" spans="1:3" x14ac:dyDescent="0.25">
      <c r="A2801" s="182"/>
      <c r="B2801" s="41"/>
      <c r="C2801" s="47"/>
    </row>
    <row r="2802" spans="1:3" x14ac:dyDescent="0.25">
      <c r="A2802" s="182"/>
      <c r="B2802" s="41"/>
      <c r="C2802" s="47"/>
    </row>
    <row r="2803" spans="1:3" x14ac:dyDescent="0.25">
      <c r="A2803" s="182"/>
      <c r="B2803" s="41"/>
      <c r="C2803" s="47"/>
    </row>
    <row r="2804" spans="1:3" x14ac:dyDescent="0.25">
      <c r="A2804" s="182"/>
      <c r="B2804" s="41"/>
      <c r="C2804" s="47"/>
    </row>
    <row r="2805" spans="1:3" x14ac:dyDescent="0.25">
      <c r="A2805" s="182"/>
      <c r="B2805" s="41"/>
      <c r="C2805" s="47"/>
    </row>
    <row r="2806" spans="1:3" x14ac:dyDescent="0.25">
      <c r="A2806" s="182"/>
      <c r="B2806" s="41"/>
      <c r="C2806" s="47"/>
    </row>
    <row r="2807" spans="1:3" x14ac:dyDescent="0.25">
      <c r="A2807" s="182"/>
      <c r="B2807" s="41"/>
      <c r="C2807" s="47"/>
    </row>
    <row r="2808" spans="1:3" x14ac:dyDescent="0.25">
      <c r="A2808" s="182"/>
      <c r="B2808" s="41"/>
      <c r="C2808" s="47"/>
    </row>
    <row r="2809" spans="1:3" x14ac:dyDescent="0.25">
      <c r="A2809" s="182"/>
      <c r="B2809" s="41"/>
      <c r="C2809" s="47"/>
    </row>
    <row r="2810" spans="1:3" x14ac:dyDescent="0.25">
      <c r="A2810" s="182"/>
      <c r="B2810" s="41"/>
      <c r="C2810" s="47"/>
    </row>
    <row r="2811" spans="1:3" x14ac:dyDescent="0.25">
      <c r="A2811" s="182"/>
      <c r="B2811" s="41"/>
      <c r="C2811" s="47"/>
    </row>
    <row r="2812" spans="1:3" x14ac:dyDescent="0.25">
      <c r="A2812" s="182"/>
      <c r="B2812" s="41"/>
      <c r="C2812" s="47"/>
    </row>
    <row r="2813" spans="1:3" x14ac:dyDescent="0.25">
      <c r="A2813" s="182"/>
      <c r="B2813" s="41"/>
      <c r="C2813" s="47"/>
    </row>
    <row r="2814" spans="1:3" x14ac:dyDescent="0.25">
      <c r="A2814" s="182"/>
      <c r="B2814" s="41"/>
      <c r="C2814" s="47"/>
    </row>
    <row r="2815" spans="1:3" x14ac:dyDescent="0.25">
      <c r="A2815" s="182"/>
      <c r="B2815" s="41"/>
      <c r="C2815" s="47"/>
    </row>
    <row r="2816" spans="1:3" x14ac:dyDescent="0.25">
      <c r="A2816" s="182"/>
      <c r="B2816" s="41"/>
      <c r="C2816" s="47"/>
    </row>
    <row r="2817" spans="1:3" x14ac:dyDescent="0.25">
      <c r="A2817" s="182"/>
      <c r="B2817" s="41"/>
      <c r="C2817" s="47"/>
    </row>
    <row r="2818" spans="1:3" x14ac:dyDescent="0.25">
      <c r="A2818" s="182"/>
      <c r="B2818" s="41"/>
      <c r="C2818" s="47"/>
    </row>
    <row r="2819" spans="1:3" x14ac:dyDescent="0.25">
      <c r="A2819" s="182"/>
      <c r="B2819" s="41"/>
      <c r="C2819" s="47"/>
    </row>
    <row r="2820" spans="1:3" x14ac:dyDescent="0.25">
      <c r="A2820" s="182"/>
      <c r="B2820" s="41"/>
      <c r="C2820" s="47"/>
    </row>
    <row r="2821" spans="1:3" x14ac:dyDescent="0.25">
      <c r="A2821" s="182"/>
      <c r="B2821" s="41"/>
      <c r="C2821" s="47"/>
    </row>
    <row r="2822" spans="1:3" x14ac:dyDescent="0.25">
      <c r="A2822" s="182"/>
      <c r="B2822" s="41"/>
      <c r="C2822" s="47"/>
    </row>
    <row r="2823" spans="1:3" x14ac:dyDescent="0.25">
      <c r="A2823" s="182"/>
      <c r="B2823" s="41"/>
      <c r="C2823" s="47"/>
    </row>
    <row r="2824" spans="1:3" x14ac:dyDescent="0.25">
      <c r="A2824" s="182"/>
      <c r="B2824" s="41"/>
      <c r="C2824" s="47"/>
    </row>
    <row r="2825" spans="1:3" x14ac:dyDescent="0.25">
      <c r="A2825" s="182"/>
      <c r="B2825" s="41"/>
      <c r="C2825" s="47"/>
    </row>
    <row r="2826" spans="1:3" x14ac:dyDescent="0.25">
      <c r="A2826" s="182"/>
      <c r="B2826" s="41"/>
      <c r="C2826" s="47"/>
    </row>
    <row r="2827" spans="1:3" x14ac:dyDescent="0.25">
      <c r="A2827" s="182"/>
      <c r="B2827" s="41"/>
      <c r="C2827" s="47"/>
    </row>
    <row r="2828" spans="1:3" x14ac:dyDescent="0.25">
      <c r="A2828" s="182"/>
      <c r="B2828" s="41"/>
      <c r="C2828" s="47"/>
    </row>
    <row r="2829" spans="1:3" x14ac:dyDescent="0.25">
      <c r="A2829" s="182"/>
      <c r="B2829" s="41"/>
      <c r="C2829" s="47"/>
    </row>
    <row r="2830" spans="1:3" x14ac:dyDescent="0.25">
      <c r="A2830" s="182"/>
      <c r="B2830" s="41"/>
      <c r="C2830" s="47"/>
    </row>
    <row r="2831" spans="1:3" x14ac:dyDescent="0.25">
      <c r="A2831" s="182"/>
      <c r="B2831" s="41"/>
      <c r="C2831" s="47"/>
    </row>
    <row r="2832" spans="1:3" x14ac:dyDescent="0.25">
      <c r="A2832" s="182"/>
      <c r="B2832" s="41"/>
      <c r="C2832" s="47"/>
    </row>
    <row r="2833" spans="1:3" x14ac:dyDescent="0.25">
      <c r="A2833" s="182"/>
      <c r="B2833" s="41"/>
      <c r="C2833" s="47"/>
    </row>
    <row r="2834" spans="1:3" x14ac:dyDescent="0.25">
      <c r="A2834" s="182"/>
      <c r="B2834" s="41"/>
      <c r="C2834" s="47"/>
    </row>
    <row r="2835" spans="1:3" x14ac:dyDescent="0.25">
      <c r="A2835" s="182"/>
      <c r="B2835" s="41"/>
      <c r="C2835" s="47"/>
    </row>
    <row r="2836" spans="1:3" x14ac:dyDescent="0.25">
      <c r="A2836" s="182"/>
      <c r="B2836" s="41"/>
      <c r="C2836" s="47"/>
    </row>
    <row r="2837" spans="1:3" x14ac:dyDescent="0.25">
      <c r="A2837" s="182"/>
      <c r="B2837" s="41"/>
      <c r="C2837" s="47"/>
    </row>
    <row r="2838" spans="1:3" x14ac:dyDescent="0.25">
      <c r="A2838" s="182"/>
      <c r="B2838" s="41"/>
      <c r="C2838" s="47"/>
    </row>
    <row r="2839" spans="1:3" x14ac:dyDescent="0.25">
      <c r="A2839" s="182"/>
      <c r="B2839" s="41"/>
      <c r="C2839" s="47"/>
    </row>
    <row r="2840" spans="1:3" x14ac:dyDescent="0.25">
      <c r="A2840" s="182"/>
      <c r="B2840" s="41"/>
      <c r="C2840" s="47"/>
    </row>
    <row r="2841" spans="1:3" x14ac:dyDescent="0.25">
      <c r="A2841" s="182"/>
      <c r="B2841" s="41"/>
      <c r="C2841" s="47"/>
    </row>
    <row r="2842" spans="1:3" x14ac:dyDescent="0.25">
      <c r="A2842" s="182"/>
      <c r="B2842" s="41"/>
      <c r="C2842" s="47"/>
    </row>
    <row r="2843" spans="1:3" x14ac:dyDescent="0.25">
      <c r="A2843" s="182"/>
      <c r="B2843" s="41"/>
      <c r="C2843" s="47"/>
    </row>
    <row r="2844" spans="1:3" x14ac:dyDescent="0.25">
      <c r="A2844" s="182"/>
      <c r="B2844" s="41"/>
      <c r="C2844" s="47"/>
    </row>
    <row r="2845" spans="1:3" x14ac:dyDescent="0.25">
      <c r="A2845" s="182"/>
      <c r="B2845" s="41"/>
      <c r="C2845" s="47"/>
    </row>
    <row r="2846" spans="1:3" x14ac:dyDescent="0.25">
      <c r="A2846" s="182"/>
      <c r="B2846" s="41"/>
      <c r="C2846" s="47"/>
    </row>
    <row r="2847" spans="1:3" x14ac:dyDescent="0.25">
      <c r="A2847" s="182"/>
      <c r="B2847" s="41"/>
      <c r="C2847" s="47"/>
    </row>
    <row r="2848" spans="1:3" x14ac:dyDescent="0.25">
      <c r="A2848" s="182"/>
      <c r="B2848" s="41"/>
      <c r="C2848" s="47"/>
    </row>
    <row r="2849" spans="1:3" x14ac:dyDescent="0.25">
      <c r="A2849" s="182"/>
      <c r="B2849" s="41"/>
      <c r="C2849" s="47"/>
    </row>
    <row r="2850" spans="1:3" x14ac:dyDescent="0.25">
      <c r="A2850" s="182"/>
      <c r="B2850" s="41"/>
      <c r="C2850" s="47"/>
    </row>
    <row r="2851" spans="1:3" x14ac:dyDescent="0.25">
      <c r="A2851" s="182"/>
      <c r="B2851" s="41"/>
      <c r="C2851" s="47"/>
    </row>
    <row r="2852" spans="1:3" x14ac:dyDescent="0.25">
      <c r="A2852" s="182"/>
      <c r="B2852" s="41"/>
      <c r="C2852" s="47"/>
    </row>
    <row r="2853" spans="1:3" x14ac:dyDescent="0.25">
      <c r="A2853" s="182"/>
      <c r="B2853" s="41"/>
      <c r="C2853" s="47"/>
    </row>
    <row r="2854" spans="1:3" x14ac:dyDescent="0.25">
      <c r="A2854" s="182"/>
      <c r="B2854" s="41"/>
      <c r="C2854" s="47"/>
    </row>
    <row r="2855" spans="1:3" x14ac:dyDescent="0.25">
      <c r="A2855" s="182"/>
      <c r="B2855" s="41"/>
      <c r="C2855" s="47"/>
    </row>
    <row r="2856" spans="1:3" x14ac:dyDescent="0.25">
      <c r="A2856" s="182"/>
      <c r="B2856" s="41"/>
      <c r="C2856" s="47"/>
    </row>
    <row r="2857" spans="1:3" x14ac:dyDescent="0.25">
      <c r="A2857" s="182"/>
      <c r="B2857" s="41"/>
      <c r="C2857" s="47"/>
    </row>
    <row r="2858" spans="1:3" x14ac:dyDescent="0.25">
      <c r="A2858" s="182"/>
      <c r="B2858" s="41"/>
      <c r="C2858" s="47"/>
    </row>
    <row r="2859" spans="1:3" x14ac:dyDescent="0.25">
      <c r="A2859" s="182"/>
      <c r="B2859" s="41"/>
      <c r="C2859" s="47"/>
    </row>
    <row r="2860" spans="1:3" x14ac:dyDescent="0.25">
      <c r="A2860" s="182"/>
      <c r="B2860" s="41"/>
      <c r="C2860" s="47"/>
    </row>
    <row r="2861" spans="1:3" x14ac:dyDescent="0.25">
      <c r="A2861" s="182"/>
      <c r="B2861" s="41"/>
      <c r="C2861" s="47"/>
    </row>
    <row r="2862" spans="1:3" x14ac:dyDescent="0.25">
      <c r="A2862" s="182"/>
      <c r="B2862" s="41"/>
      <c r="C2862" s="47"/>
    </row>
    <row r="2863" spans="1:3" x14ac:dyDescent="0.25">
      <c r="A2863" s="182"/>
      <c r="B2863" s="41"/>
      <c r="C2863" s="47"/>
    </row>
    <row r="2864" spans="1:3" x14ac:dyDescent="0.25">
      <c r="A2864" s="182"/>
      <c r="B2864" s="41"/>
      <c r="C2864" s="47"/>
    </row>
    <row r="2865" spans="1:3" x14ac:dyDescent="0.25">
      <c r="A2865" s="182"/>
      <c r="B2865" s="41"/>
      <c r="C2865" s="47"/>
    </row>
    <row r="2866" spans="1:3" x14ac:dyDescent="0.25">
      <c r="A2866" s="182"/>
      <c r="B2866" s="41"/>
      <c r="C2866" s="47"/>
    </row>
    <row r="2867" spans="1:3" x14ac:dyDescent="0.25">
      <c r="A2867" s="182"/>
      <c r="B2867" s="41"/>
      <c r="C2867" s="47"/>
    </row>
    <row r="2868" spans="1:3" x14ac:dyDescent="0.25">
      <c r="A2868" s="182"/>
      <c r="B2868" s="41"/>
      <c r="C2868" s="47"/>
    </row>
    <row r="2869" spans="1:3" x14ac:dyDescent="0.25">
      <c r="A2869" s="182"/>
      <c r="B2869" s="41"/>
      <c r="C2869" s="47"/>
    </row>
    <row r="2870" spans="1:3" x14ac:dyDescent="0.25">
      <c r="A2870" s="182"/>
      <c r="B2870" s="41"/>
      <c r="C2870" s="47"/>
    </row>
    <row r="2871" spans="1:3" x14ac:dyDescent="0.25">
      <c r="A2871" s="182"/>
      <c r="B2871" s="41"/>
      <c r="C2871" s="47"/>
    </row>
    <row r="2872" spans="1:3" x14ac:dyDescent="0.25">
      <c r="A2872" s="182"/>
      <c r="B2872" s="41"/>
      <c r="C2872" s="47"/>
    </row>
    <row r="2873" spans="1:3" x14ac:dyDescent="0.25">
      <c r="A2873" s="182"/>
      <c r="B2873" s="41"/>
      <c r="C2873" s="47"/>
    </row>
    <row r="2874" spans="1:3" x14ac:dyDescent="0.25">
      <c r="A2874" s="182"/>
      <c r="B2874" s="41"/>
      <c r="C2874" s="47"/>
    </row>
    <row r="2875" spans="1:3" x14ac:dyDescent="0.25">
      <c r="A2875" s="182"/>
      <c r="B2875" s="41"/>
      <c r="C2875" s="47"/>
    </row>
    <row r="2876" spans="1:3" x14ac:dyDescent="0.25">
      <c r="A2876" s="182"/>
      <c r="B2876" s="41"/>
      <c r="C2876" s="47"/>
    </row>
    <row r="2877" spans="1:3" x14ac:dyDescent="0.25">
      <c r="A2877" s="182"/>
      <c r="B2877" s="41"/>
      <c r="C2877" s="47"/>
    </row>
    <row r="2878" spans="1:3" x14ac:dyDescent="0.25">
      <c r="A2878" s="182"/>
      <c r="B2878" s="41"/>
      <c r="C2878" s="47"/>
    </row>
    <row r="2879" spans="1:3" x14ac:dyDescent="0.25">
      <c r="A2879" s="182"/>
      <c r="B2879" s="41"/>
      <c r="C2879" s="47"/>
    </row>
    <row r="2880" spans="1:3" x14ac:dyDescent="0.25">
      <c r="A2880" s="182"/>
      <c r="B2880" s="41"/>
      <c r="C2880" s="47"/>
    </row>
    <row r="2881" spans="1:3" x14ac:dyDescent="0.25">
      <c r="A2881" s="182"/>
      <c r="B2881" s="41"/>
      <c r="C2881" s="47"/>
    </row>
    <row r="2882" spans="1:3" x14ac:dyDescent="0.25">
      <c r="A2882" s="182"/>
      <c r="B2882" s="41"/>
      <c r="C2882" s="47"/>
    </row>
    <row r="2883" spans="1:3" x14ac:dyDescent="0.25">
      <c r="A2883" s="182"/>
      <c r="B2883" s="41"/>
      <c r="C2883" s="47"/>
    </row>
    <row r="2884" spans="1:3" x14ac:dyDescent="0.25">
      <c r="A2884" s="182"/>
      <c r="B2884" s="41"/>
      <c r="C2884" s="47"/>
    </row>
    <row r="2885" spans="1:3" x14ac:dyDescent="0.25">
      <c r="A2885" s="182"/>
      <c r="B2885" s="41"/>
      <c r="C2885" s="47"/>
    </row>
    <row r="2886" spans="1:3" x14ac:dyDescent="0.25">
      <c r="A2886" s="182"/>
      <c r="B2886" s="41"/>
      <c r="C2886" s="47"/>
    </row>
    <row r="2887" spans="1:3" x14ac:dyDescent="0.25">
      <c r="A2887" s="182"/>
      <c r="B2887" s="41"/>
      <c r="C2887" s="47"/>
    </row>
    <row r="2888" spans="1:3" x14ac:dyDescent="0.25">
      <c r="A2888" s="182"/>
      <c r="B2888" s="41"/>
      <c r="C2888" s="47"/>
    </row>
    <row r="2889" spans="1:3" x14ac:dyDescent="0.25">
      <c r="A2889" s="182"/>
      <c r="B2889" s="41"/>
      <c r="C2889" s="47"/>
    </row>
    <row r="2890" spans="1:3" x14ac:dyDescent="0.25">
      <c r="A2890" s="182"/>
      <c r="B2890" s="41"/>
      <c r="C2890" s="47"/>
    </row>
    <row r="2891" spans="1:3" x14ac:dyDescent="0.25">
      <c r="A2891" s="182"/>
      <c r="B2891" s="41"/>
      <c r="C2891" s="47"/>
    </row>
    <row r="2892" spans="1:3" x14ac:dyDescent="0.25">
      <c r="A2892" s="182"/>
      <c r="B2892" s="41"/>
      <c r="C2892" s="47"/>
    </row>
    <row r="2893" spans="1:3" x14ac:dyDescent="0.25">
      <c r="A2893" s="182"/>
      <c r="B2893" s="41"/>
      <c r="C2893" s="47"/>
    </row>
    <row r="2894" spans="1:3" x14ac:dyDescent="0.25">
      <c r="A2894" s="182"/>
      <c r="B2894" s="41"/>
      <c r="C2894" s="47"/>
    </row>
    <row r="2895" spans="1:3" x14ac:dyDescent="0.25">
      <c r="A2895" s="182"/>
      <c r="B2895" s="41"/>
      <c r="C2895" s="47"/>
    </row>
    <row r="2896" spans="1:3" x14ac:dyDescent="0.25">
      <c r="A2896" s="182"/>
      <c r="B2896" s="41"/>
      <c r="C2896" s="47"/>
    </row>
    <row r="2897" spans="1:3" x14ac:dyDescent="0.25">
      <c r="A2897" s="182"/>
      <c r="B2897" s="41"/>
      <c r="C2897" s="47"/>
    </row>
    <row r="2898" spans="1:3" x14ac:dyDescent="0.25">
      <c r="A2898" s="182"/>
      <c r="B2898" s="41"/>
      <c r="C2898" s="47"/>
    </row>
    <row r="2899" spans="1:3" x14ac:dyDescent="0.25">
      <c r="A2899" s="182"/>
      <c r="B2899" s="41"/>
      <c r="C2899" s="47"/>
    </row>
    <row r="2900" spans="1:3" x14ac:dyDescent="0.25">
      <c r="A2900" s="182"/>
      <c r="B2900" s="41"/>
      <c r="C2900" s="47"/>
    </row>
    <row r="2901" spans="1:3" x14ac:dyDescent="0.25">
      <c r="A2901" s="182"/>
      <c r="B2901" s="41"/>
      <c r="C2901" s="47"/>
    </row>
    <row r="2902" spans="1:3" x14ac:dyDescent="0.25">
      <c r="A2902" s="182"/>
      <c r="B2902" s="41"/>
      <c r="C2902" s="47"/>
    </row>
    <row r="2903" spans="1:3" x14ac:dyDescent="0.25">
      <c r="A2903" s="182"/>
      <c r="B2903" s="41"/>
      <c r="C2903" s="47"/>
    </row>
    <row r="2904" spans="1:3" x14ac:dyDescent="0.25">
      <c r="A2904" s="182"/>
      <c r="B2904" s="41"/>
      <c r="C2904" s="47"/>
    </row>
    <row r="2905" spans="1:3" x14ac:dyDescent="0.25">
      <c r="A2905" s="182"/>
      <c r="B2905" s="41"/>
      <c r="C2905" s="47"/>
    </row>
    <row r="2906" spans="1:3" x14ac:dyDescent="0.25">
      <c r="A2906" s="182"/>
      <c r="B2906" s="41"/>
      <c r="C2906" s="47"/>
    </row>
    <row r="2907" spans="1:3" x14ac:dyDescent="0.25">
      <c r="A2907" s="182"/>
      <c r="B2907" s="41"/>
      <c r="C2907" s="47"/>
    </row>
    <row r="2908" spans="1:3" x14ac:dyDescent="0.25">
      <c r="A2908" s="182"/>
      <c r="B2908" s="41"/>
      <c r="C2908" s="47"/>
    </row>
    <row r="2909" spans="1:3" x14ac:dyDescent="0.25">
      <c r="A2909" s="182"/>
      <c r="B2909" s="41"/>
      <c r="C2909" s="47"/>
    </row>
    <row r="2910" spans="1:3" x14ac:dyDescent="0.25">
      <c r="A2910" s="182"/>
      <c r="B2910" s="41"/>
      <c r="C2910" s="47"/>
    </row>
    <row r="2911" spans="1:3" x14ac:dyDescent="0.25">
      <c r="A2911" s="182"/>
      <c r="B2911" s="41"/>
      <c r="C2911" s="47"/>
    </row>
    <row r="2912" spans="1:3" x14ac:dyDescent="0.25">
      <c r="A2912" s="182"/>
      <c r="B2912" s="41"/>
      <c r="C2912" s="47"/>
    </row>
    <row r="2913" spans="1:3" x14ac:dyDescent="0.25">
      <c r="A2913" s="182"/>
      <c r="B2913" s="41"/>
      <c r="C2913" s="47"/>
    </row>
    <row r="2914" spans="1:3" x14ac:dyDescent="0.25">
      <c r="A2914" s="182"/>
      <c r="B2914" s="41"/>
      <c r="C2914" s="47"/>
    </row>
    <row r="2915" spans="1:3" x14ac:dyDescent="0.25">
      <c r="A2915" s="182"/>
      <c r="B2915" s="41"/>
      <c r="C2915" s="47"/>
    </row>
    <row r="2916" spans="1:3" x14ac:dyDescent="0.25">
      <c r="A2916" s="182"/>
      <c r="B2916" s="41"/>
      <c r="C2916" s="47"/>
    </row>
    <row r="2917" spans="1:3" x14ac:dyDescent="0.25">
      <c r="A2917" s="182"/>
      <c r="B2917" s="41"/>
      <c r="C2917" s="47"/>
    </row>
    <row r="2918" spans="1:3" x14ac:dyDescent="0.25">
      <c r="A2918" s="182"/>
      <c r="B2918" s="41"/>
      <c r="C2918" s="47"/>
    </row>
    <row r="2919" spans="1:3" x14ac:dyDescent="0.25">
      <c r="A2919" s="182"/>
      <c r="B2919" s="41"/>
      <c r="C2919" s="47"/>
    </row>
    <row r="2920" spans="1:3" x14ac:dyDescent="0.25">
      <c r="A2920" s="182"/>
      <c r="B2920" s="41"/>
      <c r="C2920" s="47"/>
    </row>
    <row r="2921" spans="1:3" x14ac:dyDescent="0.25">
      <c r="A2921" s="182"/>
      <c r="B2921" s="41"/>
      <c r="C2921" s="47"/>
    </row>
    <row r="2922" spans="1:3" x14ac:dyDescent="0.25">
      <c r="A2922" s="182"/>
      <c r="B2922" s="41"/>
      <c r="C2922" s="47"/>
    </row>
    <row r="2923" spans="1:3" x14ac:dyDescent="0.25">
      <c r="A2923" s="182"/>
      <c r="B2923" s="41"/>
      <c r="C2923" s="47"/>
    </row>
    <row r="2924" spans="1:3" x14ac:dyDescent="0.25">
      <c r="A2924" s="182"/>
      <c r="B2924" s="41"/>
      <c r="C2924" s="47"/>
    </row>
    <row r="2925" spans="1:3" x14ac:dyDescent="0.25">
      <c r="A2925" s="182"/>
      <c r="B2925" s="41"/>
      <c r="C2925" s="47"/>
    </row>
    <row r="2926" spans="1:3" x14ac:dyDescent="0.25">
      <c r="A2926" s="182"/>
      <c r="B2926" s="41"/>
      <c r="C2926" s="47"/>
    </row>
    <row r="2927" spans="1:3" x14ac:dyDescent="0.25">
      <c r="A2927" s="182"/>
      <c r="B2927" s="41"/>
      <c r="C2927" s="47"/>
    </row>
    <row r="2928" spans="1:3" x14ac:dyDescent="0.25">
      <c r="A2928" s="182"/>
      <c r="B2928" s="41"/>
      <c r="C2928" s="47"/>
    </row>
    <row r="2929" spans="1:3" x14ac:dyDescent="0.25">
      <c r="A2929" s="182"/>
      <c r="B2929" s="41"/>
      <c r="C2929" s="47"/>
    </row>
    <row r="2930" spans="1:3" x14ac:dyDescent="0.25">
      <c r="A2930" s="182"/>
      <c r="B2930" s="41"/>
      <c r="C2930" s="47"/>
    </row>
    <row r="2931" spans="1:3" x14ac:dyDescent="0.25">
      <c r="A2931" s="182"/>
      <c r="B2931" s="41"/>
      <c r="C2931" s="47"/>
    </row>
    <row r="2932" spans="1:3" x14ac:dyDescent="0.25">
      <c r="A2932" s="182"/>
      <c r="B2932" s="41"/>
      <c r="C2932" s="47"/>
    </row>
    <row r="2933" spans="1:3" x14ac:dyDescent="0.25">
      <c r="A2933" s="182"/>
      <c r="B2933" s="41"/>
      <c r="C2933" s="47"/>
    </row>
    <row r="2934" spans="1:3" x14ac:dyDescent="0.25">
      <c r="A2934" s="182"/>
      <c r="B2934" s="41"/>
      <c r="C2934" s="47"/>
    </row>
    <row r="2935" spans="1:3" x14ac:dyDescent="0.25">
      <c r="A2935" s="182"/>
      <c r="B2935" s="41"/>
      <c r="C2935" s="47"/>
    </row>
    <row r="2936" spans="1:3" x14ac:dyDescent="0.25">
      <c r="A2936" s="182"/>
      <c r="B2936" s="41"/>
      <c r="C2936" s="47"/>
    </row>
    <row r="2937" spans="1:3" x14ac:dyDescent="0.25">
      <c r="A2937" s="182"/>
      <c r="B2937" s="41"/>
      <c r="C2937" s="47"/>
    </row>
    <row r="2938" spans="1:3" x14ac:dyDescent="0.25">
      <c r="A2938" s="182"/>
      <c r="B2938" s="41"/>
      <c r="C2938" s="47"/>
    </row>
    <row r="2939" spans="1:3" x14ac:dyDescent="0.25">
      <c r="A2939" s="182"/>
      <c r="B2939" s="41"/>
      <c r="C2939" s="47"/>
    </row>
    <row r="2940" spans="1:3" x14ac:dyDescent="0.25">
      <c r="A2940" s="182"/>
      <c r="B2940" s="41"/>
      <c r="C2940" s="47"/>
    </row>
    <row r="2941" spans="1:3" x14ac:dyDescent="0.25">
      <c r="A2941" s="182"/>
      <c r="B2941" s="41"/>
      <c r="C2941" s="47"/>
    </row>
    <row r="2942" spans="1:3" x14ac:dyDescent="0.25">
      <c r="A2942" s="182"/>
      <c r="B2942" s="41"/>
      <c r="C2942" s="47"/>
    </row>
    <row r="2943" spans="1:3" x14ac:dyDescent="0.25">
      <c r="A2943" s="182"/>
      <c r="B2943" s="41"/>
      <c r="C2943" s="47"/>
    </row>
    <row r="2944" spans="1:3" x14ac:dyDescent="0.25">
      <c r="A2944" s="182"/>
      <c r="B2944" s="41"/>
      <c r="C2944" s="47"/>
    </row>
    <row r="2945" spans="1:3" x14ac:dyDescent="0.25">
      <c r="A2945" s="182"/>
      <c r="B2945" s="41"/>
      <c r="C2945" s="47"/>
    </row>
    <row r="2946" spans="1:3" x14ac:dyDescent="0.25">
      <c r="A2946" s="182"/>
      <c r="B2946" s="41"/>
      <c r="C2946" s="47"/>
    </row>
    <row r="2947" spans="1:3" x14ac:dyDescent="0.25">
      <c r="A2947" s="182"/>
      <c r="B2947" s="41"/>
      <c r="C2947" s="47"/>
    </row>
    <row r="2948" spans="1:3" x14ac:dyDescent="0.25">
      <c r="A2948" s="182"/>
      <c r="B2948" s="41"/>
      <c r="C2948" s="47"/>
    </row>
    <row r="2949" spans="1:3" x14ac:dyDescent="0.25">
      <c r="A2949" s="182"/>
      <c r="B2949" s="41"/>
      <c r="C2949" s="47"/>
    </row>
    <row r="2950" spans="1:3" x14ac:dyDescent="0.25">
      <c r="A2950" s="182"/>
      <c r="B2950" s="41"/>
      <c r="C2950" s="47"/>
    </row>
    <row r="2951" spans="1:3" x14ac:dyDescent="0.25">
      <c r="A2951" s="182"/>
      <c r="B2951" s="41"/>
      <c r="C2951" s="47"/>
    </row>
    <row r="2952" spans="1:3" x14ac:dyDescent="0.25">
      <c r="A2952" s="182"/>
      <c r="B2952" s="41"/>
      <c r="C2952" s="47"/>
    </row>
    <row r="2953" spans="1:3" x14ac:dyDescent="0.25">
      <c r="A2953" s="182"/>
      <c r="B2953" s="41"/>
      <c r="C2953" s="47"/>
    </row>
    <row r="2954" spans="1:3" x14ac:dyDescent="0.25">
      <c r="A2954" s="182"/>
      <c r="B2954" s="41"/>
      <c r="C2954" s="47"/>
    </row>
    <row r="2955" spans="1:3" x14ac:dyDescent="0.25">
      <c r="A2955" s="182"/>
      <c r="B2955" s="41"/>
      <c r="C2955" s="47"/>
    </row>
    <row r="2956" spans="1:3" x14ac:dyDescent="0.25">
      <c r="A2956" s="182"/>
      <c r="B2956" s="41"/>
      <c r="C2956" s="47"/>
    </row>
    <row r="2957" spans="1:3" x14ac:dyDescent="0.25">
      <c r="A2957" s="182"/>
      <c r="B2957" s="41"/>
      <c r="C2957" s="47"/>
    </row>
    <row r="2958" spans="1:3" x14ac:dyDescent="0.25">
      <c r="A2958" s="182"/>
      <c r="B2958" s="41"/>
      <c r="C2958" s="47"/>
    </row>
    <row r="2959" spans="1:3" x14ac:dyDescent="0.25">
      <c r="A2959" s="182"/>
      <c r="B2959" s="41"/>
      <c r="C2959" s="47"/>
    </row>
    <row r="2960" spans="1:3" x14ac:dyDescent="0.25">
      <c r="A2960" s="182"/>
      <c r="B2960" s="41"/>
      <c r="C2960" s="47"/>
    </row>
    <row r="2961" spans="1:3" x14ac:dyDescent="0.25">
      <c r="A2961" s="182"/>
      <c r="B2961" s="41"/>
      <c r="C2961" s="47"/>
    </row>
    <row r="2962" spans="1:3" x14ac:dyDescent="0.25">
      <c r="A2962" s="182"/>
      <c r="B2962" s="41"/>
      <c r="C2962" s="47"/>
    </row>
    <row r="2963" spans="1:3" x14ac:dyDescent="0.25">
      <c r="A2963" s="182"/>
      <c r="B2963" s="41"/>
      <c r="C2963" s="47"/>
    </row>
    <row r="2964" spans="1:3" x14ac:dyDescent="0.25">
      <c r="A2964" s="182"/>
      <c r="B2964" s="41"/>
      <c r="C2964" s="47"/>
    </row>
    <row r="2965" spans="1:3" x14ac:dyDescent="0.25">
      <c r="A2965" s="182"/>
      <c r="B2965" s="41"/>
      <c r="C2965" s="47"/>
    </row>
    <row r="2966" spans="1:3" x14ac:dyDescent="0.25">
      <c r="A2966" s="182"/>
      <c r="B2966" s="41"/>
      <c r="C2966" s="47"/>
    </row>
    <row r="2967" spans="1:3" x14ac:dyDescent="0.25">
      <c r="A2967" s="182"/>
      <c r="B2967" s="41"/>
      <c r="C2967" s="47"/>
    </row>
    <row r="2968" spans="1:3" x14ac:dyDescent="0.25">
      <c r="A2968" s="182"/>
      <c r="B2968" s="41"/>
      <c r="C2968" s="47"/>
    </row>
    <row r="2969" spans="1:3" x14ac:dyDescent="0.25">
      <c r="A2969" s="182"/>
      <c r="B2969" s="41"/>
      <c r="C2969" s="47"/>
    </row>
    <row r="2970" spans="1:3" x14ac:dyDescent="0.25">
      <c r="A2970" s="182"/>
      <c r="B2970" s="41"/>
      <c r="C2970" s="47"/>
    </row>
    <row r="2971" spans="1:3" x14ac:dyDescent="0.25">
      <c r="A2971" s="182"/>
      <c r="B2971" s="41"/>
      <c r="C2971" s="47"/>
    </row>
    <row r="2972" spans="1:3" x14ac:dyDescent="0.25">
      <c r="A2972" s="182"/>
      <c r="B2972" s="41"/>
      <c r="C2972" s="47"/>
    </row>
    <row r="2973" spans="1:3" x14ac:dyDescent="0.25">
      <c r="A2973" s="182"/>
      <c r="B2973" s="41"/>
      <c r="C2973" s="47"/>
    </row>
    <row r="2974" spans="1:3" x14ac:dyDescent="0.25">
      <c r="A2974" s="182"/>
      <c r="B2974" s="41"/>
      <c r="C2974" s="47"/>
    </row>
    <row r="2975" spans="1:3" x14ac:dyDescent="0.25">
      <c r="A2975" s="182"/>
      <c r="B2975" s="41"/>
      <c r="C2975" s="47"/>
    </row>
    <row r="2976" spans="1:3" x14ac:dyDescent="0.25">
      <c r="A2976" s="182"/>
      <c r="B2976" s="41"/>
      <c r="C2976" s="47"/>
    </row>
    <row r="2977" spans="1:3" x14ac:dyDescent="0.25">
      <c r="A2977" s="182"/>
      <c r="B2977" s="41"/>
      <c r="C2977" s="47"/>
    </row>
    <row r="2978" spans="1:3" x14ac:dyDescent="0.25">
      <c r="A2978" s="182"/>
      <c r="B2978" s="41"/>
      <c r="C2978" s="47"/>
    </row>
    <row r="2979" spans="1:3" x14ac:dyDescent="0.25">
      <c r="A2979" s="182"/>
      <c r="B2979" s="41"/>
      <c r="C2979" s="47"/>
    </row>
    <row r="2980" spans="1:3" x14ac:dyDescent="0.25">
      <c r="A2980" s="182"/>
      <c r="B2980" s="41"/>
      <c r="C2980" s="47"/>
    </row>
    <row r="2981" spans="1:3" x14ac:dyDescent="0.25">
      <c r="A2981" s="182"/>
      <c r="B2981" s="41"/>
      <c r="C2981" s="47"/>
    </row>
    <row r="2982" spans="1:3" x14ac:dyDescent="0.25">
      <c r="A2982" s="182"/>
      <c r="B2982" s="41"/>
      <c r="C2982" s="47"/>
    </row>
    <row r="2983" spans="1:3" x14ac:dyDescent="0.25">
      <c r="A2983" s="182"/>
      <c r="B2983" s="41"/>
      <c r="C2983" s="47"/>
    </row>
    <row r="2984" spans="1:3" x14ac:dyDescent="0.25">
      <c r="A2984" s="182"/>
      <c r="B2984" s="41"/>
      <c r="C2984" s="47"/>
    </row>
    <row r="2985" spans="1:3" x14ac:dyDescent="0.25">
      <c r="A2985" s="182"/>
      <c r="B2985" s="41"/>
      <c r="C2985" s="47"/>
    </row>
    <row r="2986" spans="1:3" x14ac:dyDescent="0.25">
      <c r="A2986" s="182"/>
      <c r="B2986" s="41"/>
      <c r="C2986" s="47"/>
    </row>
    <row r="2987" spans="1:3" x14ac:dyDescent="0.25">
      <c r="A2987" s="182"/>
      <c r="B2987" s="41"/>
      <c r="C2987" s="47"/>
    </row>
    <row r="2988" spans="1:3" x14ac:dyDescent="0.25">
      <c r="A2988" s="182"/>
      <c r="B2988" s="41"/>
      <c r="C2988" s="47"/>
    </row>
    <row r="2989" spans="1:3" x14ac:dyDescent="0.25">
      <c r="A2989" s="182"/>
      <c r="B2989" s="41"/>
      <c r="C2989" s="47"/>
    </row>
    <row r="2990" spans="1:3" x14ac:dyDescent="0.25">
      <c r="A2990" s="182"/>
      <c r="B2990" s="41"/>
      <c r="C2990" s="47"/>
    </row>
    <row r="2991" spans="1:3" x14ac:dyDescent="0.25">
      <c r="A2991" s="182"/>
      <c r="B2991" s="41"/>
      <c r="C2991" s="47"/>
    </row>
    <row r="2992" spans="1:3" x14ac:dyDescent="0.25">
      <c r="A2992" s="182"/>
      <c r="B2992" s="41"/>
      <c r="C2992" s="47"/>
    </row>
    <row r="2993" spans="1:3" x14ac:dyDescent="0.25">
      <c r="A2993" s="182"/>
      <c r="B2993" s="41"/>
      <c r="C2993" s="47"/>
    </row>
    <row r="2994" spans="1:3" x14ac:dyDescent="0.25">
      <c r="A2994" s="182"/>
      <c r="B2994" s="41"/>
      <c r="C2994" s="47"/>
    </row>
    <row r="2995" spans="1:3" x14ac:dyDescent="0.25">
      <c r="A2995" s="182"/>
      <c r="B2995" s="41"/>
      <c r="C2995" s="47"/>
    </row>
    <row r="2996" spans="1:3" x14ac:dyDescent="0.25">
      <c r="A2996" s="182"/>
      <c r="B2996" s="41"/>
      <c r="C2996" s="47"/>
    </row>
    <row r="2997" spans="1:3" x14ac:dyDescent="0.25">
      <c r="A2997" s="182"/>
      <c r="B2997" s="41"/>
      <c r="C2997" s="47"/>
    </row>
    <row r="2998" spans="1:3" x14ac:dyDescent="0.25">
      <c r="A2998" s="182"/>
      <c r="B2998" s="41"/>
      <c r="C2998" s="47"/>
    </row>
    <row r="2999" spans="1:3" x14ac:dyDescent="0.25">
      <c r="A2999" s="182"/>
      <c r="B2999" s="41"/>
      <c r="C2999" s="47"/>
    </row>
    <row r="3000" spans="1:3" x14ac:dyDescent="0.25">
      <c r="A3000" s="182"/>
      <c r="B3000" s="41"/>
      <c r="C3000" s="47"/>
    </row>
    <row r="3001" spans="1:3" x14ac:dyDescent="0.25">
      <c r="A3001" s="182"/>
      <c r="B3001" s="41"/>
      <c r="C3001" s="47"/>
    </row>
    <row r="3002" spans="1:3" x14ac:dyDescent="0.25">
      <c r="A3002" s="182"/>
      <c r="B3002" s="41"/>
      <c r="C3002" s="47"/>
    </row>
    <row r="3003" spans="1:3" x14ac:dyDescent="0.25">
      <c r="A3003" s="182"/>
      <c r="B3003" s="41"/>
      <c r="C3003" s="47"/>
    </row>
    <row r="3004" spans="1:3" x14ac:dyDescent="0.25">
      <c r="A3004" s="182"/>
      <c r="B3004" s="41"/>
      <c r="C3004" s="47"/>
    </row>
    <row r="3005" spans="1:3" x14ac:dyDescent="0.25">
      <c r="A3005" s="182"/>
      <c r="B3005" s="41"/>
      <c r="C3005" s="47"/>
    </row>
    <row r="3006" spans="1:3" x14ac:dyDescent="0.25">
      <c r="A3006" s="182"/>
      <c r="B3006" s="41"/>
      <c r="C3006" s="47"/>
    </row>
    <row r="3007" spans="1:3" x14ac:dyDescent="0.25">
      <c r="A3007" s="182"/>
      <c r="B3007" s="41"/>
      <c r="C3007" s="47"/>
    </row>
    <row r="3008" spans="1:3" x14ac:dyDescent="0.25">
      <c r="A3008" s="182"/>
      <c r="B3008" s="41"/>
      <c r="C3008" s="47"/>
    </row>
    <row r="3009" spans="1:3" x14ac:dyDescent="0.25">
      <c r="A3009" s="182"/>
      <c r="B3009" s="41"/>
      <c r="C3009" s="47"/>
    </row>
    <row r="3010" spans="1:3" x14ac:dyDescent="0.25">
      <c r="A3010" s="182"/>
      <c r="B3010" s="41"/>
      <c r="C3010" s="47"/>
    </row>
    <row r="3011" spans="1:3" x14ac:dyDescent="0.25">
      <c r="A3011" s="182"/>
      <c r="B3011" s="41"/>
      <c r="C3011" s="47"/>
    </row>
    <row r="3012" spans="1:3" x14ac:dyDescent="0.25">
      <c r="A3012" s="182"/>
      <c r="B3012" s="41"/>
      <c r="C3012" s="47"/>
    </row>
    <row r="3013" spans="1:3" x14ac:dyDescent="0.25">
      <c r="A3013" s="182"/>
      <c r="B3013" s="41"/>
      <c r="C3013" s="47"/>
    </row>
    <row r="3014" spans="1:3" x14ac:dyDescent="0.25">
      <c r="A3014" s="182"/>
      <c r="B3014" s="41"/>
      <c r="C3014" s="47"/>
    </row>
    <row r="3015" spans="1:3" x14ac:dyDescent="0.25">
      <c r="A3015" s="182"/>
      <c r="B3015" s="41"/>
      <c r="C3015" s="47"/>
    </row>
    <row r="3016" spans="1:3" x14ac:dyDescent="0.25">
      <c r="A3016" s="182"/>
      <c r="B3016" s="41"/>
      <c r="C3016" s="47"/>
    </row>
    <row r="3017" spans="1:3" x14ac:dyDescent="0.25">
      <c r="A3017" s="182"/>
      <c r="B3017" s="41"/>
      <c r="C3017" s="47"/>
    </row>
    <row r="3018" spans="1:3" x14ac:dyDescent="0.25">
      <c r="A3018" s="182"/>
      <c r="B3018" s="41"/>
      <c r="C3018" s="47"/>
    </row>
    <row r="3019" spans="1:3" x14ac:dyDescent="0.25">
      <c r="A3019" s="182"/>
      <c r="B3019" s="41"/>
      <c r="C3019" s="47"/>
    </row>
    <row r="3020" spans="1:3" x14ac:dyDescent="0.25">
      <c r="A3020" s="182"/>
      <c r="B3020" s="41"/>
      <c r="C3020" s="47"/>
    </row>
    <row r="3021" spans="1:3" x14ac:dyDescent="0.25">
      <c r="A3021" s="182"/>
      <c r="B3021" s="41"/>
      <c r="C3021" s="47"/>
    </row>
    <row r="3022" spans="1:3" x14ac:dyDescent="0.25">
      <c r="A3022" s="182"/>
      <c r="B3022" s="41"/>
      <c r="C3022" s="47"/>
    </row>
    <row r="3023" spans="1:3" x14ac:dyDescent="0.25">
      <c r="A3023" s="182"/>
      <c r="B3023" s="41"/>
      <c r="C3023" s="47"/>
    </row>
    <row r="3024" spans="1:3" x14ac:dyDescent="0.25">
      <c r="A3024" s="182"/>
      <c r="B3024" s="41"/>
      <c r="C3024" s="47"/>
    </row>
    <row r="3025" spans="1:3" x14ac:dyDescent="0.25">
      <c r="A3025" s="182"/>
      <c r="B3025" s="41"/>
      <c r="C3025" s="47"/>
    </row>
    <row r="3026" spans="1:3" x14ac:dyDescent="0.25">
      <c r="A3026" s="182"/>
      <c r="B3026" s="41"/>
      <c r="C3026" s="47"/>
    </row>
    <row r="3027" spans="1:3" x14ac:dyDescent="0.25">
      <c r="A3027" s="182"/>
      <c r="B3027" s="41"/>
      <c r="C3027" s="47"/>
    </row>
    <row r="3028" spans="1:3" x14ac:dyDescent="0.25">
      <c r="A3028" s="182"/>
      <c r="B3028" s="41"/>
      <c r="C3028" s="47"/>
    </row>
    <row r="3029" spans="1:3" x14ac:dyDescent="0.25">
      <c r="A3029" s="182"/>
      <c r="B3029" s="41"/>
      <c r="C3029" s="47"/>
    </row>
    <row r="3030" spans="1:3" x14ac:dyDescent="0.25">
      <c r="A3030" s="182"/>
      <c r="B3030" s="41"/>
      <c r="C3030" s="47"/>
    </row>
    <row r="3031" spans="1:3" x14ac:dyDescent="0.25">
      <c r="A3031" s="182"/>
      <c r="B3031" s="41"/>
      <c r="C3031" s="47"/>
    </row>
    <row r="3032" spans="1:3" x14ac:dyDescent="0.25">
      <c r="A3032" s="182"/>
      <c r="B3032" s="41"/>
      <c r="C3032" s="47"/>
    </row>
    <row r="3033" spans="1:3" x14ac:dyDescent="0.25">
      <c r="A3033" s="182"/>
      <c r="B3033" s="41"/>
      <c r="C3033" s="47"/>
    </row>
    <row r="3034" spans="1:3" x14ac:dyDescent="0.25">
      <c r="A3034" s="182"/>
      <c r="B3034" s="41"/>
      <c r="C3034" s="47"/>
    </row>
    <row r="3035" spans="1:3" x14ac:dyDescent="0.25">
      <c r="A3035" s="182"/>
      <c r="B3035" s="41"/>
      <c r="C3035" s="47"/>
    </row>
    <row r="3036" spans="1:3" x14ac:dyDescent="0.25">
      <c r="A3036" s="182"/>
      <c r="B3036" s="41"/>
      <c r="C3036" s="47"/>
    </row>
    <row r="3037" spans="1:3" x14ac:dyDescent="0.25">
      <c r="A3037" s="182"/>
      <c r="B3037" s="41"/>
      <c r="C3037" s="47"/>
    </row>
    <row r="3038" spans="1:3" x14ac:dyDescent="0.25">
      <c r="A3038" s="182"/>
      <c r="B3038" s="41"/>
      <c r="C3038" s="47"/>
    </row>
    <row r="3039" spans="1:3" x14ac:dyDescent="0.25">
      <c r="A3039" s="182"/>
      <c r="B3039" s="41"/>
      <c r="C3039" s="47"/>
    </row>
    <row r="3040" spans="1:3" x14ac:dyDescent="0.25">
      <c r="A3040" s="182"/>
      <c r="B3040" s="41"/>
      <c r="C3040" s="47"/>
    </row>
    <row r="3041" spans="1:3" x14ac:dyDescent="0.25">
      <c r="A3041" s="182"/>
      <c r="B3041" s="41"/>
      <c r="C3041" s="47"/>
    </row>
    <row r="3042" spans="1:3" x14ac:dyDescent="0.25">
      <c r="A3042" s="182"/>
      <c r="B3042" s="41"/>
      <c r="C3042" s="47"/>
    </row>
    <row r="3043" spans="1:3" x14ac:dyDescent="0.25">
      <c r="A3043" s="182"/>
      <c r="B3043" s="41"/>
      <c r="C3043" s="47"/>
    </row>
    <row r="3044" spans="1:3" x14ac:dyDescent="0.25">
      <c r="A3044" s="182"/>
      <c r="B3044" s="41"/>
      <c r="C3044" s="47"/>
    </row>
    <row r="3045" spans="1:3" x14ac:dyDescent="0.25">
      <c r="A3045" s="182"/>
      <c r="B3045" s="41"/>
      <c r="C3045" s="47"/>
    </row>
    <row r="3046" spans="1:3" x14ac:dyDescent="0.25">
      <c r="A3046" s="182"/>
      <c r="B3046" s="41"/>
      <c r="C3046" s="47"/>
    </row>
    <row r="3047" spans="1:3" x14ac:dyDescent="0.25">
      <c r="A3047" s="182"/>
      <c r="B3047" s="41"/>
      <c r="C3047" s="47"/>
    </row>
    <row r="3048" spans="1:3" x14ac:dyDescent="0.25">
      <c r="A3048" s="182"/>
      <c r="B3048" s="41"/>
      <c r="C3048" s="47"/>
    </row>
    <row r="3049" spans="1:3" x14ac:dyDescent="0.25">
      <c r="A3049" s="182"/>
      <c r="B3049" s="41"/>
      <c r="C3049" s="47"/>
    </row>
    <row r="3050" spans="1:3" x14ac:dyDescent="0.25">
      <c r="A3050" s="182"/>
      <c r="B3050" s="41"/>
      <c r="C3050" s="47"/>
    </row>
    <row r="3051" spans="1:3" x14ac:dyDescent="0.25">
      <c r="A3051" s="182"/>
      <c r="B3051" s="41"/>
      <c r="C3051" s="47"/>
    </row>
    <row r="3052" spans="1:3" x14ac:dyDescent="0.25">
      <c r="A3052" s="182"/>
      <c r="B3052" s="41"/>
      <c r="C3052" s="47"/>
    </row>
    <row r="3053" spans="1:3" x14ac:dyDescent="0.25">
      <c r="A3053" s="182"/>
      <c r="B3053" s="41"/>
      <c r="C3053" s="47"/>
    </row>
    <row r="3054" spans="1:3" x14ac:dyDescent="0.25">
      <c r="A3054" s="182"/>
      <c r="B3054" s="41"/>
      <c r="C3054" s="47"/>
    </row>
    <row r="3055" spans="1:3" x14ac:dyDescent="0.25">
      <c r="A3055" s="182"/>
      <c r="B3055" s="41"/>
      <c r="C3055" s="47"/>
    </row>
    <row r="3056" spans="1:3" x14ac:dyDescent="0.25">
      <c r="A3056" s="182"/>
      <c r="B3056" s="41"/>
      <c r="C3056" s="47"/>
    </row>
    <row r="3057" spans="1:3" x14ac:dyDescent="0.25">
      <c r="A3057" s="182"/>
      <c r="B3057" s="41"/>
      <c r="C3057" s="47"/>
    </row>
    <row r="3058" spans="1:3" x14ac:dyDescent="0.25">
      <c r="A3058" s="182"/>
      <c r="B3058" s="41"/>
      <c r="C3058" s="47"/>
    </row>
    <row r="3059" spans="1:3" x14ac:dyDescent="0.25">
      <c r="A3059" s="182"/>
      <c r="B3059" s="41"/>
      <c r="C3059" s="47"/>
    </row>
    <row r="3060" spans="1:3" x14ac:dyDescent="0.25">
      <c r="A3060" s="182"/>
      <c r="B3060" s="41"/>
      <c r="C3060" s="47"/>
    </row>
    <row r="3061" spans="1:3" x14ac:dyDescent="0.25">
      <c r="A3061" s="182"/>
      <c r="B3061" s="41"/>
      <c r="C3061" s="47"/>
    </row>
    <row r="3062" spans="1:3" x14ac:dyDescent="0.25">
      <c r="A3062" s="182"/>
      <c r="B3062" s="41"/>
      <c r="C3062" s="47"/>
    </row>
    <row r="3063" spans="1:3" x14ac:dyDescent="0.25">
      <c r="A3063" s="182"/>
      <c r="B3063" s="41"/>
      <c r="C3063" s="47"/>
    </row>
    <row r="3064" spans="1:3" x14ac:dyDescent="0.25">
      <c r="A3064" s="182"/>
      <c r="B3064" s="41"/>
      <c r="C3064" s="47"/>
    </row>
    <row r="3065" spans="1:3" x14ac:dyDescent="0.25">
      <c r="A3065" s="182"/>
      <c r="B3065" s="41"/>
      <c r="C3065" s="47"/>
    </row>
    <row r="3066" spans="1:3" x14ac:dyDescent="0.25">
      <c r="A3066" s="182"/>
      <c r="B3066" s="41"/>
      <c r="C3066" s="47"/>
    </row>
    <row r="3067" spans="1:3" x14ac:dyDescent="0.25">
      <c r="A3067" s="182"/>
      <c r="B3067" s="41"/>
      <c r="C3067" s="47"/>
    </row>
    <row r="3068" spans="1:3" x14ac:dyDescent="0.25">
      <c r="A3068" s="182"/>
      <c r="B3068" s="41"/>
      <c r="C3068" s="47"/>
    </row>
    <row r="3069" spans="1:3" x14ac:dyDescent="0.25">
      <c r="A3069" s="182"/>
      <c r="B3069" s="41"/>
      <c r="C3069" s="47"/>
    </row>
    <row r="3070" spans="1:3" x14ac:dyDescent="0.25">
      <c r="A3070" s="182"/>
      <c r="B3070" s="41"/>
      <c r="C3070" s="47"/>
    </row>
    <row r="3071" spans="1:3" x14ac:dyDescent="0.25">
      <c r="A3071" s="182"/>
      <c r="B3071" s="41"/>
      <c r="C3071" s="47"/>
    </row>
    <row r="3072" spans="1:3" x14ac:dyDescent="0.25">
      <c r="A3072" s="182"/>
      <c r="B3072" s="41"/>
      <c r="C3072" s="47"/>
    </row>
    <row r="3073" spans="1:3" x14ac:dyDescent="0.25">
      <c r="A3073" s="182"/>
      <c r="B3073" s="41"/>
      <c r="C3073" s="47"/>
    </row>
    <row r="3074" spans="1:3" x14ac:dyDescent="0.25">
      <c r="A3074" s="182"/>
      <c r="B3074" s="41"/>
      <c r="C3074" s="47"/>
    </row>
    <row r="3075" spans="1:3" x14ac:dyDescent="0.25">
      <c r="A3075" s="182"/>
      <c r="B3075" s="41"/>
      <c r="C3075" s="47"/>
    </row>
    <row r="3076" spans="1:3" x14ac:dyDescent="0.25">
      <c r="A3076" s="182"/>
      <c r="B3076" s="41"/>
      <c r="C3076" s="47"/>
    </row>
    <row r="3077" spans="1:3" x14ac:dyDescent="0.25">
      <c r="A3077" s="182"/>
      <c r="B3077" s="41"/>
      <c r="C3077" s="47"/>
    </row>
    <row r="3078" spans="1:3" x14ac:dyDescent="0.25">
      <c r="A3078" s="182"/>
      <c r="B3078" s="41"/>
      <c r="C3078" s="47"/>
    </row>
    <row r="3079" spans="1:3" x14ac:dyDescent="0.25">
      <c r="A3079" s="182"/>
      <c r="B3079" s="41"/>
      <c r="C3079" s="47"/>
    </row>
    <row r="3080" spans="1:3" x14ac:dyDescent="0.25">
      <c r="A3080" s="182"/>
      <c r="B3080" s="41"/>
      <c r="C3080" s="47"/>
    </row>
    <row r="3081" spans="1:3" x14ac:dyDescent="0.25">
      <c r="A3081" s="182"/>
      <c r="B3081" s="41"/>
      <c r="C3081" s="47"/>
    </row>
    <row r="3082" spans="1:3" x14ac:dyDescent="0.25">
      <c r="A3082" s="182"/>
      <c r="B3082" s="41"/>
      <c r="C3082" s="47"/>
    </row>
    <row r="3083" spans="1:3" x14ac:dyDescent="0.25">
      <c r="A3083" s="182"/>
      <c r="B3083" s="41"/>
      <c r="C3083" s="47"/>
    </row>
    <row r="3084" spans="1:3" x14ac:dyDescent="0.25">
      <c r="A3084" s="182"/>
      <c r="B3084" s="41"/>
      <c r="C3084" s="47"/>
    </row>
    <row r="3085" spans="1:3" x14ac:dyDescent="0.25">
      <c r="A3085" s="182"/>
      <c r="B3085" s="41"/>
      <c r="C3085" s="47"/>
    </row>
    <row r="3086" spans="1:3" x14ac:dyDescent="0.25">
      <c r="A3086" s="182"/>
      <c r="B3086" s="41"/>
      <c r="C3086" s="47"/>
    </row>
    <row r="3087" spans="1:3" x14ac:dyDescent="0.25">
      <c r="A3087" s="182"/>
      <c r="B3087" s="41"/>
      <c r="C3087" s="47"/>
    </row>
    <row r="3088" spans="1:3" x14ac:dyDescent="0.25">
      <c r="A3088" s="182"/>
      <c r="B3088" s="41"/>
      <c r="C3088" s="47"/>
    </row>
    <row r="3089" spans="1:3" x14ac:dyDescent="0.25">
      <c r="A3089" s="182"/>
      <c r="B3089" s="41"/>
      <c r="C3089" s="47"/>
    </row>
    <row r="3090" spans="1:3" x14ac:dyDescent="0.25">
      <c r="A3090" s="182"/>
      <c r="B3090" s="41"/>
      <c r="C3090" s="47"/>
    </row>
    <row r="3091" spans="1:3" x14ac:dyDescent="0.25">
      <c r="A3091" s="182"/>
      <c r="B3091" s="41"/>
      <c r="C3091" s="47"/>
    </row>
    <row r="3092" spans="1:3" x14ac:dyDescent="0.25">
      <c r="A3092" s="182"/>
      <c r="B3092" s="41"/>
      <c r="C3092" s="47"/>
    </row>
    <row r="3093" spans="1:3" x14ac:dyDescent="0.25">
      <c r="A3093" s="182"/>
      <c r="B3093" s="41"/>
      <c r="C3093" s="47"/>
    </row>
    <row r="3094" spans="1:3" x14ac:dyDescent="0.25">
      <c r="A3094" s="182"/>
      <c r="B3094" s="41"/>
      <c r="C3094" s="47"/>
    </row>
    <row r="3095" spans="1:3" x14ac:dyDescent="0.25">
      <c r="A3095" s="182"/>
      <c r="B3095" s="41"/>
      <c r="C3095" s="47"/>
    </row>
    <row r="3096" spans="1:3" x14ac:dyDescent="0.25">
      <c r="A3096" s="182"/>
      <c r="B3096" s="41"/>
      <c r="C3096" s="47"/>
    </row>
    <row r="3097" spans="1:3" x14ac:dyDescent="0.25">
      <c r="A3097" s="182"/>
      <c r="B3097" s="41"/>
      <c r="C3097" s="47"/>
    </row>
    <row r="3098" spans="1:3" x14ac:dyDescent="0.25">
      <c r="A3098" s="182"/>
      <c r="B3098" s="41"/>
      <c r="C3098" s="47"/>
    </row>
    <row r="3099" spans="1:3" x14ac:dyDescent="0.25">
      <c r="A3099" s="182"/>
      <c r="B3099" s="41"/>
      <c r="C3099" s="47"/>
    </row>
    <row r="3100" spans="1:3" x14ac:dyDescent="0.25">
      <c r="A3100" s="182"/>
      <c r="B3100" s="41"/>
      <c r="C3100" s="47"/>
    </row>
    <row r="3101" spans="1:3" x14ac:dyDescent="0.25">
      <c r="A3101" s="182"/>
      <c r="B3101" s="41"/>
      <c r="C3101" s="47"/>
    </row>
    <row r="3102" spans="1:3" x14ac:dyDescent="0.25">
      <c r="A3102" s="182"/>
      <c r="B3102" s="41"/>
      <c r="C3102" s="47"/>
    </row>
    <row r="3103" spans="1:3" x14ac:dyDescent="0.25">
      <c r="A3103" s="182"/>
      <c r="B3103" s="41"/>
      <c r="C3103" s="47"/>
    </row>
    <row r="3104" spans="1:3" x14ac:dyDescent="0.25">
      <c r="A3104" s="182"/>
      <c r="B3104" s="41"/>
      <c r="C3104" s="47"/>
    </row>
    <row r="3105" spans="1:3" x14ac:dyDescent="0.25">
      <c r="A3105" s="182"/>
      <c r="B3105" s="41"/>
      <c r="C3105" s="47"/>
    </row>
    <row r="3106" spans="1:3" x14ac:dyDescent="0.25">
      <c r="A3106" s="182"/>
    </row>
    <row r="3107" spans="1:3" x14ac:dyDescent="0.25">
      <c r="A3107" s="182"/>
    </row>
    <row r="3108" spans="1:3" x14ac:dyDescent="0.25">
      <c r="A3108" s="182"/>
    </row>
    <row r="3109" spans="1:3" x14ac:dyDescent="0.25">
      <c r="A3109" s="182"/>
    </row>
    <row r="3110" spans="1:3" x14ac:dyDescent="0.25">
      <c r="A3110" s="182"/>
    </row>
    <row r="3111" spans="1:3" x14ac:dyDescent="0.25">
      <c r="A3111" s="182"/>
    </row>
    <row r="3112" spans="1:3" x14ac:dyDescent="0.25">
      <c r="A3112" s="182"/>
    </row>
    <row r="3113" spans="1:3" x14ac:dyDescent="0.25">
      <c r="A3113" s="182"/>
    </row>
  </sheetData>
  <sheetProtection algorithmName="SHA-512" hashValue="4xtpeGbZAZ/zC6Lh3N7J+FDC5D+Dd++6DFCZDghexXH9ePUGlUw4eLxuP2ZutzlRk1C0VNvn5ivk1lP5MOiGfA==" saltValue="qUnZ3B1gC+y0MOZcSe/8DA==" spinCount="100000" sheet="1" objects="1" scenarios="1"/>
  <mergeCells count="286">
    <mergeCell ref="C38:N38"/>
    <mergeCell ref="O38:Q38"/>
    <mergeCell ref="R38:T38"/>
    <mergeCell ref="U38:W38"/>
    <mergeCell ref="X38:Y38"/>
    <mergeCell ref="O39:Q39"/>
    <mergeCell ref="C37:N37"/>
    <mergeCell ref="O37:Q37"/>
    <mergeCell ref="R37:T37"/>
    <mergeCell ref="U37:W37"/>
    <mergeCell ref="X37:Y37"/>
    <mergeCell ref="R39:T39"/>
    <mergeCell ref="C36:N36"/>
    <mergeCell ref="U36:W36"/>
    <mergeCell ref="O36:Q36"/>
    <mergeCell ref="R36:T36"/>
    <mergeCell ref="C9:N9"/>
    <mergeCell ref="O9:Q9"/>
    <mergeCell ref="R9:T9"/>
    <mergeCell ref="U9:W9"/>
    <mergeCell ref="X9:Y9"/>
    <mergeCell ref="C14:N14"/>
    <mergeCell ref="O14:Q14"/>
    <mergeCell ref="R14:T14"/>
    <mergeCell ref="U14:W14"/>
    <mergeCell ref="X14:Y14"/>
    <mergeCell ref="C11:N11"/>
    <mergeCell ref="O11:Q11"/>
    <mergeCell ref="R11:T11"/>
    <mergeCell ref="U11:W11"/>
    <mergeCell ref="X11:Y11"/>
    <mergeCell ref="X12:Y12"/>
    <mergeCell ref="C13:N13"/>
    <mergeCell ref="O13:Q13"/>
    <mergeCell ref="R13:T13"/>
    <mergeCell ref="U13:W13"/>
    <mergeCell ref="X13:Y13"/>
    <mergeCell ref="C12:N12"/>
    <mergeCell ref="O12:Q12"/>
    <mergeCell ref="R12:T12"/>
    <mergeCell ref="C24:Y24"/>
    <mergeCell ref="C26:Y26"/>
    <mergeCell ref="R23:T23"/>
    <mergeCell ref="U23:W23"/>
    <mergeCell ref="C21:N21"/>
    <mergeCell ref="O21:Q21"/>
    <mergeCell ref="R21:T21"/>
    <mergeCell ref="U21:W21"/>
    <mergeCell ref="X21:Y21"/>
    <mergeCell ref="O25:Q25"/>
    <mergeCell ref="R25:T25"/>
    <mergeCell ref="U25:W25"/>
    <mergeCell ref="X23:Y23"/>
    <mergeCell ref="C25:N25"/>
    <mergeCell ref="U12:W12"/>
    <mergeCell ref="X18:Y18"/>
    <mergeCell ref="X19:Y19"/>
    <mergeCell ref="C19:N19"/>
    <mergeCell ref="O19:Q19"/>
    <mergeCell ref="R19:T19"/>
    <mergeCell ref="AE65:AF65"/>
    <mergeCell ref="C67:N67"/>
    <mergeCell ref="C68:N68"/>
    <mergeCell ref="R67:W67"/>
    <mergeCell ref="R68:T68"/>
    <mergeCell ref="U68:W68"/>
    <mergeCell ref="U39:W39"/>
    <mergeCell ref="X42:Y42"/>
    <mergeCell ref="C43:N43"/>
    <mergeCell ref="O43:Q43"/>
    <mergeCell ref="R43:T43"/>
    <mergeCell ref="U43:W43"/>
    <mergeCell ref="X43:Y43"/>
    <mergeCell ref="C42:N42"/>
    <mergeCell ref="O42:Q42"/>
    <mergeCell ref="R42:T42"/>
    <mergeCell ref="U42:W42"/>
    <mergeCell ref="X39:Y39"/>
    <mergeCell ref="C41:N41"/>
    <mergeCell ref="O41:Q41"/>
    <mergeCell ref="R41:T41"/>
    <mergeCell ref="U41:W41"/>
    <mergeCell ref="X41:Y41"/>
    <mergeCell ref="C39:N39"/>
    <mergeCell ref="U44:W44"/>
    <mergeCell ref="C73:N73"/>
    <mergeCell ref="C74:N74"/>
    <mergeCell ref="C69:N69"/>
    <mergeCell ref="C70:N70"/>
    <mergeCell ref="C71:N71"/>
    <mergeCell ref="C72:N72"/>
    <mergeCell ref="B2:Y2"/>
    <mergeCell ref="C3:N3"/>
    <mergeCell ref="O3:Q3"/>
    <mergeCell ref="R3:T3"/>
    <mergeCell ref="U3:W3"/>
    <mergeCell ref="X3:Y3"/>
    <mergeCell ref="C63:N63"/>
    <mergeCell ref="R63:T63"/>
    <mergeCell ref="C64:N64"/>
    <mergeCell ref="C35:N35"/>
    <mergeCell ref="O35:Q35"/>
    <mergeCell ref="R35:T35"/>
    <mergeCell ref="O31:Q31"/>
    <mergeCell ref="X36:Y36"/>
    <mergeCell ref="C33:N33"/>
    <mergeCell ref="O33:Q33"/>
    <mergeCell ref="C29:N29"/>
    <mergeCell ref="C40:N40"/>
    <mergeCell ref="O40:Q40"/>
    <mergeCell ref="R40:T40"/>
    <mergeCell ref="U40:W40"/>
    <mergeCell ref="X40:Y40"/>
    <mergeCell ref="X46:Y46"/>
    <mergeCell ref="C47:N47"/>
    <mergeCell ref="O47:Q47"/>
    <mergeCell ref="R47:T47"/>
    <mergeCell ref="U47:W47"/>
    <mergeCell ref="X47:Y47"/>
    <mergeCell ref="C46:N46"/>
    <mergeCell ref="O46:Q46"/>
    <mergeCell ref="R46:T46"/>
    <mergeCell ref="U46:W46"/>
    <mergeCell ref="X44:Y44"/>
    <mergeCell ref="C45:N45"/>
    <mergeCell ref="O45:Q45"/>
    <mergeCell ref="R45:T45"/>
    <mergeCell ref="U45:W45"/>
    <mergeCell ref="X45:Y45"/>
    <mergeCell ref="C44:N44"/>
    <mergeCell ref="O44:Q44"/>
    <mergeCell ref="R44:T44"/>
    <mergeCell ref="O52:Q52"/>
    <mergeCell ref="R52:T52"/>
    <mergeCell ref="U52:W52"/>
    <mergeCell ref="X52:Y52"/>
    <mergeCell ref="C51:N51"/>
    <mergeCell ref="O51:Q51"/>
    <mergeCell ref="R51:T51"/>
    <mergeCell ref="X48:Y48"/>
    <mergeCell ref="C50:N50"/>
    <mergeCell ref="O50:Q50"/>
    <mergeCell ref="R50:T50"/>
    <mergeCell ref="U50:W50"/>
    <mergeCell ref="X50:Y50"/>
    <mergeCell ref="C48:N48"/>
    <mergeCell ref="O48:Q48"/>
    <mergeCell ref="R48:T48"/>
    <mergeCell ref="U48:W48"/>
    <mergeCell ref="C49:Y49"/>
    <mergeCell ref="U57:W57"/>
    <mergeCell ref="X57:Y57"/>
    <mergeCell ref="C56:N56"/>
    <mergeCell ref="O56:Q56"/>
    <mergeCell ref="R56:T56"/>
    <mergeCell ref="U56:W56"/>
    <mergeCell ref="U51:W51"/>
    <mergeCell ref="C53:N53"/>
    <mergeCell ref="O53:Q53"/>
    <mergeCell ref="R53:T53"/>
    <mergeCell ref="U53:W53"/>
    <mergeCell ref="C55:Y55"/>
    <mergeCell ref="X53:Y53"/>
    <mergeCell ref="C54:N54"/>
    <mergeCell ref="O54:Q54"/>
    <mergeCell ref="R54:T54"/>
    <mergeCell ref="U54:W54"/>
    <mergeCell ref="X54:Y54"/>
    <mergeCell ref="X56:Y56"/>
    <mergeCell ref="C57:N57"/>
    <mergeCell ref="O57:Q57"/>
    <mergeCell ref="R57:T57"/>
    <mergeCell ref="X51:Y51"/>
    <mergeCell ref="C52:N52"/>
    <mergeCell ref="O63:Q63"/>
    <mergeCell ref="U63:W63"/>
    <mergeCell ref="X58:Y58"/>
    <mergeCell ref="C59:N59"/>
    <mergeCell ref="O59:Q59"/>
    <mergeCell ref="R59:T59"/>
    <mergeCell ref="U59:W59"/>
    <mergeCell ref="X59:Y59"/>
    <mergeCell ref="C58:N58"/>
    <mergeCell ref="O58:Q58"/>
    <mergeCell ref="R58:T58"/>
    <mergeCell ref="U58:W58"/>
    <mergeCell ref="C62:N62"/>
    <mergeCell ref="O62:Q62"/>
    <mergeCell ref="R62:T62"/>
    <mergeCell ref="U62:W62"/>
    <mergeCell ref="X62:Y62"/>
    <mergeCell ref="C60:N60"/>
    <mergeCell ref="O60:Q60"/>
    <mergeCell ref="R60:T60"/>
    <mergeCell ref="U60:W60"/>
    <mergeCell ref="C61:Y61"/>
    <mergeCell ref="X60:Y60"/>
    <mergeCell ref="C4:Y4"/>
    <mergeCell ref="C15:Y15"/>
    <mergeCell ref="C20:Y20"/>
    <mergeCell ref="C5:N5"/>
    <mergeCell ref="O5:Q5"/>
    <mergeCell ref="R5:T5"/>
    <mergeCell ref="U5:W5"/>
    <mergeCell ref="X5:Y5"/>
    <mergeCell ref="C6:N6"/>
    <mergeCell ref="X6:Y6"/>
    <mergeCell ref="C10:N10"/>
    <mergeCell ref="O10:Q10"/>
    <mergeCell ref="R10:T10"/>
    <mergeCell ref="U10:W10"/>
    <mergeCell ref="X10:Y10"/>
    <mergeCell ref="C16:N16"/>
    <mergeCell ref="R6:T6"/>
    <mergeCell ref="U6:W6"/>
    <mergeCell ref="O16:Q16"/>
    <mergeCell ref="R16:T16"/>
    <mergeCell ref="U16:W16"/>
    <mergeCell ref="X16:Y16"/>
    <mergeCell ref="X7:Y7"/>
    <mergeCell ref="C7:N7"/>
    <mergeCell ref="O7:Q7"/>
    <mergeCell ref="R7:T7"/>
    <mergeCell ref="U7:W7"/>
    <mergeCell ref="O6:Q6"/>
    <mergeCell ref="C8:N8"/>
    <mergeCell ref="O8:Q8"/>
    <mergeCell ref="R8:T8"/>
    <mergeCell ref="U8:W8"/>
    <mergeCell ref="X8:Y8"/>
    <mergeCell ref="C18:N18"/>
    <mergeCell ref="O18:Q18"/>
    <mergeCell ref="R18:T18"/>
    <mergeCell ref="U18:W18"/>
    <mergeCell ref="U19:W19"/>
    <mergeCell ref="C17:N17"/>
    <mergeCell ref="O17:Q17"/>
    <mergeCell ref="R17:T17"/>
    <mergeCell ref="U17:W17"/>
    <mergeCell ref="X17:Y17"/>
    <mergeCell ref="C23:N23"/>
    <mergeCell ref="O23:Q23"/>
    <mergeCell ref="C22:N22"/>
    <mergeCell ref="O22:Q22"/>
    <mergeCell ref="R22:T22"/>
    <mergeCell ref="U22:W22"/>
    <mergeCell ref="X22:Y22"/>
    <mergeCell ref="C32:N32"/>
    <mergeCell ref="O32:Q32"/>
    <mergeCell ref="R32:T32"/>
    <mergeCell ref="U32:W32"/>
    <mergeCell ref="X32:Y32"/>
    <mergeCell ref="C31:N31"/>
    <mergeCell ref="X28:Y28"/>
    <mergeCell ref="C28:N28"/>
    <mergeCell ref="O28:Q28"/>
    <mergeCell ref="R28:T28"/>
    <mergeCell ref="U28:W28"/>
    <mergeCell ref="O30:Q30"/>
    <mergeCell ref="R29:T29"/>
    <mergeCell ref="U29:W29"/>
    <mergeCell ref="X29:Y29"/>
    <mergeCell ref="C30:N30"/>
    <mergeCell ref="X25:Y25"/>
    <mergeCell ref="C34:N34"/>
    <mergeCell ref="U35:W35"/>
    <mergeCell ref="X35:Y35"/>
    <mergeCell ref="U31:W31"/>
    <mergeCell ref="R33:T33"/>
    <mergeCell ref="U33:W33"/>
    <mergeCell ref="X33:Y33"/>
    <mergeCell ref="U30:W30"/>
    <mergeCell ref="X30:Y30"/>
    <mergeCell ref="X31:Y31"/>
    <mergeCell ref="R30:T30"/>
    <mergeCell ref="R31:T31"/>
    <mergeCell ref="O34:Q34"/>
    <mergeCell ref="R34:T34"/>
    <mergeCell ref="U34:W34"/>
    <mergeCell ref="X34:Y34"/>
    <mergeCell ref="O29:Q29"/>
    <mergeCell ref="C27:N27"/>
    <mergeCell ref="O27:Q27"/>
    <mergeCell ref="R27:T27"/>
    <mergeCell ref="U27:W27"/>
    <mergeCell ref="X27:Y27"/>
  </mergeCells>
  <phoneticPr fontId="43" type="noConversion"/>
  <conditionalFormatting sqref="B70">
    <cfRule type="expression" dxfId="75" priority="49" stopIfTrue="1">
      <formula>D70&gt;0</formula>
    </cfRule>
  </conditionalFormatting>
  <conditionalFormatting sqref="C56:L60 C21 C25 D50:L53 D31:L33 C50:C54 C16 C18:C19 C39:L39 C7:C10 C28:C33 C5:L6 C23 C35:L36 C41:L48 C62:L62">
    <cfRule type="expression" dxfId="74" priority="50" stopIfTrue="1">
      <formula>R5=U5</formula>
    </cfRule>
  </conditionalFormatting>
  <conditionalFormatting sqref="M50:N53 M31:N33 M56:N60 M39:N39 M5:N6 M35:N36 M41:N48 M62:N62">
    <cfRule type="expression" dxfId="73" priority="51" stopIfTrue="1">
      <formula>AB5=#REF!</formula>
    </cfRule>
  </conditionalFormatting>
  <conditionalFormatting sqref="B72">
    <cfRule type="cellIs" dxfId="72" priority="52" stopIfTrue="1" operator="greaterThan">
      <formula>C72</formula>
    </cfRule>
    <cfRule type="cellIs" dxfId="71" priority="53" stopIfTrue="1" operator="lessThan">
      <formula>#REF!</formula>
    </cfRule>
  </conditionalFormatting>
  <conditionalFormatting sqref="X56:Y60 X21 X25 Y31:Y33 X50:Y54 X16 X18:X19 X39:Y39 X7:X10 X28:X33 X5:Y6 X23 X35:Y36 X41:Y48 X62:Y62">
    <cfRule type="expression" dxfId="70" priority="54" stopIfTrue="1">
      <formula>U5=0</formula>
    </cfRule>
  </conditionalFormatting>
  <conditionalFormatting sqref="O16:Q16 O21:Q21 O25:Q25 O50:Q54 O56:Q60 O18:Q19 O39:Q39 O28:Q33 O5:Q10 O23:Q23 O35:Q36 O41:Q48 O62:Q63">
    <cfRule type="cellIs" dxfId="69" priority="57" stopIfTrue="1" operator="lessThan">
      <formula>U5</formula>
    </cfRule>
    <cfRule type="cellIs" dxfId="68" priority="58" stopIfTrue="1" operator="greaterThan">
      <formula>R5</formula>
    </cfRule>
  </conditionalFormatting>
  <conditionalFormatting sqref="C13">
    <cfRule type="expression" dxfId="67" priority="45" stopIfTrue="1">
      <formula>R13=U13</formula>
    </cfRule>
  </conditionalFormatting>
  <conditionalFormatting sqref="X13">
    <cfRule type="expression" dxfId="66" priority="46" stopIfTrue="1">
      <formula>U13=0</formula>
    </cfRule>
  </conditionalFormatting>
  <conditionalFormatting sqref="O13:Q13">
    <cfRule type="cellIs" dxfId="65" priority="47" stopIfTrue="1" operator="lessThan">
      <formula>U13</formula>
    </cfRule>
    <cfRule type="cellIs" dxfId="64" priority="48" stopIfTrue="1" operator="greaterThan">
      <formula>R13</formula>
    </cfRule>
  </conditionalFormatting>
  <conditionalFormatting sqref="C12">
    <cfRule type="expression" dxfId="63" priority="41" stopIfTrue="1">
      <formula>R12=U12</formula>
    </cfRule>
  </conditionalFormatting>
  <conditionalFormatting sqref="X12">
    <cfRule type="expression" dxfId="62" priority="42" stopIfTrue="1">
      <formula>U12=0</formula>
    </cfRule>
  </conditionalFormatting>
  <conditionalFormatting sqref="O12:Q12">
    <cfRule type="cellIs" dxfId="61" priority="43" stopIfTrue="1" operator="lessThan">
      <formula>U12</formula>
    </cfRule>
    <cfRule type="cellIs" dxfId="60" priority="44" stopIfTrue="1" operator="greaterThan">
      <formula>R12</formula>
    </cfRule>
  </conditionalFormatting>
  <conditionalFormatting sqref="C17">
    <cfRule type="expression" dxfId="59" priority="37" stopIfTrue="1">
      <formula>R17=U17</formula>
    </cfRule>
  </conditionalFormatting>
  <conditionalFormatting sqref="X17">
    <cfRule type="expression" dxfId="58" priority="38" stopIfTrue="1">
      <formula>U17=0</formula>
    </cfRule>
  </conditionalFormatting>
  <conditionalFormatting sqref="O17:Q17">
    <cfRule type="cellIs" dxfId="57" priority="39" stopIfTrue="1" operator="lessThan">
      <formula>U17</formula>
    </cfRule>
    <cfRule type="cellIs" dxfId="56" priority="40" stopIfTrue="1" operator="greaterThan">
      <formula>R17</formula>
    </cfRule>
  </conditionalFormatting>
  <conditionalFormatting sqref="C38:L38">
    <cfRule type="expression" dxfId="55" priority="32" stopIfTrue="1">
      <formula>R38=U38</formula>
    </cfRule>
  </conditionalFormatting>
  <conditionalFormatting sqref="M38:N38">
    <cfRule type="expression" dxfId="54" priority="33" stopIfTrue="1">
      <formula>AB38=#REF!</formula>
    </cfRule>
  </conditionalFormatting>
  <conditionalFormatting sqref="X38:Y38">
    <cfRule type="expression" dxfId="53" priority="34" stopIfTrue="1">
      <formula>U38=0</formula>
    </cfRule>
  </conditionalFormatting>
  <conditionalFormatting sqref="O38:Q38">
    <cfRule type="cellIs" dxfId="52" priority="35" stopIfTrue="1" operator="lessThan">
      <formula>U38</formula>
    </cfRule>
    <cfRule type="cellIs" dxfId="51" priority="36" stopIfTrue="1" operator="greaterThan">
      <formula>R38</formula>
    </cfRule>
  </conditionalFormatting>
  <conditionalFormatting sqref="C37:L37">
    <cfRule type="expression" dxfId="50" priority="27" stopIfTrue="1">
      <formula>R37=U37</formula>
    </cfRule>
  </conditionalFormatting>
  <conditionalFormatting sqref="M37:N37">
    <cfRule type="expression" dxfId="49" priority="28" stopIfTrue="1">
      <formula>AB37=#REF!</formula>
    </cfRule>
  </conditionalFormatting>
  <conditionalFormatting sqref="X37:Y37">
    <cfRule type="expression" dxfId="48" priority="29" stopIfTrue="1">
      <formula>U37=0</formula>
    </cfRule>
  </conditionalFormatting>
  <conditionalFormatting sqref="O37:Q37">
    <cfRule type="cellIs" dxfId="47" priority="30" stopIfTrue="1" operator="lessThan">
      <formula>U37</formula>
    </cfRule>
    <cfRule type="cellIs" dxfId="46" priority="31" stopIfTrue="1" operator="greaterThan">
      <formula>R37</formula>
    </cfRule>
  </conditionalFormatting>
  <conditionalFormatting sqref="C11">
    <cfRule type="expression" dxfId="45" priority="23" stopIfTrue="1">
      <formula>R11=U11</formula>
    </cfRule>
  </conditionalFormatting>
  <conditionalFormatting sqref="X11">
    <cfRule type="expression" dxfId="44" priority="24" stopIfTrue="1">
      <formula>U11=0</formula>
    </cfRule>
  </conditionalFormatting>
  <conditionalFormatting sqref="O11:Q11">
    <cfRule type="cellIs" dxfId="43" priority="25" stopIfTrue="1" operator="lessThan">
      <formula>U11</formula>
    </cfRule>
    <cfRule type="cellIs" dxfId="42" priority="26" stopIfTrue="1" operator="greaterThan">
      <formula>R11</formula>
    </cfRule>
  </conditionalFormatting>
  <conditionalFormatting sqref="C14">
    <cfRule type="expression" dxfId="41" priority="19" stopIfTrue="1">
      <formula>R14=U14</formula>
    </cfRule>
  </conditionalFormatting>
  <conditionalFormatting sqref="X14">
    <cfRule type="expression" dxfId="40" priority="20" stopIfTrue="1">
      <formula>U14=0</formula>
    </cfRule>
  </conditionalFormatting>
  <conditionalFormatting sqref="O14:Q14">
    <cfRule type="cellIs" dxfId="39" priority="21" stopIfTrue="1" operator="lessThan">
      <formula>U14</formula>
    </cfRule>
    <cfRule type="cellIs" dxfId="38" priority="22" stopIfTrue="1" operator="greaterThan">
      <formula>R14</formula>
    </cfRule>
  </conditionalFormatting>
  <conditionalFormatting sqref="C22">
    <cfRule type="expression" dxfId="37" priority="15" stopIfTrue="1">
      <formula>R22=U22</formula>
    </cfRule>
  </conditionalFormatting>
  <conditionalFormatting sqref="X22">
    <cfRule type="expression" dxfId="36" priority="16" stopIfTrue="1">
      <formula>U22=0</formula>
    </cfRule>
  </conditionalFormatting>
  <conditionalFormatting sqref="O22:Q22">
    <cfRule type="cellIs" dxfId="35" priority="17" stopIfTrue="1" operator="lessThan">
      <formula>U22</formula>
    </cfRule>
    <cfRule type="cellIs" dxfId="34" priority="18" stopIfTrue="1" operator="greaterThan">
      <formula>R22</formula>
    </cfRule>
  </conditionalFormatting>
  <conditionalFormatting sqref="C34:L34">
    <cfRule type="expression" dxfId="33" priority="10" stopIfTrue="1">
      <formula>R34=U34</formula>
    </cfRule>
  </conditionalFormatting>
  <conditionalFormatting sqref="M34:N34">
    <cfRule type="expression" dxfId="32" priority="11" stopIfTrue="1">
      <formula>AB34=#REF!</formula>
    </cfRule>
  </conditionalFormatting>
  <conditionalFormatting sqref="X34:Y34">
    <cfRule type="expression" dxfId="31" priority="12" stopIfTrue="1">
      <formula>U34=0</formula>
    </cfRule>
  </conditionalFormatting>
  <conditionalFormatting sqref="O34:Q34">
    <cfRule type="cellIs" dxfId="30" priority="13" stopIfTrue="1" operator="lessThan">
      <formula>U34</formula>
    </cfRule>
    <cfRule type="cellIs" dxfId="29" priority="14" stopIfTrue="1" operator="greaterThan">
      <formula>R34</formula>
    </cfRule>
  </conditionalFormatting>
  <conditionalFormatting sqref="C40:L40">
    <cfRule type="expression" dxfId="28" priority="5" stopIfTrue="1">
      <formula>R40=U40</formula>
    </cfRule>
  </conditionalFormatting>
  <conditionalFormatting sqref="M40:N40">
    <cfRule type="expression" dxfId="27" priority="6" stopIfTrue="1">
      <formula>AB40=#REF!</formula>
    </cfRule>
  </conditionalFormatting>
  <conditionalFormatting sqref="X40:Y40">
    <cfRule type="expression" dxfId="26" priority="7" stopIfTrue="1">
      <formula>U40=0</formula>
    </cfRule>
  </conditionalFormatting>
  <conditionalFormatting sqref="O40:Q40">
    <cfRule type="cellIs" dxfId="25" priority="8" stopIfTrue="1" operator="lessThan">
      <formula>U40</formula>
    </cfRule>
    <cfRule type="cellIs" dxfId="24" priority="9" stopIfTrue="1" operator="greaterThan">
      <formula>R40</formula>
    </cfRule>
  </conditionalFormatting>
  <conditionalFormatting sqref="C27">
    <cfRule type="expression" dxfId="23" priority="1" stopIfTrue="1">
      <formula>R27=U27</formula>
    </cfRule>
  </conditionalFormatting>
  <conditionalFormatting sqref="X27">
    <cfRule type="expression" dxfId="22" priority="2" stopIfTrue="1">
      <formula>U27=0</formula>
    </cfRule>
  </conditionalFormatting>
  <conditionalFormatting sqref="O27:Q27">
    <cfRule type="cellIs" dxfId="21" priority="3" stopIfTrue="1" operator="lessThan">
      <formula>U27</formula>
    </cfRule>
    <cfRule type="cellIs" dxfId="20" priority="4" stopIfTrue="1" operator="greaterThan">
      <formula>R27</formula>
    </cfRule>
  </conditionalFormatting>
  <printOptions horizontalCentered="1"/>
  <pageMargins left="0.35433070866141736" right="0.35433070866141736" top="0.23622047244094491" bottom="0.35433070866141736" header="0.15748031496062992" footer="0.15748031496062992"/>
  <pageSetup paperSize="9" scale="40" orientation="landscape" r:id="rId1"/>
  <headerFooter alignWithMargins="0">
    <oddFooter>&amp;LCKL TNK / VERSION 2023 / 1.1&amp;R&amp;P of &amp;N</oddFooter>
  </headerFooter>
  <rowBreaks count="1" manualBreakCount="1">
    <brk id="42" max="2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15"/>
  <sheetViews>
    <sheetView zoomScale="90" zoomScaleNormal="90" zoomScaleSheetLayoutView="90" workbookViewId="0">
      <pane ySplit="1" topLeftCell="A2" activePane="bottomLeft" state="frozen"/>
      <selection pane="bottomLeft" activeCell="F1" sqref="F1"/>
    </sheetView>
  </sheetViews>
  <sheetFormatPr defaultColWidth="9.1796875" defaultRowHeight="14.5" x14ac:dyDescent="0.35"/>
  <cols>
    <col min="1" max="1" width="5.81640625" style="541" customWidth="1"/>
    <col min="2" max="2" width="25.453125" style="541" customWidth="1"/>
    <col min="3" max="3" width="33.54296875" style="541" customWidth="1"/>
    <col min="4" max="4" width="21.54296875" style="541" bestFit="1" customWidth="1"/>
    <col min="5" max="5" width="14.7265625" style="541" customWidth="1"/>
    <col min="6" max="6" width="18" style="579" customWidth="1"/>
    <col min="7" max="7" width="9.1796875" style="579"/>
    <col min="8" max="16384" width="9.1796875" style="580"/>
  </cols>
  <sheetData>
    <row r="1" spans="1:7" s="541" customFormat="1" ht="18.75" customHeight="1" x14ac:dyDescent="0.35">
      <c r="A1" s="1008" t="s">
        <v>982</v>
      </c>
      <c r="B1" s="1009"/>
      <c r="C1" s="1009"/>
      <c r="D1" s="1009"/>
      <c r="E1" s="1010"/>
      <c r="F1" s="542"/>
      <c r="G1" s="542"/>
    </row>
    <row r="2" spans="1:7" s="541" customFormat="1" ht="10" customHeight="1" x14ac:dyDescent="0.35">
      <c r="B2" s="543"/>
      <c r="C2" s="543"/>
      <c r="D2" s="543"/>
      <c r="E2" s="543"/>
      <c r="F2" s="542"/>
      <c r="G2" s="542"/>
    </row>
    <row r="3" spans="1:7" s="541" customFormat="1" ht="15.5" x14ac:dyDescent="0.35">
      <c r="A3" s="581" t="s">
        <v>875</v>
      </c>
      <c r="C3" s="543"/>
      <c r="D3" s="1011" t="str">
        <f>'Checklist - Basic Office Oil'!A1</f>
        <v xml:space="preserve">GA Code: </v>
      </c>
      <c r="E3" s="1011"/>
      <c r="F3" s="542"/>
      <c r="G3" s="542"/>
    </row>
    <row r="4" spans="1:7" s="541" customFormat="1" x14ac:dyDescent="0.35">
      <c r="A4" s="543" t="s">
        <v>876</v>
      </c>
      <c r="C4" s="543"/>
      <c r="D4" s="1011" t="str">
        <f>'Checklist - Basic Office Oil'!D1</f>
        <v xml:space="preserve">Certificate Holder name:   </v>
      </c>
      <c r="E4" s="1011"/>
      <c r="F4" s="542"/>
      <c r="G4" s="542"/>
    </row>
    <row r="5" spans="1:7" s="541" customFormat="1" x14ac:dyDescent="0.35">
      <c r="A5" s="583" t="s">
        <v>983</v>
      </c>
      <c r="C5" s="543"/>
      <c r="D5" s="1012" t="str">
        <f>'Checklist - Basic Office Oil'!X1</f>
        <v xml:space="preserve">Date of Office Audit:   </v>
      </c>
      <c r="E5" s="1012"/>
      <c r="F5" s="542"/>
      <c r="G5" s="542"/>
    </row>
    <row r="6" spans="1:7" s="541" customFormat="1" ht="10" customHeight="1" x14ac:dyDescent="0.35">
      <c r="A6" s="583"/>
      <c r="B6" s="543"/>
      <c r="C6" s="543"/>
      <c r="D6" s="543"/>
      <c r="E6" s="543"/>
      <c r="F6" s="542"/>
      <c r="G6" s="542"/>
    </row>
    <row r="7" spans="1:7" s="541" customFormat="1" x14ac:dyDescent="0.35">
      <c r="A7" s="545" t="s">
        <v>877</v>
      </c>
      <c r="C7" s="543"/>
      <c r="D7" s="543"/>
      <c r="E7" s="543"/>
      <c r="F7" s="542"/>
      <c r="G7" s="542"/>
    </row>
    <row r="8" spans="1:7" s="541" customFormat="1" ht="52.5" customHeight="1" thickBot="1" x14ac:dyDescent="0.4">
      <c r="A8" s="1006" t="s">
        <v>878</v>
      </c>
      <c r="B8" s="1007"/>
      <c r="C8" s="1007"/>
      <c r="D8" s="1007"/>
      <c r="E8" s="1007"/>
      <c r="F8" s="542"/>
      <c r="G8" s="542"/>
    </row>
    <row r="9" spans="1:7" s="541" customFormat="1" ht="15" thickBot="1" x14ac:dyDescent="0.4">
      <c r="A9" s="546" t="s">
        <v>879</v>
      </c>
      <c r="B9" s="546" t="s">
        <v>880</v>
      </c>
      <c r="C9" s="547" t="s">
        <v>881</v>
      </c>
      <c r="D9" s="547" t="s">
        <v>882</v>
      </c>
      <c r="E9" s="548" t="s">
        <v>883</v>
      </c>
      <c r="F9" s="542"/>
      <c r="G9" s="542"/>
    </row>
    <row r="10" spans="1:7" s="541" customFormat="1" ht="15" hidden="1" thickBot="1" x14ac:dyDescent="0.4">
      <c r="A10" s="549"/>
      <c r="B10" s="550"/>
      <c r="C10" s="551"/>
      <c r="D10" s="551"/>
      <c r="E10" s="552"/>
      <c r="F10" s="542"/>
      <c r="G10" s="542"/>
    </row>
    <row r="11" spans="1:7" s="603" customFormat="1" ht="43.5" x14ac:dyDescent="0.35">
      <c r="A11" s="553"/>
      <c r="B11" s="554" t="s">
        <v>884</v>
      </c>
      <c r="C11" s="555" t="s">
        <v>885</v>
      </c>
      <c r="D11" s="555" t="s">
        <v>886</v>
      </c>
      <c r="E11" s="556" t="s">
        <v>887</v>
      </c>
      <c r="F11" s="557"/>
      <c r="G11" s="557"/>
    </row>
    <row r="12" spans="1:7" s="603" customFormat="1" ht="58" x14ac:dyDescent="0.35">
      <c r="A12" s="558"/>
      <c r="B12" s="559" t="s">
        <v>888</v>
      </c>
      <c r="C12" s="560" t="s">
        <v>889</v>
      </c>
      <c r="D12" s="560" t="s">
        <v>886</v>
      </c>
      <c r="E12" s="561" t="s">
        <v>890</v>
      </c>
      <c r="F12" s="557"/>
      <c r="G12" s="557"/>
    </row>
    <row r="13" spans="1:7" s="603" customFormat="1" ht="58" x14ac:dyDescent="0.35">
      <c r="A13" s="558" t="s">
        <v>695</v>
      </c>
      <c r="B13" s="559" t="s">
        <v>891</v>
      </c>
      <c r="C13" s="560" t="s">
        <v>892</v>
      </c>
      <c r="D13" s="560" t="s">
        <v>886</v>
      </c>
      <c r="E13" s="561" t="s">
        <v>893</v>
      </c>
      <c r="F13" s="557"/>
      <c r="G13" s="557"/>
    </row>
    <row r="14" spans="1:7" s="603" customFormat="1" ht="58" x14ac:dyDescent="0.35">
      <c r="A14" s="558"/>
      <c r="B14" s="559" t="s">
        <v>894</v>
      </c>
      <c r="C14" s="560" t="s">
        <v>895</v>
      </c>
      <c r="D14" s="560" t="s">
        <v>896</v>
      </c>
      <c r="E14" s="561" t="s">
        <v>887</v>
      </c>
      <c r="F14" s="557"/>
      <c r="G14" s="557"/>
    </row>
    <row r="15" spans="1:7" s="603" customFormat="1" ht="58" x14ac:dyDescent="0.35">
      <c r="A15" s="558"/>
      <c r="B15" s="559" t="s">
        <v>897</v>
      </c>
      <c r="C15" s="560" t="s">
        <v>898</v>
      </c>
      <c r="D15" s="560" t="s">
        <v>886</v>
      </c>
      <c r="E15" s="561" t="s">
        <v>899</v>
      </c>
      <c r="F15" s="557"/>
      <c r="G15" s="557"/>
    </row>
    <row r="16" spans="1:7" s="603" customFormat="1" ht="101.5" x14ac:dyDescent="0.35">
      <c r="A16" s="558"/>
      <c r="B16" s="559" t="s">
        <v>900</v>
      </c>
      <c r="C16" s="560" t="s">
        <v>901</v>
      </c>
      <c r="D16" s="560" t="s">
        <v>886</v>
      </c>
      <c r="E16" s="561" t="s">
        <v>902</v>
      </c>
      <c r="F16" s="557"/>
      <c r="G16" s="557"/>
    </row>
    <row r="17" spans="1:7" s="603" customFormat="1" ht="43.5" x14ac:dyDescent="0.35">
      <c r="A17" s="558"/>
      <c r="B17" s="559" t="s">
        <v>903</v>
      </c>
      <c r="C17" s="560" t="s">
        <v>904</v>
      </c>
      <c r="D17" s="560" t="s">
        <v>886</v>
      </c>
      <c r="E17" s="561" t="s">
        <v>887</v>
      </c>
      <c r="F17" s="557"/>
      <c r="G17" s="557"/>
    </row>
    <row r="18" spans="1:7" s="603" customFormat="1" ht="58" x14ac:dyDescent="0.35">
      <c r="A18" s="558"/>
      <c r="B18" s="559" t="s">
        <v>905</v>
      </c>
      <c r="C18" s="560" t="s">
        <v>906</v>
      </c>
      <c r="D18" s="560" t="s">
        <v>896</v>
      </c>
      <c r="E18" s="561" t="s">
        <v>907</v>
      </c>
      <c r="F18" s="557"/>
      <c r="G18" s="557"/>
    </row>
    <row r="19" spans="1:7" s="603" customFormat="1" ht="87" x14ac:dyDescent="0.35">
      <c r="A19" s="558"/>
      <c r="B19" s="559" t="s">
        <v>908</v>
      </c>
      <c r="C19" s="560" t="s">
        <v>909</v>
      </c>
      <c r="D19" s="560" t="s">
        <v>886</v>
      </c>
      <c r="E19" s="561" t="s">
        <v>910</v>
      </c>
      <c r="F19" s="557"/>
      <c r="G19" s="557"/>
    </row>
    <row r="20" spans="1:7" s="603" customFormat="1" ht="43.5" x14ac:dyDescent="0.35">
      <c r="A20" s="558"/>
      <c r="B20" s="559" t="s">
        <v>911</v>
      </c>
      <c r="C20" s="560" t="s">
        <v>912</v>
      </c>
      <c r="D20" s="560" t="s">
        <v>896</v>
      </c>
      <c r="E20" s="561" t="s">
        <v>913</v>
      </c>
      <c r="F20" s="557"/>
      <c r="G20" s="557"/>
    </row>
    <row r="21" spans="1:7" s="603" customFormat="1" ht="44" thickBot="1" x14ac:dyDescent="0.4">
      <c r="A21" s="562"/>
      <c r="B21" s="563" t="s">
        <v>914</v>
      </c>
      <c r="C21" s="564" t="s">
        <v>915</v>
      </c>
      <c r="D21" s="564" t="s">
        <v>886</v>
      </c>
      <c r="E21" s="565" t="s">
        <v>916</v>
      </c>
      <c r="F21" s="557"/>
      <c r="G21" s="557"/>
    </row>
    <row r="22" spans="1:7" s="541" customFormat="1" x14ac:dyDescent="0.35">
      <c r="B22" s="566"/>
      <c r="C22" s="566"/>
      <c r="D22" s="566"/>
      <c r="E22" s="566"/>
      <c r="F22" s="542"/>
      <c r="G22" s="542"/>
    </row>
    <row r="23" spans="1:7" s="541" customFormat="1" ht="10" customHeight="1" x14ac:dyDescent="0.35">
      <c r="B23" s="543"/>
      <c r="C23" s="543"/>
      <c r="D23" s="543"/>
      <c r="E23" s="543"/>
      <c r="F23" s="542"/>
      <c r="G23" s="542"/>
    </row>
    <row r="24" spans="1:7" s="541" customFormat="1" x14ac:dyDescent="0.35">
      <c r="A24" s="567" t="s">
        <v>917</v>
      </c>
      <c r="C24" s="566"/>
      <c r="D24" s="566"/>
      <c r="E24" s="566"/>
      <c r="F24" s="542"/>
      <c r="G24" s="542"/>
    </row>
    <row r="25" spans="1:7" s="541" customFormat="1" ht="63" customHeight="1" thickBot="1" x14ac:dyDescent="0.4">
      <c r="A25" s="1006" t="s">
        <v>918</v>
      </c>
      <c r="B25" s="1007"/>
      <c r="C25" s="1007"/>
      <c r="D25" s="1007"/>
      <c r="E25" s="1007"/>
      <c r="F25" s="542"/>
      <c r="G25" s="542"/>
    </row>
    <row r="26" spans="1:7" s="541" customFormat="1" ht="15" thickBot="1" x14ac:dyDescent="0.4">
      <c r="A26" s="568" t="s">
        <v>879</v>
      </c>
      <c r="B26" s="569" t="s">
        <v>880</v>
      </c>
      <c r="C26" s="570" t="s">
        <v>881</v>
      </c>
      <c r="D26" s="570" t="s">
        <v>882</v>
      </c>
      <c r="E26" s="571" t="s">
        <v>883</v>
      </c>
      <c r="F26" s="542"/>
      <c r="G26" s="542"/>
    </row>
    <row r="27" spans="1:7" s="541" customFormat="1" ht="15" hidden="1" thickBot="1" x14ac:dyDescent="0.4">
      <c r="A27" s="572"/>
      <c r="B27" s="573"/>
      <c r="C27" s="574"/>
      <c r="D27" s="574"/>
      <c r="E27" s="575"/>
      <c r="F27" s="542"/>
      <c r="G27" s="542"/>
    </row>
    <row r="28" spans="1:7" s="541" customFormat="1" ht="43.5" x14ac:dyDescent="0.35">
      <c r="A28" s="553"/>
      <c r="B28" s="576" t="s">
        <v>919</v>
      </c>
      <c r="C28" s="577" t="s">
        <v>920</v>
      </c>
      <c r="D28" s="577" t="s">
        <v>886</v>
      </c>
      <c r="E28" s="578" t="s">
        <v>921</v>
      </c>
      <c r="F28" s="542"/>
      <c r="G28" s="542"/>
    </row>
    <row r="29" spans="1:7" s="541" customFormat="1" ht="43.5" x14ac:dyDescent="0.35">
      <c r="A29" s="558"/>
      <c r="B29" s="559" t="s">
        <v>922</v>
      </c>
      <c r="C29" s="560" t="s">
        <v>923</v>
      </c>
      <c r="D29" s="560" t="s">
        <v>896</v>
      </c>
      <c r="E29" s="561" t="s">
        <v>887</v>
      </c>
      <c r="F29" s="542"/>
      <c r="G29" s="542"/>
    </row>
    <row r="30" spans="1:7" s="541" customFormat="1" ht="29" x14ac:dyDescent="0.35">
      <c r="A30" s="558"/>
      <c r="B30" s="559" t="s">
        <v>924</v>
      </c>
      <c r="C30" s="560" t="s">
        <v>925</v>
      </c>
      <c r="D30" s="560" t="s">
        <v>896</v>
      </c>
      <c r="E30" s="561" t="s">
        <v>887</v>
      </c>
      <c r="F30" s="542"/>
      <c r="G30" s="542"/>
    </row>
    <row r="31" spans="1:7" s="541" customFormat="1" ht="29" x14ac:dyDescent="0.35">
      <c r="A31" s="558"/>
      <c r="B31" s="559" t="s">
        <v>926</v>
      </c>
      <c r="C31" s="560" t="s">
        <v>927</v>
      </c>
      <c r="D31" s="560" t="s">
        <v>896</v>
      </c>
      <c r="E31" s="561" t="s">
        <v>887</v>
      </c>
      <c r="F31" s="542"/>
      <c r="G31" s="542"/>
    </row>
    <row r="32" spans="1:7" s="541" customFormat="1" ht="43.5" x14ac:dyDescent="0.35">
      <c r="A32" s="558"/>
      <c r="B32" s="559" t="s">
        <v>928</v>
      </c>
      <c r="C32" s="560" t="s">
        <v>929</v>
      </c>
      <c r="D32" s="560" t="s">
        <v>896</v>
      </c>
      <c r="E32" s="561" t="s">
        <v>887</v>
      </c>
      <c r="F32" s="542"/>
      <c r="G32" s="542"/>
    </row>
    <row r="33" spans="1:7" s="541" customFormat="1" x14ac:dyDescent="0.35">
      <c r="A33" s="558"/>
      <c r="B33" s="559" t="s">
        <v>930</v>
      </c>
      <c r="C33" s="560" t="s">
        <v>931</v>
      </c>
      <c r="D33" s="560" t="s">
        <v>896</v>
      </c>
      <c r="E33" s="561" t="s">
        <v>887</v>
      </c>
      <c r="F33" s="542"/>
      <c r="G33" s="542"/>
    </row>
    <row r="34" spans="1:7" s="541" customFormat="1" ht="29" x14ac:dyDescent="0.35">
      <c r="A34" s="558"/>
      <c r="B34" s="559" t="s">
        <v>932</v>
      </c>
      <c r="C34" s="560" t="s">
        <v>933</v>
      </c>
      <c r="D34" s="560" t="s">
        <v>886</v>
      </c>
      <c r="E34" s="561" t="s">
        <v>887</v>
      </c>
      <c r="F34" s="542"/>
      <c r="G34" s="542"/>
    </row>
    <row r="35" spans="1:7" s="541" customFormat="1" ht="29.5" thickBot="1" x14ac:dyDescent="0.4">
      <c r="A35" s="562"/>
      <c r="B35" s="563" t="s">
        <v>934</v>
      </c>
      <c r="C35" s="564" t="s">
        <v>935</v>
      </c>
      <c r="D35" s="564" t="s">
        <v>896</v>
      </c>
      <c r="E35" s="565" t="s">
        <v>887</v>
      </c>
      <c r="F35" s="542"/>
      <c r="G35" s="542"/>
    </row>
    <row r="36" spans="1:7" s="541" customFormat="1" x14ac:dyDescent="0.35">
      <c r="B36" s="566"/>
      <c r="C36" s="566"/>
      <c r="D36" s="566"/>
      <c r="E36" s="566"/>
      <c r="F36" s="542"/>
      <c r="G36" s="542"/>
    </row>
    <row r="37" spans="1:7" s="541" customFormat="1" x14ac:dyDescent="0.35">
      <c r="A37" s="567" t="s">
        <v>936</v>
      </c>
      <c r="C37" s="566"/>
      <c r="D37" s="566"/>
      <c r="E37" s="566"/>
      <c r="F37" s="542"/>
      <c r="G37" s="542"/>
    </row>
    <row r="38" spans="1:7" s="541" customFormat="1" ht="51" customHeight="1" thickBot="1" x14ac:dyDescent="0.4">
      <c r="A38" s="1006" t="s">
        <v>937</v>
      </c>
      <c r="B38" s="1007"/>
      <c r="C38" s="1007"/>
      <c r="D38" s="1007"/>
      <c r="E38" s="1007"/>
      <c r="F38" s="542"/>
      <c r="G38" s="542"/>
    </row>
    <row r="39" spans="1:7" s="541" customFormat="1" ht="15" thickBot="1" x14ac:dyDescent="0.4">
      <c r="A39" s="568" t="s">
        <v>879</v>
      </c>
      <c r="B39" s="569" t="s">
        <v>880</v>
      </c>
      <c r="C39" s="570" t="s">
        <v>881</v>
      </c>
      <c r="D39" s="570" t="s">
        <v>882</v>
      </c>
      <c r="E39" s="571" t="s">
        <v>883</v>
      </c>
      <c r="F39" s="542"/>
      <c r="G39" s="542"/>
    </row>
    <row r="40" spans="1:7" s="541" customFormat="1" ht="15" hidden="1" thickBot="1" x14ac:dyDescent="0.4">
      <c r="A40" s="572"/>
      <c r="B40" s="573"/>
      <c r="C40" s="574"/>
      <c r="D40" s="574"/>
      <c r="E40" s="575"/>
      <c r="F40" s="542"/>
      <c r="G40" s="542"/>
    </row>
    <row r="41" spans="1:7" s="541" customFormat="1" ht="58" x14ac:dyDescent="0.35">
      <c r="A41" s="553"/>
      <c r="B41" s="576" t="s">
        <v>938</v>
      </c>
      <c r="C41" s="577" t="s">
        <v>939</v>
      </c>
      <c r="D41" s="577" t="s">
        <v>886</v>
      </c>
      <c r="E41" s="578" t="s">
        <v>940</v>
      </c>
      <c r="F41" s="542"/>
      <c r="G41" s="542"/>
    </row>
    <row r="42" spans="1:7" s="541" customFormat="1" ht="58" x14ac:dyDescent="0.35">
      <c r="A42" s="558"/>
      <c r="B42" s="559" t="s">
        <v>941</v>
      </c>
      <c r="C42" s="560" t="s">
        <v>942</v>
      </c>
      <c r="D42" s="560" t="s">
        <v>896</v>
      </c>
      <c r="E42" s="561" t="s">
        <v>887</v>
      </c>
      <c r="F42" s="542"/>
      <c r="G42" s="542"/>
    </row>
    <row r="43" spans="1:7" s="541" customFormat="1" ht="44" thickBot="1" x14ac:dyDescent="0.4">
      <c r="A43" s="562"/>
      <c r="B43" s="563" t="s">
        <v>943</v>
      </c>
      <c r="C43" s="564" t="s">
        <v>944</v>
      </c>
      <c r="D43" s="564" t="s">
        <v>896</v>
      </c>
      <c r="E43" s="565" t="s">
        <v>887</v>
      </c>
      <c r="F43" s="542"/>
      <c r="G43" s="542"/>
    </row>
    <row r="44" spans="1:7" s="541" customFormat="1" x14ac:dyDescent="0.35">
      <c r="B44" s="566"/>
      <c r="C44" s="566"/>
      <c r="D44" s="566"/>
      <c r="E44" s="566"/>
      <c r="F44" s="542"/>
      <c r="G44" s="542"/>
    </row>
    <row r="45" spans="1:7" s="541" customFormat="1" ht="10" customHeight="1" x14ac:dyDescent="0.35">
      <c r="B45" s="543"/>
      <c r="C45" s="543"/>
      <c r="D45" s="543"/>
      <c r="E45" s="543"/>
      <c r="F45" s="542"/>
      <c r="G45" s="542"/>
    </row>
    <row r="46" spans="1:7" s="541" customFormat="1" x14ac:dyDescent="0.35">
      <c r="A46" s="567" t="s">
        <v>945</v>
      </c>
      <c r="C46" s="566"/>
      <c r="D46" s="566"/>
      <c r="E46" s="566"/>
      <c r="F46" s="542"/>
      <c r="G46" s="542"/>
    </row>
    <row r="47" spans="1:7" s="541" customFormat="1" ht="48" customHeight="1" thickBot="1" x14ac:dyDescent="0.4">
      <c r="A47" s="1006" t="s">
        <v>946</v>
      </c>
      <c r="B47" s="1007"/>
      <c r="C47" s="1007"/>
      <c r="D47" s="1007"/>
      <c r="E47" s="1007"/>
      <c r="F47" s="542"/>
      <c r="G47" s="542"/>
    </row>
    <row r="48" spans="1:7" s="541" customFormat="1" ht="15" thickBot="1" x14ac:dyDescent="0.4">
      <c r="A48" s="568" t="s">
        <v>879</v>
      </c>
      <c r="B48" s="569" t="s">
        <v>880</v>
      </c>
      <c r="C48" s="570" t="s">
        <v>881</v>
      </c>
      <c r="D48" s="570" t="s">
        <v>882</v>
      </c>
      <c r="E48" s="571" t="s">
        <v>883</v>
      </c>
      <c r="F48" s="542"/>
      <c r="G48" s="542"/>
    </row>
    <row r="49" spans="1:7" s="541" customFormat="1" ht="15" hidden="1" thickBot="1" x14ac:dyDescent="0.4">
      <c r="A49" s="572"/>
      <c r="B49" s="573"/>
      <c r="C49" s="574"/>
      <c r="D49" s="574"/>
      <c r="E49" s="575"/>
      <c r="F49" s="542"/>
      <c r="G49" s="542"/>
    </row>
    <row r="50" spans="1:7" s="541" customFormat="1" ht="87" x14ac:dyDescent="0.35">
      <c r="A50" s="553"/>
      <c r="B50" s="576" t="s">
        <v>947</v>
      </c>
      <c r="C50" s="577" t="s">
        <v>948</v>
      </c>
      <c r="D50" s="577" t="s">
        <v>949</v>
      </c>
      <c r="E50" s="578" t="s">
        <v>950</v>
      </c>
      <c r="F50" s="542"/>
      <c r="G50" s="542"/>
    </row>
    <row r="51" spans="1:7" s="541" customFormat="1" ht="72.5" x14ac:dyDescent="0.35">
      <c r="A51" s="558"/>
      <c r="B51" s="559" t="s">
        <v>951</v>
      </c>
      <c r="C51" s="560" t="s">
        <v>952</v>
      </c>
      <c r="D51" s="560" t="s">
        <v>949</v>
      </c>
      <c r="E51" s="561" t="s">
        <v>953</v>
      </c>
      <c r="F51" s="542"/>
      <c r="G51" s="542"/>
    </row>
    <row r="52" spans="1:7" s="541" customFormat="1" ht="29" x14ac:dyDescent="0.35">
      <c r="A52" s="558"/>
      <c r="B52" s="559" t="s">
        <v>954</v>
      </c>
      <c r="C52" s="560" t="s">
        <v>955</v>
      </c>
      <c r="D52" s="560" t="s">
        <v>949</v>
      </c>
      <c r="E52" s="561" t="s">
        <v>887</v>
      </c>
      <c r="F52" s="542"/>
      <c r="G52" s="542"/>
    </row>
    <row r="53" spans="1:7" s="541" customFormat="1" ht="73" thickBot="1" x14ac:dyDescent="0.4">
      <c r="A53" s="562"/>
      <c r="B53" s="563" t="s">
        <v>956</v>
      </c>
      <c r="C53" s="564" t="s">
        <v>957</v>
      </c>
      <c r="D53" s="564" t="s">
        <v>949</v>
      </c>
      <c r="E53" s="565" t="s">
        <v>953</v>
      </c>
      <c r="F53" s="542"/>
      <c r="G53" s="542"/>
    </row>
    <row r="54" spans="1:7" s="541" customFormat="1" ht="10" customHeight="1" x14ac:dyDescent="0.35">
      <c r="B54" s="566"/>
      <c r="C54" s="566"/>
      <c r="D54" s="566"/>
      <c r="E54" s="566"/>
      <c r="F54" s="542"/>
      <c r="G54" s="542"/>
    </row>
    <row r="55" spans="1:7" s="541" customFormat="1" x14ac:dyDescent="0.35">
      <c r="A55" s="567" t="s">
        <v>958</v>
      </c>
      <c r="C55" s="566"/>
      <c r="D55" s="566"/>
      <c r="E55" s="566"/>
      <c r="F55" s="542"/>
      <c r="G55" s="542"/>
    </row>
    <row r="56" spans="1:7" s="541" customFormat="1" ht="64.5" customHeight="1" thickBot="1" x14ac:dyDescent="0.4">
      <c r="A56" s="1006" t="s">
        <v>959</v>
      </c>
      <c r="B56" s="1007"/>
      <c r="C56" s="1007"/>
      <c r="D56" s="1007"/>
      <c r="E56" s="1007"/>
      <c r="F56" s="542"/>
      <c r="G56" s="542"/>
    </row>
    <row r="57" spans="1:7" s="541" customFormat="1" ht="15" thickBot="1" x14ac:dyDescent="0.4">
      <c r="A57" s="568" t="s">
        <v>879</v>
      </c>
      <c r="B57" s="569" t="s">
        <v>880</v>
      </c>
      <c r="C57" s="570" t="s">
        <v>881</v>
      </c>
      <c r="D57" s="570" t="s">
        <v>882</v>
      </c>
      <c r="E57" s="571" t="s">
        <v>883</v>
      </c>
      <c r="F57" s="542"/>
      <c r="G57" s="542"/>
    </row>
    <row r="58" spans="1:7" s="541" customFormat="1" ht="15" hidden="1" thickBot="1" x14ac:dyDescent="0.4">
      <c r="A58" s="572"/>
      <c r="B58" s="573"/>
      <c r="C58" s="574"/>
      <c r="D58" s="574"/>
      <c r="E58" s="575"/>
      <c r="F58" s="542"/>
      <c r="G58" s="542"/>
    </row>
    <row r="59" spans="1:7" s="541" customFormat="1" ht="43.5" x14ac:dyDescent="0.35">
      <c r="A59" s="553"/>
      <c r="B59" s="576" t="s">
        <v>960</v>
      </c>
      <c r="C59" s="577" t="s">
        <v>961</v>
      </c>
      <c r="D59" s="577" t="s">
        <v>896</v>
      </c>
      <c r="E59" s="578" t="s">
        <v>887</v>
      </c>
      <c r="F59" s="542"/>
      <c r="G59" s="542"/>
    </row>
    <row r="60" spans="1:7" s="541" customFormat="1" ht="43.5" x14ac:dyDescent="0.35">
      <c r="A60" s="558"/>
      <c r="B60" s="559" t="s">
        <v>962</v>
      </c>
      <c r="C60" s="560" t="s">
        <v>963</v>
      </c>
      <c r="D60" s="560" t="s">
        <v>896</v>
      </c>
      <c r="E60" s="561" t="s">
        <v>964</v>
      </c>
      <c r="F60" s="542"/>
      <c r="G60" s="542"/>
    </row>
    <row r="61" spans="1:7" s="541" customFormat="1" ht="29" x14ac:dyDescent="0.35">
      <c r="A61" s="558"/>
      <c r="B61" s="559" t="s">
        <v>965</v>
      </c>
      <c r="C61" s="560" t="s">
        <v>966</v>
      </c>
      <c r="D61" s="560" t="s">
        <v>886</v>
      </c>
      <c r="E61" s="561" t="s">
        <v>967</v>
      </c>
      <c r="F61" s="542"/>
      <c r="G61" s="542"/>
    </row>
    <row r="62" spans="1:7" s="541" customFormat="1" ht="29" x14ac:dyDescent="0.35">
      <c r="A62" s="558"/>
      <c r="B62" s="559" t="s">
        <v>968</v>
      </c>
      <c r="C62" s="560" t="s">
        <v>969</v>
      </c>
      <c r="D62" s="560" t="s">
        <v>886</v>
      </c>
      <c r="E62" s="561" t="s">
        <v>887</v>
      </c>
      <c r="F62" s="542"/>
      <c r="G62" s="542"/>
    </row>
    <row r="63" spans="1:7" s="541" customFormat="1" ht="29" x14ac:dyDescent="0.35">
      <c r="A63" s="558"/>
      <c r="B63" s="559" t="s">
        <v>970</v>
      </c>
      <c r="C63" s="560" t="s">
        <v>971</v>
      </c>
      <c r="D63" s="560" t="s">
        <v>886</v>
      </c>
      <c r="E63" s="561" t="s">
        <v>887</v>
      </c>
      <c r="F63" s="542"/>
      <c r="G63" s="542"/>
    </row>
    <row r="64" spans="1:7" s="541" customFormat="1" ht="29.5" thickBot="1" x14ac:dyDescent="0.4">
      <c r="A64" s="562"/>
      <c r="B64" s="563" t="s">
        <v>972</v>
      </c>
      <c r="C64" s="564" t="s">
        <v>973</v>
      </c>
      <c r="D64" s="564" t="s">
        <v>896</v>
      </c>
      <c r="E64" s="565" t="s">
        <v>887</v>
      </c>
      <c r="F64" s="542"/>
      <c r="G64" s="542"/>
    </row>
    <row r="65" spans="1:7" s="541" customFormat="1" ht="5.15" customHeight="1" x14ac:dyDescent="0.35">
      <c r="F65" s="542"/>
      <c r="G65" s="542"/>
    </row>
    <row r="66" spans="1:7" s="541" customFormat="1" x14ac:dyDescent="0.35">
      <c r="A66" s="582" t="s">
        <v>974</v>
      </c>
      <c r="F66" s="542"/>
      <c r="G66" s="542"/>
    </row>
    <row r="67" spans="1:7" s="541" customFormat="1" x14ac:dyDescent="0.35">
      <c r="B67" s="601" t="s">
        <v>896</v>
      </c>
      <c r="C67" s="1015" t="s">
        <v>975</v>
      </c>
      <c r="D67" s="1014"/>
      <c r="E67" s="1014"/>
      <c r="F67" s="542"/>
      <c r="G67" s="542"/>
    </row>
    <row r="68" spans="1:7" s="541" customFormat="1" ht="30" customHeight="1" x14ac:dyDescent="0.35">
      <c r="B68" s="601" t="s">
        <v>886</v>
      </c>
      <c r="C68" s="1015" t="s">
        <v>976</v>
      </c>
      <c r="D68" s="1014"/>
      <c r="E68" s="1014"/>
      <c r="F68" s="542"/>
      <c r="G68" s="542"/>
    </row>
    <row r="69" spans="1:7" s="541" customFormat="1" ht="32.25" customHeight="1" x14ac:dyDescent="0.35">
      <c r="B69" s="602" t="s">
        <v>949</v>
      </c>
      <c r="C69" s="1016" t="s">
        <v>977</v>
      </c>
      <c r="D69" s="1017"/>
      <c r="E69" s="1017"/>
      <c r="F69" s="542"/>
      <c r="G69" s="542"/>
    </row>
    <row r="70" spans="1:7" s="541" customFormat="1" ht="10" customHeight="1" x14ac:dyDescent="0.35">
      <c r="F70" s="542"/>
      <c r="G70" s="542"/>
    </row>
    <row r="71" spans="1:7" s="541" customFormat="1" x14ac:dyDescent="0.35">
      <c r="A71" s="541" t="s">
        <v>978</v>
      </c>
      <c r="F71" s="542"/>
      <c r="G71" s="542"/>
    </row>
    <row r="72" spans="1:7" s="541" customFormat="1" x14ac:dyDescent="0.35">
      <c r="A72" s="541" t="s">
        <v>979</v>
      </c>
      <c r="F72" s="542"/>
      <c r="G72" s="542"/>
    </row>
    <row r="73" spans="1:7" s="541" customFormat="1" ht="33.75" customHeight="1" x14ac:dyDescent="0.35">
      <c r="A73" s="1013" t="s">
        <v>980</v>
      </c>
      <c r="B73" s="1014"/>
      <c r="C73" s="1014"/>
      <c r="D73" s="1014"/>
      <c r="E73" s="1014"/>
      <c r="F73" s="542"/>
      <c r="G73" s="542"/>
    </row>
    <row r="74" spans="1:7" s="541" customFormat="1" x14ac:dyDescent="0.35">
      <c r="A74" s="544" t="s">
        <v>981</v>
      </c>
      <c r="F74" s="542"/>
      <c r="G74" s="542"/>
    </row>
    <row r="75" spans="1:7" s="541" customFormat="1" x14ac:dyDescent="0.35">
      <c r="F75" s="542"/>
      <c r="G75" s="542"/>
    </row>
    <row r="76" spans="1:7" s="541" customFormat="1" x14ac:dyDescent="0.35">
      <c r="F76" s="542"/>
      <c r="G76" s="542"/>
    </row>
    <row r="77" spans="1:7" s="541" customFormat="1" x14ac:dyDescent="0.35">
      <c r="F77" s="542"/>
      <c r="G77" s="542"/>
    </row>
    <row r="78" spans="1:7" s="541" customFormat="1" x14ac:dyDescent="0.35">
      <c r="F78" s="542"/>
      <c r="G78" s="542"/>
    </row>
    <row r="79" spans="1:7" s="541" customFormat="1" x14ac:dyDescent="0.35">
      <c r="F79" s="542"/>
      <c r="G79" s="542"/>
    </row>
    <row r="80" spans="1:7" s="541" customFormat="1" x14ac:dyDescent="0.35">
      <c r="F80" s="542"/>
      <c r="G80" s="542"/>
    </row>
    <row r="81" spans="6:7" s="541" customFormat="1" x14ac:dyDescent="0.35">
      <c r="F81" s="542"/>
      <c r="G81" s="542"/>
    </row>
    <row r="82" spans="6:7" s="541" customFormat="1" x14ac:dyDescent="0.35">
      <c r="F82" s="542"/>
      <c r="G82" s="542"/>
    </row>
    <row r="83" spans="6:7" s="541" customFormat="1" x14ac:dyDescent="0.35">
      <c r="F83" s="542"/>
      <c r="G83" s="542"/>
    </row>
    <row r="84" spans="6:7" s="541" customFormat="1" x14ac:dyDescent="0.35">
      <c r="F84" s="542"/>
      <c r="G84" s="542"/>
    </row>
    <row r="85" spans="6:7" s="541" customFormat="1" x14ac:dyDescent="0.35">
      <c r="F85" s="542"/>
      <c r="G85" s="542"/>
    </row>
    <row r="86" spans="6:7" s="541" customFormat="1" x14ac:dyDescent="0.35">
      <c r="F86" s="542"/>
      <c r="G86" s="542"/>
    </row>
    <row r="87" spans="6:7" s="541" customFormat="1" x14ac:dyDescent="0.35">
      <c r="F87" s="542"/>
      <c r="G87" s="542"/>
    </row>
    <row r="88" spans="6:7" s="541" customFormat="1" x14ac:dyDescent="0.35">
      <c r="F88" s="542"/>
      <c r="G88" s="542"/>
    </row>
    <row r="89" spans="6:7" s="541" customFormat="1" x14ac:dyDescent="0.35">
      <c r="F89" s="542"/>
      <c r="G89" s="542"/>
    </row>
    <row r="90" spans="6:7" s="541" customFormat="1" x14ac:dyDescent="0.35">
      <c r="F90" s="542"/>
      <c r="G90" s="542"/>
    </row>
    <row r="91" spans="6:7" s="541" customFormat="1" x14ac:dyDescent="0.35">
      <c r="F91" s="542"/>
      <c r="G91" s="542"/>
    </row>
    <row r="92" spans="6:7" s="541" customFormat="1" x14ac:dyDescent="0.35">
      <c r="F92" s="542"/>
      <c r="G92" s="542"/>
    </row>
    <row r="93" spans="6:7" s="541" customFormat="1" x14ac:dyDescent="0.35">
      <c r="F93" s="542"/>
      <c r="G93" s="542"/>
    </row>
    <row r="94" spans="6:7" s="541" customFormat="1" x14ac:dyDescent="0.35">
      <c r="F94" s="542"/>
      <c r="G94" s="542"/>
    </row>
    <row r="95" spans="6:7" s="541" customFormat="1" x14ac:dyDescent="0.35">
      <c r="F95" s="542"/>
      <c r="G95" s="542"/>
    </row>
    <row r="96" spans="6:7" s="541" customFormat="1" x14ac:dyDescent="0.35">
      <c r="F96" s="542"/>
      <c r="G96" s="542"/>
    </row>
    <row r="97" spans="6:7" s="541" customFormat="1" x14ac:dyDescent="0.35">
      <c r="F97" s="542"/>
      <c r="G97" s="542"/>
    </row>
    <row r="98" spans="6:7" s="541" customFormat="1" x14ac:dyDescent="0.35">
      <c r="F98" s="542"/>
      <c r="G98" s="542"/>
    </row>
    <row r="99" spans="6:7" s="541" customFormat="1" x14ac:dyDescent="0.35">
      <c r="F99" s="542"/>
      <c r="G99" s="542"/>
    </row>
    <row r="100" spans="6:7" s="541" customFormat="1" x14ac:dyDescent="0.35">
      <c r="F100" s="542"/>
      <c r="G100" s="542"/>
    </row>
    <row r="101" spans="6:7" s="541" customFormat="1" x14ac:dyDescent="0.35">
      <c r="F101" s="542"/>
      <c r="G101" s="542"/>
    </row>
    <row r="102" spans="6:7" s="541" customFormat="1" x14ac:dyDescent="0.35">
      <c r="F102" s="542"/>
      <c r="G102" s="542"/>
    </row>
    <row r="103" spans="6:7" s="541" customFormat="1" x14ac:dyDescent="0.35">
      <c r="F103" s="542"/>
      <c r="G103" s="542"/>
    </row>
    <row r="104" spans="6:7" s="541" customFormat="1" x14ac:dyDescent="0.35">
      <c r="F104" s="542"/>
      <c r="G104" s="542"/>
    </row>
    <row r="105" spans="6:7" s="541" customFormat="1" x14ac:dyDescent="0.35">
      <c r="F105" s="542"/>
      <c r="G105" s="542"/>
    </row>
    <row r="106" spans="6:7" s="541" customFormat="1" x14ac:dyDescent="0.35">
      <c r="F106" s="542"/>
      <c r="G106" s="542"/>
    </row>
    <row r="107" spans="6:7" s="541" customFormat="1" x14ac:dyDescent="0.35">
      <c r="F107" s="542"/>
      <c r="G107" s="542"/>
    </row>
    <row r="108" spans="6:7" s="541" customFormat="1" x14ac:dyDescent="0.35">
      <c r="F108" s="542"/>
      <c r="G108" s="542"/>
    </row>
    <row r="109" spans="6:7" s="541" customFormat="1" x14ac:dyDescent="0.35">
      <c r="F109" s="542"/>
      <c r="G109" s="542"/>
    </row>
    <row r="110" spans="6:7" s="541" customFormat="1" x14ac:dyDescent="0.35">
      <c r="F110" s="542"/>
      <c r="G110" s="542"/>
    </row>
    <row r="111" spans="6:7" s="541" customFormat="1" x14ac:dyDescent="0.35">
      <c r="F111" s="542"/>
      <c r="G111" s="542"/>
    </row>
    <row r="112" spans="6:7" s="541" customFormat="1" x14ac:dyDescent="0.35">
      <c r="F112" s="542"/>
      <c r="G112" s="542"/>
    </row>
    <row r="113" spans="6:7" s="541" customFormat="1" x14ac:dyDescent="0.35">
      <c r="F113" s="542"/>
      <c r="G113" s="542"/>
    </row>
    <row r="114" spans="6:7" s="541" customFormat="1" x14ac:dyDescent="0.35">
      <c r="F114" s="542"/>
      <c r="G114" s="542"/>
    </row>
    <row r="115" spans="6:7" s="541" customFormat="1" x14ac:dyDescent="0.35">
      <c r="F115" s="542"/>
      <c r="G115" s="542"/>
    </row>
  </sheetData>
  <sheetProtection algorithmName="SHA-512" hashValue="kKUED5RYLrVAIpVLp85IZ5sf6Y6fhuJQ+lCmOC0e6HQTP4FZRd5DlMXI7BVWyZObqiQpzGOUNL4MwkGXWid8Og==" saltValue="vq5XNt9j5Uc65o1yQ2mIGQ==" spinCount="100000" sheet="1" objects="1" scenarios="1"/>
  <mergeCells count="13">
    <mergeCell ref="A73:E73"/>
    <mergeCell ref="A38:E38"/>
    <mergeCell ref="A47:E47"/>
    <mergeCell ref="A56:E56"/>
    <mergeCell ref="C67:E67"/>
    <mergeCell ref="C68:E68"/>
    <mergeCell ref="C69:E69"/>
    <mergeCell ref="A25:E25"/>
    <mergeCell ref="A1:E1"/>
    <mergeCell ref="D3:E3"/>
    <mergeCell ref="D4:E4"/>
    <mergeCell ref="D5:E5"/>
    <mergeCell ref="A8:E8"/>
  </mergeCells>
  <conditionalFormatting sqref="A11">
    <cfRule type="containsText" dxfId="19" priority="19" operator="containsText" text="y">
      <formula>NOT(ISERROR(SEARCH("y",A11)))</formula>
    </cfRule>
    <cfRule type="containsText" dxfId="18" priority="20" operator="containsText" text="a">
      <formula>NOT(ISERROR(SEARCH("a",A11)))</formula>
    </cfRule>
  </conditionalFormatting>
  <conditionalFormatting sqref="A12:A21">
    <cfRule type="containsText" dxfId="17" priority="17" operator="containsText" text="y">
      <formula>NOT(ISERROR(SEARCH("y",A12)))</formula>
    </cfRule>
    <cfRule type="containsText" dxfId="16" priority="18" operator="containsText" text="a">
      <formula>NOT(ISERROR(SEARCH("a",A12)))</formula>
    </cfRule>
  </conditionalFormatting>
  <conditionalFormatting sqref="A28">
    <cfRule type="containsText" dxfId="15" priority="15" operator="containsText" text="y">
      <formula>NOT(ISERROR(SEARCH("y",A28)))</formula>
    </cfRule>
    <cfRule type="containsText" dxfId="14" priority="16" operator="containsText" text="a">
      <formula>NOT(ISERROR(SEARCH("a",A28)))</formula>
    </cfRule>
  </conditionalFormatting>
  <conditionalFormatting sqref="A29:A35">
    <cfRule type="containsText" dxfId="13" priority="13" operator="containsText" text="y">
      <formula>NOT(ISERROR(SEARCH("y",A29)))</formula>
    </cfRule>
    <cfRule type="containsText" dxfId="12" priority="14" operator="containsText" text="a">
      <formula>NOT(ISERROR(SEARCH("a",A29)))</formula>
    </cfRule>
  </conditionalFormatting>
  <conditionalFormatting sqref="A41">
    <cfRule type="containsText" dxfId="11" priority="11" operator="containsText" text="y">
      <formula>NOT(ISERROR(SEARCH("y",A41)))</formula>
    </cfRule>
    <cfRule type="containsText" dxfId="10" priority="12" operator="containsText" text="a">
      <formula>NOT(ISERROR(SEARCH("a",A41)))</formula>
    </cfRule>
  </conditionalFormatting>
  <conditionalFormatting sqref="A42:A43">
    <cfRule type="containsText" dxfId="9" priority="9" operator="containsText" text="y">
      <formula>NOT(ISERROR(SEARCH("y",A42)))</formula>
    </cfRule>
    <cfRule type="containsText" dxfId="8" priority="10" operator="containsText" text="a">
      <formula>NOT(ISERROR(SEARCH("a",A42)))</formula>
    </cfRule>
  </conditionalFormatting>
  <conditionalFormatting sqref="A60:A64">
    <cfRule type="containsText" dxfId="7" priority="1" operator="containsText" text="y">
      <formula>NOT(ISERROR(SEARCH("y",A60)))</formula>
    </cfRule>
    <cfRule type="containsText" dxfId="6" priority="2" operator="containsText" text="a">
      <formula>NOT(ISERROR(SEARCH("a",A60)))</formula>
    </cfRule>
  </conditionalFormatting>
  <conditionalFormatting sqref="A50">
    <cfRule type="containsText" dxfId="5" priority="7" operator="containsText" text="y">
      <formula>NOT(ISERROR(SEARCH("y",A50)))</formula>
    </cfRule>
    <cfRule type="containsText" dxfId="4" priority="8" operator="containsText" text="a">
      <formula>NOT(ISERROR(SEARCH("a",A50)))</formula>
    </cfRule>
  </conditionalFormatting>
  <conditionalFormatting sqref="A51:A53">
    <cfRule type="containsText" dxfId="3" priority="5" operator="containsText" text="y">
      <formula>NOT(ISERROR(SEARCH("y",A51)))</formula>
    </cfRule>
    <cfRule type="containsText" dxfId="2" priority="6" operator="containsText" text="a">
      <formula>NOT(ISERROR(SEARCH("a",A51)))</formula>
    </cfRule>
  </conditionalFormatting>
  <conditionalFormatting sqref="A59">
    <cfRule type="containsText" dxfId="1" priority="3" operator="containsText" text="y">
      <formula>NOT(ISERROR(SEARCH("y",A59)))</formula>
    </cfRule>
    <cfRule type="containsText" dxfId="0" priority="4" operator="containsText" text="a">
      <formula>NOT(ISERROR(SEARCH("a",A59)))</formula>
    </cfRule>
  </conditionalFormatting>
  <dataValidations count="1">
    <dataValidation type="custom" errorStyle="information" allowBlank="1" showInputMessage="1" showErrorMessage="1" errorTitle="Fill 'Y'" error="Fill 'Y' if technology used on-board" sqref="A11:A21 A28:A35 A41:A43 A50:A53 A59:A64" xr:uid="{00000000-0002-0000-0700-000000000000}">
      <formula1>OR(A11="Y", A11="A")</formula1>
    </dataValidation>
  </dataValidations>
  <hyperlinks>
    <hyperlink ref="B11" r:id="rId1" display="http://glomeep.imo.org/technology/auxiliary-systems-optimization/" xr:uid="{00000000-0004-0000-0700-000000000000}"/>
    <hyperlink ref="B12" r:id="rId2" display="http://glomeep.imo.org/technology/engine-de-rating/" xr:uid="{00000000-0004-0000-0700-000001000000}"/>
    <hyperlink ref="B13" r:id="rId3" display="http://glomeep.imo.org/technology/engine-performance-optimization-automatic/" xr:uid="{00000000-0004-0000-0700-000002000000}"/>
    <hyperlink ref="B14" r:id="rId4" display="http://glomeep.imo.org/technology/engine-performance-optimization-manual/" xr:uid="{00000000-0004-0000-0700-000003000000}"/>
    <hyperlink ref="B15" r:id="rId5" display="http://glomeep.imo.org/technology/exhaust-gas-boilers-on-auxiliary-engines/" xr:uid="{00000000-0004-0000-0700-000004000000}"/>
    <hyperlink ref="B16" r:id="rId6" display="http://glomeep.imo.org/technology/hybridization-plug-in-or-conventional/" xr:uid="{00000000-0004-0000-0700-000005000000}"/>
    <hyperlink ref="B17" r:id="rId7" display="http://glomeep.imo.org/technology/improved-auxiliary-engine-load/" xr:uid="{00000000-0004-0000-0700-000006000000}"/>
    <hyperlink ref="B18" r:id="rId8" display="http://glomeep.imo.org/technology/shaft-generator/" xr:uid="{00000000-0004-0000-0700-000007000000}"/>
    <hyperlink ref="B19" r:id="rId9" display="http://glomeep.imo.org/technology/shore-power/" xr:uid="{00000000-0004-0000-0700-000008000000}"/>
    <hyperlink ref="B20" r:id="rId10" display="http://glomeep.imo.org/technology/steam-plant-operation-improvement/" xr:uid="{00000000-0004-0000-0700-000009000000}"/>
    <hyperlink ref="B21" r:id="rId11" display="http://glomeep.imo.org/technology/waste-heat-recovery-systems/" xr:uid="{00000000-0004-0000-0700-00000A000000}"/>
    <hyperlink ref="B28" r:id="rId12" display="http://glomeep.imo.org/technology/air-cavity-lubrication/" xr:uid="{00000000-0004-0000-0700-00000B000000}"/>
    <hyperlink ref="B29" r:id="rId13" display="http://glomeep.imo.org/technology/hull-cleaning/" xr:uid="{00000000-0004-0000-0700-00000C000000}"/>
    <hyperlink ref="B30" r:id="rId14" display="http://glomeep.imo.org/technology/hull-coating/" xr:uid="{00000000-0004-0000-0700-00000D000000}"/>
    <hyperlink ref="B31" r:id="rId15" display="http://glomeep.imo.org/technology/hull-form-optimization/" xr:uid="{00000000-0004-0000-0700-00000E000000}"/>
    <hyperlink ref="B32" r:id="rId16" display="http://glomeep.imo.org/technology/hull-retrofitting/" xr:uid="{00000000-0004-0000-0700-00000F000000}"/>
    <hyperlink ref="B33" r:id="rId17" display="http://glomeep.imo.org/technology/propeller-polishing/" xr:uid="{00000000-0004-0000-0700-000010000000}"/>
    <hyperlink ref="B34" r:id="rId18" display="http://glomeep.imo.org/technology/propeller-retrofitting/" xr:uid="{00000000-0004-0000-0700-000011000000}"/>
    <hyperlink ref="B35" r:id="rId19" display="http://glomeep.imo.org/technology/propulsion-improving-devices-pids/" xr:uid="{00000000-0004-0000-0700-000012000000}"/>
    <hyperlink ref="B41" r:id="rId20" display="http://glomeep.imo.org/technology/cargo-handling-systems-cargo-discharge-operation/" xr:uid="{00000000-0004-0000-0700-000013000000}"/>
    <hyperlink ref="B42" r:id="rId21" display="http://glomeep.imo.org/technology/energy-efficient-lighting-system/" xr:uid="{00000000-0004-0000-0700-000014000000}"/>
    <hyperlink ref="B43" r:id="rId22" display="http://glomeep.imo.org/technology/frequency-controlled-electric-motors/" xr:uid="{00000000-0004-0000-0700-000015000000}"/>
    <hyperlink ref="B50" r:id="rId23" display="http://glomeep.imo.org/technology/fixed-sails-or-wings/" xr:uid="{00000000-0004-0000-0700-000016000000}"/>
    <hyperlink ref="B51" r:id="rId24" display="http://glomeep.imo.org/technology/flettner-rotors/" xr:uid="{00000000-0004-0000-0700-000017000000}"/>
    <hyperlink ref="B52" r:id="rId25" display="http://glomeep.imo.org/technology/kite/" xr:uid="{00000000-0004-0000-0700-000018000000}"/>
    <hyperlink ref="B53" r:id="rId26" display="http://glomeep.imo.org/technology/solar-panels/" xr:uid="{00000000-0004-0000-0700-000019000000}"/>
    <hyperlink ref="B59" r:id="rId27" display="http://glomeep.imo.org/technology/autopilot-adjustment-and-use/" xr:uid="{00000000-0004-0000-0700-00001A000000}"/>
    <hyperlink ref="B60" r:id="rId28" display="http://glomeep.imo.org/technology/combinator-optimizing/" xr:uid="{00000000-0004-0000-0700-00001B000000}"/>
    <hyperlink ref="B61" r:id="rId29" display="http://glomeep.imo.org/technology/efficient-dp-operation/" xr:uid="{00000000-0004-0000-0700-00001C000000}"/>
    <hyperlink ref="B62" r:id="rId30" display="http://glomeep.imo.org/technology/speed-management/" xr:uid="{00000000-0004-0000-0700-00001D000000}"/>
    <hyperlink ref="B63" r:id="rId31" display="http://glomeep.imo.org/technology/trim-and-draft-optimization/" xr:uid="{00000000-0004-0000-0700-00001E000000}"/>
    <hyperlink ref="B64" r:id="rId32" display="http://glomeep.imo.org/technology/weather-routing/" xr:uid="{00000000-0004-0000-0700-00001F000000}"/>
    <hyperlink ref="A74" r:id="rId33" display="http://glomeep.imo.org/legal-disclaimer-for-eet-ip/" xr:uid="{00000000-0004-0000-0700-000020000000}"/>
    <hyperlink ref="A5" r:id="rId34" xr:uid="{00000000-0004-0000-0700-000021000000}"/>
  </hyperlinks>
  <pageMargins left="0.43307086614173229" right="0.23622047244094491" top="0.39370078740157483" bottom="0.31496062992125984" header="0.23622047244094491" footer="0.15748031496062992"/>
  <pageSetup paperSize="9" scale="86" orientation="portrait" r:id="rId35"/>
  <headerFooter alignWithMargins="0">
    <oddFooter>&amp;L&amp;8CKL TNK / VERSION 2023 / 1.1&amp;R&amp;8&amp;P of &amp;N</oddFooter>
  </headerFooter>
  <rowBreaks count="2" manualBreakCount="2">
    <brk id="22" max="4" man="1"/>
    <brk id="44"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Checklist - Basic Office Oil</vt:lpstr>
      <vt:lpstr>Checklist - Ranking Office Oil</vt:lpstr>
      <vt:lpstr>Office - Total Score Review</vt:lpstr>
      <vt:lpstr>Office - CO2 - GloMEEP</vt:lpstr>
      <vt:lpstr>'Checklist - Basic Office Oil'!Print_Area</vt:lpstr>
      <vt:lpstr>'Checklist - Ranking Office Oil'!Print_Area</vt:lpstr>
      <vt:lpstr>'Office - CO2 - GloMEEP'!Print_Area</vt:lpstr>
      <vt:lpstr>'Office - Total Score Review'!Print_Area</vt:lpstr>
      <vt:lpstr>'Checklist - Basic Office Oil'!Print_Titles</vt:lpstr>
      <vt:lpstr>'Checklist - Ranking Office Oil'!Print_Titles</vt:lpstr>
      <vt:lpstr>'Office - CO2 - GloMEEP'!Print_Titles</vt:lpstr>
      <vt:lpstr>'Office - Total Score Review'!Print_Titles</vt:lpstr>
      <vt:lpstr>'Office - CO2 - GloMEEP'!PropulsionImprovements</vt:lpstr>
    </vt:vector>
  </TitlesOfParts>
  <Company>Green Award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Green Award</dc:creator>
  <cp:lastModifiedBy>Jain, K. P. (Kanu Priya) - Green Award</cp:lastModifiedBy>
  <cp:lastPrinted>2023-02-23T09:54:35Z</cp:lastPrinted>
  <dcterms:created xsi:type="dcterms:W3CDTF">2001-05-28T13:46:28Z</dcterms:created>
  <dcterms:modified xsi:type="dcterms:W3CDTF">2023-02-23T10:01:20Z</dcterms:modified>
</cp:coreProperties>
</file>