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029"/>
  <workbookPr codeName="ThisWorkbook"/>
  <mc:AlternateContent xmlns:mc="http://schemas.openxmlformats.org/markup-compatibility/2006">
    <mc:Choice Requires="x15">
      <x15ac:absPath xmlns:x15ac="http://schemas.microsoft.com/office/spreadsheetml/2010/11/ac" url="N:\Quality\Master BGA documents\Master Copies\00 AA Launch files\2025-10-01 Launch SEACURE TNK BBU LNG TCH UCC LPG GCC OSS ROR BCE Ver 2025\"/>
    </mc:Choice>
  </mc:AlternateContent>
  <xr:revisionPtr revIDLastSave="0" documentId="13_ncr:1_{835755D8-6B45-4C53-BE5D-F36764DAAF4D}" xr6:coauthVersionLast="47" xr6:coauthVersionMax="47" xr10:uidLastSave="{00000000-0000-0000-0000-000000000000}"/>
  <bookViews>
    <workbookView xWindow="-120" yWindow="-120" windowWidth="29040" windowHeight="15840" tabRatio="952" xr2:uid="{00000000-000D-0000-FFFF-FFFF00000000}"/>
  </bookViews>
  <sheets>
    <sheet name="Checklist - Basic Office Chem" sheetId="16" r:id="rId1"/>
    <sheet name="Checklist - Ranking Office Chem" sheetId="4" r:id="rId2"/>
    <sheet name="Office - Total Score Review" sheetId="36" r:id="rId3"/>
    <sheet name="Office - CO2 - GloMEEP" sheetId="43" r:id="rId4"/>
  </sheets>
  <definedNames>
    <definedName name="_xlnm.Print_Area" localSheetId="0">'Checklist - Basic Office Chem'!$A$1:$Z$110</definedName>
    <definedName name="_xlnm.Print_Area" localSheetId="1">'Checklist - Ranking Office Chem'!$A$1:$AB$622</definedName>
    <definedName name="_xlnm.Print_Area" localSheetId="3">'Office - CO2 - GloMEEP'!$A$1:$E$74</definedName>
    <definedName name="_xlnm.Print_Area" localSheetId="2">'Office - Total Score Review'!$A$1:$AB$73</definedName>
    <definedName name="_xlnm.Print_Titles" localSheetId="0">'Checklist - Basic Office Chem'!$1:$3</definedName>
    <definedName name="_xlnm.Print_Titles" localSheetId="1">'Checklist - Ranking Office Chem'!$1:$3</definedName>
    <definedName name="_xlnm.Print_Titles" localSheetId="3">'Office - CO2 - GloMEEP'!$1:$1</definedName>
    <definedName name="_xlnm.Print_Titles" localSheetId="2">'Office - Total Score Review'!$1:$3</definedName>
    <definedName name="PropulsionImprovements" localSheetId="3">'Office - CO2 - GloMEEP'!$D$29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Y451" i="4" l="1"/>
  <c r="Z235" i="4" l="1"/>
  <c r="AA230" i="4"/>
  <c r="Y230" i="4"/>
  <c r="Z583" i="4" l="1"/>
  <c r="AA582" i="4" l="1"/>
  <c r="Y582" i="4"/>
  <c r="AA581" i="4"/>
  <c r="Y581" i="4"/>
  <c r="AA580" i="4"/>
  <c r="Y580" i="4"/>
  <c r="AA143" i="4" l="1"/>
  <c r="Z143" i="4"/>
  <c r="Y143" i="4"/>
  <c r="AA142" i="4"/>
  <c r="Z142" i="4"/>
  <c r="Y142" i="4"/>
  <c r="AA141" i="4"/>
  <c r="Y141" i="4"/>
  <c r="AA140" i="4"/>
  <c r="Y140" i="4"/>
  <c r="AA139" i="4"/>
  <c r="Z139" i="4"/>
  <c r="Y139" i="4"/>
  <c r="AA138" i="4"/>
  <c r="Z138" i="4"/>
  <c r="Y138" i="4"/>
  <c r="AA606" i="4"/>
  <c r="Y606" i="4"/>
  <c r="AA605" i="4"/>
  <c r="Y605" i="4"/>
  <c r="AA602" i="4"/>
  <c r="Y602" i="4"/>
  <c r="AA601" i="4"/>
  <c r="Y601" i="4"/>
  <c r="AA598" i="4"/>
  <c r="Y598" i="4"/>
  <c r="AA597" i="4"/>
  <c r="Y597" i="4"/>
  <c r="Z389" i="4"/>
  <c r="Y388" i="4"/>
  <c r="Y387" i="4"/>
  <c r="X387" i="4"/>
  <c r="AA388" i="4" s="1"/>
  <c r="AA386" i="4"/>
  <c r="Y386" i="4"/>
  <c r="AA384" i="4"/>
  <c r="Y384" i="4"/>
  <c r="AA383" i="4"/>
  <c r="Y383" i="4"/>
  <c r="AA382" i="4"/>
  <c r="Y382" i="4"/>
  <c r="AA380" i="4"/>
  <c r="Y380" i="4"/>
  <c r="AA379" i="4"/>
  <c r="Y379" i="4"/>
  <c r="AA152" i="4"/>
  <c r="Y152" i="4"/>
  <c r="AA472" i="4"/>
  <c r="Y472" i="4"/>
  <c r="AA471" i="4"/>
  <c r="Z471" i="4"/>
  <c r="Y471" i="4"/>
  <c r="AA470" i="4"/>
  <c r="Z470" i="4"/>
  <c r="Z473" i="4" s="1"/>
  <c r="Y470" i="4"/>
  <c r="Z144" i="4" l="1"/>
  <c r="F145" i="4"/>
  <c r="AA387" i="4"/>
  <c r="Y389" i="4" l="1"/>
  <c r="AC389" i="4" s="1"/>
  <c r="U26" i="36" l="1"/>
  <c r="C26" i="36"/>
  <c r="B26" i="36"/>
  <c r="Z213" i="4"/>
  <c r="R26" i="36" s="1"/>
  <c r="AA212" i="4"/>
  <c r="Y212" i="4"/>
  <c r="AA211" i="4"/>
  <c r="Y211" i="4"/>
  <c r="AA210" i="4"/>
  <c r="Y210" i="4"/>
  <c r="AA209" i="4"/>
  <c r="Y209" i="4"/>
  <c r="Y213" i="4" l="1"/>
  <c r="O26" i="36" s="1"/>
  <c r="F408" i="4" l="1"/>
  <c r="Y406" i="4"/>
  <c r="X406" i="4"/>
  <c r="Z406" i="4" s="1"/>
  <c r="Y405" i="4"/>
  <c r="Y404" i="4"/>
  <c r="Y403" i="4"/>
  <c r="X403" i="4"/>
  <c r="X404" i="4" s="1"/>
  <c r="AA402" i="4"/>
  <c r="Z402" i="4"/>
  <c r="Y402" i="4"/>
  <c r="Y400" i="4"/>
  <c r="Y399" i="4"/>
  <c r="X399" i="4"/>
  <c r="X400" i="4" s="1"/>
  <c r="AA398" i="4"/>
  <c r="Z398" i="4"/>
  <c r="Y398" i="4"/>
  <c r="AA406" i="4" l="1"/>
  <c r="AA399" i="4"/>
  <c r="AA403" i="4"/>
  <c r="Y407" i="4"/>
  <c r="AA400" i="4"/>
  <c r="Z400" i="4"/>
  <c r="Z399" i="4"/>
  <c r="Z404" i="4"/>
  <c r="AA404" i="4"/>
  <c r="X405" i="4"/>
  <c r="Z403" i="4"/>
  <c r="AA353" i="4"/>
  <c r="Y353" i="4"/>
  <c r="AA405" i="4" l="1"/>
  <c r="Z405" i="4"/>
  <c r="Z407" i="4" s="1"/>
  <c r="Y616" i="4" l="1"/>
  <c r="AA616" i="4"/>
  <c r="Y612" i="4"/>
  <c r="AA612" i="4"/>
  <c r="U39" i="36" l="1"/>
  <c r="C39" i="36"/>
  <c r="B39" i="36"/>
  <c r="U33" i="36"/>
  <c r="C33" i="36"/>
  <c r="B33" i="36"/>
  <c r="Z607" i="4" l="1"/>
  <c r="AA604" i="4"/>
  <c r="Y604" i="4"/>
  <c r="AA600" i="4"/>
  <c r="Y600" i="4"/>
  <c r="AA596" i="4"/>
  <c r="Y596" i="4"/>
  <c r="Z412" i="4"/>
  <c r="R39" i="36" s="1"/>
  <c r="AA411" i="4"/>
  <c r="Y411" i="4"/>
  <c r="Y412" i="4" s="1"/>
  <c r="O39" i="36" s="1"/>
  <c r="Y607" i="4" l="1"/>
  <c r="Y366" i="4"/>
  <c r="X366" i="4"/>
  <c r="Z366" i="4" s="1"/>
  <c r="Y365" i="4"/>
  <c r="X365" i="4"/>
  <c r="Z365" i="4" s="1"/>
  <c r="Y363" i="4"/>
  <c r="X363" i="4"/>
  <c r="Z363" i="4" s="1"/>
  <c r="AA361" i="4"/>
  <c r="Z361" i="4"/>
  <c r="Y361" i="4"/>
  <c r="AA359" i="4"/>
  <c r="Z359" i="4"/>
  <c r="Y359" i="4"/>
  <c r="AA234" i="4"/>
  <c r="Y234" i="4"/>
  <c r="AA233" i="4"/>
  <c r="Y233" i="4"/>
  <c r="AA232" i="4"/>
  <c r="Y232" i="4"/>
  <c r="AA229" i="4"/>
  <c r="Y229" i="4"/>
  <c r="AA228" i="4"/>
  <c r="Y228" i="4"/>
  <c r="AA227" i="4"/>
  <c r="Y227" i="4"/>
  <c r="AA226" i="4"/>
  <c r="Y226" i="4"/>
  <c r="AA225" i="4"/>
  <c r="Y225" i="4"/>
  <c r="AA223" i="4"/>
  <c r="Y223" i="4"/>
  <c r="AA221" i="4"/>
  <c r="Y221" i="4"/>
  <c r="AA218" i="4"/>
  <c r="Y218" i="4"/>
  <c r="AA217" i="4"/>
  <c r="Y217" i="4"/>
  <c r="AA185" i="4"/>
  <c r="Y185" i="4"/>
  <c r="AA184" i="4"/>
  <c r="Y184" i="4"/>
  <c r="AA182" i="4"/>
  <c r="Y182" i="4"/>
  <c r="AA181" i="4"/>
  <c r="Y181" i="4"/>
  <c r="AA179" i="4"/>
  <c r="Y179" i="4"/>
  <c r="AA177" i="4"/>
  <c r="Y177" i="4"/>
  <c r="AA175" i="4"/>
  <c r="Y175" i="4"/>
  <c r="AA172" i="4"/>
  <c r="Y172" i="4"/>
  <c r="AA171" i="4"/>
  <c r="Z171" i="4"/>
  <c r="Y171" i="4"/>
  <c r="AA170" i="4"/>
  <c r="Z170" i="4"/>
  <c r="Y170" i="4"/>
  <c r="Z69" i="4"/>
  <c r="AA68" i="4"/>
  <c r="Y68" i="4"/>
  <c r="AA67" i="4"/>
  <c r="Y67" i="4"/>
  <c r="AA66" i="4"/>
  <c r="Y66" i="4"/>
  <c r="AA65" i="4"/>
  <c r="Y65" i="4"/>
  <c r="AA64" i="4"/>
  <c r="Y64" i="4"/>
  <c r="AA63" i="4"/>
  <c r="Y63" i="4"/>
  <c r="AA62" i="4"/>
  <c r="Y62" i="4"/>
  <c r="AA61" i="4"/>
  <c r="Y61" i="4"/>
  <c r="AA60" i="4"/>
  <c r="Y60" i="4"/>
  <c r="AA59" i="4"/>
  <c r="Y59" i="4"/>
  <c r="AA58" i="4"/>
  <c r="Y58" i="4"/>
  <c r="Y235" i="4" l="1"/>
  <c r="AA365" i="4"/>
  <c r="Y367" i="4"/>
  <c r="O33" i="36" s="1"/>
  <c r="Z367" i="4"/>
  <c r="R33" i="36" s="1"/>
  <c r="AA366" i="4"/>
  <c r="AA363" i="4"/>
  <c r="Z186" i="4"/>
  <c r="Y69" i="4"/>
  <c r="Y186" i="4"/>
  <c r="AA618" i="4" l="1"/>
  <c r="AA619" i="4"/>
  <c r="AA620" i="4"/>
  <c r="Y620" i="4"/>
  <c r="Y619" i="4"/>
  <c r="Y618" i="4"/>
  <c r="AA617" i="4"/>
  <c r="Y617" i="4"/>
  <c r="AA615" i="4"/>
  <c r="Y615" i="4"/>
  <c r="AA614" i="4"/>
  <c r="Y614" i="4"/>
  <c r="AA613" i="4"/>
  <c r="Y613" i="4"/>
  <c r="AA611" i="4"/>
  <c r="Y611" i="4"/>
  <c r="F167" i="4" l="1"/>
  <c r="Z165" i="4"/>
  <c r="Y165" i="4"/>
  <c r="X165" i="4"/>
  <c r="AA165" i="4" s="1"/>
  <c r="Z164" i="4"/>
  <c r="Y164" i="4"/>
  <c r="X164" i="4"/>
  <c r="AA164" i="4" s="1"/>
  <c r="Z163" i="4"/>
  <c r="Y163" i="4"/>
  <c r="X163" i="4"/>
  <c r="AA163" i="4" s="1"/>
  <c r="Z162" i="4"/>
  <c r="Y162" i="4"/>
  <c r="X162" i="4"/>
  <c r="AA162" i="4" s="1"/>
  <c r="Z161" i="4"/>
  <c r="Y161" i="4"/>
  <c r="X161" i="4"/>
  <c r="AA161" i="4" s="1"/>
  <c r="AA160" i="4"/>
  <c r="Z160" i="4"/>
  <c r="Y160" i="4"/>
  <c r="Z166" i="4" l="1"/>
  <c r="Y166" i="4"/>
  <c r="D5" i="43" l="1"/>
  <c r="D4" i="43"/>
  <c r="D3" i="43"/>
  <c r="C47" i="36" l="1"/>
  <c r="B47" i="36"/>
  <c r="U46" i="36"/>
  <c r="C46" i="36"/>
  <c r="B46" i="36"/>
  <c r="U45" i="36"/>
  <c r="C45" i="36"/>
  <c r="B45" i="36"/>
  <c r="C44" i="36"/>
  <c r="B44" i="36"/>
  <c r="U43" i="36"/>
  <c r="C43" i="36"/>
  <c r="B43" i="36"/>
  <c r="C36" i="36"/>
  <c r="B36" i="36"/>
  <c r="U36" i="36"/>
  <c r="C32" i="36"/>
  <c r="U32" i="36"/>
  <c r="B32" i="36"/>
  <c r="C31" i="36"/>
  <c r="B31" i="36"/>
  <c r="U31" i="36"/>
  <c r="C29" i="36"/>
  <c r="B29" i="36"/>
  <c r="C28" i="36"/>
  <c r="B28" i="36"/>
  <c r="U14" i="36"/>
  <c r="C14" i="36"/>
  <c r="B14" i="36"/>
  <c r="U9" i="36"/>
  <c r="C9" i="36"/>
  <c r="B9" i="36"/>
  <c r="F489" i="4"/>
  <c r="U47" i="36" s="1"/>
  <c r="Z487" i="4"/>
  <c r="Y487" i="4"/>
  <c r="Z486" i="4"/>
  <c r="Y486" i="4"/>
  <c r="Y485" i="4"/>
  <c r="X485" i="4"/>
  <c r="AA486" i="4" s="1"/>
  <c r="Y483" i="4"/>
  <c r="X483" i="4"/>
  <c r="AA483" i="4" s="1"/>
  <c r="Y482" i="4"/>
  <c r="X482" i="4"/>
  <c r="Z482" i="4" s="1"/>
  <c r="Y481" i="4"/>
  <c r="X481" i="4"/>
  <c r="Z481" i="4" s="1"/>
  <c r="Y480" i="4"/>
  <c r="X480" i="4"/>
  <c r="Z480" i="4" s="1"/>
  <c r="Y479" i="4"/>
  <c r="X479" i="4"/>
  <c r="Z479" i="4" s="1"/>
  <c r="Y478" i="4"/>
  <c r="X478" i="4"/>
  <c r="Z478" i="4" s="1"/>
  <c r="AA477" i="4"/>
  <c r="Z477" i="4"/>
  <c r="Y477" i="4"/>
  <c r="R46" i="36"/>
  <c r="AA468" i="4"/>
  <c r="Y468" i="4"/>
  <c r="AA467" i="4"/>
  <c r="Y467" i="4"/>
  <c r="AA466" i="4"/>
  <c r="Y466" i="4"/>
  <c r="Z462" i="4"/>
  <c r="R45" i="36" s="1"/>
  <c r="AA461" i="4"/>
  <c r="Y461" i="4"/>
  <c r="AA460" i="4"/>
  <c r="Y460" i="4"/>
  <c r="AA459" i="4"/>
  <c r="Y459" i="4"/>
  <c r="AA458" i="4"/>
  <c r="Y458" i="4"/>
  <c r="F456" i="4"/>
  <c r="U44" i="36" s="1"/>
  <c r="Y454" i="4"/>
  <c r="Y452" i="4"/>
  <c r="X452" i="4"/>
  <c r="AA452" i="4" s="1"/>
  <c r="AA451" i="4"/>
  <c r="AA450" i="4"/>
  <c r="Z450" i="4"/>
  <c r="Y450" i="4"/>
  <c r="Y448" i="4"/>
  <c r="X448" i="4"/>
  <c r="AA448" i="4" s="1"/>
  <c r="AA447" i="4"/>
  <c r="Z447" i="4"/>
  <c r="Y447" i="4"/>
  <c r="AA445" i="4"/>
  <c r="Z445" i="4"/>
  <c r="Y445" i="4"/>
  <c r="Y443" i="4"/>
  <c r="X443" i="4"/>
  <c r="AA443" i="4" s="1"/>
  <c r="AA442" i="4"/>
  <c r="Z442" i="4"/>
  <c r="Y442" i="4"/>
  <c r="Z438" i="4"/>
  <c r="R43" i="36" s="1"/>
  <c r="AA437" i="4"/>
  <c r="Y437" i="4"/>
  <c r="AA436" i="4"/>
  <c r="Y436" i="4"/>
  <c r="AA435" i="4"/>
  <c r="Y435" i="4"/>
  <c r="AA434" i="4"/>
  <c r="Y434" i="4"/>
  <c r="AA340" i="4"/>
  <c r="AA341" i="4"/>
  <c r="AA342" i="4"/>
  <c r="AA343" i="4"/>
  <c r="AA344" i="4"/>
  <c r="AA339" i="4"/>
  <c r="AA349" i="4"/>
  <c r="AA350" i="4"/>
  <c r="AA348" i="4"/>
  <c r="AA331" i="4"/>
  <c r="AA332" i="4"/>
  <c r="AA333" i="4"/>
  <c r="AA334" i="4"/>
  <c r="AA335" i="4"/>
  <c r="AA330" i="4"/>
  <c r="AA318" i="4"/>
  <c r="AA319" i="4"/>
  <c r="AA320" i="4"/>
  <c r="AA321" i="4"/>
  <c r="AA322" i="4"/>
  <c r="AA323" i="4"/>
  <c r="AA324" i="4"/>
  <c r="AA325" i="4"/>
  <c r="AA317" i="4"/>
  <c r="AA306" i="4"/>
  <c r="AA307" i="4"/>
  <c r="AA308" i="4"/>
  <c r="AA309" i="4"/>
  <c r="AA310" i="4"/>
  <c r="AA311" i="4"/>
  <c r="AA312" i="4"/>
  <c r="AA313" i="4"/>
  <c r="AA305" i="4"/>
  <c r="AA296" i="4"/>
  <c r="AA297" i="4"/>
  <c r="AA298" i="4"/>
  <c r="AA299" i="4"/>
  <c r="AA295" i="4"/>
  <c r="AA352" i="4"/>
  <c r="AA351" i="4"/>
  <c r="AA346" i="4"/>
  <c r="Y346" i="4"/>
  <c r="AA345" i="4"/>
  <c r="AA337" i="4"/>
  <c r="Y337" i="4"/>
  <c r="AA336" i="4"/>
  <c r="AA328" i="4"/>
  <c r="Y328" i="4"/>
  <c r="AA326" i="4"/>
  <c r="AA315" i="4"/>
  <c r="Y315" i="4"/>
  <c r="AA314" i="4"/>
  <c r="AA303" i="4"/>
  <c r="Y303" i="4"/>
  <c r="AA301" i="4"/>
  <c r="Z301" i="4"/>
  <c r="Y301" i="4"/>
  <c r="AA300" i="4"/>
  <c r="Z300" i="4"/>
  <c r="Y300" i="4"/>
  <c r="AA293" i="4"/>
  <c r="Z293" i="4"/>
  <c r="Y293" i="4"/>
  <c r="AA290" i="4"/>
  <c r="Z290" i="4"/>
  <c r="Y290" i="4"/>
  <c r="AA289" i="4"/>
  <c r="Z289" i="4"/>
  <c r="Y289" i="4"/>
  <c r="AA288" i="4"/>
  <c r="Z288" i="4"/>
  <c r="Y288" i="4"/>
  <c r="AA282" i="4"/>
  <c r="AA283" i="4"/>
  <c r="AA281" i="4"/>
  <c r="Z284" i="4"/>
  <c r="R31" i="36" s="1"/>
  <c r="AA279" i="4"/>
  <c r="Y279" i="4"/>
  <c r="Y284" i="4" s="1"/>
  <c r="O31" i="36" s="1"/>
  <c r="F272" i="4"/>
  <c r="U29" i="36" s="1"/>
  <c r="Y270" i="4"/>
  <c r="X270" i="4"/>
  <c r="AA270" i="4" s="1"/>
  <c r="AA269" i="4"/>
  <c r="Z269" i="4"/>
  <c r="Y269" i="4"/>
  <c r="Y268" i="4"/>
  <c r="X268" i="4"/>
  <c r="AA268" i="4" s="1"/>
  <c r="Y267" i="4"/>
  <c r="X267" i="4"/>
  <c r="Z267" i="4" s="1"/>
  <c r="AA266" i="4"/>
  <c r="Z266" i="4"/>
  <c r="Y266" i="4"/>
  <c r="Y263" i="4"/>
  <c r="X263" i="4"/>
  <c r="AA263" i="4" s="1"/>
  <c r="AA261" i="4"/>
  <c r="Z261" i="4"/>
  <c r="Y261" i="4"/>
  <c r="F258" i="4"/>
  <c r="U28" i="36" s="1"/>
  <c r="Y256" i="4"/>
  <c r="X256" i="4"/>
  <c r="AA256" i="4" s="1"/>
  <c r="Y255" i="4"/>
  <c r="X255" i="4"/>
  <c r="AA255" i="4" s="1"/>
  <c r="AA254" i="4"/>
  <c r="Z254" i="4"/>
  <c r="Y254" i="4"/>
  <c r="Y252" i="4"/>
  <c r="X252" i="4"/>
  <c r="Z252" i="4" s="1"/>
  <c r="Y251" i="4"/>
  <c r="X251" i="4"/>
  <c r="Z251" i="4" s="1"/>
  <c r="AA250" i="4"/>
  <c r="Z250" i="4"/>
  <c r="Y250" i="4"/>
  <c r="Y247" i="4"/>
  <c r="X247" i="4"/>
  <c r="AA247" i="4" s="1"/>
  <c r="Y241" i="4"/>
  <c r="X241" i="4"/>
  <c r="AA244" i="4" s="1"/>
  <c r="AA239" i="4"/>
  <c r="Z239" i="4"/>
  <c r="Y239" i="4"/>
  <c r="Z108" i="4"/>
  <c r="R14" i="36" s="1"/>
  <c r="AA107" i="4"/>
  <c r="Y107" i="4"/>
  <c r="AA105" i="4"/>
  <c r="Y105" i="4"/>
  <c r="AA104" i="4"/>
  <c r="Y104" i="4"/>
  <c r="AA102" i="4"/>
  <c r="Y102" i="4"/>
  <c r="AA101" i="4"/>
  <c r="Y101" i="4"/>
  <c r="AA100" i="4"/>
  <c r="Y100" i="4"/>
  <c r="AA97" i="4"/>
  <c r="Y97" i="4"/>
  <c r="AA96" i="4"/>
  <c r="Y96" i="4"/>
  <c r="AA95" i="4"/>
  <c r="Y95" i="4"/>
  <c r="AA94" i="4"/>
  <c r="Y94" i="4"/>
  <c r="AA93" i="4"/>
  <c r="Y93" i="4"/>
  <c r="Z44" i="4"/>
  <c r="R9" i="36" s="1"/>
  <c r="AA43" i="4"/>
  <c r="Y43" i="4"/>
  <c r="AA42" i="4"/>
  <c r="Y42" i="4"/>
  <c r="Y473" i="4" l="1"/>
  <c r="O46" i="36" s="1"/>
  <c r="Z354" i="4"/>
  <c r="R32" i="36" s="1"/>
  <c r="Y354" i="4"/>
  <c r="O32" i="36" s="1"/>
  <c r="AA485" i="4"/>
  <c r="AA480" i="4"/>
  <c r="AA482" i="4"/>
  <c r="Z452" i="4"/>
  <c r="Y462" i="4"/>
  <c r="O45" i="36" s="1"/>
  <c r="Y438" i="4"/>
  <c r="O43" i="36" s="1"/>
  <c r="AA479" i="4"/>
  <c r="Y455" i="4"/>
  <c r="O44" i="36" s="1"/>
  <c r="Z448" i="4"/>
  <c r="AA481" i="4"/>
  <c r="AA478" i="4"/>
  <c r="Z483" i="4"/>
  <c r="Y488" i="4"/>
  <c r="O47" i="36" s="1"/>
  <c r="AA454" i="4"/>
  <c r="Z485" i="4"/>
  <c r="Z443" i="4"/>
  <c r="AA487" i="4"/>
  <c r="Z241" i="4"/>
  <c r="AA241" i="4"/>
  <c r="O36" i="36"/>
  <c r="R36" i="36"/>
  <c r="Y44" i="4"/>
  <c r="O9" i="36" s="1"/>
  <c r="Z256" i="4"/>
  <c r="Z247" i="4"/>
  <c r="AA243" i="4"/>
  <c r="AA245" i="4"/>
  <c r="AA267" i="4"/>
  <c r="Y257" i="4"/>
  <c r="O28" i="36" s="1"/>
  <c r="Y108" i="4"/>
  <c r="O14" i="36" s="1"/>
  <c r="AA252" i="4"/>
  <c r="Y271" i="4"/>
  <c r="O29" i="36" s="1"/>
  <c r="Z255" i="4"/>
  <c r="Z268" i="4"/>
  <c r="AA251" i="4"/>
  <c r="Z263" i="4"/>
  <c r="Z270" i="4"/>
  <c r="Z488" i="4" l="1"/>
  <c r="R47" i="36" s="1"/>
  <c r="Z455" i="4"/>
  <c r="R44" i="36" s="1"/>
  <c r="Z257" i="4"/>
  <c r="R28" i="36" s="1"/>
  <c r="Z271" i="4"/>
  <c r="R29" i="36" s="1"/>
  <c r="AA27" i="4" l="1"/>
  <c r="AA28" i="4"/>
  <c r="AA29" i="4"/>
  <c r="Y29" i="4"/>
  <c r="Y28" i="4"/>
  <c r="Y27" i="4"/>
  <c r="Z89" i="4" l="1"/>
  <c r="AA87" i="4"/>
  <c r="Z32" i="4" l="1"/>
  <c r="B11" i="36" l="1"/>
  <c r="U11" i="36"/>
  <c r="C11" i="36"/>
  <c r="R11" i="36"/>
  <c r="U7" i="36"/>
  <c r="R7" i="36"/>
  <c r="C7" i="36"/>
  <c r="B7" i="36"/>
  <c r="AA31" i="4"/>
  <c r="Y31" i="4"/>
  <c r="AA30" i="4"/>
  <c r="Y30" i="4"/>
  <c r="AA26" i="4"/>
  <c r="Y26" i="4"/>
  <c r="Y32" i="4" l="1"/>
  <c r="O7" i="36" s="1"/>
  <c r="O11" i="36"/>
  <c r="F136" i="4"/>
  <c r="Z134" i="4"/>
  <c r="Z133" i="4"/>
  <c r="Z132" i="4"/>
  <c r="Z131" i="4"/>
  <c r="Z130" i="4"/>
  <c r="Z129" i="4"/>
  <c r="Z128" i="4"/>
  <c r="Z127" i="4"/>
  <c r="U37" i="36" l="1"/>
  <c r="C37" i="36"/>
  <c r="B37" i="36"/>
  <c r="U17" i="36"/>
  <c r="C17" i="36"/>
  <c r="B17" i="36"/>
  <c r="U13" i="36"/>
  <c r="C13" i="36"/>
  <c r="B13" i="36"/>
  <c r="B12" i="36"/>
  <c r="B10" i="36"/>
  <c r="U12" i="36"/>
  <c r="C12" i="36"/>
  <c r="Z419" i="4"/>
  <c r="AA418" i="4"/>
  <c r="Y418" i="4"/>
  <c r="AA417" i="4"/>
  <c r="Y417" i="4"/>
  <c r="AA416" i="4"/>
  <c r="Y416" i="4"/>
  <c r="Z123" i="4" l="1"/>
  <c r="AA393" i="4" l="1"/>
  <c r="Y393" i="4"/>
  <c r="AA392" i="4"/>
  <c r="Y392" i="4"/>
  <c r="Z394" i="4"/>
  <c r="R37" i="36" s="1"/>
  <c r="AA591" i="4"/>
  <c r="Y591" i="4"/>
  <c r="AA134" i="4"/>
  <c r="Y134" i="4"/>
  <c r="AA133" i="4"/>
  <c r="Y133" i="4"/>
  <c r="AA132" i="4"/>
  <c r="Y132" i="4"/>
  <c r="AA131" i="4"/>
  <c r="Y131" i="4"/>
  <c r="AA130" i="4"/>
  <c r="Y130" i="4"/>
  <c r="AA129" i="4"/>
  <c r="Y129" i="4"/>
  <c r="AA128" i="4"/>
  <c r="Y128" i="4"/>
  <c r="AA127" i="4"/>
  <c r="Y127" i="4"/>
  <c r="Z135" i="4"/>
  <c r="R17" i="36" s="1"/>
  <c r="AA122" i="4"/>
  <c r="Y122" i="4"/>
  <c r="AA121" i="4"/>
  <c r="Y121" i="4"/>
  <c r="AA120" i="4"/>
  <c r="Y120" i="4"/>
  <c r="AA119" i="4"/>
  <c r="Y119" i="4"/>
  <c r="AA118" i="4"/>
  <c r="Y118" i="4"/>
  <c r="AA117" i="4"/>
  <c r="Y117" i="4"/>
  <c r="AA116" i="4"/>
  <c r="Y116" i="4"/>
  <c r="AA115" i="4"/>
  <c r="Y115" i="4"/>
  <c r="AA114" i="4"/>
  <c r="Y114" i="4"/>
  <c r="AA113" i="4"/>
  <c r="Y113" i="4"/>
  <c r="AA112" i="4"/>
  <c r="Y112" i="4"/>
  <c r="Y82" i="16"/>
  <c r="AA590" i="4"/>
  <c r="Y590" i="4"/>
  <c r="AA589" i="4"/>
  <c r="Y589" i="4"/>
  <c r="AA588" i="4"/>
  <c r="Y588" i="4"/>
  <c r="AA587" i="4"/>
  <c r="Y587" i="4"/>
  <c r="AA586" i="4"/>
  <c r="Y586" i="4"/>
  <c r="R57" i="36"/>
  <c r="AA579" i="4"/>
  <c r="Y579" i="4"/>
  <c r="AA578" i="4"/>
  <c r="Y578" i="4"/>
  <c r="AA577" i="4"/>
  <c r="Y577" i="4"/>
  <c r="AA576" i="4"/>
  <c r="Y576" i="4"/>
  <c r="AA575" i="4"/>
  <c r="Y575" i="4"/>
  <c r="AA574" i="4"/>
  <c r="Y574" i="4"/>
  <c r="AA573" i="4"/>
  <c r="Y573" i="4"/>
  <c r="AA572" i="4"/>
  <c r="Y572" i="4"/>
  <c r="AA571" i="4"/>
  <c r="Y571" i="4"/>
  <c r="AA565" i="4"/>
  <c r="Y565" i="4"/>
  <c r="AA564" i="4"/>
  <c r="Y564" i="4"/>
  <c r="AA563" i="4"/>
  <c r="Y563" i="4"/>
  <c r="AA562" i="4"/>
  <c r="Y562" i="4"/>
  <c r="AA561" i="4"/>
  <c r="Y561" i="4"/>
  <c r="AA560" i="4"/>
  <c r="Y560" i="4"/>
  <c r="AA559" i="4"/>
  <c r="Y559" i="4"/>
  <c r="AA558" i="4"/>
  <c r="Y558" i="4"/>
  <c r="Y110" i="16"/>
  <c r="Y109" i="16"/>
  <c r="R13" i="36"/>
  <c r="AA88" i="4"/>
  <c r="Y88" i="4"/>
  <c r="AA86" i="4"/>
  <c r="Y86" i="4"/>
  <c r="AA85" i="4"/>
  <c r="Y85" i="4"/>
  <c r="Z82" i="4"/>
  <c r="R12" i="36" s="1"/>
  <c r="AA81" i="4"/>
  <c r="Y81" i="4"/>
  <c r="AA80" i="4"/>
  <c r="Y80" i="4"/>
  <c r="AA79" i="4"/>
  <c r="Y79" i="4"/>
  <c r="AA78" i="4"/>
  <c r="Y78" i="4"/>
  <c r="AA76" i="4"/>
  <c r="Y76" i="4"/>
  <c r="AA75" i="4"/>
  <c r="Y75" i="4"/>
  <c r="AA74" i="4"/>
  <c r="Y74" i="4"/>
  <c r="AA73" i="4"/>
  <c r="Y73" i="4"/>
  <c r="Y91" i="16"/>
  <c r="Y90" i="16"/>
  <c r="C23" i="36"/>
  <c r="Z546" i="4"/>
  <c r="R53" i="36" s="1"/>
  <c r="X537" i="4"/>
  <c r="X536" i="4"/>
  <c r="X541" i="4"/>
  <c r="Y541" i="4"/>
  <c r="X540" i="4"/>
  <c r="Y540" i="4"/>
  <c r="Y539" i="4"/>
  <c r="Y537" i="4"/>
  <c r="Y536" i="4"/>
  <c r="Y535" i="4"/>
  <c r="X275" i="4"/>
  <c r="Y275" i="4" s="1"/>
  <c r="Y274" i="4"/>
  <c r="AA274" i="4"/>
  <c r="C60" i="36"/>
  <c r="Y569" i="4"/>
  <c r="Y570" i="4"/>
  <c r="Y550" i="4"/>
  <c r="Y552" i="4"/>
  <c r="Y553" i="4"/>
  <c r="Y554" i="4"/>
  <c r="Y542" i="4"/>
  <c r="Y543" i="4"/>
  <c r="Y544" i="4"/>
  <c r="Y545" i="4"/>
  <c r="Y527" i="4"/>
  <c r="Y525" i="4"/>
  <c r="Y526" i="4"/>
  <c r="Y528" i="4"/>
  <c r="Y529" i="4"/>
  <c r="Y530" i="4"/>
  <c r="Y518" i="4"/>
  <c r="Y512" i="4"/>
  <c r="Y513" i="4"/>
  <c r="Y514" i="4"/>
  <c r="Y515" i="4"/>
  <c r="Y516" i="4"/>
  <c r="Y517" i="4"/>
  <c r="Y519" i="4"/>
  <c r="Y520" i="4"/>
  <c r="Y521" i="4"/>
  <c r="Y501" i="4"/>
  <c r="Y502" i="4"/>
  <c r="Y503" i="4"/>
  <c r="Y504" i="4"/>
  <c r="Y505" i="4"/>
  <c r="Y506" i="4"/>
  <c r="Y507" i="4"/>
  <c r="Y508" i="4"/>
  <c r="Y492" i="4"/>
  <c r="Y493" i="4"/>
  <c r="Y494" i="4"/>
  <c r="Y495" i="4"/>
  <c r="Y496" i="4"/>
  <c r="Y497" i="4"/>
  <c r="Y426" i="4"/>
  <c r="Y427" i="4"/>
  <c r="Y428" i="4"/>
  <c r="Y429" i="4"/>
  <c r="Y430" i="4"/>
  <c r="Y422" i="4"/>
  <c r="Y423" i="4" s="1"/>
  <c r="O41" i="36" s="1"/>
  <c r="Y374" i="4"/>
  <c r="Y375" i="4" s="1"/>
  <c r="O35" i="36" s="1"/>
  <c r="Y370" i="4"/>
  <c r="Y371" i="4" s="1"/>
  <c r="O34" i="36" s="1"/>
  <c r="Y190" i="4"/>
  <c r="Y191" i="4"/>
  <c r="Y192" i="4"/>
  <c r="Y193" i="4"/>
  <c r="Y194" i="4"/>
  <c r="Y195" i="4"/>
  <c r="Y196" i="4"/>
  <c r="Y197" i="4"/>
  <c r="Y198" i="4"/>
  <c r="Y199" i="4"/>
  <c r="Y200" i="4"/>
  <c r="Y201" i="4"/>
  <c r="Y202" i="4"/>
  <c r="Y203" i="4"/>
  <c r="Y204" i="4"/>
  <c r="Y153" i="4"/>
  <c r="Y154" i="4"/>
  <c r="Y155" i="4"/>
  <c r="Y156" i="4"/>
  <c r="Y147" i="4"/>
  <c r="Y148" i="4" s="1"/>
  <c r="O19" i="36" s="1"/>
  <c r="Y47" i="4"/>
  <c r="Y48" i="4"/>
  <c r="Y49" i="4"/>
  <c r="Y50" i="4"/>
  <c r="Y51" i="4"/>
  <c r="Y52" i="4"/>
  <c r="Y53" i="4"/>
  <c r="Y54" i="4"/>
  <c r="Y35" i="4"/>
  <c r="Y36" i="4"/>
  <c r="Y37" i="4"/>
  <c r="Y38" i="4"/>
  <c r="Y21" i="4"/>
  <c r="Y22" i="4"/>
  <c r="Y17" i="4"/>
  <c r="Y6" i="4"/>
  <c r="Y7" i="4"/>
  <c r="Y8" i="4"/>
  <c r="Y9" i="4"/>
  <c r="Y10" i="4"/>
  <c r="Y11" i="4"/>
  <c r="Y12" i="4"/>
  <c r="Y13" i="4"/>
  <c r="Y14" i="4"/>
  <c r="Y15" i="4"/>
  <c r="Y16" i="4"/>
  <c r="U53" i="36"/>
  <c r="AA545" i="4"/>
  <c r="AA544" i="4"/>
  <c r="AA543" i="4"/>
  <c r="AA542" i="4"/>
  <c r="B23" i="36"/>
  <c r="Z621" i="4"/>
  <c r="R61" i="36" s="1"/>
  <c r="R59" i="36"/>
  <c r="Z592" i="4"/>
  <c r="R58" i="36" s="1"/>
  <c r="Z566" i="4"/>
  <c r="R56" i="36" s="1"/>
  <c r="R55" i="36"/>
  <c r="Z531" i="4"/>
  <c r="R52" i="36" s="1"/>
  <c r="Z522" i="4"/>
  <c r="R51" i="36" s="1"/>
  <c r="Z509" i="4"/>
  <c r="R50" i="36" s="1"/>
  <c r="Z498" i="4"/>
  <c r="R49" i="36" s="1"/>
  <c r="Z431" i="4"/>
  <c r="R42" i="36" s="1"/>
  <c r="Z423" i="4"/>
  <c r="R41" i="36" s="1"/>
  <c r="R40" i="36"/>
  <c r="R38" i="36"/>
  <c r="Z375" i="4"/>
  <c r="R35" i="36" s="1"/>
  <c r="Z371" i="4"/>
  <c r="R34" i="36" s="1"/>
  <c r="Z276" i="4"/>
  <c r="R30" i="36" s="1"/>
  <c r="R27" i="36"/>
  <c r="Z205" i="4"/>
  <c r="R24" i="36" s="1"/>
  <c r="R22" i="36"/>
  <c r="Z157" i="4"/>
  <c r="R21" i="36" s="1"/>
  <c r="Z148" i="4"/>
  <c r="R19" i="36" s="1"/>
  <c r="R18" i="36"/>
  <c r="R16" i="36"/>
  <c r="Z55" i="4"/>
  <c r="R10" i="36" s="1"/>
  <c r="Z39" i="4"/>
  <c r="R8" i="36" s="1"/>
  <c r="Z23" i="4"/>
  <c r="R6" i="36" s="1"/>
  <c r="Z18" i="4"/>
  <c r="R5" i="36" s="1"/>
  <c r="U61" i="36"/>
  <c r="U59" i="36"/>
  <c r="U58" i="36"/>
  <c r="U57" i="36"/>
  <c r="U56" i="36"/>
  <c r="U55" i="36"/>
  <c r="U52" i="36"/>
  <c r="U51" i="36"/>
  <c r="U50" i="36"/>
  <c r="U49" i="36"/>
  <c r="U42" i="36"/>
  <c r="U41" i="36"/>
  <c r="U40" i="36"/>
  <c r="U38" i="36"/>
  <c r="U35" i="36"/>
  <c r="U34" i="36"/>
  <c r="U30" i="36"/>
  <c r="U27" i="36"/>
  <c r="U24" i="36"/>
  <c r="U22" i="36"/>
  <c r="U21" i="36"/>
  <c r="U19" i="36"/>
  <c r="U18" i="36"/>
  <c r="U16" i="36"/>
  <c r="U10" i="36"/>
  <c r="U8" i="36"/>
  <c r="U6" i="36"/>
  <c r="U5" i="36"/>
  <c r="C61" i="36"/>
  <c r="C59" i="36"/>
  <c r="C58" i="36"/>
  <c r="C57" i="36"/>
  <c r="C56" i="36"/>
  <c r="C55" i="36"/>
  <c r="C53" i="36"/>
  <c r="C52" i="36"/>
  <c r="C51" i="36"/>
  <c r="C50" i="36"/>
  <c r="C49" i="36"/>
  <c r="C30" i="36"/>
  <c r="C42" i="36"/>
  <c r="C41" i="36"/>
  <c r="C38" i="36"/>
  <c r="C40" i="36"/>
  <c r="C35" i="36"/>
  <c r="C34" i="36"/>
  <c r="C27" i="36"/>
  <c r="C24" i="36"/>
  <c r="C22" i="36"/>
  <c r="C21" i="36"/>
  <c r="C19" i="36"/>
  <c r="C18" i="36"/>
  <c r="C16" i="36"/>
  <c r="C10" i="36"/>
  <c r="C8" i="36"/>
  <c r="C5" i="36"/>
  <c r="C6" i="36"/>
  <c r="B60" i="36"/>
  <c r="B61" i="36"/>
  <c r="B59" i="36"/>
  <c r="B58" i="36"/>
  <c r="B57" i="36"/>
  <c r="B56" i="36"/>
  <c r="B55" i="36"/>
  <c r="B50" i="36"/>
  <c r="B49" i="36"/>
  <c r="B53" i="36"/>
  <c r="B52" i="36"/>
  <c r="B51" i="36"/>
  <c r="B38" i="36"/>
  <c r="B40" i="36"/>
  <c r="B34" i="36"/>
  <c r="B35" i="36"/>
  <c r="B30" i="36"/>
  <c r="B27" i="36"/>
  <c r="B22" i="36"/>
  <c r="B21" i="36"/>
  <c r="B19" i="36"/>
  <c r="B18" i="36"/>
  <c r="B16" i="36"/>
  <c r="B8" i="36"/>
  <c r="B6" i="36"/>
  <c r="B5" i="36"/>
  <c r="B42" i="36"/>
  <c r="B41" i="36"/>
  <c r="B24" i="36"/>
  <c r="C54" i="36"/>
  <c r="C48" i="36"/>
  <c r="C25" i="36"/>
  <c r="C20" i="36"/>
  <c r="C15" i="36"/>
  <c r="C4" i="36"/>
  <c r="B48" i="36"/>
  <c r="B54" i="36"/>
  <c r="B25" i="36"/>
  <c r="B20" i="36"/>
  <c r="B15" i="36"/>
  <c r="B4" i="36"/>
  <c r="AA527" i="4"/>
  <c r="AA508" i="4"/>
  <c r="AA507" i="4"/>
  <c r="AA506" i="4"/>
  <c r="AA505" i="4"/>
  <c r="AA504" i="4"/>
  <c r="AA503" i="4"/>
  <c r="AA502" i="4"/>
  <c r="AA501" i="4"/>
  <c r="AA17" i="4"/>
  <c r="AA16" i="4"/>
  <c r="AA15" i="4"/>
  <c r="AA14" i="4"/>
  <c r="AA13" i="4"/>
  <c r="AA12" i="4"/>
  <c r="AA11" i="4"/>
  <c r="AA10" i="4"/>
  <c r="AA9" i="4"/>
  <c r="AA8" i="4"/>
  <c r="AA7" i="4"/>
  <c r="AA6" i="4"/>
  <c r="A1" i="36"/>
  <c r="D1" i="36"/>
  <c r="Z1" i="36"/>
  <c r="Z1" i="4"/>
  <c r="D1" i="4"/>
  <c r="A1" i="4"/>
  <c r="AA570" i="4"/>
  <c r="AA569" i="4"/>
  <c r="AA497" i="4"/>
  <c r="AA496" i="4"/>
  <c r="AA495" i="4"/>
  <c r="AA494" i="4"/>
  <c r="AA493" i="4"/>
  <c r="AA492" i="4"/>
  <c r="AA204" i="4"/>
  <c r="AA203" i="4"/>
  <c r="AA202" i="4"/>
  <c r="AA201" i="4"/>
  <c r="AA200" i="4"/>
  <c r="AA199" i="4"/>
  <c r="AA198" i="4"/>
  <c r="AA197" i="4"/>
  <c r="AA196" i="4"/>
  <c r="AA195" i="4"/>
  <c r="AA194" i="4"/>
  <c r="AA193" i="4"/>
  <c r="AA192" i="4"/>
  <c r="AA191" i="4"/>
  <c r="AA190" i="4"/>
  <c r="Y77" i="16"/>
  <c r="Y76" i="16"/>
  <c r="Y107" i="16"/>
  <c r="Y106" i="16"/>
  <c r="Y105" i="16"/>
  <c r="Y104" i="16"/>
  <c r="Y103" i="16"/>
  <c r="Y101" i="16"/>
  <c r="Y100" i="16"/>
  <c r="Y99" i="16"/>
  <c r="Y98" i="16"/>
  <c r="Y97" i="16"/>
  <c r="Y96" i="16"/>
  <c r="AA422" i="4"/>
  <c r="AA430" i="4"/>
  <c r="AA530" i="4"/>
  <c r="AA529" i="4"/>
  <c r="AA528" i="4"/>
  <c r="AA526" i="4"/>
  <c r="AA525" i="4"/>
  <c r="AA429" i="4"/>
  <c r="AA428" i="4"/>
  <c r="AA427" i="4"/>
  <c r="AA426" i="4"/>
  <c r="AA374" i="4"/>
  <c r="AA370" i="4"/>
  <c r="Y6" i="16"/>
  <c r="Y8" i="16"/>
  <c r="Y9" i="16"/>
  <c r="Y10" i="16"/>
  <c r="Y12" i="16"/>
  <c r="Y13" i="16"/>
  <c r="Y14" i="16"/>
  <c r="Y15" i="16"/>
  <c r="Y17" i="16"/>
  <c r="Y18" i="16"/>
  <c r="Y20" i="16"/>
  <c r="Y21" i="16"/>
  <c r="Y22" i="16"/>
  <c r="Y25" i="16"/>
  <c r="Y26" i="16"/>
  <c r="Y27" i="16"/>
  <c r="Y28" i="16"/>
  <c r="Y29" i="16"/>
  <c r="Y30" i="16"/>
  <c r="Y31" i="16"/>
  <c r="Y32" i="16"/>
  <c r="Y33" i="16"/>
  <c r="Y34" i="16"/>
  <c r="Y35" i="16"/>
  <c r="Y36" i="16"/>
  <c r="Y37" i="16"/>
  <c r="Y38" i="16"/>
  <c r="Y39" i="16"/>
  <c r="Y41" i="16"/>
  <c r="Y42" i="16"/>
  <c r="Y45" i="16"/>
  <c r="Y46" i="16"/>
  <c r="Y47" i="16"/>
  <c r="Y48" i="16"/>
  <c r="Y50" i="16"/>
  <c r="Y51" i="16"/>
  <c r="Y52" i="16"/>
  <c r="Y53" i="16"/>
  <c r="Y54" i="16"/>
  <c r="Y56" i="16"/>
  <c r="Y57" i="16"/>
  <c r="Y58" i="16"/>
  <c r="Y59" i="16"/>
  <c r="Y60" i="16"/>
  <c r="Y61" i="16"/>
  <c r="Y63" i="16"/>
  <c r="Y64" i="16"/>
  <c r="Y65" i="16"/>
  <c r="Y66" i="16"/>
  <c r="Y68" i="16"/>
  <c r="Y69" i="16"/>
  <c r="Y70" i="16"/>
  <c r="Y71" i="16"/>
  <c r="Y72" i="16"/>
  <c r="Y79" i="16"/>
  <c r="Y94" i="16"/>
  <c r="AA518" i="4"/>
  <c r="AA21" i="4"/>
  <c r="AA554" i="4"/>
  <c r="AA553" i="4"/>
  <c r="AA552" i="4"/>
  <c r="AA550" i="4"/>
  <c r="AA521" i="4"/>
  <c r="AA520" i="4"/>
  <c r="AA22" i="4"/>
  <c r="AA519" i="4"/>
  <c r="AA517" i="4"/>
  <c r="AA516" i="4"/>
  <c r="AA515" i="4"/>
  <c r="AA514" i="4"/>
  <c r="AA513" i="4"/>
  <c r="AA512" i="4"/>
  <c r="AA156" i="4"/>
  <c r="AA155" i="4"/>
  <c r="AA154" i="4"/>
  <c r="AA153" i="4"/>
  <c r="AA147" i="4"/>
  <c r="AA54" i="4"/>
  <c r="AA53" i="4"/>
  <c r="AA52" i="4"/>
  <c r="AA51" i="4"/>
  <c r="AA50" i="4"/>
  <c r="AA49" i="4"/>
  <c r="AA48" i="4"/>
  <c r="AA47" i="4"/>
  <c r="AA38" i="4"/>
  <c r="AA37" i="4"/>
  <c r="AA36" i="4"/>
  <c r="AA35" i="4"/>
  <c r="U62" i="36" l="1"/>
  <c r="Y394" i="4"/>
  <c r="O37" i="36" s="1"/>
  <c r="Y135" i="4"/>
  <c r="O17" i="36" s="1"/>
  <c r="Y89" i="4"/>
  <c r="O13" i="36" s="1"/>
  <c r="AA540" i="4"/>
  <c r="Y592" i="4"/>
  <c r="O58" i="36" s="1"/>
  <c r="Y23" i="4"/>
  <c r="O6" i="36" s="1"/>
  <c r="O59" i="36"/>
  <c r="Y621" i="4"/>
  <c r="O61" i="36" s="1"/>
  <c r="Y555" i="4"/>
  <c r="O55" i="36" s="1"/>
  <c r="Y276" i="4"/>
  <c r="O30" i="36" s="1"/>
  <c r="O38" i="36"/>
  <c r="Y419" i="4"/>
  <c r="O40" i="36" s="1"/>
  <c r="AA539" i="4"/>
  <c r="Y55" i="4"/>
  <c r="O10" i="36" s="1"/>
  <c r="Y144" i="4"/>
  <c r="O18" i="36" s="1"/>
  <c r="Y205" i="4"/>
  <c r="O24" i="36" s="1"/>
  <c r="Y498" i="4"/>
  <c r="O49" i="36" s="1"/>
  <c r="Y509" i="4"/>
  <c r="O50" i="36" s="1"/>
  <c r="AA536" i="4"/>
  <c r="Y82" i="4"/>
  <c r="O12" i="36" s="1"/>
  <c r="AA275" i="4"/>
  <c r="Y18" i="4"/>
  <c r="O5" i="36" s="1"/>
  <c r="Y123" i="4"/>
  <c r="O16" i="36" s="1"/>
  <c r="Y157" i="4"/>
  <c r="O21" i="36" s="1"/>
  <c r="Y531" i="4"/>
  <c r="O52" i="36" s="1"/>
  <c r="Y583" i="4"/>
  <c r="O57" i="36" s="1"/>
  <c r="AA541" i="4"/>
  <c r="Y39" i="4"/>
  <c r="O8" i="36" s="1"/>
  <c r="O22" i="36"/>
  <c r="Y431" i="4"/>
  <c r="O42" i="36" s="1"/>
  <c r="Y522" i="4"/>
  <c r="O51" i="36" s="1"/>
  <c r="Y566" i="4"/>
  <c r="O56" i="36" s="1"/>
  <c r="Y546" i="4"/>
  <c r="O53" i="36" s="1"/>
  <c r="O27" i="36"/>
  <c r="AA535" i="4"/>
  <c r="AA537" i="4"/>
  <c r="R62" i="36" l="1"/>
  <c r="O62" i="36"/>
  <c r="AF64" i="36" l="1"/>
  <c r="Y83" i="16" l="1"/>
  <c r="X86" i="16"/>
  <c r="Y86" i="16" s="1"/>
  <c r="X87" i="16"/>
  <c r="Y87" i="16" s="1"/>
  <c r="X85" i="16"/>
  <c r="Y85" i="16" s="1"/>
</calcChain>
</file>

<file path=xl/sharedStrings.xml><?xml version="1.0" encoding="utf-8"?>
<sst xmlns="http://schemas.openxmlformats.org/spreadsheetml/2006/main" count="1761" uniqueCount="1204">
  <si>
    <t xml:space="preserve">GA Code: </t>
  </si>
  <si>
    <t xml:space="preserve">Certificate Holder name:   </t>
  </si>
  <si>
    <t xml:space="preserve">Date of Office Audit:   </t>
  </si>
  <si>
    <t>The Total Score Review has been moved to another tab named "Office - Total Score Review"</t>
  </si>
  <si>
    <r>
      <t>For existing vessels:</t>
    </r>
    <r>
      <rPr>
        <b/>
        <sz val="16"/>
        <rFont val="Arial"/>
        <family val="2"/>
      </rPr>
      <t xml:space="preserve"> </t>
    </r>
    <r>
      <rPr>
        <sz val="16"/>
        <rFont val="Arial"/>
        <family val="2"/>
      </rPr>
      <t>Are ballast tanks coated with a hard coating of a light colour?</t>
    </r>
  </si>
  <si>
    <t>106.12</t>
  </si>
  <si>
    <t>N</t>
  </si>
  <si>
    <t>7300.10</t>
  </si>
  <si>
    <t>Does the company have procedures/instructions for hull / ship's construction condition-inspections to be carried out by ship's personnel?</t>
  </si>
  <si>
    <t>Chemical Tanker Cargo Operations &amp; Additional Green Award requirements</t>
  </si>
  <si>
    <t>4100.18</t>
  </si>
  <si>
    <t>Does the company have cargo related safety instructions for visitors? (access on board, PPE, access on deck; all in relation to nature of cargo)</t>
  </si>
  <si>
    <t>4100.19</t>
  </si>
  <si>
    <t>Does the company require a Shipping Document (SD) from charterer/shipper?</t>
  </si>
  <si>
    <t>4100.20</t>
  </si>
  <si>
    <t>Does the Shipping Document contain cargo specifications as required by the IBC code?</t>
  </si>
  <si>
    <t>4100.21</t>
  </si>
  <si>
    <t>Are relevant Shipping Documents distributed to the respective vessels prior cargo loading operations?</t>
  </si>
  <si>
    <t>4100.22</t>
  </si>
  <si>
    <t>Is the annual MEPC circular on new substances sent to the vessels?</t>
  </si>
  <si>
    <t>4100.23</t>
  </si>
  <si>
    <t>In case of new products, are relevant "tripartite addendums" sent to the relevant vessels?</t>
  </si>
  <si>
    <t>4100.24</t>
  </si>
  <si>
    <t>Does the company maintain a cargo product list (database/system) which encompasses IBC Ch 17/18/19, MEPC.2 circulars and products/mixtures assessed under the Tripartite Agreement?</t>
  </si>
  <si>
    <t>4100.25</t>
  </si>
  <si>
    <t>5460</t>
  </si>
  <si>
    <t>Lubrication and Use of Oils (Element nr.: 5810, 5811 &amp; 5812)</t>
  </si>
  <si>
    <t>Stern tube lubrication</t>
  </si>
  <si>
    <t>5810.1</t>
  </si>
  <si>
    <t>ELEMENTS WITH NO 
MINIMUM SCORE</t>
  </si>
  <si>
    <t>Is the Master of a vessel fully conversant with the Company's Management Systems?</t>
  </si>
  <si>
    <t>Do office personnel receive training/courses with regard to the ISM Code and are they consistent with the  MS manuals?</t>
  </si>
  <si>
    <t>Is communication with media included in the emergency procedures?</t>
  </si>
  <si>
    <t xml:space="preserve">Are shore-ship communications, defined levels of authority and lines of communication documented and working effectively ?               </t>
  </si>
  <si>
    <t>RESOURCES AND PERSONNEL AND STCW</t>
  </si>
  <si>
    <t>Does the system cover the arrangements needed to ensure that the company, day and night, is prepared to respond effectively to hazards, accidents or emergencies involving their ships?</t>
  </si>
  <si>
    <t>Does the company have procedures/instructions for mooring/unmooring operations?</t>
  </si>
  <si>
    <t>Are tasks &amp; responsibilities of shipboard personnel assigned to ballast water exchange operations defined, documented &amp; controlled ?</t>
  </si>
  <si>
    <t>MAINTENANCE / SURVEYS</t>
  </si>
  <si>
    <t>6100.1</t>
  </si>
  <si>
    <t>Have the owners/managers established documented policies concerning shore/ship personnel?</t>
  </si>
  <si>
    <t>7300.8</t>
  </si>
  <si>
    <t>5440.6</t>
  </si>
  <si>
    <t>Revision Code</t>
  </si>
  <si>
    <r>
      <t>Particulate Matter (PM) Emissions</t>
    </r>
    <r>
      <rPr>
        <b/>
        <sz val="18"/>
        <rFont val="Arial"/>
        <family val="2"/>
      </rPr>
      <t xml:space="preserve">   </t>
    </r>
  </si>
  <si>
    <t>111.1</t>
  </si>
  <si>
    <t>111.2</t>
  </si>
  <si>
    <t>6200.11</t>
  </si>
  <si>
    <t>Are adequate system back-up’s for office administrative PC systems made (where applicable) and are procedures for this documented ?</t>
  </si>
  <si>
    <r>
      <t xml:space="preserve">Compressor for the refilling of air cylinders for breathing apparatus or Alternative, </t>
    </r>
    <r>
      <rPr>
        <sz val="16"/>
        <rFont val="Arial"/>
        <family val="2"/>
      </rPr>
      <t>Additional Green Award requirement</t>
    </r>
  </si>
  <si>
    <t xml:space="preserve">Ships required to carry out Fuel Change Over to low sulphur MARINE DIESEL OIL or low sulphur MARINE GAS OIL  ( low sulphur Distillates )  </t>
  </si>
  <si>
    <t>Environmental Ship Index (ESI)</t>
  </si>
  <si>
    <t>7400.1</t>
  </si>
  <si>
    <t>7400.2</t>
  </si>
  <si>
    <t>7500.1</t>
  </si>
  <si>
    <t>1200.1</t>
  </si>
  <si>
    <t>1600.5</t>
  </si>
  <si>
    <t>1600.6</t>
  </si>
  <si>
    <t>1200.2</t>
  </si>
  <si>
    <t>2300.1</t>
  </si>
  <si>
    <t>106.11</t>
  </si>
  <si>
    <t>NOT APPLICABLE</t>
  </si>
  <si>
    <t>6300.5</t>
  </si>
  <si>
    <t>Is a checklist used for bunker operations (company format) ?</t>
  </si>
  <si>
    <t>Are masters entitled to use non-compulsory pilot services? (must be stated in a company procedure)</t>
  </si>
  <si>
    <t>1200.14</t>
  </si>
  <si>
    <t>Are all personnel entering an enclosed space provided with a personal gas detector which can measure oxygen?</t>
  </si>
  <si>
    <t>1200.15</t>
  </si>
  <si>
    <t xml:space="preserve">MAXIMUM OBTAINABLE RANKING SCORE </t>
  </si>
  <si>
    <t>Navigation</t>
  </si>
  <si>
    <t>Are ship inspections held at defined intervals? (minimum of twice a year or equivalent)</t>
  </si>
  <si>
    <t>6400</t>
  </si>
  <si>
    <t>6300</t>
  </si>
  <si>
    <r>
      <t xml:space="preserve">Indicates that the minimum score for the relevant element is "0", hence a finding will </t>
    </r>
    <r>
      <rPr>
        <i/>
        <sz val="16"/>
        <rFont val="Arial"/>
        <family val="2"/>
      </rPr>
      <t>not</t>
    </r>
    <r>
      <rPr>
        <sz val="16"/>
        <rFont val="Arial"/>
        <family val="2"/>
      </rPr>
      <t xml:space="preserve"> be issued.</t>
    </r>
  </si>
  <si>
    <t>Are arrangements for shore and vessel systems documented ? (configuration scheme)</t>
  </si>
  <si>
    <t>O</t>
  </si>
  <si>
    <t>Total score</t>
  </si>
  <si>
    <t>Is/are (a) designated person(s) assigned in the office?</t>
  </si>
  <si>
    <t>104.3</t>
  </si>
  <si>
    <t>105.1</t>
  </si>
  <si>
    <t>105.6</t>
  </si>
  <si>
    <t>4100.7</t>
  </si>
  <si>
    <t>PREVENTION OF POLLUTION</t>
  </si>
  <si>
    <t>Is the working language between the office and the vessels defined?</t>
  </si>
  <si>
    <t>Is it company policy to have  safety stock inventory reports for critical equipment and stand-by equipment?</t>
  </si>
  <si>
    <t>For Owner/Managers</t>
  </si>
  <si>
    <r>
      <t>6400.10, 6400.11 &amp; 6400.12 are alternatives to 6400.1, 6400.8 &amp; 6400.9</t>
    </r>
    <r>
      <rPr>
        <b/>
        <sz val="16"/>
        <rFont val="Arial"/>
        <family val="2"/>
      </rPr>
      <t xml:space="preserve">
For 3rd-party Ship Managers</t>
    </r>
  </si>
  <si>
    <t>6400.10</t>
  </si>
  <si>
    <t>6400.11</t>
  </si>
  <si>
    <t>6400.12</t>
  </si>
  <si>
    <t>5810.3</t>
  </si>
  <si>
    <t>Are valid documents available at all relevant locations?</t>
  </si>
  <si>
    <t>111.3</t>
  </si>
  <si>
    <t>Are changes to documents reviewed and approved by authorised personnel?</t>
  </si>
  <si>
    <t>Are the Management System (MS) Manuals maintained and updated?</t>
  </si>
  <si>
    <t>Newbuild policy</t>
  </si>
  <si>
    <t>5450.1</t>
  </si>
  <si>
    <t xml:space="preserve">Is there an appropriate procedure in place for entering the pump room ?  </t>
  </si>
  <si>
    <t>MACHINERY / ENGINE OPERATIONS</t>
  </si>
  <si>
    <t>3100.1</t>
  </si>
  <si>
    <t>3100.2</t>
  </si>
  <si>
    <t>3100.3</t>
  </si>
  <si>
    <t>Is the cargo product database made available and updated for the company vessels?</t>
  </si>
  <si>
    <t>4100.26</t>
  </si>
  <si>
    <t>Are document control procedures applicable to the cargo product database?</t>
  </si>
  <si>
    <t>6100</t>
  </si>
  <si>
    <r>
      <t xml:space="preserve">Does company policy require </t>
    </r>
    <r>
      <rPr>
        <b/>
        <sz val="16"/>
        <rFont val="Arial"/>
        <family val="2"/>
      </rPr>
      <t xml:space="preserve">updated </t>
    </r>
    <r>
      <rPr>
        <sz val="16"/>
        <rFont val="Arial"/>
        <family val="2"/>
      </rPr>
      <t xml:space="preserve">fuel change over procedures (company approved) to be available onboard for the main engine, auxiliary engines and boilers?  (procedures should be available for each fuel type used onboard) </t>
    </r>
  </si>
  <si>
    <t xml:space="preserve">Are tasks,qualifications and responsibilities described in the manuals and in the job descriptions? </t>
  </si>
  <si>
    <t>Are corrective and/or preventive actions taken ?</t>
  </si>
  <si>
    <t>Does the MS require ship-critical equipment and systems to be identified?</t>
  </si>
  <si>
    <t>6200.7</t>
  </si>
  <si>
    <t>Is an evaluation report of vessel's performance sent to the company?</t>
  </si>
  <si>
    <t>Is ship's crew trained and drilled periodically according to enclosed space entry procedures ?</t>
  </si>
  <si>
    <t>Does training also include rescue and first aid?</t>
  </si>
  <si>
    <t>COMPANY RESPONSIBILITIES AND AUTHORITY</t>
  </si>
  <si>
    <t>217.1</t>
  </si>
  <si>
    <t>217.3</t>
  </si>
  <si>
    <t>217.5</t>
  </si>
  <si>
    <t>217.7</t>
  </si>
  <si>
    <t>217.9</t>
  </si>
  <si>
    <t>217</t>
  </si>
  <si>
    <t>1200.6</t>
  </si>
  <si>
    <t>1200.9</t>
  </si>
  <si>
    <t>1300</t>
  </si>
  <si>
    <t>1200</t>
  </si>
  <si>
    <t>1500.10</t>
  </si>
  <si>
    <t>1600.7</t>
  </si>
  <si>
    <t>1600.8</t>
  </si>
  <si>
    <t>3100.5</t>
  </si>
  <si>
    <t>3200.13</t>
  </si>
  <si>
    <t>5460.1</t>
  </si>
  <si>
    <t>5700.5</t>
  </si>
  <si>
    <t>5700.6</t>
  </si>
  <si>
    <t>5900.1</t>
  </si>
  <si>
    <t>5900.12</t>
  </si>
  <si>
    <t>5900.2</t>
  </si>
  <si>
    <t>5900.13</t>
  </si>
  <si>
    <t>5910.2</t>
  </si>
  <si>
    <t>5910.4</t>
  </si>
  <si>
    <t>5910.5</t>
  </si>
  <si>
    <t>5910.7</t>
  </si>
  <si>
    <t>6200.8</t>
  </si>
  <si>
    <t>6200.9</t>
  </si>
  <si>
    <t>6200.12</t>
  </si>
  <si>
    <t>6400.1</t>
  </si>
  <si>
    <t>6400.8</t>
  </si>
  <si>
    <t>6400.9</t>
  </si>
  <si>
    <t>6400.3</t>
  </si>
  <si>
    <t>6400.4</t>
  </si>
  <si>
    <t>6400.5</t>
  </si>
  <si>
    <t>6400.6</t>
  </si>
  <si>
    <t>7400.4</t>
  </si>
  <si>
    <t>201.1</t>
  </si>
  <si>
    <t>201</t>
  </si>
  <si>
    <t>1200.7</t>
  </si>
  <si>
    <t>2120.2</t>
  </si>
  <si>
    <t>GENERAL</t>
  </si>
  <si>
    <t>Provisions concerning Reports on Incidents Involving Harmful Substances (Protocol 1)</t>
  </si>
  <si>
    <t>REPORTS AND ANALYSES OF NON-CONFORMATIES, ACCIDENTS AND  HAZARDOUS OCCURENCES</t>
  </si>
  <si>
    <t>Are computer systems, in relation to IMO MSC/Circ.891, certified by a recognised organisation?</t>
  </si>
  <si>
    <t>DESIGNATED PERSONS</t>
  </si>
  <si>
    <t>Does the company have the overriding authority of the master clearly defined? (ISM Code 2002 5.2)</t>
  </si>
  <si>
    <t>Are obsolete documents removed promptly?</t>
  </si>
  <si>
    <r>
      <t>For existing vessels:</t>
    </r>
    <r>
      <rPr>
        <sz val="16"/>
        <rFont val="Arial"/>
        <family val="2"/>
      </rPr>
      <t xml:space="preserve"> Are ballast tanks coated with dark epoxy maintained with a modified epoxy coating of a light colour, after safety benefit assessment is carried out?</t>
    </r>
  </si>
  <si>
    <t xml:space="preserve">Does the company give instructions for internal inspections and do these inspections take manufacturer’s recommendations into account? </t>
  </si>
  <si>
    <t>Is there an Enclosed Space Entry and Hot  Work  permit to work system, taking account of IMO and industry guidelines and where relevant local port / terminal requirements?</t>
  </si>
  <si>
    <t>Is company approval of the Hot Work permit required before work can begin?</t>
  </si>
  <si>
    <t>7300.1</t>
  </si>
  <si>
    <t>Does the company require a responsible officer to be designated for all aspects of the operation?</t>
  </si>
  <si>
    <t>Does the company have instructions/procedures for the reporting of 
non-conformities/ near misses?</t>
  </si>
  <si>
    <t>Does the company have procedures to control documents and data relevant to the 
Man.System?</t>
  </si>
  <si>
    <t>3200.5</t>
  </si>
  <si>
    <t xml:space="preserve">Does the office support the master in cases where the ship cannot reasonably be expected to carry out ballast water exchange? </t>
  </si>
  <si>
    <t>Is company aware of cargo specifications which are required by the charterer of the ship?</t>
  </si>
  <si>
    <t>4100.6</t>
  </si>
  <si>
    <t xml:space="preserve"> Prevention of pollution by oil</t>
  </si>
  <si>
    <t>* for detailed interpretations of the colours and the usage of the checklist, please refer to the pdf-file named "Instruction Notes" located on www.greenaward.org under "Certification/ Download".</t>
  </si>
  <si>
    <t>Is it company policy to install Clean Water Tank (to enable Oily Bilge Water to be processed while in port and special areas)?</t>
  </si>
  <si>
    <t>Does the company distribute relevant cargo instructions to the vessel? (e.g.  is ship compatible for intended cargo)</t>
  </si>
  <si>
    <r>
      <t xml:space="preserve">TOTAL SCORE REVIEW
</t>
    </r>
    <r>
      <rPr>
        <b/>
        <sz val="28"/>
        <rFont val="Arial"/>
        <family val="2"/>
      </rPr>
      <t>OFFICE AUDIT - CHEMICAL TANKER</t>
    </r>
  </si>
  <si>
    <r>
      <t>Ballast Water Management</t>
    </r>
    <r>
      <rPr>
        <sz val="14"/>
        <rFont val="Arial"/>
        <family val="2"/>
      </rPr>
      <t/>
    </r>
  </si>
  <si>
    <t>Mooring Equipment</t>
  </si>
  <si>
    <t>Corrosion Prevention of Seawater Ballast Tanks</t>
  </si>
  <si>
    <t>Employment of Personnel</t>
  </si>
  <si>
    <t>Is it company procedure that the ship shore safety checklist has to be used before loading/unloading operations?</t>
  </si>
  <si>
    <t>Is an updated list of persons to be contacted available? (coastal States, port contacts, company interest contacts)</t>
  </si>
  <si>
    <t>2120.1</t>
  </si>
  <si>
    <t>6100.7</t>
  </si>
  <si>
    <t>Are there procedures/instructions for the internal transfer of fuel oil between main storage tanks?</t>
  </si>
  <si>
    <t>Is a management review done?</t>
  </si>
  <si>
    <t>Are internal audits carried out to verify whether safety and pollution-prevention activities, and other procedures, comply with the Management System (MS)?</t>
  </si>
  <si>
    <t>Scoring (%)</t>
  </si>
  <si>
    <t>Does the company have information regarding the relevant maintenance level of the vessel?</t>
  </si>
  <si>
    <t>Has a company procedure been implemented within the Management System that a Final Survey, by an independent organization, will be carried out on the "Inventory of Hazardous Materials" (Part I, Part II and Part III) before delivery to either the recycling facility or cash buyer?</t>
  </si>
  <si>
    <t>(Preparation of vessel before delivery) Has a company procedure been implemented to ensure that the vessel's cargo spaces &amp; other compartments where possible, will be delivered to either the recycling facility or cash-buyer in a "gas-free &amp; safe for entry and hot work" condition?</t>
  </si>
  <si>
    <t>(Preparation of vessel before delivery) Has a company procedure been implemented to clearly mark all compartments which could have an oxygen deficient or dangerous atmosphere? ( e.g. cofferdams, fuel oil tanks, waste oil tanks, black/grey water tanks, etc.)</t>
  </si>
  <si>
    <t>TOTAL SCORES</t>
  </si>
  <si>
    <t>3100.4</t>
  </si>
  <si>
    <t>3200.1</t>
  </si>
  <si>
    <t>CARGOES / CARGO OPERATIONS</t>
  </si>
  <si>
    <t>4100.1</t>
  </si>
  <si>
    <t>102.3</t>
  </si>
  <si>
    <t>103.1</t>
  </si>
  <si>
    <t>103.2</t>
  </si>
  <si>
    <t>Does the company policy for newbuilds implement additional measures to reduce harmful air emissions (NOx, SOx and PM) and improve energy efficiency (reduce CO2 or fuel consumption)?</t>
  </si>
  <si>
    <t>Are tasks, qualifications and responsibilities defined in the manuals and in the job descriptions?</t>
  </si>
  <si>
    <t>Are non-conformities reported including their possible cause?</t>
  </si>
  <si>
    <t>MAINTENANCE OF THE SHIP AND EQUIPMENT</t>
  </si>
  <si>
    <t>DOCUMENTATION</t>
  </si>
  <si>
    <t>COMPANY VERIFICATION, REVIEW AND EVALUATION</t>
  </si>
  <si>
    <t>IMO ELEMENTS</t>
  </si>
  <si>
    <t>110.2</t>
  </si>
  <si>
    <t>110.3</t>
  </si>
  <si>
    <t>SOLAS 1974</t>
  </si>
  <si>
    <t>SOLAS Certificates</t>
  </si>
  <si>
    <t>MARPOL 73/78</t>
  </si>
  <si>
    <t>Prevention of pollution by garbage</t>
  </si>
  <si>
    <t>INS- / CLAIM DEPT.</t>
  </si>
  <si>
    <t>5821.7</t>
  </si>
  <si>
    <t>5821.8</t>
  </si>
  <si>
    <t>5821.9</t>
  </si>
  <si>
    <t>Is it a company policy to always deliver all bilge water to reception facilities?</t>
  </si>
  <si>
    <t>5822</t>
  </si>
  <si>
    <t>Outfitting of sludge handling system</t>
  </si>
  <si>
    <t>5822.1</t>
  </si>
  <si>
    <t>Is it company policy to install a sludge collecting pump as per MEPC.1/Circ.642? (with the sole purpose of collecting the sludge from different ER tanks to the Oil Residue (Sludge) Tank)?</t>
  </si>
  <si>
    <t>5822.2</t>
  </si>
  <si>
    <t>Is it company policy to install a separate sludge discharge pump with the purpose of discharging the sludge to reception facility?</t>
  </si>
  <si>
    <t>5822.3</t>
  </si>
  <si>
    <t>5812.1</t>
  </si>
  <si>
    <t>5812.2</t>
  </si>
  <si>
    <t>5812.3</t>
  </si>
  <si>
    <t>5812.4</t>
  </si>
  <si>
    <t>5812.6</t>
  </si>
  <si>
    <t>5811.1</t>
  </si>
  <si>
    <t>The checklist was filled in incorrectly, thus shows "error".</t>
  </si>
  <si>
    <t>Shows which elements are minimum = maximum. Hence scores on all items is required to fully comply.</t>
  </si>
  <si>
    <t>111.4</t>
  </si>
  <si>
    <t>112.1</t>
  </si>
  <si>
    <t>112.2</t>
  </si>
  <si>
    <t>5900.10</t>
  </si>
  <si>
    <t>5910.6</t>
  </si>
  <si>
    <t>6200.10</t>
  </si>
  <si>
    <t>1200.10</t>
  </si>
  <si>
    <t>3200.11</t>
  </si>
  <si>
    <t>6300.8</t>
  </si>
  <si>
    <t>Is it company policy that ballast tanks of vessels delivered after 01-07-2012, are coated with a hard coating of a light colour?</t>
  </si>
  <si>
    <t>6300.6</t>
  </si>
  <si>
    <t>6300.7</t>
  </si>
  <si>
    <t>Does the company have records of past ship repairs for each of their ships?</t>
  </si>
  <si>
    <t>Does the company use weather routing services for ships on long haul voyages?</t>
  </si>
  <si>
    <t>109.4</t>
  </si>
  <si>
    <t>109.5</t>
  </si>
  <si>
    <t>110.1</t>
  </si>
  <si>
    <t>CREW</t>
  </si>
  <si>
    <t xml:space="preserve">                                </t>
  </si>
  <si>
    <t>7100.1</t>
  </si>
  <si>
    <t>7100.2</t>
  </si>
  <si>
    <t>7100.3</t>
  </si>
  <si>
    <t>7100.4</t>
  </si>
  <si>
    <t xml:space="preserve"> </t>
  </si>
  <si>
    <t>7200.1</t>
  </si>
  <si>
    <t>7200.2</t>
  </si>
  <si>
    <t>7200.3</t>
  </si>
  <si>
    <t>7200.4</t>
  </si>
  <si>
    <t>Does the bunker procedure include a bunker plan (company format) ?</t>
  </si>
  <si>
    <t>Does the company have objective evidence to show their support of the shipboard personnel in reporting of non-conformities / near misses?</t>
  </si>
  <si>
    <t>Are there procedures to ensure that a sufficient number of personnel is available in case of emergency during port stay?</t>
  </si>
  <si>
    <t>Safety of Navigation / SOLAS chart carriage requirements</t>
  </si>
  <si>
    <t>Has the level of competency been defined and documented for office personnel performing functions pertinent to safety and the environment?</t>
  </si>
  <si>
    <t>Is the enclosed space tested for HC and related cargo vapours before entering?</t>
  </si>
  <si>
    <t>1400.4</t>
  </si>
  <si>
    <t>2120</t>
  </si>
  <si>
    <t>Is the plan reviewed for oil pollution emergency procedures? (periodic and event review)</t>
  </si>
  <si>
    <t>Is office personnel familiar with the oil pollution emergency procedures?</t>
  </si>
  <si>
    <t>320</t>
  </si>
  <si>
    <t>Prevention of pollution by Cargo</t>
  </si>
  <si>
    <t>320.1</t>
  </si>
  <si>
    <t xml:space="preserve">Is a shipboard marine pollution emergency plan developed? (SMPEP) </t>
  </si>
  <si>
    <t>320.2</t>
  </si>
  <si>
    <t>Is training and testing of the pollution emergency plan done?</t>
  </si>
  <si>
    <t>320.3</t>
  </si>
  <si>
    <t>320.4</t>
  </si>
  <si>
    <t>Is office personnel familiar with the shipboard marine pollution emergency plan?</t>
  </si>
  <si>
    <t>320.5</t>
  </si>
  <si>
    <t>Is a Procedures and Arrangements (P&amp;A) manual flag-approved? (per ship)</t>
  </si>
  <si>
    <t>201.2</t>
  </si>
  <si>
    <t>Compliance with the IBC code</t>
  </si>
  <si>
    <t xml:space="preserve">Do relevant ERT member(s) participate in an ERS training course as provided by the ERS service provider (class) ? </t>
  </si>
  <si>
    <t>4100.3</t>
  </si>
  <si>
    <t>4100.4</t>
  </si>
  <si>
    <t>4100.5</t>
  </si>
  <si>
    <t>112.3</t>
  </si>
  <si>
    <t>112.4</t>
  </si>
  <si>
    <t>MINIMUM RANKING SCORE REQUIRED</t>
  </si>
  <si>
    <t>Are the results of audits and reviews brought to the attention of all personnel having responsibility in the area involved?</t>
  </si>
  <si>
    <t>112.5</t>
  </si>
  <si>
    <t>212.1</t>
  </si>
  <si>
    <t>301.1</t>
  </si>
  <si>
    <t>310.1</t>
  </si>
  <si>
    <t>Is the coating approved according to the IMO performance standard? (type approval or statement of compliance according to Res. MSC 215(82) in Coating Technical File)</t>
  </si>
  <si>
    <t>Does the company have a system which ensures an adequate level of corrosion prevention of the seawater ballast tanks? (Protective coatings provided in ballast tanks has to be in a GOOD condition)</t>
  </si>
  <si>
    <t>350.2</t>
  </si>
  <si>
    <t>Enclosed Space Entry &amp; Hot Work</t>
  </si>
  <si>
    <t>Control of drugs &amp; alcohol onboard</t>
  </si>
  <si>
    <t>Emergency Response System</t>
  </si>
  <si>
    <t>M</t>
  </si>
  <si>
    <t>5820</t>
  </si>
  <si>
    <t>Management of bilge water and sludge handling onboard</t>
  </si>
  <si>
    <t>5820.3</t>
  </si>
  <si>
    <t>5820.4</t>
  </si>
  <si>
    <t>5820.5</t>
  </si>
  <si>
    <t>Is it company policy to include Sludge/Bilge and Soot collection tanks in the PMS for regular cleaning / inspection?</t>
  </si>
  <si>
    <t>5820.6</t>
  </si>
  <si>
    <t>5821</t>
  </si>
  <si>
    <t>Outfitting of bilge water system</t>
  </si>
  <si>
    <t>5821.1</t>
  </si>
  <si>
    <t>6200.5</t>
  </si>
  <si>
    <t>6200.6</t>
  </si>
  <si>
    <t>Is an annual ERT drill performed at the office which includes participation by the ERS service provider (class) and one company vessel ?</t>
  </si>
  <si>
    <t>NAVIGATION / BRIDGE OPERATIONS</t>
  </si>
  <si>
    <t>2100.6</t>
  </si>
  <si>
    <t>2100.7</t>
  </si>
  <si>
    <t>2100.8</t>
  </si>
  <si>
    <t>2100.9</t>
  </si>
  <si>
    <t>New buildings - For Owner / Managers and 3rd-party Ship Managers
For 5900.1, 5900.12 and 5900.2</t>
  </si>
  <si>
    <t>Does the company provide the ship(s) with an automatic wire rope lubricator?</t>
  </si>
  <si>
    <t>6200.1</t>
  </si>
  <si>
    <t>6200.2</t>
  </si>
  <si>
    <t>Does the company provide the ship with a winch brake test kit?</t>
  </si>
  <si>
    <t>6300.1</t>
  </si>
  <si>
    <t>6300.4</t>
  </si>
  <si>
    <t>GENERAL MAN.</t>
  </si>
  <si>
    <t>QUALITY DEPT.</t>
  </si>
  <si>
    <t>5822.6</t>
  </si>
  <si>
    <t>Is it a company selection process to assign ships that always deliver all sludge to reception facilities?</t>
  </si>
  <si>
    <t>6110</t>
  </si>
  <si>
    <t>Critical and Stand-by Equipment</t>
  </si>
  <si>
    <t>6110.1</t>
  </si>
  <si>
    <t>Is the risk assessment carried out in order to create a list of critical equipment for every ship after intermediate survey (at least every 2.5 years)?</t>
  </si>
  <si>
    <t>6110.2</t>
  </si>
  <si>
    <t>310.3</t>
  </si>
  <si>
    <t>310.4</t>
  </si>
  <si>
    <t>Is the plan reviewed? (periodic and event review)</t>
  </si>
  <si>
    <t>310.5</t>
  </si>
  <si>
    <t>310.6</t>
  </si>
  <si>
    <t>310.7</t>
  </si>
  <si>
    <t>Does the company have a policy concerning the retention and disposal of oil residues (sludge)?</t>
  </si>
  <si>
    <t>DEVELOPMENT OF PLANS FOR SHIPBOARD OPERATIONS</t>
  </si>
  <si>
    <t>EMERGENCY PREPAREDNESS</t>
  </si>
  <si>
    <t>Are company vessels in receipt of an evaluation report of an annual drill between company, ERS service provider (class) and a company vessel ?</t>
  </si>
  <si>
    <t>Is it company policy that maintenance meetings are carried out on board? (e.g. each month and at (all) sections on board)</t>
  </si>
  <si>
    <t xml:space="preserve">Do arrangements include training and an introduction to the quality system for the executive management ? </t>
  </si>
  <si>
    <t>Are records of this training/courses available?</t>
  </si>
  <si>
    <t>109.3</t>
  </si>
  <si>
    <t>LEGEND</t>
  </si>
  <si>
    <t>Score</t>
  </si>
  <si>
    <t>Indicates which crew/employee may be interviewed/questioned.</t>
  </si>
  <si>
    <t>Shows that a certain item is complied.</t>
  </si>
  <si>
    <r>
      <t xml:space="preserve">Shows that a certain item is </t>
    </r>
    <r>
      <rPr>
        <i/>
        <sz val="16"/>
        <rFont val="Arial"/>
        <family val="2"/>
      </rPr>
      <t>not</t>
    </r>
    <r>
      <rPr>
        <sz val="16"/>
        <rFont val="Arial"/>
        <family val="2"/>
      </rPr>
      <t xml:space="preserve"> complied.</t>
    </r>
  </si>
  <si>
    <t>Indicates that an alternative is used, hence the score for that item is a "0".</t>
  </si>
  <si>
    <t>Alternative for 7100.1 (7100.2, 7100.3, 7100.4)</t>
  </si>
  <si>
    <t>Does the company have a procedure in order to report an incident to the nearest coastal state in the event of the ship being abandoned or if a report from the ship is incomplete or unobtainable?</t>
  </si>
  <si>
    <t>105.7</t>
  </si>
  <si>
    <t>Are master's reviews reported and evaluated?</t>
  </si>
  <si>
    <t>106.1</t>
  </si>
  <si>
    <t>106.2</t>
  </si>
  <si>
    <t>106.3</t>
  </si>
  <si>
    <t>106.4</t>
  </si>
  <si>
    <t>Is crew on board provided with suitable personal protective equipment and suitable equipment for testing the atmosphere of an enclosed space? (e.g. breathing apparatus, protective clothing and approved + calibrated atmosphere testing equipment)</t>
  </si>
  <si>
    <t>Are inspection, maintenance and discard criteria for mooring wires and tails / fibre ropes established and carried out by a competent person? (time interval for inspection should be in the PMS)</t>
  </si>
  <si>
    <t xml:space="preserve">OFFICE RANKING SCORE </t>
  </si>
  <si>
    <t>Is personnel promotion policy (ship &amp; office) documented in company procedures?</t>
  </si>
  <si>
    <t>Is the responsibility of the master clearly defined and documented?</t>
  </si>
  <si>
    <t>MASTER'S RESPONSIBILITY AND AUTHORITY</t>
  </si>
  <si>
    <t>Does the company have procedures for the preparation of plans and instructions for key shipboard operations concerning safety of the ship and prevention of pollution?</t>
  </si>
  <si>
    <t>Is a maintenance checklist used regarding the (monthly) maintenance inspection?</t>
  </si>
  <si>
    <t>Compliance with General Provisions</t>
  </si>
  <si>
    <t>103.3</t>
  </si>
  <si>
    <t>103.4</t>
  </si>
  <si>
    <t>104.1</t>
  </si>
  <si>
    <t>Mooring wire lubrication</t>
  </si>
  <si>
    <t>Is it company policy to use a mooring wire lubricant / grease that  is certified according to the EEL?</t>
  </si>
  <si>
    <t>Deck equipment lubrication (use of oils)</t>
  </si>
  <si>
    <t>Is it company policy to use grease that is certified according to the EEL (all deck equipment)?</t>
  </si>
  <si>
    <t>Is it company policy to use gear oil that is certified according to the EEL (all deck equipment)?</t>
  </si>
  <si>
    <t>Bunker Operations</t>
  </si>
  <si>
    <r>
      <t xml:space="preserve">Condition Assessment Program, Maintenance    </t>
    </r>
    <r>
      <rPr>
        <sz val="16"/>
        <rFont val="Arial"/>
        <family val="2"/>
      </rPr>
      <t xml:space="preserve">Additional Green Award requirements </t>
    </r>
  </si>
  <si>
    <t>7500.2</t>
  </si>
  <si>
    <t>Has a company policy been implemented that the "contract of sale" will include the requirement to develop a "Ship Recycling Plan" by the recycling facility (in consultation with the owner) or does the "contract of sale" with the cash buyer include the obligation to request such a plan upon sale to the recycling facility?</t>
  </si>
  <si>
    <t>1200.3</t>
  </si>
  <si>
    <t>1200.4</t>
  </si>
  <si>
    <t>1300.1</t>
  </si>
  <si>
    <t>1400.1</t>
  </si>
  <si>
    <t>1400.2</t>
  </si>
  <si>
    <t>NOx Emissions</t>
  </si>
  <si>
    <t>Are responsibilities and authorities of all office personnel clearly defined ?</t>
  </si>
  <si>
    <t>Is the designated person provided with shore-based support and adequate resources?</t>
  </si>
  <si>
    <t>Indicates that the whole element did not reach the minimum score, hence a finding is issued. The number shows the scores obtained.</t>
  </si>
  <si>
    <t xml:space="preserve">NOT APPLICABLE </t>
  </si>
  <si>
    <t>Is an overview of the valid certificates per ship available and is the overview updated?</t>
  </si>
  <si>
    <t>Measures taken to reduce PM emissions</t>
  </si>
  <si>
    <t>Are operational instructions on board written in a language understood by officers and shipboard personnel?</t>
  </si>
  <si>
    <t>106.14</t>
  </si>
  <si>
    <t>106.17</t>
  </si>
  <si>
    <t>107.1</t>
  </si>
  <si>
    <t>107.3</t>
  </si>
  <si>
    <t>108.1</t>
  </si>
  <si>
    <t>108.2</t>
  </si>
  <si>
    <t>108.3</t>
  </si>
  <si>
    <t>108.4</t>
  </si>
  <si>
    <t>7300.9</t>
  </si>
  <si>
    <t>1200.5</t>
  </si>
  <si>
    <t>Is it company policy that a safety meeting, attended by all personnel involved, is held prior to entering the space or commencement of hot work in order to review procedures and PPE (including those specific for the intended work) ?</t>
  </si>
  <si>
    <r>
      <t>Alternative for 6200.7:</t>
    </r>
    <r>
      <rPr>
        <sz val="16"/>
        <rFont val="Arial"/>
        <family val="2"/>
      </rPr>
      <t xml:space="preserve"> (for fibre ropes) Are there procedures for care of fibre ropes?</t>
    </r>
  </si>
  <si>
    <t>5801</t>
  </si>
  <si>
    <t>5421.1</t>
  </si>
  <si>
    <t>5421.2</t>
  </si>
  <si>
    <t xml:space="preserve">Has the company carried out a safety assessment with respective manufacturers, for any necessary modifications to the vessel's boilers and each fuel system onboard?  (modifications should be class approved) </t>
  </si>
  <si>
    <t>2100.12</t>
  </si>
  <si>
    <t>2100.13</t>
  </si>
  <si>
    <t>Is a company policy concerning safety and the environment and which is signed by the Man. Dir., available?</t>
  </si>
  <si>
    <r>
      <t>SOLAS, General Provisions</t>
    </r>
    <r>
      <rPr>
        <sz val="16"/>
        <rFont val="Arial"/>
        <family val="2"/>
      </rPr>
      <t xml:space="preserve">   </t>
    </r>
    <r>
      <rPr>
        <b/>
        <sz val="16"/>
        <rFont val="Arial"/>
        <family val="2"/>
      </rPr>
      <t xml:space="preserve">                                                                                                                </t>
    </r>
  </si>
  <si>
    <t>Is this policy maintained and implemented at all shore-based levels as well as all 
ship-based levels ?</t>
  </si>
  <si>
    <t>MANAGEMENT ELEMENTS (continued)</t>
  </si>
  <si>
    <r>
      <t>Alternative for  1300.1:</t>
    </r>
    <r>
      <rPr>
        <sz val="16"/>
        <rFont val="Arial"/>
        <family val="2"/>
      </rPr>
      <t xml:space="preserve"> sufficient number of air cylinders for the sole purpose of safety drills.</t>
    </r>
  </si>
  <si>
    <r>
      <t>Computer Systems, Networks, Data Security and Training.</t>
    </r>
    <r>
      <rPr>
        <sz val="16"/>
        <rFont val="Arial"/>
        <family val="2"/>
      </rPr>
      <t xml:space="preserve"> GA requirement</t>
    </r>
  </si>
  <si>
    <t>310</t>
  </si>
  <si>
    <t>Is there an instruction that all persons involved are to be familiar with the intended bunker operation and/or internal transfer operation and their duties?</t>
  </si>
  <si>
    <t xml:space="preserve">Is there a policy that system back-ups for vessel computer-based systems are made (where applicable)? </t>
  </si>
  <si>
    <t>Is there a policy that system back-ups for vessel administrative PC systems are made?</t>
  </si>
  <si>
    <t>Is a system administrator designated for administrative PC systems in the office ?</t>
  </si>
  <si>
    <t>Is the working language monitored and checked by the ship's staff and verified during internal audits?</t>
  </si>
  <si>
    <t xml:space="preserve">Are the lubricants &amp; cleaning products compatible with the wire and approved by the wire manufacturer? </t>
  </si>
  <si>
    <t>1500.4</t>
  </si>
  <si>
    <t>1500.5</t>
  </si>
  <si>
    <t>1500.9</t>
  </si>
  <si>
    <t>1600.1</t>
  </si>
  <si>
    <t>1600.2</t>
  </si>
  <si>
    <t>1600.3</t>
  </si>
  <si>
    <t>Is training provided at a level required to effectively operate and maintain the system and cover normal, abnormal and emergency conditions?</t>
  </si>
  <si>
    <t>Does the company have instructions for smoking areas on board?</t>
  </si>
  <si>
    <t>Does the company have procedures/instructions in relation to the entire cargo tank operations?</t>
  </si>
  <si>
    <t>Is it company policy to use hydraulic oil that  is certified according to the EEL in mooring and anchor appliances?</t>
  </si>
  <si>
    <t>Is it company policy to use hydraulic oil that is certified according to the EEL in crane appliances?</t>
  </si>
  <si>
    <t>Due to characteristics of environmentally friendly lubricants (EEL certified) are extra measures taken into account for the applicable system if needed? (e.g. condition of seals &amp; filters, temperature &amp; condition of oil, prevention of humidity ingress etc.)</t>
  </si>
  <si>
    <t>PURCHASING DEPT.</t>
  </si>
  <si>
    <t>TECHNICAL DEPT.</t>
  </si>
  <si>
    <t>Are all senior and deck officers conversant with the English language for maritime communication?</t>
  </si>
  <si>
    <t>106.13</t>
  </si>
  <si>
    <t>Is an updated list of national &amp; local authorities, as required in the SOPEP &amp; the emergency response plan, available in the office ?</t>
  </si>
  <si>
    <t>Is the internal audit scheme applicable to the IT department?</t>
  </si>
  <si>
    <t>Does the MS provide for specific measures aimed at promoting the reliability of ship-critical equipment and systems?</t>
  </si>
  <si>
    <t>Is the risk assessment and relevant onboard procedures + instructions reviewed on a regular basis (at least once a year or if circumstances require a review) ?</t>
  </si>
  <si>
    <t>Does the company require the shipyard to include in these procedures that the "Material Declaration" contains information on the safe removal of hazardous materials? (requirement to be part of the building contract)</t>
  </si>
  <si>
    <t>Does the company have a procedure to verify the integrity of the sea staff certification and medical fitness before being assigned to the ship?</t>
  </si>
  <si>
    <t>Do arrangements include a provision for masters and officers to receive an adequate introduction and continuous update of the company's safety and environmental system?</t>
  </si>
  <si>
    <r>
      <t>MANAGEMENT</t>
    </r>
    <r>
      <rPr>
        <b/>
        <sz val="16"/>
        <color indexed="57"/>
        <rFont val="Arial"/>
        <family val="2"/>
      </rPr>
      <t xml:space="preserve"> </t>
    </r>
    <r>
      <rPr>
        <b/>
        <sz val="16"/>
        <color indexed="10"/>
        <rFont val="Arial"/>
        <family val="2"/>
      </rPr>
      <t>ELEMENTS</t>
    </r>
  </si>
  <si>
    <r>
      <t xml:space="preserve">Training / Courses for Personnel, </t>
    </r>
    <r>
      <rPr>
        <sz val="16"/>
        <rFont val="Arial"/>
        <family val="2"/>
      </rPr>
      <t>Additional Green Award Requirements &amp; IMO Model Courses</t>
    </r>
  </si>
  <si>
    <t>NAUTICAL DEPT.</t>
  </si>
  <si>
    <t>OPER./CHART DEPT.</t>
  </si>
  <si>
    <t>FINANCIAL DEPT.</t>
  </si>
  <si>
    <t>Does the company require the corrosion prevention system to be part of the vessel maintenance system?</t>
  </si>
  <si>
    <t>Does the company require the shipyard to have procedures to require equipment-/machinery-suppliers to provide a "Material Declaration"? (used by the yard to develop the Inventory Part I)  (requirement to be part of the building contract)</t>
  </si>
  <si>
    <t xml:space="preserve">Ship Recycling - Policy for ships due to be recycled    </t>
  </si>
  <si>
    <t>For Owner / Managers only (Not applicable to 3rd-party ship managers)</t>
  </si>
  <si>
    <t>Ship Recycling - Inventory of Hazardous Materials</t>
  </si>
  <si>
    <t>7300.2</t>
  </si>
  <si>
    <t>5821.4</t>
  </si>
  <si>
    <t>5821.5</t>
  </si>
  <si>
    <t>5821.6</t>
  </si>
  <si>
    <t>5821.2</t>
  </si>
  <si>
    <t>Are management instructions regarding disposal of soot and soot-water mixtures available onboard for ships equipped with Soot separation / collection tank?</t>
  </si>
  <si>
    <r>
      <t>Programme of Inspections</t>
    </r>
    <r>
      <rPr>
        <sz val="16"/>
        <rFont val="Arial"/>
        <family val="2"/>
      </rPr>
      <t xml:space="preserve">                                                                                                                                                                                                                                       </t>
    </r>
  </si>
  <si>
    <t>Has the company developed an internal technical inspection program?</t>
  </si>
  <si>
    <t>Does the company have relevant previous survey and internal technical inspection reports?</t>
  </si>
  <si>
    <t>Is an owner's inspection report available?</t>
  </si>
  <si>
    <t>7300</t>
  </si>
  <si>
    <t>Points that add up 
to minimum score
(indication only)</t>
  </si>
  <si>
    <t>a</t>
  </si>
  <si>
    <t>Is it company policy for ships to participate in the Environmental Ship Index, where applicable?  (The ESI is a project from the World Port Climate Initiative; its aim is to recognise ships whose air emissions are below regulatory limits and in doing so contribute to improvements in air quality and reduction of greenhouse gas emissions in the shipping sector).</t>
  </si>
  <si>
    <t>7300.6</t>
  </si>
  <si>
    <t>7300.7</t>
  </si>
  <si>
    <t>Is it company policy to employ all ship-personnel on a permanent basis?</t>
  </si>
  <si>
    <t>Is it company policy to employ senior officers on a permanent basis?</t>
  </si>
  <si>
    <t>Does the list of critical equipment include and specify stand-by equipment for every ship?</t>
  </si>
  <si>
    <t>6110.3</t>
  </si>
  <si>
    <t>Is the feedback from the ship considered in the process of creating a list of critical equipment? (eg. PMS reports)</t>
  </si>
  <si>
    <t>6110.4</t>
  </si>
  <si>
    <t>Is it company policy to categorize the ship into departments as per TMSA (OCIMF) in the process of creating a list of critical equipment?</t>
  </si>
  <si>
    <t>6110.5</t>
  </si>
  <si>
    <t>Is it company policy to install a Computer Based Program to register failures, break downs and near misses in order to have a constant event report on the systems?</t>
  </si>
  <si>
    <t>6110.6</t>
  </si>
  <si>
    <t>Are those event reports considered in creating a list of critical equipment?</t>
  </si>
  <si>
    <t>6110.7</t>
  </si>
  <si>
    <t>Is it company policy to install a Computer Based Program for spare parts management of critical equipment and stand-by equipment?</t>
  </si>
  <si>
    <t>6110.8</t>
  </si>
  <si>
    <t>Have the management personnel, responsible for the area involved, taken timely corrective actions on deficiencies found?</t>
  </si>
  <si>
    <t>Mooring Operations</t>
  </si>
  <si>
    <t>101.1</t>
  </si>
  <si>
    <t>102.1</t>
  </si>
  <si>
    <t>102.2</t>
  </si>
  <si>
    <t>1300.2</t>
  </si>
  <si>
    <t>1600.4</t>
  </si>
  <si>
    <t>Is the entity who is responsible for the operations of the ship clearly defined ? (Owner or entity)</t>
  </si>
  <si>
    <t>SAFETY AND ENVIRONMENTAL PROTECTION POLICY</t>
  </si>
  <si>
    <t>Does SMPEP include oil pollution emergency procedures?</t>
  </si>
  <si>
    <t>Is training and testing of the oil pollution emergency procedures done?</t>
  </si>
  <si>
    <t>Do these criteria take manufacturer’s recommendations into account ?</t>
  </si>
  <si>
    <t>Are procedures for an "Emergency room" in the office defined?</t>
  </si>
  <si>
    <t>109.1</t>
  </si>
  <si>
    <t>Are safety and environmental inspections carried out, documented and reported?</t>
  </si>
  <si>
    <t>109.2</t>
  </si>
  <si>
    <t>RR</t>
  </si>
  <si>
    <t>Is it company policy that the vessels have a compressor for the refilling of air cylinders for breathing apparatus?</t>
  </si>
  <si>
    <t>Are internal audits held on board the ships?</t>
  </si>
  <si>
    <t>106.9</t>
  </si>
  <si>
    <t xml:space="preserve">Is standard composition of crew documented in company policy?  </t>
  </si>
  <si>
    <t>106.10</t>
  </si>
  <si>
    <t>Measures taken to reduce NOx emissions</t>
  </si>
  <si>
    <t>Is objective evidence available that the safety and environmental aspects of the operation of each ship is monitored and that the required adequate resources and shore-based support is applied?</t>
  </si>
  <si>
    <t>Is a log for "workingdays" of mooring wires and tails / fibre ropes maintained? (to predict the point of discard &amp; for evaluation of wire/rope performance )</t>
  </si>
  <si>
    <t>Is it company policy to employ officers on a permanent basis?</t>
  </si>
  <si>
    <t>Is it company policy to employ ratings on a permanent basis?</t>
  </si>
  <si>
    <t>Does the company have instructions for carrying out winch brake tests (to be carried out at least once a year or after an excessive load)?</t>
  </si>
  <si>
    <t xml:space="preserve">Does the company give guidance for an additional examination after unusual events such as long periods of inactivity, excessive loads, heat exposure, loading/discharge at swell ports, etc? </t>
  </si>
  <si>
    <t>Is appropriate corrective action taken?</t>
  </si>
  <si>
    <t>110.4</t>
  </si>
  <si>
    <t>Are records of these activities maintained?</t>
  </si>
  <si>
    <t>110.5</t>
  </si>
  <si>
    <t>110.6</t>
  </si>
  <si>
    <t>Norm item</t>
  </si>
  <si>
    <t>106.5</t>
  </si>
  <si>
    <t>106.6</t>
  </si>
  <si>
    <t>106.7</t>
  </si>
  <si>
    <t>106.8</t>
  </si>
  <si>
    <t xml:space="preserve">Are objectives concerning safety and the environment described? </t>
  </si>
  <si>
    <t xml:space="preserve">                    </t>
  </si>
  <si>
    <t>Doc. &amp; Impl.</t>
  </si>
  <si>
    <t xml:space="preserve">RANKING SCORE </t>
  </si>
  <si>
    <t>RANKING MAX. SCORE</t>
  </si>
  <si>
    <t>7300.5</t>
  </si>
  <si>
    <t>Does the company periodically evaluate the efficiency of the MS and review the MS, in accordance with procedures established by the company, when necessary?</t>
  </si>
  <si>
    <t>6100.2</t>
  </si>
  <si>
    <t>6100.3</t>
  </si>
  <si>
    <t>6100.4</t>
  </si>
  <si>
    <t>6100.6</t>
  </si>
  <si>
    <t>IT  DEPT.</t>
  </si>
  <si>
    <t xml:space="preserve">PERSONNEL DEPT. </t>
  </si>
  <si>
    <t>Is an evaluation of the Hot Work permit made (permit shows the appropriate safety precautions relevant to the location of work)?</t>
  </si>
  <si>
    <t>1200.12</t>
  </si>
  <si>
    <t>Is the HSQ Manager designated to authorise hot work?</t>
  </si>
  <si>
    <t>218</t>
  </si>
  <si>
    <t xml:space="preserve">Noise Levels On Board Ships </t>
  </si>
  <si>
    <t>218.1</t>
  </si>
  <si>
    <t>Is it company policy that the ships are surveyed for the measurement of noise level and the results recorded in the noise survey report in accordance with the Res MSC.337(91)?</t>
  </si>
  <si>
    <t>218.2</t>
  </si>
  <si>
    <t>Is it company policy to identify areas of the vessels based on the noise levels and to place relevant visible warning notices at the entrance to these areas? (IMO noise symbols)</t>
  </si>
  <si>
    <t>1700</t>
  </si>
  <si>
    <t>Noise and Vibration Management</t>
  </si>
  <si>
    <t>1700.1</t>
  </si>
  <si>
    <t>Is it company policy to verify the noise survey report every 5 years?</t>
  </si>
  <si>
    <t>1700.2</t>
  </si>
  <si>
    <t>Is it company policy that the crew entering spaces where noise levels exceed 85db(a) should wear hearing protectors which meet the requirements of the HML(High-Medium-Low) method (ISO 4869-2:1994)?</t>
  </si>
  <si>
    <t>1700.3</t>
  </si>
  <si>
    <t>Is it company policy to periodically inspect the noise and vibration of all machinery equipment and rectify any abnormalities?</t>
  </si>
  <si>
    <t>1700.4</t>
  </si>
  <si>
    <t xml:space="preserve">Is it company policy to take appropriate measures in order to protect the crew from cargo handling equipment noise if it exceeds 85db(a) (by taking into account technical solutions and/or exposure limits)? </t>
  </si>
  <si>
    <t>Noise Mitigation and Health Hazards</t>
  </si>
  <si>
    <t>1700.5</t>
  </si>
  <si>
    <t>Does the SMS include the following?
1.Hearing protection;
2.Exposure limits;
3.Training regarding noise and health hazards.</t>
  </si>
  <si>
    <t>1700.6</t>
  </si>
  <si>
    <t>Does the company provide the crew with a hearing conservation programme which includes the following:
1.Hazards of high and long duration of noise exposure;
2.Maintenance of audiometric test records; 
3.Periodic  analysis of records and hearing acuity of individuals with high hearing loss.</t>
  </si>
  <si>
    <t>1700.7</t>
  </si>
  <si>
    <t>1700.8</t>
  </si>
  <si>
    <t>Is it company policy to determine the noise exposure level of each rating/officer by taking into account the job profile, time spent by each crew member in different work spaces? (ISO 9612:2009 procedure)</t>
  </si>
  <si>
    <t>1710</t>
  </si>
  <si>
    <t>Underwater Noise and Vibration Management</t>
  </si>
  <si>
    <t>1710.1</t>
  </si>
  <si>
    <t>Is it company practice to design a newbuild ship in such a manner to attenuate/reduce underwater noise?</t>
  </si>
  <si>
    <t>1710.2</t>
  </si>
  <si>
    <t>1710.3</t>
  </si>
  <si>
    <t>Does the company take any additional maintenance routines (e.g. polishing/coating) to reduce cavitation from the propeller?</t>
  </si>
  <si>
    <t>Noise/Vibration Monitoring and Measures</t>
  </si>
  <si>
    <t>350.4</t>
  </si>
  <si>
    <t>Is it a company policy to designate a person responsible for execution of the garbage 
management onboard?</t>
  </si>
  <si>
    <t>Waste Management / Garbage Handling Onboard</t>
  </si>
  <si>
    <t>5200.16</t>
  </si>
  <si>
    <t>5200.17</t>
  </si>
  <si>
    <t xml:space="preserve">5200.18 </t>
  </si>
  <si>
    <t xml:space="preserve">5200.19 </t>
  </si>
  <si>
    <t>Does the company have a reporting system on lack of availability of reception facilities for certain types of garbage? (such as GISIS by IMO or equivalent)</t>
  </si>
  <si>
    <t>5200.20</t>
  </si>
  <si>
    <t>Is it a company policy that plastic is never incinerated?</t>
  </si>
  <si>
    <t>5200.22</t>
  </si>
  <si>
    <t>5200.25</t>
  </si>
  <si>
    <t xml:space="preserve">Is it a company policy that all incinerated ashes and clinkers are always delivered to the port reception facilities? </t>
  </si>
  <si>
    <t>5200.28</t>
  </si>
  <si>
    <t>7200</t>
  </si>
  <si>
    <r>
      <t>Extra Personnel</t>
    </r>
    <r>
      <rPr>
        <sz val="16"/>
        <rFont val="Arial"/>
        <family val="2"/>
      </rPr>
      <t>, Additional Green Award Requirement</t>
    </r>
  </si>
  <si>
    <t xml:space="preserve">Is it company policy to employ extra deck officers onboard in addition to what is required by minimum safe manning document? </t>
  </si>
  <si>
    <t>7200.7</t>
  </si>
  <si>
    <t xml:space="preserve">Is it company policy to employ extra engine officers onboard in addition to what is required by minimum safe manning document? </t>
  </si>
  <si>
    <t xml:space="preserve">Is it company policy to employ extra deck ratings onboard in addition to what is required by minimum safe manning document? </t>
  </si>
  <si>
    <t>7200.6</t>
  </si>
  <si>
    <t xml:space="preserve">Is it company policy to employ extra engine ratings onboard in addition to what is required by minimum safe manning document? </t>
  </si>
  <si>
    <t>Is it company policy to have a ship administrator onboard ? (In addition to the standard complement and extra deck-officers and -ratings above)?</t>
  </si>
  <si>
    <t>Is it company policy to employ riding squads to carry out extensive maintenance jobs ?</t>
  </si>
  <si>
    <t>7200.8</t>
  </si>
  <si>
    <t>Is it company policy that manufacturer service engineers routinely attend the vessel or provide remote monitoring assistance for maintenance/repair of technical equipment or systems ?</t>
  </si>
  <si>
    <t>7200.9</t>
  </si>
  <si>
    <t>Is it company policy to hire an electrical officer in addition to the engine officers required by the safe manning document?</t>
  </si>
  <si>
    <t>Is it company policy that all onboard personnel are trained and qualified according to the approved Basic training for Chemical tanker cargo operations? (as STCW 2010 including Manila amendments Reg V/1-1)
(If training comprises at least 3 months approved seagoing service on tankers (instead of an approved  tanker familiarization course) this should include onboard computer-based training (CBT) and a documented system showing participation and qualifications).</t>
  </si>
  <si>
    <t>Is it company policy that the 2nd officer (deck) must complete an approved advanced training for Chemical tanker cargo operations? (As a minimum, the program should comply with STCW 2010 including Manila amendments Reg V/1-1)</t>
  </si>
  <si>
    <t>Does the company provide "onboard assessment/train the trainer" courses for the onboard management (IMO 1.30) ?</t>
  </si>
  <si>
    <t>Does the company provide simulator training /courses for officers involved in cargo and ballast handling (IMO 2.06) ?</t>
  </si>
  <si>
    <t xml:space="preserve">Does the company provide "Marine Environmental Awareness" course (IMO 1.38) for all the ship personnel? </t>
  </si>
  <si>
    <t>7300.21</t>
  </si>
  <si>
    <t xml:space="preserve">Does the company provide "Marine Environmental Awareness" course (IMO 1.38) to the technical superintendents? </t>
  </si>
  <si>
    <t>7300.22</t>
  </si>
  <si>
    <t xml:space="preserve">Does the company provide "Marine Environmental Awareness"  (IMO 1.38) to the HSQE manager ? </t>
  </si>
  <si>
    <t>Does the company provide bridge team management/ bridge resource management training / course for all deck officers (IMO 1.22) ?</t>
  </si>
  <si>
    <t>7300.19</t>
  </si>
  <si>
    <t>Does the company provide engine room resource management training/courses for all engine officers ?</t>
  </si>
  <si>
    <t>7300.20</t>
  </si>
  <si>
    <r>
      <rPr>
        <u/>
        <sz val="16"/>
        <rFont val="Arial"/>
        <family val="2"/>
      </rPr>
      <t>Alternative for 7300.8 &amp; 7300.19</t>
    </r>
    <r>
      <rPr>
        <sz val="16"/>
        <rFont val="Arial"/>
        <family val="2"/>
      </rPr>
      <t xml:space="preserve"> 
Does the company provide maritime resource management course for all officers ?</t>
    </r>
  </si>
  <si>
    <t>Does the company have a structured program for refresher and updated training of company related courses at suitable intervals for office and shipboard personnel?</t>
  </si>
  <si>
    <t>7300.14</t>
  </si>
  <si>
    <t>Is it company policy that the shipboard crew after a period of absence or leave has been provided with familiarization of changes with regard to the operations/machinery which is related to their position ?</t>
  </si>
  <si>
    <t>7400.9</t>
  </si>
  <si>
    <t>Does the company have a method in which senior officers are deployed onboard within the company fleet? (eg. Senior officers returning to the same vessel)</t>
  </si>
  <si>
    <t>7400.8</t>
  </si>
  <si>
    <t>Does the company have a method in which junior officers are deployed onboard within the company fleet? (eg. Junior officers rotating among the companies fleet)</t>
  </si>
  <si>
    <t>7400.10</t>
  </si>
  <si>
    <t>In those cases when junior or senior officers are transferred to another class of ship that differ considerably from where their experience lie, is an onboard appropriate operational experience with previous off-signing officers implemented for a specific minimum period?</t>
  </si>
  <si>
    <t>7500</t>
  </si>
  <si>
    <t>Safe Manning and Fatigue Management</t>
  </si>
  <si>
    <t>7500.4</t>
  </si>
  <si>
    <t>Are reports of work/rest hours reviewed on regular basis ?</t>
  </si>
  <si>
    <t>Is there a company policy to monitor and address non compliance on STCW 2010 Manila amendments of work/rest hours ?</t>
  </si>
  <si>
    <t>7500.5</t>
  </si>
  <si>
    <t>7500.7</t>
  </si>
  <si>
    <t>ECDIS (Compulsory carriage of ECDIS)</t>
  </si>
  <si>
    <t xml:space="preserve">If carriage of ECDIS is compulsory, is it a company policy for the ECDIS to be type-approved according to Res A 817(19)  as amended by MSC 64 (67) and MSC 86 (70) or MSC.232(82)? </t>
  </si>
  <si>
    <t>Is it a company policy that an acceptable back-up arrangement is in place? (an independent  type-approved ECDIS with an independent  position fixing system using official Electronic Navigational Charts (or a combination of official ENCs and Raster Navigational Charts) or a full / reduced folio of up-to-date paper charts, as relevant to the ship's voyage)</t>
  </si>
  <si>
    <t>Training  &amp; Onboard Use of ECDIS (Compulsory carriage of ECDIS)</t>
  </si>
  <si>
    <t>Is it a company policy that a risk assessment is carried out for the operation of ECDIS which identifies and controls the hazards when using ENCs and (if used) when ECDIS is in RCDS mode?</t>
  </si>
  <si>
    <t>Does the company have a contract for automatic supply of new hydrographic publications?</t>
  </si>
  <si>
    <t>Does the company have a contract for electronic update of hydrographic publications? 
(eg. Temporary and Preliminary NtM)</t>
  </si>
  <si>
    <t xml:space="preserve"> Is it a company policy to include navigational equipment in electronic Planned Maintenance System?</t>
  </si>
  <si>
    <t>Is the company aware of the vessel´s critical areas transiting?</t>
  </si>
  <si>
    <t>2100.18</t>
  </si>
  <si>
    <t>2100.19</t>
  </si>
  <si>
    <r>
      <rPr>
        <b/>
        <u/>
        <sz val="16"/>
        <rFont val="Arial"/>
        <family val="2"/>
      </rPr>
      <t>Alternative to 2100.18</t>
    </r>
    <r>
      <rPr>
        <sz val="16"/>
        <rFont val="Arial"/>
        <family val="2"/>
      </rPr>
      <t>: Do the vessels have a capability to receive comprehensive weather information from the office or from coastal stations / platforms?</t>
    </r>
  </si>
  <si>
    <t>2100.15</t>
  </si>
  <si>
    <t>Is it a company policy to equip vessels with  the multi constellation GNSS receivers?</t>
  </si>
  <si>
    <t>2100.16</t>
  </si>
  <si>
    <t>Is it a company policy to equip vessels with the eLoran receivers?</t>
  </si>
  <si>
    <t>2100.17</t>
  </si>
  <si>
    <t>Is it a company policy that the position for all stages of voyage is compared with a different method of positioning than GPS?</t>
  </si>
  <si>
    <t>2111</t>
  </si>
  <si>
    <t>Electronic chart display &amp; information systems / ECDIS</t>
  </si>
  <si>
    <t>Applicable to the companies with ships for which carriage of ECDIS is compulsory</t>
  </si>
  <si>
    <t>2111.3</t>
  </si>
  <si>
    <t>Does the company provide navigational procedures concerning the use of ECDIS?</t>
  </si>
  <si>
    <t>2111.4</t>
  </si>
  <si>
    <t>Is it a company policy to list ECDIS as critical equipment and integrate into PMS? (hardware and software)</t>
  </si>
  <si>
    <t>2111.5</t>
  </si>
  <si>
    <t>Is it a company policy that ECDIS is tested according to IHO ECDIS data presentation and performance check with a use of test data set after every update of the software (including back up)?</t>
  </si>
  <si>
    <t>2111.6</t>
  </si>
  <si>
    <t>Is it a company policy that regardless of the generic training the crew is familiarised with the ECDIS unit(s) installed onboard according to the Industry Recommendations for ECDIS Familiarisation?</t>
  </si>
  <si>
    <t>2111.7</t>
  </si>
  <si>
    <t>Is it a company policy to provide structured ECDIS training(s) for all officers on top of the generic training (besides the familiarization onboard in R2111.6)?</t>
  </si>
  <si>
    <t>2111.8</t>
  </si>
  <si>
    <t>Does the company have a contract / agreement with ECDIS manufacturer in relation to the maintenance of the software?</t>
  </si>
  <si>
    <t>2111.11</t>
  </si>
  <si>
    <t>Does the company have a standard for display settings (layers) of ECDIS for various navigation conditions (arrival / departure - coastal - deep sea)?</t>
  </si>
  <si>
    <t>2111.12</t>
  </si>
  <si>
    <t>Is it a company policy that the vessels have a basic folio of paper charts (in case second ECDIS is a back up system)?</t>
  </si>
  <si>
    <t>Is it company policy that a company format handover report is requested from all off-signing officers onboard ?</t>
  </si>
  <si>
    <t>5500</t>
  </si>
  <si>
    <t>Sewage Management</t>
  </si>
  <si>
    <t>5500.2</t>
  </si>
  <si>
    <t>5500.4</t>
  </si>
  <si>
    <t>Does the company have a procedure to monitor and address any non-compliance in the effluent standards?</t>
  </si>
  <si>
    <t>5510</t>
  </si>
  <si>
    <t>Grey Water Management</t>
  </si>
  <si>
    <t>5510.1</t>
  </si>
  <si>
    <t>Is it company policy to install a sewage treatment plant capable of treating grey water?</t>
  </si>
  <si>
    <t>5510.2</t>
  </si>
  <si>
    <t>Is it company policy to not discharge grey water within coastal and port areas?</t>
  </si>
  <si>
    <t>Does the company have a procedure that a medical examination for crew members and office personnel regularly visiting ships includes testing on effects from carried cargoes?</t>
  </si>
  <si>
    <r>
      <t xml:space="preserve">Is it company policy that a condition assessment for </t>
    </r>
    <r>
      <rPr>
        <u/>
        <sz val="16"/>
        <rFont val="Arial"/>
        <family val="2"/>
      </rPr>
      <t>Hull</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</si>
  <si>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Cargo Systems</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</si>
  <si>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that a condition assessment for </t>
    </r>
    <r>
      <rPr>
        <u/>
        <sz val="16"/>
        <rFont val="Arial"/>
        <family val="2"/>
      </rPr>
      <t>Machinery</t>
    </r>
    <r>
      <rPr>
        <sz val="16"/>
        <rFont val="Arial"/>
        <family val="2"/>
      </rPr>
      <t xml:space="preserve"> will be carried out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xml:space="preserve">, whichever is earlier? </t>
    </r>
  </si>
  <si>
    <r>
      <t xml:space="preserve">Is it company policy to request ship owners to carry out condition assessment for </t>
    </r>
    <r>
      <rPr>
        <u/>
        <sz val="16"/>
        <rFont val="Arial"/>
        <family val="2"/>
      </rPr>
      <t>Hull</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</si>
  <si>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Cargo Systems</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</si>
  <si>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 xml:space="preserve">Is it company policy to request ship owners to carry out condition assessment for </t>
    </r>
    <r>
      <rPr>
        <u/>
        <sz val="16"/>
        <rFont val="Arial"/>
        <family val="2"/>
      </rPr>
      <t>Machinery</t>
    </r>
    <r>
      <rPr>
        <sz val="16"/>
        <rFont val="Arial"/>
        <family val="2"/>
      </rPr>
      <t xml:space="preserve"> on vessels more than </t>
    </r>
    <r>
      <rPr>
        <u/>
        <sz val="16"/>
        <rFont val="Arial"/>
        <family val="2"/>
      </rPr>
      <t>15 years old</t>
    </r>
    <r>
      <rPr>
        <sz val="16"/>
        <rFont val="Arial"/>
        <family val="2"/>
      </rPr>
      <t xml:space="preserve">, or by the </t>
    </r>
    <r>
      <rPr>
        <u/>
        <sz val="16"/>
        <rFont val="Arial"/>
        <family val="2"/>
      </rPr>
      <t>end of the 3rd special survey</t>
    </r>
    <r>
      <rPr>
        <sz val="16"/>
        <rFont val="Arial"/>
        <family val="2"/>
      </rPr>
      <t>, whichever is earlier?</t>
    </r>
  </si>
  <si>
    <r>
      <t>Familiarization</t>
    </r>
    <r>
      <rPr>
        <sz val="16"/>
        <rFont val="Arial"/>
        <family val="2"/>
      </rPr>
      <t>, Additional Green Award Requirements</t>
    </r>
  </si>
  <si>
    <r>
      <t xml:space="preserve">Does the company install a class approved stern tube </t>
    </r>
    <r>
      <rPr>
        <u/>
        <sz val="16"/>
        <rFont val="Arial"/>
        <family val="2"/>
      </rPr>
      <t>water</t>
    </r>
    <r>
      <rPr>
        <sz val="16"/>
        <rFont val="Arial"/>
        <family val="2"/>
      </rPr>
      <t xml:space="preserve"> lubricated system which uses </t>
    </r>
    <r>
      <rPr>
        <u/>
        <sz val="16"/>
        <rFont val="Arial"/>
        <family val="2"/>
      </rPr>
      <t>sea water</t>
    </r>
    <r>
      <rPr>
        <sz val="16"/>
        <rFont val="Arial"/>
        <family val="2"/>
      </rPr>
      <t xml:space="preserve"> as a lubricant? (system includes water conditioning and monitoring equipment)</t>
    </r>
  </si>
  <si>
    <t>5810.6</t>
  </si>
  <si>
    <r>
      <rPr>
        <b/>
        <u/>
        <sz val="16"/>
        <rFont val="Arial"/>
        <family val="2"/>
      </rPr>
      <t xml:space="preserve">Alternative for 5810.1 &amp; 5810.3: </t>
    </r>
    <r>
      <rPr>
        <sz val="16"/>
        <rFont val="Arial"/>
        <family val="2"/>
      </rPr>
      <t xml:space="preserve">
Does the company install a class approved stern tube </t>
    </r>
    <r>
      <rPr>
        <u/>
        <sz val="16"/>
        <rFont val="Arial"/>
        <family val="2"/>
      </rPr>
      <t>water</t>
    </r>
    <r>
      <rPr>
        <sz val="16"/>
        <rFont val="Arial"/>
        <family val="2"/>
      </rPr>
      <t xml:space="preserve"> lubricated system which uses </t>
    </r>
    <r>
      <rPr>
        <u/>
        <sz val="16"/>
        <rFont val="Arial"/>
        <family val="2"/>
      </rPr>
      <t>fresh water</t>
    </r>
    <r>
      <rPr>
        <sz val="16"/>
        <rFont val="Arial"/>
        <family val="2"/>
      </rPr>
      <t xml:space="preserve"> as a lubricant? (system includes water and conditioning and monitoring equipment)
*Additives used to maintain the condition of the water should be environmentally friendly.</t>
    </r>
  </si>
  <si>
    <t>Is it company policy that newly employed personnel are provided with familiarization  with regard to operations/machinery which is related to their position ?</t>
  </si>
  <si>
    <r>
      <rPr>
        <b/>
        <u/>
        <sz val="16"/>
        <rFont val="Arial"/>
        <family val="2"/>
      </rPr>
      <t xml:space="preserve">Alternative for 5810.1 &amp; 5810.6: </t>
    </r>
    <r>
      <rPr>
        <sz val="16"/>
        <rFont val="Arial"/>
        <family val="2"/>
      </rPr>
      <t xml:space="preserve">
Is there a company policy to fit vessels with a class approved stern tube lubrication system with an </t>
    </r>
    <r>
      <rPr>
        <u/>
        <sz val="16"/>
        <rFont val="Arial"/>
        <family val="2"/>
      </rPr>
      <t>air type</t>
    </r>
    <r>
      <rPr>
        <sz val="16"/>
        <rFont val="Arial"/>
        <family val="2"/>
      </rPr>
      <t xml:space="preserve"> or </t>
    </r>
    <r>
      <rPr>
        <u/>
        <sz val="16"/>
        <rFont val="Arial"/>
        <family val="2"/>
      </rPr>
      <t>void space seal</t>
    </r>
    <r>
      <rPr>
        <sz val="16"/>
        <rFont val="Arial"/>
        <family val="2"/>
      </rPr>
      <t>?</t>
    </r>
  </si>
  <si>
    <t>1400</t>
  </si>
  <si>
    <t>Are all seafarers subject to an unannounced alcohol testing on board as initiated by the office? (Approved test equipment to be available on board)</t>
  </si>
  <si>
    <t>Are all seafarers subject to shore-based drug and alcohol testing at least once in last 12 months?</t>
  </si>
  <si>
    <t>1400.5</t>
  </si>
  <si>
    <t>1400.6</t>
  </si>
  <si>
    <r>
      <rPr>
        <b/>
        <u/>
        <sz val="16"/>
        <rFont val="Arial"/>
        <family val="2"/>
      </rPr>
      <t>Alternative to 1400.1 &amp; 1400.5</t>
    </r>
    <r>
      <rPr>
        <sz val="16"/>
        <rFont val="Arial"/>
        <family val="2"/>
      </rPr>
      <t>: In case crew members are not subject to shore-based drug and alcohol testing at least once in last 12 months, are all fleet vessels subject to unannounced drug and alcohol testing at least twice in 12 months by an external organisation?</t>
    </r>
  </si>
  <si>
    <t>1400.7</t>
  </si>
  <si>
    <t>Does the company contract an external drug and alcohol test organization to monitor fleet vessels for next due vessel tests such that the organization can appropriately decide themselves location and date of attendance?</t>
  </si>
  <si>
    <t>s</t>
  </si>
  <si>
    <t>1610</t>
  </si>
  <si>
    <t>Cyber Risk Management</t>
  </si>
  <si>
    <t>1610.1</t>
  </si>
  <si>
    <t>1610.3</t>
  </si>
  <si>
    <t>Does the cyber risk policy differentiate between IT (information technology) and OT (operational technology) systems?</t>
  </si>
  <si>
    <t>1610.4</t>
  </si>
  <si>
    <t>Does the cyber risk policy focus on elements such as third-party access and bring your own device (BYOD) in the office?</t>
  </si>
  <si>
    <t>1610.5</t>
  </si>
  <si>
    <t>Does the company designate and train personnel as appropriate to identify and respond to cyber threats to the company's information technology systems?</t>
  </si>
  <si>
    <t>1610.6</t>
  </si>
  <si>
    <t>Does the company have a policy in place to build new ships equipped with cyber secure systems and components?</t>
  </si>
  <si>
    <t>If others =</t>
  </si>
  <si>
    <t>*fill during audit*</t>
  </si>
  <si>
    <r>
      <t xml:space="preserve">Does the company take any of the following measures to reduce underwater noise and vibration:
1.Installation of state of art propellers (With reduced cavitation);
2.Wake conditioning devices;
3.Installation of air injection propeller;
4.Vibration isolators mounted on the diesel generators;
5. Installation of propeller boss cap with fins;
6. Others = </t>
    </r>
    <r>
      <rPr>
        <sz val="16"/>
        <color rgb="FF00B050"/>
        <rFont val="Arial"/>
        <family val="2"/>
      </rPr>
      <t>*fill during audit*</t>
    </r>
    <r>
      <rPr>
        <sz val="16"/>
        <rFont val="Arial"/>
        <family val="2"/>
      </rPr>
      <t>?</t>
    </r>
  </si>
  <si>
    <t>(Only applicable to new ships (ships contracted to build on or after 1st July 2014) of a gross tonnage of 1,600 and above.)</t>
  </si>
  <si>
    <t>1510</t>
  </si>
  <si>
    <t>Emergency Oil Recovery</t>
  </si>
  <si>
    <t>1510.1</t>
  </si>
  <si>
    <t>Does the company equip its vessels (GA-certified) with a system providing emergency access to cargo tanks and bunker tanks (for example, from the vessel deck), should the vessel be submerged?</t>
  </si>
  <si>
    <t>1510.2</t>
  </si>
  <si>
    <t>Does the company ensure that its ships (GA-certified) carry an oil skimmer or a similar device that can be used in an emergency situation of oil spill overboard?</t>
  </si>
  <si>
    <t>1800</t>
  </si>
  <si>
    <t>Social Dimension / Sustainability</t>
  </si>
  <si>
    <t>A. Good Health &amp; Well-Being</t>
  </si>
  <si>
    <t>1800.1</t>
  </si>
  <si>
    <t>Does the company ensure that all vessels under its control have an ITF or similar agreement in place?</t>
  </si>
  <si>
    <t>1800.2</t>
  </si>
  <si>
    <t>Does the company have procedure regarding relieving shipboard personnel on compassionate grounds? (For example, in case of a family emergency)</t>
  </si>
  <si>
    <t>1800.3</t>
  </si>
  <si>
    <t>Is the company subscribed to any digital platform (web or app) that can be referred to by shipboard staff for seeking medical advice?</t>
  </si>
  <si>
    <t>1800.4</t>
  </si>
  <si>
    <t>Does the company ensure that the shipboard staff is aware of platforms (online/offline) providing access to emotional support networks to tackle mental health issues?</t>
  </si>
  <si>
    <t>1800.5</t>
  </si>
  <si>
    <t>Does the company provide access to the internet at all times for shipboard personnel on board all ships under its control?</t>
  </si>
  <si>
    <t>B. Reduced Inequalities / Equal Opportunities / Diversity</t>
  </si>
  <si>
    <t>B.1 General</t>
  </si>
  <si>
    <t>1800.6</t>
  </si>
  <si>
    <t>Does the company have a policy focusing on subjects such as equal opportunities, equality and diversity, inclusion, anti-discrimination, anti-harassment, etc. to prevent and eliminate discrimination at workplace (office and ship)?</t>
  </si>
  <si>
    <t>1800.7</t>
  </si>
  <si>
    <t>Does the company have confidential reporting procedures enabling all employees to report harassment &amp; discrimination?</t>
  </si>
  <si>
    <t>1800.8</t>
  </si>
  <si>
    <t>Does the company take steps to create awareness among its staff (on shore &amp; off shore) and to ensure effective implementation of its policies focusing on subjects such as equal opportunities, equality and diversity, inclusion, anti-discrimination, anti-harassment, etc.?</t>
  </si>
  <si>
    <t>B.2 Gender-specific</t>
  </si>
  <si>
    <t>1800.10</t>
  </si>
  <si>
    <t xml:space="preserve">Does the company take steps to promote and achieve gender diversity/equality at office and on board vessels (at all levels)? </t>
  </si>
  <si>
    <t>1800.11</t>
  </si>
  <si>
    <t>Does the company provide the following specific facilities for its women seafarers:
– feminine hygiene items (in bonded stores) &amp; separate disposal facilities on board
– separate washrooms with sanitary facilities on board
– suitable sized (gender specific) safety and protective clothing on board
– access to medical supplies without having to consult male colleagues on board</t>
  </si>
  <si>
    <t>C. Sustainability Reporting</t>
  </si>
  <si>
    <t>1800.12</t>
  </si>
  <si>
    <t>Does the company prepare and publish its performance on environmental, social and governance criteria annually (in line with internationally recognised frameworks, such as GRI, IIRC and SASB standards)?</t>
  </si>
  <si>
    <t>A. Emission Monitoring</t>
  </si>
  <si>
    <t>5410.10</t>
  </si>
  <si>
    <t>Does the company use a continuous emission monitoring system (in-situ or extractive) for monitoring and recording NOx emissions?</t>
  </si>
  <si>
    <t>B. Emission Reduction</t>
  </si>
  <si>
    <t>5410.20</t>
  </si>
  <si>
    <t>Does the company use any one of the following measures on board one or more of its vessels to reduce NOx emissions from main and/or auxiliary engines?</t>
  </si>
  <si>
    <t>If YES, choose from below options</t>
  </si>
  <si>
    <t>Direct Water Injection</t>
  </si>
  <si>
    <t>Fuel Water Emulsification</t>
  </si>
  <si>
    <t>Intake Air Humidification</t>
  </si>
  <si>
    <t>Slow Steaming</t>
  </si>
  <si>
    <t>5410.21</t>
  </si>
  <si>
    <t>Is it company policy to implement regulated slow steaming on some or all of the vessels within their fleet in an effort to reduce NOx emissions?</t>
  </si>
  <si>
    <t>C. Additional Questions</t>
  </si>
  <si>
    <t>Exhaust Gas Recirculation (EGR)</t>
  </si>
  <si>
    <t>5410.22</t>
  </si>
  <si>
    <r>
      <t xml:space="preserve">Are negative results from the continuous monitoring of exhaust gas recirculation bleed-off discharge water collected from the ship and addressed by the company?
</t>
    </r>
    <r>
      <rPr>
        <i/>
        <sz val="16"/>
        <rFont val="Arial"/>
        <family val="2"/>
      </rPr>
      <t>*The guidelines set out in MEPC.259 (68) are applicable to EGR bleed-off discharge water as well.</t>
    </r>
  </si>
  <si>
    <t>5410.24</t>
  </si>
  <si>
    <t>Does the company’s PPE matrix include handling of caustic soda for exhaust gas recirculation?</t>
  </si>
  <si>
    <t>5410.25</t>
  </si>
  <si>
    <r>
      <t xml:space="preserve">Does the company provide the relevant crew with manufacturer training for the EGR unit?
</t>
    </r>
    <r>
      <rPr>
        <i/>
        <sz val="16"/>
        <rFont val="Arial"/>
        <family val="2"/>
      </rPr>
      <t>*The manufacturer training should cover the normal operation of the EGR system including bunkering of any chemicals (consumables), calibration of sensors, routine maintenance as well as the procedures to be followed in case of system failure and deviation from normal operation.</t>
    </r>
  </si>
  <si>
    <t>Selective Catalytic Reduction (SCR)</t>
  </si>
  <si>
    <t>5410.26</t>
  </si>
  <si>
    <r>
      <t xml:space="preserve">Does the company install a monitoring unit which monitors and measures any formation of ammonia slip?
</t>
    </r>
    <r>
      <rPr>
        <i/>
        <sz val="16"/>
        <rFont val="Arial"/>
        <family val="2"/>
      </rPr>
      <t>*The monitoring unit should be capable of issuing a warning in the event of ammonia formation.</t>
    </r>
  </si>
  <si>
    <t>5410.27</t>
  </si>
  <si>
    <t>Does the company take adequate measures to avoid the breakdown of the SCR unit?
Measures should include (all of) the following:
1. Requisition's of materials
2. Redundancy 
3. Effects of back pressure
4. Maintenance regimes of the SCR
5. Monitoring the condition of the catalyst.</t>
  </si>
  <si>
    <t>5410.28</t>
  </si>
  <si>
    <r>
      <t xml:space="preserve">Does the company provide the relevant crew with manufacturer training for the SCR unit?
</t>
    </r>
    <r>
      <rPr>
        <i/>
        <sz val="16"/>
        <rFont val="Arial"/>
        <family val="2"/>
      </rPr>
      <t>*The manufacturer training should cover the normal operation of the SCR unit including bunkering of any chemicals (consumables), calibration of sensors, routine maintenance as well as the procedures to be followed in case of system failure and deviation from normal operation.</t>
    </r>
  </si>
  <si>
    <t>SOx Emissions</t>
  </si>
  <si>
    <t>5420.11</t>
  </si>
  <si>
    <t>Does the company use a continuous emission monitoring system (in-situ or extractive) for monitoring and recording SOx emissions?</t>
  </si>
  <si>
    <t>5420.12</t>
  </si>
  <si>
    <r>
      <t xml:space="preserve">Main and auxiliary engines:
Does the company </t>
    </r>
    <r>
      <rPr>
        <u/>
        <sz val="16"/>
        <rFont val="Arial"/>
        <family val="2"/>
      </rPr>
      <t>voluntarily</t>
    </r>
    <r>
      <rPr>
        <sz val="16"/>
        <rFont val="Arial"/>
        <family val="2"/>
      </rPr>
      <t xml:space="preserve"> burn low sulphur fuel (max. 0.10% sulphur) or use equivalent methodology </t>
    </r>
    <r>
      <rPr>
        <b/>
        <sz val="16"/>
        <rFont val="Arial"/>
        <family val="2"/>
      </rPr>
      <t>during the ship's stay at every port?</t>
    </r>
    <r>
      <rPr>
        <sz val="16"/>
        <rFont val="Arial"/>
        <family val="2"/>
      </rPr>
      <t xml:space="preserve">
</t>
    </r>
    <r>
      <rPr>
        <i/>
        <sz val="16"/>
        <rFont val="Arial"/>
        <family val="2"/>
      </rPr>
      <t>(If exhaust gas cleaning system is used, sulphur content is measured with SO2:CO2 ratio. Ratio of max 4.3 is equal to 0.10% sulphur content)</t>
    </r>
  </si>
  <si>
    <t>Exhaust Gas Cleaning System (EGCS)</t>
  </si>
  <si>
    <t>5420.13</t>
  </si>
  <si>
    <r>
      <t xml:space="preserve">Does the company use the requirements of Scheme B* (continuous emission monitoring with parameter checks) for testing, survey, certification and verification of EGC systems on board all its ships having such systems (EGC)?
</t>
    </r>
    <r>
      <rPr>
        <i/>
        <sz val="16"/>
        <rFont val="Arial"/>
        <family val="2"/>
      </rPr>
      <t>* Under scheme B, the SOx emissions compliance plan (SECP) should present how the continuous monitoring of ship exhaust gas emissions will demonstrate that the total SO2(ppm)/CO2(%) ratio is comparable to the requirements of 14.1 and/or 14.4 of MARPOL Annex 6.
* Ships should be in possession of EGC technical manual, scheme B (ETM-B).</t>
    </r>
  </si>
  <si>
    <t>5420.14</t>
  </si>
  <si>
    <r>
      <t xml:space="preserve">Are negative test results from the continuous monitoring of wash water discharge collected from the ship and addressed by the company?
</t>
    </r>
    <r>
      <rPr>
        <i/>
        <sz val="16"/>
        <rFont val="Arial"/>
        <family val="2"/>
      </rPr>
      <t>*The wash water discharge criteria have been set out in MEPC.259 (68).</t>
    </r>
  </si>
  <si>
    <t>5420.16</t>
  </si>
  <si>
    <t>Does the company take adequate measures to avoid breakdown of the EGCS unit?
Measures should include (all of) the following:
1. Material requisitions
2. Redundancy
3. Risk of condensation
4. Safety process regarding handling and storage of caustic soda.
5. Noise prevention 
6. Contingency plan for failure
7. Remote monitoring
8. Technical support from the manufacturer (Telephone helpline)</t>
  </si>
  <si>
    <t>5420.20</t>
  </si>
  <si>
    <t>Does the company’s PPE matrix include handling of caustic soda for closed-loop scrubbers?</t>
  </si>
  <si>
    <t>5420.21</t>
  </si>
  <si>
    <t>Does the company provide relevant crew with manufacturer training course for the EGC unit?</t>
  </si>
  <si>
    <t>5430.10</t>
  </si>
  <si>
    <t>Does the company use any one of the following measures on board one or more of its vessels to reduce PM emissions from main and/or auxiliary engines?</t>
  </si>
  <si>
    <t>Diesel Particulate Filter</t>
  </si>
  <si>
    <t>Diesel Oxidation Catalyst</t>
  </si>
  <si>
    <t>Electrostatic Precipitator</t>
  </si>
  <si>
    <t>5440.10</t>
  </si>
  <si>
    <t>Does the company use flow meters for monitoring and recording of fuel consumption? (Flow meter is to be calibrated and certified by for example a classification society)</t>
  </si>
  <si>
    <t>Has the company established an energy baseline using the methodology from ISO 50001:2011 with the aim to reduce the energy consumption of the organisation?</t>
  </si>
  <si>
    <t>Does the company perform audits at planned intervals to demonstrate the conformity to the requirements of the EnMS (Energy management system) in accordance with ISO 50001:2011?</t>
  </si>
  <si>
    <t xml:space="preserve">Is an energy efficiency baseline measured for each ship? 
*Using a calculation of fuel consumption (Unit = Fuel consumption per transport work expressed in grams per tonne-nautical mile or other relevant unit as applicable to relevant ship category) (or)
*Using measurement of CO2 emissions from emission monitoring equipment (grams CO2 per tonne nautical mile or other relevant units as applicable to relevant ship category)
(Baseline is a measurement of the ships average (operational) energy efficiency under normal operating conditions before energy efficient measures or policies are implemented). </t>
  </si>
  <si>
    <t>5440.14</t>
  </si>
  <si>
    <t>Does the company use a ship performance monitoring software to monitor and reduce energy consumption by operational measures for their entire fleet?</t>
  </si>
  <si>
    <r>
      <t>Short term goals (CO</t>
    </r>
    <r>
      <rPr>
        <b/>
        <vertAlign val="subscript"/>
        <sz val="16"/>
        <rFont val="Arial"/>
        <family val="2"/>
      </rPr>
      <t>2</t>
    </r>
    <r>
      <rPr>
        <b/>
        <sz val="16"/>
        <rFont val="Arial"/>
        <family val="2"/>
      </rPr>
      <t xml:space="preserve"> reduction through energy efficiency measures)</t>
    </r>
  </si>
  <si>
    <t>5440.15</t>
  </si>
  <si>
    <t>(Design and operational based measures)
Energy efficiency measures implemented on-board company vessels?</t>
  </si>
  <si>
    <t>For ease of use, measures are grouped according to the GLOMEEP Energy efficiency technologies information portal.</t>
  </si>
  <si>
    <r>
      <t>If YES, choose from below options and fill-in supplement CO</t>
    </r>
    <r>
      <rPr>
        <b/>
        <vertAlign val="subscript"/>
        <sz val="16"/>
        <rFont val="Arial"/>
        <family val="2"/>
      </rPr>
      <t>2</t>
    </r>
    <r>
      <rPr>
        <b/>
        <sz val="16"/>
        <rFont val="Arial"/>
        <family val="2"/>
      </rPr>
      <t xml:space="preserve"> - GloMEEP tab</t>
    </r>
  </si>
  <si>
    <t>Measures related to Machinery</t>
  </si>
  <si>
    <t>Measures related to Propulsion and Hull Improvements</t>
  </si>
  <si>
    <t>Measures related to Energy Consumers</t>
  </si>
  <si>
    <t>Measures related to Energy Recovery</t>
  </si>
  <si>
    <t>5440.16</t>
  </si>
  <si>
    <t>Has the company achieved an annual average reduction of at least 2.0% in CO2 emissions per transport work (gCO2/tnm) since 1st Jan 2013?</t>
  </si>
  <si>
    <t>5440.17</t>
  </si>
  <si>
    <r>
      <rPr>
        <b/>
        <u/>
        <sz val="16"/>
        <rFont val="Arial"/>
        <family val="2"/>
      </rPr>
      <t>Alternative to 5440.16</t>
    </r>
    <r>
      <rPr>
        <sz val="16"/>
        <rFont val="Arial"/>
        <family val="2"/>
      </rPr>
      <t>: Has the company achieved an annual average reduction of at least 1.0% in CO2 emissions per transport work (gCO2/tnm) since 1st Jan 2013?</t>
    </r>
  </si>
  <si>
    <r>
      <t>Mid term goals (CO</t>
    </r>
    <r>
      <rPr>
        <b/>
        <vertAlign val="subscript"/>
        <sz val="16"/>
        <rFont val="Arial"/>
        <family val="2"/>
      </rPr>
      <t>2</t>
    </r>
    <r>
      <rPr>
        <b/>
        <sz val="16"/>
        <rFont val="Arial"/>
        <family val="2"/>
      </rPr>
      <t xml:space="preserve"> reduction through the use of low carbon fuels)</t>
    </r>
  </si>
  <si>
    <t>5440.18</t>
  </si>
  <si>
    <t>Low carbon fuels</t>
  </si>
  <si>
    <t>LNG (Liquefied Natural Gas)</t>
  </si>
  <si>
    <t>LPG (Liquefied Petroleum Gas)</t>
  </si>
  <si>
    <t>GTL (Gas to liquid) fuel</t>
  </si>
  <si>
    <t>Bio-diesel</t>
  </si>
  <si>
    <t>Bio-LNG (Bio-methane)</t>
  </si>
  <si>
    <t>Methanol</t>
  </si>
  <si>
    <t>Ethanol</t>
  </si>
  <si>
    <t>Dimethyl Ether</t>
  </si>
  <si>
    <t>Other: *fill during audit*</t>
  </si>
  <si>
    <t xml:space="preserve">If others = </t>
  </si>
  <si>
    <t>5440.19</t>
  </si>
  <si>
    <r>
      <t>Long term goals (CO</t>
    </r>
    <r>
      <rPr>
        <b/>
        <vertAlign val="subscript"/>
        <sz val="16"/>
        <rFont val="Arial"/>
        <family val="2"/>
      </rPr>
      <t>2</t>
    </r>
    <r>
      <rPr>
        <b/>
        <sz val="16"/>
        <rFont val="Arial"/>
        <family val="2"/>
      </rPr>
      <t xml:space="preserve"> neutral operation through zero carbon fuels)</t>
    </r>
  </si>
  <si>
    <t>5440.20</t>
  </si>
  <si>
    <t>Zero carbon fuels</t>
  </si>
  <si>
    <t>Anhydrous Ammonia</t>
  </si>
  <si>
    <t>Hydrogen</t>
  </si>
  <si>
    <t>Fuel Cells (Powered by ammonia or hydrogen)</t>
  </si>
  <si>
    <t>Batteries</t>
  </si>
  <si>
    <t>Nuclear</t>
  </si>
  <si>
    <t>5440.21</t>
  </si>
  <si>
    <t>5440.22</t>
  </si>
  <si>
    <t>Does the company have any vessels within their fleet which use renewable energy sources for energy production such as:</t>
  </si>
  <si>
    <t>Renewable Energy source</t>
  </si>
  <si>
    <t>Wind *fill during audit*</t>
  </si>
  <si>
    <t>Solar</t>
  </si>
  <si>
    <t xml:space="preserve">Wind = </t>
  </si>
  <si>
    <t>Is it company policy to familiarize engine room personnel with on board sludge and bilge water management procedures?</t>
  </si>
  <si>
    <t>Is it company policy to ensure that all engine room personnel are familiar with the system layout, drawings and manuals?</t>
  </si>
  <si>
    <t>Is it company policy to build vessels with bilge and sludge handling system in accordance with the MEPC.1/Circ. 642 guidelines?</t>
  </si>
  <si>
    <r>
      <t xml:space="preserve">A. Clean Drains (Drains that are </t>
    </r>
    <r>
      <rPr>
        <b/>
        <u/>
        <sz val="16"/>
        <color indexed="8"/>
        <rFont val="Arial"/>
        <family val="2"/>
      </rPr>
      <t>normally not</t>
    </r>
    <r>
      <rPr>
        <b/>
        <sz val="16"/>
        <color indexed="8"/>
        <rFont val="Arial"/>
        <family val="2"/>
      </rPr>
      <t xml:space="preserve"> contaminated by oil)</t>
    </r>
  </si>
  <si>
    <t>Does the company have a policy that bilge water from the Clean drain tank (for the collection of "clean drains", as per MEPC.1/Circ.642) passes through 15 ppm oil content meter and alarm?</t>
  </si>
  <si>
    <t>5821.17</t>
  </si>
  <si>
    <t>Does the company have a policy of logging discharges from the Clean drain tank (tank used for the collection of "clean drains", as per MEPC.1/Circ.642) in the engine room logbook?</t>
  </si>
  <si>
    <t>B. Soot Collection Tank arrangement</t>
  </si>
  <si>
    <t>C. Oily bilge water tank arrangement</t>
  </si>
  <si>
    <t>Is it company policy to pump Oily bilge water from the Oily bilge water holding tank through the Oily Water Separator to the Clean water tank (rather than overboard discharge)?</t>
  </si>
  <si>
    <t>D. Oily water separator / Oil content meter</t>
  </si>
  <si>
    <r>
      <rPr>
        <b/>
        <u/>
        <sz val="16"/>
        <rFont val="Arial"/>
        <family val="2"/>
      </rPr>
      <t>N/A for vessels keel laid after 2005</t>
    </r>
    <r>
      <rPr>
        <sz val="16"/>
        <rFont val="Arial"/>
        <family val="2"/>
      </rPr>
      <t xml:space="preserve">
Is it company policy to install an oil content meter with an automatic stopping device capable of measuring the difference in emulsifying particles and oil, as per IMO resolution MEPC.107(49)</t>
    </r>
  </si>
  <si>
    <t>Are instructions available in the management system to avoid that the Oil Content Meter is flushed/diluted with clean water during Oily Water Separator operation or is an equipment or a protection system installed (e.g. White Box) to prevent illegal discharges of bilge water from machinery spaces?</t>
  </si>
  <si>
    <r>
      <rPr>
        <b/>
        <u/>
        <sz val="16"/>
        <rFont val="Arial"/>
        <family val="2"/>
      </rPr>
      <t>N/A for vessels keel laid after 2005</t>
    </r>
    <r>
      <rPr>
        <sz val="16"/>
        <rFont val="Arial"/>
        <family val="2"/>
      </rPr>
      <t xml:space="preserve">
Is it company policy to equip the Oily Water Separator with a re-circulating facility for testing purposes as per IMO resolution MEPC.107(49) 6.1.1. ?</t>
    </r>
  </si>
  <si>
    <t>5821.9 is an alternative to 5821.1 - 5821.8 &amp; 5821.17 (all the above)</t>
  </si>
  <si>
    <t>Is it company policy to improve the efficiency and capacity of the sludge handling system by installing:
- a tank or system with the sole purpose of removing large quantities of water from the sludge?
- a separate tank or system with the sole purpose of evaporating water from the sludge? 
- a separate tank or system with the purpose of mixing the sludge while incinerated (in incinerator or boiler)</t>
  </si>
  <si>
    <t>Does the company require the shipyard to develop an "Inventory of Hazardous Materials" (Part I) at the stage of design and/or construction? (requirement to be part of the building contract)</t>
  </si>
  <si>
    <t>Existing ships - For Owner / Managers and 3rd-party Ship Managers
For 5900.10 and 5900.13</t>
  </si>
  <si>
    <t>Is each Green Award-certified company vessel in the possession of an "Inventory of Hazardous Materials" (Part I completed)?</t>
  </si>
  <si>
    <r>
      <t>Alternative to 5900.10:</t>
    </r>
    <r>
      <rPr>
        <sz val="16"/>
        <rFont val="Arial"/>
        <family val="2"/>
      </rPr>
      <t xml:space="preserve"> Has the company started the process to prepare Part I of the "Inventory of Hazardous Materials" with a target completion date for each Green Award certified vessel in the fleet?</t>
    </r>
  </si>
  <si>
    <t>5910.8</t>
  </si>
  <si>
    <t>Has a company policy been implemented within the Management System that end-of-life vessels will only be recycled at a recycling facility either compliant with the requirements of the Hong Kong Convention or on the EU-list? (regardless of being sold directly to a recycling facility or to a cash buyer)?</t>
  </si>
  <si>
    <t>Has a company procedure been implemented within the Management System to audit a recycling facility before concluding a "contract of sale"?</t>
  </si>
  <si>
    <t>5910.9</t>
  </si>
  <si>
    <t>Does the company disclose it's ship recycling policy in a public domain (such as company website) or via an environmental initiative such as SRTI (Ship Recycling Transparency Initiative)?</t>
  </si>
  <si>
    <t>Policy regarding monitoring the recycling of company vessels</t>
  </si>
  <si>
    <t>5910.10</t>
  </si>
  <si>
    <t>Has a company procedure been implemented within the Management System to deploy a full-time personnel at the recycling facility for the entire duration of recycling of the company vessels (to monitor and report the recycling process)?</t>
  </si>
  <si>
    <t>5910.11</t>
  </si>
  <si>
    <r>
      <rPr>
        <b/>
        <u/>
        <sz val="16"/>
        <rFont val="Arial"/>
        <family val="2"/>
      </rPr>
      <t>Alternative to 5910.10 &amp; 5910.12</t>
    </r>
    <r>
      <rPr>
        <sz val="16"/>
        <rFont val="Arial"/>
        <family val="2"/>
      </rPr>
      <t xml:space="preserve">
Has a company procedure been implemented within the Management System to hire third-parties (consultants or cash buyers) for continuous monitoring and reporting of the recycling process employed by the recycling facility to dismantle the company vessels?</t>
    </r>
  </si>
  <si>
    <t>5910.12</t>
  </si>
  <si>
    <r>
      <rPr>
        <b/>
        <u/>
        <sz val="16"/>
        <rFont val="Arial"/>
        <family val="2"/>
      </rPr>
      <t>Alternative to 5910.10 &amp; 5910.11</t>
    </r>
    <r>
      <rPr>
        <sz val="16"/>
        <rFont val="Arial"/>
        <family val="2"/>
      </rPr>
      <t xml:space="preserve">
Has a company procedure been implemented within the Management System to audit the recycling facility during the recycling of the company vessels?</t>
    </r>
  </si>
  <si>
    <t>Measures related to Technical Solutions for optimizing the operations</t>
  </si>
  <si>
    <t>SUPPLEMENT TO 5440 GHG EMISSIONS - CO2</t>
  </si>
  <si>
    <t>ENERGY EFFICIENCY TECHNOLOGIES INFORMATION PORTAL</t>
  </si>
  <si>
    <t>TECHNOLOGY GROUPS</t>
  </si>
  <si>
    <t>IMO GLOMEEP Website</t>
  </si>
  <si>
    <t>MACHINERY TECHNOLOGIES</t>
  </si>
  <si>
    <t>This technology group includes measures that improve the energy efficiency of main and auxiliary engines. These include measures such as auxiliary systems optimization, optimizing heat exchangers, waste heat recovery systems, electronic auto-tuning, batteries and other solutions.</t>
  </si>
  <si>
    <t>Y?</t>
  </si>
  <si>
    <t>NAME</t>
  </si>
  <si>
    <t>FUNCTION</t>
  </si>
  <si>
    <t>TECHNICAL MATURITY*</t>
  </si>
  <si>
    <t>APPLICABILITY</t>
  </si>
  <si>
    <t>Auxiliary systems optimization</t>
  </si>
  <si>
    <t>Optimizing auxiliary systems to actual operational profiles, not design conditions</t>
  </si>
  <si>
    <t>Semi-mature</t>
  </si>
  <si>
    <t>All vessels</t>
  </si>
  <si>
    <t>Engine de-rating</t>
  </si>
  <si>
    <t>De-rating an engine for reduction of the vessel's maximum speed to increase its efficiency by limiting the potential power output</t>
  </si>
  <si>
    <t>Vessels sailing 10-15% slower than design speed</t>
  </si>
  <si>
    <t>Engine performance optimization (automatic)</t>
  </si>
  <si>
    <t>Automatic increase of engine efficiency through testing and tuning according to actual operational load and conditions</t>
  </si>
  <si>
    <t>Mainly for two stroke engines</t>
  </si>
  <si>
    <t>Engine performance optimization (manual)</t>
  </si>
  <si>
    <t>Manual increase of engine efficiency through testing and tuning according to actual operational load and conditions</t>
  </si>
  <si>
    <t>Mature</t>
  </si>
  <si>
    <t>Exhaust gas boilers on auxiliary engines</t>
  </si>
  <si>
    <t>Exhaust gas boilers recover the heat from the exhaust gas of auxiliary engines to generate steam, hot water or heat for process heating</t>
  </si>
  <si>
    <t>Vessels without shaft generator</t>
  </si>
  <si>
    <t>Hybridization (plug-in or conventional)</t>
  </si>
  <si>
    <t>Use of electricity to replace various modes of power consumption</t>
  </si>
  <si>
    <t>Vessels with large fluctuations in power output (ferries, offshore vessels, tugs)</t>
  </si>
  <si>
    <t>Improved auxiliary engine load</t>
  </si>
  <si>
    <t>Increase of the auxiliary engines' load and efficiency by reducing the number of auxiliary engines running</t>
  </si>
  <si>
    <t>Shaft generator</t>
  </si>
  <si>
    <t>Produce electricity from the main propulsion engine</t>
  </si>
  <si>
    <t>All vessels with high power needs and long transits</t>
  </si>
  <si>
    <t>Shore power</t>
  </si>
  <si>
    <t>Use of cold ironing in ports to reduce fuel consumption on power producing engines</t>
  </si>
  <si>
    <t>For smaller vessels and in ports with developed solutions for larger vessels</t>
  </si>
  <si>
    <t>Steam plant operation improvement</t>
  </si>
  <si>
    <t>Improve operations and maintenance of steam plant system saving fuel on oil fired boiler</t>
  </si>
  <si>
    <t>Mainly crude and product tankers</t>
  </si>
  <si>
    <t>Waste heat recovery systems</t>
  </si>
  <si>
    <t>Recover thermal energy from the exhaust gas and convert it into electrical energy</t>
  </si>
  <si>
    <t>All vessels with engines above 10 MW</t>
  </si>
  <si>
    <t>PROPULSION AND HULL IMPROVEMENTS</t>
  </si>
  <si>
    <t>Technologies in this group focus on improving the hydrodynamic performance of the vessel. This includes solutions that reduce the resistance of the vessel and/or also improve the propulsive efficiency of the vessel. Examples include measures such as propeller polishing, hull cleaning, PIDs (Propulsion Improving Devices), air lubrication and more.</t>
  </si>
  <si>
    <t>Air cavity lubrication</t>
  </si>
  <si>
    <t>Use of air injection on the wetted hull surfaces to improve a ship’s hydrodynamic performance</t>
  </si>
  <si>
    <t>Most vessels in deep sea trade</t>
  </si>
  <si>
    <t>Hull cleaning</t>
  </si>
  <si>
    <t>Removal of fouling on the hull to increase the vessel's hydrodynamic performance</t>
  </si>
  <si>
    <t>Hull coating</t>
  </si>
  <si>
    <t>Reduction of the hull's resistance through water</t>
  </si>
  <si>
    <t>Hull form optimization</t>
  </si>
  <si>
    <t>Optimizing the hull for lower resistance through water</t>
  </si>
  <si>
    <t>Hull retrofitting</t>
  </si>
  <si>
    <t>Retrofitting of the bulbous bow, optimizing thruster tunnels or bilge keel to reduce resistance</t>
  </si>
  <si>
    <t>Propeller polishing</t>
  </si>
  <si>
    <t>Removal of fouling on the propeller</t>
  </si>
  <si>
    <t>Propeller retrofitting</t>
  </si>
  <si>
    <t>Retrofitting the propeller to increase efficiency</t>
  </si>
  <si>
    <t>Propulsion Improving Devices (PIDs)</t>
  </si>
  <si>
    <t>Installation of propulsion improving devices</t>
  </si>
  <si>
    <t>ENERGY CONSUMERS</t>
  </si>
  <si>
    <t>Consumers are equipment or devices that use energy when operated. Technologies in this group focus on minimizing the energy consumption by improving the device or optimizing the utilization of the device. Examples of measures in this group are frequency controllers, cargo handling systems, low energy lighting and more.</t>
  </si>
  <si>
    <t>Cargo handling systems (Cargo discharge operation)</t>
  </si>
  <si>
    <t>Reduction of energy consumption while discharging crude oil by use of model-based studies of the discharge operation</t>
  </si>
  <si>
    <t>Tankers</t>
  </si>
  <si>
    <t>Energy efficient lighting system</t>
  </si>
  <si>
    <t>Use of energy efficient lighting equipment, such as LED light, to increase efficiency and remove heat loss from light devices</t>
  </si>
  <si>
    <t>Frequency controlled electric motors</t>
  </si>
  <si>
    <t>Regulating the frequency of the motors in order to adapt the motor optimized load</t>
  </si>
  <si>
    <t>ENERGY RECOVERY</t>
  </si>
  <si>
    <t>Technologies in this group focus on capturing energy from the surroundings of the vessel and using or transforming this to useful energy for the vessel. This involves measures such as application of kites, fixed sails or wings, Flettner rotors, or solar panels.</t>
  </si>
  <si>
    <t>Fixed sails or wings</t>
  </si>
  <si>
    <t>Use sails or wings to replace some of the propulsion power needed</t>
  </si>
  <si>
    <t>Not mature</t>
  </si>
  <si>
    <t>Vessels with enough place on deck (general cargo, tankers, bulkers)</t>
  </si>
  <si>
    <t>Flettner rotors</t>
  </si>
  <si>
    <t>Use Flettner rotors to generate power from wind energy</t>
  </si>
  <si>
    <t>Dependent on trading area and sufficient free deck-surface</t>
  </si>
  <si>
    <t>Kite</t>
  </si>
  <si>
    <t>Use a kite to replace some of the propulsion power needed</t>
  </si>
  <si>
    <t>Solar panels</t>
  </si>
  <si>
    <t>Install solar panels for conversion of solar energy to electricity</t>
  </si>
  <si>
    <t>TECHNICAL SOLUTIONS FOR OPTIMIZING OPERATION</t>
  </si>
  <si>
    <t>Technologies in this group focus on improving the operation of the vessel more than improving the vessel itself. The list of suggested measures includes both technologies and suggestions for best practice (without direct application of a technology). Measures in this group include trim and draft optimization, speed management, autopilot adjustment and use, combinator optimizing, and others.</t>
  </si>
  <si>
    <t>Autopilot adjustment and use</t>
  </si>
  <si>
    <t>Use of an automatic system to control the vessel's rudder in a more energy efficient manner</t>
  </si>
  <si>
    <t>Combinator optimizing</t>
  </si>
  <si>
    <t>Use of optimized pitch settings and propeller speed for optimized efficiency of propulsion system</t>
  </si>
  <si>
    <t>For vessels with controllable pitch propeller</t>
  </si>
  <si>
    <t>Efficient DP Operation</t>
  </si>
  <si>
    <t>Optimize the operation in DP mode</t>
  </si>
  <si>
    <t>Vessels with DP mode</t>
  </si>
  <si>
    <t>Speed management</t>
  </si>
  <si>
    <t>Management of the vessel's speed in the most efficient manner</t>
  </si>
  <si>
    <t>Trim and draft optimization</t>
  </si>
  <si>
    <t>Optimizing the trim and draft to reduce the vessel's water resistance</t>
  </si>
  <si>
    <t>Weather routing</t>
  </si>
  <si>
    <t>Including weather conditions when planning a voyage</t>
  </si>
  <si>
    <t>Definitions of maturity levels according to uptake across the maritime industry, and degree of proven technology/principle</t>
  </si>
  <si>
    <t>Proven, new or existing technology/principle, with high uptake across the industry.</t>
  </si>
  <si>
    <t>Proven, new or existing technology/principle, but with limited uptake across the industry.</t>
  </si>
  <si>
    <t>New unproven-, unproven existing- , or proven existing technology/principle but with very few installations and little to no operational experience.</t>
  </si>
  <si>
    <t xml:space="preserve">*This Information Portal is still under development and further images will be added. </t>
  </si>
  <si>
    <t>This Energy Efficiency Technologies Information Portal was developed in cooperation with DNV GL.</t>
  </si>
  <si>
    <t>This webpage serves as an Information Portal for Energy Efficiency Technologies for Ships. IMO does not make any warranties or representations as to the accuracy or completeness of the information provided.</t>
  </si>
  <si>
    <t>View disclaimer</t>
  </si>
  <si>
    <r>
      <t>Greenhouse Gas (GHG) Emissions - CO</t>
    </r>
    <r>
      <rPr>
        <b/>
        <vertAlign val="subscript"/>
        <sz val="16"/>
        <rFont val="Arial"/>
        <family val="2"/>
      </rPr>
      <t>2</t>
    </r>
    <r>
      <rPr>
        <b/>
        <sz val="16"/>
        <rFont val="Arial"/>
        <family val="2"/>
      </rPr>
      <t xml:space="preserve"> Emissions</t>
    </r>
  </si>
  <si>
    <t>Does the company assess the risks associated with distractions to onboard operations, communication and rest hours caused by exposure to high levels of noise?</t>
  </si>
  <si>
    <t>Is it a company policy that all officers and masters that use  ECDIS for primary navigation are to complete generic training based on IMO model course 1.27?</t>
  </si>
  <si>
    <t>Are all fleet vessels subject to unannounced drug and alcohol testing at least once every year (not exceeding 18 months between two consecutive tests) by an external organisation?</t>
  </si>
  <si>
    <t>3101</t>
  </si>
  <si>
    <t>Bunker Operations - LNG</t>
  </si>
  <si>
    <t>3101.1</t>
  </si>
  <si>
    <t>Does the company SMS specify that only a relevant IAPH LNG bunkering checklist must be used?</t>
  </si>
  <si>
    <t>3101.2</t>
  </si>
  <si>
    <t>3101.3</t>
  </si>
  <si>
    <t>Does the company install CCTV on LNG bunker stations for the purpose of observing the bunkering operation from the bridge or operation control room?</t>
  </si>
  <si>
    <t>3101.4</t>
  </si>
  <si>
    <t>3101.6</t>
  </si>
  <si>
    <t>Does the company provide its shipboard personnel a shore-based training on LNG bunkering?</t>
  </si>
  <si>
    <t>3101.5</t>
  </si>
  <si>
    <t>9421.1</t>
  </si>
  <si>
    <t>Is the company certified for the latest edition of ISO 9001 (quality management systems)?</t>
  </si>
  <si>
    <t>9421.2</t>
  </si>
  <si>
    <t>Is the company certified for the latest edition of ISO 14001 (environmental management systems)?</t>
  </si>
  <si>
    <t>9421.3</t>
  </si>
  <si>
    <t>Is the company certified for the latest edition of ISO 22301 (societal security – business continuity management systems)?</t>
  </si>
  <si>
    <t>9421.4</t>
  </si>
  <si>
    <t>Is the company certified for the latest edition of ISO 27001 (information security management systems)?</t>
  </si>
  <si>
    <t>9421.5</t>
  </si>
  <si>
    <t>Is the company certified for the latest edition of ISO 45001 (occupational health and safety management systems)?</t>
  </si>
  <si>
    <t>9421.6</t>
  </si>
  <si>
    <t>Is the company certified for the latest edition of ISO 50001 (energy management systems)?</t>
  </si>
  <si>
    <t>9421.7</t>
  </si>
  <si>
    <t>9421.8</t>
  </si>
  <si>
    <t>9421</t>
  </si>
  <si>
    <t>ISO Certification</t>
  </si>
  <si>
    <t>Has the company developed a ship specific garbage management plan detailing the specific ship's equipment, arrangements and procedures for the handling of garbage?</t>
  </si>
  <si>
    <t>Does the company have plans and procedures of cyber risk management (cyber risk policy) incorporated within its Safety Management System (SMS)?</t>
  </si>
  <si>
    <t>1610.7</t>
  </si>
  <si>
    <t>Does the company have a set of clear and unambiguous cyber risk requirements that reflect the company’s expectations to vendors and agents?</t>
  </si>
  <si>
    <t>1610.8</t>
  </si>
  <si>
    <t>Does the company have a policy to carry out cyber risk assessments on its ships (at an interval deemed suitable by the company) using either of the following:
 - self-assessments followed by third party risk assessments 
 - penetration tests of critical IT and OT infrastructure performed by external experts simulating cyber attacks?</t>
  </si>
  <si>
    <t>1610.9</t>
  </si>
  <si>
    <t>1610.10</t>
  </si>
  <si>
    <t>Is it a company policy to involve IT department while preparing to purchase OT systems for ships?</t>
  </si>
  <si>
    <t>1610.11</t>
  </si>
  <si>
    <t>Does the company use the information from investigations of previous identified cyber incidents to improve the technical and procedural protection measures and response plans on board and ashore?</t>
  </si>
  <si>
    <t>1610.12</t>
  </si>
  <si>
    <t>Does the company forbid remote access by technicians and manufacturers to on-board systems without authorization by the vessel’s senior leadership team (For example, by following a two-step digital authorization process)?</t>
  </si>
  <si>
    <t>Fuel oil management</t>
  </si>
  <si>
    <t>A. Contracting / Procurement</t>
  </si>
  <si>
    <t>3200.14</t>
  </si>
  <si>
    <r>
      <rPr>
        <b/>
        <u/>
        <sz val="16"/>
        <rFont val="Arial"/>
        <family val="2"/>
      </rPr>
      <t>N/A in case charterer is responsible for supplying bunkers (for all GA ships)</t>
    </r>
    <r>
      <rPr>
        <sz val="16"/>
        <rFont val="Arial"/>
        <family val="2"/>
      </rPr>
      <t xml:space="preserve">
Is it company procedure that bunker purchasing contracts state that the fuel oil be supplied with reference to ISO 8217 specifications (</t>
    </r>
    <r>
      <rPr>
        <b/>
        <u/>
        <sz val="16"/>
        <rFont val="Arial"/>
        <family val="2"/>
      </rPr>
      <t>latest edition is recommended</t>
    </r>
    <r>
      <rPr>
        <sz val="16"/>
        <rFont val="Arial"/>
        <family val="2"/>
      </rPr>
      <t>)?</t>
    </r>
  </si>
  <si>
    <t>3200.15</t>
  </si>
  <si>
    <r>
      <rPr>
        <b/>
        <u/>
        <sz val="16"/>
        <rFont val="Arial"/>
        <family val="2"/>
      </rPr>
      <t>N/A in case owner / manager or third party ship manager is responsible for purchasing bunkers (for all GA ships)</t>
    </r>
    <r>
      <rPr>
        <sz val="16"/>
        <rFont val="Arial"/>
        <family val="2"/>
      </rPr>
      <t xml:space="preserve">
Is it company procedure that the technical requirements of the ship and optimal fuel oil specifications are communicated to the charterer for their consideration?</t>
    </r>
  </si>
  <si>
    <t>Is an evaluation of all fuel oil suppliers carried out to identify "quality-oriented fuel oil suppliers" before signing the bunker purchasing contract with a chosen supplier and are the negative results brought to the attention of the charterer (where applicable)?</t>
  </si>
  <si>
    <t>B. Sampling &amp; Testing</t>
  </si>
  <si>
    <t>B.1 MARPOL delivered fuel oil sampling</t>
  </si>
  <si>
    <t>Is it company policy that fuel oil sampling (during bunkering) is carried out using an automatic sampler (time or flow proportional) in accordance with Marpol Annex VI?</t>
  </si>
  <si>
    <t>B.2 In-use fuel oil sampling</t>
  </si>
  <si>
    <t>3200.16</t>
  </si>
  <si>
    <t>B.3 Testing</t>
  </si>
  <si>
    <r>
      <t xml:space="preserve">Is it company procedure that bunkered fuel oil is </t>
    </r>
    <r>
      <rPr>
        <b/>
        <u/>
        <sz val="16"/>
        <rFont val="Arial"/>
        <family val="2"/>
      </rPr>
      <t>always</t>
    </r>
    <r>
      <rPr>
        <sz val="16"/>
        <rFont val="Arial"/>
        <family val="2"/>
      </rPr>
      <t xml:space="preserve"> tested (before use onboard) by a recognized fuel analysis organization ashore in accordance with the requirements of ISO 8217 standard (same edition for which the fuel was ordered)?</t>
    </r>
  </si>
  <si>
    <t>C. Operational procedures</t>
  </si>
  <si>
    <t>3200.17</t>
  </si>
  <si>
    <t>3200.18</t>
  </si>
  <si>
    <t>For the situations where commingling of two different fuels is unavoidable, does the company have commingling procedure explaining the steps to be followed to determine the compatibility of two bunkers (including the reference test methods)?</t>
  </si>
  <si>
    <t>D. Additional questions</t>
  </si>
  <si>
    <t>Are global bunker quality alerts received from company fleet experience and fuel analysis organisation shared with relevant ships by issuing technical bulletins or circulars?</t>
  </si>
  <si>
    <t>3200.19</t>
  </si>
  <si>
    <t>Is it company procedure that bunker suppliers are asked to provide the copies of the product's valid certificate of quality (COQ) and associated laboratory analysis reports verifying the details on the COQ?</t>
  </si>
  <si>
    <t>A. General procedures</t>
  </si>
  <si>
    <t>Does the company have a policy to reduce garbage at source? For example, bulk packaging of consumable items.</t>
  </si>
  <si>
    <t>B. Garbage types</t>
  </si>
  <si>
    <t>B.3 Ashes and clinkers</t>
  </si>
  <si>
    <t>B.4 Cleaning agents &amp; additives</t>
  </si>
  <si>
    <r>
      <t xml:space="preserve">Is it a company policy to use </t>
    </r>
    <r>
      <rPr>
        <u/>
        <sz val="16"/>
        <rFont val="Arial"/>
        <family val="2"/>
      </rPr>
      <t>non harmful</t>
    </r>
    <r>
      <rPr>
        <sz val="16"/>
        <rFont val="Arial"/>
        <family val="2"/>
      </rPr>
      <t xml:space="preserve"> (MARPOL Annex V compliant) cleaning agents and additives for cleaning the deck / external surfaces?</t>
    </r>
  </si>
  <si>
    <t>B.5 Plastics</t>
  </si>
  <si>
    <t>5200.38</t>
  </si>
  <si>
    <t>Does the company have a policy to reduce the use of disposable and single-use plastics on board (at least focusing on plastic cutlery, dishes &amp; straws and beverages &amp; mineral water bottles in bonded stores)?</t>
  </si>
  <si>
    <t>5200.41</t>
  </si>
  <si>
    <t>Does the company have a policy to avoid procuring food items in single servings of plastics pots (for example, replacing small yoghurt pots with decanted supplies in large containers)?</t>
  </si>
  <si>
    <t>5200.42</t>
  </si>
  <si>
    <t>5200.43</t>
  </si>
  <si>
    <t>C. Additional questions</t>
  </si>
  <si>
    <t>Does the company provide training / education programme for the crew in order to create awareness in relation to garbage management?</t>
  </si>
  <si>
    <t>Does the company participate in national / international Marine Litter Monitoring Programs?</t>
  </si>
  <si>
    <t>5441</t>
  </si>
  <si>
    <r>
      <t>Greenhouse Gas (GHG) Emissions - Methane (CH</t>
    </r>
    <r>
      <rPr>
        <b/>
        <vertAlign val="subscript"/>
        <sz val="16"/>
        <rFont val="Arial"/>
        <family val="2"/>
      </rPr>
      <t>4</t>
    </r>
    <r>
      <rPr>
        <b/>
        <sz val="16"/>
        <rFont val="Arial"/>
        <family val="2"/>
      </rPr>
      <t>) Emissions - Main Propulsion</t>
    </r>
  </si>
  <si>
    <t>Gas Turbine or High Pressure Dual Fuel engine</t>
  </si>
  <si>
    <t>5441.2</t>
  </si>
  <si>
    <t>Does the company ensure that at least one of its LNG-powered ships operate on low (or no) Methane Slip technology, for example, Gas Turbine or High Pressure Dual Fuel (HPDF) Engine?</t>
  </si>
  <si>
    <t>Other Engine Types</t>
  </si>
  <si>
    <t>5441.3</t>
  </si>
  <si>
    <t>5441.1</t>
  </si>
  <si>
    <t>Does the company use a continuous emission monitoring system (in-situ or extractive) for monitoring and recording Methane Slip?</t>
  </si>
  <si>
    <t>5441.4</t>
  </si>
  <si>
    <t>5441.5</t>
  </si>
  <si>
    <t>Protection of fuel oil tanks, lube oil tanks and hull</t>
  </si>
  <si>
    <t>5801.4</t>
  </si>
  <si>
    <t>Does the company require ship building yards to use advanced shipbuilding plates (highly ductile steel) or structural features to build (a part of) hull structure and/or fuel tanks of new ships (for example, sandwich plate structure)?</t>
  </si>
  <si>
    <t>A. General - managing work/rest hours</t>
  </si>
  <si>
    <t>Is it a company policy that the work/rest hours performed by the individual seafarer are recorded using a software program and such records are accessible and regularly updated?</t>
  </si>
  <si>
    <t>B. Fatigue management</t>
  </si>
  <si>
    <t>Is there a company specific fatigue mitigation and control strategy (or similar document) available within the Safety Management System (SMS) to ensure the health and wellbeing of the seafarers?</t>
  </si>
  <si>
    <t>7500.9</t>
  </si>
  <si>
    <t>Does the fatigue mitigation and control strategy consist of the following (both):
- framework to assess the hazards associated with fatigue (hazard assessment)
- strategies to mitigate the risk of fatigue (risk mitigation)</t>
  </si>
  <si>
    <t>7500.10</t>
  </si>
  <si>
    <t>Does the company ensure that any one of the following fatigue management tools (as described in IMO MSC.1/Circ1598) is used on board GA certified ships:
- Sleep Diary
- Self-monitoring through fatigue and sleepiness ratings
- Fatigue self-assessment tool
- Fatigue event reporting</t>
  </si>
  <si>
    <t>C. Additional questions - reporting, training &amp; awareness</t>
  </si>
  <si>
    <r>
      <t xml:space="preserve">Does the company have a system in which crew members are able to report to a designated person on fatigue related issues </t>
    </r>
    <r>
      <rPr>
        <b/>
        <u/>
        <sz val="16"/>
        <rFont val="Arial"/>
        <family val="2"/>
      </rPr>
      <t>without fearing any action against them for such communication</t>
    </r>
    <r>
      <rPr>
        <sz val="16"/>
        <rFont val="Arial"/>
        <family val="2"/>
      </rPr>
      <t>?</t>
    </r>
  </si>
  <si>
    <t>7500.11</t>
  </si>
  <si>
    <t>Does the company conduct fatigue management training and awareness campaigns for shipboard crew on an initial and recurrent basis?</t>
  </si>
  <si>
    <t>Are non-conformities, accidents and hazardous occurrences reported to the office?</t>
  </si>
  <si>
    <t>Does the company provide its ships with contingency plans and related information in a non-electronic form that need to be followed in the event of a cyber attack?</t>
  </si>
  <si>
    <t>Is it a company policy to enrol the vessels in a meteorological &amp; oceanographic service in a form of a software application?</t>
  </si>
  <si>
    <t>Is it company policy to ensure that LNG-fuelled ships are equipped with LNG specific PPEs such as protective cryogenic gloves and safety goggles with side protection?</t>
  </si>
  <si>
    <t>Does the company provide thermal imaging camera/equipment for leakage detection during bunkering on board its LNG-fuelled ships (GA-certified only)?</t>
  </si>
  <si>
    <t>Does the company combat micro-plastics in the laundry system by adding a fine filtering mesh to ship’s washing machine’s outlets to prevent fibres reaching the ocean?</t>
  </si>
  <si>
    <t>Does the company take measures and is able to achieve annual reduction in Methane Slip from LNG-fuelled engines fitted on board its fleet of ships?</t>
  </si>
  <si>
    <t>Does the company provide awareness training to shipboard personnel on methane emissions from LNG-fuelled engines?</t>
  </si>
  <si>
    <t>Does the company collaborate with engine manufacturers on research &amp; development projects aiming to improve methane emissions from LNG-fuelled engines?</t>
  </si>
  <si>
    <t>Is an annual technical report made by the Company's superintendent?</t>
  </si>
  <si>
    <t>Does the company prohibits its ships to commingle two different bunkers (even of the same grade of fuel)?</t>
  </si>
  <si>
    <t>Is it company policy that fuel oil samples are drawn from the following designated sampling points at least once every four months for testing of catalytic fines &amp; separator efficiency at a recognized fuel analysis organization ashore?
1. at engine inlet
2. before separator
3. after separator</t>
  </si>
  <si>
    <t>9421.9</t>
  </si>
  <si>
    <t>9421.10</t>
  </si>
  <si>
    <t>Is the company certified for the latest edition of ISO 10015 (quality management – guidelines for competence management and people development)?</t>
  </si>
  <si>
    <t>Is the company certified for the latest edition of ISO 30401 (knowledge management systems – requirements)?</t>
  </si>
  <si>
    <t>Is it company policy that ships are mandated to provide a dedicated watch (from a safe location) on bunker station during the entire duration of the LNG bunkering?</t>
  </si>
  <si>
    <t>REQUIREMENTS ACCORDING TO ISO STANDARDS</t>
  </si>
  <si>
    <t>5440.24</t>
  </si>
  <si>
    <t>Does the company take steps to facilitate JIT Arrival of ships (for example, use of BIMCO’s Virtual Arrival Clause for Voyage Charter Parties or speed decisions taken by the Master of owned ships to ensure JIT Arrival or implement measures from Port Information Manual by International Taskforce Port Call Optimization or other such measures)?</t>
  </si>
  <si>
    <t>For ships required to follow D-1 standard (as per International Ballast Water Management Certificate (IBWMC))</t>
  </si>
  <si>
    <t>5700.10</t>
  </si>
  <si>
    <t>Does the company ensure that relevant ships voluntarily comply with D-2 ballast water management standard using a type-approved ballast water treatment system (BWTS)?</t>
  </si>
  <si>
    <t>For ships required to follow D-2 standard (as per International Ballast Water Management Certificate (IBWMC))</t>
  </si>
  <si>
    <t>5700.11</t>
  </si>
  <si>
    <t>Does the company develop ship-specific contingency plans taking into account system design limitations, for example,
- the UV-based BWTS cannot operate correctly in ports where the water is very muddy, 
- when operating in low salinity ports, the crew should plan to carry enough salt water or brine in order for the electrochlorination BWTS to function effectively.</t>
  </si>
  <si>
    <t>5700.12</t>
  </si>
  <si>
    <t>Does the company ensure the following in order to keep the BWT systems on board in operable condition:
- maintain full inventory of manufacturer recommended spare parts list on board
- define &amp; maintain safe-margin stock of consumables on board (such as chemicals with short shelf-life, UV lamps, etc. as required by the installed system)</t>
  </si>
  <si>
    <t>5700.14</t>
  </si>
  <si>
    <t>Does the company train relevant crew to operate ship-specific BWT systems, for example, by means of computer-based training, training at the makers facilities or on a simulation BWMS that mimics real BWTS operations?</t>
  </si>
  <si>
    <t>5700.15</t>
  </si>
  <si>
    <t>Does the company conduct on-board familiarization of relevant crew for the operation of the BWTS installed on board?</t>
  </si>
  <si>
    <t>5700.16</t>
  </si>
  <si>
    <t>In addition to the relevant crew, does the company include shore-based management (ship managers/superintendents/port engineers) in the BWMS training programs?</t>
  </si>
  <si>
    <t>5100</t>
  </si>
  <si>
    <t>Biofouling Management</t>
  </si>
  <si>
    <t>5100.5</t>
  </si>
  <si>
    <t>Does the company have ship-specific procedures/instructions (according to IMO guidelines) for the control and management of ships' biofouling to minimize the transfer of invasive aquatic species?</t>
  </si>
  <si>
    <t>5100.6</t>
  </si>
  <si>
    <t>Does the company define frequency and timing of in-water inspection and proactive hull cleaning in consultation with coatings manufacturer and/or coatings consultant for each ship under its management?</t>
  </si>
  <si>
    <t>5100.7</t>
  </si>
  <si>
    <t>Is it a company policy to define potential trigger points for reactive hull cleaning – based on performance monitoring or other relevant datasets (such as increased drag or increased friction)?</t>
  </si>
  <si>
    <t>5100.8</t>
  </si>
  <si>
    <t>Is it a company policy to use in-water cleaning only in combination with capture and filtration of the cleaned material and subsequent waste treatment and disposal, when made available in ports?</t>
  </si>
  <si>
    <t>Is it a company policy that recyclable material such as paper, plastic, metal (for example, tin cans), glass, bottles, crockery &amp; similar refuse, and dunnage are always delivered to the port reception facilities?</t>
  </si>
  <si>
    <t>Does the company have a procedure that clearly stipulates there should be no dumping of old plastic ropes and mooring lines at sea and encourage to retain them on board until landed ashore for correct disposal?</t>
  </si>
  <si>
    <t>5500.10</t>
  </si>
  <si>
    <t>5900.14</t>
  </si>
  <si>
    <t>Does the company use a software tool on board its ships to support the IHM maintenance process, for example, for the collection of Material Declarations (MDs) &amp; SDoCs for all purchased items that fall into the scope of IHM Part I?</t>
  </si>
  <si>
    <t>Does the company MS specify a safe-maximum percentage fill for bunker tanks? (max. limit 90%)</t>
  </si>
  <si>
    <r>
      <rPr>
        <b/>
        <u/>
        <sz val="16"/>
        <rFont val="Arial"/>
        <family val="2"/>
      </rPr>
      <t>Main propulsions:</t>
    </r>
    <r>
      <rPr>
        <sz val="16"/>
        <rFont val="Arial"/>
        <family val="2"/>
      </rPr>
      <t xml:space="preserve">
Does the company have any vessels within their fleet which use low carbon fuels such as:</t>
    </r>
  </si>
  <si>
    <r>
      <rPr>
        <b/>
        <u/>
        <sz val="16"/>
        <rFont val="Arial"/>
        <family val="2"/>
      </rPr>
      <t>Power generation:</t>
    </r>
    <r>
      <rPr>
        <sz val="16"/>
        <rFont val="Arial"/>
        <family val="2"/>
      </rPr>
      <t xml:space="preserve">
Does the company have any vessels within their fleet which use low carbon fuels such as:</t>
    </r>
  </si>
  <si>
    <r>
      <rPr>
        <b/>
        <u/>
        <sz val="16"/>
        <rFont val="Arial"/>
        <family val="2"/>
      </rPr>
      <t>Main propulsion:</t>
    </r>
    <r>
      <rPr>
        <sz val="16"/>
        <rFont val="Arial"/>
        <family val="2"/>
      </rPr>
      <t xml:space="preserve">
Does the company have any vessels within their fleet which use zero carbon fuels such as:</t>
    </r>
  </si>
  <si>
    <r>
      <rPr>
        <b/>
        <u/>
        <sz val="16"/>
        <rFont val="Arial"/>
        <family val="2"/>
      </rPr>
      <t>Power generation:</t>
    </r>
    <r>
      <rPr>
        <sz val="16"/>
        <rFont val="Arial"/>
        <family val="2"/>
      </rPr>
      <t xml:space="preserve">
Does the company have any vessels within their fleet which use zero carbon fuels such as:</t>
    </r>
  </si>
  <si>
    <t>Sewage Treatment Plant; Effluent Sampling/Monitoring; Causal awareness</t>
  </si>
  <si>
    <t>Is it company policy to sample and monitor the discharged effluent periodically (at least annually) for lab testing ashore to check the compliance with relevant MEPC standards?</t>
  </si>
  <si>
    <t>R5500.15-16 alternative to R5500.2 &amp; R5500.4:</t>
  </si>
  <si>
    <t>5500.15</t>
  </si>
  <si>
    <t>Is it company policy for ships to have monitoring equipment installed at the discharge line of the Sewage Treatment Plant to continously monitor the effluent quality?</t>
  </si>
  <si>
    <t>5500.16</t>
  </si>
  <si>
    <t>Is it the company policy for ships to have automated logging systems to record the details of the discharged effluent from the Sewage Treatment Plant?</t>
  </si>
  <si>
    <t>5500.17</t>
  </si>
  <si>
    <t>Is it company policy to create awareness concerning the usage of lavatories onboard, that could have negative impact to the performance of the (biological) sewage treatement plant?</t>
  </si>
  <si>
    <t>Discharge at port and at sea</t>
  </si>
  <si>
    <t>5500.12</t>
  </si>
  <si>
    <t>Does the company have a mechanism in place to hold sewage on board to avoid discharging at all ports?</t>
  </si>
  <si>
    <t>5500.11</t>
  </si>
  <si>
    <t>Is it company policy to ensure that ships treat sewage with a sewage treatment plant before discharging effluents at sea?</t>
  </si>
  <si>
    <t>M/RR</t>
  </si>
  <si>
    <r>
      <rPr>
        <b/>
        <u/>
        <sz val="16"/>
        <rFont val="Arial"/>
        <family val="2"/>
      </rPr>
      <t>Alternative to all the above (applicable for short-haul vessels)</t>
    </r>
    <r>
      <rPr>
        <sz val="16"/>
        <rFont val="Arial"/>
        <family val="2"/>
      </rPr>
      <t xml:space="preserve">
Is it company policy to ensure that ships deliver all their sewage / sewage sludge (regardless of treated or untreated) to port reception facilities (where available)?</t>
    </r>
  </si>
  <si>
    <t>\</t>
  </si>
  <si>
    <t>7500.12</t>
  </si>
  <si>
    <t>Does the company consider during incident investigations, fatigue as one of the factors causing the incident?</t>
  </si>
  <si>
    <t>Environmental Requirements during the Voyage</t>
  </si>
  <si>
    <t>2120.4</t>
  </si>
  <si>
    <t>Voyage-plan ( checklist ) includes verification of compliance with NECA (Tier III)  requirements before entry of area/location ( either by use of exhaust gas treatment or engine technology, e.g. dual fuel )</t>
  </si>
  <si>
    <t>Voyage-plan ( checklist ) includes verification of compliance with SECA requirements before entry of area/location ( either by means of change of fuel-grade or use of SOx-scrubber )</t>
  </si>
  <si>
    <t>Voyage-plan ( checklist ) includes verification of compliance with Ballast Water Management requirements ( either by means of D-2 treatment system or D-1 exchange of ballast during voyage )</t>
  </si>
  <si>
    <t>2120.7</t>
  </si>
  <si>
    <r>
      <rPr>
        <b/>
        <u/>
        <sz val="16"/>
        <rFont val="Arial"/>
        <family val="2"/>
      </rPr>
      <t>Alternative to 2120.2</t>
    </r>
    <r>
      <rPr>
        <sz val="16"/>
        <rFont val="Arial"/>
        <family val="2"/>
      </rPr>
      <t>: Vessel has been designed not to carry any Ballast Water ( no Ballast Tanks available onboard )</t>
    </r>
  </si>
  <si>
    <t>2120.5</t>
  </si>
  <si>
    <t>Voyage-plan ( checklists ) includes verification for transit of globally known whale-areas ( habitats ) and migration patterns and provides disturbance mitigation. Source : WWF whale.org</t>
  </si>
  <si>
    <t>2120.6</t>
  </si>
  <si>
    <t>Voyage-plan ( checklists ) includes verification for transit through PSSA (Particularly Sensitive Sea Areas)?</t>
  </si>
  <si>
    <t>Is it company policy to hire cadets on board by providing training and education in order to recruit future officers?</t>
  </si>
  <si>
    <t>Does the company have a system in place to monitor officers’ competence, training, time in rank and use it as a basis for promotion?</t>
  </si>
  <si>
    <t>7300.15</t>
  </si>
  <si>
    <t>Is the system as meant in 7300.14 audited and certified by an IACS member classification society?</t>
  </si>
  <si>
    <t>5200.44</t>
  </si>
  <si>
    <t>Does the company install an extra filtration equipment on the main supply line onboard – such as a reverse osmosis (RO) installation – available on different decks in public areas, such as the galley or pantries? 
(In order to eliminate/reduce bottled water and supply safe drinking water onboard.)
(The system is to be in addition to the standard arrangement of the vessel’s Drinking Water (DW) filtration system, such as a rehardening filter and UV sterilizer.)</t>
  </si>
  <si>
    <t>CHECKLIST - BASIC CRITERIA - OFFICE AUDIT - CHEMICAL TANKER - VERSION 2025</t>
  </si>
  <si>
    <t>CHECKLIST - RANKING CRITERIA - OFFICE AUDIT - CHEMICAL TANKER - VERSION 2025</t>
  </si>
  <si>
    <t>M/RN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</si>
</sst>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2">
    <numFmt numFmtId="164" formatCode="&quot;Minimum ranking score required for element 5410 = &quot;0#"/>
    <numFmt numFmtId="165" formatCode="&quot;Minimum ranking score required for element 5421 = &quot;0#"/>
    <numFmt numFmtId="166" formatCode="&quot;Minimum ranking score required for element 5430 = &quot;0#"/>
    <numFmt numFmtId="167" formatCode="&quot;Minimum ranking score required for element 5440 = &quot;0#"/>
    <numFmt numFmtId="168" formatCode="&quot;Minimum ranking score required for element 5450 = &quot;0#"/>
    <numFmt numFmtId="169" formatCode="&quot;Minimum ranking score required for element 5460 = &quot;0#"/>
    <numFmt numFmtId="170" formatCode="&quot;Minimum ranking score required for element 5900 = &quot;##"/>
    <numFmt numFmtId="171" formatCode="&quot;Minimum ranking score required for element 6400 = &quot;##"/>
    <numFmt numFmtId="173" formatCode="&quot;Minimum ranking score required for element 1200 = &quot;0"/>
    <numFmt numFmtId="174" formatCode="&quot;Minimum ranking score required for element 1300 = &quot;0"/>
    <numFmt numFmtId="175" formatCode="&quot;Minimum ranking score required for element 1400 = &quot;0"/>
    <numFmt numFmtId="176" formatCode="&quot;Minimum ranking score required for element 1500 = &quot;0"/>
    <numFmt numFmtId="177" formatCode="&quot;Minimum ranking score required for element 1600 = &quot;0"/>
    <numFmt numFmtId="178" formatCode="&quot;Minimum ranking score required for element 2100 = &quot;0"/>
    <numFmt numFmtId="179" formatCode="&quot;Minimum ranking score required for element 2300 = &quot;0"/>
    <numFmt numFmtId="180" formatCode="&quot;Minimum ranking score required for element 3100 = &quot;0"/>
    <numFmt numFmtId="181" formatCode="&quot;Minimum ranking score required for element 3200 = &quot;0"/>
    <numFmt numFmtId="182" formatCode="&quot;Minimum ranking score required for element 4100 = &quot;0"/>
    <numFmt numFmtId="183" formatCode="&quot;Minimum ranking score required for element 5200 = &quot;0"/>
    <numFmt numFmtId="184" formatCode="&quot;Minimum ranking score required for element 5700 = &quot;0"/>
    <numFmt numFmtId="185" formatCode="&quot;Minimum ranking score required for element 6100 = &quot;0"/>
    <numFmt numFmtId="186" formatCode="&quot;Minimum ranking score required for element 6200 = &quot;0"/>
    <numFmt numFmtId="187" formatCode="&quot;Minimum ranking score required for element 6300 = &quot;0"/>
    <numFmt numFmtId="188" formatCode="&quot;Minimum ranking score required for element 7100 = &quot;0"/>
    <numFmt numFmtId="189" formatCode="&quot;Minimum ranking score required for element 7200 = &quot;0"/>
    <numFmt numFmtId="190" formatCode="&quot;Minimum ranking score required for element 7300 = &quot;0"/>
    <numFmt numFmtId="191" formatCode="&quot;Minimum ranking score required for element 7400 = &quot;0"/>
    <numFmt numFmtId="192" formatCode="&quot;Minimum ranking score required for element 7500 = &quot;0"/>
    <numFmt numFmtId="193" formatCode="&quot;Minimum ranking score required for element 2120 = &quot;0"/>
    <numFmt numFmtId="201" formatCode="0.000"/>
    <numFmt numFmtId="203" formatCode="&quot;Minimum ranking score required for element 5810 = &quot;0"/>
    <numFmt numFmtId="204" formatCode="&quot;Minimum ranking score required for element 5811 = &quot;0"/>
    <numFmt numFmtId="205" formatCode="&quot;Minimum ranking score required for element 5812 = &quot;0"/>
    <numFmt numFmtId="210" formatCode="&quot;Minimum ranking score required for element 5820 = &quot;0"/>
    <numFmt numFmtId="211" formatCode="&quot;Minimum ranking score required for element 5821 = &quot;0"/>
    <numFmt numFmtId="212" formatCode="&quot;Minimum ranking score required for element 5822 = &quot;0"/>
    <numFmt numFmtId="213" formatCode="&quot;Minimum ranking score required for element 6110 = &quot;0"/>
    <numFmt numFmtId="215" formatCode="&quot;Minimum ranking score required for element 1700 = &quot;0"/>
    <numFmt numFmtId="216" formatCode="&quot;Minimum ranking score required for element 1710 = &quot;0"/>
    <numFmt numFmtId="217" formatCode="&quot;Minimum ranking score required for element 2111 = &quot;0"/>
    <numFmt numFmtId="218" formatCode="&quot;Minimum ranking score required for element 5500 = &quot;0"/>
    <numFmt numFmtId="219" formatCode="&quot;Minimum ranking score required for element 5510 = &quot;0"/>
    <numFmt numFmtId="220" formatCode="&quot;Minimum ranking score required for element 5801 = &quot;0"/>
    <numFmt numFmtId="221" formatCode="&quot;Minimum ranking score required for element 5910 = &quot;0"/>
    <numFmt numFmtId="222" formatCode="&quot;Minimum ranking score required for element 1610 = &quot;0"/>
    <numFmt numFmtId="224" formatCode="&quot;Minimum ranking score required for element 1510 = &quot;0"/>
    <numFmt numFmtId="225" formatCode="&quot;Minimum ranking score required for element 1800 = &quot;0"/>
    <numFmt numFmtId="226" formatCode="&quot;Minimum ranking score required for element 5420 = &quot;0#"/>
    <numFmt numFmtId="228" formatCode="&quot;Minimum ranking score required for element 3101 = &quot;0"/>
    <numFmt numFmtId="229" formatCode="&quot;Minimum ranking score required for element 9421 = &quot;0"/>
    <numFmt numFmtId="230" formatCode="&quot;Minimum ranking score required for element 5441 = &quot;0"/>
    <numFmt numFmtId="231" formatCode="&quot;Minimum ranking score required for element 5100 = &quot;0"/>
  </numFmts>
  <fonts count="98"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14"/>
      <name val="Arial"/>
      <family val="2"/>
    </font>
    <font>
      <b/>
      <sz val="12"/>
      <name val="Arial"/>
      <family val="2"/>
    </font>
    <font>
      <sz val="12"/>
      <name val="Arial"/>
      <family val="2"/>
    </font>
    <font>
      <b/>
      <sz val="12"/>
      <color indexed="12"/>
      <name val="Arial"/>
      <family val="2"/>
    </font>
    <font>
      <sz val="12"/>
      <color indexed="10"/>
      <name val="Arial"/>
      <family val="2"/>
    </font>
    <font>
      <sz val="14"/>
      <name val="Arial"/>
      <family val="2"/>
    </font>
    <font>
      <b/>
      <sz val="16"/>
      <color indexed="10"/>
      <name val="Arial"/>
      <family val="2"/>
    </font>
    <font>
      <sz val="16"/>
      <name val="Arial"/>
      <family val="2"/>
    </font>
    <font>
      <b/>
      <sz val="14"/>
      <color indexed="10"/>
      <name val="Arial Black"/>
      <family val="2"/>
    </font>
    <font>
      <sz val="14"/>
      <color indexed="10"/>
      <name val="Arial Black"/>
      <family val="2"/>
    </font>
    <font>
      <b/>
      <sz val="14"/>
      <color indexed="12"/>
      <name val="Arial"/>
      <family val="2"/>
    </font>
    <font>
      <b/>
      <sz val="14"/>
      <color indexed="10"/>
      <name val="Arial"/>
      <family val="2"/>
    </font>
    <font>
      <sz val="10"/>
      <color indexed="12"/>
      <name val="Arial"/>
      <family val="2"/>
    </font>
    <font>
      <sz val="14"/>
      <color indexed="10"/>
      <name val="Arial"/>
      <family val="2"/>
    </font>
    <font>
      <b/>
      <sz val="10"/>
      <color indexed="12"/>
      <name val="Arial"/>
      <family val="2"/>
    </font>
    <font>
      <sz val="14"/>
      <color indexed="12"/>
      <name val="Arial"/>
      <family val="2"/>
    </font>
    <font>
      <b/>
      <sz val="10"/>
      <name val="Arial"/>
      <family val="2"/>
    </font>
    <font>
      <sz val="14"/>
      <color indexed="8"/>
      <name val="Arial"/>
      <family val="2"/>
    </font>
    <font>
      <b/>
      <sz val="14"/>
      <color indexed="52"/>
      <name val="Arial"/>
      <family val="2"/>
    </font>
    <font>
      <b/>
      <sz val="28"/>
      <name val="Arial"/>
      <family val="2"/>
    </font>
    <font>
      <b/>
      <sz val="36"/>
      <name val="Arial"/>
      <family val="2"/>
    </font>
    <font>
      <sz val="36"/>
      <name val="Arial"/>
      <family val="2"/>
    </font>
    <font>
      <sz val="14"/>
      <color indexed="57"/>
      <name val="Arial"/>
      <family val="2"/>
    </font>
    <font>
      <b/>
      <sz val="12"/>
      <color indexed="10"/>
      <name val="Arial"/>
      <family val="2"/>
    </font>
    <font>
      <b/>
      <sz val="10"/>
      <name val="Arial"/>
      <family val="2"/>
    </font>
    <font>
      <b/>
      <sz val="18"/>
      <color indexed="10"/>
      <name val="Arial"/>
      <family val="2"/>
    </font>
    <font>
      <sz val="10"/>
      <name val="Arial"/>
      <family val="2"/>
    </font>
    <font>
      <sz val="10"/>
      <color indexed="10"/>
      <name val="Arial"/>
      <family val="2"/>
    </font>
    <font>
      <b/>
      <i/>
      <sz val="12"/>
      <name val="Arial"/>
      <family val="2"/>
    </font>
    <font>
      <b/>
      <sz val="14"/>
      <name val="Arial"/>
      <family val="2"/>
    </font>
    <font>
      <b/>
      <sz val="16"/>
      <name val="Arial"/>
      <family val="2"/>
    </font>
    <font>
      <b/>
      <sz val="26"/>
      <name val="Arial"/>
      <family val="2"/>
    </font>
    <font>
      <b/>
      <sz val="18"/>
      <name val="Arial"/>
      <family val="2"/>
    </font>
    <font>
      <sz val="12"/>
      <color indexed="57"/>
      <name val="Arial"/>
      <family val="2"/>
    </font>
    <font>
      <sz val="10"/>
      <color indexed="57"/>
      <name val="Arial"/>
      <family val="2"/>
    </font>
    <font>
      <b/>
      <sz val="16"/>
      <color indexed="57"/>
      <name val="Arial"/>
      <family val="2"/>
    </font>
    <font>
      <b/>
      <u/>
      <sz val="16"/>
      <name val="Arial"/>
      <family val="2"/>
    </font>
    <font>
      <sz val="16"/>
      <color indexed="22"/>
      <name val="Arial"/>
      <family val="2"/>
    </font>
    <font>
      <u/>
      <sz val="16"/>
      <name val="Arial"/>
      <family val="2"/>
    </font>
    <font>
      <b/>
      <sz val="16"/>
      <color indexed="14"/>
      <name val="Arial"/>
      <family val="2"/>
    </font>
    <font>
      <b/>
      <sz val="16"/>
      <color indexed="8"/>
      <name val="Arial"/>
      <family val="2"/>
    </font>
    <font>
      <sz val="16"/>
      <color indexed="14"/>
      <name val="Arial"/>
      <family val="2"/>
    </font>
    <font>
      <i/>
      <sz val="16"/>
      <name val="Arial"/>
      <family val="2"/>
    </font>
    <font>
      <sz val="1"/>
      <name val="Arial"/>
      <family val="2"/>
    </font>
    <font>
      <sz val="16"/>
      <name val="Arial"/>
      <family val="2"/>
    </font>
    <font>
      <sz val="1"/>
      <name val="Arial"/>
      <family val="2"/>
    </font>
    <font>
      <sz val="16"/>
      <color indexed="55"/>
      <name val="Arial"/>
      <family val="2"/>
    </font>
    <font>
      <sz val="11"/>
      <color indexed="8"/>
      <name val="Calibri"/>
      <family val="2"/>
    </font>
    <font>
      <sz val="11"/>
      <color indexed="9"/>
      <name val="Calibri"/>
      <family val="2"/>
    </font>
    <font>
      <b/>
      <sz val="11"/>
      <color indexed="52"/>
      <name val="Calibri"/>
      <family val="2"/>
    </font>
    <font>
      <b/>
      <sz val="11"/>
      <color indexed="9"/>
      <name val="Calibri"/>
      <family val="2"/>
    </font>
    <font>
      <sz val="11"/>
      <color indexed="52"/>
      <name val="Calibri"/>
      <family val="2"/>
    </font>
    <font>
      <sz val="11"/>
      <color indexed="17"/>
      <name val="Calibri"/>
      <family val="2"/>
    </font>
    <font>
      <sz val="11"/>
      <color indexed="62"/>
      <name val="Calibri"/>
      <family val="2"/>
    </font>
    <font>
      <b/>
      <sz val="15"/>
      <color indexed="56"/>
      <name val="Calibri"/>
      <family val="2"/>
    </font>
    <font>
      <b/>
      <sz val="13"/>
      <color indexed="56"/>
      <name val="Calibri"/>
      <family val="2"/>
    </font>
    <font>
      <b/>
      <sz val="11"/>
      <color indexed="56"/>
      <name val="Calibri"/>
      <family val="2"/>
    </font>
    <font>
      <sz val="11"/>
      <color indexed="60"/>
      <name val="Calibri"/>
      <family val="2"/>
    </font>
    <font>
      <sz val="11"/>
      <color indexed="20"/>
      <name val="Calibri"/>
      <family val="2"/>
    </font>
    <font>
      <b/>
      <sz val="18"/>
      <color indexed="56"/>
      <name val="Cambria"/>
      <family val="2"/>
    </font>
    <font>
      <b/>
      <sz val="11"/>
      <color indexed="8"/>
      <name val="Calibri"/>
      <family val="2"/>
    </font>
    <font>
      <b/>
      <sz val="11"/>
      <color indexed="63"/>
      <name val="Calibri"/>
      <family val="2"/>
    </font>
    <font>
      <i/>
      <sz val="11"/>
      <color indexed="23"/>
      <name val="Calibri"/>
      <family val="2"/>
    </font>
    <font>
      <sz val="11"/>
      <color indexed="10"/>
      <name val="Calibri"/>
      <family val="2"/>
    </font>
    <font>
      <b/>
      <sz val="20"/>
      <color indexed="9"/>
      <name val="Arial"/>
      <family val="2"/>
    </font>
    <font>
      <sz val="10"/>
      <color indexed="9"/>
      <name val="Arial"/>
      <family val="2"/>
    </font>
    <font>
      <b/>
      <sz val="16"/>
      <color indexed="9"/>
      <name val="Arial"/>
      <family val="2"/>
    </font>
    <font>
      <sz val="14"/>
      <name val="Arial"/>
      <family val="2"/>
    </font>
    <font>
      <b/>
      <sz val="22"/>
      <name val="Arial"/>
      <family val="2"/>
    </font>
    <font>
      <b/>
      <u/>
      <sz val="16"/>
      <color indexed="8"/>
      <name val="Arial"/>
      <family val="2"/>
    </font>
    <font>
      <sz val="16"/>
      <color indexed="10"/>
      <name val="Arial"/>
      <family val="2"/>
    </font>
    <font>
      <b/>
      <sz val="16"/>
      <color rgb="FFFF0000"/>
      <name val="Arial"/>
      <family val="2"/>
    </font>
    <font>
      <sz val="16"/>
      <color rgb="FF00B050"/>
      <name val="Arial"/>
      <family val="2"/>
    </font>
    <font>
      <b/>
      <sz val="12"/>
      <color theme="1"/>
      <name val="Calibri"/>
      <family val="2"/>
      <scheme val="minor"/>
    </font>
    <font>
      <b/>
      <sz val="10"/>
      <color theme="1"/>
      <name val="Calibri"/>
      <family val="2"/>
      <scheme val="minor"/>
    </font>
    <font>
      <u/>
      <sz val="11"/>
      <color theme="10"/>
      <name val="Calibri"/>
      <family val="2"/>
      <scheme val="minor"/>
    </font>
    <font>
      <b/>
      <sz val="11"/>
      <color theme="1"/>
      <name val="Calibri"/>
      <family val="2"/>
      <scheme val="minor"/>
    </font>
    <font>
      <b/>
      <sz val="1"/>
      <color rgb="FF00B050"/>
      <name val="Arial"/>
      <family val="2"/>
    </font>
    <font>
      <b/>
      <sz val="16"/>
      <color rgb="FF00B050"/>
      <name val="Arial"/>
      <family val="2"/>
    </font>
    <font>
      <b/>
      <vertAlign val="subscript"/>
      <sz val="16"/>
      <name val="Arial"/>
      <family val="2"/>
    </font>
    <font>
      <u/>
      <sz val="10"/>
      <color theme="10"/>
      <name val="Arial"/>
      <family val="2"/>
    </font>
    <font>
      <sz val="1"/>
      <color theme="1"/>
      <name val="Calibri"/>
      <family val="2"/>
      <scheme val="minor"/>
    </font>
    <font>
      <sz val="11"/>
      <color rgb="FF333333"/>
      <name val="Calibri"/>
      <family val="2"/>
      <scheme val="minor"/>
    </font>
    <font>
      <b/>
      <sz val="12"/>
      <color theme="0"/>
      <name val="Calibri"/>
      <family val="2"/>
      <scheme val="minor"/>
    </font>
    <font>
      <sz val="14"/>
      <name val="Cambria"/>
      <family val="1"/>
    </font>
    <font>
      <sz val="14"/>
      <color indexed="57"/>
      <name val="Cambria"/>
      <family val="1"/>
    </font>
    <font>
      <b/>
      <sz val="14"/>
      <name val="Calibri"/>
      <family val="2"/>
    </font>
    <font>
      <sz val="1"/>
      <name val="Cambria"/>
      <family val="1"/>
    </font>
    <font>
      <b/>
      <sz val="14"/>
      <name val="Cambria"/>
      <family val="1"/>
    </font>
    <font>
      <b/>
      <sz val="14"/>
      <color indexed="12"/>
      <name val="Cambria"/>
      <family val="1"/>
    </font>
    <font>
      <b/>
      <sz val="14"/>
      <color indexed="10"/>
      <name val="Cambria"/>
      <family val="1"/>
    </font>
    <font>
      <sz val="10"/>
      <name val="Cambria"/>
      <family val="1"/>
    </font>
  </fonts>
  <fills count="39">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31"/>
        <bgColor indexed="64"/>
      </patternFill>
    </fill>
    <fill>
      <patternFill patternType="solid">
        <fgColor indexed="22"/>
        <bgColor indexed="64"/>
      </patternFill>
    </fill>
    <fill>
      <patternFill patternType="solid">
        <fgColor indexed="9"/>
        <bgColor indexed="64"/>
      </patternFill>
    </fill>
    <fill>
      <patternFill patternType="solid">
        <fgColor indexed="13"/>
        <bgColor indexed="64"/>
      </patternFill>
    </fill>
    <fill>
      <patternFill patternType="solid">
        <fgColor indexed="11"/>
        <bgColor indexed="64"/>
      </patternFill>
    </fill>
    <fill>
      <patternFill patternType="solid">
        <fgColor indexed="10"/>
        <bgColor indexed="64"/>
      </patternFill>
    </fill>
    <fill>
      <patternFill patternType="solid">
        <fgColor indexed="40"/>
        <bgColor indexed="64"/>
      </patternFill>
    </fill>
    <fill>
      <patternFill patternType="solid">
        <fgColor indexed="14"/>
        <bgColor indexed="64"/>
      </patternFill>
    </fill>
    <fill>
      <patternFill patternType="lightUp">
        <bgColor indexed="51"/>
      </patternFill>
    </fill>
    <fill>
      <patternFill patternType="solid">
        <fgColor indexed="20"/>
        <bgColor indexed="64"/>
      </patternFill>
    </fill>
    <fill>
      <patternFill patternType="solid">
        <fgColor theme="0"/>
        <bgColor indexed="64"/>
      </patternFill>
    </fill>
    <fill>
      <patternFill patternType="solid">
        <fgColor rgb="FFC0C0C0"/>
        <bgColor indexed="64"/>
      </patternFill>
    </fill>
    <fill>
      <patternFill patternType="solid">
        <fgColor theme="0" tint="-0.249977111117893"/>
        <bgColor indexed="64"/>
      </patternFill>
    </fill>
    <fill>
      <patternFill patternType="solid">
        <fgColor rgb="FFCCCCFF"/>
        <bgColor indexed="64"/>
      </patternFill>
    </fill>
    <fill>
      <patternFill patternType="solid">
        <fgColor rgb="FF800080"/>
        <bgColor indexed="64"/>
      </patternFill>
    </fill>
  </fills>
  <borders count="118">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double">
        <color indexed="64"/>
      </top>
      <bottom/>
      <diagonal/>
    </border>
    <border>
      <left style="medium">
        <color indexed="64"/>
      </left>
      <right style="medium">
        <color indexed="64"/>
      </right>
      <top style="double">
        <color indexed="64"/>
      </top>
      <bottom style="medium">
        <color indexed="10"/>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bottom/>
      <diagonal/>
    </border>
    <border>
      <left/>
      <right/>
      <top/>
      <bottom style="thin">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double">
        <color indexed="64"/>
      </right>
      <top style="double">
        <color indexed="64"/>
      </top>
      <bottom style="medium">
        <color indexed="10"/>
      </bottom>
      <diagonal/>
    </border>
    <border>
      <left style="medium">
        <color indexed="64"/>
      </left>
      <right style="thin">
        <color indexed="64"/>
      </right>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bottom/>
      <diagonal/>
    </border>
    <border>
      <left style="medium">
        <color indexed="64"/>
      </left>
      <right/>
      <top/>
      <bottom style="medium">
        <color indexed="64"/>
      </bottom>
      <diagonal/>
    </border>
    <border>
      <left style="medium">
        <color indexed="64"/>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double">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style="medium">
        <color indexed="64"/>
      </left>
      <right style="double">
        <color indexed="64"/>
      </right>
      <top style="double">
        <color indexed="64"/>
      </top>
      <bottom/>
      <diagonal/>
    </border>
    <border>
      <left/>
      <right/>
      <top style="thin">
        <color indexed="64"/>
      </top>
      <bottom style="thin">
        <color indexed="64"/>
      </bottom>
      <diagonal/>
    </border>
    <border>
      <left/>
      <right/>
      <top style="thin">
        <color indexed="64"/>
      </top>
      <bottom/>
      <diagonal/>
    </border>
    <border>
      <left/>
      <right/>
      <top style="medium">
        <color indexed="57"/>
      </top>
      <bottom style="medium">
        <color indexed="57"/>
      </bottom>
      <diagonal/>
    </border>
    <border>
      <left/>
      <right/>
      <top style="medium">
        <color indexed="64"/>
      </top>
      <bottom/>
      <diagonal/>
    </border>
    <border>
      <left style="medium">
        <color indexed="64"/>
      </left>
      <right/>
      <top style="medium">
        <color indexed="64"/>
      </top>
      <bottom/>
      <diagonal/>
    </border>
    <border>
      <left style="medium">
        <color indexed="64"/>
      </left>
      <right/>
      <top style="thin">
        <color indexed="64"/>
      </top>
      <bottom style="double">
        <color indexed="64"/>
      </bottom>
      <diagonal/>
    </border>
    <border>
      <left/>
      <right style="medium">
        <color indexed="64"/>
      </right>
      <top style="medium">
        <color indexed="64"/>
      </top>
      <bottom/>
      <diagonal/>
    </border>
    <border>
      <left style="thin">
        <color indexed="64"/>
      </left>
      <right/>
      <top/>
      <bottom style="thin">
        <color indexed="64"/>
      </bottom>
      <diagonal/>
    </border>
    <border>
      <left/>
      <right style="medium">
        <color indexed="64"/>
      </right>
      <top/>
      <bottom style="thin">
        <color indexed="64"/>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medium">
        <color indexed="64"/>
      </bottom>
      <diagonal/>
    </border>
    <border>
      <left/>
      <right style="medium">
        <color indexed="64"/>
      </right>
      <top style="thin">
        <color indexed="64"/>
      </top>
      <bottom/>
      <diagonal/>
    </border>
    <border>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thin">
        <color indexed="64"/>
      </right>
      <top/>
      <bottom style="medium">
        <color indexed="64"/>
      </bottom>
      <diagonal/>
    </border>
    <border>
      <left style="medium">
        <color indexed="64"/>
      </left>
      <right/>
      <top style="medium">
        <color indexed="64"/>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right/>
      <top style="medium">
        <color indexed="64"/>
      </top>
      <bottom style="thin">
        <color indexed="64"/>
      </bottom>
      <diagonal/>
    </border>
    <border>
      <left/>
      <right style="thin">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10"/>
      </top>
      <bottom style="medium">
        <color indexed="64"/>
      </bottom>
      <diagonal/>
    </border>
    <border>
      <left/>
      <right style="medium">
        <color indexed="10"/>
      </right>
      <top style="medium">
        <color indexed="10"/>
      </top>
      <bottom style="medium">
        <color indexed="64"/>
      </bottom>
      <diagonal/>
    </border>
    <border>
      <left style="medium">
        <color indexed="10"/>
      </left>
      <right/>
      <top style="medium">
        <color indexed="10"/>
      </top>
      <bottom style="medium">
        <color indexed="64"/>
      </bottom>
      <diagonal/>
    </border>
    <border>
      <left/>
      <right/>
      <top style="medium">
        <color indexed="10"/>
      </top>
      <bottom style="medium">
        <color indexed="64"/>
      </bottom>
      <diagonal/>
    </border>
    <border>
      <left/>
      <right style="medium">
        <color indexed="64"/>
      </right>
      <top style="medium">
        <color indexed="10"/>
      </top>
      <bottom style="medium">
        <color indexed="64"/>
      </bottom>
      <diagonal/>
    </border>
    <border>
      <left style="medium">
        <color indexed="64"/>
      </left>
      <right/>
      <top style="medium">
        <color indexed="64"/>
      </top>
      <bottom style="medium">
        <color indexed="10"/>
      </bottom>
      <diagonal/>
    </border>
    <border>
      <left/>
      <right/>
      <top style="medium">
        <color indexed="64"/>
      </top>
      <bottom style="medium">
        <color indexed="10"/>
      </bottom>
      <diagonal/>
    </border>
    <border>
      <left/>
      <right style="medium">
        <color indexed="64"/>
      </right>
      <top style="medium">
        <color indexed="64"/>
      </top>
      <bottom style="medium">
        <color indexed="10"/>
      </bottom>
      <diagonal/>
    </border>
    <border>
      <left style="medium">
        <color indexed="64"/>
      </left>
      <right/>
      <top style="medium">
        <color indexed="10"/>
      </top>
      <bottom/>
      <diagonal/>
    </border>
    <border>
      <left/>
      <right style="medium">
        <color indexed="10"/>
      </right>
      <top style="medium">
        <color indexed="10"/>
      </top>
      <bottom/>
      <diagonal/>
    </border>
    <border>
      <left style="medium">
        <color indexed="10"/>
      </left>
      <right/>
      <top style="medium">
        <color indexed="10"/>
      </top>
      <bottom/>
      <diagonal/>
    </border>
    <border>
      <left/>
      <right/>
      <top style="medium">
        <color indexed="10"/>
      </top>
      <bottom/>
      <diagonal/>
    </border>
    <border>
      <left/>
      <right style="medium">
        <color indexed="64"/>
      </right>
      <top style="medium">
        <color indexed="10"/>
      </top>
      <bottom/>
      <diagonal/>
    </border>
    <border diagonalUp="1">
      <left style="medium">
        <color indexed="64"/>
      </left>
      <right/>
      <top/>
      <bottom/>
      <diagonal style="thin">
        <color indexed="64"/>
      </diagonal>
    </border>
    <border diagonalUp="1">
      <left/>
      <right/>
      <top/>
      <bottom/>
      <diagonal style="thin">
        <color indexed="64"/>
      </diagonal>
    </border>
    <border diagonalUp="1">
      <left/>
      <right style="medium">
        <color indexed="64"/>
      </right>
      <top/>
      <bottom/>
      <diagonal style="thin">
        <color indexed="64"/>
      </diagonal>
    </border>
    <border>
      <left style="medium">
        <color indexed="10"/>
      </left>
      <right/>
      <top/>
      <bottom style="medium">
        <color indexed="64"/>
      </bottom>
      <diagonal/>
    </border>
    <border diagonalUp="1">
      <left style="medium">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thin">
        <color indexed="64"/>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medium">
        <color indexed="64"/>
      </top>
      <bottom/>
      <diagonal/>
    </border>
    <border>
      <left/>
      <right style="thin">
        <color indexed="64"/>
      </right>
      <top/>
      <bottom style="thin">
        <color indexed="64"/>
      </bottom>
      <diagonal/>
    </border>
    <border diagonalUp="1">
      <left style="medium">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medium">
        <color indexed="64"/>
      </right>
      <top/>
      <bottom style="thin">
        <color indexed="64"/>
      </bottom>
      <diagonal style="thin">
        <color indexed="64"/>
      </diagonal>
    </border>
    <border diagonalUp="1">
      <left style="medium">
        <color indexed="64"/>
      </left>
      <right/>
      <top style="thin">
        <color indexed="64"/>
      </top>
      <bottom/>
      <diagonal style="thin">
        <color indexed="64"/>
      </diagonal>
    </border>
    <border diagonalUp="1">
      <left/>
      <right/>
      <top style="thin">
        <color indexed="64"/>
      </top>
      <bottom/>
      <diagonal style="thin">
        <color indexed="64"/>
      </diagonal>
    </border>
    <border diagonalUp="1">
      <left/>
      <right style="medium">
        <color indexed="64"/>
      </right>
      <top style="thin">
        <color indexed="64"/>
      </top>
      <bottom/>
      <diagonal style="thin">
        <color indexed="64"/>
      </diagonal>
    </border>
    <border>
      <left style="thin">
        <color auto="1"/>
      </left>
      <right style="thin">
        <color auto="1"/>
      </right>
      <top/>
      <bottom/>
      <diagonal/>
    </border>
    <border>
      <left style="thin">
        <color indexed="64"/>
      </left>
      <right style="thin">
        <color indexed="64"/>
      </right>
      <top style="medium">
        <color indexed="64"/>
      </top>
      <bottom/>
      <diagonal/>
    </border>
  </borders>
  <cellStyleXfs count="59">
    <xf numFmtId="0" fontId="0" fillId="0" borderId="0"/>
    <xf numFmtId="0" fontId="53" fillId="2" borderId="0" applyNumberFormat="0" applyBorder="0" applyAlignment="0" applyProtection="0"/>
    <xf numFmtId="0" fontId="53" fillId="3" borderId="0" applyNumberFormat="0" applyBorder="0" applyAlignment="0" applyProtection="0"/>
    <xf numFmtId="0" fontId="53" fillId="4" borderId="0" applyNumberFormat="0" applyBorder="0" applyAlignment="0" applyProtection="0"/>
    <xf numFmtId="0" fontId="53" fillId="5" borderId="0" applyNumberFormat="0" applyBorder="0" applyAlignment="0" applyProtection="0"/>
    <xf numFmtId="0" fontId="53" fillId="6" borderId="0" applyNumberFormat="0" applyBorder="0" applyAlignment="0" applyProtection="0"/>
    <xf numFmtId="0" fontId="53" fillId="7" borderId="0" applyNumberFormat="0" applyBorder="0" applyAlignment="0" applyProtection="0"/>
    <xf numFmtId="0" fontId="53" fillId="8" borderId="0" applyNumberFormat="0" applyBorder="0" applyAlignment="0" applyProtection="0"/>
    <xf numFmtId="0" fontId="53" fillId="9" borderId="0" applyNumberFormat="0" applyBorder="0" applyAlignment="0" applyProtection="0"/>
    <xf numFmtId="0" fontId="53" fillId="10" borderId="0" applyNumberFormat="0" applyBorder="0" applyAlignment="0" applyProtection="0"/>
    <xf numFmtId="0" fontId="53" fillId="5" borderId="0" applyNumberFormat="0" applyBorder="0" applyAlignment="0" applyProtection="0"/>
    <xf numFmtId="0" fontId="53" fillId="8" borderId="0" applyNumberFormat="0" applyBorder="0" applyAlignment="0" applyProtection="0"/>
    <xf numFmtId="0" fontId="53" fillId="11" borderId="0" applyNumberFormat="0" applyBorder="0" applyAlignment="0" applyProtection="0"/>
    <xf numFmtId="0" fontId="54" fillId="12" borderId="0" applyNumberFormat="0" applyBorder="0" applyAlignment="0" applyProtection="0"/>
    <xf numFmtId="0" fontId="54" fillId="9" borderId="0" applyNumberFormat="0" applyBorder="0" applyAlignment="0" applyProtection="0"/>
    <xf numFmtId="0" fontId="54" fillId="10"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5" borderId="0" applyNumberFormat="0" applyBorder="0" applyAlignment="0" applyProtection="0"/>
    <xf numFmtId="0" fontId="54" fillId="16" borderId="0" applyNumberFormat="0" applyBorder="0" applyAlignment="0" applyProtection="0"/>
    <xf numFmtId="0" fontId="54" fillId="17" borderId="0" applyNumberFormat="0" applyBorder="0" applyAlignment="0" applyProtection="0"/>
    <xf numFmtId="0" fontId="54" fillId="18" borderId="0" applyNumberFormat="0" applyBorder="0" applyAlignment="0" applyProtection="0"/>
    <xf numFmtId="0" fontId="54" fillId="13" borderId="0" applyNumberFormat="0" applyBorder="0" applyAlignment="0" applyProtection="0"/>
    <xf numFmtId="0" fontId="54" fillId="14" borderId="0" applyNumberFormat="0" applyBorder="0" applyAlignment="0" applyProtection="0"/>
    <xf numFmtId="0" fontId="54" fillId="19" borderId="0" applyNumberFormat="0" applyBorder="0" applyAlignment="0" applyProtection="0"/>
    <xf numFmtId="0" fontId="55" fillId="20" borderId="1" applyNumberFormat="0" applyAlignment="0" applyProtection="0"/>
    <xf numFmtId="0" fontId="56" fillId="21" borderId="2" applyNumberFormat="0" applyAlignment="0" applyProtection="0"/>
    <xf numFmtId="0" fontId="57" fillId="0" borderId="3" applyNumberFormat="0" applyFill="0" applyAlignment="0" applyProtection="0"/>
    <xf numFmtId="0" fontId="58" fillId="4" borderId="0" applyNumberFormat="0" applyBorder="0" applyAlignment="0" applyProtection="0"/>
    <xf numFmtId="0" fontId="59" fillId="7" borderId="1" applyNumberFormat="0" applyAlignment="0" applyProtection="0"/>
    <xf numFmtId="0" fontId="60" fillId="0" borderId="4" applyNumberFormat="0" applyFill="0" applyAlignment="0" applyProtection="0"/>
    <xf numFmtId="0" fontId="61" fillId="0" borderId="5" applyNumberFormat="0" applyFill="0" applyAlignment="0" applyProtection="0"/>
    <xf numFmtId="0" fontId="62" fillId="0" borderId="6" applyNumberFormat="0" applyFill="0" applyAlignment="0" applyProtection="0"/>
    <xf numFmtId="0" fontId="62" fillId="0" borderId="0" applyNumberFormat="0" applyFill="0" applyBorder="0" applyAlignment="0" applyProtection="0"/>
    <xf numFmtId="0" fontId="63" fillId="22" borderId="0" applyNumberFormat="0" applyBorder="0" applyAlignment="0" applyProtection="0"/>
    <xf numFmtId="0" fontId="5" fillId="23" borderId="7" applyNumberFormat="0" applyFont="0" applyAlignment="0" applyProtection="0"/>
    <xf numFmtId="0" fontId="64" fillId="3" borderId="0" applyNumberFormat="0" applyBorder="0" applyAlignment="0" applyProtection="0"/>
    <xf numFmtId="9" fontId="5" fillId="0" borderId="0" applyFont="0" applyFill="0" applyBorder="0" applyAlignment="0" applyProtection="0"/>
    <xf numFmtId="0" fontId="65" fillId="0" borderId="0" applyNumberFormat="0" applyFill="0" applyBorder="0" applyAlignment="0" applyProtection="0"/>
    <xf numFmtId="0" fontId="66" fillId="0" borderId="9" applyNumberFormat="0" applyFill="0" applyAlignment="0" applyProtection="0"/>
    <xf numFmtId="0" fontId="67" fillId="20" borderId="8" applyNumberFormat="0" applyAlignment="0" applyProtection="0"/>
    <xf numFmtId="0" fontId="68" fillId="0" borderId="0" applyNumberFormat="0" applyFill="0" applyBorder="0" applyAlignment="0" applyProtection="0"/>
    <xf numFmtId="0" fontId="69" fillId="0" borderId="0" applyNumberFormat="0" applyFill="0" applyBorder="0" applyAlignment="0" applyProtection="0"/>
    <xf numFmtId="0" fontId="32" fillId="0" borderId="0"/>
    <xf numFmtId="0" fontId="4" fillId="0" borderId="0"/>
    <xf numFmtId="9" fontId="4" fillId="0" borderId="0" applyFont="0" applyFill="0" applyBorder="0" applyAlignment="0" applyProtection="0"/>
    <xf numFmtId="0" fontId="81" fillId="0" borderId="0" applyNumberFormat="0" applyFill="0" applyBorder="0" applyAlignment="0" applyProtection="0"/>
    <xf numFmtId="0" fontId="5" fillId="0" borderId="0"/>
    <xf numFmtId="0" fontId="4" fillId="0" borderId="0"/>
    <xf numFmtId="0" fontId="3" fillId="0" borderId="0"/>
    <xf numFmtId="9" fontId="3" fillId="0" borderId="0" applyFont="0" applyFill="0" applyBorder="0" applyAlignment="0" applyProtection="0"/>
    <xf numFmtId="0" fontId="2" fillId="0" borderId="0"/>
    <xf numFmtId="0" fontId="86" fillId="0" borderId="0" applyNumberFormat="0" applyFill="0" applyBorder="0" applyAlignment="0" applyProtection="0"/>
    <xf numFmtId="0" fontId="2" fillId="0" borderId="0"/>
    <xf numFmtId="9" fontId="2" fillId="0" borderId="0" applyFont="0" applyFill="0" applyBorder="0" applyAlignment="0" applyProtection="0"/>
    <xf numFmtId="0" fontId="2" fillId="0" borderId="0"/>
    <xf numFmtId="9" fontId="2" fillId="0" borderId="0" applyFont="0" applyFill="0" applyBorder="0" applyAlignment="0" applyProtection="0"/>
    <xf numFmtId="0" fontId="1" fillId="0" borderId="0"/>
    <xf numFmtId="9" fontId="1" fillId="0" borderId="0" applyFont="0" applyFill="0" applyBorder="0" applyAlignment="0" applyProtection="0"/>
  </cellStyleXfs>
  <cellXfs count="982">
    <xf numFmtId="0" fontId="0" fillId="0" borderId="0" xfId="0"/>
    <xf numFmtId="0" fontId="16" fillId="0" borderId="11" xfId="0" applyFont="1" applyBorder="1" applyAlignment="1">
      <alignment horizontal="center" vertical="center"/>
    </xf>
    <xf numFmtId="0" fontId="0" fillId="0" borderId="0" xfId="0" applyAlignment="1">
      <alignment vertical="center"/>
    </xf>
    <xf numFmtId="0" fontId="7" fillId="0" borderId="15" xfId="0" applyFont="1" applyBorder="1" applyAlignment="1">
      <alignment horizontal="center" textRotation="90"/>
    </xf>
    <xf numFmtId="0" fontId="8" fillId="0" borderId="16" xfId="0" applyFont="1" applyBorder="1" applyAlignment="1">
      <alignment horizontal="center" textRotation="90"/>
    </xf>
    <xf numFmtId="0" fontId="7" fillId="0" borderId="17" xfId="0" applyFont="1" applyBorder="1" applyAlignment="1">
      <alignment horizontal="center" textRotation="90"/>
    </xf>
    <xf numFmtId="0" fontId="16" fillId="0" borderId="27" xfId="0" applyFont="1" applyBorder="1" applyAlignment="1">
      <alignment horizontal="center" vertical="center"/>
    </xf>
    <xf numFmtId="0" fontId="0" fillId="24" borderId="10" xfId="0" applyFill="1" applyBorder="1" applyAlignment="1">
      <alignment vertical="center"/>
    </xf>
    <xf numFmtId="0" fontId="0" fillId="24" borderId="14" xfId="0" applyFill="1" applyBorder="1" applyAlignment="1">
      <alignment vertical="center"/>
    </xf>
    <xf numFmtId="0" fontId="0" fillId="24" borderId="15" xfId="0" applyFill="1" applyBorder="1" applyAlignment="1">
      <alignment vertical="center"/>
    </xf>
    <xf numFmtId="0" fontId="0" fillId="24" borderId="16" xfId="0" applyFill="1" applyBorder="1" applyAlignment="1">
      <alignment vertical="center"/>
    </xf>
    <xf numFmtId="0" fontId="14" fillId="24" borderId="17" xfId="0" applyFont="1" applyFill="1" applyBorder="1" applyAlignment="1">
      <alignment horizontal="center" vertical="center"/>
    </xf>
    <xf numFmtId="0" fontId="0" fillId="24" borderId="19" xfId="0" applyFill="1" applyBorder="1" applyAlignment="1">
      <alignment vertical="center"/>
    </xf>
    <xf numFmtId="0" fontId="14" fillId="24" borderId="10" xfId="0" applyFont="1" applyFill="1" applyBorder="1" applyAlignment="1">
      <alignment horizontal="center" vertical="center"/>
    </xf>
    <xf numFmtId="0" fontId="0" fillId="24" borderId="23" xfId="0" applyFill="1" applyBorder="1" applyAlignment="1">
      <alignment vertical="center"/>
    </xf>
    <xf numFmtId="0" fontId="21" fillId="24" borderId="23" xfId="0" applyFont="1" applyFill="1" applyBorder="1" applyAlignment="1">
      <alignment horizontal="center" vertical="center"/>
    </xf>
    <xf numFmtId="0" fontId="0" fillId="25" borderId="0" xfId="0" applyFill="1" applyAlignment="1">
      <alignment vertical="center"/>
    </xf>
    <xf numFmtId="0" fontId="14" fillId="24" borderId="20" xfId="0" applyFont="1" applyFill="1" applyBorder="1" applyAlignment="1">
      <alignment vertical="center"/>
    </xf>
    <xf numFmtId="0" fontId="0" fillId="24" borderId="20" xfId="0" applyFill="1" applyBorder="1" applyAlignment="1">
      <alignment vertical="center"/>
    </xf>
    <xf numFmtId="0" fontId="14" fillId="24" borderId="15" xfId="0" applyFont="1" applyFill="1" applyBorder="1" applyAlignment="1">
      <alignment horizontal="center" vertical="center"/>
    </xf>
    <xf numFmtId="0" fontId="14" fillId="24" borderId="20" xfId="0" applyFont="1" applyFill="1" applyBorder="1" applyAlignment="1">
      <alignment horizontal="left" vertical="center"/>
    </xf>
    <xf numFmtId="0" fontId="21" fillId="24" borderId="20" xfId="0" applyFont="1" applyFill="1" applyBorder="1" applyAlignment="1">
      <alignment horizontal="center" vertical="center"/>
    </xf>
    <xf numFmtId="0" fontId="17" fillId="24" borderId="14" xfId="0" applyFont="1" applyFill="1" applyBorder="1" applyAlignment="1">
      <alignment horizontal="center" vertical="center"/>
    </xf>
    <xf numFmtId="0" fontId="17" fillId="24" borderId="10" xfId="0" applyFont="1" applyFill="1" applyBorder="1" applyAlignment="1">
      <alignment horizontal="center" vertical="center"/>
    </xf>
    <xf numFmtId="0" fontId="14" fillId="24" borderId="28" xfId="0" applyFont="1" applyFill="1" applyBorder="1" applyAlignment="1">
      <alignment horizontal="center"/>
    </xf>
    <xf numFmtId="0" fontId="14" fillId="24" borderId="31" xfId="0" applyFont="1" applyFill="1" applyBorder="1" applyAlignment="1">
      <alignment horizontal="center"/>
    </xf>
    <xf numFmtId="0" fontId="0" fillId="24" borderId="34" xfId="0" applyFill="1" applyBorder="1"/>
    <xf numFmtId="0" fontId="14" fillId="24" borderId="10" xfId="0" applyFont="1" applyFill="1" applyBorder="1" applyAlignment="1">
      <alignment horizontal="center"/>
    </xf>
    <xf numFmtId="0" fontId="14" fillId="24" borderId="15" xfId="0" applyFont="1" applyFill="1" applyBorder="1" applyAlignment="1">
      <alignment horizontal="center"/>
    </xf>
    <xf numFmtId="0" fontId="0" fillId="24" borderId="20" xfId="0" applyFill="1" applyBorder="1"/>
    <xf numFmtId="0" fontId="0" fillId="26" borderId="0" xfId="0" applyFill="1"/>
    <xf numFmtId="0" fontId="0" fillId="26" borderId="0" xfId="0" applyFill="1" applyAlignment="1">
      <alignment horizontal="center"/>
    </xf>
    <xf numFmtId="0" fontId="35" fillId="24" borderId="38" xfId="0" applyFont="1" applyFill="1" applyBorder="1" applyAlignment="1" applyProtection="1">
      <alignment horizontal="center" vertical="center"/>
      <protection locked="0"/>
    </xf>
    <xf numFmtId="0" fontId="16" fillId="0" borderId="18" xfId="0" applyFont="1" applyBorder="1" applyAlignment="1">
      <alignment horizontal="center" vertical="center"/>
    </xf>
    <xf numFmtId="0" fontId="16" fillId="0" borderId="39" xfId="0" applyFont="1" applyBorder="1" applyAlignment="1">
      <alignment horizontal="center" vertical="center"/>
    </xf>
    <xf numFmtId="0" fontId="16" fillId="0" borderId="40" xfId="0" applyFont="1" applyBorder="1" applyAlignment="1">
      <alignment horizontal="center" vertical="center"/>
    </xf>
    <xf numFmtId="0" fontId="16" fillId="0" borderId="38" xfId="0" applyFont="1" applyBorder="1" applyAlignment="1">
      <alignment horizontal="center" vertical="center"/>
    </xf>
    <xf numFmtId="0" fontId="6" fillId="24" borderId="18" xfId="0" applyFont="1" applyFill="1" applyBorder="1" applyAlignment="1" applyProtection="1">
      <alignment horizontal="center" vertical="center"/>
      <protection locked="0"/>
    </xf>
    <xf numFmtId="0" fontId="6" fillId="0" borderId="41" xfId="0" applyFont="1" applyBorder="1" applyAlignment="1">
      <alignment horizontal="left" vertical="center"/>
    </xf>
    <xf numFmtId="0" fontId="0" fillId="0" borderId="19" xfId="0" applyBorder="1" applyAlignment="1">
      <alignment vertical="center"/>
    </xf>
    <xf numFmtId="0" fontId="35" fillId="0" borderId="38" xfId="0" applyFont="1" applyBorder="1" applyAlignment="1">
      <alignment vertical="center"/>
    </xf>
    <xf numFmtId="0" fontId="11" fillId="0" borderId="0" xfId="0" applyFont="1" applyAlignment="1">
      <alignment vertical="center"/>
    </xf>
    <xf numFmtId="0" fontId="6" fillId="0" borderId="38" xfId="0" applyFont="1" applyBorder="1" applyAlignment="1">
      <alignment horizontal="left" vertical="center"/>
    </xf>
    <xf numFmtId="0" fontId="0" fillId="0" borderId="0" xfId="0" applyAlignment="1">
      <alignment vertical="center" wrapText="1"/>
    </xf>
    <xf numFmtId="0" fontId="6" fillId="0" borderId="18" xfId="0" applyFont="1" applyBorder="1" applyAlignment="1">
      <alignment horizontal="left" vertical="center"/>
    </xf>
    <xf numFmtId="0" fontId="6" fillId="0" borderId="38" xfId="0" applyFont="1" applyBorder="1" applyAlignment="1">
      <alignment vertical="center"/>
    </xf>
    <xf numFmtId="0" fontId="10" fillId="0" borderId="0" xfId="0" applyFont="1" applyAlignment="1">
      <alignment horizontal="center" vertical="center"/>
    </xf>
    <xf numFmtId="0" fontId="0" fillId="0" borderId="37" xfId="0" applyBorder="1" applyAlignment="1">
      <alignment vertical="center"/>
    </xf>
    <xf numFmtId="0" fontId="0" fillId="26" borderId="0" xfId="0" applyFill="1" applyAlignment="1">
      <alignment vertical="center"/>
    </xf>
    <xf numFmtId="0" fontId="6" fillId="0" borderId="23" xfId="0" applyFont="1" applyBorder="1" applyAlignment="1">
      <alignment horizontal="center" vertical="center" textRotation="90"/>
    </xf>
    <xf numFmtId="0" fontId="6" fillId="0" borderId="20" xfId="0" applyFont="1" applyBorder="1" applyAlignment="1">
      <alignment horizontal="right" vertical="center" textRotation="90" wrapText="1"/>
    </xf>
    <xf numFmtId="0" fontId="6" fillId="0" borderId="23" xfId="0" applyFont="1" applyBorder="1" applyAlignment="1">
      <alignment horizontal="left" vertical="center"/>
    </xf>
    <xf numFmtId="0" fontId="11" fillId="0" borderId="0" xfId="0" applyFont="1" applyAlignment="1">
      <alignment horizontal="left" vertical="center"/>
    </xf>
    <xf numFmtId="0" fontId="14" fillId="24" borderId="17" xfId="0" applyFont="1" applyFill="1" applyBorder="1" applyAlignment="1">
      <alignment horizontal="center"/>
    </xf>
    <xf numFmtId="0" fontId="14" fillId="24" borderId="32" xfId="0" applyFont="1" applyFill="1" applyBorder="1" applyAlignment="1">
      <alignment horizontal="center" vertical="center"/>
    </xf>
    <xf numFmtId="0" fontId="0" fillId="24" borderId="16" xfId="0" applyFill="1" applyBorder="1" applyAlignment="1">
      <alignment horizontal="center"/>
    </xf>
    <xf numFmtId="0" fontId="0" fillId="24" borderId="14" xfId="0" applyFill="1" applyBorder="1" applyAlignment="1">
      <alignment horizontal="center"/>
    </xf>
    <xf numFmtId="0" fontId="0" fillId="24" borderId="10" xfId="0" applyFill="1" applyBorder="1" applyAlignment="1">
      <alignment horizontal="center"/>
    </xf>
    <xf numFmtId="0" fontId="0" fillId="24" borderId="29" xfId="0" applyFill="1" applyBorder="1" applyAlignment="1">
      <alignment horizontal="center"/>
    </xf>
    <xf numFmtId="0" fontId="0" fillId="24" borderId="19" xfId="0" applyFill="1" applyBorder="1" applyAlignment="1">
      <alignment horizontal="center"/>
    </xf>
    <xf numFmtId="0" fontId="0" fillId="24" borderId="15" xfId="0" applyFill="1" applyBorder="1" applyAlignment="1">
      <alignment horizontal="center"/>
    </xf>
    <xf numFmtId="0" fontId="30" fillId="24" borderId="14" xfId="0" applyFont="1" applyFill="1" applyBorder="1" applyAlignment="1">
      <alignment horizontal="center"/>
    </xf>
    <xf numFmtId="0" fontId="30" fillId="24" borderId="16" xfId="0" applyFont="1" applyFill="1" applyBorder="1" applyAlignment="1">
      <alignment horizontal="center"/>
    </xf>
    <xf numFmtId="0" fontId="30" fillId="24" borderId="10" xfId="0" applyFont="1" applyFill="1" applyBorder="1" applyAlignment="1">
      <alignment horizontal="center"/>
    </xf>
    <xf numFmtId="0" fontId="0" fillId="24" borderId="17" xfId="0" applyFill="1" applyBorder="1" applyAlignment="1">
      <alignment horizontal="center"/>
    </xf>
    <xf numFmtId="0" fontId="0" fillId="24" borderId="14" xfId="0" applyFill="1" applyBorder="1"/>
    <xf numFmtId="0" fontId="0" fillId="24" borderId="16" xfId="0" applyFill="1" applyBorder="1"/>
    <xf numFmtId="0" fontId="0" fillId="24" borderId="15" xfId="0" applyFill="1" applyBorder="1"/>
    <xf numFmtId="0" fontId="33" fillId="24" borderId="14" xfId="0" applyFont="1" applyFill="1" applyBorder="1"/>
    <xf numFmtId="0" fontId="33" fillId="24" borderId="16" xfId="0" applyFont="1" applyFill="1" applyBorder="1"/>
    <xf numFmtId="0" fontId="33" fillId="24" borderId="15" xfId="0" applyFont="1" applyFill="1" applyBorder="1"/>
    <xf numFmtId="0" fontId="33" fillId="24" borderId="10" xfId="0" applyFont="1" applyFill="1" applyBorder="1"/>
    <xf numFmtId="0" fontId="33" fillId="26" borderId="0" xfId="0" applyFont="1" applyFill="1"/>
    <xf numFmtId="0" fontId="11" fillId="0" borderId="42" xfId="0" applyFont="1" applyBorder="1" applyAlignment="1">
      <alignment vertical="center" wrapText="1"/>
    </xf>
    <xf numFmtId="0" fontId="0" fillId="24" borderId="10" xfId="0" applyFill="1" applyBorder="1"/>
    <xf numFmtId="0" fontId="32" fillId="26" borderId="0" xfId="0" applyFont="1" applyFill="1" applyAlignment="1">
      <alignment horizontal="left" vertical="center"/>
    </xf>
    <xf numFmtId="0" fontId="32" fillId="0" borderId="0" xfId="0" applyFont="1" applyAlignment="1">
      <alignment horizontal="left" vertical="center"/>
    </xf>
    <xf numFmtId="0" fontId="16" fillId="0" borderId="41" xfId="0" applyFont="1" applyBorder="1" applyAlignment="1">
      <alignment horizontal="center" vertical="center"/>
    </xf>
    <xf numFmtId="0" fontId="16" fillId="25" borderId="18" xfId="0" applyFont="1" applyFill="1" applyBorder="1" applyAlignment="1">
      <alignment horizontal="center" vertical="center"/>
    </xf>
    <xf numFmtId="0" fontId="16" fillId="25" borderId="39" xfId="0" applyFont="1" applyFill="1" applyBorder="1" applyAlignment="1">
      <alignment horizontal="center" vertical="center"/>
    </xf>
    <xf numFmtId="0" fontId="35" fillId="24" borderId="38" xfId="0" applyFont="1" applyFill="1" applyBorder="1" applyAlignment="1">
      <alignment horizontal="center" vertical="center"/>
    </xf>
    <xf numFmtId="0" fontId="6" fillId="24" borderId="38" xfId="0" applyFont="1" applyFill="1" applyBorder="1" applyAlignment="1" applyProtection="1">
      <alignment horizontal="center" vertical="center"/>
      <protection locked="0"/>
    </xf>
    <xf numFmtId="0" fontId="6" fillId="24" borderId="38" xfId="0" applyFont="1" applyFill="1" applyBorder="1" applyAlignment="1">
      <alignment horizontal="center" vertical="center"/>
    </xf>
    <xf numFmtId="0" fontId="35" fillId="24" borderId="43" xfId="0" applyFont="1" applyFill="1" applyBorder="1" applyAlignment="1" applyProtection="1">
      <alignment horizontal="center" vertical="center"/>
      <protection locked="0"/>
    </xf>
    <xf numFmtId="0" fontId="6" fillId="0" borderId="45" xfId="0" applyFont="1" applyBorder="1" applyAlignment="1">
      <alignment horizontal="left" vertical="center"/>
    </xf>
    <xf numFmtId="0" fontId="6" fillId="0" borderId="46" xfId="0" applyFont="1" applyBorder="1" applyAlignment="1">
      <alignment horizontal="left" vertical="center"/>
    </xf>
    <xf numFmtId="0" fontId="16" fillId="0" borderId="47" xfId="0" applyFont="1" applyBorder="1" applyAlignment="1">
      <alignment horizontal="center" vertical="center"/>
    </xf>
    <xf numFmtId="0" fontId="16" fillId="0" borderId="49" xfId="0" applyFont="1" applyBorder="1" applyAlignment="1">
      <alignment horizontal="center" vertical="center"/>
    </xf>
    <xf numFmtId="2" fontId="6" fillId="0" borderId="45" xfId="0" applyNumberFormat="1" applyFont="1" applyBorder="1" applyAlignment="1">
      <alignment horizontal="left" vertical="center"/>
    </xf>
    <xf numFmtId="0" fontId="14" fillId="0" borderId="40" xfId="0" applyFont="1" applyBorder="1" applyAlignment="1">
      <alignment vertical="center"/>
    </xf>
    <xf numFmtId="0" fontId="14" fillId="0" borderId="37" xfId="0" applyFont="1" applyBorder="1" applyAlignment="1">
      <alignment vertical="center"/>
    </xf>
    <xf numFmtId="0" fontId="0" fillId="24" borderId="17" xfId="0" applyFill="1" applyBorder="1" applyAlignment="1">
      <alignment vertical="center"/>
    </xf>
    <xf numFmtId="0" fontId="15" fillId="24" borderId="10" xfId="0" applyFont="1" applyFill="1" applyBorder="1" applyAlignment="1">
      <alignment horizontal="center" vertical="center"/>
    </xf>
    <xf numFmtId="0" fontId="6" fillId="0" borderId="43" xfId="0" applyFont="1" applyBorder="1" applyAlignment="1">
      <alignment horizontal="left" vertical="center"/>
    </xf>
    <xf numFmtId="0" fontId="0" fillId="0" borderId="50" xfId="0" applyBorder="1" applyAlignment="1">
      <alignment vertical="center"/>
    </xf>
    <xf numFmtId="0" fontId="6" fillId="0" borderId="21" xfId="0" applyFont="1" applyBorder="1" applyAlignment="1">
      <alignment horizontal="left" vertical="center"/>
    </xf>
    <xf numFmtId="0" fontId="16" fillId="0" borderId="46" xfId="0" applyFont="1" applyBorder="1" applyAlignment="1">
      <alignment horizontal="center" vertical="center"/>
    </xf>
    <xf numFmtId="2" fontId="6" fillId="0" borderId="44" xfId="0" applyNumberFormat="1" applyFont="1" applyBorder="1" applyAlignment="1">
      <alignment horizontal="left" vertical="center"/>
    </xf>
    <xf numFmtId="0" fontId="0" fillId="0" borderId="49" xfId="0" applyBorder="1" applyAlignment="1">
      <alignment horizontal="center"/>
    </xf>
    <xf numFmtId="0" fontId="6" fillId="0" borderId="37" xfId="0" applyFont="1" applyBorder="1" applyAlignment="1">
      <alignment horizontal="left" vertical="center"/>
    </xf>
    <xf numFmtId="0" fontId="11" fillId="0" borderId="21" xfId="0" applyFont="1" applyBorder="1" applyAlignment="1">
      <alignment horizontal="left" vertical="center"/>
    </xf>
    <xf numFmtId="0" fontId="0" fillId="0" borderId="51" xfId="0" applyBorder="1" applyAlignment="1">
      <alignment vertical="center"/>
    </xf>
    <xf numFmtId="0" fontId="11" fillId="0" borderId="0" xfId="0" applyFont="1"/>
    <xf numFmtId="0" fontId="23" fillId="0" borderId="0" xfId="0" applyFont="1" applyAlignment="1">
      <alignment horizontal="center" vertical="center"/>
    </xf>
    <xf numFmtId="0" fontId="0" fillId="0" borderId="0" xfId="0" applyAlignment="1">
      <alignment horizontal="center" vertical="center"/>
    </xf>
    <xf numFmtId="0" fontId="16" fillId="25" borderId="44" xfId="0" applyFont="1" applyFill="1" applyBorder="1" applyAlignment="1">
      <alignment horizontal="center" vertical="center"/>
    </xf>
    <xf numFmtId="0" fontId="0" fillId="0" borderId="18" xfId="0" applyBorder="1" applyAlignment="1">
      <alignment horizontal="center"/>
    </xf>
    <xf numFmtId="0" fontId="16" fillId="25" borderId="53" xfId="0" applyFont="1" applyFill="1" applyBorder="1" applyAlignment="1">
      <alignment horizontal="center" vertical="center"/>
    </xf>
    <xf numFmtId="0" fontId="19" fillId="0" borderId="0" xfId="0" applyFont="1" applyAlignment="1">
      <alignment horizontal="center" vertical="center"/>
    </xf>
    <xf numFmtId="0" fontId="36" fillId="0" borderId="23" xfId="0" applyFont="1" applyBorder="1" applyAlignment="1">
      <alignment horizontal="left" vertical="center"/>
    </xf>
    <xf numFmtId="0" fontId="36" fillId="0" borderId="23" xfId="0" applyFont="1" applyBorder="1" applyAlignment="1">
      <alignment vertical="center"/>
    </xf>
    <xf numFmtId="0" fontId="13" fillId="0" borderId="22" xfId="0" applyFont="1" applyBorder="1" applyAlignment="1">
      <alignment horizontal="left" vertical="center" wrapText="1"/>
    </xf>
    <xf numFmtId="0" fontId="13" fillId="0" borderId="22" xfId="0" applyFont="1" applyBorder="1" applyAlignment="1">
      <alignment vertical="center"/>
    </xf>
    <xf numFmtId="0" fontId="13" fillId="0" borderId="49" xfId="0" applyFont="1" applyBorder="1" applyAlignment="1">
      <alignment vertical="center"/>
    </xf>
    <xf numFmtId="0" fontId="13" fillId="0" borderId="49" xfId="0" applyFont="1" applyBorder="1" applyAlignment="1">
      <alignment horizontal="left" vertical="center" wrapText="1"/>
    </xf>
    <xf numFmtId="0" fontId="13" fillId="0" borderId="48" xfId="0" applyFont="1" applyBorder="1" applyAlignment="1">
      <alignment vertical="center"/>
    </xf>
    <xf numFmtId="0" fontId="13" fillId="0" borderId="49" xfId="0" applyFont="1" applyBorder="1" applyAlignment="1">
      <alignment vertical="center" wrapText="1"/>
    </xf>
    <xf numFmtId="0" fontId="13" fillId="0" borderId="22" xfId="0" applyFont="1" applyBorder="1" applyAlignment="1">
      <alignment horizontal="left" vertical="center"/>
    </xf>
    <xf numFmtId="0" fontId="13" fillId="0" borderId="48" xfId="0" applyFont="1" applyBorder="1" applyAlignment="1">
      <alignment horizontal="left" vertical="center" wrapText="1"/>
    </xf>
    <xf numFmtId="0" fontId="36" fillId="0" borderId="10" xfId="0" applyFont="1" applyBorder="1" applyAlignment="1">
      <alignment vertical="center"/>
    </xf>
    <xf numFmtId="0" fontId="13" fillId="0" borderId="40" xfId="0" applyFont="1" applyBorder="1" applyAlignment="1">
      <alignment horizontal="left" vertical="center" wrapText="1"/>
    </xf>
    <xf numFmtId="0" fontId="13" fillId="0" borderId="18" xfId="0" applyFont="1" applyBorder="1" applyAlignment="1">
      <alignment vertical="center" wrapText="1"/>
    </xf>
    <xf numFmtId="0" fontId="13" fillId="0" borderId="41" xfId="0" applyFont="1" applyBorder="1" applyAlignment="1">
      <alignment vertical="center" wrapText="1"/>
    </xf>
    <xf numFmtId="0" fontId="13" fillId="0" borderId="22" xfId="0" applyFont="1" applyBorder="1" applyAlignment="1">
      <alignment vertical="center" wrapText="1"/>
    </xf>
    <xf numFmtId="0" fontId="13" fillId="0" borderId="48" xfId="0" applyFont="1" applyBorder="1" applyAlignment="1">
      <alignment vertical="center" wrapText="1"/>
    </xf>
    <xf numFmtId="0" fontId="36" fillId="0" borderId="20" xfId="0" applyFont="1" applyBorder="1" applyAlignment="1">
      <alignment vertical="center"/>
    </xf>
    <xf numFmtId="0" fontId="13" fillId="0" borderId="42" xfId="0" applyFont="1" applyBorder="1" applyAlignment="1">
      <alignment vertical="center" wrapText="1"/>
    </xf>
    <xf numFmtId="0" fontId="13" fillId="0" borderId="0" xfId="0" applyFont="1" applyAlignment="1">
      <alignment vertical="center" wrapText="1"/>
    </xf>
    <xf numFmtId="0" fontId="36" fillId="0" borderId="19" xfId="0" applyFont="1" applyBorder="1" applyAlignment="1">
      <alignment horizontal="left" vertical="center" wrapText="1"/>
    </xf>
    <xf numFmtId="0" fontId="13" fillId="0" borderId="21" xfId="0" applyFont="1" applyBorder="1" applyAlignment="1">
      <alignment vertical="center" wrapText="1"/>
    </xf>
    <xf numFmtId="0" fontId="13" fillId="0" borderId="54" xfId="0" applyFont="1" applyBorder="1" applyAlignment="1">
      <alignment vertical="center" wrapText="1"/>
    </xf>
    <xf numFmtId="0" fontId="42" fillId="25" borderId="48" xfId="0" applyFont="1" applyFill="1" applyBorder="1" applyAlignment="1">
      <alignment vertical="center" wrapText="1"/>
    </xf>
    <xf numFmtId="0" fontId="13" fillId="0" borderId="45" xfId="0" applyFont="1" applyBorder="1" applyAlignment="1">
      <alignment vertical="center" wrapText="1"/>
    </xf>
    <xf numFmtId="0" fontId="13" fillId="0" borderId="44" xfId="0" applyFont="1" applyBorder="1" applyAlignment="1">
      <alignment vertical="center" wrapText="1"/>
    </xf>
    <xf numFmtId="0" fontId="36" fillId="0" borderId="20" xfId="0" applyFont="1" applyBorder="1" applyAlignment="1">
      <alignment vertical="center" wrapText="1"/>
    </xf>
    <xf numFmtId="0" fontId="13" fillId="0" borderId="40" xfId="0" applyFont="1" applyBorder="1" applyAlignment="1">
      <alignment vertical="center" wrapText="1"/>
    </xf>
    <xf numFmtId="0" fontId="42" fillId="25" borderId="44" xfId="0" applyFont="1" applyFill="1" applyBorder="1" applyAlignment="1">
      <alignment vertical="center" wrapText="1"/>
    </xf>
    <xf numFmtId="0" fontId="13" fillId="0" borderId="46" xfId="0" applyFont="1" applyBorder="1" applyAlignment="1">
      <alignment vertical="center" wrapText="1"/>
    </xf>
    <xf numFmtId="0" fontId="13" fillId="27" borderId="44" xfId="0" applyFont="1" applyFill="1" applyBorder="1" applyAlignment="1">
      <alignment vertical="center" wrapText="1"/>
    </xf>
    <xf numFmtId="0" fontId="13" fillId="27" borderId="45" xfId="0" applyFont="1" applyFill="1" applyBorder="1" applyAlignment="1">
      <alignment vertical="center" wrapText="1"/>
    </xf>
    <xf numFmtId="0" fontId="13" fillId="27" borderId="46" xfId="0" applyFont="1" applyFill="1" applyBorder="1" applyAlignment="1">
      <alignment vertical="center" wrapText="1"/>
    </xf>
    <xf numFmtId="0" fontId="42" fillId="25" borderId="43" xfId="0" applyFont="1" applyFill="1" applyBorder="1" applyAlignment="1">
      <alignment vertical="center" wrapText="1"/>
    </xf>
    <xf numFmtId="0" fontId="13" fillId="0" borderId="37" xfId="0" applyFont="1" applyBorder="1" applyAlignment="1">
      <alignment vertical="center" wrapText="1"/>
    </xf>
    <xf numFmtId="0" fontId="13" fillId="0" borderId="56" xfId="0" applyFont="1" applyBorder="1" applyAlignment="1">
      <alignment vertical="center" wrapText="1"/>
    </xf>
    <xf numFmtId="0" fontId="36" fillId="0" borderId="19" xfId="0" applyFont="1" applyBorder="1" applyAlignment="1">
      <alignment vertical="center" wrapText="1"/>
    </xf>
    <xf numFmtId="0" fontId="13" fillId="0" borderId="18" xfId="0" applyFont="1" applyBorder="1" applyAlignment="1">
      <alignment vertical="center"/>
    </xf>
    <xf numFmtId="0" fontId="13" fillId="0" borderId="38" xfId="0" applyFont="1" applyBorder="1" applyAlignment="1">
      <alignment vertical="center" wrapText="1"/>
    </xf>
    <xf numFmtId="0" fontId="13" fillId="0" borderId="57" xfId="0" applyFont="1" applyBorder="1" applyAlignment="1">
      <alignment vertical="center" wrapText="1"/>
    </xf>
    <xf numFmtId="0" fontId="13" fillId="27" borderId="56" xfId="0" applyFont="1" applyFill="1" applyBorder="1" applyAlignment="1">
      <alignment vertical="center" wrapText="1"/>
    </xf>
    <xf numFmtId="0" fontId="36" fillId="0" borderId="20" xfId="0" applyFont="1" applyBorder="1" applyAlignment="1">
      <alignment horizontal="left" vertical="center" wrapText="1"/>
    </xf>
    <xf numFmtId="0" fontId="13" fillId="0" borderId="18" xfId="0" applyFont="1" applyBorder="1" applyAlignment="1">
      <alignment horizontal="left" vertical="center" wrapText="1"/>
    </xf>
    <xf numFmtId="0" fontId="13" fillId="0" borderId="43" xfId="0" applyFont="1" applyBorder="1" applyAlignment="1">
      <alignment vertical="center" wrapText="1"/>
    </xf>
    <xf numFmtId="0" fontId="13" fillId="27" borderId="22" xfId="0" applyFont="1" applyFill="1" applyBorder="1" applyAlignment="1">
      <alignment vertical="center" wrapText="1"/>
    </xf>
    <xf numFmtId="0" fontId="36" fillId="0" borderId="34" xfId="0" applyFont="1" applyBorder="1" applyAlignment="1">
      <alignment vertical="center" wrapText="1"/>
    </xf>
    <xf numFmtId="0" fontId="47" fillId="0" borderId="41" xfId="0" applyFont="1" applyBorder="1" applyAlignment="1">
      <alignment vertical="center" wrapText="1"/>
    </xf>
    <xf numFmtId="0" fontId="13" fillId="0" borderId="38" xfId="0" applyFont="1" applyBorder="1" applyAlignment="1">
      <alignment horizontal="left" vertical="center" wrapText="1"/>
    </xf>
    <xf numFmtId="0" fontId="13" fillId="0" borderId="59" xfId="0" applyFont="1" applyBorder="1" applyAlignment="1">
      <alignment vertical="center" wrapText="1"/>
    </xf>
    <xf numFmtId="0" fontId="28" fillId="0" borderId="0" xfId="0" applyFont="1" applyAlignment="1">
      <alignment horizontal="center" vertical="center"/>
    </xf>
    <xf numFmtId="0" fontId="0" fillId="24" borderId="30" xfId="0" applyFill="1" applyBorder="1" applyAlignment="1">
      <alignment vertical="center"/>
    </xf>
    <xf numFmtId="0" fontId="0" fillId="24" borderId="28" xfId="0" applyFill="1" applyBorder="1" applyAlignment="1">
      <alignment vertical="center"/>
    </xf>
    <xf numFmtId="0" fontId="13" fillId="26" borderId="38" xfId="0" applyFont="1" applyFill="1" applyBorder="1" applyAlignment="1">
      <alignment horizontal="left" vertical="center" wrapText="1"/>
    </xf>
    <xf numFmtId="0" fontId="0" fillId="24" borderId="31" xfId="0" applyFill="1" applyBorder="1" applyAlignment="1">
      <alignment vertical="center"/>
    </xf>
    <xf numFmtId="0" fontId="0" fillId="24" borderId="32" xfId="0" applyFill="1" applyBorder="1" applyAlignment="1">
      <alignment vertical="center"/>
    </xf>
    <xf numFmtId="0" fontId="6" fillId="0" borderId="59" xfId="0" applyFont="1" applyBorder="1" applyAlignment="1">
      <alignment horizontal="left" vertical="center"/>
    </xf>
    <xf numFmtId="0" fontId="13" fillId="26" borderId="37" xfId="0" applyFont="1" applyFill="1" applyBorder="1" applyAlignment="1">
      <alignment horizontal="left" vertical="center" wrapText="1"/>
    </xf>
    <xf numFmtId="0" fontId="13" fillId="26" borderId="18" xfId="0" applyFont="1" applyFill="1" applyBorder="1" applyAlignment="1">
      <alignment horizontal="left" vertical="center" wrapText="1"/>
    </xf>
    <xf numFmtId="0" fontId="16" fillId="25" borderId="45" xfId="0" applyFont="1" applyFill="1" applyBorder="1" applyAlignment="1">
      <alignment horizontal="center" vertical="center"/>
    </xf>
    <xf numFmtId="0" fontId="13" fillId="27" borderId="38" xfId="0" applyFont="1" applyFill="1" applyBorder="1" applyAlignment="1">
      <alignment horizontal="left" vertical="center" wrapText="1"/>
    </xf>
    <xf numFmtId="0" fontId="22" fillId="24" borderId="30" xfId="0" applyFont="1" applyFill="1" applyBorder="1" applyAlignment="1">
      <alignment vertical="center"/>
    </xf>
    <xf numFmtId="0" fontId="14" fillId="24" borderId="72" xfId="0" applyFont="1" applyFill="1" applyBorder="1" applyAlignment="1">
      <alignment horizontal="center" vertical="center"/>
    </xf>
    <xf numFmtId="0" fontId="22" fillId="24" borderId="32" xfId="0" applyFont="1" applyFill="1" applyBorder="1" applyAlignment="1">
      <alignment vertical="center"/>
    </xf>
    <xf numFmtId="0" fontId="36" fillId="0" borderId="34" xfId="0" applyFont="1" applyBorder="1" applyAlignment="1">
      <alignment horizontal="left" vertical="center" wrapText="1"/>
    </xf>
    <xf numFmtId="0" fontId="42" fillId="25" borderId="49" xfId="0" applyFont="1" applyFill="1" applyBorder="1" applyAlignment="1">
      <alignment horizontal="left" vertical="center" wrapText="1"/>
    </xf>
    <xf numFmtId="0" fontId="42" fillId="25" borderId="18" xfId="0" applyFont="1" applyFill="1" applyBorder="1" applyAlignment="1">
      <alignment horizontal="left" vertical="center" wrapText="1"/>
    </xf>
    <xf numFmtId="0" fontId="36" fillId="0" borderId="36" xfId="0" applyFont="1" applyBorder="1" applyAlignment="1">
      <alignment horizontal="left" vertical="center" wrapText="1"/>
    </xf>
    <xf numFmtId="0" fontId="14" fillId="24" borderId="30" xfId="0" applyFont="1" applyFill="1" applyBorder="1" applyAlignment="1">
      <alignment vertical="center"/>
    </xf>
    <xf numFmtId="0" fontId="14" fillId="24" borderId="32" xfId="0" applyFont="1" applyFill="1" applyBorder="1" applyAlignment="1">
      <alignment vertical="center"/>
    </xf>
    <xf numFmtId="0" fontId="14" fillId="24" borderId="28" xfId="0" applyFont="1" applyFill="1" applyBorder="1" applyAlignment="1">
      <alignment vertical="center"/>
    </xf>
    <xf numFmtId="0" fontId="14" fillId="24" borderId="31" xfId="0" applyFont="1" applyFill="1" applyBorder="1" applyAlignment="1">
      <alignment vertical="center"/>
    </xf>
    <xf numFmtId="0" fontId="16" fillId="0" borderId="45" xfId="0" applyFont="1" applyBorder="1" applyAlignment="1">
      <alignment horizontal="center" vertical="center"/>
    </xf>
    <xf numFmtId="0" fontId="6" fillId="24" borderId="49" xfId="0" applyFont="1" applyFill="1" applyBorder="1" applyAlignment="1" applyProtection="1">
      <alignment horizontal="center" vertical="center"/>
      <protection locked="0"/>
    </xf>
    <xf numFmtId="0" fontId="36" fillId="0" borderId="23" xfId="0" applyFont="1" applyBorder="1" applyAlignment="1">
      <alignment horizontal="left" vertical="center" wrapText="1"/>
    </xf>
    <xf numFmtId="0" fontId="21" fillId="24" borderId="34" xfId="0" applyFont="1" applyFill="1" applyBorder="1" applyAlignment="1">
      <alignment horizontal="center" vertical="center"/>
    </xf>
    <xf numFmtId="0" fontId="37" fillId="26" borderId="0" xfId="0" applyFont="1" applyFill="1" applyAlignment="1">
      <alignment vertical="center"/>
    </xf>
    <xf numFmtId="0" fontId="11" fillId="26" borderId="0" xfId="0" applyFont="1" applyFill="1" applyAlignment="1">
      <alignment vertical="center"/>
    </xf>
    <xf numFmtId="0" fontId="14" fillId="26" borderId="0" xfId="0" applyFont="1" applyFill="1" applyAlignment="1">
      <alignment vertical="center"/>
    </xf>
    <xf numFmtId="0" fontId="0" fillId="26" borderId="0" xfId="0" applyFill="1" applyAlignment="1">
      <alignment horizontal="center" vertical="center"/>
    </xf>
    <xf numFmtId="0" fontId="10" fillId="26" borderId="0" xfId="0" applyFont="1" applyFill="1" applyAlignment="1">
      <alignment horizontal="center" vertical="center"/>
    </xf>
    <xf numFmtId="0" fontId="36" fillId="26" borderId="0" xfId="0" applyFont="1" applyFill="1" applyAlignment="1">
      <alignment horizontal="center" vertical="center"/>
    </xf>
    <xf numFmtId="0" fontId="14" fillId="24" borderId="25" xfId="0" applyFont="1" applyFill="1" applyBorder="1" applyAlignment="1">
      <alignment horizontal="center" vertical="center"/>
    </xf>
    <xf numFmtId="0" fontId="0" fillId="28" borderId="25" xfId="0" applyFill="1" applyBorder="1" applyAlignment="1">
      <alignment vertical="center"/>
    </xf>
    <xf numFmtId="0" fontId="0" fillId="29" borderId="25" xfId="0" applyFill="1" applyBorder="1" applyAlignment="1">
      <alignment vertical="center"/>
    </xf>
    <xf numFmtId="0" fontId="16" fillId="25" borderId="25" xfId="0" applyFont="1" applyFill="1" applyBorder="1" applyAlignment="1">
      <alignment horizontal="center" vertical="center"/>
    </xf>
    <xf numFmtId="0" fontId="0" fillId="30" borderId="25" xfId="0" applyFill="1" applyBorder="1" applyAlignment="1">
      <alignment vertical="center"/>
    </xf>
    <xf numFmtId="0" fontId="35" fillId="26" borderId="0" xfId="0" applyFont="1" applyFill="1"/>
    <xf numFmtId="0" fontId="16" fillId="31" borderId="25" xfId="0" applyFont="1" applyFill="1" applyBorder="1" applyAlignment="1">
      <alignment horizontal="center" vertical="center"/>
    </xf>
    <xf numFmtId="0" fontId="0" fillId="27" borderId="25" xfId="0" applyFill="1" applyBorder="1" applyAlignment="1">
      <alignment vertical="center"/>
    </xf>
    <xf numFmtId="0" fontId="0" fillId="26" borderId="19" xfId="0" applyFill="1" applyBorder="1" applyAlignment="1">
      <alignment vertical="center"/>
    </xf>
    <xf numFmtId="49" fontId="6" fillId="0" borderId="38" xfId="0" applyNumberFormat="1" applyFont="1" applyBorder="1" applyAlignment="1">
      <alignment horizontal="left" vertical="center"/>
    </xf>
    <xf numFmtId="49" fontId="6" fillId="0" borderId="44" xfId="0" applyNumberFormat="1" applyFont="1" applyBorder="1" applyAlignment="1">
      <alignment horizontal="left" vertical="center"/>
    </xf>
    <xf numFmtId="49" fontId="6" fillId="0" borderId="23" xfId="0" applyNumberFormat="1" applyFont="1" applyBorder="1" applyAlignment="1">
      <alignment horizontal="left" vertical="center"/>
    </xf>
    <xf numFmtId="49" fontId="6" fillId="0" borderId="45" xfId="0" applyNumberFormat="1" applyFont="1" applyBorder="1" applyAlignment="1">
      <alignment horizontal="left" vertical="center"/>
    </xf>
    <xf numFmtId="49" fontId="6" fillId="26" borderId="18" xfId="0" applyNumberFormat="1" applyFont="1" applyFill="1" applyBorder="1" applyAlignment="1">
      <alignment vertical="center"/>
    </xf>
    <xf numFmtId="49" fontId="6" fillId="0" borderId="36" xfId="0" applyNumberFormat="1" applyFont="1" applyBorder="1" applyAlignment="1">
      <alignment horizontal="left" vertical="center"/>
    </xf>
    <xf numFmtId="49" fontId="6" fillId="0" borderId="46" xfId="0" applyNumberFormat="1" applyFont="1" applyBorder="1" applyAlignment="1">
      <alignment horizontal="left" vertical="center"/>
    </xf>
    <xf numFmtId="49" fontId="6" fillId="0" borderId="37" xfId="0" applyNumberFormat="1" applyFont="1" applyBorder="1" applyAlignment="1">
      <alignment horizontal="left" vertical="center"/>
    </xf>
    <xf numFmtId="49" fontId="6" fillId="0" borderId="34" xfId="0" applyNumberFormat="1" applyFont="1" applyBorder="1" applyAlignment="1">
      <alignment horizontal="left" vertical="center"/>
    </xf>
    <xf numFmtId="49" fontId="6" fillId="0" borderId="40" xfId="0" applyNumberFormat="1" applyFont="1" applyBorder="1" applyAlignment="1">
      <alignment horizontal="left" vertical="center"/>
    </xf>
    <xf numFmtId="49" fontId="6" fillId="0" borderId="18" xfId="0" applyNumberFormat="1" applyFont="1" applyBorder="1" applyAlignment="1">
      <alignment horizontal="left" vertical="center"/>
    </xf>
    <xf numFmtId="49" fontId="6" fillId="25" borderId="18" xfId="0" applyNumberFormat="1" applyFont="1" applyFill="1" applyBorder="1" applyAlignment="1">
      <alignment horizontal="left" vertical="center"/>
    </xf>
    <xf numFmtId="49" fontId="6" fillId="0" borderId="20" xfId="0" applyNumberFormat="1" applyFont="1" applyBorder="1" applyAlignment="1">
      <alignment horizontal="left" vertical="center"/>
    </xf>
    <xf numFmtId="49" fontId="12" fillId="0" borderId="20" xfId="0" applyNumberFormat="1" applyFont="1" applyBorder="1" applyAlignment="1">
      <alignment horizontal="left" vertical="center"/>
    </xf>
    <xf numFmtId="49" fontId="6" fillId="0" borderId="23" xfId="0" applyNumberFormat="1" applyFont="1" applyBorder="1" applyAlignment="1">
      <alignment horizontal="left" vertical="center" wrapText="1"/>
    </xf>
    <xf numFmtId="49" fontId="6" fillId="26" borderId="45" xfId="0" applyNumberFormat="1" applyFont="1" applyFill="1" applyBorder="1" applyAlignment="1">
      <alignment horizontal="left" vertical="center"/>
    </xf>
    <xf numFmtId="49" fontId="6" fillId="0" borderId="41" xfId="0" applyNumberFormat="1" applyFont="1" applyBorder="1" applyAlignment="1">
      <alignment horizontal="left" vertical="center"/>
    </xf>
    <xf numFmtId="49" fontId="6" fillId="0" borderId="43" xfId="0" applyNumberFormat="1" applyFont="1" applyBorder="1" applyAlignment="1">
      <alignment horizontal="left" vertical="center"/>
    </xf>
    <xf numFmtId="49" fontId="6" fillId="25" borderId="44" xfId="0" applyNumberFormat="1" applyFont="1" applyFill="1" applyBorder="1" applyAlignment="1">
      <alignment horizontal="left" vertical="center"/>
    </xf>
    <xf numFmtId="49" fontId="12" fillId="0" borderId="58" xfId="0" applyNumberFormat="1" applyFont="1" applyBorder="1" applyAlignment="1">
      <alignment horizontal="left" vertical="center"/>
    </xf>
    <xf numFmtId="49" fontId="6" fillId="0" borderId="21" xfId="0" applyNumberFormat="1" applyFont="1" applyBorder="1" applyAlignment="1">
      <alignment horizontal="left" vertical="center"/>
    </xf>
    <xf numFmtId="49" fontId="6" fillId="25" borderId="59" xfId="0" applyNumberFormat="1" applyFont="1" applyFill="1" applyBorder="1" applyAlignment="1">
      <alignment horizontal="left" vertical="center"/>
    </xf>
    <xf numFmtId="49" fontId="12" fillId="0" borderId="37" xfId="0" applyNumberFormat="1" applyFont="1" applyBorder="1" applyAlignment="1">
      <alignment horizontal="left" vertical="center"/>
    </xf>
    <xf numFmtId="49" fontId="6" fillId="0" borderId="20" xfId="0" applyNumberFormat="1" applyFont="1" applyBorder="1" applyAlignment="1">
      <alignment horizontal="left" vertical="center" wrapText="1"/>
    </xf>
    <xf numFmtId="49" fontId="6" fillId="0" borderId="58" xfId="0" applyNumberFormat="1" applyFont="1" applyBorder="1" applyAlignment="1">
      <alignment horizontal="left" vertical="center" wrapText="1"/>
    </xf>
    <xf numFmtId="49" fontId="6" fillId="26" borderId="18" xfId="0" applyNumberFormat="1" applyFont="1" applyFill="1" applyBorder="1" applyAlignment="1">
      <alignment horizontal="left" vertical="center"/>
    </xf>
    <xf numFmtId="49" fontId="6" fillId="0" borderId="73" xfId="0" applyNumberFormat="1" applyFont="1" applyBorder="1" applyAlignment="1">
      <alignment horizontal="left" vertical="center"/>
    </xf>
    <xf numFmtId="49" fontId="12" fillId="0" borderId="34" xfId="0" applyNumberFormat="1" applyFont="1" applyBorder="1" applyAlignment="1">
      <alignment horizontal="left" vertical="center"/>
    </xf>
    <xf numFmtId="0" fontId="52" fillId="26" borderId="0" xfId="0" applyFont="1" applyFill="1" applyAlignment="1">
      <alignment vertical="center"/>
    </xf>
    <xf numFmtId="0" fontId="0" fillId="26" borderId="0" xfId="0" applyFill="1" applyAlignment="1">
      <alignment vertical="center" wrapText="1"/>
    </xf>
    <xf numFmtId="0" fontId="32" fillId="26" borderId="0" xfId="0" applyFont="1" applyFill="1" applyAlignment="1">
      <alignment vertical="center"/>
    </xf>
    <xf numFmtId="0" fontId="35" fillId="26" borderId="0" xfId="0" applyFont="1" applyFill="1" applyAlignment="1">
      <alignment vertical="center"/>
    </xf>
    <xf numFmtId="0" fontId="7" fillId="25" borderId="0" xfId="0" applyFont="1" applyFill="1" applyAlignment="1">
      <alignment vertical="center" textRotation="90" wrapText="1"/>
    </xf>
    <xf numFmtId="0" fontId="49" fillId="25" borderId="0" xfId="0" applyFont="1" applyFill="1" applyAlignment="1">
      <alignment vertical="center"/>
    </xf>
    <xf numFmtId="0" fontId="0" fillId="25" borderId="19" xfId="0" applyFill="1" applyBorder="1" applyAlignment="1">
      <alignment vertical="center"/>
    </xf>
    <xf numFmtId="0" fontId="11" fillId="25" borderId="0" xfId="0" applyFont="1" applyFill="1" applyAlignment="1">
      <alignment vertical="center"/>
    </xf>
    <xf numFmtId="0" fontId="0" fillId="25" borderId="0" xfId="0" applyFill="1"/>
    <xf numFmtId="0" fontId="13" fillId="25" borderId="67" xfId="0" applyFont="1" applyFill="1" applyBorder="1" applyAlignment="1">
      <alignment horizontal="center" vertical="center"/>
    </xf>
    <xf numFmtId="201" fontId="13" fillId="25" borderId="74" xfId="37" applyNumberFormat="1" applyFont="1" applyFill="1" applyBorder="1" applyAlignment="1" applyProtection="1">
      <alignment horizontal="center" vertical="center"/>
    </xf>
    <xf numFmtId="0" fontId="50" fillId="25" borderId="51" xfId="0" applyFont="1" applyFill="1" applyBorder="1" applyAlignment="1">
      <alignment horizontal="center" vertical="center"/>
    </xf>
    <xf numFmtId="0" fontId="50" fillId="25" borderId="0" xfId="0" applyFont="1" applyFill="1" applyAlignment="1">
      <alignment vertical="center"/>
    </xf>
    <xf numFmtId="0" fontId="0" fillId="25" borderId="0" xfId="0" applyFill="1" applyAlignment="1">
      <alignment horizontal="center" vertical="center"/>
    </xf>
    <xf numFmtId="0" fontId="0" fillId="25" borderId="0" xfId="0" applyFill="1" applyAlignment="1">
      <alignment vertical="center" wrapText="1"/>
    </xf>
    <xf numFmtId="0" fontId="10" fillId="25" borderId="0" xfId="0" applyFont="1" applyFill="1" applyAlignment="1">
      <alignment horizontal="center" vertical="center"/>
    </xf>
    <xf numFmtId="0" fontId="35" fillId="25" borderId="0" xfId="0" applyFont="1" applyFill="1"/>
    <xf numFmtId="0" fontId="5" fillId="26" borderId="0" xfId="0" applyFont="1" applyFill="1" applyAlignment="1">
      <alignment vertical="center"/>
    </xf>
    <xf numFmtId="0" fontId="5" fillId="25" borderId="0" xfId="0" applyFont="1" applyFill="1" applyAlignment="1">
      <alignment vertical="center"/>
    </xf>
    <xf numFmtId="0" fontId="5" fillId="0" borderId="0" xfId="0" applyFont="1" applyAlignment="1">
      <alignment vertical="center"/>
    </xf>
    <xf numFmtId="0" fontId="5" fillId="24" borderId="10" xfId="0" applyFont="1" applyFill="1" applyBorder="1" applyAlignment="1">
      <alignment vertical="center"/>
    </xf>
    <xf numFmtId="0" fontId="5" fillId="24" borderId="14" xfId="0" applyFont="1" applyFill="1" applyBorder="1" applyAlignment="1">
      <alignment vertical="center"/>
    </xf>
    <xf numFmtId="0" fontId="5" fillId="24" borderId="15" xfId="0" applyFont="1" applyFill="1" applyBorder="1" applyAlignment="1">
      <alignment vertical="center"/>
    </xf>
    <xf numFmtId="0" fontId="5" fillId="24" borderId="16" xfId="0" applyFont="1" applyFill="1" applyBorder="1" applyAlignment="1">
      <alignment vertical="center"/>
    </xf>
    <xf numFmtId="0" fontId="5" fillId="24" borderId="17" xfId="0" applyFont="1" applyFill="1" applyBorder="1" applyAlignment="1">
      <alignment vertical="center"/>
    </xf>
    <xf numFmtId="0" fontId="5" fillId="24" borderId="23" xfId="0" applyFont="1" applyFill="1" applyBorder="1" applyAlignment="1">
      <alignment vertical="center"/>
    </xf>
    <xf numFmtId="0" fontId="5" fillId="0" borderId="49" xfId="0" applyFont="1" applyBorder="1" applyAlignment="1">
      <alignment horizontal="center"/>
    </xf>
    <xf numFmtId="49" fontId="6" fillId="0" borderId="59" xfId="0" applyNumberFormat="1" applyFont="1" applyBorder="1" applyAlignment="1">
      <alignment horizontal="left" vertical="center"/>
    </xf>
    <xf numFmtId="0" fontId="5" fillId="0" borderId="19" xfId="0" applyFont="1" applyBorder="1" applyAlignment="1">
      <alignment vertical="center"/>
    </xf>
    <xf numFmtId="0" fontId="0" fillId="0" borderId="0" xfId="0" applyAlignment="1">
      <alignment horizontal="center"/>
    </xf>
    <xf numFmtId="0" fontId="36" fillId="0" borderId="13" xfId="0" applyFont="1" applyBorder="1" applyAlignment="1">
      <alignment horizontal="left" vertical="center" wrapText="1"/>
    </xf>
    <xf numFmtId="0" fontId="14" fillId="24" borderId="34" xfId="0" applyFont="1" applyFill="1" applyBorder="1" applyAlignment="1">
      <alignment horizontal="left" vertical="center"/>
    </xf>
    <xf numFmtId="0" fontId="0" fillId="24" borderId="34" xfId="0" applyFill="1" applyBorder="1" applyAlignment="1">
      <alignment horizontal="left" vertical="center"/>
    </xf>
    <xf numFmtId="0" fontId="0" fillId="24" borderId="34" xfId="0" applyFill="1" applyBorder="1" applyAlignment="1">
      <alignment vertical="center"/>
    </xf>
    <xf numFmtId="0" fontId="17" fillId="24" borderId="28" xfId="0" applyFont="1" applyFill="1" applyBorder="1" applyAlignment="1">
      <alignment horizontal="center" vertical="center"/>
    </xf>
    <xf numFmtId="0" fontId="17" fillId="24" borderId="30" xfId="0" applyFont="1" applyFill="1" applyBorder="1" applyAlignment="1">
      <alignment horizontal="center" vertical="center"/>
    </xf>
    <xf numFmtId="49" fontId="6" fillId="26" borderId="38" xfId="0" applyNumberFormat="1" applyFont="1" applyFill="1" applyBorder="1" applyAlignment="1">
      <alignment vertical="center"/>
    </xf>
    <xf numFmtId="0" fontId="32" fillId="25" borderId="0" xfId="0" applyFont="1" applyFill="1" applyAlignment="1">
      <alignment vertical="center"/>
    </xf>
    <xf numFmtId="0" fontId="32" fillId="0" borderId="0" xfId="0" applyFont="1" applyAlignment="1">
      <alignment vertical="center"/>
    </xf>
    <xf numFmtId="0" fontId="42" fillId="0" borderId="18" xfId="0" applyFont="1" applyBorder="1" applyAlignment="1">
      <alignment vertical="center" wrapText="1"/>
    </xf>
    <xf numFmtId="49" fontId="6" fillId="25" borderId="45" xfId="0" applyNumberFormat="1" applyFont="1" applyFill="1" applyBorder="1" applyAlignment="1">
      <alignment horizontal="left" vertical="center"/>
    </xf>
    <xf numFmtId="0" fontId="14" fillId="24" borderId="31" xfId="0" applyFont="1" applyFill="1" applyBorder="1" applyAlignment="1">
      <alignment horizontal="center" vertical="center"/>
    </xf>
    <xf numFmtId="0" fontId="0" fillId="32" borderId="25" xfId="0" applyFill="1" applyBorder="1" applyAlignment="1">
      <alignment vertical="center"/>
    </xf>
    <xf numFmtId="49" fontId="6" fillId="0" borderId="18" xfId="0" applyNumberFormat="1" applyFont="1" applyBorder="1" applyAlignment="1">
      <alignment vertical="center"/>
    </xf>
    <xf numFmtId="0" fontId="42" fillId="0" borderId="38" xfId="0" applyFont="1" applyBorder="1" applyAlignment="1">
      <alignment horizontal="left" vertical="center" wrapText="1"/>
    </xf>
    <xf numFmtId="0" fontId="13" fillId="0" borderId="61" xfId="0" applyFont="1" applyBorder="1" applyAlignment="1">
      <alignment vertical="center" wrapText="1"/>
    </xf>
    <xf numFmtId="49" fontId="6" fillId="25" borderId="20" xfId="0" applyNumberFormat="1" applyFont="1" applyFill="1" applyBorder="1" applyAlignment="1">
      <alignment horizontal="left" vertical="center"/>
    </xf>
    <xf numFmtId="0" fontId="36" fillId="0" borderId="36" xfId="0" applyFont="1" applyBorder="1" applyAlignment="1">
      <alignment vertical="center" wrapText="1"/>
    </xf>
    <xf numFmtId="49" fontId="12" fillId="0" borderId="36" xfId="0" applyNumberFormat="1" applyFont="1" applyBorder="1" applyAlignment="1">
      <alignment horizontal="left" vertical="center"/>
    </xf>
    <xf numFmtId="0" fontId="13" fillId="0" borderId="43" xfId="0" applyFont="1" applyBorder="1" applyAlignment="1">
      <alignment horizontal="left" vertical="center" wrapText="1"/>
    </xf>
    <xf numFmtId="49" fontId="6" fillId="0" borderId="73" xfId="0" applyNumberFormat="1" applyFont="1" applyBorder="1" applyAlignment="1">
      <alignment horizontal="left" vertical="center" wrapText="1"/>
    </xf>
    <xf numFmtId="49" fontId="6" fillId="0" borderId="59" xfId="0" applyNumberFormat="1" applyFont="1" applyBorder="1" applyAlignment="1">
      <alignment horizontal="left" vertical="center" wrapText="1"/>
    </xf>
    <xf numFmtId="0" fontId="36" fillId="0" borderId="36" xfId="0" applyFont="1" applyBorder="1" applyAlignment="1">
      <alignment vertical="center"/>
    </xf>
    <xf numFmtId="0" fontId="43" fillId="0" borderId="57" xfId="0" applyFont="1" applyBorder="1" applyAlignment="1">
      <alignment vertical="center" wrapText="1"/>
    </xf>
    <xf numFmtId="0" fontId="22" fillId="24" borderId="72" xfId="0" applyFont="1" applyFill="1" applyBorder="1" applyAlignment="1">
      <alignment vertical="center"/>
    </xf>
    <xf numFmtId="0" fontId="22" fillId="24" borderId="28" xfId="0" applyFont="1" applyFill="1" applyBorder="1" applyAlignment="1">
      <alignment vertical="center"/>
    </xf>
    <xf numFmtId="0" fontId="14" fillId="24" borderId="34" xfId="0" applyFont="1" applyFill="1" applyBorder="1" applyAlignment="1">
      <alignment vertical="center"/>
    </xf>
    <xf numFmtId="0" fontId="21" fillId="24" borderId="36" xfId="0" applyFont="1" applyFill="1" applyBorder="1" applyAlignment="1">
      <alignment horizontal="center" vertical="center"/>
    </xf>
    <xf numFmtId="0" fontId="7" fillId="0" borderId="59" xfId="0" applyFont="1" applyBorder="1" applyAlignment="1">
      <alignment horizontal="center" vertical="center"/>
    </xf>
    <xf numFmtId="0" fontId="13" fillId="0" borderId="36" xfId="0" applyFont="1" applyBorder="1" applyAlignment="1">
      <alignment vertical="center" wrapText="1"/>
    </xf>
    <xf numFmtId="49" fontId="6" fillId="0" borderId="34" xfId="0" applyNumberFormat="1" applyFont="1" applyBorder="1" applyAlignment="1">
      <alignment horizontal="left" vertical="center" wrapText="1"/>
    </xf>
    <xf numFmtId="0" fontId="73" fillId="26" borderId="0" xfId="0" applyFont="1" applyFill="1" applyAlignment="1" applyProtection="1">
      <alignment vertical="center"/>
      <protection locked="0"/>
    </xf>
    <xf numFmtId="0" fontId="73" fillId="26" borderId="0" xfId="0" applyFont="1" applyFill="1" applyAlignment="1" applyProtection="1">
      <alignment horizontal="left" vertical="center"/>
      <protection locked="0"/>
    </xf>
    <xf numFmtId="0" fontId="73" fillId="26" borderId="0" xfId="0" applyFont="1" applyFill="1" applyAlignment="1" applyProtection="1">
      <alignment horizontal="center" vertical="center"/>
      <protection locked="0"/>
    </xf>
    <xf numFmtId="0" fontId="73" fillId="26" borderId="0" xfId="0" applyFont="1" applyFill="1" applyAlignment="1" applyProtection="1">
      <alignment horizontal="right" vertical="center"/>
      <protection locked="0"/>
    </xf>
    <xf numFmtId="0" fontId="73" fillId="26" borderId="0" xfId="0" applyFont="1" applyFill="1" applyAlignment="1">
      <alignment vertical="center"/>
    </xf>
    <xf numFmtId="0" fontId="73" fillId="26" borderId="0" xfId="0" applyFont="1" applyFill="1" applyAlignment="1">
      <alignment horizontal="left" vertical="center"/>
    </xf>
    <xf numFmtId="0" fontId="73" fillId="26" borderId="0" xfId="0" applyFont="1" applyFill="1" applyAlignment="1">
      <alignment horizontal="center" vertical="center"/>
    </xf>
    <xf numFmtId="0" fontId="73" fillId="26" borderId="0" xfId="0" applyFont="1" applyFill="1" applyAlignment="1">
      <alignment horizontal="right" vertical="center"/>
    </xf>
    <xf numFmtId="0" fontId="74" fillId="29" borderId="0" xfId="0" applyFont="1" applyFill="1" applyAlignment="1">
      <alignment vertical="center"/>
    </xf>
    <xf numFmtId="0" fontId="0" fillId="29" borderId="0" xfId="0" applyFill="1" applyAlignment="1">
      <alignment vertical="center" wrapText="1"/>
    </xf>
    <xf numFmtId="0" fontId="0" fillId="29" borderId="0" xfId="0" applyFill="1" applyAlignment="1">
      <alignment vertical="center"/>
    </xf>
    <xf numFmtId="0" fontId="10" fillId="29" borderId="0" xfId="0" applyFont="1" applyFill="1" applyAlignment="1">
      <alignment horizontal="center" vertical="center"/>
    </xf>
    <xf numFmtId="0" fontId="11" fillId="29" borderId="0" xfId="0" applyFont="1" applyFill="1" applyAlignment="1">
      <alignment vertical="center"/>
    </xf>
    <xf numFmtId="0" fontId="5" fillId="24" borderId="28" xfId="0" applyFont="1" applyFill="1" applyBorder="1" applyAlignment="1">
      <alignment vertical="center"/>
    </xf>
    <xf numFmtId="0" fontId="5" fillId="24" borderId="30" xfId="0" applyFont="1" applyFill="1" applyBorder="1" applyAlignment="1">
      <alignment vertical="center"/>
    </xf>
    <xf numFmtId="0" fontId="5" fillId="24" borderId="32" xfId="0" applyFont="1" applyFill="1" applyBorder="1" applyAlignment="1">
      <alignment vertical="center"/>
    </xf>
    <xf numFmtId="0" fontId="5" fillId="24" borderId="31" xfId="0" applyFont="1" applyFill="1" applyBorder="1" applyAlignment="1">
      <alignment vertical="center"/>
    </xf>
    <xf numFmtId="0" fontId="5" fillId="24" borderId="36" xfId="0" applyFont="1" applyFill="1" applyBorder="1" applyAlignment="1">
      <alignment vertical="center"/>
    </xf>
    <xf numFmtId="0" fontId="6" fillId="26" borderId="49" xfId="0" applyFont="1" applyFill="1" applyBorder="1" applyAlignment="1">
      <alignment horizontal="center" vertical="center"/>
    </xf>
    <xf numFmtId="0" fontId="11" fillId="0" borderId="59" xfId="0" applyFont="1" applyBorder="1" applyAlignment="1">
      <alignment vertical="center" wrapText="1"/>
    </xf>
    <xf numFmtId="0" fontId="5" fillId="0" borderId="18" xfId="0" applyFont="1" applyBorder="1" applyAlignment="1">
      <alignment horizontal="center"/>
    </xf>
    <xf numFmtId="0" fontId="13" fillId="25" borderId="38" xfId="0" applyFont="1" applyFill="1" applyBorder="1" applyAlignment="1">
      <alignment vertical="center" wrapText="1"/>
    </xf>
    <xf numFmtId="0" fontId="6" fillId="24" borderId="0" xfId="0" applyFont="1" applyFill="1" applyAlignment="1" applyProtection="1">
      <alignment horizontal="center" vertical="center"/>
      <protection locked="0"/>
    </xf>
    <xf numFmtId="0" fontId="13" fillId="25" borderId="18" xfId="0" applyFont="1" applyFill="1" applyBorder="1" applyAlignment="1">
      <alignment vertical="center" wrapText="1"/>
    </xf>
    <xf numFmtId="0" fontId="46" fillId="0" borderId="40" xfId="0" applyFont="1" applyBorder="1" applyAlignment="1">
      <alignment horizontal="left" vertical="center"/>
    </xf>
    <xf numFmtId="0" fontId="36" fillId="0" borderId="18" xfId="0" applyFont="1" applyBorder="1" applyAlignment="1">
      <alignment horizontal="left" vertical="center" wrapText="1"/>
    </xf>
    <xf numFmtId="0" fontId="6" fillId="24" borderId="49" xfId="0" applyFont="1" applyFill="1" applyBorder="1" applyAlignment="1">
      <alignment horizontal="center" vertical="center"/>
    </xf>
    <xf numFmtId="0" fontId="6" fillId="0" borderId="49" xfId="0" applyFont="1" applyBorder="1" applyAlignment="1">
      <alignment horizontal="center" vertical="center"/>
    </xf>
    <xf numFmtId="0" fontId="6" fillId="0" borderId="20" xfId="0" applyFont="1" applyBorder="1" applyAlignment="1">
      <alignment horizontal="center" vertical="center" textRotation="90"/>
    </xf>
    <xf numFmtId="0" fontId="40" fillId="0" borderId="18" xfId="0" applyFont="1" applyBorder="1"/>
    <xf numFmtId="0" fontId="0" fillId="24" borderId="20" xfId="0" applyFill="1" applyBorder="1" applyAlignment="1">
      <alignment horizontal="center"/>
    </xf>
    <xf numFmtId="0" fontId="39" fillId="0" borderId="18" xfId="0" applyFont="1" applyBorder="1" applyAlignment="1">
      <alignment horizontal="center" vertical="center"/>
    </xf>
    <xf numFmtId="0" fontId="28" fillId="0" borderId="38" xfId="0" applyFont="1" applyBorder="1" applyAlignment="1">
      <alignment horizontal="center" vertical="center"/>
    </xf>
    <xf numFmtId="0" fontId="28" fillId="0" borderId="37" xfId="0" applyFont="1" applyBorder="1" applyAlignment="1">
      <alignment horizontal="center" vertical="center"/>
    </xf>
    <xf numFmtId="0" fontId="28" fillId="0" borderId="43" xfId="0" applyFont="1" applyBorder="1" applyAlignment="1">
      <alignment horizontal="center" vertical="center"/>
    </xf>
    <xf numFmtId="0" fontId="33" fillId="24" borderId="20" xfId="0" applyFont="1" applyFill="1" applyBorder="1"/>
    <xf numFmtId="0" fontId="39" fillId="0" borderId="18" xfId="0" applyFont="1" applyBorder="1" applyAlignment="1">
      <alignment horizontal="center"/>
    </xf>
    <xf numFmtId="0" fontId="6" fillId="24" borderId="18" xfId="0" applyFont="1" applyFill="1" applyBorder="1" applyAlignment="1">
      <alignment horizontal="center" vertical="center"/>
    </xf>
    <xf numFmtId="0" fontId="39" fillId="0" borderId="43" xfId="0" applyFont="1" applyBorder="1" applyAlignment="1">
      <alignment horizontal="center" vertical="center"/>
    </xf>
    <xf numFmtId="0" fontId="8" fillId="0" borderId="17" xfId="0" applyFont="1" applyBorder="1" applyAlignment="1">
      <alignment horizontal="center" textRotation="90"/>
    </xf>
    <xf numFmtId="0" fontId="7" fillId="0" borderId="17" xfId="0" applyFont="1" applyBorder="1" applyAlignment="1">
      <alignment horizontal="right" textRotation="90"/>
    </xf>
    <xf numFmtId="0" fontId="34" fillId="0" borderId="20" xfId="0" applyFont="1" applyBorder="1" applyAlignment="1">
      <alignment horizontal="center" textRotation="90"/>
    </xf>
    <xf numFmtId="0" fontId="0" fillId="24" borderId="30" xfId="0" applyFill="1" applyBorder="1"/>
    <xf numFmtId="0" fontId="0" fillId="24" borderId="32" xfId="0" applyFill="1" applyBorder="1"/>
    <xf numFmtId="0" fontId="13" fillId="0" borderId="61" xfId="0" applyFont="1" applyBorder="1" applyAlignment="1">
      <alignment vertical="center"/>
    </xf>
    <xf numFmtId="0" fontId="13" fillId="0" borderId="61" xfId="0" applyFont="1" applyBorder="1" applyAlignment="1">
      <alignment horizontal="left" vertical="center"/>
    </xf>
    <xf numFmtId="0" fontId="10" fillId="24" borderId="20" xfId="0" applyFont="1" applyFill="1" applyBorder="1" applyAlignment="1">
      <alignment horizontal="center" vertical="center"/>
    </xf>
    <xf numFmtId="0" fontId="17" fillId="26" borderId="38" xfId="0" applyFont="1" applyFill="1" applyBorder="1" applyAlignment="1">
      <alignment horizontal="center" vertical="center"/>
    </xf>
    <xf numFmtId="0" fontId="17" fillId="26" borderId="18" xfId="0" applyFont="1" applyFill="1" applyBorder="1" applyAlignment="1">
      <alignment horizontal="center" vertical="center"/>
    </xf>
    <xf numFmtId="0" fontId="17" fillId="0" borderId="18" xfId="0" applyFont="1" applyBorder="1" applyAlignment="1">
      <alignment horizontal="center" vertical="center"/>
    </xf>
    <xf numFmtId="0" fontId="17" fillId="0" borderId="12" xfId="0" applyFont="1" applyBorder="1" applyAlignment="1">
      <alignment horizontal="center" vertical="center"/>
    </xf>
    <xf numFmtId="0" fontId="17" fillId="0" borderId="38" xfId="0" applyFont="1" applyBorder="1" applyAlignment="1">
      <alignment horizontal="center" vertical="center"/>
    </xf>
    <xf numFmtId="0" fontId="17" fillId="0" borderId="41" xfId="0" applyFont="1" applyBorder="1" applyAlignment="1">
      <alignment horizontal="center" vertical="center"/>
    </xf>
    <xf numFmtId="0" fontId="17" fillId="0" borderId="11" xfId="0" applyFont="1" applyBorder="1" applyAlignment="1">
      <alignment horizontal="center" vertical="center"/>
    </xf>
    <xf numFmtId="0" fontId="17" fillId="0" borderId="37" xfId="0" applyFont="1" applyBorder="1" applyAlignment="1">
      <alignment horizontal="center" vertical="center"/>
    </xf>
    <xf numFmtId="0" fontId="10" fillId="24" borderId="34" xfId="0" applyFont="1" applyFill="1" applyBorder="1" applyAlignment="1">
      <alignment horizontal="center" vertical="center"/>
    </xf>
    <xf numFmtId="0" fontId="17" fillId="0" borderId="40" xfId="0" applyFont="1" applyBorder="1" applyAlignment="1">
      <alignment horizontal="center" vertical="center"/>
    </xf>
    <xf numFmtId="0" fontId="11" fillId="0" borderId="18" xfId="0" applyFont="1" applyBorder="1" applyAlignment="1">
      <alignment horizontal="center" vertical="center"/>
    </xf>
    <xf numFmtId="0" fontId="19" fillId="24" borderId="34" xfId="0" applyFont="1" applyFill="1" applyBorder="1" applyAlignment="1">
      <alignment horizontal="center" vertical="center"/>
    </xf>
    <xf numFmtId="0" fontId="28" fillId="26" borderId="18" xfId="0" applyFont="1" applyFill="1" applyBorder="1" applyAlignment="1">
      <alignment horizontal="center" vertical="center"/>
    </xf>
    <xf numFmtId="0" fontId="28" fillId="0" borderId="18" xfId="0" applyFont="1" applyBorder="1" applyAlignment="1">
      <alignment horizontal="center" vertical="center" wrapText="1"/>
    </xf>
    <xf numFmtId="0" fontId="28" fillId="0" borderId="18" xfId="0" applyFont="1" applyBorder="1" applyAlignment="1">
      <alignment horizontal="center" vertical="center"/>
    </xf>
    <xf numFmtId="0" fontId="17" fillId="0" borderId="39" xfId="0" applyFont="1" applyBorder="1" applyAlignment="1">
      <alignment horizontal="center" vertical="center"/>
    </xf>
    <xf numFmtId="0" fontId="28" fillId="0" borderId="18" xfId="0" applyFont="1" applyBorder="1" applyAlignment="1">
      <alignment horizontal="center"/>
    </xf>
    <xf numFmtId="0" fontId="24" fillId="24" borderId="20" xfId="0" applyFont="1" applyFill="1" applyBorder="1" applyAlignment="1">
      <alignment horizontal="center" vertical="center"/>
    </xf>
    <xf numFmtId="0" fontId="0" fillId="0" borderId="43" xfId="0" applyBorder="1" applyAlignment="1">
      <alignment horizontal="center" vertical="center"/>
    </xf>
    <xf numFmtId="0" fontId="0" fillId="0" borderId="20" xfId="0" applyBorder="1" applyAlignment="1">
      <alignment horizontal="center" vertical="center"/>
    </xf>
    <xf numFmtId="0" fontId="13" fillId="0" borderId="23" xfId="0" applyFont="1" applyBorder="1" applyAlignment="1">
      <alignment vertical="center" wrapText="1"/>
    </xf>
    <xf numFmtId="0" fontId="21" fillId="24" borderId="13" xfId="0" applyFont="1" applyFill="1" applyBorder="1" applyAlignment="1">
      <alignment vertical="center"/>
    </xf>
    <xf numFmtId="0" fontId="0" fillId="24" borderId="72" xfId="0" applyFill="1" applyBorder="1" applyAlignment="1">
      <alignment vertical="center"/>
    </xf>
    <xf numFmtId="0" fontId="15" fillId="24" borderId="28" xfId="0" applyFont="1" applyFill="1" applyBorder="1" applyAlignment="1">
      <alignment horizontal="center" vertical="center"/>
    </xf>
    <xf numFmtId="0" fontId="0" fillId="24" borderId="13" xfId="0" applyFill="1" applyBorder="1" applyAlignment="1">
      <alignment vertical="center"/>
    </xf>
    <xf numFmtId="49" fontId="17" fillId="0" borderId="34" xfId="0" applyNumberFormat="1" applyFont="1" applyBorder="1" applyAlignment="1">
      <alignment horizontal="left" vertical="center"/>
    </xf>
    <xf numFmtId="0" fontId="17" fillId="24" borderId="79" xfId="0" applyFont="1" applyFill="1" applyBorder="1" applyAlignment="1">
      <alignment horizontal="center" vertical="center"/>
    </xf>
    <xf numFmtId="0" fontId="17" fillId="24" borderId="80" xfId="0" applyFont="1" applyFill="1" applyBorder="1" applyAlignment="1">
      <alignment horizontal="center" vertical="center"/>
    </xf>
    <xf numFmtId="0" fontId="0" fillId="24" borderId="36" xfId="0" applyFill="1" applyBorder="1" applyAlignment="1">
      <alignment vertical="center"/>
    </xf>
    <xf numFmtId="0" fontId="6" fillId="0" borderId="34" xfId="0" applyFont="1" applyBorder="1" applyAlignment="1">
      <alignment horizontal="left" vertical="center"/>
    </xf>
    <xf numFmtId="0" fontId="5" fillId="24" borderId="72" xfId="0" applyFont="1" applyFill="1" applyBorder="1" applyAlignment="1">
      <alignment vertical="center"/>
    </xf>
    <xf numFmtId="49" fontId="6" fillId="0" borderId="33" xfId="0" applyNumberFormat="1" applyFont="1" applyBorder="1" applyAlignment="1">
      <alignment horizontal="left" vertical="center"/>
    </xf>
    <xf numFmtId="0" fontId="18" fillId="24" borderId="33" xfId="0" applyFont="1" applyFill="1" applyBorder="1" applyAlignment="1">
      <alignment vertical="center"/>
    </xf>
    <xf numFmtId="49" fontId="6" fillId="0" borderId="36" xfId="0" applyNumberFormat="1" applyFont="1" applyBorder="1" applyAlignment="1">
      <alignment horizontal="left" vertical="center" wrapText="1"/>
    </xf>
    <xf numFmtId="0" fontId="28" fillId="0" borderId="34" xfId="0" applyFont="1" applyBorder="1" applyAlignment="1">
      <alignment horizontal="center" vertical="center"/>
    </xf>
    <xf numFmtId="0" fontId="45" fillId="0" borderId="59" xfId="0" applyFont="1" applyBorder="1" applyAlignment="1">
      <alignment vertical="center" wrapText="1"/>
    </xf>
    <xf numFmtId="0" fontId="11" fillId="0" borderId="36" xfId="0" applyFont="1" applyBorder="1" applyAlignment="1">
      <alignment vertical="center" wrapText="1"/>
    </xf>
    <xf numFmtId="0" fontId="6" fillId="0" borderId="43" xfId="0" applyFont="1" applyBorder="1" applyAlignment="1">
      <alignment horizontal="center" vertical="center"/>
    </xf>
    <xf numFmtId="0" fontId="11" fillId="0" borderId="0" xfId="0" applyFont="1" applyAlignment="1">
      <alignment horizontal="center" vertical="center" textRotation="90"/>
    </xf>
    <xf numFmtId="0" fontId="28" fillId="0" borderId="0" xfId="0" applyFont="1" applyAlignment="1">
      <alignment horizontal="center" vertical="center" wrapText="1"/>
    </xf>
    <xf numFmtId="49" fontId="12" fillId="0" borderId="20" xfId="0" applyNumberFormat="1" applyFont="1" applyBorder="1" applyAlignment="1">
      <alignment horizontal="center" vertical="center"/>
    </xf>
    <xf numFmtId="49" fontId="36" fillId="0" borderId="18" xfId="0" applyNumberFormat="1" applyFont="1" applyBorder="1" applyAlignment="1">
      <alignment horizontal="center" vertical="center"/>
    </xf>
    <xf numFmtId="0" fontId="36" fillId="0" borderId="18" xfId="0" applyFont="1" applyBorder="1" applyAlignment="1">
      <alignment horizontal="center" vertical="center"/>
    </xf>
    <xf numFmtId="49" fontId="36" fillId="0" borderId="41" xfId="0" applyNumberFormat="1" applyFont="1" applyBorder="1" applyAlignment="1">
      <alignment horizontal="center" vertical="center"/>
    </xf>
    <xf numFmtId="0" fontId="11" fillId="0" borderId="20" xfId="0" applyFont="1" applyBorder="1" applyAlignment="1">
      <alignment vertical="center"/>
    </xf>
    <xf numFmtId="0" fontId="37" fillId="26" borderId="23" xfId="0" applyFont="1" applyFill="1" applyBorder="1" applyAlignment="1">
      <alignment vertical="center"/>
    </xf>
    <xf numFmtId="0" fontId="11" fillId="26" borderId="29" xfId="0" applyFont="1" applyFill="1" applyBorder="1" applyAlignment="1">
      <alignment vertical="center"/>
    </xf>
    <xf numFmtId="49" fontId="36" fillId="0" borderId="34" xfId="0" applyNumberFormat="1" applyFont="1" applyBorder="1" applyAlignment="1">
      <alignment horizontal="center" vertical="center"/>
    </xf>
    <xf numFmtId="49" fontId="36" fillId="0" borderId="43" xfId="0" applyNumberFormat="1" applyFont="1" applyBorder="1" applyAlignment="1">
      <alignment horizontal="center" vertical="center"/>
    </xf>
    <xf numFmtId="0" fontId="11" fillId="0" borderId="38" xfId="0" applyFont="1" applyBorder="1" applyAlignment="1">
      <alignment horizontal="center" vertical="center"/>
    </xf>
    <xf numFmtId="0" fontId="0" fillId="0" borderId="20" xfId="0" applyBorder="1" applyAlignment="1">
      <alignment horizontal="center"/>
    </xf>
    <xf numFmtId="0" fontId="0" fillId="0" borderId="37" xfId="0" applyBorder="1" applyAlignment="1">
      <alignment horizontal="center"/>
    </xf>
    <xf numFmtId="0" fontId="0" fillId="0" borderId="41" xfId="0" applyBorder="1" applyAlignment="1">
      <alignment horizontal="center"/>
    </xf>
    <xf numFmtId="0" fontId="28" fillId="34" borderId="0" xfId="0" applyFont="1" applyFill="1" applyAlignment="1">
      <alignment horizontal="center" vertical="center"/>
    </xf>
    <xf numFmtId="0" fontId="51" fillId="25" borderId="0" xfId="0" applyFont="1" applyFill="1" applyAlignment="1">
      <alignment vertical="center"/>
    </xf>
    <xf numFmtId="0" fontId="36" fillId="0" borderId="40" xfId="0" applyFont="1" applyBorder="1" applyAlignment="1">
      <alignment vertical="center" wrapText="1"/>
    </xf>
    <xf numFmtId="0" fontId="6" fillId="26" borderId="0" xfId="0" applyFont="1" applyFill="1" applyAlignment="1">
      <alignment vertical="center"/>
    </xf>
    <xf numFmtId="0" fontId="6" fillId="0" borderId="37" xfId="0" applyFont="1" applyBorder="1" applyAlignment="1">
      <alignment vertical="center"/>
    </xf>
    <xf numFmtId="0" fontId="36" fillId="0" borderId="18" xfId="0" applyFont="1" applyBorder="1" applyAlignment="1">
      <alignment vertical="center" wrapText="1"/>
    </xf>
    <xf numFmtId="0" fontId="16" fillId="0" borderId="37" xfId="0" applyFont="1" applyBorder="1" applyAlignment="1">
      <alignment horizontal="center" vertical="center"/>
    </xf>
    <xf numFmtId="0" fontId="6" fillId="0" borderId="38" xfId="0" applyFont="1" applyBorder="1" applyAlignment="1">
      <alignment horizontal="center" vertical="center"/>
    </xf>
    <xf numFmtId="0" fontId="28" fillId="26" borderId="18" xfId="0" applyFont="1" applyFill="1" applyBorder="1" applyAlignment="1">
      <alignment horizontal="center" vertical="center" wrapText="1"/>
    </xf>
    <xf numFmtId="0" fontId="13" fillId="25" borderId="0" xfId="0" applyFont="1" applyFill="1" applyAlignment="1">
      <alignment vertical="center"/>
    </xf>
    <xf numFmtId="0" fontId="13" fillId="26" borderId="38" xfId="0" applyFont="1" applyFill="1" applyBorder="1" applyAlignment="1">
      <alignment horizontal="left" vertical="center" wrapText="1" readingOrder="1"/>
    </xf>
    <xf numFmtId="0" fontId="13" fillId="26" borderId="18" xfId="0" applyFont="1" applyFill="1" applyBorder="1" applyAlignment="1">
      <alignment horizontal="left" vertical="center" wrapText="1" readingOrder="1"/>
    </xf>
    <xf numFmtId="0" fontId="13" fillId="26" borderId="41" xfId="0" applyFont="1" applyFill="1" applyBorder="1" applyAlignment="1">
      <alignment horizontal="left" vertical="center" wrapText="1" readingOrder="1"/>
    </xf>
    <xf numFmtId="0" fontId="13" fillId="26" borderId="18" xfId="0" applyFont="1" applyFill="1" applyBorder="1" applyAlignment="1">
      <alignment vertical="center" wrapText="1"/>
    </xf>
    <xf numFmtId="49" fontId="6" fillId="35" borderId="45" xfId="0" applyNumberFormat="1" applyFont="1" applyFill="1" applyBorder="1" applyAlignment="1">
      <alignment horizontal="left" vertical="center"/>
    </xf>
    <xf numFmtId="0" fontId="13" fillId="35" borderId="18" xfId="0" applyFont="1" applyFill="1" applyBorder="1" applyAlignment="1">
      <alignment vertical="center" wrapText="1"/>
    </xf>
    <xf numFmtId="0" fontId="14" fillId="34" borderId="0" xfId="0" applyFont="1" applyFill="1" applyAlignment="1">
      <alignment vertical="center"/>
    </xf>
    <xf numFmtId="0" fontId="28" fillId="26" borderId="38" xfId="0" applyFont="1" applyFill="1" applyBorder="1" applyAlignment="1">
      <alignment horizontal="center" vertical="center"/>
    </xf>
    <xf numFmtId="0" fontId="13" fillId="34" borderId="38" xfId="0" applyFont="1" applyFill="1" applyBorder="1" applyAlignment="1">
      <alignment vertical="center" wrapText="1"/>
    </xf>
    <xf numFmtId="0" fontId="6" fillId="0" borderId="18" xfId="0" applyFont="1" applyBorder="1" applyAlignment="1">
      <alignment vertical="center"/>
    </xf>
    <xf numFmtId="0" fontId="6" fillId="24" borderId="41" xfId="0" applyFont="1" applyFill="1" applyBorder="1" applyAlignment="1">
      <alignment horizontal="center" vertical="center"/>
    </xf>
    <xf numFmtId="0" fontId="28" fillId="34" borderId="38" xfId="0" applyFont="1" applyFill="1" applyBorder="1" applyAlignment="1">
      <alignment horizontal="center" vertical="center"/>
    </xf>
    <xf numFmtId="0" fontId="36" fillId="0" borderId="13" xfId="0" applyFont="1" applyBorder="1" applyAlignment="1">
      <alignment vertical="center" wrapText="1"/>
    </xf>
    <xf numFmtId="0" fontId="77" fillId="26" borderId="20" xfId="0" applyFont="1" applyFill="1" applyBorder="1" applyAlignment="1">
      <alignment vertical="center" wrapText="1"/>
    </xf>
    <xf numFmtId="0" fontId="28" fillId="34" borderId="18" xfId="0" applyFont="1" applyFill="1" applyBorder="1" applyAlignment="1">
      <alignment horizontal="center" vertical="center"/>
    </xf>
    <xf numFmtId="49" fontId="6" fillId="34" borderId="38" xfId="0" applyNumberFormat="1" applyFont="1" applyFill="1" applyBorder="1" applyAlignment="1">
      <alignment horizontal="left" vertical="center"/>
    </xf>
    <xf numFmtId="0" fontId="13" fillId="34" borderId="22" xfId="0" applyFont="1" applyFill="1" applyBorder="1" applyAlignment="1">
      <alignment vertical="center" wrapText="1"/>
    </xf>
    <xf numFmtId="49" fontId="6" fillId="34" borderId="18" xfId="0" applyNumberFormat="1" applyFont="1" applyFill="1" applyBorder="1" applyAlignment="1">
      <alignment horizontal="left" vertical="center"/>
    </xf>
    <xf numFmtId="0" fontId="13" fillId="34" borderId="18" xfId="0" applyFont="1" applyFill="1" applyBorder="1" applyAlignment="1">
      <alignment vertical="center" wrapText="1"/>
    </xf>
    <xf numFmtId="0" fontId="28" fillId="26" borderId="41" xfId="0" applyFont="1" applyFill="1" applyBorder="1" applyAlignment="1">
      <alignment horizontal="center" vertical="center"/>
    </xf>
    <xf numFmtId="0" fontId="32" fillId="24" borderId="10" xfId="0" applyFont="1" applyFill="1" applyBorder="1" applyAlignment="1">
      <alignment vertical="center"/>
    </xf>
    <xf numFmtId="0" fontId="32" fillId="24" borderId="14" xfId="0" applyFont="1" applyFill="1" applyBorder="1" applyAlignment="1">
      <alignment vertical="center"/>
    </xf>
    <xf numFmtId="0" fontId="32" fillId="24" borderId="15" xfId="0" applyFont="1" applyFill="1" applyBorder="1" applyAlignment="1">
      <alignment vertical="center"/>
    </xf>
    <xf numFmtId="0" fontId="32" fillId="24" borderId="16" xfId="0" applyFont="1" applyFill="1" applyBorder="1" applyAlignment="1">
      <alignment vertical="center"/>
    </xf>
    <xf numFmtId="0" fontId="32" fillId="24" borderId="17" xfId="0" applyFont="1" applyFill="1" applyBorder="1" applyAlignment="1">
      <alignment vertical="center"/>
    </xf>
    <xf numFmtId="0" fontId="32" fillId="24" borderId="23" xfId="0" applyFont="1" applyFill="1" applyBorder="1" applyAlignment="1">
      <alignment vertical="center"/>
    </xf>
    <xf numFmtId="0" fontId="36" fillId="0" borderId="23" xfId="0" applyFont="1" applyBorder="1" applyAlignment="1">
      <alignment vertical="center" wrapText="1"/>
    </xf>
    <xf numFmtId="0" fontId="13" fillId="0" borderId="0" xfId="0" applyFont="1" applyAlignment="1">
      <alignment horizontal="left" vertical="center"/>
    </xf>
    <xf numFmtId="0" fontId="14" fillId="24" borderId="28" xfId="0" applyFont="1" applyFill="1" applyBorder="1" applyAlignment="1">
      <alignment horizontal="center" vertical="center"/>
    </xf>
    <xf numFmtId="0" fontId="14" fillId="24" borderId="30" xfId="0" applyFont="1" applyFill="1" applyBorder="1" applyAlignment="1">
      <alignment horizontal="center" vertical="center"/>
    </xf>
    <xf numFmtId="0" fontId="32" fillId="0" borderId="49" xfId="0" applyFont="1" applyBorder="1" applyAlignment="1">
      <alignment horizontal="center"/>
    </xf>
    <xf numFmtId="49" fontId="6" fillId="35" borderId="18" xfId="0" applyNumberFormat="1" applyFont="1" applyFill="1" applyBorder="1" applyAlignment="1">
      <alignment horizontal="left" vertical="center"/>
    </xf>
    <xf numFmtId="0" fontId="13" fillId="35" borderId="18" xfId="0" applyFont="1" applyFill="1" applyBorder="1" applyAlignment="1">
      <alignment horizontal="left" vertical="center" wrapText="1"/>
    </xf>
    <xf numFmtId="2" fontId="36" fillId="0" borderId="18" xfId="0" applyNumberFormat="1" applyFont="1" applyBorder="1" applyAlignment="1">
      <alignment horizontal="center" vertical="center"/>
    </xf>
    <xf numFmtId="2" fontId="6" fillId="0" borderId="18" xfId="0" applyNumberFormat="1" applyFont="1" applyBorder="1" applyAlignment="1">
      <alignment horizontal="left" vertical="center"/>
    </xf>
    <xf numFmtId="0" fontId="39" fillId="0" borderId="38" xfId="0" applyFont="1" applyBorder="1" applyAlignment="1">
      <alignment horizontal="center" vertical="center"/>
    </xf>
    <xf numFmtId="0" fontId="0" fillId="24" borderId="28" xfId="0" applyFill="1" applyBorder="1"/>
    <xf numFmtId="0" fontId="0" fillId="24" borderId="31" xfId="0" applyFill="1" applyBorder="1"/>
    <xf numFmtId="0" fontId="6" fillId="24" borderId="43" xfId="0" applyFont="1" applyFill="1" applyBorder="1" applyAlignment="1">
      <alignment horizontal="center" vertical="center"/>
    </xf>
    <xf numFmtId="0" fontId="39" fillId="0" borderId="38" xfId="0" applyFont="1" applyBorder="1"/>
    <xf numFmtId="0" fontId="40" fillId="0" borderId="38" xfId="0" applyFont="1" applyBorder="1" applyAlignment="1">
      <alignment horizontal="center" vertical="center"/>
    </xf>
    <xf numFmtId="0" fontId="12" fillId="0" borderId="59" xfId="0" applyFont="1" applyBorder="1" applyAlignment="1">
      <alignment vertical="center" wrapText="1"/>
    </xf>
    <xf numFmtId="0" fontId="19" fillId="0" borderId="38" xfId="0" applyFont="1" applyBorder="1" applyAlignment="1">
      <alignment horizontal="center" vertical="center"/>
    </xf>
    <xf numFmtId="0" fontId="11" fillId="0" borderId="13" xfId="0" applyFont="1" applyBorder="1" applyAlignment="1">
      <alignment vertical="center" wrapText="1"/>
    </xf>
    <xf numFmtId="49" fontId="36" fillId="0" borderId="38" xfId="0" applyNumberFormat="1" applyFont="1" applyBorder="1" applyAlignment="1">
      <alignment horizontal="center" vertical="center"/>
    </xf>
    <xf numFmtId="49" fontId="12" fillId="0" borderId="34" xfId="0" applyNumberFormat="1" applyFont="1" applyBorder="1" applyAlignment="1">
      <alignment horizontal="center" vertical="center"/>
    </xf>
    <xf numFmtId="0" fontId="11" fillId="0" borderId="49" xfId="0" applyFont="1" applyBorder="1" applyAlignment="1">
      <alignment vertical="center" wrapText="1"/>
    </xf>
    <xf numFmtId="0" fontId="13" fillId="0" borderId="18" xfId="0" applyFont="1" applyBorder="1" applyAlignment="1">
      <alignment horizontal="right" vertical="center" wrapText="1"/>
    </xf>
    <xf numFmtId="0" fontId="28" fillId="0" borderId="41" xfId="0" applyFont="1" applyBorder="1" applyAlignment="1">
      <alignment horizontal="center" vertical="center"/>
    </xf>
    <xf numFmtId="0" fontId="16" fillId="0" borderId="73" xfId="0" applyFont="1" applyBorder="1" applyAlignment="1">
      <alignment horizontal="center" vertical="center"/>
    </xf>
    <xf numFmtId="0" fontId="14" fillId="24" borderId="34" xfId="0" applyFont="1" applyFill="1" applyBorder="1" applyAlignment="1">
      <alignment horizontal="center" vertical="center"/>
    </xf>
    <xf numFmtId="0" fontId="76" fillId="0" borderId="23" xfId="0" applyFont="1" applyBorder="1" applyAlignment="1">
      <alignment horizontal="left" vertical="center" wrapText="1"/>
    </xf>
    <xf numFmtId="0" fontId="46" fillId="0" borderId="18" xfId="0" applyFont="1" applyBorder="1" applyAlignment="1">
      <alignment horizontal="left" vertical="center"/>
    </xf>
    <xf numFmtId="0" fontId="6" fillId="0" borderId="34" xfId="0" applyFont="1" applyBorder="1" applyAlignment="1" applyProtection="1">
      <alignment horizontal="center" vertical="center"/>
      <protection locked="0"/>
    </xf>
    <xf numFmtId="0" fontId="36" fillId="0" borderId="40" xfId="0" applyFont="1" applyBorder="1" applyAlignment="1">
      <alignment horizontal="left" vertical="center" wrapText="1"/>
    </xf>
    <xf numFmtId="0" fontId="13" fillId="0" borderId="37" xfId="0" applyFont="1" applyBorder="1" applyAlignment="1">
      <alignment horizontal="left" vertical="center" wrapText="1"/>
    </xf>
    <xf numFmtId="0" fontId="6" fillId="37" borderId="37" xfId="0" applyFont="1" applyFill="1" applyBorder="1" applyAlignment="1" applyProtection="1">
      <alignment horizontal="center" vertical="center"/>
      <protection locked="0"/>
    </xf>
    <xf numFmtId="0" fontId="17" fillId="26" borderId="37" xfId="0" applyFont="1" applyFill="1" applyBorder="1" applyAlignment="1">
      <alignment horizontal="center" vertical="center"/>
    </xf>
    <xf numFmtId="0" fontId="6" fillId="37" borderId="37" xfId="0" applyFont="1" applyFill="1" applyBorder="1" applyAlignment="1">
      <alignment horizontal="center" vertical="center"/>
    </xf>
    <xf numFmtId="0" fontId="6" fillId="37" borderId="38" xfId="0" applyFont="1" applyFill="1" applyBorder="1" applyAlignment="1" applyProtection="1">
      <alignment horizontal="center" vertical="center"/>
      <protection locked="0"/>
    </xf>
    <xf numFmtId="0" fontId="6" fillId="37" borderId="38" xfId="0" applyFont="1" applyFill="1" applyBorder="1" applyAlignment="1">
      <alignment horizontal="center" vertical="center"/>
    </xf>
    <xf numFmtId="0" fontId="6" fillId="37" borderId="37" xfId="0" applyFont="1" applyFill="1" applyBorder="1" applyAlignment="1" applyProtection="1">
      <alignment vertical="center"/>
      <protection locked="0"/>
    </xf>
    <xf numFmtId="0" fontId="13" fillId="0" borderId="37" xfId="47" applyFont="1" applyBorder="1" applyAlignment="1">
      <alignment vertical="center" wrapText="1"/>
    </xf>
    <xf numFmtId="0" fontId="6" fillId="24" borderId="37" xfId="0" applyFont="1" applyFill="1" applyBorder="1" applyAlignment="1">
      <alignment horizontal="center" vertical="center"/>
    </xf>
    <xf numFmtId="0" fontId="13" fillId="0" borderId="38" xfId="47" applyFont="1" applyBorder="1" applyAlignment="1">
      <alignment vertical="center" wrapText="1"/>
    </xf>
    <xf numFmtId="0" fontId="13" fillId="0" borderId="18" xfId="47" applyFont="1" applyBorder="1" applyAlignment="1">
      <alignment vertical="center" wrapText="1"/>
    </xf>
    <xf numFmtId="0" fontId="84" fillId="0" borderId="40" xfId="0" applyFont="1" applyBorder="1" applyAlignment="1">
      <alignment vertical="center"/>
    </xf>
    <xf numFmtId="0" fontId="36" fillId="0" borderId="37" xfId="0" applyFont="1" applyBorder="1" applyAlignment="1">
      <alignment vertical="center" wrapText="1"/>
    </xf>
    <xf numFmtId="0" fontId="0" fillId="24" borderId="37" xfId="0" applyFill="1" applyBorder="1" applyAlignment="1">
      <alignment vertical="center"/>
    </xf>
    <xf numFmtId="0" fontId="10" fillId="24" borderId="37" xfId="0" applyFont="1" applyFill="1" applyBorder="1" applyAlignment="1">
      <alignment horizontal="center" vertical="center"/>
    </xf>
    <xf numFmtId="49" fontId="6" fillId="0" borderId="38" xfId="0" applyNumberFormat="1" applyFont="1" applyBorder="1" applyAlignment="1">
      <alignment vertical="center"/>
    </xf>
    <xf numFmtId="0" fontId="6" fillId="37" borderId="38" xfId="0" applyFont="1" applyFill="1" applyBorder="1" applyAlignment="1" applyProtection="1">
      <alignment vertical="center"/>
      <protection locked="0"/>
    </xf>
    <xf numFmtId="49" fontId="6" fillId="26" borderId="41" xfId="0" applyNumberFormat="1" applyFont="1" applyFill="1" applyBorder="1" applyAlignment="1">
      <alignment vertical="center"/>
    </xf>
    <xf numFmtId="0" fontId="13" fillId="35" borderId="43" xfId="0" applyFont="1" applyFill="1" applyBorder="1" applyAlignment="1">
      <alignment vertical="center" wrapText="1"/>
    </xf>
    <xf numFmtId="0" fontId="6" fillId="37" borderId="34" xfId="0" applyFont="1" applyFill="1" applyBorder="1" applyAlignment="1">
      <alignment vertical="center"/>
    </xf>
    <xf numFmtId="0" fontId="16" fillId="25" borderId="43" xfId="0" applyFont="1" applyFill="1" applyBorder="1" applyAlignment="1">
      <alignment horizontal="center" vertical="center"/>
    </xf>
    <xf numFmtId="0" fontId="17" fillId="0" borderId="43" xfId="0" applyFont="1" applyBorder="1" applyAlignment="1">
      <alignment horizontal="center" vertical="center"/>
    </xf>
    <xf numFmtId="0" fontId="36" fillId="0" borderId="38" xfId="0" applyFont="1" applyBorder="1" applyAlignment="1">
      <alignment horizontal="left" vertical="center" wrapText="1"/>
    </xf>
    <xf numFmtId="0" fontId="13" fillId="0" borderId="48" xfId="0" applyFont="1" applyBorder="1" applyAlignment="1">
      <alignment horizontal="right" vertical="center" wrapText="1"/>
    </xf>
    <xf numFmtId="0" fontId="13" fillId="0" borderId="61" xfId="0" applyFont="1" applyBorder="1" applyAlignment="1">
      <alignment horizontal="right" vertical="center" wrapText="1"/>
    </xf>
    <xf numFmtId="0" fontId="36" fillId="0" borderId="73" xfId="0" applyFont="1" applyBorder="1" applyAlignment="1">
      <alignment vertical="center" wrapText="1"/>
    </xf>
    <xf numFmtId="0" fontId="16" fillId="35" borderId="45" xfId="0" applyFont="1" applyFill="1" applyBorder="1" applyAlignment="1">
      <alignment horizontal="center" vertical="center"/>
    </xf>
    <xf numFmtId="0" fontId="16" fillId="26" borderId="47" xfId="0" applyFont="1" applyFill="1" applyBorder="1" applyAlignment="1">
      <alignment horizontal="center" vertical="center"/>
    </xf>
    <xf numFmtId="0" fontId="0" fillId="24" borderId="36" xfId="0" applyFill="1" applyBorder="1" applyAlignment="1">
      <alignment horizontal="left" vertical="center"/>
    </xf>
    <xf numFmtId="0" fontId="2" fillId="34" borderId="0" xfId="51" applyFill="1" applyProtection="1">
      <protection locked="0"/>
    </xf>
    <xf numFmtId="0" fontId="2" fillId="34" borderId="0" xfId="51" applyFill="1"/>
    <xf numFmtId="0" fontId="79" fillId="34" borderId="0" xfId="51" applyFont="1" applyFill="1"/>
    <xf numFmtId="0" fontId="86" fillId="34" borderId="0" xfId="52" applyFill="1"/>
    <xf numFmtId="0" fontId="82" fillId="34" borderId="0" xfId="51" applyFont="1" applyFill="1"/>
    <xf numFmtId="0" fontId="2" fillId="34" borderId="10" xfId="51" applyFill="1" applyBorder="1"/>
    <xf numFmtId="0" fontId="2" fillId="34" borderId="17" xfId="51" applyFill="1" applyBorder="1"/>
    <xf numFmtId="0" fontId="2" fillId="34" borderId="14" xfId="51" applyFill="1" applyBorder="1"/>
    <xf numFmtId="0" fontId="2" fillId="34" borderId="52" xfId="51" applyFill="1" applyBorder="1"/>
    <xf numFmtId="0" fontId="2" fillId="34" borderId="79" xfId="51" applyFill="1" applyBorder="1"/>
    <xf numFmtId="0" fontId="2" fillId="34" borderId="116" xfId="51" applyFill="1" applyBorder="1"/>
    <xf numFmtId="0" fontId="2" fillId="34" borderId="80" xfId="51" applyFill="1" applyBorder="1"/>
    <xf numFmtId="0" fontId="87" fillId="34" borderId="40" xfId="51" applyFont="1" applyFill="1" applyBorder="1" applyAlignment="1" applyProtection="1">
      <alignment wrapText="1"/>
      <protection locked="0"/>
    </xf>
    <xf numFmtId="0" fontId="81" fillId="34" borderId="63" xfId="46" applyFill="1" applyBorder="1" applyAlignment="1">
      <alignment vertical="center" wrapText="1"/>
    </xf>
    <xf numFmtId="0" fontId="2" fillId="34" borderId="77" xfId="51" applyFill="1" applyBorder="1" applyAlignment="1">
      <alignment vertical="center" wrapText="1"/>
    </xf>
    <xf numFmtId="0" fontId="2" fillId="34" borderId="81" xfId="51" applyFill="1" applyBorder="1" applyAlignment="1">
      <alignment vertical="center" wrapText="1"/>
    </xf>
    <xf numFmtId="0" fontId="2" fillId="34" borderId="0" xfId="51" applyFill="1" applyAlignment="1" applyProtection="1">
      <alignment wrapText="1"/>
      <protection locked="0"/>
    </xf>
    <xf numFmtId="0" fontId="2" fillId="34" borderId="0" xfId="51" applyFill="1" applyAlignment="1">
      <alignment wrapText="1"/>
    </xf>
    <xf numFmtId="0" fontId="87" fillId="34" borderId="18" xfId="51" applyFont="1" applyFill="1" applyBorder="1" applyAlignment="1" applyProtection="1">
      <alignment wrapText="1"/>
      <protection locked="0"/>
    </xf>
    <xf numFmtId="0" fontId="81" fillId="34" borderId="64" xfId="46" applyFill="1" applyBorder="1" applyAlignment="1">
      <alignment horizontal="left" vertical="center" wrapText="1"/>
    </xf>
    <xf numFmtId="0" fontId="88" fillId="34" borderId="25" xfId="51" applyFont="1" applyFill="1" applyBorder="1" applyAlignment="1">
      <alignment horizontal="left" vertical="center" wrapText="1"/>
    </xf>
    <xf numFmtId="0" fontId="88" fillId="34" borderId="76" xfId="51" applyFont="1" applyFill="1" applyBorder="1" applyAlignment="1">
      <alignment horizontal="left" vertical="center" wrapText="1"/>
    </xf>
    <xf numFmtId="0" fontId="87" fillId="34" borderId="43" xfId="51" applyFont="1" applyFill="1" applyBorder="1" applyAlignment="1" applyProtection="1">
      <alignment wrapText="1"/>
      <protection locked="0"/>
    </xf>
    <xf numFmtId="0" fontId="81" fillId="34" borderId="68" xfId="46" applyFill="1" applyBorder="1" applyAlignment="1">
      <alignment horizontal="left" vertical="center" wrapText="1"/>
    </xf>
    <xf numFmtId="0" fontId="88" fillId="34" borderId="26" xfId="51" applyFont="1" applyFill="1" applyBorder="1" applyAlignment="1">
      <alignment horizontal="left" vertical="center" wrapText="1"/>
    </xf>
    <xf numFmtId="0" fontId="88" fillId="34" borderId="78" xfId="51" applyFont="1" applyFill="1" applyBorder="1" applyAlignment="1">
      <alignment horizontal="left" vertical="center" wrapText="1"/>
    </xf>
    <xf numFmtId="0" fontId="2" fillId="34" borderId="0" xfId="51" applyFill="1" applyAlignment="1">
      <alignment vertical="center"/>
    </xf>
    <xf numFmtId="0" fontId="82" fillId="34" borderId="0" xfId="51" applyFont="1" applyFill="1" applyAlignment="1">
      <alignment vertical="center"/>
    </xf>
    <xf numFmtId="0" fontId="2" fillId="34" borderId="20" xfId="51" applyFill="1" applyBorder="1"/>
    <xf numFmtId="0" fontId="2" fillId="34" borderId="10" xfId="51" applyFill="1" applyBorder="1" applyAlignment="1">
      <alignment vertical="center"/>
    </xf>
    <xf numFmtId="0" fontId="2" fillId="34" borderId="17" xfId="51" applyFill="1" applyBorder="1" applyAlignment="1">
      <alignment vertical="center"/>
    </xf>
    <xf numFmtId="0" fontId="2" fillId="34" borderId="14" xfId="51" applyFill="1" applyBorder="1" applyAlignment="1">
      <alignment vertical="center"/>
    </xf>
    <xf numFmtId="0" fontId="2" fillId="34" borderId="58" xfId="51" applyFill="1" applyBorder="1"/>
    <xf numFmtId="0" fontId="2" fillId="34" borderId="70" xfId="51" applyFill="1" applyBorder="1" applyAlignment="1">
      <alignment vertical="center"/>
    </xf>
    <xf numFmtId="0" fontId="2" fillId="34" borderId="117" xfId="51" applyFill="1" applyBorder="1" applyAlignment="1">
      <alignment vertical="center"/>
    </xf>
    <xf numFmtId="0" fontId="2" fillId="34" borderId="108" xfId="51" applyFill="1" applyBorder="1" applyAlignment="1">
      <alignment vertical="center"/>
    </xf>
    <xf numFmtId="0" fontId="81" fillId="34" borderId="62" xfId="46" applyFill="1" applyBorder="1" applyAlignment="1">
      <alignment horizontal="left" vertical="center" wrapText="1"/>
    </xf>
    <xf numFmtId="0" fontId="88" fillId="34" borderId="24" xfId="51" applyFont="1" applyFill="1" applyBorder="1" applyAlignment="1">
      <alignment horizontal="left" vertical="center" wrapText="1"/>
    </xf>
    <xf numFmtId="0" fontId="88" fillId="34" borderId="75" xfId="51" applyFont="1" applyFill="1" applyBorder="1" applyAlignment="1">
      <alignment horizontal="left" vertical="center" wrapText="1"/>
    </xf>
    <xf numFmtId="0" fontId="80" fillId="34" borderId="0" xfId="51" applyFont="1" applyFill="1"/>
    <xf numFmtId="0" fontId="88" fillId="34" borderId="0" xfId="51" applyFont="1" applyFill="1" applyAlignment="1">
      <alignment horizontal="left" vertical="center" wrapText="1"/>
    </xf>
    <xf numFmtId="0" fontId="88" fillId="34" borderId="0" xfId="51" applyFont="1" applyFill="1" applyAlignment="1">
      <alignment horizontal="left" vertical="top" wrapText="1"/>
    </xf>
    <xf numFmtId="0" fontId="81" fillId="34" borderId="0" xfId="46" applyFill="1"/>
    <xf numFmtId="0" fontId="2" fillId="0" borderId="0" xfId="51" applyProtection="1">
      <protection locked="0"/>
    </xf>
    <xf numFmtId="0" fontId="2" fillId="0" borderId="0" xfId="51"/>
    <xf numFmtId="0" fontId="39" fillId="0" borderId="38" xfId="0" applyFont="1" applyBorder="1" applyAlignment="1">
      <alignment horizontal="center"/>
    </xf>
    <xf numFmtId="0" fontId="39" fillId="0" borderId="40" xfId="0" applyFont="1" applyBorder="1" applyAlignment="1">
      <alignment horizontal="center" vertical="center"/>
    </xf>
    <xf numFmtId="0" fontId="17" fillId="24" borderId="28" xfId="0" applyFont="1" applyFill="1" applyBorder="1" applyAlignment="1">
      <alignment horizontal="left" vertical="center"/>
    </xf>
    <xf numFmtId="0" fontId="17" fillId="24" borderId="30" xfId="0" applyFont="1" applyFill="1" applyBorder="1" applyAlignment="1">
      <alignment horizontal="left" vertical="center"/>
    </xf>
    <xf numFmtId="0" fontId="6" fillId="0" borderId="52" xfId="0" applyFont="1" applyBorder="1" applyAlignment="1">
      <alignment horizontal="center" vertical="center" textRotation="90"/>
    </xf>
    <xf numFmtId="0" fontId="6" fillId="0" borderId="58" xfId="0" applyFont="1" applyBorder="1" applyAlignment="1">
      <alignment horizontal="right" vertical="center" textRotation="90" wrapText="1"/>
    </xf>
    <xf numFmtId="0" fontId="7" fillId="0" borderId="70" xfId="0" applyFont="1" applyBorder="1" applyAlignment="1">
      <alignment horizontal="center" textRotation="90"/>
    </xf>
    <xf numFmtId="0" fontId="8" fillId="0" borderId="108" xfId="0" applyFont="1" applyBorder="1" applyAlignment="1">
      <alignment horizontal="center" textRotation="90"/>
    </xf>
    <xf numFmtId="0" fontId="8" fillId="0" borderId="71" xfId="0" applyFont="1" applyBorder="1" applyAlignment="1">
      <alignment horizontal="center" textRotation="90"/>
    </xf>
    <xf numFmtId="0" fontId="34" fillId="0" borderId="70" xfId="0" applyFont="1" applyBorder="1" applyAlignment="1">
      <alignment horizontal="center" textRotation="90"/>
    </xf>
    <xf numFmtId="0" fontId="9" fillId="0" borderId="70" xfId="0" applyFont="1" applyBorder="1" applyAlignment="1">
      <alignment horizontal="center" textRotation="90"/>
    </xf>
    <xf numFmtId="0" fontId="29" fillId="0" borderId="108" xfId="0" applyFont="1" applyBorder="1" applyAlignment="1">
      <alignment horizontal="center" textRotation="90"/>
    </xf>
    <xf numFmtId="0" fontId="28" fillId="0" borderId="40" xfId="0" applyFont="1" applyBorder="1" applyAlignment="1">
      <alignment horizontal="center" vertical="center"/>
    </xf>
    <xf numFmtId="49" fontId="12" fillId="0" borderId="52" xfId="0" applyNumberFormat="1" applyFont="1" applyBorder="1" applyAlignment="1">
      <alignment horizontal="left" vertical="center"/>
    </xf>
    <xf numFmtId="0" fontId="6" fillId="24" borderId="0" xfId="0" applyFont="1" applyFill="1" applyAlignment="1">
      <alignment horizontal="center" vertical="center"/>
    </xf>
    <xf numFmtId="0" fontId="46" fillId="0" borderId="73" xfId="0" applyFont="1" applyBorder="1" applyAlignment="1">
      <alignment horizontal="left" vertical="center"/>
    </xf>
    <xf numFmtId="0" fontId="36" fillId="0" borderId="45" xfId="0" applyFont="1" applyBorder="1" applyAlignment="1">
      <alignment horizontal="left" vertical="center" wrapText="1"/>
    </xf>
    <xf numFmtId="0" fontId="16" fillId="0" borderId="44" xfId="0" applyFont="1" applyBorder="1" applyAlignment="1">
      <alignment horizontal="center" vertical="center"/>
    </xf>
    <xf numFmtId="0" fontId="16" fillId="0" borderId="22" xfId="0" applyFont="1" applyBorder="1" applyAlignment="1">
      <alignment horizontal="center" vertical="center"/>
    </xf>
    <xf numFmtId="0" fontId="16" fillId="0" borderId="21" xfId="0" applyFont="1" applyBorder="1" applyAlignment="1">
      <alignment horizontal="center" vertical="center"/>
    </xf>
    <xf numFmtId="0" fontId="16" fillId="0" borderId="0" xfId="0" applyFont="1" applyAlignment="1">
      <alignment horizontal="center" vertical="center"/>
    </xf>
    <xf numFmtId="0" fontId="16" fillId="0" borderId="48" xfId="0" applyFont="1" applyBorder="1" applyAlignment="1">
      <alignment horizontal="center" vertical="center"/>
    </xf>
    <xf numFmtId="0" fontId="6" fillId="0" borderId="59" xfId="0" applyFont="1" applyBorder="1" applyAlignment="1">
      <alignment horizontal="center" vertical="center"/>
    </xf>
    <xf numFmtId="0" fontId="6" fillId="24" borderId="40" xfId="0" applyFont="1" applyFill="1" applyBorder="1" applyAlignment="1" applyProtection="1">
      <alignment horizontal="center" vertical="center"/>
      <protection locked="0"/>
    </xf>
    <xf numFmtId="0" fontId="36" fillId="0" borderId="38" xfId="0" applyFont="1" applyBorder="1" applyAlignment="1">
      <alignment vertical="center" wrapText="1"/>
    </xf>
    <xf numFmtId="0" fontId="6" fillId="0" borderId="48" xfId="0" applyFont="1" applyBorder="1" applyAlignment="1">
      <alignment horizontal="center" vertical="center"/>
    </xf>
    <xf numFmtId="0" fontId="6" fillId="34" borderId="0" xfId="0" applyFont="1" applyFill="1" applyAlignment="1">
      <alignment vertical="center"/>
    </xf>
    <xf numFmtId="0" fontId="0" fillId="36" borderId="0" xfId="0" applyFill="1" applyAlignment="1">
      <alignment vertical="center"/>
    </xf>
    <xf numFmtId="0" fontId="49" fillId="36" borderId="0" xfId="0" applyFont="1" applyFill="1" applyAlignment="1">
      <alignment vertical="center"/>
    </xf>
    <xf numFmtId="0" fontId="0" fillId="34" borderId="0" xfId="0" applyFill="1" applyAlignment="1">
      <alignment vertical="center"/>
    </xf>
    <xf numFmtId="49" fontId="6" fillId="36" borderId="44" xfId="0" applyNumberFormat="1" applyFont="1" applyFill="1" applyBorder="1" applyAlignment="1">
      <alignment horizontal="left" vertical="center"/>
    </xf>
    <xf numFmtId="0" fontId="42" fillId="36" borderId="44" xfId="0" applyFont="1" applyFill="1" applyBorder="1" applyAlignment="1">
      <alignment vertical="center" wrapText="1"/>
    </xf>
    <xf numFmtId="0" fontId="90" fillId="26" borderId="0" xfId="0" applyFont="1" applyFill="1" applyAlignment="1">
      <alignment vertical="center"/>
    </xf>
    <xf numFmtId="0" fontId="5" fillId="36" borderId="0" xfId="0" applyFont="1" applyFill="1" applyAlignment="1">
      <alignment vertical="center"/>
    </xf>
    <xf numFmtId="0" fontId="36" fillId="0" borderId="44" xfId="0" applyFont="1" applyBorder="1" applyAlignment="1">
      <alignment vertical="center" wrapText="1"/>
    </xf>
    <xf numFmtId="0" fontId="91" fillId="0" borderId="18" xfId="0" applyFont="1" applyBorder="1" applyAlignment="1">
      <alignment horizontal="center" vertical="center"/>
    </xf>
    <xf numFmtId="49" fontId="92" fillId="0" borderId="38" xfId="0" applyNumberFormat="1" applyFont="1" applyBorder="1" applyAlignment="1">
      <alignment horizontal="left" vertical="center"/>
    </xf>
    <xf numFmtId="0" fontId="94" fillId="24" borderId="18" xfId="0" applyFont="1" applyFill="1" applyBorder="1" applyAlignment="1" applyProtection="1">
      <alignment horizontal="center" vertical="center"/>
      <protection locked="0"/>
    </xf>
    <xf numFmtId="0" fontId="95" fillId="0" borderId="45" xfId="0" applyFont="1" applyBorder="1" applyAlignment="1">
      <alignment horizontal="center" vertical="center"/>
    </xf>
    <xf numFmtId="0" fontId="96" fillId="0" borderId="38" xfId="0" applyFont="1" applyBorder="1" applyAlignment="1">
      <alignment horizontal="center" vertical="center"/>
    </xf>
    <xf numFmtId="0" fontId="97" fillId="36" borderId="0" xfId="0" applyFont="1" applyFill="1" applyAlignment="1">
      <alignment vertical="center"/>
    </xf>
    <xf numFmtId="0" fontId="93" fillId="36" borderId="0" xfId="0" applyFont="1" applyFill="1" applyAlignment="1">
      <alignment vertical="center"/>
    </xf>
    <xf numFmtId="0" fontId="94" fillId="24" borderId="18" xfId="0" applyFont="1" applyFill="1" applyBorder="1" applyAlignment="1">
      <alignment horizontal="center" vertical="center"/>
    </xf>
    <xf numFmtId="49" fontId="6" fillId="26" borderId="20" xfId="0" applyNumberFormat="1" applyFont="1" applyFill="1" applyBorder="1" applyAlignment="1">
      <alignment horizontal="left" vertical="center" wrapText="1"/>
    </xf>
    <xf numFmtId="0" fontId="11" fillId="36" borderId="0" xfId="0" applyFont="1" applyFill="1" applyAlignment="1">
      <alignment horizontal="center" vertical="center"/>
    </xf>
    <xf numFmtId="0" fontId="51" fillId="0" borderId="59" xfId="0" applyFont="1" applyBorder="1" applyAlignment="1" applyProtection="1">
      <alignment horizontal="center"/>
      <protection locked="0"/>
    </xf>
    <xf numFmtId="0" fontId="51" fillId="0" borderId="57" xfId="0" applyFont="1" applyBorder="1" applyAlignment="1" applyProtection="1">
      <alignment horizontal="center"/>
      <protection locked="0"/>
    </xf>
    <xf numFmtId="0" fontId="51" fillId="0" borderId="44" xfId="0" applyFont="1" applyBorder="1" applyAlignment="1" applyProtection="1">
      <alignment horizontal="center"/>
      <protection locked="0"/>
    </xf>
    <xf numFmtId="0" fontId="51" fillId="0" borderId="56" xfId="0" applyFont="1" applyBorder="1" applyAlignment="1" applyProtection="1">
      <alignment horizontal="center"/>
      <protection locked="0"/>
    </xf>
    <xf numFmtId="0" fontId="51" fillId="0" borderId="61" xfId="0" applyFont="1" applyBorder="1" applyAlignment="1" applyProtection="1">
      <alignment horizontal="center"/>
      <protection locked="0"/>
    </xf>
    <xf numFmtId="0" fontId="51" fillId="0" borderId="46" xfId="0" applyFont="1" applyBorder="1" applyAlignment="1" applyProtection="1">
      <alignment horizontal="center"/>
      <protection locked="0"/>
    </xf>
    <xf numFmtId="0" fontId="51" fillId="0" borderId="60" xfId="0" applyFont="1" applyBorder="1" applyAlignment="1" applyProtection="1">
      <alignment horizontal="center"/>
      <protection locked="0"/>
    </xf>
    <xf numFmtId="0" fontId="51" fillId="0" borderId="45" xfId="0" applyFont="1" applyBorder="1" applyAlignment="1" applyProtection="1">
      <alignment horizontal="center"/>
      <protection locked="0"/>
    </xf>
    <xf numFmtId="0" fontId="51" fillId="0" borderId="42" xfId="0" applyFont="1" applyBorder="1" applyAlignment="1" applyProtection="1">
      <alignment horizontal="center"/>
      <protection locked="0"/>
    </xf>
    <xf numFmtId="0" fontId="51" fillId="0" borderId="22" xfId="0" applyFont="1" applyBorder="1" applyAlignment="1" applyProtection="1">
      <alignment horizontal="center"/>
      <protection locked="0"/>
    </xf>
    <xf numFmtId="0" fontId="0" fillId="0" borderId="23" xfId="0" applyBorder="1" applyAlignment="1">
      <alignment horizontal="center"/>
    </xf>
    <xf numFmtId="0" fontId="0" fillId="0" borderId="19" xfId="0" applyBorder="1" applyAlignment="1">
      <alignment horizontal="center"/>
    </xf>
    <xf numFmtId="0" fontId="51" fillId="0" borderId="49" xfId="0" applyFont="1" applyBorder="1" applyAlignment="1" applyProtection="1">
      <alignment horizontal="center"/>
      <protection locked="0"/>
    </xf>
    <xf numFmtId="0" fontId="49" fillId="0" borderId="45" xfId="0" applyFont="1" applyBorder="1" applyAlignment="1" applyProtection="1">
      <alignment horizontal="center"/>
      <protection locked="0"/>
    </xf>
    <xf numFmtId="0" fontId="49" fillId="0" borderId="48" xfId="0" applyFont="1" applyBorder="1" applyAlignment="1" applyProtection="1">
      <alignment horizontal="center"/>
      <protection locked="0"/>
    </xf>
    <xf numFmtId="0" fontId="49" fillId="0" borderId="42" xfId="0" applyFont="1" applyBorder="1" applyAlignment="1" applyProtection="1">
      <alignment horizontal="center"/>
      <protection locked="0"/>
    </xf>
    <xf numFmtId="0" fontId="49" fillId="0" borderId="73" xfId="0" applyFont="1" applyBorder="1" applyAlignment="1" applyProtection="1">
      <alignment horizontal="center"/>
      <protection locked="0"/>
    </xf>
    <xf numFmtId="0" fontId="49" fillId="0" borderId="82" xfId="0" applyFont="1" applyBorder="1" applyAlignment="1" applyProtection="1">
      <alignment horizontal="center"/>
      <protection locked="0"/>
    </xf>
    <xf numFmtId="0" fontId="51" fillId="0" borderId="48" xfId="0" applyFont="1" applyBorder="1" applyAlignment="1" applyProtection="1">
      <alignment horizontal="center"/>
      <protection locked="0"/>
    </xf>
    <xf numFmtId="0" fontId="49" fillId="0" borderId="23" xfId="0" applyFont="1" applyBorder="1" applyAlignment="1" applyProtection="1">
      <alignment horizontal="center"/>
      <protection locked="0"/>
    </xf>
    <xf numFmtId="0" fontId="49" fillId="0" borderId="29" xfId="0" applyFont="1" applyBorder="1" applyAlignment="1" applyProtection="1">
      <alignment horizontal="center"/>
      <protection locked="0"/>
    </xf>
    <xf numFmtId="0" fontId="49" fillId="0" borderId="84" xfId="0" applyFont="1" applyBorder="1" applyAlignment="1" applyProtection="1">
      <alignment horizontal="center"/>
      <protection locked="0"/>
    </xf>
    <xf numFmtId="0" fontId="49" fillId="0" borderId="59" xfId="0" applyFont="1" applyBorder="1" applyAlignment="1" applyProtection="1">
      <alignment horizontal="center"/>
      <protection locked="0"/>
    </xf>
    <xf numFmtId="0" fontId="49" fillId="0" borderId="57" xfId="0" applyFont="1" applyBorder="1" applyAlignment="1" applyProtection="1">
      <alignment horizontal="center"/>
      <protection locked="0"/>
    </xf>
    <xf numFmtId="0" fontId="49" fillId="0" borderId="52" xfId="0" applyFont="1" applyBorder="1" applyAlignment="1" applyProtection="1">
      <alignment horizontal="center"/>
      <protection locked="0"/>
    </xf>
    <xf numFmtId="0" fontId="49" fillId="0" borderId="54" xfId="0" applyFont="1" applyBorder="1" applyAlignment="1" applyProtection="1">
      <alignment horizontal="center"/>
      <protection locked="0"/>
    </xf>
    <xf numFmtId="0" fontId="49" fillId="0" borderId="61" xfId="0" applyFont="1" applyBorder="1" applyAlignment="1" applyProtection="1">
      <alignment horizontal="center"/>
      <protection locked="0"/>
    </xf>
    <xf numFmtId="0" fontId="49" fillId="0" borderId="51" xfId="0" applyFont="1" applyBorder="1" applyAlignment="1" applyProtection="1">
      <alignment horizontal="center"/>
      <protection locked="0"/>
    </xf>
    <xf numFmtId="0" fontId="12" fillId="0" borderId="36" xfId="0" applyFont="1" applyBorder="1" applyAlignment="1">
      <alignment horizontal="left" vertical="center"/>
    </xf>
    <xf numFmtId="0" fontId="13" fillId="0" borderId="13" xfId="0" applyFont="1" applyBorder="1" applyAlignment="1">
      <alignment horizontal="left"/>
    </xf>
    <xf numFmtId="0" fontId="0" fillId="0" borderId="33" xfId="0" applyBorder="1" applyAlignment="1">
      <alignment horizontal="left"/>
    </xf>
    <xf numFmtId="0" fontId="49" fillId="0" borderId="19" xfId="0" applyFont="1" applyBorder="1" applyAlignment="1" applyProtection="1">
      <alignment horizontal="center"/>
      <protection locked="0"/>
    </xf>
    <xf numFmtId="0" fontId="49" fillId="0" borderId="46" xfId="0" applyFont="1" applyBorder="1" applyAlignment="1" applyProtection="1">
      <alignment horizontal="center"/>
      <protection locked="0"/>
    </xf>
    <xf numFmtId="0" fontId="49" fillId="0" borderId="60" xfId="0" applyFont="1" applyBorder="1" applyAlignment="1" applyProtection="1">
      <alignment horizontal="center"/>
      <protection locked="0"/>
    </xf>
    <xf numFmtId="0" fontId="49" fillId="0" borderId="49" xfId="0" applyFont="1" applyBorder="1" applyAlignment="1" applyProtection="1">
      <alignment horizontal="center"/>
      <protection locked="0"/>
    </xf>
    <xf numFmtId="0" fontId="51" fillId="0" borderId="73" xfId="0" applyFont="1" applyBorder="1" applyAlignment="1" applyProtection="1">
      <alignment horizontal="center"/>
      <protection locked="0"/>
    </xf>
    <xf numFmtId="0" fontId="51" fillId="0" borderId="82" xfId="0" applyFont="1" applyBorder="1" applyAlignment="1" applyProtection="1">
      <alignment horizontal="center"/>
      <protection locked="0"/>
    </xf>
    <xf numFmtId="0" fontId="51" fillId="0" borderId="84" xfId="0" applyFont="1" applyBorder="1" applyAlignment="1" applyProtection="1">
      <alignment horizontal="center"/>
      <protection locked="0"/>
    </xf>
    <xf numFmtId="0" fontId="12" fillId="0" borderId="23" xfId="0" applyFont="1" applyBorder="1" applyAlignment="1">
      <alignment horizontal="left" vertical="center"/>
    </xf>
    <xf numFmtId="0" fontId="13" fillId="0" borderId="19" xfId="0" applyFont="1" applyBorder="1" applyAlignment="1">
      <alignment horizontal="left"/>
    </xf>
    <xf numFmtId="0" fontId="0" fillId="0" borderId="29" xfId="0" applyBorder="1" applyAlignment="1">
      <alignment horizontal="left"/>
    </xf>
    <xf numFmtId="0" fontId="70" fillId="33" borderId="23" xfId="0" applyFont="1" applyFill="1" applyBorder="1" applyAlignment="1">
      <alignment horizontal="center" vertical="center"/>
    </xf>
    <xf numFmtId="0" fontId="70" fillId="33" borderId="19" xfId="0" applyFont="1" applyFill="1" applyBorder="1" applyAlignment="1">
      <alignment horizontal="center" vertical="center"/>
    </xf>
    <xf numFmtId="0" fontId="71" fillId="33" borderId="29" xfId="0" applyFont="1" applyFill="1" applyBorder="1" applyAlignment="1">
      <alignment horizontal="center" vertical="center"/>
    </xf>
    <xf numFmtId="0" fontId="13" fillId="0" borderId="23" xfId="0" applyFont="1" applyBorder="1" applyAlignment="1">
      <alignment horizontal="left"/>
    </xf>
    <xf numFmtId="0" fontId="0" fillId="0" borderId="19" xfId="0" applyBorder="1" applyAlignment="1">
      <alignment horizontal="left"/>
    </xf>
    <xf numFmtId="0" fontId="5" fillId="0" borderId="45" xfId="0" applyFont="1" applyBorder="1" applyAlignment="1" applyProtection="1">
      <alignment horizontal="center" vertical="center"/>
      <protection locked="0"/>
    </xf>
    <xf numFmtId="0" fontId="0" fillId="0" borderId="42" xfId="0" applyBorder="1" applyAlignment="1" applyProtection="1">
      <alignment horizontal="center" vertical="center"/>
      <protection locked="0"/>
    </xf>
    <xf numFmtId="0" fontId="0" fillId="0" borderId="46" xfId="0" applyBorder="1" applyAlignment="1" applyProtection="1">
      <alignment horizontal="center" vertical="center"/>
      <protection locked="0"/>
    </xf>
    <xf numFmtId="0" fontId="0" fillId="0" borderId="60" xfId="0" applyBorder="1" applyAlignment="1" applyProtection="1">
      <alignment horizontal="center" vertical="center"/>
      <protection locked="0"/>
    </xf>
    <xf numFmtId="0" fontId="49" fillId="0" borderId="44" xfId="0" applyFont="1" applyBorder="1" applyAlignment="1" applyProtection="1">
      <alignment horizontal="center" vertical="center"/>
      <protection locked="0"/>
    </xf>
    <xf numFmtId="0" fontId="49" fillId="0" borderId="56" xfId="0" applyFont="1" applyBorder="1" applyAlignment="1" applyProtection="1">
      <alignment horizontal="center" vertical="center"/>
      <protection locked="0"/>
    </xf>
    <xf numFmtId="0" fontId="46" fillId="0" borderId="73" xfId="0" applyFont="1" applyBorder="1" applyAlignment="1">
      <alignment horizontal="left" vertical="center"/>
    </xf>
    <xf numFmtId="0" fontId="46" fillId="0" borderId="82" xfId="0" applyFont="1" applyBorder="1" applyAlignment="1">
      <alignment horizontal="left" vertical="center"/>
    </xf>
    <xf numFmtId="0" fontId="46" fillId="0" borderId="84" xfId="0" applyFont="1" applyBorder="1" applyAlignment="1">
      <alignment horizontal="left" vertical="center"/>
    </xf>
    <xf numFmtId="0" fontId="0" fillId="0" borderId="21" xfId="0" applyBorder="1" applyAlignment="1" applyProtection="1">
      <alignment horizontal="center" vertical="center"/>
      <protection locked="0"/>
    </xf>
    <xf numFmtId="0" fontId="0" fillId="0" borderId="35" xfId="0" applyBorder="1" applyAlignment="1" applyProtection="1">
      <alignment horizontal="center" vertical="center"/>
      <protection locked="0"/>
    </xf>
    <xf numFmtId="0" fontId="49" fillId="0" borderId="45" xfId="0" applyFont="1" applyBorder="1" applyAlignment="1" applyProtection="1">
      <alignment horizontal="center" vertical="center"/>
      <protection locked="0"/>
    </xf>
    <xf numFmtId="0" fontId="49" fillId="0" borderId="42" xfId="0" applyFont="1" applyBorder="1" applyAlignment="1" applyProtection="1">
      <alignment horizontal="center" vertical="center"/>
      <protection locked="0"/>
    </xf>
    <xf numFmtId="0" fontId="46" fillId="0" borderId="45" xfId="0" applyFont="1" applyBorder="1" applyAlignment="1">
      <alignment horizontal="left" vertical="center"/>
    </xf>
    <xf numFmtId="0" fontId="46" fillId="0" borderId="48" xfId="0" applyFont="1" applyBorder="1" applyAlignment="1">
      <alignment horizontal="left" vertical="center"/>
    </xf>
    <xf numFmtId="0" fontId="46" fillId="0" borderId="42" xfId="0" applyFont="1" applyBorder="1" applyAlignment="1">
      <alignment horizontal="left" vertical="center"/>
    </xf>
    <xf numFmtId="0" fontId="0" fillId="0" borderId="45" xfId="0" applyBorder="1" applyAlignment="1" applyProtection="1">
      <alignment horizontal="center" vertical="center"/>
      <protection locked="0"/>
    </xf>
    <xf numFmtId="0" fontId="0" fillId="0" borderId="85" xfId="0" applyBorder="1" applyAlignment="1">
      <alignment vertical="center"/>
    </xf>
    <xf numFmtId="0" fontId="0" fillId="0" borderId="86" xfId="0" applyBorder="1"/>
    <xf numFmtId="0" fontId="51" fillId="0" borderId="45" xfId="0" applyFont="1" applyBorder="1" applyAlignment="1" applyProtection="1">
      <alignment horizontal="center" vertical="center"/>
      <protection locked="0"/>
    </xf>
    <xf numFmtId="0" fontId="51" fillId="0" borderId="42" xfId="0" applyFont="1" applyBorder="1" applyAlignment="1" applyProtection="1">
      <alignment horizontal="center" vertical="center"/>
      <protection locked="0"/>
    </xf>
    <xf numFmtId="0" fontId="16" fillId="0" borderId="90" xfId="0" applyFont="1" applyBorder="1" applyAlignment="1">
      <alignment horizontal="center" vertical="center"/>
    </xf>
    <xf numFmtId="0" fontId="20" fillId="0" borderId="91" xfId="0" applyFont="1" applyBorder="1" applyAlignment="1">
      <alignment horizontal="center" vertical="center"/>
    </xf>
    <xf numFmtId="0" fontId="0" fillId="0" borderId="92" xfId="0" applyBorder="1" applyAlignment="1">
      <alignment vertical="center"/>
    </xf>
    <xf numFmtId="192" fontId="17" fillId="0" borderId="87" xfId="0" applyNumberFormat="1" applyFont="1" applyBorder="1" applyAlignment="1">
      <alignment horizontal="left" vertical="center"/>
    </xf>
    <xf numFmtId="0" fontId="0" fillId="0" borderId="88" xfId="0" applyBorder="1" applyAlignment="1">
      <alignment horizontal="left" vertical="center"/>
    </xf>
    <xf numFmtId="0" fontId="0" fillId="0" borderId="89" xfId="0" applyBorder="1" applyAlignment="1">
      <alignment horizontal="left" vertical="center"/>
    </xf>
    <xf numFmtId="0" fontId="13" fillId="0" borderId="45" xfId="0" applyFont="1" applyBorder="1" applyAlignment="1">
      <alignment horizontal="left" vertical="center"/>
    </xf>
    <xf numFmtId="0" fontId="13" fillId="0" borderId="48" xfId="0" applyFont="1" applyBorder="1" applyAlignment="1">
      <alignment horizontal="left" vertical="center"/>
    </xf>
    <xf numFmtId="0" fontId="13" fillId="0" borderId="42" xfId="0" applyFont="1" applyBorder="1" applyAlignment="1">
      <alignment horizontal="left" vertical="center"/>
    </xf>
    <xf numFmtId="0" fontId="49" fillId="0" borderId="46" xfId="0" applyFont="1" applyBorder="1" applyAlignment="1" applyProtection="1">
      <alignment horizontal="center" vertical="center"/>
      <protection locked="0"/>
    </xf>
    <xf numFmtId="0" fontId="49" fillId="0" borderId="60" xfId="0" applyFont="1" applyBorder="1" applyAlignment="1" applyProtection="1">
      <alignment horizontal="center" vertical="center"/>
      <protection locked="0"/>
    </xf>
    <xf numFmtId="230" fontId="17" fillId="0" borderId="87" xfId="0" applyNumberFormat="1" applyFont="1" applyBorder="1" applyAlignment="1">
      <alignment horizontal="left" vertical="center"/>
    </xf>
    <xf numFmtId="230" fontId="0" fillId="0" borderId="88" xfId="0" applyNumberFormat="1" applyBorder="1"/>
    <xf numFmtId="230" fontId="0" fillId="0" borderId="89" xfId="0" applyNumberFormat="1" applyBorder="1"/>
    <xf numFmtId="0" fontId="0" fillId="0" borderId="23" xfId="0" applyBorder="1" applyAlignment="1">
      <alignment vertical="center"/>
    </xf>
    <xf numFmtId="0" fontId="0" fillId="0" borderId="19" xfId="0" applyBorder="1" applyAlignment="1">
      <alignment vertical="center"/>
    </xf>
    <xf numFmtId="0" fontId="0" fillId="0" borderId="29" xfId="0" applyBorder="1" applyAlignment="1">
      <alignment vertical="center"/>
    </xf>
    <xf numFmtId="0" fontId="49" fillId="0" borderId="73" xfId="0" applyFont="1" applyBorder="1" applyAlignment="1" applyProtection="1">
      <alignment horizontal="center" vertical="center"/>
      <protection locked="0"/>
    </xf>
    <xf numFmtId="0" fontId="49" fillId="0" borderId="84" xfId="0" applyFont="1" applyBorder="1" applyAlignment="1" applyProtection="1">
      <alignment horizontal="center" vertical="center"/>
      <protection locked="0"/>
    </xf>
    <xf numFmtId="0" fontId="13" fillId="0" borderId="44" xfId="0" applyFont="1" applyBorder="1" applyAlignment="1">
      <alignment horizontal="left" vertical="center"/>
    </xf>
    <xf numFmtId="0" fontId="13" fillId="0" borderId="22" xfId="0" applyFont="1" applyBorder="1" applyAlignment="1">
      <alignment horizontal="left" vertical="center"/>
    </xf>
    <xf numFmtId="0" fontId="49" fillId="0" borderId="48" xfId="0" applyFont="1" applyBorder="1" applyAlignment="1" applyProtection="1">
      <alignment horizontal="center" vertical="center"/>
      <protection locked="0"/>
    </xf>
    <xf numFmtId="0" fontId="49" fillId="0" borderId="21" xfId="0" applyFont="1" applyBorder="1" applyAlignment="1" applyProtection="1">
      <alignment horizontal="center" vertical="center"/>
      <protection locked="0"/>
    </xf>
    <xf numFmtId="0" fontId="49" fillId="0" borderId="35" xfId="0" applyFont="1" applyBorder="1" applyAlignment="1" applyProtection="1">
      <alignment horizontal="center" vertical="center"/>
      <protection locked="0"/>
    </xf>
    <xf numFmtId="0" fontId="16" fillId="0" borderId="113" xfId="0" applyFont="1" applyBorder="1" applyAlignment="1">
      <alignment horizontal="center" vertical="center"/>
    </xf>
    <xf numFmtId="0" fontId="16" fillId="0" borderId="114" xfId="0" applyFont="1" applyBorder="1" applyAlignment="1">
      <alignment horizontal="center" vertical="center"/>
    </xf>
    <xf numFmtId="0" fontId="16" fillId="0" borderId="115" xfId="0" applyFont="1" applyBorder="1" applyAlignment="1">
      <alignment horizontal="center" vertical="center"/>
    </xf>
    <xf numFmtId="0" fontId="16" fillId="0" borderId="98" xfId="0" applyFont="1" applyBorder="1" applyAlignment="1">
      <alignment horizontal="center" vertical="center"/>
    </xf>
    <xf numFmtId="0" fontId="16" fillId="0" borderId="99" xfId="0" applyFont="1" applyBorder="1" applyAlignment="1">
      <alignment horizontal="center" vertical="center"/>
    </xf>
    <xf numFmtId="0" fontId="16" fillId="0" borderId="100" xfId="0" applyFont="1" applyBorder="1" applyAlignment="1">
      <alignment horizontal="center" vertical="center"/>
    </xf>
    <xf numFmtId="0" fontId="16" fillId="0" borderId="102" xfId="0" applyFont="1" applyBorder="1" applyAlignment="1">
      <alignment horizontal="center" vertical="center"/>
    </xf>
    <xf numFmtId="0" fontId="16" fillId="0" borderId="103" xfId="0" applyFont="1" applyBorder="1" applyAlignment="1">
      <alignment horizontal="center" vertical="center"/>
    </xf>
    <xf numFmtId="0" fontId="16" fillId="0" borderId="104" xfId="0" applyFont="1" applyBorder="1" applyAlignment="1">
      <alignment horizontal="center" vertical="center"/>
    </xf>
    <xf numFmtId="0" fontId="16" fillId="0" borderId="110" xfId="0" applyFont="1" applyBorder="1" applyAlignment="1">
      <alignment horizontal="center" vertical="center"/>
    </xf>
    <xf numFmtId="0" fontId="16" fillId="0" borderId="111" xfId="0" applyFont="1" applyBorder="1" applyAlignment="1">
      <alignment horizontal="center" vertical="center"/>
    </xf>
    <xf numFmtId="0" fontId="16" fillId="0" borderId="112" xfId="0" applyFont="1" applyBorder="1" applyAlignment="1">
      <alignment horizontal="center" vertical="center"/>
    </xf>
    <xf numFmtId="231" fontId="17" fillId="0" borderId="87" xfId="0" applyNumberFormat="1" applyFont="1" applyBorder="1" applyAlignment="1">
      <alignment horizontal="left" vertical="center"/>
    </xf>
    <xf numFmtId="231" fontId="0" fillId="0" borderId="88" xfId="0" applyNumberFormat="1" applyBorder="1" applyAlignment="1">
      <alignment horizontal="left" vertical="center"/>
    </xf>
    <xf numFmtId="231" fontId="0" fillId="0" borderId="89" xfId="0" applyNumberFormat="1" applyBorder="1" applyAlignment="1">
      <alignment horizontal="left" vertical="center"/>
    </xf>
    <xf numFmtId="0" fontId="12" fillId="0" borderId="36" xfId="0" applyFont="1" applyBorder="1" applyAlignment="1">
      <alignment horizontal="left" vertical="center" wrapText="1"/>
    </xf>
    <xf numFmtId="0" fontId="13" fillId="0" borderId="13" xfId="0" applyFont="1" applyBorder="1" applyAlignment="1">
      <alignment horizontal="left" vertical="center"/>
    </xf>
    <xf numFmtId="0" fontId="13" fillId="0" borderId="33" xfId="0" applyFont="1" applyBorder="1" applyAlignment="1">
      <alignment horizontal="left" vertical="center"/>
    </xf>
    <xf numFmtId="0" fontId="0" fillId="0" borderId="86" xfId="0" applyBorder="1" applyAlignment="1">
      <alignment vertical="center"/>
    </xf>
    <xf numFmtId="0" fontId="5" fillId="0" borderId="92" xfId="0" applyFont="1" applyBorder="1" applyAlignment="1">
      <alignment vertical="center"/>
    </xf>
    <xf numFmtId="0" fontId="51" fillId="0" borderId="73" xfId="0" applyFont="1" applyBorder="1" applyAlignment="1" applyProtection="1">
      <alignment horizontal="center" vertical="center"/>
      <protection locked="0"/>
    </xf>
    <xf numFmtId="0" fontId="51" fillId="0" borderId="84" xfId="0" applyFont="1" applyBorder="1" applyAlignment="1" applyProtection="1">
      <alignment horizontal="center" vertical="center"/>
      <protection locked="0"/>
    </xf>
    <xf numFmtId="0" fontId="51" fillId="0" borderId="46" xfId="0" applyFont="1" applyBorder="1" applyAlignment="1" applyProtection="1">
      <alignment horizontal="center" vertical="center"/>
      <protection locked="0"/>
    </xf>
    <xf numFmtId="0" fontId="51" fillId="0" borderId="60" xfId="0" applyFont="1" applyBorder="1" applyAlignment="1" applyProtection="1">
      <alignment horizontal="center" vertical="center"/>
      <protection locked="0"/>
    </xf>
    <xf numFmtId="0" fontId="49" fillId="0" borderId="36" xfId="0" applyFont="1" applyBorder="1" applyAlignment="1" applyProtection="1">
      <alignment horizontal="center"/>
      <protection locked="0"/>
    </xf>
    <xf numFmtId="0" fontId="49" fillId="0" borderId="33" xfId="0" applyFont="1" applyBorder="1" applyAlignment="1" applyProtection="1">
      <alignment horizontal="center"/>
      <protection locked="0"/>
    </xf>
    <xf numFmtId="0" fontId="51" fillId="0" borderId="44" xfId="0" applyFont="1" applyBorder="1" applyAlignment="1" applyProtection="1">
      <alignment horizontal="center" vertical="center"/>
      <protection locked="0"/>
    </xf>
    <xf numFmtId="0" fontId="51" fillId="0" borderId="56" xfId="0" applyFont="1" applyBorder="1" applyAlignment="1" applyProtection="1">
      <alignment horizontal="center" vertical="center"/>
      <protection locked="0"/>
    </xf>
    <xf numFmtId="177" fontId="17" fillId="0" borderId="87" xfId="0" applyNumberFormat="1" applyFont="1" applyBorder="1" applyAlignment="1">
      <alignment horizontal="left" vertical="center"/>
    </xf>
    <xf numFmtId="49" fontId="6" fillId="0" borderId="41" xfId="0" applyNumberFormat="1" applyFont="1" applyBorder="1" applyAlignment="1">
      <alignment horizontal="left" vertical="center"/>
    </xf>
    <xf numFmtId="0" fontId="0" fillId="0" borderId="38" xfId="0" applyBorder="1" applyAlignment="1">
      <alignment horizontal="left" vertical="center"/>
    </xf>
    <xf numFmtId="222" fontId="17" fillId="0" borderId="87" xfId="0" applyNumberFormat="1" applyFont="1" applyBorder="1" applyAlignment="1">
      <alignment horizontal="left" vertical="center"/>
    </xf>
    <xf numFmtId="222" fontId="0" fillId="0" borderId="88" xfId="0" applyNumberFormat="1" applyBorder="1" applyAlignment="1">
      <alignment horizontal="left" vertical="center"/>
    </xf>
    <xf numFmtId="222" fontId="0" fillId="0" borderId="89" xfId="0" applyNumberFormat="1" applyBorder="1" applyAlignment="1">
      <alignment horizontal="left" vertical="center"/>
    </xf>
    <xf numFmtId="224" fontId="17" fillId="0" borderId="87" xfId="0" applyNumberFormat="1" applyFont="1" applyBorder="1" applyAlignment="1">
      <alignment horizontal="left" vertical="center"/>
    </xf>
    <xf numFmtId="224" fontId="0" fillId="0" borderId="88" xfId="0" applyNumberFormat="1" applyBorder="1" applyAlignment="1">
      <alignment horizontal="left" vertical="center"/>
    </xf>
    <xf numFmtId="224" fontId="0" fillId="0" borderId="89" xfId="0" applyNumberFormat="1" applyBorder="1" applyAlignment="1">
      <alignment horizontal="left" vertical="center"/>
    </xf>
    <xf numFmtId="176" fontId="17" fillId="0" borderId="87" xfId="0" applyNumberFormat="1" applyFont="1" applyBorder="1" applyAlignment="1">
      <alignment horizontal="left" vertical="center"/>
    </xf>
    <xf numFmtId="175" fontId="17" fillId="0" borderId="87" xfId="0" applyNumberFormat="1" applyFont="1" applyBorder="1" applyAlignment="1">
      <alignment horizontal="left" vertical="center"/>
    </xf>
    <xf numFmtId="215" fontId="17" fillId="0" borderId="87" xfId="0" applyNumberFormat="1" applyFont="1" applyBorder="1" applyAlignment="1">
      <alignment horizontal="left" vertical="center"/>
    </xf>
    <xf numFmtId="215" fontId="0" fillId="0" borderId="88" xfId="0" applyNumberFormat="1" applyBorder="1" applyAlignment="1">
      <alignment horizontal="left" vertical="center"/>
    </xf>
    <xf numFmtId="215" fontId="0" fillId="0" borderId="89" xfId="0" applyNumberFormat="1" applyBorder="1" applyAlignment="1">
      <alignment horizontal="left" vertical="center"/>
    </xf>
    <xf numFmtId="216" fontId="17" fillId="0" borderId="87" xfId="0" applyNumberFormat="1" applyFont="1" applyBorder="1" applyAlignment="1">
      <alignment horizontal="left" vertical="center"/>
    </xf>
    <xf numFmtId="216" fontId="0" fillId="0" borderId="88" xfId="0" applyNumberFormat="1" applyBorder="1" applyAlignment="1">
      <alignment horizontal="left" vertical="center"/>
    </xf>
    <xf numFmtId="216" fontId="0" fillId="0" borderId="89" xfId="0" applyNumberFormat="1" applyBorder="1" applyAlignment="1">
      <alignment horizontal="left" vertical="center"/>
    </xf>
    <xf numFmtId="181" fontId="17" fillId="0" borderId="87" xfId="0" applyNumberFormat="1" applyFont="1" applyBorder="1" applyAlignment="1">
      <alignment horizontal="left" vertical="center"/>
    </xf>
    <xf numFmtId="0" fontId="32" fillId="0" borderId="92" xfId="0" applyFont="1" applyBorder="1" applyAlignment="1">
      <alignment vertical="center"/>
    </xf>
    <xf numFmtId="0" fontId="36" fillId="0" borderId="45" xfId="0" applyFont="1" applyBorder="1" applyAlignment="1">
      <alignment horizontal="left" vertical="center"/>
    </xf>
    <xf numFmtId="0" fontId="36" fillId="0" borderId="48" xfId="0" applyFont="1" applyBorder="1" applyAlignment="1">
      <alignment horizontal="left" vertical="center"/>
    </xf>
    <xf numFmtId="0" fontId="36" fillId="0" borderId="42" xfId="0" applyFont="1" applyBorder="1" applyAlignment="1">
      <alignment horizontal="left" vertical="center"/>
    </xf>
    <xf numFmtId="204" fontId="17" fillId="0" borderId="87" xfId="0" applyNumberFormat="1" applyFont="1" applyBorder="1" applyAlignment="1">
      <alignment horizontal="left" vertical="center"/>
    </xf>
    <xf numFmtId="186" fontId="17" fillId="0" borderId="87" xfId="0" applyNumberFormat="1" applyFont="1" applyBorder="1" applyAlignment="1">
      <alignment horizontal="left" vertical="center"/>
    </xf>
    <xf numFmtId="171" fontId="17" fillId="0" borderId="87" xfId="0" applyNumberFormat="1" applyFont="1" applyBorder="1" applyAlignment="1">
      <alignment horizontal="left" vertical="center"/>
    </xf>
    <xf numFmtId="187" fontId="17" fillId="0" borderId="101" xfId="0" applyNumberFormat="1" applyFont="1" applyBorder="1" applyAlignment="1">
      <alignment horizontal="left" vertical="center"/>
    </xf>
    <xf numFmtId="0" fontId="0" fillId="0" borderId="13" xfId="0" applyBorder="1" applyAlignment="1">
      <alignment horizontal="left" vertical="center"/>
    </xf>
    <xf numFmtId="0" fontId="0" fillId="0" borderId="33" xfId="0" applyBorder="1" applyAlignment="1">
      <alignment horizontal="left" vertical="center"/>
    </xf>
    <xf numFmtId="188" fontId="17" fillId="0" borderId="87" xfId="0" applyNumberFormat="1" applyFont="1" applyBorder="1" applyAlignment="1">
      <alignment horizontal="left" vertical="center"/>
    </xf>
    <xf numFmtId="0" fontId="36" fillId="25" borderId="23" xfId="0" applyFont="1" applyFill="1" applyBorder="1" applyAlignment="1">
      <alignment vertical="center" wrapText="1"/>
    </xf>
    <xf numFmtId="0" fontId="49" fillId="0" borderId="52" xfId="0" applyFont="1" applyBorder="1" applyAlignment="1" applyProtection="1">
      <alignment horizontal="center" vertical="center"/>
      <protection locked="0"/>
    </xf>
    <xf numFmtId="0" fontId="49" fillId="0" borderId="54" xfId="0" applyFont="1" applyBorder="1" applyAlignment="1" applyProtection="1">
      <alignment horizontal="center" vertical="center"/>
      <protection locked="0"/>
    </xf>
    <xf numFmtId="0" fontId="0" fillId="0" borderId="48" xfId="0" applyBorder="1" applyAlignment="1">
      <alignment vertical="center"/>
    </xf>
    <xf numFmtId="0" fontId="0" fillId="0" borderId="42" xfId="0" applyBorder="1" applyAlignment="1">
      <alignment vertical="center"/>
    </xf>
    <xf numFmtId="190" fontId="17" fillId="0" borderId="88" xfId="0" applyNumberFormat="1" applyFont="1" applyBorder="1" applyAlignment="1">
      <alignment horizontal="left" vertical="center"/>
    </xf>
    <xf numFmtId="190" fontId="0" fillId="0" borderId="88" xfId="0" applyNumberFormat="1" applyBorder="1" applyAlignment="1">
      <alignment horizontal="left" vertical="center"/>
    </xf>
    <xf numFmtId="190" fontId="0" fillId="0" borderId="89" xfId="0" applyNumberFormat="1" applyBorder="1" applyAlignment="1">
      <alignment horizontal="left" vertical="center"/>
    </xf>
    <xf numFmtId="0" fontId="36" fillId="0" borderId="36" xfId="0" applyFont="1" applyBorder="1" applyAlignment="1">
      <alignment vertical="center" wrapText="1"/>
    </xf>
    <xf numFmtId="0" fontId="0" fillId="0" borderId="13" xfId="0" applyBorder="1" applyAlignment="1">
      <alignment vertical="center"/>
    </xf>
    <xf numFmtId="0" fontId="0" fillId="0" borderId="33" xfId="0" applyBorder="1" applyAlignment="1">
      <alignment vertical="center"/>
    </xf>
    <xf numFmtId="191" fontId="17" fillId="0" borderId="87" xfId="0" applyNumberFormat="1" applyFont="1" applyBorder="1" applyAlignment="1">
      <alignment horizontal="left" vertical="center"/>
    </xf>
    <xf numFmtId="0" fontId="49" fillId="0" borderId="59" xfId="0" applyFont="1" applyBorder="1" applyAlignment="1" applyProtection="1">
      <alignment horizontal="center" vertical="center"/>
      <protection locked="0"/>
    </xf>
    <xf numFmtId="0" fontId="49" fillId="0" borderId="57" xfId="0" applyFont="1" applyBorder="1" applyAlignment="1" applyProtection="1">
      <alignment horizontal="center" vertical="center"/>
      <protection locked="0"/>
    </xf>
    <xf numFmtId="0" fontId="12" fillId="0" borderId="13" xfId="0" applyFont="1" applyBorder="1" applyAlignment="1">
      <alignment horizontal="left" vertical="center"/>
    </xf>
    <xf numFmtId="0" fontId="12" fillId="0" borderId="33" xfId="0" applyFont="1" applyBorder="1" applyAlignment="1">
      <alignment horizontal="left" vertical="center"/>
    </xf>
    <xf numFmtId="0" fontId="49" fillId="0" borderId="23" xfId="0" applyFont="1" applyBorder="1" applyAlignment="1" applyProtection="1">
      <alignment horizontal="center" vertical="center"/>
      <protection locked="0"/>
    </xf>
    <xf numFmtId="0" fontId="49" fillId="0" borderId="29" xfId="0" applyFont="1" applyBorder="1" applyAlignment="1" applyProtection="1">
      <alignment horizontal="center" vertical="center"/>
      <protection locked="0"/>
    </xf>
    <xf numFmtId="180" fontId="17" fillId="0" borderId="87" xfId="0" applyNumberFormat="1" applyFont="1" applyBorder="1" applyAlignment="1">
      <alignment horizontal="left" vertical="center"/>
    </xf>
    <xf numFmtId="217" fontId="17" fillId="0" borderId="87" xfId="0" applyNumberFormat="1" applyFont="1" applyBorder="1" applyAlignment="1">
      <alignment horizontal="left" vertical="center"/>
    </xf>
    <xf numFmtId="217" fontId="0" fillId="0" borderId="88" xfId="0" applyNumberFormat="1" applyBorder="1" applyAlignment="1">
      <alignment horizontal="left" vertical="center"/>
    </xf>
    <xf numFmtId="217" fontId="0" fillId="0" borderId="89" xfId="0" applyNumberFormat="1" applyBorder="1" applyAlignment="1">
      <alignment horizontal="left" vertical="center"/>
    </xf>
    <xf numFmtId="179" fontId="17" fillId="0" borderId="87" xfId="0" applyNumberFormat="1" applyFont="1" applyBorder="1" applyAlignment="1">
      <alignment horizontal="left" vertical="center"/>
    </xf>
    <xf numFmtId="0" fontId="13" fillId="0" borderId="23" xfId="0" applyFont="1" applyBorder="1" applyAlignment="1">
      <alignment horizontal="left" vertical="center"/>
    </xf>
    <xf numFmtId="0" fontId="0" fillId="0" borderId="19" xfId="0" applyBorder="1" applyAlignment="1">
      <alignment horizontal="left" vertical="center"/>
    </xf>
    <xf numFmtId="0" fontId="0" fillId="0" borderId="29" xfId="0" applyBorder="1" applyAlignment="1">
      <alignment horizontal="left" vertical="center"/>
    </xf>
    <xf numFmtId="0" fontId="49" fillId="0" borderId="22" xfId="0" applyFont="1" applyBorder="1" applyAlignment="1" applyProtection="1">
      <alignment horizontal="center" vertical="center"/>
      <protection locked="0"/>
    </xf>
    <xf numFmtId="185" fontId="17" fillId="0" borderId="88" xfId="0" applyNumberFormat="1" applyFont="1" applyBorder="1" applyAlignment="1">
      <alignment horizontal="left" vertical="center"/>
    </xf>
    <xf numFmtId="185" fontId="0" fillId="0" borderId="88" xfId="0" applyNumberFormat="1" applyBorder="1" applyAlignment="1">
      <alignment horizontal="left" vertical="center"/>
    </xf>
    <xf numFmtId="185" fontId="0" fillId="0" borderId="89" xfId="0" applyNumberFormat="1" applyBorder="1" applyAlignment="1">
      <alignment horizontal="left" vertical="center"/>
    </xf>
    <xf numFmtId="220" fontId="17" fillId="0" borderId="87" xfId="0" applyNumberFormat="1" applyFont="1" applyBorder="1" applyAlignment="1">
      <alignment horizontal="left" vertical="center"/>
    </xf>
    <xf numFmtId="220" fontId="0" fillId="0" borderId="88" xfId="0" applyNumberFormat="1" applyBorder="1" applyAlignment="1">
      <alignment horizontal="left" vertical="center"/>
    </xf>
    <xf numFmtId="220" fontId="0" fillId="0" borderId="89" xfId="0" applyNumberFormat="1" applyBorder="1" applyAlignment="1">
      <alignment horizontal="left" vertical="center"/>
    </xf>
    <xf numFmtId="213" fontId="17" fillId="0" borderId="87" xfId="0" applyNumberFormat="1" applyFont="1" applyBorder="1" applyAlignment="1">
      <alignment horizontal="left" vertical="center"/>
    </xf>
    <xf numFmtId="213" fontId="0" fillId="0" borderId="88" xfId="0" applyNumberFormat="1" applyBorder="1" applyAlignment="1">
      <alignment horizontal="left" vertical="center"/>
    </xf>
    <xf numFmtId="213" fontId="0" fillId="0" borderId="89" xfId="0" applyNumberFormat="1" applyBorder="1" applyAlignment="1">
      <alignment horizontal="left" vertical="center"/>
    </xf>
    <xf numFmtId="219" fontId="17" fillId="0" borderId="87" xfId="0" applyNumberFormat="1" applyFont="1" applyBorder="1" applyAlignment="1">
      <alignment horizontal="left" vertical="center"/>
    </xf>
    <xf numFmtId="219" fontId="0" fillId="0" borderId="88" xfId="0" applyNumberFormat="1" applyBorder="1" applyAlignment="1">
      <alignment horizontal="left" vertical="center"/>
    </xf>
    <xf numFmtId="219" fontId="0" fillId="0" borderId="89" xfId="0" applyNumberFormat="1" applyBorder="1" applyAlignment="1">
      <alignment horizontal="left" vertical="center"/>
    </xf>
    <xf numFmtId="225" fontId="17" fillId="0" borderId="87" xfId="0" applyNumberFormat="1" applyFont="1" applyBorder="1" applyAlignment="1">
      <alignment horizontal="left" vertical="center"/>
    </xf>
    <xf numFmtId="225" fontId="0" fillId="0" borderId="88" xfId="0" applyNumberFormat="1" applyBorder="1" applyAlignment="1">
      <alignment horizontal="left" vertical="center"/>
    </xf>
    <xf numFmtId="225" fontId="0" fillId="0" borderId="89" xfId="0" applyNumberFormat="1" applyBorder="1" applyAlignment="1">
      <alignment horizontal="left" vertical="center"/>
    </xf>
    <xf numFmtId="0" fontId="70" fillId="33" borderId="52" xfId="0" applyFont="1" applyFill="1" applyBorder="1" applyAlignment="1">
      <alignment horizontal="center" vertical="center" wrapText="1"/>
    </xf>
    <xf numFmtId="0" fontId="70" fillId="33" borderId="51" xfId="0" applyFont="1" applyFill="1" applyBorder="1" applyAlignment="1">
      <alignment horizontal="center" vertical="center" wrapText="1"/>
    </xf>
    <xf numFmtId="0" fontId="70" fillId="33" borderId="54" xfId="0" applyFont="1" applyFill="1" applyBorder="1" applyAlignment="1">
      <alignment horizontal="center" vertical="center" wrapText="1"/>
    </xf>
    <xf numFmtId="0" fontId="12" fillId="0" borderId="52" xfId="0" applyFont="1" applyBorder="1" applyAlignment="1">
      <alignment horizontal="left" vertical="center" wrapText="1"/>
    </xf>
    <xf numFmtId="0" fontId="13" fillId="0" borderId="51" xfId="0" applyFont="1" applyBorder="1" applyAlignment="1">
      <alignment horizontal="left" vertical="center"/>
    </xf>
    <xf numFmtId="0" fontId="13" fillId="0" borderId="54" xfId="0" applyFont="1" applyBorder="1" applyAlignment="1">
      <alignment horizontal="left" vertical="center"/>
    </xf>
    <xf numFmtId="229" fontId="17" fillId="0" borderId="87" xfId="0" applyNumberFormat="1" applyFont="1" applyBorder="1" applyAlignment="1">
      <alignment horizontal="left" vertical="center"/>
    </xf>
    <xf numFmtId="229" fontId="0" fillId="0" borderId="88" xfId="0" applyNumberFormat="1" applyBorder="1" applyAlignment="1">
      <alignment horizontal="left" vertical="center"/>
    </xf>
    <xf numFmtId="229" fontId="0" fillId="0" borderId="89" xfId="0" applyNumberFormat="1" applyBorder="1" applyAlignment="1">
      <alignment horizontal="left" vertical="center"/>
    </xf>
    <xf numFmtId="0" fontId="13" fillId="0" borderId="73" xfId="0" applyFont="1" applyBorder="1" applyAlignment="1">
      <alignment horizontal="left" vertical="center"/>
    </xf>
    <xf numFmtId="0" fontId="0" fillId="0" borderId="82" xfId="0" applyBorder="1" applyAlignment="1">
      <alignment horizontal="left" vertical="center"/>
    </xf>
    <xf numFmtId="0" fontId="0" fillId="0" borderId="84" xfId="0" applyBorder="1" applyAlignment="1">
      <alignment horizontal="left" vertical="center"/>
    </xf>
    <xf numFmtId="0" fontId="0" fillId="0" borderId="93" xfId="0" applyBorder="1" applyAlignment="1">
      <alignment vertical="center"/>
    </xf>
    <xf numFmtId="0" fontId="0" fillId="0" borderId="94" xfId="0" applyBorder="1" applyAlignment="1">
      <alignment vertical="center"/>
    </xf>
    <xf numFmtId="193" fontId="17" fillId="0" borderId="96" xfId="0" applyNumberFormat="1" applyFont="1" applyBorder="1" applyAlignment="1">
      <alignment horizontal="left" vertical="center"/>
    </xf>
    <xf numFmtId="193" fontId="0" fillId="0" borderId="96" xfId="0" applyNumberFormat="1" applyBorder="1" applyAlignment="1">
      <alignment horizontal="left" vertical="center"/>
    </xf>
    <xf numFmtId="193" fontId="0" fillId="0" borderId="97" xfId="0" applyNumberFormat="1" applyBorder="1" applyAlignment="1">
      <alignment horizontal="left" vertical="center"/>
    </xf>
    <xf numFmtId="178" fontId="17" fillId="0" borderId="87" xfId="0" applyNumberFormat="1" applyFont="1" applyBorder="1" applyAlignment="1">
      <alignment horizontal="left" vertical="center"/>
    </xf>
    <xf numFmtId="0" fontId="13" fillId="0" borderId="82" xfId="0" applyFont="1" applyBorder="1" applyAlignment="1">
      <alignment horizontal="left" vertical="center"/>
    </xf>
    <xf numFmtId="0" fontId="13" fillId="0" borderId="84" xfId="0" applyFont="1" applyBorder="1" applyAlignment="1">
      <alignment horizontal="left" vertical="center"/>
    </xf>
    <xf numFmtId="183" fontId="17" fillId="0" borderId="87" xfId="0" applyNumberFormat="1" applyFont="1" applyBorder="1" applyAlignment="1">
      <alignment horizontal="left" vertical="center"/>
    </xf>
    <xf numFmtId="0" fontId="0" fillId="0" borderId="23" xfId="0" applyBorder="1" applyAlignment="1">
      <alignment horizontal="left" vertical="center"/>
    </xf>
    <xf numFmtId="218" fontId="17" fillId="0" borderId="95" xfId="0" applyNumberFormat="1" applyFont="1" applyBorder="1" applyAlignment="1">
      <alignment horizontal="left" vertical="center"/>
    </xf>
    <xf numFmtId="218" fontId="0" fillId="0" borderId="96" xfId="0" applyNumberFormat="1" applyBorder="1" applyAlignment="1">
      <alignment horizontal="left" vertical="center"/>
    </xf>
    <xf numFmtId="218" fontId="0" fillId="0" borderId="97" xfId="0" applyNumberFormat="1" applyBorder="1" applyAlignment="1">
      <alignment horizontal="left" vertical="center"/>
    </xf>
    <xf numFmtId="203" fontId="17" fillId="0" borderId="87" xfId="0" applyNumberFormat="1" applyFont="1" applyBorder="1" applyAlignment="1">
      <alignment horizontal="left" vertical="center"/>
    </xf>
    <xf numFmtId="184" fontId="17" fillId="0" borderId="87" xfId="0" applyNumberFormat="1" applyFont="1" applyBorder="1" applyAlignment="1">
      <alignment horizontal="left" vertical="center"/>
    </xf>
    <xf numFmtId="0" fontId="0" fillId="0" borderId="99" xfId="0" applyBorder="1" applyAlignment="1">
      <alignment horizontal="center" vertical="center"/>
    </xf>
    <xf numFmtId="0" fontId="0" fillId="0" borderId="100" xfId="0" applyBorder="1" applyAlignment="1">
      <alignment horizontal="center" vertical="center"/>
    </xf>
    <xf numFmtId="0" fontId="0" fillId="0" borderId="98" xfId="0" applyBorder="1" applyAlignment="1">
      <alignment horizontal="center" vertical="center"/>
    </xf>
    <xf numFmtId="0" fontId="0" fillId="0" borderId="94" xfId="0" applyBorder="1"/>
    <xf numFmtId="0" fontId="13" fillId="0" borderId="56" xfId="0" applyFont="1" applyBorder="1" applyAlignment="1">
      <alignment horizontal="left" vertical="center"/>
    </xf>
    <xf numFmtId="164" fontId="17" fillId="0" borderId="87" xfId="0" applyNumberFormat="1" applyFont="1" applyBorder="1" applyAlignment="1">
      <alignment horizontal="left" vertical="center"/>
    </xf>
    <xf numFmtId="0" fontId="36" fillId="0" borderId="45" xfId="0" applyFont="1" applyBorder="1" applyAlignment="1">
      <alignment horizontal="left" vertical="center" wrapText="1"/>
    </xf>
    <xf numFmtId="0" fontId="36" fillId="0" borderId="48" xfId="0" applyFont="1" applyBorder="1" applyAlignment="1">
      <alignment horizontal="left" vertical="center" wrapText="1"/>
    </xf>
    <xf numFmtId="0" fontId="36" fillId="0" borderId="42" xfId="0" applyFont="1" applyBorder="1" applyAlignment="1">
      <alignment horizontal="left" vertical="center" wrapText="1"/>
    </xf>
    <xf numFmtId="174" fontId="17" fillId="0" borderId="87" xfId="0" applyNumberFormat="1" applyFont="1" applyBorder="1" applyAlignment="1">
      <alignment horizontal="left" vertical="center"/>
    </xf>
    <xf numFmtId="0" fontId="0" fillId="0" borderId="88" xfId="0" applyBorder="1"/>
    <xf numFmtId="0" fontId="0" fillId="0" borderId="89" xfId="0" applyBorder="1"/>
    <xf numFmtId="173" fontId="17" fillId="0" borderId="87" xfId="0" applyNumberFormat="1" applyFont="1" applyBorder="1" applyAlignment="1">
      <alignment horizontal="left" vertical="center"/>
    </xf>
    <xf numFmtId="0" fontId="28" fillId="0" borderId="41" xfId="0" applyFont="1" applyBorder="1" applyAlignment="1">
      <alignment horizontal="center" vertical="center"/>
    </xf>
    <xf numFmtId="0" fontId="0" fillId="0" borderId="38" xfId="0" applyBorder="1" applyAlignment="1">
      <alignment horizontal="center" vertical="center"/>
    </xf>
    <xf numFmtId="0" fontId="83" fillId="0" borderId="40" xfId="0" applyFont="1" applyBorder="1" applyAlignment="1" applyProtection="1">
      <alignment horizontal="center" vertical="center"/>
      <protection locked="0"/>
    </xf>
    <xf numFmtId="0" fontId="78" fillId="0" borderId="45" xfId="0" applyFont="1" applyBorder="1" applyAlignment="1" applyProtection="1">
      <alignment vertical="center" wrapText="1"/>
      <protection locked="0"/>
    </xf>
    <xf numFmtId="0" fontId="0" fillId="0" borderId="48" xfId="0" applyBorder="1" applyAlignment="1" applyProtection="1">
      <alignment vertical="center" wrapText="1"/>
      <protection locked="0"/>
    </xf>
    <xf numFmtId="0" fontId="0" fillId="0" borderId="48" xfId="0" applyBorder="1" applyAlignment="1" applyProtection="1">
      <alignment vertical="center"/>
      <protection locked="0"/>
    </xf>
    <xf numFmtId="0" fontId="0" fillId="0" borderId="42" xfId="0" applyBorder="1" applyAlignment="1" applyProtection="1">
      <alignment vertical="center"/>
      <protection locked="0"/>
    </xf>
    <xf numFmtId="0" fontId="0" fillId="0" borderId="48" xfId="0" applyBorder="1" applyAlignment="1">
      <alignment horizontal="left" vertical="center"/>
    </xf>
    <xf numFmtId="0" fontId="0" fillId="0" borderId="42" xfId="0" applyBorder="1" applyAlignment="1">
      <alignment horizontal="left" vertical="center"/>
    </xf>
    <xf numFmtId="228" fontId="17" fillId="0" borderId="87" xfId="0" applyNumberFormat="1" applyFont="1" applyBorder="1" applyAlignment="1">
      <alignment horizontal="left" vertical="center"/>
    </xf>
    <xf numFmtId="228" fontId="0" fillId="0" borderId="88" xfId="0" applyNumberFormat="1" applyBorder="1" applyAlignment="1">
      <alignment horizontal="left" vertical="center"/>
    </xf>
    <xf numFmtId="228" fontId="0" fillId="0" borderId="89" xfId="0" applyNumberFormat="1" applyBorder="1" applyAlignment="1">
      <alignment horizontal="left" vertical="center"/>
    </xf>
    <xf numFmtId="182" fontId="17" fillId="0" borderId="88" xfId="0" applyNumberFormat="1" applyFont="1" applyBorder="1" applyAlignment="1">
      <alignment horizontal="left" vertical="center"/>
    </xf>
    <xf numFmtId="182" fontId="0" fillId="0" borderId="88" xfId="0" applyNumberFormat="1" applyBorder="1" applyAlignment="1">
      <alignment horizontal="left" vertical="center"/>
    </xf>
    <xf numFmtId="182" fontId="0" fillId="0" borderId="89" xfId="0" applyNumberFormat="1" applyBorder="1" applyAlignment="1">
      <alignment horizontal="left" vertical="center"/>
    </xf>
    <xf numFmtId="0" fontId="16" fillId="0" borderId="91" xfId="0" applyFont="1" applyBorder="1" applyAlignment="1">
      <alignment horizontal="center" vertical="center"/>
    </xf>
    <xf numFmtId="0" fontId="16" fillId="0" borderId="92" xfId="0" applyFont="1" applyBorder="1" applyAlignment="1">
      <alignment horizontal="center" vertical="center"/>
    </xf>
    <xf numFmtId="226" fontId="17" fillId="0" borderId="87" xfId="0" applyNumberFormat="1" applyFont="1" applyBorder="1" applyAlignment="1">
      <alignment horizontal="left" vertical="center"/>
    </xf>
    <xf numFmtId="165" fontId="17" fillId="0" borderId="87" xfId="0" applyNumberFormat="1" applyFont="1" applyBorder="1" applyAlignment="1">
      <alignment horizontal="left" vertical="center"/>
    </xf>
    <xf numFmtId="166" fontId="17" fillId="0" borderId="87" xfId="0" applyNumberFormat="1" applyFont="1" applyBorder="1" applyAlignment="1">
      <alignment horizontal="left" vertical="center"/>
    </xf>
    <xf numFmtId="0" fontId="0" fillId="0" borderId="110" xfId="0" applyBorder="1" applyAlignment="1">
      <alignment horizontal="center" vertical="center"/>
    </xf>
    <xf numFmtId="0" fontId="0" fillId="0" borderId="111" xfId="0" applyBorder="1" applyAlignment="1">
      <alignment horizontal="center" vertical="center"/>
    </xf>
    <xf numFmtId="0" fontId="0" fillId="0" borderId="112" xfId="0" applyBorder="1" applyAlignment="1">
      <alignment horizontal="center" vertical="center"/>
    </xf>
    <xf numFmtId="0" fontId="36" fillId="0" borderId="59" xfId="0" applyFont="1" applyBorder="1" applyAlignment="1" applyProtection="1">
      <alignment horizontal="left" vertical="center"/>
      <protection locked="0"/>
    </xf>
    <xf numFmtId="0" fontId="36" fillId="0" borderId="61" xfId="0" applyFont="1" applyBorder="1" applyAlignment="1" applyProtection="1">
      <alignment horizontal="left" vertical="center"/>
      <protection locked="0"/>
    </xf>
    <xf numFmtId="0" fontId="36" fillId="0" borderId="45" xfId="0" applyFont="1" applyBorder="1" applyAlignment="1" applyProtection="1">
      <alignment horizontal="left" vertical="center"/>
      <protection locked="0"/>
    </xf>
    <xf numFmtId="0" fontId="36" fillId="0" borderId="48" xfId="0" applyFont="1" applyBorder="1" applyAlignment="1" applyProtection="1">
      <alignment horizontal="left" vertical="center"/>
      <protection locked="0"/>
    </xf>
    <xf numFmtId="0" fontId="36" fillId="0" borderId="42" xfId="0" applyFont="1" applyBorder="1" applyAlignment="1" applyProtection="1">
      <alignment horizontal="left" vertical="center"/>
      <protection locked="0"/>
    </xf>
    <xf numFmtId="0" fontId="49" fillId="0" borderId="49" xfId="0" applyFont="1" applyBorder="1" applyAlignment="1" applyProtection="1">
      <alignment horizontal="center" vertical="center"/>
      <protection locked="0"/>
    </xf>
    <xf numFmtId="167" fontId="17" fillId="0" borderId="87" xfId="0" applyNumberFormat="1" applyFont="1" applyBorder="1" applyAlignment="1">
      <alignment horizontal="left" vertical="center"/>
    </xf>
    <xf numFmtId="168" fontId="17" fillId="0" borderId="87" xfId="0" applyNumberFormat="1" applyFont="1" applyBorder="1" applyAlignment="1">
      <alignment horizontal="left" vertical="center"/>
    </xf>
    <xf numFmtId="210" fontId="17" fillId="0" borderId="87" xfId="0" applyNumberFormat="1" applyFont="1" applyBorder="1" applyAlignment="1">
      <alignment horizontal="left" vertical="center"/>
    </xf>
    <xf numFmtId="210" fontId="0" fillId="0" borderId="88" xfId="0" applyNumberFormat="1" applyBorder="1" applyAlignment="1">
      <alignment horizontal="left" vertical="center"/>
    </xf>
    <xf numFmtId="210" fontId="0" fillId="0" borderId="89" xfId="0" applyNumberFormat="1" applyBorder="1" applyAlignment="1">
      <alignment horizontal="left" vertical="center"/>
    </xf>
    <xf numFmtId="205" fontId="17" fillId="0" borderId="87" xfId="0" applyNumberFormat="1" applyFont="1" applyBorder="1" applyAlignment="1">
      <alignment horizontal="left" vertical="center"/>
    </xf>
    <xf numFmtId="0" fontId="0" fillId="25" borderId="45" xfId="0" applyFill="1" applyBorder="1" applyAlignment="1">
      <alignment horizontal="center" vertical="center"/>
    </xf>
    <xf numFmtId="0" fontId="0" fillId="25" borderId="48" xfId="0" applyFill="1" applyBorder="1" applyAlignment="1">
      <alignment horizontal="center" vertical="center"/>
    </xf>
    <xf numFmtId="211" fontId="17" fillId="0" borderId="87" xfId="0" applyNumberFormat="1" applyFont="1" applyBorder="1" applyAlignment="1">
      <alignment horizontal="left" vertical="center"/>
    </xf>
    <xf numFmtId="211" fontId="0" fillId="0" borderId="88" xfId="0" applyNumberFormat="1" applyBorder="1" applyAlignment="1">
      <alignment horizontal="left" vertical="center"/>
    </xf>
    <xf numFmtId="211" fontId="0" fillId="0" borderId="89" xfId="0" applyNumberFormat="1" applyBorder="1" applyAlignment="1">
      <alignment horizontal="left" vertical="center"/>
    </xf>
    <xf numFmtId="212" fontId="17" fillId="0" borderId="87" xfId="0" applyNumberFormat="1" applyFont="1" applyBorder="1" applyAlignment="1">
      <alignment horizontal="left" vertical="center"/>
    </xf>
    <xf numFmtId="212" fontId="0" fillId="0" borderId="88" xfId="0" applyNumberFormat="1" applyBorder="1" applyAlignment="1">
      <alignment horizontal="left" vertical="center"/>
    </xf>
    <xf numFmtId="212" fontId="0" fillId="0" borderId="89" xfId="0" applyNumberFormat="1" applyBorder="1" applyAlignment="1">
      <alignment horizontal="left" vertical="center"/>
    </xf>
    <xf numFmtId="0" fontId="36" fillId="0" borderId="23" xfId="0" applyFont="1" applyBorder="1" applyAlignment="1">
      <alignment horizontal="left" vertical="center" wrapText="1"/>
    </xf>
    <xf numFmtId="170" fontId="17" fillId="0" borderId="87" xfId="0" applyNumberFormat="1" applyFont="1" applyBorder="1" applyAlignment="1">
      <alignment horizontal="left" vertical="center"/>
    </xf>
    <xf numFmtId="0" fontId="0" fillId="0" borderId="44" xfId="0" applyBorder="1" applyAlignment="1">
      <alignment horizontal="left" vertical="center"/>
    </xf>
    <xf numFmtId="0" fontId="0" fillId="0" borderId="22" xfId="0" applyBorder="1" applyAlignment="1">
      <alignment horizontal="left" vertical="center"/>
    </xf>
    <xf numFmtId="0" fontId="0" fillId="0" borderId="56" xfId="0" applyBorder="1" applyAlignment="1">
      <alignment horizontal="left" vertical="center"/>
    </xf>
    <xf numFmtId="169" fontId="17" fillId="0" borderId="87" xfId="0" applyNumberFormat="1" applyFont="1" applyBorder="1" applyAlignment="1">
      <alignment horizontal="left" vertical="center"/>
    </xf>
    <xf numFmtId="189" fontId="17" fillId="0" borderId="87" xfId="0" applyNumberFormat="1" applyFont="1" applyBorder="1" applyAlignment="1">
      <alignment horizontal="left" vertical="center"/>
    </xf>
    <xf numFmtId="221" fontId="17" fillId="0" borderId="87" xfId="0" applyNumberFormat="1" applyFont="1" applyBorder="1" applyAlignment="1">
      <alignment horizontal="left" vertical="center"/>
    </xf>
    <xf numFmtId="221" fontId="0" fillId="0" borderId="88" xfId="0" applyNumberFormat="1" applyBorder="1" applyAlignment="1">
      <alignment horizontal="left" vertical="center"/>
    </xf>
    <xf numFmtId="221" fontId="0" fillId="0" borderId="89" xfId="0" applyNumberFormat="1" applyBorder="1" applyAlignment="1">
      <alignment horizontal="left" vertical="center"/>
    </xf>
    <xf numFmtId="0" fontId="0" fillId="0" borderId="73" xfId="0" applyBorder="1" applyAlignment="1">
      <alignment horizontal="center" vertical="center"/>
    </xf>
    <xf numFmtId="0" fontId="0" fillId="0" borderId="82" xfId="0" applyBorder="1" applyAlignment="1">
      <alignment horizontal="center" vertical="center"/>
    </xf>
    <xf numFmtId="0" fontId="0" fillId="0" borderId="82" xfId="0" applyBorder="1" applyAlignment="1">
      <alignment vertical="center"/>
    </xf>
    <xf numFmtId="0" fontId="0" fillId="0" borderId="84" xfId="0" applyBorder="1" applyAlignment="1">
      <alignment vertical="center"/>
    </xf>
    <xf numFmtId="0" fontId="93" fillId="0" borderId="44" xfId="0" applyFont="1" applyBorder="1" applyAlignment="1" applyProtection="1">
      <alignment horizontal="center" vertical="center"/>
      <protection locked="0"/>
    </xf>
    <xf numFmtId="0" fontId="93" fillId="0" borderId="56" xfId="0" applyFont="1" applyBorder="1" applyAlignment="1" applyProtection="1">
      <alignment horizontal="center" vertical="center"/>
      <protection locked="0"/>
    </xf>
    <xf numFmtId="0" fontId="93" fillId="0" borderId="45" xfId="0" applyFont="1" applyBorder="1" applyAlignment="1" applyProtection="1">
      <alignment horizontal="center" vertical="center"/>
      <protection locked="0"/>
    </xf>
    <xf numFmtId="0" fontId="93" fillId="0" borderId="42" xfId="0" applyFont="1" applyBorder="1" applyAlignment="1" applyProtection="1">
      <alignment horizontal="center" vertical="center"/>
      <protection locked="0"/>
    </xf>
    <xf numFmtId="0" fontId="0" fillId="0" borderId="44" xfId="0" applyBorder="1" applyAlignment="1">
      <alignment horizontal="center" vertical="center"/>
    </xf>
    <xf numFmtId="0" fontId="0" fillId="0" borderId="22" xfId="0" applyBorder="1" applyAlignment="1">
      <alignment horizontal="center" vertical="center"/>
    </xf>
    <xf numFmtId="0" fontId="0" fillId="0" borderId="22" xfId="0" applyBorder="1" applyAlignment="1">
      <alignment vertical="center"/>
    </xf>
    <xf numFmtId="0" fontId="0" fillId="0" borderId="56" xfId="0" applyBorder="1" applyAlignment="1">
      <alignment vertical="center"/>
    </xf>
    <xf numFmtId="0" fontId="6" fillId="0" borderId="45" xfId="0" applyFont="1" applyBorder="1" applyAlignment="1">
      <alignment horizontal="center" vertical="center"/>
    </xf>
    <xf numFmtId="0" fontId="6" fillId="0" borderId="48" xfId="0" applyFont="1" applyBorder="1" applyAlignment="1">
      <alignment horizontal="center" vertical="center"/>
    </xf>
    <xf numFmtId="0" fontId="6" fillId="0" borderId="42" xfId="0" applyFont="1" applyBorder="1" applyAlignment="1">
      <alignment horizontal="center" vertical="center"/>
    </xf>
    <xf numFmtId="1" fontId="17" fillId="0" borderId="64" xfId="0" applyNumberFormat="1" applyFont="1" applyBorder="1" applyAlignment="1">
      <alignment horizontal="center" vertical="center"/>
    </xf>
    <xf numFmtId="1" fontId="17" fillId="0" borderId="25" xfId="0" applyNumberFormat="1" applyFont="1" applyBorder="1" applyAlignment="1">
      <alignment horizontal="center" vertical="center"/>
    </xf>
    <xf numFmtId="1" fontId="17" fillId="0" borderId="76" xfId="0" applyNumberFormat="1" applyFont="1" applyBorder="1" applyAlignment="1">
      <alignment horizontal="center" vertical="center"/>
    </xf>
    <xf numFmtId="0" fontId="36" fillId="0" borderId="83" xfId="0" applyFont="1" applyBorder="1" applyAlignment="1">
      <alignment horizontal="left" vertical="center" wrapText="1"/>
    </xf>
    <xf numFmtId="0" fontId="36" fillId="0" borderId="25" xfId="0" applyFont="1" applyBorder="1" applyAlignment="1">
      <alignment horizontal="left" vertical="center" wrapText="1"/>
    </xf>
    <xf numFmtId="0" fontId="36" fillId="0" borderId="65" xfId="0" applyFont="1" applyBorder="1" applyAlignment="1">
      <alignment horizontal="left" vertical="center" wrapText="1"/>
    </xf>
    <xf numFmtId="0" fontId="16" fillId="0" borderId="44" xfId="0" applyFont="1" applyBorder="1" applyAlignment="1">
      <alignment horizontal="center" vertical="center"/>
    </xf>
    <xf numFmtId="0" fontId="16" fillId="0" borderId="22" xfId="0" applyFont="1" applyBorder="1" applyAlignment="1">
      <alignment horizontal="center" vertical="center"/>
    </xf>
    <xf numFmtId="0" fontId="16" fillId="0" borderId="56" xfId="0" applyFont="1" applyBorder="1" applyAlignment="1">
      <alignment horizontal="center" vertical="center"/>
    </xf>
    <xf numFmtId="0" fontId="12" fillId="0" borderId="19" xfId="0" applyFont="1" applyBorder="1" applyAlignment="1">
      <alignment horizontal="left" vertical="center" wrapText="1"/>
    </xf>
    <xf numFmtId="0" fontId="37" fillId="26" borderId="83" xfId="0" applyFont="1" applyFill="1" applyBorder="1" applyAlignment="1">
      <alignment vertical="center"/>
    </xf>
    <xf numFmtId="0" fontId="0" fillId="0" borderId="76" xfId="0" applyBorder="1" applyAlignment="1">
      <alignment vertical="center"/>
    </xf>
    <xf numFmtId="0" fontId="12" fillId="0" borderId="29" xfId="0" applyFont="1" applyBorder="1" applyAlignment="1">
      <alignment horizontal="left" vertical="center" wrapText="1"/>
    </xf>
    <xf numFmtId="1" fontId="17" fillId="0" borderId="68" xfId="0" applyNumberFormat="1" applyFont="1" applyBorder="1" applyAlignment="1">
      <alignment horizontal="center" vertical="center"/>
    </xf>
    <xf numFmtId="1" fontId="17" fillId="0" borderId="26" xfId="0" applyNumberFormat="1" applyFont="1" applyBorder="1" applyAlignment="1">
      <alignment horizontal="center" vertical="center"/>
    </xf>
    <xf numFmtId="1" fontId="17" fillId="0" borderId="78" xfId="0" applyNumberFormat="1" applyFont="1" applyBorder="1" applyAlignment="1">
      <alignment horizontal="center" vertical="center"/>
    </xf>
    <xf numFmtId="0" fontId="16" fillId="0" borderId="36" xfId="0" applyFont="1" applyBorder="1" applyAlignment="1">
      <alignment horizontal="center" vertical="center"/>
    </xf>
    <xf numFmtId="0" fontId="16" fillId="0" borderId="13" xfId="0" applyFont="1" applyBorder="1" applyAlignment="1">
      <alignment horizontal="center" vertical="center"/>
    </xf>
    <xf numFmtId="0" fontId="16" fillId="0" borderId="33" xfId="0" applyFont="1" applyBorder="1" applyAlignment="1">
      <alignment horizontal="center" vertical="center"/>
    </xf>
    <xf numFmtId="0" fontId="37" fillId="26" borderId="109" xfId="0" applyFont="1" applyFill="1" applyBorder="1" applyAlignment="1">
      <alignment vertical="center"/>
    </xf>
    <xf numFmtId="0" fontId="0" fillId="0" borderId="81" xfId="0" applyBorder="1" applyAlignment="1">
      <alignment vertical="center"/>
    </xf>
    <xf numFmtId="0" fontId="6" fillId="0" borderId="44" xfId="0" applyFont="1" applyBorder="1" applyAlignment="1">
      <alignment horizontal="center" vertical="center"/>
    </xf>
    <xf numFmtId="0" fontId="6" fillId="0" borderId="22" xfId="0" applyFont="1" applyBorder="1" applyAlignment="1">
      <alignment horizontal="center" vertical="center"/>
    </xf>
    <xf numFmtId="0" fontId="6" fillId="0" borderId="56" xfId="0" applyFont="1" applyBorder="1" applyAlignment="1">
      <alignment horizontal="center" vertical="center"/>
    </xf>
    <xf numFmtId="0" fontId="37" fillId="26" borderId="106" xfId="0" applyFont="1" applyFill="1" applyBorder="1" applyAlignment="1">
      <alignment vertical="center"/>
    </xf>
    <xf numFmtId="0" fontId="0" fillId="0" borderId="74" xfId="0" applyBorder="1" applyAlignment="1">
      <alignment vertical="center"/>
    </xf>
    <xf numFmtId="0" fontId="37" fillId="26" borderId="31" xfId="0" applyFont="1" applyFill="1" applyBorder="1" applyAlignment="1">
      <alignment vertical="center"/>
    </xf>
    <xf numFmtId="0" fontId="0" fillId="0" borderId="30" xfId="0" applyBorder="1" applyAlignment="1">
      <alignment vertical="center"/>
    </xf>
    <xf numFmtId="0" fontId="37" fillId="26" borderId="105" xfId="0" applyFont="1" applyFill="1" applyBorder="1" applyAlignment="1">
      <alignment vertical="center"/>
    </xf>
    <xf numFmtId="0" fontId="0" fillId="0" borderId="78" xfId="0" applyBorder="1" applyAlignment="1">
      <alignment vertical="center"/>
    </xf>
    <xf numFmtId="0" fontId="12" fillId="0" borderId="13" xfId="0" applyFont="1" applyBorder="1" applyAlignment="1">
      <alignment horizontal="left" vertical="center" wrapText="1"/>
    </xf>
    <xf numFmtId="0" fontId="6" fillId="0" borderId="23" xfId="0" applyFont="1" applyBorder="1" applyAlignment="1">
      <alignment horizontal="center" vertical="center" textRotation="90" wrapText="1"/>
    </xf>
    <xf numFmtId="0" fontId="6" fillId="0" borderId="19" xfId="0" applyFont="1" applyBorder="1" applyAlignment="1">
      <alignment horizontal="center" vertical="center" textRotation="90" wrapText="1"/>
    </xf>
    <xf numFmtId="0" fontId="6" fillId="0" borderId="29" xfId="0" applyFont="1" applyBorder="1" applyAlignment="1">
      <alignment horizontal="center" vertical="center" textRotation="90" wrapText="1"/>
    </xf>
    <xf numFmtId="0" fontId="16" fillId="0" borderId="23" xfId="0" applyFont="1" applyBorder="1" applyAlignment="1">
      <alignment horizontal="center" vertical="center" textRotation="90" wrapText="1"/>
    </xf>
    <xf numFmtId="0" fontId="16" fillId="0" borderId="19" xfId="0" applyFont="1" applyBorder="1" applyAlignment="1">
      <alignment horizontal="center" vertical="center" textRotation="90" wrapText="1"/>
    </xf>
    <xf numFmtId="0" fontId="16" fillId="0" borderId="29" xfId="0" applyFont="1" applyBorder="1" applyAlignment="1">
      <alignment horizontal="center" vertical="center" textRotation="90" wrapText="1"/>
    </xf>
    <xf numFmtId="0" fontId="70" fillId="33" borderId="23" xfId="0" applyFont="1" applyFill="1" applyBorder="1" applyAlignment="1">
      <alignment horizontal="center" vertical="center" wrapText="1"/>
    </xf>
    <xf numFmtId="0" fontId="70" fillId="33" borderId="19" xfId="0" applyFont="1" applyFill="1" applyBorder="1" applyAlignment="1">
      <alignment horizontal="center" vertical="center" wrapText="1"/>
    </xf>
    <xf numFmtId="0" fontId="71" fillId="33" borderId="19" xfId="0" applyFont="1" applyFill="1" applyBorder="1" applyAlignment="1">
      <alignment vertical="center"/>
    </xf>
    <xf numFmtId="0" fontId="71" fillId="33" borderId="29" xfId="0" applyFont="1" applyFill="1" applyBorder="1" applyAlignment="1">
      <alignment vertical="center"/>
    </xf>
    <xf numFmtId="0" fontId="24" fillId="0" borderId="23" xfId="0" applyFont="1" applyBorder="1" applyAlignment="1">
      <alignment horizontal="center" vertical="center" textRotation="90" wrapText="1"/>
    </xf>
    <xf numFmtId="0" fontId="24" fillId="0" borderId="29" xfId="0" applyFont="1" applyBorder="1" applyAlignment="1">
      <alignment horizontal="center" vertical="center" textRotation="90" wrapText="1"/>
    </xf>
    <xf numFmtId="0" fontId="17" fillId="0" borderId="23" xfId="0" applyFont="1" applyBorder="1" applyAlignment="1">
      <alignment horizontal="center" vertical="center" textRotation="90" wrapText="1"/>
    </xf>
    <xf numFmtId="0" fontId="19" fillId="0" borderId="19" xfId="0" applyFont="1" applyBorder="1" applyAlignment="1">
      <alignment vertical="center" wrapText="1"/>
    </xf>
    <xf numFmtId="1" fontId="0" fillId="0" borderId="25" xfId="0" applyNumberFormat="1" applyBorder="1" applyAlignment="1">
      <alignment horizontal="center" vertical="center"/>
    </xf>
    <xf numFmtId="1" fontId="0" fillId="0" borderId="76" xfId="0" applyNumberFormat="1" applyBorder="1" applyAlignment="1">
      <alignment horizontal="center" vertical="center"/>
    </xf>
    <xf numFmtId="0" fontId="26" fillId="0" borderId="23" xfId="0" applyFont="1" applyBorder="1" applyAlignment="1">
      <alignment horizontal="center" vertical="center" wrapText="1"/>
    </xf>
    <xf numFmtId="0" fontId="27" fillId="0" borderId="19" xfId="0" applyFont="1" applyBorder="1" applyAlignment="1">
      <alignment horizontal="center" vertical="center"/>
    </xf>
    <xf numFmtId="0" fontId="27" fillId="0" borderId="29" xfId="0" applyFont="1" applyBorder="1" applyAlignment="1">
      <alignment horizontal="center" vertical="center"/>
    </xf>
    <xf numFmtId="0" fontId="6" fillId="0" borderId="59" xfId="0" applyFont="1" applyBorder="1" applyAlignment="1">
      <alignment horizontal="center" vertical="center"/>
    </xf>
    <xf numFmtId="0" fontId="6" fillId="0" borderId="61" xfId="0" applyFont="1" applyBorder="1" applyAlignment="1">
      <alignment horizontal="center" vertical="center"/>
    </xf>
    <xf numFmtId="0" fontId="6" fillId="0" borderId="57" xfId="0" applyFont="1" applyBorder="1" applyAlignment="1">
      <alignment horizontal="center" vertical="center"/>
    </xf>
    <xf numFmtId="0" fontId="6" fillId="0" borderId="36" xfId="0" applyFont="1" applyBorder="1" applyAlignment="1">
      <alignment horizontal="center" vertical="center"/>
    </xf>
    <xf numFmtId="0" fontId="6" fillId="0" borderId="13" xfId="0" applyFont="1" applyBorder="1" applyAlignment="1">
      <alignment horizontal="center" vertical="center"/>
    </xf>
    <xf numFmtId="0" fontId="6" fillId="0" borderId="33" xfId="0" applyFont="1" applyBorder="1" applyAlignment="1">
      <alignment horizontal="center" vertical="center"/>
    </xf>
    <xf numFmtId="0" fontId="13" fillId="26" borderId="25" xfId="0" applyFont="1" applyFill="1" applyBorder="1" applyAlignment="1">
      <alignment vertical="center"/>
    </xf>
    <xf numFmtId="0" fontId="0" fillId="0" borderId="25" xfId="0" applyBorder="1" applyAlignment="1">
      <alignment vertical="center"/>
    </xf>
    <xf numFmtId="0" fontId="16" fillId="0" borderId="21" xfId="0" applyFont="1" applyBorder="1" applyAlignment="1">
      <alignment horizontal="center" vertical="center"/>
    </xf>
    <xf numFmtId="0" fontId="16" fillId="0" borderId="0" xfId="0" applyFont="1" applyAlignment="1">
      <alignment horizontal="center" vertical="center"/>
    </xf>
    <xf numFmtId="0" fontId="16" fillId="0" borderId="35" xfId="0" applyFont="1" applyBorder="1" applyAlignment="1">
      <alignment horizontal="center" vertical="center"/>
    </xf>
    <xf numFmtId="0" fontId="16" fillId="0" borderId="23" xfId="0" applyFont="1" applyBorder="1" applyAlignment="1">
      <alignment horizontal="center" vertical="center"/>
    </xf>
    <xf numFmtId="0" fontId="16" fillId="0" borderId="19" xfId="0" applyFont="1" applyBorder="1" applyAlignment="1">
      <alignment horizontal="center" vertical="center"/>
    </xf>
    <xf numFmtId="0" fontId="16" fillId="0" borderId="29" xfId="0" applyFont="1" applyBorder="1" applyAlignment="1">
      <alignment horizontal="center" vertical="center"/>
    </xf>
    <xf numFmtId="0" fontId="31" fillId="0" borderId="23" xfId="0" applyFont="1" applyBorder="1" applyAlignment="1">
      <alignment vertical="center"/>
    </xf>
    <xf numFmtId="0" fontId="31" fillId="0" borderId="19" xfId="0" applyFont="1" applyBorder="1" applyAlignment="1">
      <alignment vertical="center"/>
    </xf>
    <xf numFmtId="0" fontId="31" fillId="0" borderId="29" xfId="0" applyFont="1" applyBorder="1" applyAlignment="1">
      <alignment vertical="center"/>
    </xf>
    <xf numFmtId="0" fontId="36" fillId="0" borderId="106" xfId="0" applyFont="1" applyBorder="1" applyAlignment="1">
      <alignment horizontal="left" vertical="center" wrapText="1"/>
    </xf>
    <xf numFmtId="0" fontId="36" fillId="0" borderId="107" xfId="0" applyFont="1" applyBorder="1" applyAlignment="1">
      <alignment horizontal="left" vertical="center" wrapText="1"/>
    </xf>
    <xf numFmtId="0" fontId="36" fillId="0" borderId="66" xfId="0" applyFont="1" applyBorder="1" applyAlignment="1">
      <alignment horizontal="left" vertical="center" wrapText="1"/>
    </xf>
    <xf numFmtId="0" fontId="72" fillId="33" borderId="62" xfId="0" applyFont="1" applyFill="1" applyBorder="1" applyAlignment="1">
      <alignment horizontal="center" vertical="center"/>
    </xf>
    <xf numFmtId="0" fontId="71" fillId="33" borderId="75" xfId="0" applyFont="1" applyFill="1" applyBorder="1" applyAlignment="1">
      <alignment horizontal="center" vertical="center"/>
    </xf>
    <xf numFmtId="1" fontId="17" fillId="0" borderId="63" xfId="0" applyNumberFormat="1" applyFont="1" applyBorder="1" applyAlignment="1">
      <alignment horizontal="center" vertical="center"/>
    </xf>
    <xf numFmtId="1" fontId="17" fillId="0" borderId="77" xfId="0" applyNumberFormat="1" applyFont="1" applyBorder="1" applyAlignment="1">
      <alignment horizontal="center" vertical="center"/>
    </xf>
    <xf numFmtId="1" fontId="17" fillId="0" borderId="81" xfId="0" applyNumberFormat="1" applyFont="1" applyBorder="1" applyAlignment="1">
      <alignment horizontal="center" vertical="center"/>
    </xf>
    <xf numFmtId="1" fontId="17" fillId="0" borderId="28" xfId="0" applyNumberFormat="1" applyFont="1" applyBorder="1" applyAlignment="1">
      <alignment horizontal="center" vertical="center"/>
    </xf>
    <xf numFmtId="1" fontId="17" fillId="0" borderId="72" xfId="0" applyNumberFormat="1" applyFont="1" applyBorder="1" applyAlignment="1">
      <alignment horizontal="center" vertical="center"/>
    </xf>
    <xf numFmtId="1" fontId="17" fillId="0" borderId="30" xfId="0" applyNumberFormat="1" applyFont="1" applyBorder="1" applyAlignment="1">
      <alignment horizontal="center" vertical="center"/>
    </xf>
    <xf numFmtId="1" fontId="17" fillId="0" borderId="23" xfId="0" applyNumberFormat="1" applyFont="1" applyBorder="1" applyAlignment="1">
      <alignment horizontal="center" vertical="center"/>
    </xf>
    <xf numFmtId="1" fontId="17" fillId="0" borderId="19" xfId="0" applyNumberFormat="1" applyFont="1" applyBorder="1" applyAlignment="1">
      <alignment horizontal="center" vertical="center"/>
    </xf>
    <xf numFmtId="1" fontId="17" fillId="0" borderId="29" xfId="0" applyNumberFormat="1" applyFont="1" applyBorder="1" applyAlignment="1">
      <alignment horizontal="center" vertical="center"/>
    </xf>
    <xf numFmtId="1" fontId="17" fillId="0" borderId="67" xfId="0" applyNumberFormat="1" applyFont="1" applyBorder="1" applyAlignment="1">
      <alignment horizontal="center" vertical="center"/>
    </xf>
    <xf numFmtId="1" fontId="17" fillId="0" borderId="107" xfId="0" applyNumberFormat="1" applyFont="1" applyBorder="1" applyAlignment="1">
      <alignment horizontal="center" vertical="center"/>
    </xf>
    <xf numFmtId="1" fontId="17" fillId="0" borderId="74" xfId="0" applyNumberFormat="1" applyFont="1" applyBorder="1" applyAlignment="1">
      <alignment horizontal="center" vertical="center"/>
    </xf>
    <xf numFmtId="0" fontId="36" fillId="0" borderId="109" xfId="0" applyFont="1" applyBorder="1" applyAlignment="1">
      <alignment horizontal="left" vertical="center" wrapText="1"/>
    </xf>
    <xf numFmtId="0" fontId="36" fillId="0" borderId="77" xfId="0" applyFont="1" applyBorder="1" applyAlignment="1">
      <alignment horizontal="left" vertical="center" wrapText="1"/>
    </xf>
    <xf numFmtId="0" fontId="36" fillId="0" borderId="55" xfId="0" applyFont="1" applyBorder="1" applyAlignment="1">
      <alignment horizontal="left" vertical="center" wrapText="1"/>
    </xf>
    <xf numFmtId="0" fontId="6" fillId="0" borderId="23" xfId="0" applyFont="1" applyBorder="1" applyAlignment="1">
      <alignment horizontal="center" vertical="center"/>
    </xf>
    <xf numFmtId="0" fontId="6" fillId="0" borderId="19" xfId="0" applyFont="1" applyBorder="1" applyAlignment="1">
      <alignment horizontal="center" vertical="center"/>
    </xf>
    <xf numFmtId="0" fontId="6" fillId="0" borderId="29" xfId="0" applyFont="1" applyBorder="1" applyAlignment="1">
      <alignment horizontal="center" vertical="center"/>
    </xf>
    <xf numFmtId="0" fontId="6" fillId="0" borderId="46" xfId="0" applyFont="1" applyBorder="1" applyAlignment="1">
      <alignment horizontal="center" vertical="center"/>
    </xf>
    <xf numFmtId="0" fontId="6" fillId="0" borderId="49" xfId="0" applyFont="1" applyBorder="1" applyAlignment="1">
      <alignment horizontal="center" vertical="center"/>
    </xf>
    <xf numFmtId="0" fontId="6" fillId="0" borderId="60" xfId="0" applyFont="1" applyBorder="1" applyAlignment="1">
      <alignment horizontal="center" vertical="center"/>
    </xf>
    <xf numFmtId="0" fontId="36" fillId="0" borderId="31" xfId="0" applyFont="1" applyBorder="1" applyAlignment="1">
      <alignment horizontal="left" vertical="center" wrapText="1"/>
    </xf>
    <xf numFmtId="0" fontId="36" fillId="0" borderId="72" xfId="0" applyFont="1" applyBorder="1" applyAlignment="1">
      <alignment horizontal="left" vertical="center" wrapText="1"/>
    </xf>
    <xf numFmtId="0" fontId="36" fillId="0" borderId="32" xfId="0" applyFont="1" applyBorder="1" applyAlignment="1">
      <alignment horizontal="left" vertical="center" wrapText="1"/>
    </xf>
    <xf numFmtId="0" fontId="36" fillId="0" borderId="105" xfId="0" applyFont="1" applyBorder="1" applyAlignment="1">
      <alignment horizontal="left" vertical="center" wrapText="1"/>
    </xf>
    <xf numFmtId="0" fontId="36" fillId="0" borderId="26" xfId="0" applyFont="1" applyBorder="1" applyAlignment="1">
      <alignment horizontal="left" vertical="center" wrapText="1"/>
    </xf>
    <xf numFmtId="0" fontId="36" fillId="0" borderId="69" xfId="0" applyFont="1" applyBorder="1" applyAlignment="1">
      <alignment horizontal="left" vertical="center" wrapText="1"/>
    </xf>
    <xf numFmtId="0" fontId="16" fillId="0" borderId="45" xfId="0" applyFont="1" applyBorder="1" applyAlignment="1">
      <alignment horizontal="center" vertical="center"/>
    </xf>
    <xf numFmtId="0" fontId="16" fillId="0" borderId="48" xfId="0" applyFont="1" applyBorder="1" applyAlignment="1">
      <alignment horizontal="center" vertical="center"/>
    </xf>
    <xf numFmtId="0" fontId="16" fillId="0" borderId="42" xfId="0" applyFont="1" applyBorder="1" applyAlignment="1">
      <alignment horizontal="center" vertical="center"/>
    </xf>
    <xf numFmtId="0" fontId="2" fillId="34" borderId="0" xfId="51" applyFill="1" applyAlignment="1">
      <alignment wrapText="1"/>
    </xf>
    <xf numFmtId="0" fontId="2" fillId="34" borderId="0" xfId="51" applyFill="1"/>
    <xf numFmtId="0" fontId="2" fillId="34" borderId="13" xfId="51" applyFill="1" applyBorder="1" applyAlignment="1">
      <alignment vertical="top" wrapText="1"/>
    </xf>
    <xf numFmtId="0" fontId="2" fillId="34" borderId="13" xfId="51" applyFill="1" applyBorder="1"/>
    <xf numFmtId="0" fontId="88" fillId="34" borderId="0" xfId="51" applyFont="1" applyFill="1" applyAlignment="1">
      <alignment horizontal="left" vertical="center" wrapText="1"/>
    </xf>
    <xf numFmtId="0" fontId="88" fillId="34" borderId="0" xfId="51" applyFont="1" applyFill="1" applyAlignment="1">
      <alignment horizontal="left" vertical="top" wrapText="1"/>
    </xf>
    <xf numFmtId="0" fontId="2" fillId="34" borderId="0" xfId="51" applyFill="1" applyAlignment="1">
      <alignment vertical="top" wrapText="1"/>
    </xf>
    <xf numFmtId="0" fontId="89" fillId="38" borderId="65" xfId="51" applyFont="1" applyFill="1" applyBorder="1" applyAlignment="1">
      <alignment horizontal="center" vertical="center"/>
    </xf>
    <xf numFmtId="0" fontId="89" fillId="38" borderId="48" xfId="51" applyFont="1" applyFill="1" applyBorder="1" applyAlignment="1">
      <alignment horizontal="center" vertical="center"/>
    </xf>
    <xf numFmtId="0" fontId="89" fillId="38" borderId="83" xfId="51" applyFont="1" applyFill="1" applyBorder="1" applyAlignment="1">
      <alignment horizontal="center" vertical="center"/>
    </xf>
    <xf numFmtId="0" fontId="2" fillId="34" borderId="0" xfId="51" applyFill="1" applyAlignment="1">
      <alignment horizontal="left"/>
    </xf>
  </cellXfs>
  <cellStyles count="5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erekening" xfId="25" xr:uid="{00000000-0005-0000-0000-000018000000}"/>
    <cellStyle name="Controlecel" xfId="26" xr:uid="{00000000-0005-0000-0000-000019000000}"/>
    <cellStyle name="Gekoppelde cel" xfId="27" xr:uid="{00000000-0005-0000-0000-00001A000000}"/>
    <cellStyle name="Goed" xfId="28" xr:uid="{00000000-0005-0000-0000-00001B000000}"/>
    <cellStyle name="Hyperlink" xfId="52" builtinId="8"/>
    <cellStyle name="Hyperlink 2" xfId="46" xr:uid="{00000000-0005-0000-0000-00001D000000}"/>
    <cellStyle name="Invoer" xfId="29" xr:uid="{00000000-0005-0000-0000-00001E000000}"/>
    <cellStyle name="Kop 1" xfId="30" xr:uid="{00000000-0005-0000-0000-00001F000000}"/>
    <cellStyle name="Kop 2" xfId="31" xr:uid="{00000000-0005-0000-0000-000020000000}"/>
    <cellStyle name="Kop 3" xfId="32" xr:uid="{00000000-0005-0000-0000-000021000000}"/>
    <cellStyle name="Kop 4" xfId="33" xr:uid="{00000000-0005-0000-0000-000022000000}"/>
    <cellStyle name="Neutraal" xfId="34" xr:uid="{00000000-0005-0000-0000-000023000000}"/>
    <cellStyle name="Normal" xfId="0" builtinId="0"/>
    <cellStyle name="Normal 2" xfId="43" xr:uid="{00000000-0005-0000-0000-000025000000}"/>
    <cellStyle name="Normal 2 2" xfId="47" xr:uid="{00000000-0005-0000-0000-000026000000}"/>
    <cellStyle name="Normal 3" xfId="44" xr:uid="{00000000-0005-0000-0000-000027000000}"/>
    <cellStyle name="Normal 3 2" xfId="49" xr:uid="{00000000-0005-0000-0000-000028000000}"/>
    <cellStyle name="Normal 3 2 2" xfId="55" xr:uid="{00000000-0005-0000-0000-000029000000}"/>
    <cellStyle name="Normal 3 2 3" xfId="57" xr:uid="{24FF9198-6AE1-4FF4-9AFA-A3D1CB65D563}"/>
    <cellStyle name="Normal 3 3" xfId="53" xr:uid="{00000000-0005-0000-0000-00002A000000}"/>
    <cellStyle name="Normal 4" xfId="48" xr:uid="{00000000-0005-0000-0000-00002B000000}"/>
    <cellStyle name="Normal 4 2" xfId="51" xr:uid="{00000000-0005-0000-0000-00002C000000}"/>
    <cellStyle name="Notitie" xfId="35" xr:uid="{00000000-0005-0000-0000-00002D000000}"/>
    <cellStyle name="Ongeldig" xfId="36" xr:uid="{00000000-0005-0000-0000-00002E000000}"/>
    <cellStyle name="Percent" xfId="37" builtinId="5"/>
    <cellStyle name="Percent 2" xfId="45" xr:uid="{00000000-0005-0000-0000-000030000000}"/>
    <cellStyle name="Percent 2 2" xfId="50" xr:uid="{00000000-0005-0000-0000-000031000000}"/>
    <cellStyle name="Percent 2 2 2" xfId="56" xr:uid="{00000000-0005-0000-0000-000032000000}"/>
    <cellStyle name="Percent 2 2 3" xfId="58" xr:uid="{18C6ABB4-73B2-4F69-B025-B6B3F9F83C24}"/>
    <cellStyle name="Percent 2 3" xfId="54" xr:uid="{00000000-0005-0000-0000-000033000000}"/>
    <cellStyle name="Titel" xfId="38" xr:uid="{00000000-0005-0000-0000-000034000000}"/>
    <cellStyle name="Totaal" xfId="39" xr:uid="{00000000-0005-0000-0000-000035000000}"/>
    <cellStyle name="Uitvoer" xfId="40" xr:uid="{00000000-0005-0000-0000-000036000000}"/>
    <cellStyle name="Verklarende tekst" xfId="41" xr:uid="{00000000-0005-0000-0000-000037000000}"/>
    <cellStyle name="Waarschuwingstekst" xfId="42" xr:uid="{00000000-0005-0000-0000-000038000000}"/>
  </cellStyles>
  <dxfs count="479">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ont>
        <color rgb="FF00FF00"/>
      </font>
      <fill>
        <patternFill>
          <bgColor rgb="FF00FF00"/>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3"/>
        </patternFill>
      </fill>
    </dxf>
    <dxf>
      <fill>
        <patternFill>
          <bgColor indexed="14"/>
        </patternFill>
      </fill>
    </dxf>
    <dxf>
      <fill>
        <patternFill>
          <bgColor indexed="40"/>
        </patternFill>
      </fill>
    </dxf>
    <dxf>
      <fill>
        <patternFill patternType="none">
          <bgColor indexed="65"/>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ont>
        <condense val="0"/>
        <extend val="0"/>
        <color indexed="13"/>
      </font>
      <fill>
        <patternFill>
          <bgColor indexed="13"/>
        </patternFill>
      </fill>
    </dxf>
    <dxf>
      <fill>
        <patternFill>
          <bgColor indexed="40"/>
        </patternFill>
      </fill>
    </dxf>
    <dxf>
      <fill>
        <patternFill>
          <bgColor indexed="40"/>
        </patternFill>
      </fill>
    </dxf>
    <dxf>
      <fill>
        <patternFill>
          <bgColor indexed="40"/>
        </patternFill>
      </fill>
    </dxf>
    <dxf>
      <fill>
        <patternFill patternType="solid">
          <bgColor rgb="FF00CCFF"/>
        </patternFill>
      </fill>
    </dxf>
    <dxf>
      <fill>
        <patternFill>
          <bgColor indexed="40"/>
        </patternFill>
      </fill>
    </dxf>
    <dxf>
      <fill>
        <patternFill>
          <bgColor indexed="40"/>
        </patternFill>
      </fill>
    </dxf>
    <dxf>
      <fill>
        <patternFill patternType="solid">
          <bgColor rgb="FF00CCFF"/>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solid">
          <bgColor indexed="9"/>
        </patternFill>
      </fill>
      <border>
        <left/>
        <right/>
        <top/>
        <bottom/>
      </border>
    </dxf>
    <dxf>
      <fill>
        <patternFill>
          <bgColor indexed="40"/>
        </patternFill>
      </fill>
      <border>
        <left/>
        <right/>
        <top/>
        <bottom/>
      </border>
    </dxf>
    <dxf>
      <fill>
        <patternFill>
          <bgColor indexed="40"/>
        </patternFill>
      </fill>
      <border>
        <left/>
        <right/>
        <top/>
        <bottom/>
      </border>
    </dxf>
    <dxf>
      <fill>
        <patternFill patternType="solid">
          <bgColor indexed="9"/>
        </patternFill>
      </fill>
      <border>
        <left/>
        <right/>
        <top/>
        <bottom/>
      </border>
    </dxf>
    <dxf>
      <fill>
        <patternFill patternType="solid">
          <bgColor indexed="9"/>
        </patternFill>
      </fill>
      <border>
        <left/>
        <right/>
        <top/>
        <bottom/>
      </border>
    </dxf>
    <dxf>
      <fill>
        <patternFill>
          <bgColor indexed="40"/>
        </patternFill>
      </fill>
      <border>
        <left/>
        <right/>
        <top/>
        <bottom/>
      </border>
    </dxf>
    <dxf>
      <fill>
        <patternFill patternType="solid">
          <bgColor indexed="9"/>
        </patternFill>
      </fill>
    </dxf>
    <dxf>
      <fill>
        <patternFill>
          <bgColor indexed="40"/>
        </patternFill>
      </fill>
    </dxf>
    <dxf>
      <fill>
        <patternFill>
          <bgColor indexed="40"/>
        </patternFill>
      </fill>
    </dxf>
    <dxf>
      <fill>
        <patternFill patternType="solid">
          <bgColor indexed="9"/>
        </patternFill>
      </fill>
    </dxf>
    <dxf>
      <fill>
        <patternFill>
          <bgColor indexed="40"/>
        </patternFill>
      </fill>
    </dxf>
    <dxf>
      <fill>
        <patternFill patternType="solid">
          <bgColor indexed="9"/>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patternType="none">
          <bgColor auto="1"/>
        </patternFill>
      </fill>
    </dxf>
    <dxf>
      <fill>
        <patternFill>
          <bgColor rgb="FF00CCFF"/>
        </patternFill>
      </fill>
    </dxf>
    <dxf>
      <fill>
        <patternFill>
          <bgColor rgb="FF00CCFF"/>
        </patternFill>
      </fill>
    </dxf>
    <dxf>
      <fill>
        <patternFill patternType="none">
          <bgColor auto="1"/>
        </patternFill>
      </fill>
    </dxf>
    <dxf>
      <fill>
        <patternFill>
          <bgColor indexed="40"/>
        </patternFill>
      </fill>
    </dxf>
    <dxf>
      <fill>
        <patternFill patternType="none">
          <bgColor auto="1"/>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patternType="solid">
          <bgColor theme="0"/>
        </patternFill>
      </fill>
    </dxf>
    <dxf>
      <fill>
        <patternFill>
          <bgColor theme="0"/>
        </patternFill>
      </fill>
    </dxf>
    <dxf>
      <fill>
        <patternFill>
          <bgColor rgb="FF00CCFF"/>
        </patternFill>
      </fill>
    </dxf>
    <dxf>
      <fill>
        <patternFill>
          <bgColor theme="0"/>
        </patternFill>
      </fill>
    </dxf>
    <dxf>
      <fill>
        <patternFill>
          <bgColor theme="0"/>
        </patternFill>
      </fill>
    </dxf>
    <dxf>
      <fill>
        <patternFill>
          <bgColor rgb="FF00CCFF"/>
        </patternFill>
      </fill>
    </dxf>
    <dxf>
      <fill>
        <patternFill patternType="solid">
          <bgColor theme="0"/>
        </patternFill>
      </fill>
    </dxf>
    <dxf>
      <fill>
        <patternFill>
          <bgColor theme="0"/>
        </patternFill>
      </fill>
    </dxf>
    <dxf>
      <fill>
        <patternFill patternType="solid">
          <bgColor theme="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indexed="40"/>
        </patternFill>
      </fill>
    </dxf>
    <dxf>
      <fill>
        <patternFill>
          <bgColor theme="0"/>
        </patternFill>
      </fill>
    </dxf>
    <dxf>
      <fill>
        <patternFill>
          <bgColor indexed="40"/>
        </patternFill>
      </fill>
    </dxf>
    <dxf>
      <fill>
        <patternFill>
          <bgColor rgb="FF00CCFF"/>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rgb="FF00CCFF"/>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theme="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theme="0"/>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patternType="none">
          <bgColor indexed="65"/>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patternType="solid">
          <bgColor indexed="9"/>
        </patternFill>
      </fill>
    </dxf>
    <dxf>
      <fill>
        <patternFill>
          <bgColor indexed="22"/>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patternType="none">
          <bgColor indexed="65"/>
        </patternFill>
      </fill>
    </dxf>
    <dxf>
      <font>
        <condense val="0"/>
        <extend val="0"/>
        <color auto="1"/>
      </font>
      <fill>
        <patternFill>
          <bgColor indexed="14"/>
        </patternFill>
      </fill>
    </dxf>
    <dxf>
      <fill>
        <patternFill>
          <bgColor indexed="40"/>
        </patternFill>
      </fill>
    </dxf>
    <dxf>
      <fill>
        <patternFill patternType="none">
          <bgColor auto="1"/>
        </patternFill>
      </fill>
    </dxf>
    <dxf>
      <fill>
        <patternFill>
          <bgColor theme="0"/>
        </patternFill>
      </fill>
    </dxf>
    <dxf>
      <fill>
        <patternFill>
          <bgColor rgb="FFC0C0C0"/>
        </patternFill>
      </fill>
    </dxf>
    <dxf>
      <fill>
        <patternFill patternType="solid">
          <bgColor indexed="22"/>
        </patternFill>
      </fill>
    </dxf>
    <dxf>
      <fill>
        <patternFill patternType="none">
          <bgColor indexed="65"/>
        </patternFill>
      </fill>
    </dxf>
    <dxf>
      <fill>
        <patternFill>
          <bgColor indexed="22"/>
        </patternFill>
      </fill>
    </dxf>
    <dxf>
      <fill>
        <patternFill patternType="none">
          <bgColor auto="1"/>
        </patternFill>
      </fill>
    </dxf>
    <dxf>
      <fill>
        <patternFill>
          <bgColor rgb="FFC0C0C0"/>
        </patternFill>
      </fill>
    </dxf>
    <dxf>
      <fill>
        <patternFill>
          <bgColor rgb="FFC0C0C0"/>
        </patternFill>
      </fill>
    </dxf>
    <dxf>
      <fill>
        <patternFill>
          <bgColor indexed="14"/>
        </patternFill>
      </fill>
    </dxf>
    <dxf>
      <fill>
        <patternFill>
          <bgColor indexed="40"/>
        </patternFill>
      </fill>
    </dxf>
    <dxf>
      <fill>
        <patternFill>
          <bgColor indexed="8"/>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theme="0" tint="-0.24994659260841701"/>
        </patternFill>
      </fill>
    </dxf>
    <dxf>
      <fill>
        <patternFill>
          <bgColor rgb="FFC0C0C0"/>
        </patternFill>
      </fill>
    </dxf>
    <dxf>
      <fill>
        <patternFill>
          <bgColor theme="0"/>
        </patternFill>
      </fill>
    </dxf>
    <dxf>
      <fill>
        <patternFill>
          <bgColor rgb="FFC0C0C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14"/>
        </patternFill>
      </fill>
    </dxf>
    <dxf>
      <fill>
        <patternFill>
          <bgColor indexed="40"/>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14"/>
        </patternFill>
      </fill>
    </dxf>
    <dxf>
      <fill>
        <patternFill>
          <bgColor indexed="40"/>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bgColor indexed="40"/>
        </patternFill>
      </fill>
    </dxf>
    <dxf>
      <fill>
        <patternFill>
          <bgColor indexed="14"/>
        </patternFill>
      </fill>
    </dxf>
    <dxf>
      <fill>
        <patternFill patternType="none">
          <bgColor indexed="65"/>
        </patternFill>
      </fill>
    </dxf>
    <dxf>
      <fill>
        <patternFill>
          <bgColor indexed="22"/>
        </patternFill>
      </fill>
    </dxf>
    <dxf>
      <fill>
        <patternFill>
          <bgColor indexed="22"/>
        </patternFill>
      </fill>
    </dxf>
    <dxf>
      <fill>
        <patternFill patternType="none">
          <bgColor indexed="65"/>
        </patternFill>
      </fill>
    </dxf>
    <dxf>
      <fill>
        <patternFill>
          <bgColor indexed="22"/>
        </patternFill>
      </fill>
    </dxf>
    <dxf>
      <fill>
        <patternFill>
          <bgColor indexed="40"/>
        </patternFill>
      </fill>
    </dxf>
    <dxf>
      <fill>
        <patternFill>
          <bgColor indexed="14"/>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ill>
        <patternFill patternType="lightUp">
          <bgColor indexed="51"/>
        </patternFill>
      </fill>
    </dxf>
    <dxf>
      <fill>
        <patternFill patternType="lightUp">
          <bgColor indexed="5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ill>
        <patternFill patternType="lightUp">
          <bgColor indexed="51"/>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bgColor rgb="FFC0C0C0"/>
        </patternFill>
      </fill>
    </dxf>
    <dxf>
      <font>
        <b/>
        <i val="0"/>
      </font>
      <fill>
        <patternFill>
          <fgColor auto="1"/>
          <bgColor rgb="FFC0C0C0"/>
        </patternFill>
      </fill>
    </dxf>
    <dxf>
      <font>
        <b/>
        <i val="0"/>
      </font>
      <fill>
        <patternFill>
          <bgColor rgb="FFC0C0C0"/>
        </patternFill>
      </fill>
    </dxf>
    <dxf>
      <fill>
        <patternFill>
          <bgColor indexed="40"/>
        </patternFill>
      </fill>
    </dxf>
    <dxf>
      <fill>
        <patternFill>
          <bgColor indexed="40"/>
        </patternFill>
      </fill>
    </dxf>
    <dxf>
      <fill>
        <patternFill>
          <bgColor indexed="40"/>
        </patternFill>
      </fill>
    </dxf>
    <dxf>
      <fill>
        <patternFill>
          <bgColor indexed="40"/>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ont>
        <condense val="0"/>
        <extend val="0"/>
        <color indexed="10"/>
      </font>
      <fill>
        <patternFill>
          <bgColor indexed="10"/>
        </patternFill>
      </fill>
    </dxf>
    <dxf>
      <font>
        <condense val="0"/>
        <extend val="0"/>
        <color indexed="11"/>
      </font>
      <fill>
        <patternFill>
          <bgColor indexed="11"/>
        </patternFill>
      </fill>
    </dxf>
    <dxf>
      <fill>
        <patternFill>
          <bgColor indexed="8"/>
        </patternFill>
      </fill>
    </dxf>
    <dxf>
      <fill>
        <patternFill>
          <bgColor indexed="8"/>
        </patternFill>
      </fill>
    </dxf>
  </dxfs>
  <tableStyles count="0" defaultTableStyle="TableStyleMedium2" defaultPivotStyle="PivotStyleLight16"/>
  <colors>
    <mruColors>
      <color rgb="FF800080"/>
      <color rgb="FF00FF00"/>
      <color rgb="FF339966"/>
      <color rgb="FF3399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xdr:from>
      <xdr:col>2</xdr:col>
      <xdr:colOff>3907155</xdr:colOff>
      <xdr:row>2</xdr:row>
      <xdr:rowOff>447675</xdr:rowOff>
    </xdr:from>
    <xdr:to>
      <xdr:col>2</xdr:col>
      <xdr:colOff>7292397</xdr:colOff>
      <xdr:row>2</xdr:row>
      <xdr:rowOff>1657350</xdr:rowOff>
    </xdr:to>
    <xdr:sp macro="" textlink="">
      <xdr:nvSpPr>
        <xdr:cNvPr id="16388" name="Text Box 4">
          <a:extLst>
            <a:ext uri="{FF2B5EF4-FFF2-40B4-BE49-F238E27FC236}">
              <a16:creationId xmlns:a16="http://schemas.microsoft.com/office/drawing/2014/main" id="{00000000-0008-0000-0300-000004400000}"/>
            </a:ext>
          </a:extLst>
        </xdr:cNvPr>
        <xdr:cNvSpPr txBox="1">
          <a:spLocks noChangeArrowheads="1"/>
        </xdr:cNvSpPr>
      </xdr:nvSpPr>
      <xdr:spPr bwMode="auto">
        <a:xfrm>
          <a:off x="5362575" y="1409700"/>
          <a:ext cx="3286125" cy="1209675"/>
        </a:xfrm>
        <a:prstGeom prst="rect">
          <a:avLst/>
        </a:prstGeom>
        <a:solidFill>
          <a:srgbClr val="FFFFFF"/>
        </a:solidFill>
        <a:ln w="9525">
          <a:solidFill>
            <a:srgbClr val="000000"/>
          </a:solidFill>
          <a:miter lim="800000"/>
          <a:headEnd/>
          <a:tailEnd/>
        </a:ln>
      </xdr:spPr>
      <xdr:txBody>
        <a:bodyPr vertOverflow="clip" wrap="square" lIns="91440" tIns="73152" rIns="91440" bIns="0" anchor="t" upright="1"/>
        <a:lstStyle/>
        <a:p>
          <a:pPr algn="ctr" rtl="0">
            <a:defRPr sz="1000"/>
          </a:pPr>
          <a:r>
            <a:rPr lang="en-GB" sz="4500" b="1" i="0" u="none" strike="noStrike" baseline="0">
              <a:solidFill>
                <a:srgbClr val="000000"/>
              </a:solidFill>
              <a:latin typeface="Arial"/>
              <a:cs typeface="Arial"/>
            </a:rPr>
            <a:t>BASIC</a:t>
          </a:r>
          <a:endParaRPr lang="en-GB" sz="28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Chemical</a:t>
          </a:r>
        </a:p>
        <a:p>
          <a:pPr algn="ctr" rtl="0">
            <a:defRPr sz="1000"/>
          </a:pPr>
          <a:endParaRPr lang="en-GB" sz="2800" b="1" i="0" u="none" strike="noStrike" baseline="0">
            <a:solidFill>
              <a:srgbClr val="000000"/>
            </a:solidFill>
            <a:latin typeface="Arial"/>
            <a:cs typeface="Arial"/>
          </a:endParaRPr>
        </a:p>
        <a:p>
          <a:pPr algn="ctr" rtl="0">
            <a:defRPr sz="1000"/>
          </a:pPr>
          <a:endParaRPr lang="en-GB" sz="2800" b="1" i="0" u="none" strike="noStrike" baseline="0">
            <a:solidFill>
              <a:srgbClr val="000000"/>
            </a:solidFill>
            <a:latin typeface="Arial"/>
            <a:cs typeface="Arial"/>
          </a:endParaRPr>
        </a:p>
      </xdr:txBody>
    </xdr:sp>
    <xdr:clientData/>
  </xdr:twoCellAnchor>
  <xdr:twoCellAnchor>
    <xdr:from>
      <xdr:col>2</xdr:col>
      <xdr:colOff>68580</xdr:colOff>
      <xdr:row>2</xdr:row>
      <xdr:rowOff>114300</xdr:rowOff>
    </xdr:from>
    <xdr:to>
      <xdr:col>2</xdr:col>
      <xdr:colOff>2636520</xdr:colOff>
      <xdr:row>2</xdr:row>
      <xdr:rowOff>1996440</xdr:rowOff>
    </xdr:to>
    <xdr:pic>
      <xdr:nvPicPr>
        <xdr:cNvPr id="16505" name="Picture 11" descr="GA_logo">
          <a:extLst>
            <a:ext uri="{FF2B5EF4-FFF2-40B4-BE49-F238E27FC236}">
              <a16:creationId xmlns:a16="http://schemas.microsoft.com/office/drawing/2014/main" id="{00000000-0008-0000-0300-0000794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668780" y="1074420"/>
          <a:ext cx="2567940" cy="1882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3897630</xdr:colOff>
      <xdr:row>2</xdr:row>
      <xdr:rowOff>430530</xdr:rowOff>
    </xdr:from>
    <xdr:to>
      <xdr:col>2</xdr:col>
      <xdr:colOff>7625767</xdr:colOff>
      <xdr:row>2</xdr:row>
      <xdr:rowOff>1649730</xdr:rowOff>
    </xdr:to>
    <xdr:sp macro="" textlink="">
      <xdr:nvSpPr>
        <xdr:cNvPr id="1034" name="Text Box 10">
          <a:extLst>
            <a:ext uri="{FF2B5EF4-FFF2-40B4-BE49-F238E27FC236}">
              <a16:creationId xmlns:a16="http://schemas.microsoft.com/office/drawing/2014/main" id="{00000000-0008-0000-0500-00000A040000}"/>
            </a:ext>
          </a:extLst>
        </xdr:cNvPr>
        <xdr:cNvSpPr txBox="1">
          <a:spLocks noChangeArrowheads="1"/>
        </xdr:cNvSpPr>
      </xdr:nvSpPr>
      <xdr:spPr bwMode="auto">
        <a:xfrm>
          <a:off x="5429250" y="1409700"/>
          <a:ext cx="3629025" cy="1219200"/>
        </a:xfrm>
        <a:prstGeom prst="rect">
          <a:avLst/>
        </a:prstGeom>
        <a:solidFill>
          <a:srgbClr val="FFFFFF"/>
        </a:solidFill>
        <a:ln w="9525">
          <a:solidFill>
            <a:srgbClr val="000000"/>
          </a:solidFill>
          <a:miter lim="800000"/>
          <a:headEnd/>
          <a:tailEnd/>
        </a:ln>
      </xdr:spPr>
      <xdr:txBody>
        <a:bodyPr vertOverflow="clip" wrap="square" lIns="54864" tIns="41148" rIns="54864" bIns="0" anchor="t" upright="1"/>
        <a:lstStyle/>
        <a:p>
          <a:pPr algn="ctr" rtl="0">
            <a:defRPr sz="1000"/>
          </a:pPr>
          <a:r>
            <a:rPr lang="en-GB" sz="4500" b="1" i="0" u="none" strike="noStrike" baseline="0">
              <a:solidFill>
                <a:srgbClr val="000000"/>
              </a:solidFill>
              <a:latin typeface="Arial"/>
              <a:cs typeface="Arial"/>
            </a:rPr>
            <a:t>RANKING</a:t>
          </a:r>
          <a:endParaRPr lang="en-GB" sz="3600" b="1" i="0" u="none" strike="noStrike" baseline="0">
            <a:solidFill>
              <a:srgbClr val="000000"/>
            </a:solidFill>
            <a:latin typeface="Arial"/>
            <a:cs typeface="Arial"/>
          </a:endParaRPr>
        </a:p>
        <a:p>
          <a:pPr algn="ctr" rtl="0">
            <a:defRPr sz="1000"/>
          </a:pPr>
          <a:r>
            <a:rPr lang="en-GB" sz="2800" b="1" i="0" u="none" strike="noStrike" baseline="0">
              <a:solidFill>
                <a:srgbClr val="000000"/>
              </a:solidFill>
              <a:latin typeface="Arial"/>
              <a:cs typeface="Arial"/>
            </a:rPr>
            <a:t>Office - Chemical</a:t>
          </a:r>
        </a:p>
      </xdr:txBody>
    </xdr:sp>
    <xdr:clientData/>
  </xdr:twoCellAnchor>
  <xdr:twoCellAnchor>
    <xdr:from>
      <xdr:col>2</xdr:col>
      <xdr:colOff>53340</xdr:colOff>
      <xdr:row>2</xdr:row>
      <xdr:rowOff>83820</xdr:rowOff>
    </xdr:from>
    <xdr:to>
      <xdr:col>2</xdr:col>
      <xdr:colOff>2644140</xdr:colOff>
      <xdr:row>2</xdr:row>
      <xdr:rowOff>1965960</xdr:rowOff>
    </xdr:to>
    <xdr:pic>
      <xdr:nvPicPr>
        <xdr:cNvPr id="1283" name="Picture 76" descr="GA_logo">
          <a:extLst>
            <a:ext uri="{FF2B5EF4-FFF2-40B4-BE49-F238E27FC236}">
              <a16:creationId xmlns:a16="http://schemas.microsoft.com/office/drawing/2014/main" id="{00000000-0008-0000-0500-00000305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37360" y="1051560"/>
          <a:ext cx="2590800" cy="1882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xdr:col>
      <xdr:colOff>60960</xdr:colOff>
      <xdr:row>2</xdr:row>
      <xdr:rowOff>76200</xdr:rowOff>
    </xdr:from>
    <xdr:to>
      <xdr:col>2</xdr:col>
      <xdr:colOff>2651760</xdr:colOff>
      <xdr:row>2</xdr:row>
      <xdr:rowOff>1958340</xdr:rowOff>
    </xdr:to>
    <xdr:pic>
      <xdr:nvPicPr>
        <xdr:cNvPr id="32800" name="Picture 3" descr="GA_logo">
          <a:extLst>
            <a:ext uri="{FF2B5EF4-FFF2-40B4-BE49-F238E27FC236}">
              <a16:creationId xmlns:a16="http://schemas.microsoft.com/office/drawing/2014/main" id="{00000000-0008-0000-0600-000020800000}"/>
            </a:ext>
          </a:extLst>
        </xdr:cNvPr>
        <xdr:cNvPicPr>
          <a:picLocks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744980" y="1043940"/>
          <a:ext cx="2590800" cy="188214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val="090000"/>
        </a:solidFill>
        <a:ln w="9525" cap="flat" cmpd="sng" algn="ctr">
          <a:solidFill>
            <a:srgbClr val="400000"/>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8" Type="http://schemas.openxmlformats.org/officeDocument/2006/relationships/hyperlink" Target="http://glomeep.imo.org/technology/shaft-generator/" TargetMode="External"/><Relationship Id="rId13" Type="http://schemas.openxmlformats.org/officeDocument/2006/relationships/hyperlink" Target="http://glomeep.imo.org/technology/hull-cleaning/" TargetMode="External"/><Relationship Id="rId18" Type="http://schemas.openxmlformats.org/officeDocument/2006/relationships/hyperlink" Target="http://glomeep.imo.org/technology/propeller-retrofitting/" TargetMode="External"/><Relationship Id="rId26" Type="http://schemas.openxmlformats.org/officeDocument/2006/relationships/hyperlink" Target="http://glomeep.imo.org/technology/solar-panels/" TargetMode="External"/><Relationship Id="rId3" Type="http://schemas.openxmlformats.org/officeDocument/2006/relationships/hyperlink" Target="http://glomeep.imo.org/technology/engine-performance-optimization-automatic/" TargetMode="External"/><Relationship Id="rId21" Type="http://schemas.openxmlformats.org/officeDocument/2006/relationships/hyperlink" Target="http://glomeep.imo.org/technology/energy-efficient-lighting-system/" TargetMode="External"/><Relationship Id="rId34" Type="http://schemas.openxmlformats.org/officeDocument/2006/relationships/hyperlink" Target="http://glomeep.imo.org/resources/energy-efficiency-techologies-information-portal/" TargetMode="External"/><Relationship Id="rId7" Type="http://schemas.openxmlformats.org/officeDocument/2006/relationships/hyperlink" Target="http://glomeep.imo.org/technology/improved-auxiliary-engine-load/" TargetMode="External"/><Relationship Id="rId12" Type="http://schemas.openxmlformats.org/officeDocument/2006/relationships/hyperlink" Target="http://glomeep.imo.org/technology/air-cavity-lubrication/" TargetMode="External"/><Relationship Id="rId17" Type="http://schemas.openxmlformats.org/officeDocument/2006/relationships/hyperlink" Target="http://glomeep.imo.org/technology/propeller-polishing/" TargetMode="External"/><Relationship Id="rId25" Type="http://schemas.openxmlformats.org/officeDocument/2006/relationships/hyperlink" Target="http://glomeep.imo.org/technology/kite/" TargetMode="External"/><Relationship Id="rId33" Type="http://schemas.openxmlformats.org/officeDocument/2006/relationships/hyperlink" Target="http://glomeep.imo.org/legal-disclaimer-for-eet-ip/" TargetMode="External"/><Relationship Id="rId2" Type="http://schemas.openxmlformats.org/officeDocument/2006/relationships/hyperlink" Target="http://glomeep.imo.org/technology/engine-de-rating/" TargetMode="External"/><Relationship Id="rId16" Type="http://schemas.openxmlformats.org/officeDocument/2006/relationships/hyperlink" Target="http://glomeep.imo.org/technology/hull-retrofitting/" TargetMode="External"/><Relationship Id="rId20" Type="http://schemas.openxmlformats.org/officeDocument/2006/relationships/hyperlink" Target="http://glomeep.imo.org/technology/cargo-handling-systems-cargo-discharge-operation/" TargetMode="External"/><Relationship Id="rId29" Type="http://schemas.openxmlformats.org/officeDocument/2006/relationships/hyperlink" Target="http://glomeep.imo.org/technology/efficient-dp-operation/" TargetMode="External"/><Relationship Id="rId1" Type="http://schemas.openxmlformats.org/officeDocument/2006/relationships/hyperlink" Target="http://glomeep.imo.org/technology/auxiliary-systems-optimization/" TargetMode="External"/><Relationship Id="rId6" Type="http://schemas.openxmlformats.org/officeDocument/2006/relationships/hyperlink" Target="http://glomeep.imo.org/technology/hybridization-plug-in-or-conventional/" TargetMode="External"/><Relationship Id="rId11" Type="http://schemas.openxmlformats.org/officeDocument/2006/relationships/hyperlink" Target="http://glomeep.imo.org/technology/waste-heat-recovery-systems/" TargetMode="External"/><Relationship Id="rId24" Type="http://schemas.openxmlformats.org/officeDocument/2006/relationships/hyperlink" Target="http://glomeep.imo.org/technology/flettner-rotors/" TargetMode="External"/><Relationship Id="rId32" Type="http://schemas.openxmlformats.org/officeDocument/2006/relationships/hyperlink" Target="http://glomeep.imo.org/technology/weather-routing/" TargetMode="External"/><Relationship Id="rId5" Type="http://schemas.openxmlformats.org/officeDocument/2006/relationships/hyperlink" Target="http://glomeep.imo.org/technology/exhaust-gas-boilers-on-auxiliary-engines/" TargetMode="External"/><Relationship Id="rId15" Type="http://schemas.openxmlformats.org/officeDocument/2006/relationships/hyperlink" Target="http://glomeep.imo.org/technology/hull-form-optimization/" TargetMode="External"/><Relationship Id="rId23" Type="http://schemas.openxmlformats.org/officeDocument/2006/relationships/hyperlink" Target="http://glomeep.imo.org/technology/fixed-sails-or-wings/" TargetMode="External"/><Relationship Id="rId28" Type="http://schemas.openxmlformats.org/officeDocument/2006/relationships/hyperlink" Target="http://glomeep.imo.org/technology/combinator-optimizing/" TargetMode="External"/><Relationship Id="rId10" Type="http://schemas.openxmlformats.org/officeDocument/2006/relationships/hyperlink" Target="http://glomeep.imo.org/technology/steam-plant-operation-improvement/" TargetMode="External"/><Relationship Id="rId19" Type="http://schemas.openxmlformats.org/officeDocument/2006/relationships/hyperlink" Target="http://glomeep.imo.org/technology/propulsion-improving-devices-pids/" TargetMode="External"/><Relationship Id="rId31" Type="http://schemas.openxmlformats.org/officeDocument/2006/relationships/hyperlink" Target="http://glomeep.imo.org/technology/trim-and-draft-optimization/" TargetMode="External"/><Relationship Id="rId4" Type="http://schemas.openxmlformats.org/officeDocument/2006/relationships/hyperlink" Target="http://glomeep.imo.org/technology/engine-performance-optimization-manual/" TargetMode="External"/><Relationship Id="rId9" Type="http://schemas.openxmlformats.org/officeDocument/2006/relationships/hyperlink" Target="http://glomeep.imo.org/technology/shore-power/" TargetMode="External"/><Relationship Id="rId14" Type="http://schemas.openxmlformats.org/officeDocument/2006/relationships/hyperlink" Target="http://glomeep.imo.org/technology/hull-coating/" TargetMode="External"/><Relationship Id="rId22" Type="http://schemas.openxmlformats.org/officeDocument/2006/relationships/hyperlink" Target="http://glomeep.imo.org/technology/frequency-controlled-electric-motors/" TargetMode="External"/><Relationship Id="rId27" Type="http://schemas.openxmlformats.org/officeDocument/2006/relationships/hyperlink" Target="http://glomeep.imo.org/technology/autopilot-adjustment-and-use/" TargetMode="External"/><Relationship Id="rId30" Type="http://schemas.openxmlformats.org/officeDocument/2006/relationships/hyperlink" Target="http://glomeep.imo.org/technology/speed-management/" TargetMode="External"/><Relationship Id="rId35"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Y313"/>
  <sheetViews>
    <sheetView tabSelected="1" zoomScale="50" zoomScaleNormal="50" zoomScaleSheetLayoutView="50" workbookViewId="0">
      <pane ySplit="3" topLeftCell="A4" activePane="bottomLeft" state="frozen"/>
      <selection pane="bottomLeft" activeCell="AA1" sqref="AA1"/>
    </sheetView>
  </sheetViews>
  <sheetFormatPr defaultColWidth="9.140625" defaultRowHeight="12.75" x14ac:dyDescent="0.2"/>
  <cols>
    <col min="1" max="1" width="9.7109375" customWidth="1"/>
    <col min="2" max="2" width="13.7109375" style="76" customWidth="1"/>
    <col min="3" max="3" width="123.42578125" style="2" customWidth="1"/>
    <col min="4" max="6" width="6.140625" customWidth="1"/>
    <col min="7" max="7" width="5.7109375" customWidth="1"/>
    <col min="8" max="24" width="6.140625" customWidth="1"/>
    <col min="25" max="25" width="5.5703125" style="30" hidden="1" customWidth="1"/>
    <col min="26" max="26" width="5.7109375" style="30" customWidth="1"/>
    <col min="27" max="51" width="9.140625" style="30"/>
  </cols>
  <sheetData>
    <row r="1" spans="1:51" ht="45" customHeight="1" thickBot="1" x14ac:dyDescent="0.25">
      <c r="A1" s="287" t="s">
        <v>0</v>
      </c>
      <c r="B1" s="288"/>
      <c r="C1" s="287"/>
      <c r="D1" s="289" t="s">
        <v>1</v>
      </c>
      <c r="E1" s="287"/>
      <c r="F1" s="287"/>
      <c r="G1" s="287"/>
      <c r="H1" s="287"/>
      <c r="I1" s="287"/>
      <c r="J1" s="287"/>
      <c r="K1" s="287"/>
      <c r="L1" s="287"/>
      <c r="M1" s="287"/>
      <c r="N1" s="287"/>
      <c r="O1" s="287"/>
      <c r="P1" s="287"/>
      <c r="Q1" s="287"/>
      <c r="R1" s="287"/>
      <c r="S1" s="287"/>
      <c r="T1" s="287"/>
      <c r="U1" s="287"/>
      <c r="V1" s="287"/>
      <c r="W1" s="287"/>
      <c r="X1" s="290" t="s">
        <v>2</v>
      </c>
    </row>
    <row r="2" spans="1:51" s="2" customFormat="1" ht="30.75" customHeight="1" thickBot="1" x14ac:dyDescent="0.25">
      <c r="A2" s="612" t="s">
        <v>1201</v>
      </c>
      <c r="B2" s="613"/>
      <c r="C2" s="613"/>
      <c r="D2" s="613"/>
      <c r="E2" s="613"/>
      <c r="F2" s="613"/>
      <c r="G2" s="613"/>
      <c r="H2" s="613"/>
      <c r="I2" s="613"/>
      <c r="J2" s="613"/>
      <c r="K2" s="613"/>
      <c r="L2" s="613"/>
      <c r="M2" s="613"/>
      <c r="N2" s="613"/>
      <c r="O2" s="613"/>
      <c r="P2" s="613"/>
      <c r="Q2" s="613"/>
      <c r="R2" s="613"/>
      <c r="S2" s="613"/>
      <c r="T2" s="613"/>
      <c r="U2" s="613"/>
      <c r="V2" s="613"/>
      <c r="W2" s="613"/>
      <c r="X2" s="614"/>
      <c r="Y2" s="48"/>
      <c r="Z2" s="48"/>
      <c r="AA2" s="48"/>
      <c r="AB2" s="48"/>
      <c r="AC2" s="48"/>
      <c r="AD2" s="48"/>
      <c r="AE2" s="48"/>
      <c r="AF2" s="48"/>
      <c r="AG2" s="48"/>
      <c r="AH2" s="48"/>
      <c r="AI2" s="48"/>
      <c r="AJ2" s="48"/>
      <c r="AK2" s="48"/>
      <c r="AL2" s="48"/>
      <c r="AM2" s="48"/>
      <c r="AN2" s="48"/>
      <c r="AO2" s="48"/>
      <c r="AP2" s="48"/>
      <c r="AQ2" s="48"/>
      <c r="AR2" s="48"/>
      <c r="AS2" s="48"/>
      <c r="AT2" s="48"/>
      <c r="AU2" s="48"/>
      <c r="AV2" s="48"/>
      <c r="AW2" s="48"/>
      <c r="AX2" s="48"/>
      <c r="AY2" s="48"/>
    </row>
    <row r="3" spans="1:51" ht="161.44999999999999" customHeight="1" thickBot="1" x14ac:dyDescent="0.25">
      <c r="A3" s="315" t="s">
        <v>43</v>
      </c>
      <c r="B3" s="49" t="s">
        <v>531</v>
      </c>
      <c r="C3" s="50" t="s">
        <v>537</v>
      </c>
      <c r="D3" s="3" t="s">
        <v>332</v>
      </c>
      <c r="E3" s="326" t="s">
        <v>538</v>
      </c>
      <c r="F3" s="5" t="s">
        <v>333</v>
      </c>
      <c r="G3" s="326" t="s">
        <v>538</v>
      </c>
      <c r="H3" s="5" t="s">
        <v>447</v>
      </c>
      <c r="I3" s="326" t="s">
        <v>538</v>
      </c>
      <c r="J3" s="5" t="s">
        <v>459</v>
      </c>
      <c r="K3" s="326" t="s">
        <v>538</v>
      </c>
      <c r="L3" s="5" t="s">
        <v>548</v>
      </c>
      <c r="M3" s="326" t="s">
        <v>538</v>
      </c>
      <c r="N3" s="5" t="s">
        <v>460</v>
      </c>
      <c r="O3" s="326" t="s">
        <v>538</v>
      </c>
      <c r="P3" s="5" t="s">
        <v>446</v>
      </c>
      <c r="Q3" s="326" t="s">
        <v>538</v>
      </c>
      <c r="R3" s="327" t="s">
        <v>461</v>
      </c>
      <c r="S3" s="326" t="s">
        <v>538</v>
      </c>
      <c r="T3" s="5" t="s">
        <v>547</v>
      </c>
      <c r="U3" s="326" t="s">
        <v>538</v>
      </c>
      <c r="V3" s="327" t="s">
        <v>217</v>
      </c>
      <c r="W3" s="4" t="s">
        <v>538</v>
      </c>
      <c r="X3" s="328" t="s">
        <v>61</v>
      </c>
    </row>
    <row r="4" spans="1:51" ht="33" customHeight="1" thickBot="1" x14ac:dyDescent="0.35">
      <c r="A4" s="527"/>
      <c r="B4" s="217">
        <v>100</v>
      </c>
      <c r="C4" s="609" t="s">
        <v>457</v>
      </c>
      <c r="D4" s="610"/>
      <c r="E4" s="610"/>
      <c r="F4" s="610"/>
      <c r="G4" s="610"/>
      <c r="H4" s="610"/>
      <c r="I4" s="610"/>
      <c r="J4" s="610"/>
      <c r="K4" s="610"/>
      <c r="L4" s="610"/>
      <c r="M4" s="610"/>
      <c r="N4" s="610"/>
      <c r="O4" s="610"/>
      <c r="P4" s="610"/>
      <c r="Q4" s="610"/>
      <c r="R4" s="610"/>
      <c r="S4" s="610"/>
      <c r="T4" s="610"/>
      <c r="U4" s="610"/>
      <c r="V4" s="610"/>
      <c r="W4" s="610"/>
      <c r="X4" s="611"/>
    </row>
    <row r="5" spans="1:51" ht="30" customHeight="1" thickBot="1" x14ac:dyDescent="0.5">
      <c r="A5" s="316"/>
      <c r="B5" s="210">
        <v>101</v>
      </c>
      <c r="C5" s="109" t="s">
        <v>156</v>
      </c>
      <c r="D5" s="27"/>
      <c r="E5" s="55"/>
      <c r="F5" s="27" t="s">
        <v>75</v>
      </c>
      <c r="G5" s="56"/>
      <c r="H5" s="28" t="s">
        <v>75</v>
      </c>
      <c r="I5" s="55"/>
      <c r="J5" s="27" t="s">
        <v>75</v>
      </c>
      <c r="K5" s="56"/>
      <c r="L5" s="28" t="s">
        <v>75</v>
      </c>
      <c r="M5" s="55"/>
      <c r="N5" s="27" t="s">
        <v>75</v>
      </c>
      <c r="O5" s="56"/>
      <c r="P5" s="28" t="s">
        <v>75</v>
      </c>
      <c r="Q5" s="55"/>
      <c r="R5" s="57"/>
      <c r="S5" s="56"/>
      <c r="T5" s="28" t="s">
        <v>75</v>
      </c>
      <c r="U5" s="55"/>
      <c r="V5" s="27" t="s">
        <v>75</v>
      </c>
      <c r="W5" s="55"/>
      <c r="X5" s="317"/>
    </row>
    <row r="6" spans="1:51" ht="27.95" customHeight="1" thickBot="1" x14ac:dyDescent="0.25">
      <c r="A6" s="318"/>
      <c r="B6" s="205" t="s">
        <v>499</v>
      </c>
      <c r="C6" s="424" t="s">
        <v>94</v>
      </c>
      <c r="D6" s="590"/>
      <c r="E6" s="591"/>
      <c r="F6" s="590"/>
      <c r="G6" s="591"/>
      <c r="H6" s="590"/>
      <c r="I6" s="591"/>
      <c r="J6" s="590"/>
      <c r="K6" s="591"/>
      <c r="L6" s="590"/>
      <c r="M6" s="591"/>
      <c r="N6" s="590"/>
      <c r="O6" s="591"/>
      <c r="P6" s="590"/>
      <c r="Q6" s="591"/>
      <c r="R6" s="590"/>
      <c r="S6" s="591"/>
      <c r="T6" s="590"/>
      <c r="U6" s="591"/>
      <c r="V6" s="590"/>
      <c r="W6" s="602"/>
      <c r="X6" s="319"/>
      <c r="Y6" s="30">
        <f>COUNTIF(D6:W6,"a")+COUNTIF(D6:W6,"s")</f>
        <v>0</v>
      </c>
      <c r="Z6" s="157"/>
    </row>
    <row r="7" spans="1:51" ht="30" customHeight="1" thickBot="1" x14ac:dyDescent="0.5">
      <c r="A7" s="318"/>
      <c r="B7" s="210">
        <v>102</v>
      </c>
      <c r="C7" s="110" t="s">
        <v>505</v>
      </c>
      <c r="D7" s="27"/>
      <c r="E7" s="56"/>
      <c r="F7" s="28" t="s">
        <v>75</v>
      </c>
      <c r="G7" s="55"/>
      <c r="H7" s="27" t="s">
        <v>75</v>
      </c>
      <c r="I7" s="56"/>
      <c r="J7" s="28" t="s">
        <v>75</v>
      </c>
      <c r="K7" s="55"/>
      <c r="L7" s="27" t="s">
        <v>75</v>
      </c>
      <c r="M7" s="58"/>
      <c r="N7" s="28" t="s">
        <v>75</v>
      </c>
      <c r="O7" s="59"/>
      <c r="P7" s="27" t="s">
        <v>75</v>
      </c>
      <c r="Q7" s="56"/>
      <c r="R7" s="28"/>
      <c r="S7" s="55"/>
      <c r="T7" s="57"/>
      <c r="U7" s="56"/>
      <c r="V7" s="59"/>
      <c r="W7" s="55"/>
      <c r="X7" s="317"/>
    </row>
    <row r="8" spans="1:51" ht="45" customHeight="1" x14ac:dyDescent="0.2">
      <c r="A8" s="318"/>
      <c r="B8" s="198" t="s">
        <v>500</v>
      </c>
      <c r="C8" s="111" t="s">
        <v>421</v>
      </c>
      <c r="D8" s="587"/>
      <c r="E8" s="592"/>
      <c r="F8" s="587"/>
      <c r="G8" s="592"/>
      <c r="H8" s="587"/>
      <c r="I8" s="592"/>
      <c r="J8" s="587"/>
      <c r="K8" s="592"/>
      <c r="L8" s="587"/>
      <c r="M8" s="592"/>
      <c r="N8" s="587"/>
      <c r="O8" s="592"/>
      <c r="P8" s="587"/>
      <c r="Q8" s="592"/>
      <c r="R8" s="587"/>
      <c r="S8" s="592"/>
      <c r="T8" s="587"/>
      <c r="U8" s="592"/>
      <c r="V8" s="587"/>
      <c r="W8" s="588"/>
      <c r="X8" s="319"/>
      <c r="Y8" s="30">
        <f>COUNTIF(D8:W8,"a")+COUNTIF(D8:W8,"s")</f>
        <v>0</v>
      </c>
      <c r="Z8" s="157"/>
    </row>
    <row r="9" spans="1:51" ht="27.95" customHeight="1" x14ac:dyDescent="0.2">
      <c r="A9" s="318"/>
      <c r="B9" s="198" t="s">
        <v>501</v>
      </c>
      <c r="C9" s="112" t="s">
        <v>536</v>
      </c>
      <c r="D9" s="584"/>
      <c r="E9" s="586"/>
      <c r="F9" s="584"/>
      <c r="G9" s="586"/>
      <c r="H9" s="584"/>
      <c r="I9" s="586"/>
      <c r="J9" s="584"/>
      <c r="K9" s="586"/>
      <c r="L9" s="584"/>
      <c r="M9" s="586"/>
      <c r="N9" s="584"/>
      <c r="O9" s="586"/>
      <c r="P9" s="584"/>
      <c r="Q9" s="586"/>
      <c r="R9" s="584"/>
      <c r="S9" s="586"/>
      <c r="T9" s="584"/>
      <c r="U9" s="586"/>
      <c r="V9" s="584"/>
      <c r="W9" s="585"/>
      <c r="X9" s="319"/>
      <c r="Y9" s="30">
        <f>COUNTIF(D9:W9,"a")+COUNTIF(D9:W9,"s")</f>
        <v>0</v>
      </c>
      <c r="Z9" s="157"/>
    </row>
    <row r="10" spans="1:51" ht="45" customHeight="1" thickBot="1" x14ac:dyDescent="0.25">
      <c r="A10" s="318"/>
      <c r="B10" s="214" t="s">
        <v>201</v>
      </c>
      <c r="C10" s="116" t="s">
        <v>423</v>
      </c>
      <c r="D10" s="593"/>
      <c r="E10" s="594"/>
      <c r="F10" s="593"/>
      <c r="G10" s="594"/>
      <c r="H10" s="593"/>
      <c r="I10" s="594"/>
      <c r="J10" s="593"/>
      <c r="K10" s="594"/>
      <c r="L10" s="593"/>
      <c r="M10" s="594"/>
      <c r="N10" s="593"/>
      <c r="O10" s="594"/>
      <c r="P10" s="593"/>
      <c r="Q10" s="594"/>
      <c r="R10" s="593"/>
      <c r="S10" s="594"/>
      <c r="T10" s="593"/>
      <c r="U10" s="594"/>
      <c r="V10" s="593"/>
      <c r="W10" s="597"/>
      <c r="X10" s="319"/>
      <c r="Y10" s="30">
        <f>COUNTIF(D10:W10,"a")+COUNTIF(D10:W10,"s")</f>
        <v>0</v>
      </c>
      <c r="Z10" s="157"/>
    </row>
    <row r="11" spans="1:51" ht="30" customHeight="1" thickBot="1" x14ac:dyDescent="0.5">
      <c r="A11" s="318"/>
      <c r="B11" s="210">
        <v>103</v>
      </c>
      <c r="C11" s="110" t="s">
        <v>114</v>
      </c>
      <c r="D11" s="27"/>
      <c r="E11" s="56"/>
      <c r="F11" s="28" t="s">
        <v>75</v>
      </c>
      <c r="G11" s="55"/>
      <c r="H11" s="27" t="s">
        <v>75</v>
      </c>
      <c r="I11" s="56"/>
      <c r="J11" s="28" t="s">
        <v>75</v>
      </c>
      <c r="K11" s="55"/>
      <c r="L11" s="27" t="s">
        <v>75</v>
      </c>
      <c r="M11" s="56"/>
      <c r="N11" s="28" t="s">
        <v>75</v>
      </c>
      <c r="O11" s="55"/>
      <c r="P11" s="27" t="s">
        <v>75</v>
      </c>
      <c r="Q11" s="56"/>
      <c r="R11" s="28"/>
      <c r="S11" s="55"/>
      <c r="T11" s="27" t="s">
        <v>75</v>
      </c>
      <c r="U11" s="56"/>
      <c r="V11" s="28" t="s">
        <v>75</v>
      </c>
      <c r="W11" s="55"/>
      <c r="X11" s="317"/>
    </row>
    <row r="12" spans="1:51" ht="27.95" customHeight="1" x14ac:dyDescent="0.2">
      <c r="A12" s="318"/>
      <c r="B12" s="198" t="s">
        <v>202</v>
      </c>
      <c r="C12" s="112" t="s">
        <v>504</v>
      </c>
      <c r="D12" s="587"/>
      <c r="E12" s="592"/>
      <c r="F12" s="587"/>
      <c r="G12" s="592"/>
      <c r="H12" s="587"/>
      <c r="I12" s="592"/>
      <c r="J12" s="587"/>
      <c r="K12" s="592"/>
      <c r="L12" s="587"/>
      <c r="M12" s="592"/>
      <c r="N12" s="587"/>
      <c r="O12" s="592"/>
      <c r="P12" s="587"/>
      <c r="Q12" s="592"/>
      <c r="R12" s="587"/>
      <c r="S12" s="592"/>
      <c r="T12" s="587"/>
      <c r="U12" s="592"/>
      <c r="V12" s="587"/>
      <c r="W12" s="588"/>
      <c r="X12" s="319"/>
      <c r="Y12" s="30">
        <f>COUNTIF(D12:W12,"a")+COUNTIF(D12:W12,"s")</f>
        <v>0</v>
      </c>
      <c r="Z12" s="157"/>
    </row>
    <row r="13" spans="1:51" ht="45" customHeight="1" x14ac:dyDescent="0.2">
      <c r="A13" s="318"/>
      <c r="B13" s="214" t="s">
        <v>203</v>
      </c>
      <c r="C13" s="114" t="s">
        <v>33</v>
      </c>
      <c r="D13" s="584"/>
      <c r="E13" s="586"/>
      <c r="F13" s="584"/>
      <c r="G13" s="586"/>
      <c r="H13" s="584"/>
      <c r="I13" s="586"/>
      <c r="J13" s="584"/>
      <c r="K13" s="586"/>
      <c r="L13" s="584"/>
      <c r="M13" s="586"/>
      <c r="N13" s="584"/>
      <c r="O13" s="586"/>
      <c r="P13" s="584"/>
      <c r="Q13" s="586"/>
      <c r="R13" s="584"/>
      <c r="S13" s="586"/>
      <c r="T13" s="584"/>
      <c r="U13" s="586"/>
      <c r="V13" s="584"/>
      <c r="W13" s="585"/>
      <c r="X13" s="319"/>
      <c r="Y13" s="30">
        <f>COUNTIF(D13:W13,"a")+COUNTIF(D13:W13,"s")</f>
        <v>0</v>
      </c>
      <c r="Z13" s="157"/>
    </row>
    <row r="14" spans="1:51" ht="27.95" customHeight="1" x14ac:dyDescent="0.2">
      <c r="A14" s="318"/>
      <c r="B14" s="208" t="s">
        <v>378</v>
      </c>
      <c r="C14" s="115" t="s">
        <v>396</v>
      </c>
      <c r="D14" s="584"/>
      <c r="E14" s="586"/>
      <c r="F14" s="584"/>
      <c r="G14" s="586"/>
      <c r="H14" s="584"/>
      <c r="I14" s="586"/>
      <c r="J14" s="584"/>
      <c r="K14" s="586"/>
      <c r="L14" s="584"/>
      <c r="M14" s="586"/>
      <c r="N14" s="584"/>
      <c r="O14" s="586"/>
      <c r="P14" s="584"/>
      <c r="Q14" s="586"/>
      <c r="R14" s="584"/>
      <c r="S14" s="586"/>
      <c r="T14" s="584"/>
      <c r="U14" s="586"/>
      <c r="V14" s="584"/>
      <c r="W14" s="585"/>
      <c r="X14" s="319"/>
      <c r="Y14" s="30">
        <f>COUNTIF(D14:W14,"a")+COUNTIF(D14:W14,"s")</f>
        <v>0</v>
      </c>
      <c r="Z14" s="157"/>
    </row>
    <row r="15" spans="1:51" ht="27.95" customHeight="1" thickBot="1" x14ac:dyDescent="0.25">
      <c r="A15" s="318"/>
      <c r="B15" s="214" t="s">
        <v>379</v>
      </c>
      <c r="C15" s="113" t="s">
        <v>397</v>
      </c>
      <c r="D15" s="593"/>
      <c r="E15" s="594"/>
      <c r="F15" s="593"/>
      <c r="G15" s="594"/>
      <c r="H15" s="593"/>
      <c r="I15" s="594"/>
      <c r="J15" s="593"/>
      <c r="K15" s="594"/>
      <c r="L15" s="593"/>
      <c r="M15" s="594"/>
      <c r="N15" s="593"/>
      <c r="O15" s="594"/>
      <c r="P15" s="593"/>
      <c r="Q15" s="594"/>
      <c r="R15" s="593"/>
      <c r="S15" s="594"/>
      <c r="T15" s="593"/>
      <c r="U15" s="594"/>
      <c r="V15" s="593"/>
      <c r="W15" s="597"/>
      <c r="X15" s="319"/>
      <c r="Y15" s="30">
        <f>COUNTIF(D15:W15,"a")+COUNTIF(D15:W15,"s")</f>
        <v>0</v>
      </c>
      <c r="Z15" s="157"/>
    </row>
    <row r="16" spans="1:51" ht="30" customHeight="1" thickBot="1" x14ac:dyDescent="0.5">
      <c r="A16" s="318"/>
      <c r="B16" s="210">
        <v>104</v>
      </c>
      <c r="C16" s="110" t="s">
        <v>160</v>
      </c>
      <c r="D16" s="27" t="s">
        <v>75</v>
      </c>
      <c r="E16" s="56"/>
      <c r="F16" s="28" t="s">
        <v>75</v>
      </c>
      <c r="G16" s="55"/>
      <c r="H16" s="57"/>
      <c r="I16" s="56"/>
      <c r="J16" s="60"/>
      <c r="K16" s="55"/>
      <c r="L16" s="57"/>
      <c r="M16" s="56"/>
      <c r="N16" s="60"/>
      <c r="O16" s="55"/>
      <c r="P16" s="57"/>
      <c r="Q16" s="56"/>
      <c r="R16" s="60"/>
      <c r="S16" s="55"/>
      <c r="T16" s="57"/>
      <c r="U16" s="56"/>
      <c r="V16" s="59"/>
      <c r="W16" s="55"/>
      <c r="X16" s="317"/>
    </row>
    <row r="17" spans="1:26" ht="27.95" customHeight="1" x14ac:dyDescent="0.2">
      <c r="A17" s="318"/>
      <c r="B17" s="198" t="s">
        <v>380</v>
      </c>
      <c r="C17" s="112" t="s">
        <v>77</v>
      </c>
      <c r="D17" s="587"/>
      <c r="E17" s="592"/>
      <c r="F17" s="587"/>
      <c r="G17" s="592"/>
      <c r="H17" s="587"/>
      <c r="I17" s="592"/>
      <c r="J17" s="587"/>
      <c r="K17" s="592"/>
      <c r="L17" s="587"/>
      <c r="M17" s="592"/>
      <c r="N17" s="587"/>
      <c r="O17" s="592"/>
      <c r="P17" s="587"/>
      <c r="Q17" s="592"/>
      <c r="R17" s="587"/>
      <c r="S17" s="592"/>
      <c r="T17" s="587"/>
      <c r="U17" s="592"/>
      <c r="V17" s="587"/>
      <c r="W17" s="588"/>
      <c r="X17" s="319"/>
      <c r="Y17" s="30">
        <f>COUNTIF(D17:W17,"a")+COUNTIF(D17:W17,"s")</f>
        <v>0</v>
      </c>
      <c r="Z17" s="157"/>
    </row>
    <row r="18" spans="1:26" ht="67.7" customHeight="1" thickBot="1" x14ac:dyDescent="0.25">
      <c r="A18" s="318"/>
      <c r="B18" s="214" t="s">
        <v>78</v>
      </c>
      <c r="C18" s="116" t="s">
        <v>520</v>
      </c>
      <c r="D18" s="593"/>
      <c r="E18" s="594"/>
      <c r="F18" s="593"/>
      <c r="G18" s="594"/>
      <c r="H18" s="593"/>
      <c r="I18" s="594"/>
      <c r="J18" s="593"/>
      <c r="K18" s="594"/>
      <c r="L18" s="593"/>
      <c r="M18" s="594"/>
      <c r="N18" s="593"/>
      <c r="O18" s="594"/>
      <c r="P18" s="593"/>
      <c r="Q18" s="594"/>
      <c r="R18" s="593"/>
      <c r="S18" s="594"/>
      <c r="T18" s="593"/>
      <c r="U18" s="594"/>
      <c r="V18" s="593"/>
      <c r="W18" s="597"/>
      <c r="X18" s="319"/>
      <c r="Y18" s="30">
        <f>COUNTIF(D18:W18,"a")+COUNTIF(D18:W18,"s")</f>
        <v>0</v>
      </c>
      <c r="Z18" s="157"/>
    </row>
    <row r="19" spans="1:26" ht="30" customHeight="1" thickBot="1" x14ac:dyDescent="0.5">
      <c r="A19" s="318"/>
      <c r="B19" s="210">
        <v>105</v>
      </c>
      <c r="C19" s="109" t="s">
        <v>374</v>
      </c>
      <c r="D19" s="27"/>
      <c r="E19" s="61"/>
      <c r="F19" s="28" t="s">
        <v>75</v>
      </c>
      <c r="G19" s="62"/>
      <c r="H19" s="27" t="s">
        <v>75</v>
      </c>
      <c r="I19" s="61"/>
      <c r="J19" s="28" t="s">
        <v>75</v>
      </c>
      <c r="K19" s="62"/>
      <c r="L19" s="27" t="s">
        <v>75</v>
      </c>
      <c r="M19" s="61"/>
      <c r="N19" s="28" t="s">
        <v>75</v>
      </c>
      <c r="O19" s="62"/>
      <c r="P19" s="27" t="s">
        <v>75</v>
      </c>
      <c r="Q19" s="61"/>
      <c r="R19" s="28"/>
      <c r="S19" s="62"/>
      <c r="T19" s="27"/>
      <c r="U19" s="61"/>
      <c r="V19" s="28" t="s">
        <v>75</v>
      </c>
      <c r="W19" s="55"/>
      <c r="X19" s="317"/>
    </row>
    <row r="20" spans="1:26" ht="27.95" customHeight="1" x14ac:dyDescent="0.2">
      <c r="A20" s="318"/>
      <c r="B20" s="198" t="s">
        <v>79</v>
      </c>
      <c r="C20" s="117" t="s">
        <v>373</v>
      </c>
      <c r="D20" s="587"/>
      <c r="E20" s="592"/>
      <c r="F20" s="587"/>
      <c r="G20" s="592"/>
      <c r="H20" s="587"/>
      <c r="I20" s="592"/>
      <c r="J20" s="587"/>
      <c r="K20" s="592"/>
      <c r="L20" s="587"/>
      <c r="M20" s="592"/>
      <c r="N20" s="587"/>
      <c r="O20" s="592"/>
      <c r="P20" s="587"/>
      <c r="Q20" s="592"/>
      <c r="R20" s="587"/>
      <c r="S20" s="592"/>
      <c r="T20" s="587"/>
      <c r="U20" s="592"/>
      <c r="V20" s="587"/>
      <c r="W20" s="588"/>
      <c r="X20" s="319"/>
      <c r="Y20" s="30">
        <f>COUNTIF(D20:W20,"a")+COUNTIF(D20:W20,"s")</f>
        <v>0</v>
      </c>
      <c r="Z20" s="157"/>
    </row>
    <row r="21" spans="1:26" ht="45" customHeight="1" x14ac:dyDescent="0.2">
      <c r="A21" s="318"/>
      <c r="B21" s="208" t="s">
        <v>80</v>
      </c>
      <c r="C21" s="118" t="s">
        <v>161</v>
      </c>
      <c r="D21" s="584"/>
      <c r="E21" s="586"/>
      <c r="F21" s="584"/>
      <c r="G21" s="586"/>
      <c r="H21" s="584"/>
      <c r="I21" s="586"/>
      <c r="J21" s="584"/>
      <c r="K21" s="586"/>
      <c r="L21" s="584"/>
      <c r="M21" s="586"/>
      <c r="N21" s="584"/>
      <c r="O21" s="586"/>
      <c r="P21" s="584"/>
      <c r="Q21" s="586"/>
      <c r="R21" s="584"/>
      <c r="S21" s="586"/>
      <c r="T21" s="584"/>
      <c r="U21" s="586"/>
      <c r="V21" s="584"/>
      <c r="W21" s="585"/>
      <c r="X21" s="319"/>
      <c r="Y21" s="30">
        <f>COUNTIF(D21:W21,"a")+COUNTIF(D21:W21,"s")</f>
        <v>0</v>
      </c>
      <c r="Z21" s="157"/>
    </row>
    <row r="22" spans="1:26" ht="27.95" customHeight="1" thickBot="1" x14ac:dyDescent="0.25">
      <c r="A22" s="325"/>
      <c r="B22" s="215" t="s">
        <v>363</v>
      </c>
      <c r="C22" s="332" t="s">
        <v>364</v>
      </c>
      <c r="D22" s="593"/>
      <c r="E22" s="594"/>
      <c r="F22" s="593"/>
      <c r="G22" s="594"/>
      <c r="H22" s="593"/>
      <c r="I22" s="594"/>
      <c r="J22" s="593"/>
      <c r="K22" s="594"/>
      <c r="L22" s="593"/>
      <c r="M22" s="594"/>
      <c r="N22" s="593"/>
      <c r="O22" s="594"/>
      <c r="P22" s="593"/>
      <c r="Q22" s="594"/>
      <c r="R22" s="593"/>
      <c r="S22" s="594"/>
      <c r="T22" s="593"/>
      <c r="U22" s="594"/>
      <c r="V22" s="593"/>
      <c r="W22" s="597"/>
      <c r="X22" s="321"/>
      <c r="Y22" s="30">
        <f>COUNTIF(D22:W22,"a")+COUNTIF(D22:W22,"s")</f>
        <v>0</v>
      </c>
      <c r="Z22" s="157"/>
    </row>
    <row r="23" spans="1:26" ht="33" customHeight="1" thickBot="1" x14ac:dyDescent="0.35">
      <c r="A23" s="436"/>
      <c r="B23" s="225">
        <v>100</v>
      </c>
      <c r="C23" s="599" t="s">
        <v>424</v>
      </c>
      <c r="D23" s="600"/>
      <c r="E23" s="600"/>
      <c r="F23" s="600"/>
      <c r="G23" s="600"/>
      <c r="H23" s="600"/>
      <c r="I23" s="600"/>
      <c r="J23" s="600"/>
      <c r="K23" s="600"/>
      <c r="L23" s="600"/>
      <c r="M23" s="600"/>
      <c r="N23" s="600"/>
      <c r="O23" s="600"/>
      <c r="P23" s="600"/>
      <c r="Q23" s="600"/>
      <c r="R23" s="600"/>
      <c r="S23" s="600"/>
      <c r="T23" s="600"/>
      <c r="U23" s="600"/>
      <c r="V23" s="600"/>
      <c r="W23" s="600"/>
      <c r="X23" s="601"/>
    </row>
    <row r="24" spans="1:26" ht="30" customHeight="1" thickBot="1" x14ac:dyDescent="0.5">
      <c r="A24" s="318"/>
      <c r="B24" s="200">
        <v>106</v>
      </c>
      <c r="C24" s="119" t="s">
        <v>34</v>
      </c>
      <c r="D24" s="63"/>
      <c r="E24" s="61"/>
      <c r="F24" s="53" t="s">
        <v>75</v>
      </c>
      <c r="G24" s="64"/>
      <c r="H24" s="63"/>
      <c r="I24" s="61"/>
      <c r="J24" s="64"/>
      <c r="K24" s="64"/>
      <c r="L24" s="27" t="s">
        <v>75</v>
      </c>
      <c r="M24" s="61"/>
      <c r="N24" s="64"/>
      <c r="O24" s="64"/>
      <c r="P24" s="63"/>
      <c r="Q24" s="61"/>
      <c r="R24" s="64"/>
      <c r="S24" s="64"/>
      <c r="T24" s="63"/>
      <c r="U24" s="61"/>
      <c r="V24" s="64"/>
      <c r="W24" s="55"/>
      <c r="X24" s="317"/>
    </row>
    <row r="25" spans="1:26" ht="45" customHeight="1" x14ac:dyDescent="0.2">
      <c r="A25" s="318"/>
      <c r="B25" s="198" t="s">
        <v>365</v>
      </c>
      <c r="C25" s="120" t="s">
        <v>455</v>
      </c>
      <c r="D25" s="587"/>
      <c r="E25" s="592"/>
      <c r="F25" s="587"/>
      <c r="G25" s="592"/>
      <c r="H25" s="587"/>
      <c r="I25" s="592"/>
      <c r="J25" s="587"/>
      <c r="K25" s="592"/>
      <c r="L25" s="587"/>
      <c r="M25" s="592"/>
      <c r="N25" s="587"/>
      <c r="O25" s="592"/>
      <c r="P25" s="587"/>
      <c r="Q25" s="592"/>
      <c r="R25" s="587"/>
      <c r="S25" s="592"/>
      <c r="T25" s="587"/>
      <c r="U25" s="592"/>
      <c r="V25" s="587"/>
      <c r="W25" s="588"/>
      <c r="X25" s="319"/>
      <c r="Y25" s="30">
        <f t="shared" ref="Y25:Y39" si="0">COUNTIF(D25:W25,"a")+COUNTIF(D25:W25,"s")</f>
        <v>0</v>
      </c>
      <c r="Z25" s="157"/>
    </row>
    <row r="26" spans="1:26" ht="45" customHeight="1" x14ac:dyDescent="0.2">
      <c r="A26" s="318"/>
      <c r="B26" s="208" t="s">
        <v>366</v>
      </c>
      <c r="C26" s="121" t="s">
        <v>40</v>
      </c>
      <c r="D26" s="584"/>
      <c r="E26" s="586"/>
      <c r="F26" s="584"/>
      <c r="G26" s="586"/>
      <c r="H26" s="584"/>
      <c r="I26" s="586"/>
      <c r="J26" s="584"/>
      <c r="K26" s="586"/>
      <c r="L26" s="584"/>
      <c r="M26" s="586"/>
      <c r="N26" s="584"/>
      <c r="O26" s="586"/>
      <c r="P26" s="584"/>
      <c r="Q26" s="586"/>
      <c r="R26" s="584"/>
      <c r="S26" s="586"/>
      <c r="T26" s="584"/>
      <c r="U26" s="586"/>
      <c r="V26" s="584"/>
      <c r="W26" s="585"/>
      <c r="X26" s="319"/>
      <c r="Y26" s="30">
        <f t="shared" si="0"/>
        <v>0</v>
      </c>
      <c r="Z26" s="157"/>
    </row>
    <row r="27" spans="1:26" ht="45" customHeight="1" x14ac:dyDescent="0.2">
      <c r="A27" s="318"/>
      <c r="B27" s="208" t="s">
        <v>367</v>
      </c>
      <c r="C27" s="121" t="s">
        <v>269</v>
      </c>
      <c r="D27" s="584"/>
      <c r="E27" s="586"/>
      <c r="F27" s="584"/>
      <c r="G27" s="586"/>
      <c r="H27" s="584"/>
      <c r="I27" s="586"/>
      <c r="J27" s="584"/>
      <c r="K27" s="586"/>
      <c r="L27" s="584"/>
      <c r="M27" s="586"/>
      <c r="N27" s="584"/>
      <c r="O27" s="586"/>
      <c r="P27" s="584"/>
      <c r="Q27" s="586"/>
      <c r="R27" s="584"/>
      <c r="S27" s="586"/>
      <c r="T27" s="584"/>
      <c r="U27" s="586"/>
      <c r="V27" s="584"/>
      <c r="W27" s="585"/>
      <c r="X27" s="319"/>
      <c r="Y27" s="30">
        <f t="shared" si="0"/>
        <v>0</v>
      </c>
      <c r="Z27" s="157"/>
    </row>
    <row r="28" spans="1:26" ht="45" customHeight="1" x14ac:dyDescent="0.2">
      <c r="A28" s="318"/>
      <c r="B28" s="208" t="s">
        <v>368</v>
      </c>
      <c r="C28" s="121" t="s">
        <v>456</v>
      </c>
      <c r="D28" s="584"/>
      <c r="E28" s="586"/>
      <c r="F28" s="584"/>
      <c r="G28" s="586"/>
      <c r="H28" s="584"/>
      <c r="I28" s="586"/>
      <c r="J28" s="584"/>
      <c r="K28" s="586"/>
      <c r="L28" s="584"/>
      <c r="M28" s="586"/>
      <c r="N28" s="584"/>
      <c r="O28" s="586"/>
      <c r="P28" s="584"/>
      <c r="Q28" s="586"/>
      <c r="R28" s="584"/>
      <c r="S28" s="586"/>
      <c r="T28" s="584"/>
      <c r="U28" s="586"/>
      <c r="V28" s="584"/>
      <c r="W28" s="585"/>
      <c r="X28" s="319"/>
      <c r="Y28" s="30">
        <f t="shared" si="0"/>
        <v>0</v>
      </c>
      <c r="Z28" s="157"/>
    </row>
    <row r="29" spans="1:26" ht="45" customHeight="1" x14ac:dyDescent="0.2">
      <c r="A29" s="318"/>
      <c r="B29" s="208" t="s">
        <v>532</v>
      </c>
      <c r="C29" s="121" t="s">
        <v>352</v>
      </c>
      <c r="D29" s="584"/>
      <c r="E29" s="586"/>
      <c r="F29" s="584"/>
      <c r="G29" s="586"/>
      <c r="H29" s="584"/>
      <c r="I29" s="586"/>
      <c r="J29" s="584"/>
      <c r="K29" s="586"/>
      <c r="L29" s="584"/>
      <c r="M29" s="586"/>
      <c r="N29" s="584"/>
      <c r="O29" s="586"/>
      <c r="P29" s="584"/>
      <c r="Q29" s="586"/>
      <c r="R29" s="584"/>
      <c r="S29" s="586"/>
      <c r="T29" s="584"/>
      <c r="U29" s="586"/>
      <c r="V29" s="584"/>
      <c r="W29" s="585"/>
      <c r="X29" s="319"/>
      <c r="Y29" s="30">
        <f t="shared" si="0"/>
        <v>0</v>
      </c>
      <c r="Z29" s="157"/>
    </row>
    <row r="30" spans="1:26" ht="45" customHeight="1" x14ac:dyDescent="0.2">
      <c r="A30" s="318"/>
      <c r="B30" s="208" t="s">
        <v>533</v>
      </c>
      <c r="C30" s="121" t="s">
        <v>31</v>
      </c>
      <c r="D30" s="584"/>
      <c r="E30" s="586"/>
      <c r="F30" s="584"/>
      <c r="G30" s="586"/>
      <c r="H30" s="584"/>
      <c r="I30" s="586"/>
      <c r="J30" s="584"/>
      <c r="K30" s="586"/>
      <c r="L30" s="584"/>
      <c r="M30" s="586"/>
      <c r="N30" s="584"/>
      <c r="O30" s="586"/>
      <c r="P30" s="584"/>
      <c r="Q30" s="586"/>
      <c r="R30" s="584"/>
      <c r="S30" s="586"/>
      <c r="T30" s="584"/>
      <c r="U30" s="586"/>
      <c r="V30" s="584"/>
      <c r="W30" s="585"/>
      <c r="X30" s="319"/>
      <c r="Y30" s="30">
        <f t="shared" si="0"/>
        <v>0</v>
      </c>
      <c r="Z30" s="157"/>
    </row>
    <row r="31" spans="1:26" ht="27.95" customHeight="1" x14ac:dyDescent="0.2">
      <c r="A31" s="318"/>
      <c r="B31" s="208" t="s">
        <v>534</v>
      </c>
      <c r="C31" s="121" t="s">
        <v>353</v>
      </c>
      <c r="D31" s="584"/>
      <c r="E31" s="586"/>
      <c r="F31" s="584"/>
      <c r="G31" s="586"/>
      <c r="H31" s="584"/>
      <c r="I31" s="586"/>
      <c r="J31" s="584"/>
      <c r="K31" s="586"/>
      <c r="L31" s="584"/>
      <c r="M31" s="586"/>
      <c r="N31" s="584"/>
      <c r="O31" s="586"/>
      <c r="P31" s="584"/>
      <c r="Q31" s="586"/>
      <c r="R31" s="584"/>
      <c r="S31" s="586"/>
      <c r="T31" s="584"/>
      <c r="U31" s="586"/>
      <c r="V31" s="584"/>
      <c r="W31" s="585"/>
      <c r="X31" s="319"/>
      <c r="Y31" s="30">
        <f t="shared" si="0"/>
        <v>0</v>
      </c>
      <c r="Z31" s="157"/>
    </row>
    <row r="32" spans="1:26" ht="27.95" customHeight="1" x14ac:dyDescent="0.2">
      <c r="A32" s="318"/>
      <c r="B32" s="208" t="s">
        <v>535</v>
      </c>
      <c r="C32" s="121" t="s">
        <v>515</v>
      </c>
      <c r="D32" s="584"/>
      <c r="E32" s="586"/>
      <c r="F32" s="584"/>
      <c r="G32" s="586"/>
      <c r="H32" s="584"/>
      <c r="I32" s="586"/>
      <c r="J32" s="584"/>
      <c r="K32" s="586"/>
      <c r="L32" s="584"/>
      <c r="M32" s="586"/>
      <c r="N32" s="584"/>
      <c r="O32" s="586"/>
      <c r="P32" s="584"/>
      <c r="Q32" s="586"/>
      <c r="R32" s="584"/>
      <c r="S32" s="586"/>
      <c r="T32" s="584"/>
      <c r="U32" s="586"/>
      <c r="V32" s="584"/>
      <c r="W32" s="585"/>
      <c r="X32" s="319"/>
      <c r="Y32" s="30">
        <f t="shared" si="0"/>
        <v>0</v>
      </c>
      <c r="Z32" s="157"/>
    </row>
    <row r="33" spans="1:51" ht="27.95" customHeight="1" x14ac:dyDescent="0.2">
      <c r="A33" s="318"/>
      <c r="B33" s="208" t="s">
        <v>516</v>
      </c>
      <c r="C33" s="121" t="s">
        <v>517</v>
      </c>
      <c r="D33" s="584"/>
      <c r="E33" s="586"/>
      <c r="F33" s="584"/>
      <c r="G33" s="586"/>
      <c r="H33" s="584"/>
      <c r="I33" s="586"/>
      <c r="J33" s="584"/>
      <c r="K33" s="586"/>
      <c r="L33" s="584"/>
      <c r="M33" s="586"/>
      <c r="N33" s="584"/>
      <c r="O33" s="586"/>
      <c r="P33" s="584"/>
      <c r="Q33" s="586"/>
      <c r="R33" s="584"/>
      <c r="S33" s="586"/>
      <c r="T33" s="584"/>
      <c r="U33" s="586"/>
      <c r="V33" s="584"/>
      <c r="W33" s="585"/>
      <c r="X33" s="319"/>
      <c r="Y33" s="30">
        <f t="shared" si="0"/>
        <v>0</v>
      </c>
      <c r="Z33" s="157"/>
    </row>
    <row r="34" spans="1:51" ht="27.95" customHeight="1" x14ac:dyDescent="0.2">
      <c r="A34" s="318"/>
      <c r="B34" s="208" t="s">
        <v>518</v>
      </c>
      <c r="C34" s="121" t="s">
        <v>372</v>
      </c>
      <c r="D34" s="584"/>
      <c r="E34" s="586"/>
      <c r="F34" s="584"/>
      <c r="G34" s="586"/>
      <c r="H34" s="584"/>
      <c r="I34" s="586"/>
      <c r="J34" s="584"/>
      <c r="K34" s="586"/>
      <c r="L34" s="584"/>
      <c r="M34" s="586"/>
      <c r="N34" s="584"/>
      <c r="O34" s="586"/>
      <c r="P34" s="584"/>
      <c r="Q34" s="586"/>
      <c r="R34" s="584"/>
      <c r="S34" s="586"/>
      <c r="T34" s="584"/>
      <c r="U34" s="586"/>
      <c r="V34" s="584"/>
      <c r="W34" s="585"/>
      <c r="X34" s="319"/>
      <c r="Y34" s="30">
        <f t="shared" si="0"/>
        <v>0</v>
      </c>
      <c r="Z34" s="157"/>
    </row>
    <row r="35" spans="1:51" ht="27.95" customHeight="1" x14ac:dyDescent="0.2">
      <c r="A35" s="318"/>
      <c r="B35" s="208" t="s">
        <v>60</v>
      </c>
      <c r="C35" s="121" t="s">
        <v>83</v>
      </c>
      <c r="D35" s="584"/>
      <c r="E35" s="586"/>
      <c r="F35" s="584"/>
      <c r="G35" s="586"/>
      <c r="H35" s="584"/>
      <c r="I35" s="586"/>
      <c r="J35" s="584"/>
      <c r="K35" s="586"/>
      <c r="L35" s="584"/>
      <c r="M35" s="586"/>
      <c r="N35" s="584"/>
      <c r="O35" s="586"/>
      <c r="P35" s="584"/>
      <c r="Q35" s="586"/>
      <c r="R35" s="584"/>
      <c r="S35" s="586"/>
      <c r="T35" s="584"/>
      <c r="U35" s="586"/>
      <c r="V35" s="584"/>
      <c r="W35" s="585"/>
      <c r="X35" s="319"/>
      <c r="Y35" s="30">
        <f t="shared" si="0"/>
        <v>0</v>
      </c>
      <c r="Z35" s="157"/>
    </row>
    <row r="36" spans="1:51" s="2" customFormat="1" ht="45" customHeight="1" x14ac:dyDescent="0.2">
      <c r="A36" s="318"/>
      <c r="B36" s="208" t="s">
        <v>5</v>
      </c>
      <c r="C36" s="121" t="s">
        <v>448</v>
      </c>
      <c r="D36" s="584"/>
      <c r="E36" s="586"/>
      <c r="F36" s="584"/>
      <c r="G36" s="586"/>
      <c r="H36" s="584"/>
      <c r="I36" s="586"/>
      <c r="J36" s="584"/>
      <c r="K36" s="586"/>
      <c r="L36" s="584"/>
      <c r="M36" s="586"/>
      <c r="N36" s="584"/>
      <c r="O36" s="586"/>
      <c r="P36" s="584"/>
      <c r="Q36" s="586"/>
      <c r="R36" s="584"/>
      <c r="S36" s="586"/>
      <c r="T36" s="584"/>
      <c r="U36" s="586"/>
      <c r="V36" s="584"/>
      <c r="W36" s="585"/>
      <c r="X36" s="319"/>
      <c r="Y36" s="30">
        <f t="shared" si="0"/>
        <v>0</v>
      </c>
      <c r="Z36" s="157"/>
      <c r="AA36" s="48"/>
      <c r="AB36" s="48"/>
      <c r="AC36" s="48"/>
      <c r="AD36" s="48"/>
      <c r="AE36" s="48"/>
      <c r="AF36" s="48"/>
      <c r="AG36" s="48"/>
      <c r="AH36" s="48"/>
      <c r="AI36" s="48"/>
      <c r="AJ36" s="48"/>
      <c r="AK36" s="48"/>
      <c r="AL36" s="48"/>
      <c r="AM36" s="48"/>
      <c r="AN36" s="48"/>
      <c r="AO36" s="48"/>
      <c r="AP36" s="48"/>
      <c r="AQ36" s="48"/>
      <c r="AR36" s="48"/>
      <c r="AS36" s="48"/>
      <c r="AT36" s="48"/>
      <c r="AU36" s="48"/>
      <c r="AV36" s="48"/>
      <c r="AW36" s="48"/>
      <c r="AX36" s="48"/>
      <c r="AY36" s="48"/>
    </row>
    <row r="37" spans="1:51" ht="45" customHeight="1" x14ac:dyDescent="0.2">
      <c r="A37" s="318"/>
      <c r="B37" s="208" t="s">
        <v>449</v>
      </c>
      <c r="C37" s="121" t="s">
        <v>402</v>
      </c>
      <c r="D37" s="584"/>
      <c r="E37" s="586"/>
      <c r="F37" s="584"/>
      <c r="G37" s="586"/>
      <c r="H37" s="584"/>
      <c r="I37" s="586"/>
      <c r="J37" s="584"/>
      <c r="K37" s="586"/>
      <c r="L37" s="584"/>
      <c r="M37" s="586"/>
      <c r="N37" s="584"/>
      <c r="O37" s="586"/>
      <c r="P37" s="584"/>
      <c r="Q37" s="586"/>
      <c r="R37" s="584"/>
      <c r="S37" s="586"/>
      <c r="T37" s="584"/>
      <c r="U37" s="586"/>
      <c r="V37" s="584"/>
      <c r="W37" s="585"/>
      <c r="X37" s="319"/>
      <c r="Y37" s="30">
        <f t="shared" si="0"/>
        <v>0</v>
      </c>
      <c r="Z37" s="157"/>
    </row>
    <row r="38" spans="1:51" ht="45" customHeight="1" x14ac:dyDescent="0.2">
      <c r="A38" s="318"/>
      <c r="B38" s="214" t="s">
        <v>403</v>
      </c>
      <c r="C38" s="121" t="s">
        <v>432</v>
      </c>
      <c r="D38" s="584"/>
      <c r="E38" s="586"/>
      <c r="F38" s="584"/>
      <c r="G38" s="586"/>
      <c r="H38" s="584"/>
      <c r="I38" s="586"/>
      <c r="J38" s="584"/>
      <c r="K38" s="586"/>
      <c r="L38" s="584"/>
      <c r="M38" s="586"/>
      <c r="N38" s="584"/>
      <c r="O38" s="586"/>
      <c r="P38" s="584"/>
      <c r="Q38" s="586"/>
      <c r="R38" s="584"/>
      <c r="S38" s="586"/>
      <c r="T38" s="584"/>
      <c r="U38" s="586"/>
      <c r="V38" s="584"/>
      <c r="W38" s="585"/>
      <c r="X38" s="319"/>
      <c r="Y38" s="30">
        <f t="shared" si="0"/>
        <v>0</v>
      </c>
      <c r="Z38" s="157"/>
    </row>
    <row r="39" spans="1:51" ht="27.95" customHeight="1" thickBot="1" x14ac:dyDescent="0.25">
      <c r="A39" s="318"/>
      <c r="B39" s="214" t="s">
        <v>404</v>
      </c>
      <c r="C39" s="122" t="s">
        <v>30</v>
      </c>
      <c r="D39" s="603"/>
      <c r="E39" s="604"/>
      <c r="F39" s="603"/>
      <c r="G39" s="604"/>
      <c r="H39" s="603"/>
      <c r="I39" s="604"/>
      <c r="J39" s="603"/>
      <c r="K39" s="604"/>
      <c r="L39" s="603"/>
      <c r="M39" s="604"/>
      <c r="N39" s="603"/>
      <c r="O39" s="604"/>
      <c r="P39" s="603"/>
      <c r="Q39" s="604"/>
      <c r="R39" s="603"/>
      <c r="S39" s="604"/>
      <c r="T39" s="603"/>
      <c r="U39" s="604"/>
      <c r="V39" s="603"/>
      <c r="W39" s="605"/>
      <c r="X39" s="445"/>
      <c r="Y39" s="30">
        <f t="shared" si="0"/>
        <v>0</v>
      </c>
      <c r="Z39" s="157"/>
    </row>
    <row r="40" spans="1:51" s="2" customFormat="1" ht="30" customHeight="1" thickBot="1" x14ac:dyDescent="0.25">
      <c r="A40" s="318"/>
      <c r="B40" s="210">
        <v>107</v>
      </c>
      <c r="C40" s="423" t="s">
        <v>348</v>
      </c>
      <c r="D40" s="13"/>
      <c r="E40" s="8"/>
      <c r="F40" s="19" t="s">
        <v>75</v>
      </c>
      <c r="G40" s="10"/>
      <c r="H40" s="13" t="s">
        <v>75</v>
      </c>
      <c r="I40" s="8"/>
      <c r="J40" s="19" t="s">
        <v>75</v>
      </c>
      <c r="K40" s="10"/>
      <c r="L40" s="13" t="s">
        <v>75</v>
      </c>
      <c r="M40" s="8"/>
      <c r="N40" s="19" t="s">
        <v>75</v>
      </c>
      <c r="O40" s="10"/>
      <c r="P40" s="13" t="s">
        <v>75</v>
      </c>
      <c r="Q40" s="8"/>
      <c r="R40" s="9"/>
      <c r="S40" s="10"/>
      <c r="T40" s="7"/>
      <c r="U40" s="8"/>
      <c r="V40" s="19" t="s">
        <v>75</v>
      </c>
      <c r="W40" s="10"/>
      <c r="X40" s="18"/>
      <c r="Y40" s="48"/>
      <c r="Z40" s="48"/>
      <c r="AA40" s="48"/>
      <c r="AB40" s="48"/>
      <c r="AC40" s="48"/>
      <c r="AD40" s="48"/>
      <c r="AE40" s="48"/>
      <c r="AF40" s="48"/>
      <c r="AG40" s="48"/>
      <c r="AH40" s="48"/>
      <c r="AI40" s="48"/>
      <c r="AJ40" s="48"/>
      <c r="AK40" s="48"/>
      <c r="AL40" s="48"/>
      <c r="AM40" s="48"/>
      <c r="AN40" s="48"/>
      <c r="AO40" s="48"/>
      <c r="AP40" s="48"/>
      <c r="AQ40" s="48"/>
      <c r="AR40" s="48"/>
      <c r="AS40" s="48"/>
      <c r="AT40" s="48"/>
      <c r="AU40" s="48"/>
      <c r="AV40" s="48"/>
      <c r="AW40" s="48"/>
      <c r="AX40" s="48"/>
      <c r="AY40" s="48"/>
    </row>
    <row r="41" spans="1:51" ht="45" customHeight="1" x14ac:dyDescent="0.2">
      <c r="A41" s="318"/>
      <c r="B41" s="198" t="s">
        <v>405</v>
      </c>
      <c r="C41" s="123" t="s">
        <v>375</v>
      </c>
      <c r="D41" s="587"/>
      <c r="E41" s="592"/>
      <c r="F41" s="587"/>
      <c r="G41" s="592"/>
      <c r="H41" s="587"/>
      <c r="I41" s="592"/>
      <c r="J41" s="587"/>
      <c r="K41" s="592"/>
      <c r="L41" s="587"/>
      <c r="M41" s="592"/>
      <c r="N41" s="587"/>
      <c r="O41" s="592"/>
      <c r="P41" s="587"/>
      <c r="Q41" s="592"/>
      <c r="R41" s="587"/>
      <c r="S41" s="592"/>
      <c r="T41" s="587"/>
      <c r="U41" s="592"/>
      <c r="V41" s="587"/>
      <c r="W41" s="588"/>
      <c r="X41" s="319"/>
      <c r="Y41" s="30">
        <f>COUNTIF(D41:W41,"a")+COUNTIF(D41:W41,"s")</f>
        <v>0</v>
      </c>
      <c r="Z41" s="157"/>
    </row>
    <row r="42" spans="1:51" ht="45" customHeight="1" thickBot="1" x14ac:dyDescent="0.25">
      <c r="A42" s="325"/>
      <c r="B42" s="215" t="s">
        <v>406</v>
      </c>
      <c r="C42" s="271" t="s">
        <v>205</v>
      </c>
      <c r="D42" s="593"/>
      <c r="E42" s="594"/>
      <c r="F42" s="593"/>
      <c r="G42" s="594"/>
      <c r="H42" s="593"/>
      <c r="I42" s="594"/>
      <c r="J42" s="593"/>
      <c r="K42" s="594"/>
      <c r="L42" s="593"/>
      <c r="M42" s="594"/>
      <c r="N42" s="593"/>
      <c r="O42" s="594"/>
      <c r="P42" s="593"/>
      <c r="Q42" s="594"/>
      <c r="R42" s="593"/>
      <c r="S42" s="594"/>
      <c r="T42" s="593"/>
      <c r="U42" s="594"/>
      <c r="V42" s="593"/>
      <c r="W42" s="597"/>
      <c r="X42" s="321"/>
      <c r="Y42" s="30">
        <f>COUNTIF(D42:W42,"a")+COUNTIF(D42:W42,"s")</f>
        <v>0</v>
      </c>
      <c r="Z42" s="157"/>
    </row>
    <row r="43" spans="1:51" ht="33" customHeight="1" thickBot="1" x14ac:dyDescent="0.35">
      <c r="A43" s="436"/>
      <c r="B43" s="225">
        <v>100</v>
      </c>
      <c r="C43" s="599" t="s">
        <v>424</v>
      </c>
      <c r="D43" s="600"/>
      <c r="E43" s="600"/>
      <c r="F43" s="600"/>
      <c r="G43" s="600"/>
      <c r="H43" s="600"/>
      <c r="I43" s="600"/>
      <c r="J43" s="600"/>
      <c r="K43" s="600"/>
      <c r="L43" s="600"/>
      <c r="M43" s="600"/>
      <c r="N43" s="600"/>
      <c r="O43" s="600"/>
      <c r="P43" s="600"/>
      <c r="Q43" s="600"/>
      <c r="R43" s="600"/>
      <c r="S43" s="600"/>
      <c r="T43" s="600"/>
      <c r="U43" s="600"/>
      <c r="V43" s="600"/>
      <c r="W43" s="600"/>
      <c r="X43" s="601"/>
    </row>
    <row r="44" spans="1:51" ht="30" customHeight="1" thickBot="1" x14ac:dyDescent="0.5">
      <c r="A44" s="318"/>
      <c r="B44" s="210">
        <v>108</v>
      </c>
      <c r="C44" s="110" t="s">
        <v>349</v>
      </c>
      <c r="D44" s="27" t="s">
        <v>75</v>
      </c>
      <c r="E44" s="65"/>
      <c r="F44" s="28" t="s">
        <v>75</v>
      </c>
      <c r="G44" s="66"/>
      <c r="H44" s="27" t="s">
        <v>75</v>
      </c>
      <c r="I44" s="65"/>
      <c r="J44" s="28" t="s">
        <v>75</v>
      </c>
      <c r="K44" s="66"/>
      <c r="L44" s="27" t="s">
        <v>75</v>
      </c>
      <c r="M44" s="65"/>
      <c r="N44" s="28" t="s">
        <v>75</v>
      </c>
      <c r="O44" s="66"/>
      <c r="P44" s="27" t="s">
        <v>75</v>
      </c>
      <c r="Q44" s="65"/>
      <c r="R44" s="67"/>
      <c r="S44" s="66"/>
      <c r="T44" s="27" t="s">
        <v>75</v>
      </c>
      <c r="U44" s="65"/>
      <c r="V44" s="28" t="s">
        <v>75</v>
      </c>
      <c r="W44" s="66"/>
      <c r="X44" s="29"/>
    </row>
    <row r="45" spans="1:51" ht="45" customHeight="1" x14ac:dyDescent="0.2">
      <c r="A45" s="318"/>
      <c r="B45" s="198" t="s">
        <v>407</v>
      </c>
      <c r="C45" s="123" t="s">
        <v>35</v>
      </c>
      <c r="D45" s="587"/>
      <c r="E45" s="592"/>
      <c r="F45" s="587"/>
      <c r="G45" s="592"/>
      <c r="H45" s="587"/>
      <c r="I45" s="592"/>
      <c r="J45" s="587"/>
      <c r="K45" s="592"/>
      <c r="L45" s="587"/>
      <c r="M45" s="592"/>
      <c r="N45" s="587"/>
      <c r="O45" s="592"/>
      <c r="P45" s="587"/>
      <c r="Q45" s="592"/>
      <c r="R45" s="587"/>
      <c r="S45" s="592"/>
      <c r="T45" s="587"/>
      <c r="U45" s="592"/>
      <c r="V45" s="587"/>
      <c r="W45" s="588"/>
      <c r="X45" s="319"/>
      <c r="Y45" s="30">
        <f>COUNTIF(D45:W45,"a")+COUNTIF(D45:W45,"s")</f>
        <v>0</v>
      </c>
      <c r="Z45" s="157"/>
    </row>
    <row r="46" spans="1:51" ht="45" customHeight="1" x14ac:dyDescent="0.2">
      <c r="A46" s="318"/>
      <c r="B46" s="208" t="s">
        <v>408</v>
      </c>
      <c r="C46" s="124" t="s">
        <v>107</v>
      </c>
      <c r="D46" s="584"/>
      <c r="E46" s="586"/>
      <c r="F46" s="584"/>
      <c r="G46" s="586"/>
      <c r="H46" s="584"/>
      <c r="I46" s="586"/>
      <c r="J46" s="584"/>
      <c r="K46" s="586"/>
      <c r="L46" s="584"/>
      <c r="M46" s="586"/>
      <c r="N46" s="584"/>
      <c r="O46" s="586"/>
      <c r="P46" s="584"/>
      <c r="Q46" s="586"/>
      <c r="R46" s="584"/>
      <c r="S46" s="586"/>
      <c r="T46" s="584"/>
      <c r="U46" s="586"/>
      <c r="V46" s="584"/>
      <c r="W46" s="585"/>
      <c r="X46" s="319"/>
      <c r="Y46" s="30">
        <f>COUNTIF(D46:W46,"a")+COUNTIF(D46:W46,"s")</f>
        <v>0</v>
      </c>
      <c r="Z46" s="157"/>
    </row>
    <row r="47" spans="1:51" ht="27.95" customHeight="1" x14ac:dyDescent="0.2">
      <c r="A47" s="318"/>
      <c r="B47" s="208" t="s">
        <v>409</v>
      </c>
      <c r="C47" s="124" t="s">
        <v>32</v>
      </c>
      <c r="D47" s="584"/>
      <c r="E47" s="586"/>
      <c r="F47" s="584"/>
      <c r="G47" s="586"/>
      <c r="H47" s="584"/>
      <c r="I47" s="586"/>
      <c r="J47" s="584"/>
      <c r="K47" s="586"/>
      <c r="L47" s="584"/>
      <c r="M47" s="586"/>
      <c r="N47" s="584"/>
      <c r="O47" s="586"/>
      <c r="P47" s="584"/>
      <c r="Q47" s="586"/>
      <c r="R47" s="584"/>
      <c r="S47" s="586"/>
      <c r="T47" s="584"/>
      <c r="U47" s="586"/>
      <c r="V47" s="584"/>
      <c r="W47" s="585"/>
      <c r="X47" s="319"/>
      <c r="Y47" s="30">
        <f>COUNTIF(D47:W47,"a")+COUNTIF(D47:W47,"s")</f>
        <v>0</v>
      </c>
      <c r="Z47" s="157"/>
    </row>
    <row r="48" spans="1:51" ht="27.95" customHeight="1" thickBot="1" x14ac:dyDescent="0.25">
      <c r="A48" s="318"/>
      <c r="B48" s="215" t="s">
        <v>410</v>
      </c>
      <c r="C48" s="271" t="s">
        <v>509</v>
      </c>
      <c r="D48" s="593"/>
      <c r="E48" s="594"/>
      <c r="F48" s="593"/>
      <c r="G48" s="594"/>
      <c r="H48" s="593"/>
      <c r="I48" s="594"/>
      <c r="J48" s="593"/>
      <c r="K48" s="594"/>
      <c r="L48" s="593"/>
      <c r="M48" s="594"/>
      <c r="N48" s="593"/>
      <c r="O48" s="594"/>
      <c r="P48" s="593"/>
      <c r="Q48" s="594"/>
      <c r="R48" s="593"/>
      <c r="S48" s="594"/>
      <c r="T48" s="593"/>
      <c r="U48" s="594"/>
      <c r="V48" s="593"/>
      <c r="W48" s="597"/>
      <c r="X48" s="321"/>
      <c r="Y48" s="30">
        <f>COUNTIF(D48:W48,"a")+COUNTIF(D48:W48,"s")</f>
        <v>0</v>
      </c>
      <c r="Z48" s="157"/>
    </row>
    <row r="49" spans="1:26" ht="48" customHeight="1" thickBot="1" x14ac:dyDescent="0.25">
      <c r="A49" s="318"/>
      <c r="B49" s="206">
        <v>109</v>
      </c>
      <c r="C49" s="273" t="s">
        <v>158</v>
      </c>
      <c r="D49" s="425"/>
      <c r="E49" s="158"/>
      <c r="F49" s="267" t="s">
        <v>75</v>
      </c>
      <c r="G49" s="162"/>
      <c r="H49" s="425" t="s">
        <v>75</v>
      </c>
      <c r="I49" s="158"/>
      <c r="J49" s="267" t="s">
        <v>75</v>
      </c>
      <c r="K49" s="162"/>
      <c r="L49" s="425" t="s">
        <v>75</v>
      </c>
      <c r="M49" s="158"/>
      <c r="N49" s="267" t="s">
        <v>75</v>
      </c>
      <c r="O49" s="162"/>
      <c r="P49" s="425" t="s">
        <v>75</v>
      </c>
      <c r="Q49" s="158"/>
      <c r="R49" s="267"/>
      <c r="S49" s="162"/>
      <c r="T49" s="425"/>
      <c r="U49" s="158"/>
      <c r="V49" s="267" t="s">
        <v>75</v>
      </c>
      <c r="W49" s="162"/>
      <c r="X49" s="259"/>
    </row>
    <row r="50" spans="1:26" ht="27.95" customHeight="1" x14ac:dyDescent="0.2">
      <c r="A50" s="318"/>
      <c r="B50" s="198" t="s">
        <v>510</v>
      </c>
      <c r="C50" s="123" t="s">
        <v>511</v>
      </c>
      <c r="D50" s="587"/>
      <c r="E50" s="592"/>
      <c r="F50" s="587"/>
      <c r="G50" s="592"/>
      <c r="H50" s="587"/>
      <c r="I50" s="592"/>
      <c r="J50" s="587"/>
      <c r="K50" s="592"/>
      <c r="L50" s="587"/>
      <c r="M50" s="592"/>
      <c r="N50" s="587"/>
      <c r="O50" s="592"/>
      <c r="P50" s="587"/>
      <c r="Q50" s="592"/>
      <c r="R50" s="587"/>
      <c r="S50" s="592"/>
      <c r="T50" s="587"/>
      <c r="U50" s="592"/>
      <c r="V50" s="587"/>
      <c r="W50" s="588"/>
      <c r="X50" s="319"/>
      <c r="Y50" s="30">
        <f>COUNTIF(D50:W50,"a")+COUNTIF(D50:W50,"s")</f>
        <v>0</v>
      </c>
      <c r="Z50" s="157"/>
    </row>
    <row r="51" spans="1:26" ht="45" customHeight="1" x14ac:dyDescent="0.2">
      <c r="A51" s="318"/>
      <c r="B51" s="208" t="s">
        <v>512</v>
      </c>
      <c r="C51" s="124" t="s">
        <v>169</v>
      </c>
      <c r="D51" s="584"/>
      <c r="E51" s="586"/>
      <c r="F51" s="584"/>
      <c r="G51" s="586"/>
      <c r="H51" s="584"/>
      <c r="I51" s="586"/>
      <c r="J51" s="584"/>
      <c r="K51" s="586"/>
      <c r="L51" s="584"/>
      <c r="M51" s="586"/>
      <c r="N51" s="584"/>
      <c r="O51" s="586"/>
      <c r="P51" s="584"/>
      <c r="Q51" s="586"/>
      <c r="R51" s="584"/>
      <c r="S51" s="586"/>
      <c r="T51" s="584"/>
      <c r="U51" s="586"/>
      <c r="V51" s="584"/>
      <c r="W51" s="585"/>
      <c r="X51" s="319"/>
      <c r="Y51" s="30">
        <f>COUNTIF(D51:W51,"a")+COUNTIF(D51:W51,"s")</f>
        <v>0</v>
      </c>
      <c r="Z51" s="157"/>
    </row>
    <row r="52" spans="1:26" ht="27.95" customHeight="1" x14ac:dyDescent="0.2">
      <c r="A52" s="318"/>
      <c r="B52" s="208" t="s">
        <v>354</v>
      </c>
      <c r="C52" s="124" t="s">
        <v>1111</v>
      </c>
      <c r="D52" s="584"/>
      <c r="E52" s="586"/>
      <c r="F52" s="584"/>
      <c r="G52" s="586"/>
      <c r="H52" s="584"/>
      <c r="I52" s="586"/>
      <c r="J52" s="584"/>
      <c r="K52" s="586"/>
      <c r="L52" s="584"/>
      <c r="M52" s="586"/>
      <c r="N52" s="584"/>
      <c r="O52" s="586"/>
      <c r="P52" s="584"/>
      <c r="Q52" s="586"/>
      <c r="R52" s="584"/>
      <c r="S52" s="586"/>
      <c r="T52" s="584"/>
      <c r="U52" s="586"/>
      <c r="V52" s="584"/>
      <c r="W52" s="585"/>
      <c r="X52" s="319"/>
      <c r="Y52" s="30">
        <f>COUNTIF(D52:W52,"a")+COUNTIF(D52:W52,"s")</f>
        <v>0</v>
      </c>
      <c r="Z52" s="157"/>
    </row>
    <row r="53" spans="1:26" ht="27.95" customHeight="1" x14ac:dyDescent="0.2">
      <c r="A53" s="318"/>
      <c r="B53" s="208" t="s">
        <v>251</v>
      </c>
      <c r="C53" s="115" t="s">
        <v>108</v>
      </c>
      <c r="D53" s="584"/>
      <c r="E53" s="586"/>
      <c r="F53" s="584"/>
      <c r="G53" s="586"/>
      <c r="H53" s="584"/>
      <c r="I53" s="586"/>
      <c r="J53" s="584"/>
      <c r="K53" s="586"/>
      <c r="L53" s="584"/>
      <c r="M53" s="586"/>
      <c r="N53" s="584"/>
      <c r="O53" s="586"/>
      <c r="P53" s="584"/>
      <c r="Q53" s="586"/>
      <c r="R53" s="584"/>
      <c r="S53" s="586"/>
      <c r="T53" s="584"/>
      <c r="U53" s="586"/>
      <c r="V53" s="584"/>
      <c r="W53" s="585"/>
      <c r="X53" s="319"/>
      <c r="Y53" s="30">
        <f>COUNTIF(D53:W53,"a")+COUNTIF(D53:W53,"s")</f>
        <v>0</v>
      </c>
      <c r="Z53" s="157"/>
    </row>
    <row r="54" spans="1:26" ht="45" customHeight="1" thickBot="1" x14ac:dyDescent="0.25">
      <c r="A54" s="318"/>
      <c r="B54" s="214" t="s">
        <v>252</v>
      </c>
      <c r="C54" s="116" t="s">
        <v>266</v>
      </c>
      <c r="D54" s="593"/>
      <c r="E54" s="594"/>
      <c r="F54" s="593"/>
      <c r="G54" s="594"/>
      <c r="H54" s="593"/>
      <c r="I54" s="594"/>
      <c r="J54" s="593"/>
      <c r="K54" s="594"/>
      <c r="L54" s="593"/>
      <c r="M54" s="594"/>
      <c r="N54" s="593"/>
      <c r="O54" s="594"/>
      <c r="P54" s="593"/>
      <c r="Q54" s="594"/>
      <c r="R54" s="593"/>
      <c r="S54" s="594"/>
      <c r="T54" s="593"/>
      <c r="U54" s="594"/>
      <c r="V54" s="593"/>
      <c r="W54" s="597"/>
      <c r="X54" s="319"/>
      <c r="Y54" s="30">
        <f>COUNTIF(D54:W54,"a")+COUNTIF(D54:W54,"s")</f>
        <v>0</v>
      </c>
      <c r="Z54" s="157"/>
    </row>
    <row r="55" spans="1:26" ht="30" customHeight="1" thickBot="1" x14ac:dyDescent="0.5">
      <c r="A55" s="318"/>
      <c r="B55" s="210">
        <v>110</v>
      </c>
      <c r="C55" s="125" t="s">
        <v>207</v>
      </c>
      <c r="D55" s="27"/>
      <c r="E55" s="65"/>
      <c r="F55" s="28" t="s">
        <v>75</v>
      </c>
      <c r="G55" s="66"/>
      <c r="H55" s="27" t="s">
        <v>75</v>
      </c>
      <c r="I55" s="65"/>
      <c r="J55" s="28" t="s">
        <v>75</v>
      </c>
      <c r="K55" s="66"/>
      <c r="L55" s="27"/>
      <c r="M55" s="68"/>
      <c r="N55" s="28"/>
      <c r="O55" s="69"/>
      <c r="P55" s="27"/>
      <c r="Q55" s="68"/>
      <c r="R55" s="70"/>
      <c r="S55" s="69"/>
      <c r="T55" s="71"/>
      <c r="U55" s="68"/>
      <c r="V55" s="28"/>
      <c r="W55" s="69"/>
      <c r="X55" s="322"/>
      <c r="Y55" s="72"/>
    </row>
    <row r="56" spans="1:26" ht="27.95" customHeight="1" x14ac:dyDescent="0.2">
      <c r="A56" s="318"/>
      <c r="B56" s="198" t="s">
        <v>253</v>
      </c>
      <c r="C56" s="123" t="s">
        <v>70</v>
      </c>
      <c r="D56" s="587"/>
      <c r="E56" s="592"/>
      <c r="F56" s="587"/>
      <c r="G56" s="592"/>
      <c r="H56" s="587"/>
      <c r="I56" s="592"/>
      <c r="J56" s="587"/>
      <c r="K56" s="592"/>
      <c r="L56" s="587"/>
      <c r="M56" s="592"/>
      <c r="N56" s="587"/>
      <c r="O56" s="592"/>
      <c r="P56" s="587"/>
      <c r="Q56" s="592"/>
      <c r="R56" s="587"/>
      <c r="S56" s="592"/>
      <c r="T56" s="587"/>
      <c r="U56" s="592"/>
      <c r="V56" s="587"/>
      <c r="W56" s="588"/>
      <c r="X56" s="319"/>
      <c r="Y56" s="30">
        <f t="shared" ref="Y56:Y61" si="1">COUNTIF(D56:W56,"a")+COUNTIF(D56:W56,"s")</f>
        <v>0</v>
      </c>
      <c r="Z56" s="157"/>
    </row>
    <row r="57" spans="1:26" ht="27.95" customHeight="1" x14ac:dyDescent="0.2">
      <c r="A57" s="318"/>
      <c r="B57" s="208" t="s">
        <v>211</v>
      </c>
      <c r="C57" s="124" t="s">
        <v>206</v>
      </c>
      <c r="D57" s="584"/>
      <c r="E57" s="586"/>
      <c r="F57" s="584"/>
      <c r="G57" s="586"/>
      <c r="H57" s="584"/>
      <c r="I57" s="586"/>
      <c r="J57" s="584"/>
      <c r="K57" s="586"/>
      <c r="L57" s="584"/>
      <c r="M57" s="586"/>
      <c r="N57" s="584"/>
      <c r="O57" s="586"/>
      <c r="P57" s="584"/>
      <c r="Q57" s="586"/>
      <c r="R57" s="584"/>
      <c r="S57" s="586"/>
      <c r="T57" s="584"/>
      <c r="U57" s="586"/>
      <c r="V57" s="584"/>
      <c r="W57" s="585"/>
      <c r="X57" s="319"/>
      <c r="Y57" s="30">
        <f t="shared" si="1"/>
        <v>0</v>
      </c>
      <c r="Z57" s="157"/>
    </row>
    <row r="58" spans="1:26" ht="27.95" customHeight="1" x14ac:dyDescent="0.2">
      <c r="A58" s="318"/>
      <c r="B58" s="208" t="s">
        <v>212</v>
      </c>
      <c r="C58" s="115" t="s">
        <v>526</v>
      </c>
      <c r="D58" s="584"/>
      <c r="E58" s="586"/>
      <c r="F58" s="584"/>
      <c r="G58" s="586"/>
      <c r="H58" s="584"/>
      <c r="I58" s="586"/>
      <c r="J58" s="584"/>
      <c r="K58" s="586"/>
      <c r="L58" s="584"/>
      <c r="M58" s="586"/>
      <c r="N58" s="584"/>
      <c r="O58" s="586"/>
      <c r="P58" s="584"/>
      <c r="Q58" s="586"/>
      <c r="R58" s="584"/>
      <c r="S58" s="586"/>
      <c r="T58" s="584"/>
      <c r="U58" s="586"/>
      <c r="V58" s="584"/>
      <c r="W58" s="585"/>
      <c r="X58" s="319"/>
      <c r="Y58" s="30">
        <f t="shared" si="1"/>
        <v>0</v>
      </c>
      <c r="Z58" s="157"/>
    </row>
    <row r="59" spans="1:26" ht="27.95" customHeight="1" x14ac:dyDescent="0.2">
      <c r="A59" s="318"/>
      <c r="B59" s="214" t="s">
        <v>527</v>
      </c>
      <c r="C59" s="116" t="s">
        <v>528</v>
      </c>
      <c r="D59" s="584"/>
      <c r="E59" s="586"/>
      <c r="F59" s="584"/>
      <c r="G59" s="586"/>
      <c r="H59" s="584"/>
      <c r="I59" s="586"/>
      <c r="J59" s="584"/>
      <c r="K59" s="586"/>
      <c r="L59" s="584"/>
      <c r="M59" s="586"/>
      <c r="N59" s="584"/>
      <c r="O59" s="586"/>
      <c r="P59" s="584"/>
      <c r="Q59" s="586"/>
      <c r="R59" s="584"/>
      <c r="S59" s="586"/>
      <c r="T59" s="584"/>
      <c r="U59" s="586"/>
      <c r="V59" s="584"/>
      <c r="W59" s="585"/>
      <c r="X59" s="319"/>
      <c r="Y59" s="30">
        <f t="shared" si="1"/>
        <v>0</v>
      </c>
      <c r="Z59" s="157"/>
    </row>
    <row r="60" spans="1:26" ht="27.95" customHeight="1" x14ac:dyDescent="0.2">
      <c r="A60" s="318"/>
      <c r="B60" s="214" t="s">
        <v>529</v>
      </c>
      <c r="C60" s="116" t="s">
        <v>109</v>
      </c>
      <c r="D60" s="584"/>
      <c r="E60" s="586"/>
      <c r="F60" s="584"/>
      <c r="G60" s="586"/>
      <c r="H60" s="584"/>
      <c r="I60" s="586"/>
      <c r="J60" s="584"/>
      <c r="K60" s="586"/>
      <c r="L60" s="584"/>
      <c r="M60" s="586"/>
      <c r="N60" s="584"/>
      <c r="O60" s="586"/>
      <c r="P60" s="584"/>
      <c r="Q60" s="586"/>
      <c r="R60" s="584"/>
      <c r="S60" s="586"/>
      <c r="T60" s="584"/>
      <c r="U60" s="586"/>
      <c r="V60" s="584"/>
      <c r="W60" s="585"/>
      <c r="X60" s="319"/>
      <c r="Y60" s="30">
        <f t="shared" si="1"/>
        <v>0</v>
      </c>
      <c r="Z60" s="157"/>
    </row>
    <row r="61" spans="1:26" ht="45" customHeight="1" thickBot="1" x14ac:dyDescent="0.25">
      <c r="A61" s="318"/>
      <c r="B61" s="214" t="s">
        <v>530</v>
      </c>
      <c r="C61" s="116" t="s">
        <v>452</v>
      </c>
      <c r="D61" s="593"/>
      <c r="E61" s="594"/>
      <c r="F61" s="593"/>
      <c r="G61" s="594"/>
      <c r="H61" s="593"/>
      <c r="I61" s="594"/>
      <c r="J61" s="593"/>
      <c r="K61" s="594"/>
      <c r="L61" s="593"/>
      <c r="M61" s="594"/>
      <c r="N61" s="593"/>
      <c r="O61" s="594"/>
      <c r="P61" s="593"/>
      <c r="Q61" s="594"/>
      <c r="R61" s="593"/>
      <c r="S61" s="594"/>
      <c r="T61" s="593"/>
      <c r="U61" s="594"/>
      <c r="V61" s="593"/>
      <c r="W61" s="597"/>
      <c r="X61" s="319"/>
      <c r="Y61" s="30">
        <f t="shared" si="1"/>
        <v>0</v>
      </c>
      <c r="Z61" s="157"/>
    </row>
    <row r="62" spans="1:26" ht="30" customHeight="1" thickBot="1" x14ac:dyDescent="0.5">
      <c r="A62" s="318"/>
      <c r="B62" s="210">
        <v>111</v>
      </c>
      <c r="C62" s="110" t="s">
        <v>208</v>
      </c>
      <c r="D62" s="27"/>
      <c r="E62" s="65"/>
      <c r="F62" s="28" t="s">
        <v>75</v>
      </c>
      <c r="G62" s="66"/>
      <c r="H62" s="27"/>
      <c r="I62" s="65"/>
      <c r="J62" s="28"/>
      <c r="K62" s="66"/>
      <c r="L62" s="27"/>
      <c r="M62" s="65"/>
      <c r="N62" s="28"/>
      <c r="O62" s="66"/>
      <c r="P62" s="27"/>
      <c r="Q62" s="65"/>
      <c r="R62" s="28"/>
      <c r="S62" s="66"/>
      <c r="T62" s="27"/>
      <c r="U62" s="65"/>
      <c r="V62" s="28"/>
      <c r="W62" s="66"/>
      <c r="X62" s="29"/>
    </row>
    <row r="63" spans="1:26" ht="45" customHeight="1" x14ac:dyDescent="0.2">
      <c r="A63" s="318"/>
      <c r="B63" s="198" t="s">
        <v>45</v>
      </c>
      <c r="C63" s="127" t="s">
        <v>170</v>
      </c>
      <c r="D63" s="587"/>
      <c r="E63" s="592"/>
      <c r="F63" s="587"/>
      <c r="G63" s="592"/>
      <c r="H63" s="587"/>
      <c r="I63" s="592"/>
      <c r="J63" s="587"/>
      <c r="K63" s="592"/>
      <c r="L63" s="587"/>
      <c r="M63" s="592"/>
      <c r="N63" s="587"/>
      <c r="O63" s="592"/>
      <c r="P63" s="587"/>
      <c r="Q63" s="592"/>
      <c r="R63" s="587"/>
      <c r="S63" s="592"/>
      <c r="T63" s="587"/>
      <c r="U63" s="592"/>
      <c r="V63" s="587"/>
      <c r="W63" s="588"/>
      <c r="X63" s="319"/>
      <c r="Y63" s="30">
        <f>COUNTIF(D63:W63,"a")+COUNTIF(D63:W63,"s")</f>
        <v>0</v>
      </c>
      <c r="Z63" s="157"/>
    </row>
    <row r="64" spans="1:26" ht="27.95" customHeight="1" x14ac:dyDescent="0.2">
      <c r="A64" s="318"/>
      <c r="B64" s="208" t="s">
        <v>46</v>
      </c>
      <c r="C64" s="113" t="s">
        <v>91</v>
      </c>
      <c r="D64" s="584"/>
      <c r="E64" s="586"/>
      <c r="F64" s="584"/>
      <c r="G64" s="586"/>
      <c r="H64" s="584"/>
      <c r="I64" s="586"/>
      <c r="J64" s="584"/>
      <c r="K64" s="586"/>
      <c r="L64" s="584"/>
      <c r="M64" s="586"/>
      <c r="N64" s="584"/>
      <c r="O64" s="586"/>
      <c r="P64" s="584"/>
      <c r="Q64" s="586"/>
      <c r="R64" s="584"/>
      <c r="S64" s="586"/>
      <c r="T64" s="584"/>
      <c r="U64" s="586"/>
      <c r="V64" s="584"/>
      <c r="W64" s="585"/>
      <c r="X64" s="319"/>
      <c r="Y64" s="30">
        <f>COUNTIF(D64:W64,"a")+COUNTIF(D64:W64,"s")</f>
        <v>0</v>
      </c>
      <c r="Z64" s="157"/>
    </row>
    <row r="65" spans="1:26" ht="27.95" customHeight="1" x14ac:dyDescent="0.2">
      <c r="A65" s="318"/>
      <c r="B65" s="208" t="s">
        <v>92</v>
      </c>
      <c r="C65" s="116" t="s">
        <v>93</v>
      </c>
      <c r="D65" s="584"/>
      <c r="E65" s="586"/>
      <c r="F65" s="584"/>
      <c r="G65" s="586"/>
      <c r="H65" s="584"/>
      <c r="I65" s="586"/>
      <c r="J65" s="584"/>
      <c r="K65" s="586"/>
      <c r="L65" s="584"/>
      <c r="M65" s="586"/>
      <c r="N65" s="584"/>
      <c r="O65" s="586"/>
      <c r="P65" s="584"/>
      <c r="Q65" s="586"/>
      <c r="R65" s="584"/>
      <c r="S65" s="586"/>
      <c r="T65" s="584"/>
      <c r="U65" s="586"/>
      <c r="V65" s="584"/>
      <c r="W65" s="585"/>
      <c r="X65" s="319"/>
      <c r="Y65" s="30">
        <f>COUNTIF(D65:W65,"a")+COUNTIF(D65:W65,"s")</f>
        <v>0</v>
      </c>
      <c r="Z65" s="157"/>
    </row>
    <row r="66" spans="1:26" ht="27.95" customHeight="1" thickBot="1" x14ac:dyDescent="0.25">
      <c r="A66" s="325"/>
      <c r="B66" s="215" t="s">
        <v>237</v>
      </c>
      <c r="C66" s="331" t="s">
        <v>162</v>
      </c>
      <c r="D66" s="593"/>
      <c r="E66" s="594"/>
      <c r="F66" s="593"/>
      <c r="G66" s="594"/>
      <c r="H66" s="593"/>
      <c r="I66" s="594"/>
      <c r="J66" s="593"/>
      <c r="K66" s="594"/>
      <c r="L66" s="593"/>
      <c r="M66" s="594"/>
      <c r="N66" s="593"/>
      <c r="O66" s="594"/>
      <c r="P66" s="593"/>
      <c r="Q66" s="594"/>
      <c r="R66" s="593"/>
      <c r="S66" s="594"/>
      <c r="T66" s="593"/>
      <c r="U66" s="594"/>
      <c r="V66" s="593"/>
      <c r="W66" s="597"/>
      <c r="X66" s="321"/>
      <c r="Y66" s="30">
        <f>COUNTIF(D66:W66,"a")+COUNTIF(D66:W66,"s")</f>
        <v>0</v>
      </c>
      <c r="Z66" s="157"/>
    </row>
    <row r="67" spans="1:26" ht="30" customHeight="1" thickBot="1" x14ac:dyDescent="0.5">
      <c r="A67" s="432"/>
      <c r="B67" s="206">
        <v>112</v>
      </c>
      <c r="C67" s="278" t="s">
        <v>209</v>
      </c>
      <c r="D67" s="24" t="s">
        <v>75</v>
      </c>
      <c r="E67" s="329"/>
      <c r="F67" s="25" t="s">
        <v>75</v>
      </c>
      <c r="G67" s="330"/>
      <c r="H67" s="24" t="s">
        <v>75</v>
      </c>
      <c r="I67" s="329"/>
      <c r="J67" s="25" t="s">
        <v>75</v>
      </c>
      <c r="K67" s="330"/>
      <c r="L67" s="24" t="s">
        <v>75</v>
      </c>
      <c r="M67" s="329"/>
      <c r="N67" s="25" t="s">
        <v>75</v>
      </c>
      <c r="O67" s="330"/>
      <c r="P67" s="24" t="s">
        <v>75</v>
      </c>
      <c r="Q67" s="329"/>
      <c r="R67" s="25" t="s">
        <v>75</v>
      </c>
      <c r="S67" s="330"/>
      <c r="T67" s="24" t="s">
        <v>75</v>
      </c>
      <c r="U67" s="329"/>
      <c r="V67" s="25" t="s">
        <v>75</v>
      </c>
      <c r="W67" s="330"/>
      <c r="X67" s="26"/>
    </row>
    <row r="68" spans="1:26" ht="45" customHeight="1" x14ac:dyDescent="0.2">
      <c r="A68" s="318"/>
      <c r="B68" s="198" t="s">
        <v>238</v>
      </c>
      <c r="C68" s="123" t="s">
        <v>190</v>
      </c>
      <c r="D68" s="587"/>
      <c r="E68" s="592"/>
      <c r="F68" s="587"/>
      <c r="G68" s="592"/>
      <c r="H68" s="587"/>
      <c r="I68" s="592"/>
      <c r="J68" s="587"/>
      <c r="K68" s="592"/>
      <c r="L68" s="587"/>
      <c r="M68" s="592"/>
      <c r="N68" s="587"/>
      <c r="O68" s="592"/>
      <c r="P68" s="587"/>
      <c r="Q68" s="592"/>
      <c r="R68" s="587"/>
      <c r="S68" s="592"/>
      <c r="T68" s="587"/>
      <c r="U68" s="592"/>
      <c r="V68" s="587"/>
      <c r="W68" s="588"/>
      <c r="X68" s="319"/>
      <c r="Y68" s="30">
        <f>COUNTIF(D68:W68,"a")+COUNTIF(D68:W68,"s")</f>
        <v>0</v>
      </c>
      <c r="Z68" s="157"/>
    </row>
    <row r="69" spans="1:26" ht="45" customHeight="1" x14ac:dyDescent="0.2">
      <c r="A69" s="318"/>
      <c r="B69" s="208" t="s">
        <v>239</v>
      </c>
      <c r="C69" s="124" t="s">
        <v>542</v>
      </c>
      <c r="D69" s="584"/>
      <c r="E69" s="586"/>
      <c r="F69" s="584"/>
      <c r="G69" s="586"/>
      <c r="H69" s="584"/>
      <c r="I69" s="586"/>
      <c r="J69" s="584"/>
      <c r="K69" s="586"/>
      <c r="L69" s="584"/>
      <c r="M69" s="586"/>
      <c r="N69" s="584"/>
      <c r="O69" s="586"/>
      <c r="P69" s="584"/>
      <c r="Q69" s="586"/>
      <c r="R69" s="584"/>
      <c r="S69" s="586"/>
      <c r="T69" s="584"/>
      <c r="U69" s="586"/>
      <c r="V69" s="584"/>
      <c r="W69" s="585"/>
      <c r="X69" s="319"/>
      <c r="Y69" s="30">
        <f>COUNTIF(D69:W69,"a")+COUNTIF(D69:W69,"s")</f>
        <v>0</v>
      </c>
      <c r="Z69" s="157"/>
    </row>
    <row r="70" spans="1:26" ht="27.95" customHeight="1" x14ac:dyDescent="0.2">
      <c r="A70" s="318"/>
      <c r="B70" s="208" t="s">
        <v>292</v>
      </c>
      <c r="C70" s="126" t="s">
        <v>189</v>
      </c>
      <c r="D70" s="584"/>
      <c r="E70" s="586"/>
      <c r="F70" s="584"/>
      <c r="G70" s="586"/>
      <c r="H70" s="584"/>
      <c r="I70" s="586"/>
      <c r="J70" s="584"/>
      <c r="K70" s="586"/>
      <c r="L70" s="584"/>
      <c r="M70" s="586"/>
      <c r="N70" s="584"/>
      <c r="O70" s="586"/>
      <c r="P70" s="584"/>
      <c r="Q70" s="586"/>
      <c r="R70" s="584"/>
      <c r="S70" s="586"/>
      <c r="T70" s="584"/>
      <c r="U70" s="586"/>
      <c r="V70" s="584"/>
      <c r="W70" s="585"/>
      <c r="X70" s="319"/>
      <c r="Y70" s="30">
        <f>COUNTIF(D70:W70,"a")+COUNTIF(D70:W70,"s")</f>
        <v>0</v>
      </c>
      <c r="Z70" s="157"/>
    </row>
    <row r="71" spans="1:26" ht="45" customHeight="1" x14ac:dyDescent="0.2">
      <c r="A71" s="318"/>
      <c r="B71" s="205" t="s">
        <v>293</v>
      </c>
      <c r="C71" s="127" t="s">
        <v>295</v>
      </c>
      <c r="D71" s="584"/>
      <c r="E71" s="586"/>
      <c r="F71" s="584"/>
      <c r="G71" s="586"/>
      <c r="H71" s="584"/>
      <c r="I71" s="586"/>
      <c r="J71" s="584"/>
      <c r="K71" s="586"/>
      <c r="L71" s="584"/>
      <c r="M71" s="586"/>
      <c r="N71" s="584"/>
      <c r="O71" s="586"/>
      <c r="P71" s="584"/>
      <c r="Q71" s="586"/>
      <c r="R71" s="584"/>
      <c r="S71" s="586"/>
      <c r="T71" s="584"/>
      <c r="U71" s="586"/>
      <c r="V71" s="584"/>
      <c r="W71" s="585"/>
      <c r="X71" s="319"/>
      <c r="Y71" s="30">
        <f>COUNTIF(D71:W71,"a")+COUNTIF(D71:W71,"s")</f>
        <v>0</v>
      </c>
      <c r="Z71" s="157"/>
    </row>
    <row r="72" spans="1:26" ht="45" customHeight="1" thickBot="1" x14ac:dyDescent="0.25">
      <c r="A72" s="325"/>
      <c r="B72" s="215" t="s">
        <v>296</v>
      </c>
      <c r="C72" s="271" t="s">
        <v>497</v>
      </c>
      <c r="D72" s="593"/>
      <c r="E72" s="594"/>
      <c r="F72" s="593"/>
      <c r="G72" s="594"/>
      <c r="H72" s="593"/>
      <c r="I72" s="594"/>
      <c r="J72" s="593"/>
      <c r="K72" s="594"/>
      <c r="L72" s="593"/>
      <c r="M72" s="594"/>
      <c r="N72" s="593"/>
      <c r="O72" s="594"/>
      <c r="P72" s="593"/>
      <c r="Q72" s="594"/>
      <c r="R72" s="593"/>
      <c r="S72" s="594"/>
      <c r="T72" s="593"/>
      <c r="U72" s="594"/>
      <c r="V72" s="593"/>
      <c r="W72" s="597"/>
      <c r="X72" s="321"/>
      <c r="Y72" s="30">
        <f>COUNTIF(D72:W72,"a")+COUNTIF(D72:W72,"s")</f>
        <v>0</v>
      </c>
      <c r="Z72" s="157"/>
    </row>
    <row r="73" spans="1:26" ht="33" customHeight="1" thickBot="1" x14ac:dyDescent="0.35">
      <c r="A73" s="526"/>
      <c r="B73" s="274"/>
      <c r="C73" s="599" t="s">
        <v>210</v>
      </c>
      <c r="D73" s="600"/>
      <c r="E73" s="600"/>
      <c r="F73" s="600"/>
      <c r="G73" s="600"/>
      <c r="H73" s="600"/>
      <c r="I73" s="600"/>
      <c r="J73" s="600"/>
      <c r="K73" s="600"/>
      <c r="L73" s="600"/>
      <c r="M73" s="600"/>
      <c r="N73" s="600"/>
      <c r="O73" s="600"/>
      <c r="P73" s="600"/>
      <c r="Q73" s="600"/>
      <c r="R73" s="600"/>
      <c r="S73" s="600"/>
      <c r="T73" s="600"/>
      <c r="U73" s="600"/>
      <c r="V73" s="600"/>
      <c r="W73" s="600"/>
      <c r="X73" s="601"/>
    </row>
    <row r="74" spans="1:26" ht="33" customHeight="1" thickBot="1" x14ac:dyDescent="0.35">
      <c r="A74" s="323"/>
      <c r="B74" s="217">
        <v>200</v>
      </c>
      <c r="C74" s="609" t="s">
        <v>213</v>
      </c>
      <c r="D74" s="610"/>
      <c r="E74" s="610"/>
      <c r="F74" s="610"/>
      <c r="G74" s="610"/>
      <c r="H74" s="610"/>
      <c r="I74" s="610"/>
      <c r="J74" s="610"/>
      <c r="K74" s="610"/>
      <c r="L74" s="610"/>
      <c r="M74" s="610"/>
      <c r="N74" s="610"/>
      <c r="O74" s="610"/>
      <c r="P74" s="610"/>
      <c r="Q74" s="610"/>
      <c r="R74" s="610"/>
      <c r="S74" s="610"/>
      <c r="T74" s="610"/>
      <c r="U74" s="610"/>
      <c r="V74" s="610"/>
      <c r="W74" s="610"/>
      <c r="X74" s="611"/>
    </row>
    <row r="75" spans="1:26" ht="30" customHeight="1" thickBot="1" x14ac:dyDescent="0.5">
      <c r="A75" s="318"/>
      <c r="B75" s="221" t="s">
        <v>153</v>
      </c>
      <c r="C75" s="128" t="s">
        <v>422</v>
      </c>
      <c r="D75" s="13"/>
      <c r="E75" s="56"/>
      <c r="F75" s="28"/>
      <c r="G75" s="55"/>
      <c r="H75" s="13" t="s">
        <v>75</v>
      </c>
      <c r="I75" s="56"/>
      <c r="J75" s="13" t="s">
        <v>75</v>
      </c>
      <c r="K75" s="55"/>
      <c r="L75" s="27"/>
      <c r="M75" s="56"/>
      <c r="N75" s="28"/>
      <c r="O75" s="55"/>
      <c r="P75" s="27"/>
      <c r="Q75" s="56"/>
      <c r="R75" s="28"/>
      <c r="S75" s="55"/>
      <c r="T75" s="27"/>
      <c r="U75" s="56"/>
      <c r="V75" s="28" t="s">
        <v>75</v>
      </c>
      <c r="W75" s="55"/>
      <c r="X75" s="317"/>
    </row>
    <row r="76" spans="1:26" ht="27.95" customHeight="1" x14ac:dyDescent="0.2">
      <c r="A76" s="318"/>
      <c r="B76" s="276" t="s">
        <v>152</v>
      </c>
      <c r="C76" s="120" t="s">
        <v>377</v>
      </c>
      <c r="D76" s="587"/>
      <c r="E76" s="592"/>
      <c r="F76" s="587"/>
      <c r="G76" s="592"/>
      <c r="H76" s="587"/>
      <c r="I76" s="592"/>
      <c r="J76" s="587"/>
      <c r="K76" s="592"/>
      <c r="L76" s="587"/>
      <c r="M76" s="592"/>
      <c r="N76" s="587"/>
      <c r="O76" s="592"/>
      <c r="P76" s="587"/>
      <c r="Q76" s="592"/>
      <c r="R76" s="587"/>
      <c r="S76" s="592"/>
      <c r="T76" s="587"/>
      <c r="U76" s="592"/>
      <c r="V76" s="587"/>
      <c r="W76" s="588"/>
      <c r="X76" s="319"/>
      <c r="Y76" s="30">
        <f>COUNTIF(D76:W76,"a")+COUNTIF(D76:W76,"s")</f>
        <v>0</v>
      </c>
      <c r="Z76" s="157"/>
    </row>
    <row r="77" spans="1:26" ht="27.95" customHeight="1" thickBot="1" x14ac:dyDescent="0.25">
      <c r="A77" s="318"/>
      <c r="B77" s="277" t="s">
        <v>286</v>
      </c>
      <c r="C77" s="275" t="s">
        <v>287</v>
      </c>
      <c r="D77" s="584"/>
      <c r="E77" s="586"/>
      <c r="F77" s="584"/>
      <c r="G77" s="586"/>
      <c r="H77" s="584"/>
      <c r="I77" s="586"/>
      <c r="J77" s="584"/>
      <c r="K77" s="586"/>
      <c r="L77" s="584"/>
      <c r="M77" s="586"/>
      <c r="N77" s="584"/>
      <c r="O77" s="586"/>
      <c r="P77" s="584"/>
      <c r="Q77" s="586"/>
      <c r="R77" s="584"/>
      <c r="S77" s="586"/>
      <c r="T77" s="584"/>
      <c r="U77" s="586"/>
      <c r="V77" s="584"/>
      <c r="W77" s="585"/>
      <c r="X77" s="319"/>
      <c r="Y77" s="30">
        <f>COUNTIF(D77:W77,"a")+COUNTIF(D77:W77,"s")</f>
        <v>0</v>
      </c>
      <c r="Z77" s="157"/>
    </row>
    <row r="78" spans="1:26" ht="30" customHeight="1" thickBot="1" x14ac:dyDescent="0.5">
      <c r="A78" s="318"/>
      <c r="B78" s="221">
        <v>212</v>
      </c>
      <c r="C78" s="181" t="s">
        <v>214</v>
      </c>
      <c r="D78" s="74"/>
      <c r="E78" s="65"/>
      <c r="F78" s="67"/>
      <c r="G78" s="66"/>
      <c r="H78" s="27" t="s">
        <v>75</v>
      </c>
      <c r="I78" s="65"/>
      <c r="J78" s="28" t="s">
        <v>75</v>
      </c>
      <c r="K78" s="66"/>
      <c r="L78" s="27"/>
      <c r="M78" s="65"/>
      <c r="N78" s="28"/>
      <c r="O78" s="66"/>
      <c r="P78" s="74"/>
      <c r="Q78" s="65"/>
      <c r="R78" s="67"/>
      <c r="S78" s="66"/>
      <c r="T78" s="74"/>
      <c r="U78" s="65"/>
      <c r="V78" s="67"/>
      <c r="W78" s="66"/>
      <c r="X78" s="29"/>
    </row>
    <row r="79" spans="1:26" ht="27.95" customHeight="1" thickBot="1" x14ac:dyDescent="0.25">
      <c r="A79" s="318"/>
      <c r="B79" s="222" t="s">
        <v>297</v>
      </c>
      <c r="C79" s="130" t="s">
        <v>400</v>
      </c>
      <c r="D79" s="595"/>
      <c r="E79" s="596"/>
      <c r="F79" s="595"/>
      <c r="G79" s="596"/>
      <c r="H79" s="595"/>
      <c r="I79" s="596"/>
      <c r="J79" s="595"/>
      <c r="K79" s="596"/>
      <c r="L79" s="595"/>
      <c r="M79" s="596"/>
      <c r="N79" s="595"/>
      <c r="O79" s="596"/>
      <c r="P79" s="595"/>
      <c r="Q79" s="596"/>
      <c r="R79" s="595"/>
      <c r="S79" s="596"/>
      <c r="T79" s="595"/>
      <c r="U79" s="596"/>
      <c r="V79" s="595"/>
      <c r="W79" s="598"/>
      <c r="X79" s="320"/>
      <c r="Y79" s="30">
        <f>COUNTIF(D79:W79,"a")+COUNTIF(D79:W79,"s")</f>
        <v>0</v>
      </c>
      <c r="Z79" s="157"/>
    </row>
    <row r="80" spans="1:26" ht="30" customHeight="1" thickBot="1" x14ac:dyDescent="0.5">
      <c r="A80" s="318"/>
      <c r="B80" s="210" t="s">
        <v>120</v>
      </c>
      <c r="C80" s="423" t="s">
        <v>268</v>
      </c>
      <c r="D80" s="74"/>
      <c r="E80" s="65"/>
      <c r="F80" s="74"/>
      <c r="G80" s="66"/>
      <c r="H80" s="27"/>
      <c r="I80" s="65"/>
      <c r="J80" s="27" t="s">
        <v>75</v>
      </c>
      <c r="K80" s="66"/>
      <c r="L80" s="74"/>
      <c r="M80" s="65"/>
      <c r="N80" s="27" t="s">
        <v>75</v>
      </c>
      <c r="O80" s="66"/>
      <c r="P80" s="74"/>
      <c r="Q80" s="65"/>
      <c r="R80" s="67"/>
      <c r="S80" s="66"/>
      <c r="T80" s="74"/>
      <c r="U80" s="65"/>
      <c r="V80" s="67"/>
      <c r="W80" s="66"/>
      <c r="X80" s="29"/>
    </row>
    <row r="81" spans="1:26" ht="30" customHeight="1" thickBot="1" x14ac:dyDescent="0.25">
      <c r="A81" s="318"/>
      <c r="B81" s="207"/>
      <c r="C81" s="144" t="s">
        <v>642</v>
      </c>
      <c r="D81" s="581"/>
      <c r="E81" s="582"/>
      <c r="F81" s="582"/>
      <c r="G81" s="582"/>
      <c r="H81" s="582"/>
      <c r="I81" s="582"/>
      <c r="J81" s="582"/>
      <c r="K81" s="582"/>
      <c r="L81" s="582"/>
      <c r="M81" s="582"/>
      <c r="N81" s="582"/>
      <c r="O81" s="582"/>
      <c r="P81" s="582"/>
      <c r="Q81" s="582"/>
      <c r="R81" s="582"/>
      <c r="S81" s="582"/>
      <c r="T81" s="582"/>
      <c r="U81" s="582"/>
      <c r="V81" s="582"/>
      <c r="W81" s="582"/>
      <c r="X81" s="384"/>
      <c r="Y81" s="31"/>
    </row>
    <row r="82" spans="1:26" ht="67.7" customHeight="1" x14ac:dyDescent="0.2">
      <c r="A82" s="318"/>
      <c r="B82" s="208" t="s">
        <v>115</v>
      </c>
      <c r="C82" s="123" t="s">
        <v>643</v>
      </c>
      <c r="D82" s="573"/>
      <c r="E82" s="574"/>
      <c r="F82" s="573"/>
      <c r="G82" s="574"/>
      <c r="H82" s="573"/>
      <c r="I82" s="574"/>
      <c r="J82" s="573"/>
      <c r="K82" s="574"/>
      <c r="L82" s="573"/>
      <c r="M82" s="574"/>
      <c r="N82" s="573"/>
      <c r="O82" s="574"/>
      <c r="P82" s="573"/>
      <c r="Q82" s="574"/>
      <c r="R82" s="573"/>
      <c r="S82" s="574"/>
      <c r="T82" s="573"/>
      <c r="U82" s="574"/>
      <c r="V82" s="573"/>
      <c r="W82" s="580"/>
      <c r="X82" s="81"/>
      <c r="Y82" s="30">
        <f>COUNTIF(D82:W82,"a")+COUNTIF(D82:W82,"s")+COUNTIF(X82,"NA")</f>
        <v>0</v>
      </c>
      <c r="Z82" s="157"/>
    </row>
    <row r="83" spans="1:26" ht="106.5" customHeight="1" thickBot="1" x14ac:dyDescent="0.25">
      <c r="A83" s="318"/>
      <c r="B83" s="208" t="s">
        <v>116</v>
      </c>
      <c r="C83" s="116" t="s">
        <v>644</v>
      </c>
      <c r="D83" s="576"/>
      <c r="E83" s="577"/>
      <c r="F83" s="576"/>
      <c r="G83" s="577"/>
      <c r="H83" s="576"/>
      <c r="I83" s="577"/>
      <c r="J83" s="576"/>
      <c r="K83" s="577"/>
      <c r="L83" s="576"/>
      <c r="M83" s="577"/>
      <c r="N83" s="576"/>
      <c r="O83" s="577"/>
      <c r="P83" s="576"/>
      <c r="Q83" s="577"/>
      <c r="R83" s="576"/>
      <c r="S83" s="577"/>
      <c r="T83" s="576"/>
      <c r="U83" s="577"/>
      <c r="V83" s="576"/>
      <c r="W83" s="583"/>
      <c r="X83" s="407"/>
      <c r="Y83" s="30">
        <f>COUNTIF(D83:W83,"a")+COUNTIF(D83:W83,"s")+COUNTIF(X83,"NA")</f>
        <v>0</v>
      </c>
      <c r="Z83" s="157"/>
    </row>
    <row r="84" spans="1:26" ht="30" customHeight="1" thickBot="1" x14ac:dyDescent="0.25">
      <c r="A84" s="318"/>
      <c r="B84" s="208"/>
      <c r="C84" s="144" t="s">
        <v>645</v>
      </c>
      <c r="D84" s="581"/>
      <c r="E84" s="582"/>
      <c r="F84" s="582"/>
      <c r="G84" s="582"/>
      <c r="H84" s="582"/>
      <c r="I84" s="582"/>
      <c r="J84" s="582"/>
      <c r="K84" s="582"/>
      <c r="L84" s="582"/>
      <c r="M84" s="582"/>
      <c r="N84" s="582"/>
      <c r="O84" s="582"/>
      <c r="P84" s="582"/>
      <c r="Q84" s="582"/>
      <c r="R84" s="582"/>
      <c r="S84" s="582"/>
      <c r="T84" s="582"/>
      <c r="U84" s="582"/>
      <c r="V84" s="582"/>
      <c r="W84" s="582"/>
      <c r="X84" s="384"/>
      <c r="Y84" s="31"/>
    </row>
    <row r="85" spans="1:26" ht="45" customHeight="1" x14ac:dyDescent="0.2">
      <c r="A85" s="318"/>
      <c r="B85" s="208" t="s">
        <v>117</v>
      </c>
      <c r="C85" s="123" t="s">
        <v>1005</v>
      </c>
      <c r="D85" s="573"/>
      <c r="E85" s="574"/>
      <c r="F85" s="573"/>
      <c r="G85" s="574"/>
      <c r="H85" s="573"/>
      <c r="I85" s="574"/>
      <c r="J85" s="573"/>
      <c r="K85" s="574"/>
      <c r="L85" s="573"/>
      <c r="M85" s="574"/>
      <c r="N85" s="573"/>
      <c r="O85" s="574"/>
      <c r="P85" s="573"/>
      <c r="Q85" s="574"/>
      <c r="R85" s="573"/>
      <c r="S85" s="574"/>
      <c r="T85" s="573"/>
      <c r="U85" s="574"/>
      <c r="V85" s="573"/>
      <c r="W85" s="580"/>
      <c r="X85" s="82" t="str">
        <f>IF($X$83="na","na","")</f>
        <v/>
      </c>
      <c r="Y85" s="30">
        <f>COUNTIF(D85:W85,"a")+COUNTIF(D85:W85,"s")+COUNTIF(X85,"NA")</f>
        <v>0</v>
      </c>
      <c r="Z85" s="157"/>
    </row>
    <row r="86" spans="1:26" ht="67.7" customHeight="1" x14ac:dyDescent="0.2">
      <c r="A86" s="318"/>
      <c r="B86" s="208" t="s">
        <v>118</v>
      </c>
      <c r="C86" s="124" t="s">
        <v>646</v>
      </c>
      <c r="D86" s="578"/>
      <c r="E86" s="579"/>
      <c r="F86" s="578"/>
      <c r="G86" s="579"/>
      <c r="H86" s="578"/>
      <c r="I86" s="579"/>
      <c r="J86" s="578"/>
      <c r="K86" s="579"/>
      <c r="L86" s="578"/>
      <c r="M86" s="579"/>
      <c r="N86" s="578"/>
      <c r="O86" s="579"/>
      <c r="P86" s="578"/>
      <c r="Q86" s="579"/>
      <c r="R86" s="578"/>
      <c r="S86" s="579"/>
      <c r="T86" s="578"/>
      <c r="U86" s="579"/>
      <c r="V86" s="578"/>
      <c r="W86" s="589"/>
      <c r="X86" s="324" t="str">
        <f>IF($X$83="na","na","")</f>
        <v/>
      </c>
      <c r="Y86" s="30">
        <f>COUNTIF(D86:W86,"a")+COUNTIF(D86:W86,"s")+COUNTIF(X86,"NA")</f>
        <v>0</v>
      </c>
      <c r="Z86" s="157"/>
    </row>
    <row r="87" spans="1:26" ht="45" customHeight="1" thickBot="1" x14ac:dyDescent="0.25">
      <c r="A87" s="325"/>
      <c r="B87" s="215" t="s">
        <v>119</v>
      </c>
      <c r="C87" s="156" t="s">
        <v>453</v>
      </c>
      <c r="D87" s="571"/>
      <c r="E87" s="572"/>
      <c r="F87" s="571"/>
      <c r="G87" s="572"/>
      <c r="H87" s="571"/>
      <c r="I87" s="572"/>
      <c r="J87" s="571"/>
      <c r="K87" s="572"/>
      <c r="L87" s="571"/>
      <c r="M87" s="572"/>
      <c r="N87" s="571"/>
      <c r="O87" s="572"/>
      <c r="P87" s="571"/>
      <c r="Q87" s="572"/>
      <c r="R87" s="571"/>
      <c r="S87" s="572"/>
      <c r="T87" s="571"/>
      <c r="U87" s="572"/>
      <c r="V87" s="571"/>
      <c r="W87" s="575"/>
      <c r="X87" s="435" t="str">
        <f>IF($X$83="na","na","")</f>
        <v/>
      </c>
      <c r="Y87" s="30">
        <f>COUNTIF(D87:W87,"a")+COUNTIF(D87:W87,"s")+COUNTIF(X87,"NA")</f>
        <v>0</v>
      </c>
      <c r="Z87" s="157"/>
    </row>
    <row r="88" spans="1:26" ht="27" customHeight="1" thickBot="1" x14ac:dyDescent="0.5">
      <c r="A88" s="432"/>
      <c r="B88" s="206" t="s">
        <v>552</v>
      </c>
      <c r="C88" s="273" t="s">
        <v>553</v>
      </c>
      <c r="D88" s="433"/>
      <c r="E88" s="329"/>
      <c r="F88" s="433"/>
      <c r="G88" s="330"/>
      <c r="H88" s="24"/>
      <c r="I88" s="329"/>
      <c r="J88" s="24"/>
      <c r="K88" s="330"/>
      <c r="L88" s="433"/>
      <c r="M88" s="329"/>
      <c r="N88" s="24"/>
      <c r="O88" s="330"/>
      <c r="P88" s="433"/>
      <c r="Q88" s="329"/>
      <c r="R88" s="434"/>
      <c r="S88" s="330"/>
      <c r="T88" s="433"/>
      <c r="U88" s="329"/>
      <c r="V88" s="434"/>
      <c r="W88" s="330"/>
      <c r="X88" s="26"/>
    </row>
    <row r="89" spans="1:26" ht="48" customHeight="1" thickBot="1" x14ac:dyDescent="0.35">
      <c r="A89" s="318"/>
      <c r="B89" s="211"/>
      <c r="C89" s="448" t="s">
        <v>727</v>
      </c>
      <c r="D89" s="615"/>
      <c r="E89" s="616"/>
      <c r="F89" s="616"/>
      <c r="G89" s="616"/>
      <c r="H89" s="616"/>
      <c r="I89" s="616"/>
      <c r="J89" s="616"/>
      <c r="K89" s="616"/>
      <c r="L89" s="616"/>
      <c r="M89" s="616"/>
      <c r="N89" s="616"/>
      <c r="O89" s="616"/>
      <c r="P89" s="616"/>
      <c r="Q89" s="616"/>
      <c r="R89" s="616"/>
      <c r="S89" s="616"/>
      <c r="T89" s="616"/>
      <c r="U89" s="616"/>
      <c r="V89" s="616"/>
      <c r="W89" s="616"/>
      <c r="X89" s="611"/>
    </row>
    <row r="90" spans="1:26" ht="67.7" customHeight="1" x14ac:dyDescent="0.2">
      <c r="A90" s="318"/>
      <c r="B90" s="198" t="s">
        <v>554</v>
      </c>
      <c r="C90" s="123" t="s">
        <v>555</v>
      </c>
      <c r="D90" s="573"/>
      <c r="E90" s="574"/>
      <c r="F90" s="573"/>
      <c r="G90" s="574"/>
      <c r="H90" s="573"/>
      <c r="I90" s="574"/>
      <c r="J90" s="573"/>
      <c r="K90" s="574"/>
      <c r="L90" s="573"/>
      <c r="M90" s="574"/>
      <c r="N90" s="573"/>
      <c r="O90" s="574"/>
      <c r="P90" s="573"/>
      <c r="Q90" s="574"/>
      <c r="R90" s="573"/>
      <c r="S90" s="574"/>
      <c r="T90" s="573"/>
      <c r="U90" s="574"/>
      <c r="V90" s="573"/>
      <c r="W90" s="580"/>
      <c r="X90" s="37"/>
      <c r="Y90" s="30">
        <f>COUNTIF(D90:W90,"a")+COUNTIF(D90:W90,"s")+COUNTIF(X90,"NA")</f>
        <v>0</v>
      </c>
      <c r="Z90" s="387"/>
    </row>
    <row r="91" spans="1:26" ht="67.7" customHeight="1" thickBot="1" x14ac:dyDescent="0.25">
      <c r="A91" s="325"/>
      <c r="B91" s="215" t="s">
        <v>556</v>
      </c>
      <c r="C91" s="271" t="s">
        <v>557</v>
      </c>
      <c r="D91" s="571"/>
      <c r="E91" s="572"/>
      <c r="F91" s="571"/>
      <c r="G91" s="572"/>
      <c r="H91" s="571"/>
      <c r="I91" s="572"/>
      <c r="J91" s="571"/>
      <c r="K91" s="572"/>
      <c r="L91" s="571"/>
      <c r="M91" s="572"/>
      <c r="N91" s="571"/>
      <c r="O91" s="572"/>
      <c r="P91" s="571"/>
      <c r="Q91" s="572"/>
      <c r="R91" s="571"/>
      <c r="S91" s="572"/>
      <c r="T91" s="571"/>
      <c r="U91" s="572"/>
      <c r="V91" s="571"/>
      <c r="W91" s="575"/>
      <c r="X91" s="368"/>
      <c r="Y91" s="30">
        <f>COUNTIF(D91:W91,"a")+COUNTIF(D91:W91,"s")</f>
        <v>0</v>
      </c>
      <c r="Z91" s="387"/>
    </row>
    <row r="92" spans="1:26" ht="33" customHeight="1" thickBot="1" x14ac:dyDescent="0.35">
      <c r="A92" s="432"/>
      <c r="B92" s="225">
        <v>300</v>
      </c>
      <c r="C92" s="599" t="s">
        <v>215</v>
      </c>
      <c r="D92" s="600"/>
      <c r="E92" s="600"/>
      <c r="F92" s="600"/>
      <c r="G92" s="600"/>
      <c r="H92" s="600"/>
      <c r="I92" s="600"/>
      <c r="J92" s="600"/>
      <c r="K92" s="600"/>
      <c r="L92" s="600"/>
      <c r="M92" s="600"/>
      <c r="N92" s="600"/>
      <c r="O92" s="600"/>
      <c r="P92" s="600"/>
      <c r="Q92" s="600"/>
      <c r="R92" s="600"/>
      <c r="S92" s="600"/>
      <c r="T92" s="600"/>
      <c r="U92" s="600"/>
      <c r="V92" s="600"/>
      <c r="W92" s="600"/>
      <c r="X92" s="601"/>
    </row>
    <row r="93" spans="1:26" ht="30" customHeight="1" thickBot="1" x14ac:dyDescent="0.5">
      <c r="A93" s="318"/>
      <c r="B93" s="210">
        <v>301</v>
      </c>
      <c r="C93" s="423" t="s">
        <v>157</v>
      </c>
      <c r="D93" s="74"/>
      <c r="E93" s="65"/>
      <c r="F93" s="28" t="s">
        <v>75</v>
      </c>
      <c r="G93" s="66"/>
      <c r="H93" s="27"/>
      <c r="I93" s="65"/>
      <c r="J93" s="28" t="s">
        <v>75</v>
      </c>
      <c r="K93" s="66"/>
      <c r="L93" s="27"/>
      <c r="M93" s="65"/>
      <c r="N93" s="28" t="s">
        <v>75</v>
      </c>
      <c r="O93" s="66"/>
      <c r="P93" s="74"/>
      <c r="Q93" s="65"/>
      <c r="R93" s="67"/>
      <c r="S93" s="66"/>
      <c r="T93" s="74"/>
      <c r="U93" s="65"/>
      <c r="V93" s="67"/>
      <c r="W93" s="66"/>
      <c r="X93" s="29"/>
    </row>
    <row r="94" spans="1:26" ht="67.7" customHeight="1" thickBot="1" x14ac:dyDescent="0.25">
      <c r="A94" s="318"/>
      <c r="B94" s="198" t="s">
        <v>298</v>
      </c>
      <c r="C94" s="133" t="s">
        <v>362</v>
      </c>
      <c r="D94" s="590"/>
      <c r="E94" s="591"/>
      <c r="F94" s="590"/>
      <c r="G94" s="591"/>
      <c r="H94" s="590"/>
      <c r="I94" s="591"/>
      <c r="J94" s="590"/>
      <c r="K94" s="591"/>
      <c r="L94" s="590"/>
      <c r="M94" s="591"/>
      <c r="N94" s="590"/>
      <c r="O94" s="591"/>
      <c r="P94" s="590"/>
      <c r="Q94" s="591"/>
      <c r="R94" s="590"/>
      <c r="S94" s="591"/>
      <c r="T94" s="590"/>
      <c r="U94" s="591"/>
      <c r="V94" s="590"/>
      <c r="W94" s="602"/>
      <c r="X94" s="319"/>
      <c r="Y94" s="30">
        <f>COUNTIF(D94:W94,"a")+COUNTIF(D94:W94,"s")</f>
        <v>0</v>
      </c>
      <c r="Z94" s="157"/>
    </row>
    <row r="95" spans="1:26" ht="30" customHeight="1" thickBot="1" x14ac:dyDescent="0.5">
      <c r="A95" s="318"/>
      <c r="B95" s="210" t="s">
        <v>427</v>
      </c>
      <c r="C95" s="423" t="s">
        <v>175</v>
      </c>
      <c r="D95" s="63"/>
      <c r="E95" s="61"/>
      <c r="F95" s="13" t="s">
        <v>75</v>
      </c>
      <c r="G95" s="64"/>
      <c r="H95" s="63"/>
      <c r="I95" s="61"/>
      <c r="J95" s="13" t="s">
        <v>75</v>
      </c>
      <c r="K95" s="64"/>
      <c r="L95" s="27"/>
      <c r="M95" s="61"/>
      <c r="N95" s="13" t="s">
        <v>75</v>
      </c>
      <c r="O95" s="64"/>
      <c r="P95" s="63"/>
      <c r="Q95" s="61"/>
      <c r="R95" s="64"/>
      <c r="S95" s="64"/>
      <c r="T95" s="63"/>
      <c r="U95" s="61"/>
      <c r="V95" s="64"/>
      <c r="W95" s="55"/>
      <c r="X95" s="317"/>
    </row>
    <row r="96" spans="1:26" ht="27.95" customHeight="1" x14ac:dyDescent="0.2">
      <c r="A96" s="318"/>
      <c r="B96" s="198" t="s">
        <v>299</v>
      </c>
      <c r="C96" s="123" t="s">
        <v>506</v>
      </c>
      <c r="D96" s="587"/>
      <c r="E96" s="592"/>
      <c r="F96" s="587"/>
      <c r="G96" s="592"/>
      <c r="H96" s="587"/>
      <c r="I96" s="592"/>
      <c r="J96" s="587"/>
      <c r="K96" s="592"/>
      <c r="L96" s="587"/>
      <c r="M96" s="592"/>
      <c r="N96" s="587"/>
      <c r="O96" s="592"/>
      <c r="P96" s="587"/>
      <c r="Q96" s="592"/>
      <c r="R96" s="587"/>
      <c r="S96" s="592"/>
      <c r="T96" s="587"/>
      <c r="U96" s="592"/>
      <c r="V96" s="587"/>
      <c r="W96" s="588"/>
      <c r="X96" s="319"/>
      <c r="Y96" s="30">
        <f t="shared" ref="Y96:Y101" si="2">COUNTIF(D96:W96,"a")+COUNTIF(D96:W96,"s")</f>
        <v>0</v>
      </c>
      <c r="Z96" s="157"/>
    </row>
    <row r="97" spans="1:26" ht="27.95" customHeight="1" x14ac:dyDescent="0.2">
      <c r="A97" s="318"/>
      <c r="B97" s="208" t="s">
        <v>341</v>
      </c>
      <c r="C97" s="124" t="s">
        <v>507</v>
      </c>
      <c r="D97" s="584"/>
      <c r="E97" s="586"/>
      <c r="F97" s="584"/>
      <c r="G97" s="586"/>
      <c r="H97" s="584"/>
      <c r="I97" s="586"/>
      <c r="J97" s="584"/>
      <c r="K97" s="586"/>
      <c r="L97" s="584"/>
      <c r="M97" s="586"/>
      <c r="N97" s="584"/>
      <c r="O97" s="586"/>
      <c r="P97" s="584"/>
      <c r="Q97" s="586"/>
      <c r="R97" s="584"/>
      <c r="S97" s="586"/>
      <c r="T97" s="584"/>
      <c r="U97" s="586"/>
      <c r="V97" s="584"/>
      <c r="W97" s="585"/>
      <c r="X97" s="319"/>
      <c r="Y97" s="30">
        <f t="shared" si="2"/>
        <v>0</v>
      </c>
      <c r="Z97" s="157"/>
    </row>
    <row r="98" spans="1:26" ht="45" customHeight="1" x14ac:dyDescent="0.2">
      <c r="A98" s="318"/>
      <c r="B98" s="208" t="s">
        <v>342</v>
      </c>
      <c r="C98" s="124" t="s">
        <v>273</v>
      </c>
      <c r="D98" s="584"/>
      <c r="E98" s="586"/>
      <c r="F98" s="584"/>
      <c r="G98" s="586"/>
      <c r="H98" s="584"/>
      <c r="I98" s="586"/>
      <c r="J98" s="584"/>
      <c r="K98" s="586"/>
      <c r="L98" s="584"/>
      <c r="M98" s="586"/>
      <c r="N98" s="584"/>
      <c r="O98" s="586"/>
      <c r="P98" s="584"/>
      <c r="Q98" s="586"/>
      <c r="R98" s="584"/>
      <c r="S98" s="586"/>
      <c r="T98" s="584"/>
      <c r="U98" s="586"/>
      <c r="V98" s="584"/>
      <c r="W98" s="585"/>
      <c r="X98" s="319"/>
      <c r="Y98" s="30">
        <f t="shared" si="2"/>
        <v>0</v>
      </c>
      <c r="Z98" s="157"/>
    </row>
    <row r="99" spans="1:26" ht="45" customHeight="1" x14ac:dyDescent="0.2">
      <c r="A99" s="318"/>
      <c r="B99" s="208" t="s">
        <v>344</v>
      </c>
      <c r="C99" s="124" t="s">
        <v>185</v>
      </c>
      <c r="D99" s="584"/>
      <c r="E99" s="586"/>
      <c r="F99" s="584"/>
      <c r="G99" s="586"/>
      <c r="H99" s="584"/>
      <c r="I99" s="586"/>
      <c r="J99" s="584"/>
      <c r="K99" s="586"/>
      <c r="L99" s="584"/>
      <c r="M99" s="586"/>
      <c r="N99" s="584"/>
      <c r="O99" s="586"/>
      <c r="P99" s="584"/>
      <c r="Q99" s="586"/>
      <c r="R99" s="584"/>
      <c r="S99" s="586"/>
      <c r="T99" s="584"/>
      <c r="U99" s="586"/>
      <c r="V99" s="584"/>
      <c r="W99" s="585"/>
      <c r="X99" s="319"/>
      <c r="Y99" s="30">
        <f t="shared" si="2"/>
        <v>0</v>
      </c>
      <c r="Z99" s="157"/>
    </row>
    <row r="100" spans="1:26" ht="27.95" customHeight="1" x14ac:dyDescent="0.2">
      <c r="A100" s="318"/>
      <c r="B100" s="208" t="s">
        <v>345</v>
      </c>
      <c r="C100" s="124" t="s">
        <v>274</v>
      </c>
      <c r="D100" s="584"/>
      <c r="E100" s="586"/>
      <c r="F100" s="584"/>
      <c r="G100" s="586"/>
      <c r="H100" s="584"/>
      <c r="I100" s="586"/>
      <c r="J100" s="584"/>
      <c r="K100" s="586"/>
      <c r="L100" s="584"/>
      <c r="M100" s="586"/>
      <c r="N100" s="584"/>
      <c r="O100" s="586"/>
      <c r="P100" s="584"/>
      <c r="Q100" s="586"/>
      <c r="R100" s="584"/>
      <c r="S100" s="586"/>
      <c r="T100" s="584"/>
      <c r="U100" s="586"/>
      <c r="V100" s="584"/>
      <c r="W100" s="585"/>
      <c r="X100" s="319"/>
      <c r="Y100" s="30">
        <f t="shared" si="2"/>
        <v>0</v>
      </c>
      <c r="Z100" s="157"/>
    </row>
    <row r="101" spans="1:26" ht="45" customHeight="1" thickBot="1" x14ac:dyDescent="0.25">
      <c r="A101" s="318"/>
      <c r="B101" s="214" t="s">
        <v>346</v>
      </c>
      <c r="C101" s="137" t="s">
        <v>347</v>
      </c>
      <c r="D101" s="584"/>
      <c r="E101" s="586"/>
      <c r="F101" s="584"/>
      <c r="G101" s="586"/>
      <c r="H101" s="584"/>
      <c r="I101" s="586"/>
      <c r="J101" s="584"/>
      <c r="K101" s="586"/>
      <c r="L101" s="584"/>
      <c r="M101" s="586"/>
      <c r="N101" s="584"/>
      <c r="O101" s="586"/>
      <c r="P101" s="584"/>
      <c r="Q101" s="586"/>
      <c r="R101" s="584"/>
      <c r="S101" s="586"/>
      <c r="T101" s="584"/>
      <c r="U101" s="586"/>
      <c r="V101" s="584"/>
      <c r="W101" s="585"/>
      <c r="X101" s="319"/>
      <c r="Y101" s="30">
        <f t="shared" si="2"/>
        <v>0</v>
      </c>
      <c r="Z101" s="157"/>
    </row>
    <row r="102" spans="1:26" ht="30" customHeight="1" thickBot="1" x14ac:dyDescent="0.5">
      <c r="A102" s="318"/>
      <c r="B102" s="210" t="s">
        <v>275</v>
      </c>
      <c r="C102" s="423" t="s">
        <v>276</v>
      </c>
      <c r="D102" s="63"/>
      <c r="E102" s="61"/>
      <c r="F102" s="13" t="s">
        <v>75</v>
      </c>
      <c r="G102" s="64"/>
      <c r="H102" s="13" t="s">
        <v>75</v>
      </c>
      <c r="I102" s="61"/>
      <c r="J102" s="13" t="s">
        <v>75</v>
      </c>
      <c r="K102" s="64"/>
      <c r="L102" s="27"/>
      <c r="M102" s="61"/>
      <c r="N102" s="64"/>
      <c r="O102" s="64"/>
      <c r="P102" s="63"/>
      <c r="Q102" s="61"/>
      <c r="R102" s="64"/>
      <c r="S102" s="64"/>
      <c r="T102" s="63"/>
      <c r="U102" s="61"/>
      <c r="V102" s="64"/>
      <c r="W102" s="55"/>
      <c r="X102" s="317"/>
    </row>
    <row r="103" spans="1:26" ht="27.95" customHeight="1" x14ac:dyDescent="0.2">
      <c r="A103" s="318"/>
      <c r="B103" s="224" t="s">
        <v>277</v>
      </c>
      <c r="C103" s="135" t="s">
        <v>278</v>
      </c>
      <c r="D103" s="587"/>
      <c r="E103" s="592"/>
      <c r="F103" s="587"/>
      <c r="G103" s="592"/>
      <c r="H103" s="587"/>
      <c r="I103" s="592"/>
      <c r="J103" s="587"/>
      <c r="K103" s="592"/>
      <c r="L103" s="587"/>
      <c r="M103" s="592"/>
      <c r="N103" s="587"/>
      <c r="O103" s="592"/>
      <c r="P103" s="587"/>
      <c r="Q103" s="592"/>
      <c r="R103" s="587"/>
      <c r="S103" s="592"/>
      <c r="T103" s="587"/>
      <c r="U103" s="592"/>
      <c r="V103" s="587"/>
      <c r="W103" s="588"/>
      <c r="X103" s="319"/>
      <c r="Y103" s="30">
        <f>COUNTIF(D103:W103,"a")+COUNTIF(D103:W103,"s")</f>
        <v>0</v>
      </c>
      <c r="Z103" s="157"/>
    </row>
    <row r="104" spans="1:26" ht="27.95" customHeight="1" x14ac:dyDescent="0.2">
      <c r="A104" s="318"/>
      <c r="B104" s="201" t="s">
        <v>279</v>
      </c>
      <c r="C104" s="121" t="s">
        <v>280</v>
      </c>
      <c r="D104" s="584"/>
      <c r="E104" s="586"/>
      <c r="F104" s="584"/>
      <c r="G104" s="586"/>
      <c r="H104" s="584"/>
      <c r="I104" s="586"/>
      <c r="J104" s="584"/>
      <c r="K104" s="586"/>
      <c r="L104" s="584"/>
      <c r="M104" s="586"/>
      <c r="N104" s="584"/>
      <c r="O104" s="586"/>
      <c r="P104" s="584"/>
      <c r="Q104" s="586"/>
      <c r="R104" s="584"/>
      <c r="S104" s="586"/>
      <c r="T104" s="584"/>
      <c r="U104" s="586"/>
      <c r="V104" s="584"/>
      <c r="W104" s="585"/>
      <c r="X104" s="319"/>
      <c r="Y104" s="30">
        <f>COUNTIF(D104:W104,"a")+COUNTIF(D104:W104,"s")</f>
        <v>0</v>
      </c>
      <c r="Z104" s="157"/>
    </row>
    <row r="105" spans="1:26" ht="27.95" customHeight="1" x14ac:dyDescent="0.2">
      <c r="A105" s="318"/>
      <c r="B105" s="201" t="s">
        <v>281</v>
      </c>
      <c r="C105" s="121" t="s">
        <v>343</v>
      </c>
      <c r="D105" s="584"/>
      <c r="E105" s="586"/>
      <c r="F105" s="584"/>
      <c r="G105" s="586"/>
      <c r="H105" s="584"/>
      <c r="I105" s="586"/>
      <c r="J105" s="584"/>
      <c r="K105" s="586"/>
      <c r="L105" s="584"/>
      <c r="M105" s="586"/>
      <c r="N105" s="584"/>
      <c r="O105" s="586"/>
      <c r="P105" s="584"/>
      <c r="Q105" s="586"/>
      <c r="R105" s="584"/>
      <c r="S105" s="586"/>
      <c r="T105" s="584"/>
      <c r="U105" s="586"/>
      <c r="V105" s="584"/>
      <c r="W105" s="585"/>
      <c r="X105" s="319"/>
      <c r="Y105" s="30">
        <f>COUNTIF(D105:W105,"a")+COUNTIF(D105:W105,"s")</f>
        <v>0</v>
      </c>
      <c r="Z105" s="157"/>
    </row>
    <row r="106" spans="1:26" ht="27.95" customHeight="1" x14ac:dyDescent="0.2">
      <c r="A106" s="318"/>
      <c r="B106" s="201" t="s">
        <v>282</v>
      </c>
      <c r="C106" s="121" t="s">
        <v>283</v>
      </c>
      <c r="D106" s="584"/>
      <c r="E106" s="586"/>
      <c r="F106" s="584"/>
      <c r="G106" s="586"/>
      <c r="H106" s="584"/>
      <c r="I106" s="586"/>
      <c r="J106" s="584"/>
      <c r="K106" s="586"/>
      <c r="L106" s="584"/>
      <c r="M106" s="586"/>
      <c r="N106" s="584"/>
      <c r="O106" s="586"/>
      <c r="P106" s="584"/>
      <c r="Q106" s="586"/>
      <c r="R106" s="584"/>
      <c r="S106" s="586"/>
      <c r="T106" s="584"/>
      <c r="U106" s="586"/>
      <c r="V106" s="584"/>
      <c r="W106" s="585"/>
      <c r="X106" s="319"/>
      <c r="Y106" s="30">
        <f>COUNTIF(D106:W106,"a")+COUNTIF(D106:W106,"s")</f>
        <v>0</v>
      </c>
      <c r="Z106" s="157"/>
    </row>
    <row r="107" spans="1:26" ht="27.95" customHeight="1" thickBot="1" x14ac:dyDescent="0.25">
      <c r="A107" s="318"/>
      <c r="B107" s="253" t="s">
        <v>284</v>
      </c>
      <c r="C107" s="151" t="s">
        <v>285</v>
      </c>
      <c r="D107" s="584"/>
      <c r="E107" s="586"/>
      <c r="F107" s="584"/>
      <c r="G107" s="586"/>
      <c r="H107" s="584"/>
      <c r="I107" s="586"/>
      <c r="J107" s="584"/>
      <c r="K107" s="586"/>
      <c r="L107" s="584"/>
      <c r="M107" s="586"/>
      <c r="N107" s="584"/>
      <c r="O107" s="586"/>
      <c r="P107" s="584"/>
      <c r="Q107" s="586"/>
      <c r="R107" s="584"/>
      <c r="S107" s="586"/>
      <c r="T107" s="584"/>
      <c r="U107" s="586"/>
      <c r="V107" s="584"/>
      <c r="W107" s="585"/>
      <c r="X107" s="319"/>
      <c r="Y107" s="30">
        <f>COUNTIF(D107:W107,"a")+COUNTIF(D107:W107,"s")</f>
        <v>0</v>
      </c>
      <c r="Z107" s="157"/>
    </row>
    <row r="108" spans="1:26" ht="30" customHeight="1" thickBot="1" x14ac:dyDescent="0.5">
      <c r="A108" s="318"/>
      <c r="B108" s="210">
        <v>350</v>
      </c>
      <c r="C108" s="423" t="s">
        <v>216</v>
      </c>
      <c r="D108" s="74"/>
      <c r="E108" s="65"/>
      <c r="F108" s="28" t="s">
        <v>75</v>
      </c>
      <c r="G108" s="65"/>
      <c r="H108" s="28" t="s">
        <v>75</v>
      </c>
      <c r="I108" s="65"/>
      <c r="J108" s="28" t="s">
        <v>75</v>
      </c>
      <c r="K108" s="66"/>
      <c r="L108" s="74"/>
      <c r="M108" s="65"/>
      <c r="N108" s="67"/>
      <c r="O108" s="66"/>
      <c r="P108" s="74"/>
      <c r="Q108" s="65"/>
      <c r="R108" s="67"/>
      <c r="S108" s="66"/>
      <c r="T108" s="74"/>
      <c r="U108" s="65"/>
      <c r="V108" s="67"/>
      <c r="W108" s="66"/>
      <c r="X108" s="29"/>
    </row>
    <row r="109" spans="1:26" ht="45" customHeight="1" x14ac:dyDescent="0.2">
      <c r="A109" s="318"/>
      <c r="B109" s="198" t="s">
        <v>302</v>
      </c>
      <c r="C109" s="123" t="s">
        <v>1034</v>
      </c>
      <c r="D109" s="606"/>
      <c r="E109" s="608"/>
      <c r="F109" s="606"/>
      <c r="G109" s="608"/>
      <c r="H109" s="606"/>
      <c r="I109" s="608"/>
      <c r="J109" s="606"/>
      <c r="K109" s="608"/>
      <c r="L109" s="606"/>
      <c r="M109" s="608"/>
      <c r="N109" s="606"/>
      <c r="O109" s="608"/>
      <c r="P109" s="606"/>
      <c r="Q109" s="608"/>
      <c r="R109" s="606"/>
      <c r="S109" s="608"/>
      <c r="T109" s="606"/>
      <c r="U109" s="608"/>
      <c r="V109" s="606"/>
      <c r="W109" s="607"/>
      <c r="X109" s="319"/>
      <c r="Y109" s="30">
        <f>COUNTIF(D109:W109,"a")+COUNTIF(D109:W109,"s")</f>
        <v>0</v>
      </c>
      <c r="Z109" s="387"/>
    </row>
    <row r="110" spans="1:26" ht="45" customHeight="1" thickBot="1" x14ac:dyDescent="0.25">
      <c r="A110" s="325"/>
      <c r="B110" s="215" t="s">
        <v>584</v>
      </c>
      <c r="C110" s="271" t="s">
        <v>585</v>
      </c>
      <c r="D110" s="571"/>
      <c r="E110" s="572"/>
      <c r="F110" s="571"/>
      <c r="G110" s="572"/>
      <c r="H110" s="571"/>
      <c r="I110" s="572"/>
      <c r="J110" s="571"/>
      <c r="K110" s="572"/>
      <c r="L110" s="571"/>
      <c r="M110" s="572"/>
      <c r="N110" s="571"/>
      <c r="O110" s="572"/>
      <c r="P110" s="571"/>
      <c r="Q110" s="572"/>
      <c r="R110" s="571"/>
      <c r="S110" s="572"/>
      <c r="T110" s="571"/>
      <c r="U110" s="572"/>
      <c r="V110" s="571"/>
      <c r="W110" s="575"/>
      <c r="X110" s="321"/>
      <c r="Y110" s="30">
        <f>COUNTIF(D110:W110,"a")+COUNTIF(D110:W110,"s")</f>
        <v>0</v>
      </c>
      <c r="Z110" s="387"/>
    </row>
    <row r="111" spans="1:26" s="30" customFormat="1" x14ac:dyDescent="0.2">
      <c r="B111" s="75"/>
      <c r="C111" s="48"/>
    </row>
    <row r="112" spans="1:26" s="30" customFormat="1" x14ac:dyDescent="0.2">
      <c r="B112" s="75"/>
      <c r="C112" s="48"/>
    </row>
    <row r="113" spans="2:3" s="30" customFormat="1" x14ac:dyDescent="0.2">
      <c r="B113" s="75"/>
      <c r="C113" s="48"/>
    </row>
    <row r="114" spans="2:3" s="30" customFormat="1" x14ac:dyDescent="0.2">
      <c r="B114" s="75"/>
      <c r="C114" s="48"/>
    </row>
    <row r="115" spans="2:3" s="30" customFormat="1" x14ac:dyDescent="0.2">
      <c r="B115" s="75"/>
      <c r="C115" s="48"/>
    </row>
    <row r="116" spans="2:3" s="30" customFormat="1" x14ac:dyDescent="0.2">
      <c r="B116" s="75"/>
      <c r="C116" s="48"/>
    </row>
    <row r="117" spans="2:3" s="30" customFormat="1" x14ac:dyDescent="0.2">
      <c r="B117" s="75"/>
      <c r="C117" s="48"/>
    </row>
    <row r="118" spans="2:3" s="30" customFormat="1" x14ac:dyDescent="0.2">
      <c r="B118" s="75"/>
      <c r="C118" s="48"/>
    </row>
    <row r="119" spans="2:3" s="30" customFormat="1" x14ac:dyDescent="0.2">
      <c r="B119" s="75"/>
      <c r="C119" s="48"/>
    </row>
    <row r="120" spans="2:3" s="30" customFormat="1" x14ac:dyDescent="0.2">
      <c r="B120" s="75"/>
      <c r="C120" s="48"/>
    </row>
    <row r="121" spans="2:3" s="30" customFormat="1" x14ac:dyDescent="0.2">
      <c r="B121" s="75"/>
      <c r="C121" s="48"/>
    </row>
    <row r="122" spans="2:3" s="30" customFormat="1" x14ac:dyDescent="0.2">
      <c r="B122" s="75"/>
      <c r="C122" s="48"/>
    </row>
    <row r="123" spans="2:3" s="30" customFormat="1" x14ac:dyDescent="0.2">
      <c r="B123" s="75"/>
      <c r="C123" s="48"/>
    </row>
    <row r="124" spans="2:3" s="30" customFormat="1" x14ac:dyDescent="0.2">
      <c r="B124" s="75"/>
      <c r="C124" s="48"/>
    </row>
    <row r="125" spans="2:3" s="30" customFormat="1" x14ac:dyDescent="0.2">
      <c r="B125" s="75"/>
      <c r="C125" s="48"/>
    </row>
    <row r="126" spans="2:3" s="30" customFormat="1" x14ac:dyDescent="0.2">
      <c r="B126" s="75"/>
      <c r="C126" s="48"/>
    </row>
    <row r="127" spans="2:3" s="30" customFormat="1" x14ac:dyDescent="0.2">
      <c r="B127" s="75"/>
      <c r="C127" s="48"/>
    </row>
    <row r="128" spans="2:3" s="30" customFormat="1" x14ac:dyDescent="0.2">
      <c r="B128" s="75"/>
      <c r="C128" s="48"/>
    </row>
    <row r="129" spans="2:3" s="30" customFormat="1" x14ac:dyDescent="0.2">
      <c r="B129" s="75"/>
      <c r="C129" s="48"/>
    </row>
    <row r="130" spans="2:3" s="30" customFormat="1" x14ac:dyDescent="0.2">
      <c r="B130" s="75"/>
      <c r="C130" s="48"/>
    </row>
    <row r="131" spans="2:3" s="30" customFormat="1" x14ac:dyDescent="0.2">
      <c r="B131" s="75"/>
      <c r="C131" s="48"/>
    </row>
    <row r="132" spans="2:3" s="30" customFormat="1" x14ac:dyDescent="0.2">
      <c r="B132" s="75"/>
      <c r="C132" s="48"/>
    </row>
    <row r="133" spans="2:3" s="30" customFormat="1" x14ac:dyDescent="0.2">
      <c r="B133" s="75"/>
      <c r="C133" s="48"/>
    </row>
    <row r="134" spans="2:3" s="30" customFormat="1" x14ac:dyDescent="0.2">
      <c r="B134" s="75"/>
      <c r="C134" s="48"/>
    </row>
    <row r="135" spans="2:3" s="30" customFormat="1" x14ac:dyDescent="0.2">
      <c r="B135" s="75"/>
      <c r="C135" s="48"/>
    </row>
    <row r="136" spans="2:3" s="30" customFormat="1" x14ac:dyDescent="0.2">
      <c r="B136" s="75"/>
      <c r="C136" s="48"/>
    </row>
    <row r="137" spans="2:3" s="30" customFormat="1" x14ac:dyDescent="0.2">
      <c r="B137" s="75"/>
      <c r="C137" s="48"/>
    </row>
    <row r="138" spans="2:3" s="30" customFormat="1" x14ac:dyDescent="0.2">
      <c r="B138" s="75"/>
      <c r="C138" s="48"/>
    </row>
    <row r="139" spans="2:3" s="30" customFormat="1" x14ac:dyDescent="0.2">
      <c r="B139" s="75"/>
      <c r="C139" s="48"/>
    </row>
    <row r="140" spans="2:3" s="30" customFormat="1" x14ac:dyDescent="0.2">
      <c r="B140" s="75"/>
      <c r="C140" s="48"/>
    </row>
    <row r="141" spans="2:3" s="30" customFormat="1" x14ac:dyDescent="0.2">
      <c r="B141" s="75"/>
      <c r="C141" s="48"/>
    </row>
    <row r="142" spans="2:3" s="30" customFormat="1" x14ac:dyDescent="0.2">
      <c r="B142" s="75"/>
      <c r="C142" s="48"/>
    </row>
    <row r="143" spans="2:3" s="30" customFormat="1" x14ac:dyDescent="0.2">
      <c r="B143" s="75"/>
      <c r="C143" s="48"/>
    </row>
    <row r="144" spans="2:3" s="30" customFormat="1" x14ac:dyDescent="0.2">
      <c r="B144" s="75"/>
      <c r="C144" s="48"/>
    </row>
    <row r="145" spans="2:3" s="30" customFormat="1" x14ac:dyDescent="0.2">
      <c r="B145" s="75"/>
      <c r="C145" s="48"/>
    </row>
    <row r="146" spans="2:3" s="30" customFormat="1" x14ac:dyDescent="0.2">
      <c r="B146" s="75"/>
      <c r="C146" s="48"/>
    </row>
    <row r="147" spans="2:3" s="30" customFormat="1" x14ac:dyDescent="0.2">
      <c r="B147" s="75"/>
      <c r="C147" s="48"/>
    </row>
    <row r="148" spans="2:3" s="30" customFormat="1" x14ac:dyDescent="0.2">
      <c r="B148" s="75"/>
      <c r="C148" s="48"/>
    </row>
    <row r="149" spans="2:3" s="30" customFormat="1" x14ac:dyDescent="0.2">
      <c r="B149" s="75"/>
      <c r="C149" s="48"/>
    </row>
    <row r="150" spans="2:3" s="30" customFormat="1" x14ac:dyDescent="0.2">
      <c r="B150" s="75"/>
      <c r="C150" s="48"/>
    </row>
    <row r="151" spans="2:3" s="30" customFormat="1" x14ac:dyDescent="0.2">
      <c r="B151" s="75"/>
      <c r="C151" s="48"/>
    </row>
    <row r="152" spans="2:3" s="30" customFormat="1" x14ac:dyDescent="0.2">
      <c r="B152" s="75"/>
      <c r="C152" s="48"/>
    </row>
    <row r="153" spans="2:3" s="30" customFormat="1" x14ac:dyDescent="0.2">
      <c r="B153" s="75"/>
      <c r="C153" s="48"/>
    </row>
    <row r="154" spans="2:3" s="30" customFormat="1" x14ac:dyDescent="0.2">
      <c r="B154" s="75"/>
      <c r="C154" s="48"/>
    </row>
    <row r="155" spans="2:3" s="30" customFormat="1" x14ac:dyDescent="0.2">
      <c r="B155" s="75"/>
      <c r="C155" s="48"/>
    </row>
    <row r="156" spans="2:3" s="30" customFormat="1" x14ac:dyDescent="0.2">
      <c r="B156" s="75"/>
      <c r="C156" s="48"/>
    </row>
    <row r="157" spans="2:3" s="30" customFormat="1" x14ac:dyDescent="0.2">
      <c r="B157" s="75"/>
      <c r="C157" s="48"/>
    </row>
    <row r="158" spans="2:3" s="30" customFormat="1" x14ac:dyDescent="0.2">
      <c r="B158" s="75"/>
      <c r="C158" s="48"/>
    </row>
    <row r="159" spans="2:3" s="30" customFormat="1" x14ac:dyDescent="0.2">
      <c r="B159" s="75"/>
      <c r="C159" s="48"/>
    </row>
    <row r="160" spans="2:3" s="30" customFormat="1" x14ac:dyDescent="0.2">
      <c r="B160" s="75"/>
      <c r="C160" s="48"/>
    </row>
    <row r="161" spans="2:3" s="30" customFormat="1" x14ac:dyDescent="0.2">
      <c r="B161" s="75"/>
      <c r="C161" s="48"/>
    </row>
    <row r="162" spans="2:3" s="30" customFormat="1" x14ac:dyDescent="0.2">
      <c r="B162" s="75"/>
      <c r="C162" s="48"/>
    </row>
    <row r="163" spans="2:3" s="30" customFormat="1" x14ac:dyDescent="0.2">
      <c r="B163" s="75"/>
      <c r="C163" s="48"/>
    </row>
    <row r="164" spans="2:3" s="30" customFormat="1" x14ac:dyDescent="0.2">
      <c r="B164" s="75"/>
      <c r="C164" s="48"/>
    </row>
    <row r="165" spans="2:3" s="30" customFormat="1" x14ac:dyDescent="0.2">
      <c r="B165" s="75"/>
      <c r="C165" s="48"/>
    </row>
    <row r="166" spans="2:3" s="30" customFormat="1" x14ac:dyDescent="0.2">
      <c r="B166" s="75"/>
      <c r="C166" s="48"/>
    </row>
    <row r="167" spans="2:3" s="30" customFormat="1" x14ac:dyDescent="0.2">
      <c r="B167" s="75"/>
      <c r="C167" s="48"/>
    </row>
    <row r="168" spans="2:3" s="30" customFormat="1" x14ac:dyDescent="0.2">
      <c r="B168" s="75"/>
      <c r="C168" s="48"/>
    </row>
    <row r="169" spans="2:3" s="30" customFormat="1" x14ac:dyDescent="0.2">
      <c r="B169" s="75"/>
      <c r="C169" s="48"/>
    </row>
    <row r="170" spans="2:3" s="30" customFormat="1" x14ac:dyDescent="0.2">
      <c r="B170" s="75"/>
      <c r="C170" s="48"/>
    </row>
    <row r="171" spans="2:3" s="30" customFormat="1" x14ac:dyDescent="0.2">
      <c r="B171" s="75"/>
      <c r="C171" s="48"/>
    </row>
    <row r="172" spans="2:3" s="30" customFormat="1" x14ac:dyDescent="0.2">
      <c r="B172" s="75"/>
      <c r="C172" s="48"/>
    </row>
    <row r="173" spans="2:3" s="30" customFormat="1" x14ac:dyDescent="0.2">
      <c r="B173" s="75"/>
      <c r="C173" s="48"/>
    </row>
    <row r="174" spans="2:3" s="30" customFormat="1" x14ac:dyDescent="0.2">
      <c r="B174" s="75"/>
      <c r="C174" s="48"/>
    </row>
    <row r="175" spans="2:3" s="30" customFormat="1" x14ac:dyDescent="0.2">
      <c r="B175" s="75"/>
      <c r="C175" s="48"/>
    </row>
    <row r="176" spans="2:3" s="30" customFormat="1" x14ac:dyDescent="0.2">
      <c r="B176" s="75"/>
      <c r="C176" s="48"/>
    </row>
    <row r="177" spans="2:3" s="30" customFormat="1" x14ac:dyDescent="0.2">
      <c r="B177" s="75"/>
      <c r="C177" s="48"/>
    </row>
    <row r="178" spans="2:3" s="30" customFormat="1" x14ac:dyDescent="0.2">
      <c r="B178" s="75"/>
      <c r="C178" s="48"/>
    </row>
    <row r="179" spans="2:3" s="30" customFormat="1" x14ac:dyDescent="0.2">
      <c r="B179" s="75"/>
      <c r="C179" s="48"/>
    </row>
    <row r="180" spans="2:3" s="30" customFormat="1" x14ac:dyDescent="0.2">
      <c r="B180" s="75"/>
      <c r="C180" s="48"/>
    </row>
    <row r="181" spans="2:3" s="30" customFormat="1" x14ac:dyDescent="0.2">
      <c r="B181" s="75"/>
      <c r="C181" s="48"/>
    </row>
    <row r="182" spans="2:3" s="30" customFormat="1" x14ac:dyDescent="0.2">
      <c r="B182" s="75"/>
      <c r="C182" s="48"/>
    </row>
    <row r="183" spans="2:3" s="30" customFormat="1" x14ac:dyDescent="0.2">
      <c r="B183" s="75"/>
      <c r="C183" s="48"/>
    </row>
    <row r="184" spans="2:3" s="30" customFormat="1" x14ac:dyDescent="0.2">
      <c r="B184" s="75"/>
      <c r="C184" s="48"/>
    </row>
    <row r="185" spans="2:3" s="30" customFormat="1" x14ac:dyDescent="0.2">
      <c r="B185" s="75"/>
      <c r="C185" s="48"/>
    </row>
    <row r="186" spans="2:3" s="30" customFormat="1" x14ac:dyDescent="0.2">
      <c r="B186" s="75"/>
      <c r="C186" s="48"/>
    </row>
    <row r="187" spans="2:3" s="30" customFormat="1" x14ac:dyDescent="0.2">
      <c r="B187" s="75"/>
      <c r="C187" s="48"/>
    </row>
    <row r="188" spans="2:3" s="30" customFormat="1" x14ac:dyDescent="0.2">
      <c r="B188" s="75"/>
      <c r="C188" s="48"/>
    </row>
    <row r="189" spans="2:3" s="30" customFormat="1" x14ac:dyDescent="0.2">
      <c r="B189" s="75"/>
      <c r="C189" s="48"/>
    </row>
    <row r="190" spans="2:3" s="30" customFormat="1" x14ac:dyDescent="0.2">
      <c r="B190" s="75"/>
      <c r="C190" s="48"/>
    </row>
    <row r="191" spans="2:3" s="30" customFormat="1" x14ac:dyDescent="0.2">
      <c r="B191" s="75"/>
      <c r="C191" s="48"/>
    </row>
    <row r="192" spans="2:3" s="30" customFormat="1" x14ac:dyDescent="0.2">
      <c r="B192" s="75"/>
      <c r="C192" s="48"/>
    </row>
    <row r="193" spans="2:3" s="30" customFormat="1" x14ac:dyDescent="0.2">
      <c r="B193" s="75"/>
      <c r="C193" s="48"/>
    </row>
    <row r="194" spans="2:3" s="30" customFormat="1" x14ac:dyDescent="0.2">
      <c r="B194" s="75"/>
      <c r="C194" s="48"/>
    </row>
    <row r="195" spans="2:3" s="30" customFormat="1" x14ac:dyDescent="0.2">
      <c r="B195" s="75"/>
      <c r="C195" s="48"/>
    </row>
    <row r="196" spans="2:3" s="30" customFormat="1" x14ac:dyDescent="0.2">
      <c r="B196" s="75"/>
      <c r="C196" s="48"/>
    </row>
    <row r="197" spans="2:3" s="30" customFormat="1" x14ac:dyDescent="0.2">
      <c r="B197" s="75"/>
      <c r="C197" s="48"/>
    </row>
    <row r="198" spans="2:3" s="30" customFormat="1" x14ac:dyDescent="0.2">
      <c r="B198" s="75"/>
      <c r="C198" s="48"/>
    </row>
    <row r="199" spans="2:3" s="30" customFormat="1" x14ac:dyDescent="0.2">
      <c r="B199" s="75"/>
      <c r="C199" s="48"/>
    </row>
    <row r="200" spans="2:3" s="30" customFormat="1" x14ac:dyDescent="0.2">
      <c r="B200" s="75"/>
      <c r="C200" s="48"/>
    </row>
    <row r="201" spans="2:3" s="30" customFormat="1" x14ac:dyDescent="0.2">
      <c r="B201" s="75"/>
      <c r="C201" s="48"/>
    </row>
    <row r="202" spans="2:3" s="30" customFormat="1" x14ac:dyDescent="0.2">
      <c r="B202" s="75"/>
      <c r="C202" s="48"/>
    </row>
    <row r="203" spans="2:3" s="30" customFormat="1" x14ac:dyDescent="0.2">
      <c r="B203" s="75"/>
      <c r="C203" s="48"/>
    </row>
    <row r="204" spans="2:3" s="30" customFormat="1" x14ac:dyDescent="0.2">
      <c r="B204" s="75"/>
      <c r="C204" s="48"/>
    </row>
    <row r="205" spans="2:3" s="30" customFormat="1" x14ac:dyDescent="0.2">
      <c r="B205" s="75"/>
      <c r="C205" s="48"/>
    </row>
    <row r="206" spans="2:3" s="30" customFormat="1" x14ac:dyDescent="0.2">
      <c r="B206" s="75"/>
      <c r="C206" s="48"/>
    </row>
    <row r="207" spans="2:3" s="30" customFormat="1" x14ac:dyDescent="0.2">
      <c r="B207" s="75"/>
      <c r="C207" s="48"/>
    </row>
    <row r="208" spans="2:3" s="30" customFormat="1" x14ac:dyDescent="0.2">
      <c r="B208" s="75"/>
      <c r="C208" s="48"/>
    </row>
    <row r="209" spans="2:3" s="30" customFormat="1" x14ac:dyDescent="0.2">
      <c r="B209" s="75"/>
      <c r="C209" s="48"/>
    </row>
    <row r="210" spans="2:3" s="30" customFormat="1" x14ac:dyDescent="0.2">
      <c r="B210" s="75"/>
      <c r="C210" s="48"/>
    </row>
    <row r="211" spans="2:3" s="30" customFormat="1" x14ac:dyDescent="0.2">
      <c r="B211" s="75"/>
      <c r="C211" s="48"/>
    </row>
    <row r="212" spans="2:3" s="30" customFormat="1" x14ac:dyDescent="0.2">
      <c r="B212" s="75"/>
      <c r="C212" s="48"/>
    </row>
    <row r="213" spans="2:3" s="30" customFormat="1" x14ac:dyDescent="0.2">
      <c r="B213" s="75"/>
      <c r="C213" s="48"/>
    </row>
    <row r="214" spans="2:3" s="30" customFormat="1" x14ac:dyDescent="0.2">
      <c r="B214" s="75"/>
      <c r="C214" s="48"/>
    </row>
    <row r="215" spans="2:3" s="30" customFormat="1" x14ac:dyDescent="0.2">
      <c r="B215" s="75"/>
      <c r="C215" s="48"/>
    </row>
    <row r="216" spans="2:3" s="30" customFormat="1" x14ac:dyDescent="0.2">
      <c r="B216" s="75"/>
      <c r="C216" s="48"/>
    </row>
    <row r="217" spans="2:3" s="30" customFormat="1" x14ac:dyDescent="0.2">
      <c r="B217" s="75"/>
      <c r="C217" s="48"/>
    </row>
    <row r="218" spans="2:3" s="30" customFormat="1" x14ac:dyDescent="0.2">
      <c r="B218" s="75"/>
      <c r="C218" s="48"/>
    </row>
    <row r="219" spans="2:3" s="30" customFormat="1" x14ac:dyDescent="0.2">
      <c r="B219" s="75"/>
      <c r="C219" s="48"/>
    </row>
    <row r="220" spans="2:3" s="30" customFormat="1" x14ac:dyDescent="0.2">
      <c r="B220" s="75"/>
      <c r="C220" s="48"/>
    </row>
    <row r="221" spans="2:3" s="30" customFormat="1" x14ac:dyDescent="0.2">
      <c r="B221" s="75"/>
      <c r="C221" s="48"/>
    </row>
    <row r="222" spans="2:3" s="30" customFormat="1" x14ac:dyDescent="0.2">
      <c r="B222" s="75"/>
      <c r="C222" s="48"/>
    </row>
    <row r="223" spans="2:3" s="30" customFormat="1" x14ac:dyDescent="0.2">
      <c r="B223" s="75"/>
      <c r="C223" s="48"/>
    </row>
    <row r="224" spans="2:3" s="30" customFormat="1" x14ac:dyDescent="0.2">
      <c r="B224" s="75"/>
      <c r="C224" s="48"/>
    </row>
    <row r="225" spans="2:3" s="30" customFormat="1" x14ac:dyDescent="0.2">
      <c r="B225" s="75"/>
      <c r="C225" s="48"/>
    </row>
    <row r="226" spans="2:3" s="30" customFormat="1" x14ac:dyDescent="0.2">
      <c r="B226" s="75"/>
      <c r="C226" s="48"/>
    </row>
    <row r="227" spans="2:3" s="30" customFormat="1" x14ac:dyDescent="0.2">
      <c r="B227" s="75"/>
      <c r="C227" s="48"/>
    </row>
    <row r="228" spans="2:3" s="30" customFormat="1" x14ac:dyDescent="0.2">
      <c r="B228" s="75"/>
      <c r="C228" s="48"/>
    </row>
    <row r="229" spans="2:3" s="30" customFormat="1" x14ac:dyDescent="0.2">
      <c r="B229" s="75"/>
      <c r="C229" s="48"/>
    </row>
    <row r="230" spans="2:3" s="30" customFormat="1" x14ac:dyDescent="0.2">
      <c r="B230" s="75"/>
      <c r="C230" s="48"/>
    </row>
    <row r="231" spans="2:3" s="30" customFormat="1" x14ac:dyDescent="0.2">
      <c r="B231" s="75"/>
      <c r="C231" s="48"/>
    </row>
    <row r="232" spans="2:3" s="30" customFormat="1" x14ac:dyDescent="0.2">
      <c r="B232" s="75"/>
      <c r="C232" s="48"/>
    </row>
    <row r="233" spans="2:3" s="30" customFormat="1" x14ac:dyDescent="0.2">
      <c r="B233" s="75"/>
      <c r="C233" s="48"/>
    </row>
    <row r="234" spans="2:3" s="30" customFormat="1" x14ac:dyDescent="0.2">
      <c r="B234" s="75"/>
      <c r="C234" s="48"/>
    </row>
    <row r="235" spans="2:3" s="30" customFormat="1" x14ac:dyDescent="0.2">
      <c r="B235" s="75"/>
      <c r="C235" s="48"/>
    </row>
    <row r="236" spans="2:3" s="30" customFormat="1" x14ac:dyDescent="0.2">
      <c r="B236" s="75"/>
      <c r="C236" s="48"/>
    </row>
    <row r="237" spans="2:3" s="30" customFormat="1" x14ac:dyDescent="0.2">
      <c r="B237" s="75"/>
      <c r="C237" s="48"/>
    </row>
    <row r="238" spans="2:3" s="30" customFormat="1" x14ac:dyDescent="0.2">
      <c r="B238" s="75"/>
      <c r="C238" s="48"/>
    </row>
    <row r="239" spans="2:3" s="30" customFormat="1" x14ac:dyDescent="0.2">
      <c r="B239" s="75"/>
      <c r="C239" s="48"/>
    </row>
    <row r="240" spans="2:3" s="30" customFormat="1" x14ac:dyDescent="0.2">
      <c r="B240" s="75"/>
      <c r="C240" s="48"/>
    </row>
    <row r="241" spans="2:3" s="30" customFormat="1" x14ac:dyDescent="0.2">
      <c r="B241" s="75"/>
      <c r="C241" s="48"/>
    </row>
    <row r="242" spans="2:3" s="30" customFormat="1" x14ac:dyDescent="0.2">
      <c r="B242" s="75"/>
      <c r="C242" s="48"/>
    </row>
    <row r="243" spans="2:3" s="30" customFormat="1" x14ac:dyDescent="0.2">
      <c r="B243" s="75"/>
      <c r="C243" s="48"/>
    </row>
    <row r="244" spans="2:3" s="30" customFormat="1" x14ac:dyDescent="0.2">
      <c r="B244" s="75"/>
      <c r="C244" s="48"/>
    </row>
    <row r="245" spans="2:3" s="30" customFormat="1" x14ac:dyDescent="0.2">
      <c r="B245" s="75"/>
      <c r="C245" s="48"/>
    </row>
    <row r="246" spans="2:3" s="30" customFormat="1" x14ac:dyDescent="0.2">
      <c r="B246" s="75"/>
      <c r="C246" s="48"/>
    </row>
    <row r="247" spans="2:3" s="30" customFormat="1" x14ac:dyDescent="0.2">
      <c r="B247" s="75"/>
      <c r="C247" s="48"/>
    </row>
    <row r="248" spans="2:3" s="30" customFormat="1" x14ac:dyDescent="0.2">
      <c r="B248" s="75"/>
      <c r="C248" s="48"/>
    </row>
    <row r="249" spans="2:3" s="30" customFormat="1" x14ac:dyDescent="0.2">
      <c r="B249" s="75"/>
      <c r="C249" s="48"/>
    </row>
    <row r="250" spans="2:3" s="30" customFormat="1" x14ac:dyDescent="0.2">
      <c r="B250" s="75"/>
      <c r="C250" s="48"/>
    </row>
    <row r="251" spans="2:3" s="30" customFormat="1" x14ac:dyDescent="0.2">
      <c r="B251" s="75"/>
      <c r="C251" s="48"/>
    </row>
    <row r="252" spans="2:3" s="30" customFormat="1" x14ac:dyDescent="0.2">
      <c r="B252" s="75"/>
      <c r="C252" s="48"/>
    </row>
    <row r="253" spans="2:3" s="30" customFormat="1" x14ac:dyDescent="0.2">
      <c r="B253" s="75"/>
      <c r="C253" s="48"/>
    </row>
    <row r="254" spans="2:3" s="30" customFormat="1" x14ac:dyDescent="0.2">
      <c r="B254" s="75"/>
      <c r="C254" s="48"/>
    </row>
    <row r="255" spans="2:3" s="30" customFormat="1" x14ac:dyDescent="0.2">
      <c r="B255" s="75"/>
      <c r="C255" s="48"/>
    </row>
    <row r="256" spans="2:3" s="30" customFormat="1" x14ac:dyDescent="0.2">
      <c r="B256" s="75"/>
      <c r="C256" s="48"/>
    </row>
    <row r="257" spans="2:3" s="30" customFormat="1" x14ac:dyDescent="0.2">
      <c r="B257" s="75"/>
      <c r="C257" s="48"/>
    </row>
    <row r="258" spans="2:3" s="30" customFormat="1" x14ac:dyDescent="0.2">
      <c r="B258" s="75"/>
      <c r="C258" s="48"/>
    </row>
    <row r="259" spans="2:3" s="30" customFormat="1" x14ac:dyDescent="0.2">
      <c r="B259" s="75"/>
      <c r="C259" s="48"/>
    </row>
    <row r="260" spans="2:3" s="30" customFormat="1" x14ac:dyDescent="0.2">
      <c r="B260" s="75"/>
      <c r="C260" s="48"/>
    </row>
    <row r="261" spans="2:3" s="30" customFormat="1" x14ac:dyDescent="0.2">
      <c r="B261" s="75"/>
      <c r="C261" s="48"/>
    </row>
    <row r="262" spans="2:3" s="30" customFormat="1" x14ac:dyDescent="0.2">
      <c r="B262" s="75"/>
      <c r="C262" s="48"/>
    </row>
    <row r="263" spans="2:3" s="30" customFormat="1" x14ac:dyDescent="0.2">
      <c r="B263" s="75"/>
      <c r="C263" s="48"/>
    </row>
    <row r="264" spans="2:3" s="30" customFormat="1" x14ac:dyDescent="0.2">
      <c r="B264" s="75"/>
      <c r="C264" s="48"/>
    </row>
    <row r="265" spans="2:3" s="30" customFormat="1" x14ac:dyDescent="0.2">
      <c r="B265" s="75"/>
      <c r="C265" s="48"/>
    </row>
    <row r="266" spans="2:3" s="30" customFormat="1" x14ac:dyDescent="0.2">
      <c r="B266" s="75"/>
      <c r="C266" s="48"/>
    </row>
    <row r="267" spans="2:3" s="30" customFormat="1" x14ac:dyDescent="0.2">
      <c r="B267" s="75"/>
      <c r="C267" s="48"/>
    </row>
    <row r="268" spans="2:3" s="30" customFormat="1" x14ac:dyDescent="0.2">
      <c r="B268" s="75"/>
      <c r="C268" s="48"/>
    </row>
    <row r="269" spans="2:3" s="30" customFormat="1" x14ac:dyDescent="0.2">
      <c r="B269" s="75"/>
      <c r="C269" s="48"/>
    </row>
    <row r="270" spans="2:3" s="30" customFormat="1" x14ac:dyDescent="0.2">
      <c r="B270" s="75"/>
      <c r="C270" s="48"/>
    </row>
    <row r="271" spans="2:3" s="30" customFormat="1" x14ac:dyDescent="0.2">
      <c r="B271" s="75"/>
      <c r="C271" s="48"/>
    </row>
    <row r="272" spans="2:3" s="30" customFormat="1" x14ac:dyDescent="0.2">
      <c r="B272" s="75"/>
      <c r="C272" s="48"/>
    </row>
    <row r="273" spans="1:24" s="30" customFormat="1" x14ac:dyDescent="0.2">
      <c r="B273" s="75"/>
      <c r="C273" s="48"/>
    </row>
    <row r="274" spans="1:24" s="30" customFormat="1" x14ac:dyDescent="0.2">
      <c r="B274" s="75"/>
      <c r="C274" s="48"/>
    </row>
    <row r="275" spans="1:24" s="30" customFormat="1" x14ac:dyDescent="0.2">
      <c r="B275" s="75"/>
      <c r="C275" s="48"/>
    </row>
    <row r="276" spans="1:24" s="30" customFormat="1" x14ac:dyDescent="0.2">
      <c r="B276" s="75"/>
      <c r="C276" s="48"/>
    </row>
    <row r="277" spans="1:24" s="30" customFormat="1" x14ac:dyDescent="0.2">
      <c r="B277" s="75"/>
      <c r="C277" s="48"/>
    </row>
    <row r="278" spans="1:24" s="30" customFormat="1" x14ac:dyDescent="0.2">
      <c r="B278" s="75"/>
      <c r="C278" s="48"/>
    </row>
    <row r="279" spans="1:24" s="30" customFormat="1" x14ac:dyDescent="0.2">
      <c r="B279" s="75"/>
      <c r="C279" s="48"/>
    </row>
    <row r="280" spans="1:24" s="30" customFormat="1" x14ac:dyDescent="0.2">
      <c r="B280" s="75"/>
      <c r="C280" s="48"/>
    </row>
    <row r="281" spans="1:24" s="30" customFormat="1" x14ac:dyDescent="0.2">
      <c r="B281" s="75"/>
      <c r="C281" s="48"/>
    </row>
    <row r="282" spans="1:24" s="30" customFormat="1" x14ac:dyDescent="0.2">
      <c r="B282" s="75"/>
      <c r="C282" s="48"/>
    </row>
    <row r="283" spans="1:24" s="30" customFormat="1" x14ac:dyDescent="0.2">
      <c r="B283" s="75"/>
      <c r="C283" s="48"/>
    </row>
    <row r="284" spans="1:24" s="30" customFormat="1" x14ac:dyDescent="0.2">
      <c r="B284" s="75"/>
      <c r="C284" s="48"/>
    </row>
    <row r="285" spans="1:24" s="30" customFormat="1" x14ac:dyDescent="0.2">
      <c r="B285" s="75"/>
      <c r="C285" s="48"/>
    </row>
    <row r="286" spans="1:24" s="30" customFormat="1" x14ac:dyDescent="0.2">
      <c r="B286" s="75"/>
      <c r="C286" s="48"/>
    </row>
    <row r="287" spans="1:24" s="30" customFormat="1" x14ac:dyDescent="0.2">
      <c r="B287" s="75"/>
      <c r="C287" s="48"/>
    </row>
    <row r="288" spans="1:24" x14ac:dyDescent="0.2">
      <c r="A288" s="30"/>
      <c r="B288" s="75"/>
      <c r="C288" s="48"/>
      <c r="D288" s="30"/>
      <c r="E288" s="30"/>
      <c r="F288" s="30"/>
      <c r="G288" s="30"/>
      <c r="H288" s="30"/>
      <c r="I288" s="30"/>
      <c r="J288" s="30"/>
      <c r="K288" s="30"/>
      <c r="L288" s="30"/>
      <c r="M288" s="30"/>
      <c r="N288" s="30"/>
      <c r="O288" s="30"/>
      <c r="P288" s="30"/>
      <c r="Q288" s="30"/>
      <c r="R288" s="30"/>
      <c r="S288" s="30"/>
      <c r="T288" s="30"/>
      <c r="U288" s="30"/>
      <c r="V288" s="30"/>
      <c r="W288" s="30"/>
      <c r="X288" s="30"/>
    </row>
    <row r="289" spans="1:24" x14ac:dyDescent="0.2">
      <c r="A289" s="30"/>
      <c r="B289" s="75"/>
      <c r="C289" s="48"/>
      <c r="D289" s="30"/>
      <c r="E289" s="30"/>
      <c r="F289" s="30"/>
      <c r="G289" s="30"/>
      <c r="H289" s="30"/>
      <c r="I289" s="30"/>
      <c r="J289" s="30"/>
      <c r="K289" s="30"/>
      <c r="L289" s="30"/>
      <c r="M289" s="30"/>
      <c r="N289" s="30"/>
      <c r="O289" s="30"/>
      <c r="P289" s="30"/>
      <c r="Q289" s="30"/>
      <c r="R289" s="30"/>
      <c r="S289" s="30"/>
      <c r="T289" s="30"/>
      <c r="U289" s="30"/>
      <c r="V289" s="30"/>
      <c r="W289" s="30"/>
      <c r="X289" s="30"/>
    </row>
    <row r="290" spans="1:24" x14ac:dyDescent="0.2">
      <c r="A290" s="30"/>
      <c r="B290" s="75"/>
      <c r="C290" s="48"/>
      <c r="D290" s="30"/>
      <c r="E290" s="30"/>
      <c r="F290" s="30"/>
      <c r="G290" s="30"/>
      <c r="H290" s="30"/>
      <c r="I290" s="30"/>
      <c r="J290" s="30"/>
      <c r="K290" s="30"/>
      <c r="L290" s="30"/>
      <c r="M290" s="30"/>
      <c r="N290" s="30"/>
      <c r="O290" s="30"/>
      <c r="P290" s="30"/>
      <c r="Q290" s="30"/>
      <c r="R290" s="30"/>
      <c r="S290" s="30"/>
      <c r="T290" s="30"/>
      <c r="U290" s="30"/>
      <c r="V290" s="30"/>
      <c r="W290" s="30"/>
      <c r="X290" s="30"/>
    </row>
    <row r="291" spans="1:24" x14ac:dyDescent="0.2">
      <c r="A291" s="30"/>
      <c r="B291" s="75"/>
      <c r="C291" s="48"/>
      <c r="D291" s="30"/>
      <c r="E291" s="30"/>
      <c r="F291" s="30"/>
      <c r="G291" s="30"/>
      <c r="H291" s="30"/>
      <c r="I291" s="30"/>
      <c r="J291" s="30"/>
      <c r="K291" s="30"/>
      <c r="L291" s="30"/>
      <c r="M291" s="30"/>
      <c r="N291" s="30"/>
      <c r="O291" s="30"/>
      <c r="P291" s="30"/>
      <c r="Q291" s="30"/>
      <c r="R291" s="30"/>
      <c r="S291" s="30"/>
      <c r="T291" s="30"/>
      <c r="U291" s="30"/>
      <c r="V291" s="30"/>
      <c r="W291" s="30"/>
      <c r="X291" s="30"/>
    </row>
    <row r="292" spans="1:24" x14ac:dyDescent="0.2">
      <c r="A292" s="30"/>
      <c r="B292" s="75"/>
      <c r="C292" s="48"/>
      <c r="D292" s="30"/>
      <c r="E292" s="30"/>
      <c r="F292" s="30"/>
      <c r="G292" s="30"/>
      <c r="H292" s="30"/>
      <c r="I292" s="30"/>
      <c r="J292" s="30"/>
      <c r="K292" s="30"/>
      <c r="L292" s="30"/>
      <c r="M292" s="30"/>
      <c r="N292" s="30"/>
      <c r="O292" s="30"/>
      <c r="P292" s="30"/>
      <c r="Q292" s="30"/>
      <c r="R292" s="30"/>
      <c r="S292" s="30"/>
      <c r="T292" s="30"/>
      <c r="U292" s="30"/>
      <c r="V292" s="30"/>
      <c r="W292" s="30"/>
      <c r="X292" s="30"/>
    </row>
    <row r="293" spans="1:24" x14ac:dyDescent="0.2">
      <c r="A293" s="30"/>
      <c r="B293" s="75"/>
      <c r="C293" s="48"/>
      <c r="D293" s="30"/>
      <c r="E293" s="30"/>
      <c r="F293" s="30"/>
      <c r="G293" s="30"/>
      <c r="H293" s="30"/>
      <c r="I293" s="30"/>
      <c r="J293" s="30"/>
      <c r="K293" s="30"/>
      <c r="L293" s="30"/>
      <c r="M293" s="30"/>
      <c r="N293" s="30"/>
      <c r="O293" s="30"/>
      <c r="P293" s="30"/>
      <c r="Q293" s="30"/>
      <c r="R293" s="30"/>
      <c r="S293" s="30"/>
      <c r="T293" s="30"/>
      <c r="U293" s="30"/>
      <c r="V293" s="30"/>
      <c r="W293" s="30"/>
      <c r="X293" s="30"/>
    </row>
    <row r="294" spans="1:24" x14ac:dyDescent="0.2">
      <c r="A294" s="30"/>
      <c r="B294" s="75"/>
      <c r="C294" s="48"/>
      <c r="D294" s="30"/>
      <c r="E294" s="30"/>
      <c r="F294" s="30"/>
      <c r="G294" s="30"/>
      <c r="H294" s="30"/>
      <c r="I294" s="30"/>
      <c r="J294" s="30"/>
      <c r="K294" s="30"/>
      <c r="L294" s="30"/>
      <c r="M294" s="30"/>
      <c r="N294" s="30"/>
      <c r="O294" s="30"/>
      <c r="P294" s="30"/>
      <c r="Q294" s="30"/>
      <c r="R294" s="30"/>
      <c r="S294" s="30"/>
      <c r="T294" s="30"/>
      <c r="U294" s="30"/>
      <c r="V294" s="30"/>
      <c r="W294" s="30"/>
      <c r="X294" s="30"/>
    </row>
    <row r="295" spans="1:24" x14ac:dyDescent="0.2">
      <c r="A295" s="30"/>
      <c r="B295" s="75"/>
      <c r="C295" s="48"/>
      <c r="D295" s="30"/>
      <c r="E295" s="30"/>
      <c r="F295" s="30"/>
      <c r="G295" s="30"/>
      <c r="H295" s="30"/>
      <c r="I295" s="30"/>
      <c r="J295" s="30"/>
      <c r="K295" s="30"/>
      <c r="L295" s="30"/>
      <c r="M295" s="30"/>
      <c r="N295" s="30"/>
      <c r="O295" s="30"/>
      <c r="P295" s="30"/>
      <c r="Q295" s="30"/>
      <c r="R295" s="30"/>
      <c r="S295" s="30"/>
      <c r="T295" s="30"/>
      <c r="U295" s="30"/>
      <c r="V295" s="30"/>
      <c r="W295" s="30"/>
      <c r="X295" s="30"/>
    </row>
    <row r="296" spans="1:24" x14ac:dyDescent="0.2">
      <c r="A296" s="30"/>
      <c r="B296" s="75"/>
      <c r="C296" s="48"/>
      <c r="D296" s="30"/>
      <c r="E296" s="30"/>
      <c r="F296" s="30"/>
      <c r="G296" s="30"/>
      <c r="H296" s="30"/>
      <c r="I296" s="30"/>
      <c r="J296" s="30"/>
      <c r="K296" s="30"/>
      <c r="L296" s="30"/>
      <c r="M296" s="30"/>
      <c r="N296" s="30"/>
      <c r="O296" s="30"/>
      <c r="P296" s="30"/>
      <c r="Q296" s="30"/>
      <c r="R296" s="30"/>
      <c r="S296" s="30"/>
      <c r="T296" s="30"/>
      <c r="U296" s="30"/>
      <c r="V296" s="30"/>
      <c r="W296" s="30"/>
      <c r="X296" s="30"/>
    </row>
    <row r="297" spans="1:24" x14ac:dyDescent="0.2">
      <c r="A297" s="30"/>
      <c r="B297" s="75"/>
      <c r="C297" s="48"/>
      <c r="D297" s="30"/>
      <c r="E297" s="30"/>
      <c r="F297" s="30"/>
      <c r="G297" s="30"/>
      <c r="H297" s="30"/>
      <c r="I297" s="30"/>
      <c r="J297" s="30"/>
      <c r="K297" s="30"/>
      <c r="L297" s="30"/>
      <c r="M297" s="30"/>
      <c r="N297" s="30"/>
      <c r="O297" s="30"/>
      <c r="P297" s="30"/>
      <c r="Q297" s="30"/>
      <c r="R297" s="30"/>
      <c r="S297" s="30"/>
      <c r="T297" s="30"/>
      <c r="U297" s="30"/>
      <c r="V297" s="30"/>
      <c r="W297" s="30"/>
      <c r="X297" s="30"/>
    </row>
    <row r="298" spans="1:24" x14ac:dyDescent="0.2">
      <c r="A298" s="30"/>
      <c r="B298" s="75"/>
      <c r="C298" s="48"/>
      <c r="D298" s="30"/>
      <c r="E298" s="30"/>
      <c r="F298" s="30"/>
      <c r="G298" s="30"/>
      <c r="H298" s="30"/>
      <c r="I298" s="30"/>
      <c r="J298" s="30"/>
      <c r="K298" s="30"/>
      <c r="L298" s="30"/>
      <c r="M298" s="30"/>
      <c r="N298" s="30"/>
      <c r="O298" s="30"/>
      <c r="P298" s="30"/>
      <c r="Q298" s="30"/>
      <c r="R298" s="30"/>
      <c r="S298" s="30"/>
      <c r="T298" s="30"/>
      <c r="U298" s="30"/>
      <c r="V298" s="30"/>
      <c r="W298" s="30"/>
      <c r="X298" s="30"/>
    </row>
    <row r="299" spans="1:24" x14ac:dyDescent="0.2">
      <c r="A299" s="30"/>
      <c r="B299" s="75"/>
      <c r="C299" s="48"/>
      <c r="D299" s="30"/>
      <c r="E299" s="30"/>
      <c r="F299" s="30"/>
      <c r="G299" s="30"/>
      <c r="H299" s="30"/>
      <c r="I299" s="30"/>
      <c r="J299" s="30"/>
      <c r="K299" s="30"/>
      <c r="L299" s="30"/>
      <c r="M299" s="30"/>
      <c r="N299" s="30"/>
      <c r="O299" s="30"/>
      <c r="P299" s="30"/>
      <c r="Q299" s="30"/>
      <c r="R299" s="30"/>
      <c r="S299" s="30"/>
      <c r="T299" s="30"/>
      <c r="U299" s="30"/>
      <c r="V299" s="30"/>
      <c r="W299" s="30"/>
      <c r="X299" s="30"/>
    </row>
    <row r="300" spans="1:24" x14ac:dyDescent="0.2">
      <c r="A300" s="30"/>
      <c r="B300" s="75"/>
      <c r="C300" s="48"/>
      <c r="D300" s="30"/>
      <c r="E300" s="30"/>
      <c r="F300" s="30"/>
      <c r="G300" s="30"/>
      <c r="H300" s="30"/>
      <c r="I300" s="30"/>
      <c r="J300" s="30"/>
      <c r="K300" s="30"/>
      <c r="L300" s="30"/>
      <c r="M300" s="30"/>
      <c r="N300" s="30"/>
      <c r="O300" s="30"/>
      <c r="P300" s="30"/>
      <c r="Q300" s="30"/>
      <c r="R300" s="30"/>
      <c r="S300" s="30"/>
      <c r="T300" s="30"/>
      <c r="U300" s="30"/>
      <c r="V300" s="30"/>
      <c r="W300" s="30"/>
      <c r="X300" s="30"/>
    </row>
    <row r="301" spans="1:24" x14ac:dyDescent="0.2">
      <c r="A301" s="30"/>
      <c r="B301" s="75"/>
      <c r="C301" s="48"/>
      <c r="D301" s="30"/>
      <c r="E301" s="30"/>
      <c r="F301" s="30"/>
      <c r="G301" s="30"/>
      <c r="H301" s="30"/>
      <c r="I301" s="30"/>
      <c r="J301" s="30"/>
      <c r="K301" s="30"/>
      <c r="L301" s="30"/>
      <c r="M301" s="30"/>
      <c r="N301" s="30"/>
      <c r="O301" s="30"/>
      <c r="P301" s="30"/>
      <c r="Q301" s="30"/>
      <c r="R301" s="30"/>
      <c r="S301" s="30"/>
      <c r="T301" s="30"/>
      <c r="U301" s="30"/>
      <c r="V301" s="30"/>
      <c r="W301" s="30"/>
      <c r="X301" s="30"/>
    </row>
    <row r="302" spans="1:24" x14ac:dyDescent="0.2">
      <c r="A302" s="30"/>
      <c r="B302" s="75"/>
      <c r="C302" s="48"/>
      <c r="D302" s="30"/>
      <c r="E302" s="30"/>
      <c r="F302" s="30"/>
      <c r="G302" s="30"/>
      <c r="H302" s="30"/>
      <c r="I302" s="30"/>
      <c r="J302" s="30"/>
      <c r="K302" s="30"/>
      <c r="L302" s="30"/>
      <c r="M302" s="30"/>
      <c r="N302" s="30"/>
      <c r="O302" s="30"/>
      <c r="P302" s="30"/>
      <c r="Q302" s="30"/>
      <c r="R302" s="30"/>
      <c r="S302" s="30"/>
      <c r="T302" s="30"/>
      <c r="U302" s="30"/>
      <c r="V302" s="30"/>
      <c r="W302" s="30"/>
      <c r="X302" s="30"/>
    </row>
    <row r="303" spans="1:24" x14ac:dyDescent="0.2">
      <c r="A303" s="30"/>
      <c r="B303" s="75"/>
      <c r="C303" s="48"/>
      <c r="D303" s="30"/>
      <c r="E303" s="30"/>
      <c r="F303" s="30"/>
      <c r="G303" s="30"/>
      <c r="H303" s="30"/>
      <c r="I303" s="30"/>
      <c r="J303" s="30"/>
      <c r="K303" s="30"/>
      <c r="L303" s="30"/>
      <c r="M303" s="30"/>
      <c r="N303" s="30"/>
      <c r="O303" s="30"/>
      <c r="P303" s="30"/>
      <c r="Q303" s="30"/>
      <c r="R303" s="30"/>
      <c r="S303" s="30"/>
      <c r="T303" s="30"/>
      <c r="U303" s="30"/>
      <c r="V303" s="30"/>
      <c r="W303" s="30"/>
      <c r="X303" s="30"/>
    </row>
    <row r="304" spans="1:24" x14ac:dyDescent="0.2">
      <c r="A304" s="30"/>
      <c r="B304" s="75"/>
      <c r="C304" s="48"/>
      <c r="D304" s="30"/>
      <c r="E304" s="30"/>
      <c r="F304" s="30"/>
      <c r="G304" s="30"/>
      <c r="H304" s="30"/>
      <c r="I304" s="30"/>
      <c r="J304" s="30"/>
      <c r="K304" s="30"/>
      <c r="L304" s="30"/>
      <c r="M304" s="30"/>
      <c r="N304" s="30"/>
      <c r="O304" s="30"/>
      <c r="P304" s="30"/>
      <c r="Q304" s="30"/>
      <c r="R304" s="30"/>
      <c r="S304" s="30"/>
      <c r="T304" s="30"/>
      <c r="U304" s="30"/>
      <c r="V304" s="30"/>
      <c r="W304" s="30"/>
      <c r="X304" s="30"/>
    </row>
    <row r="305" spans="1:24" x14ac:dyDescent="0.2">
      <c r="A305" s="30"/>
      <c r="B305" s="75"/>
      <c r="C305" s="48"/>
      <c r="D305" s="30"/>
      <c r="E305" s="30"/>
      <c r="F305" s="30"/>
      <c r="G305" s="30"/>
      <c r="H305" s="30"/>
      <c r="I305" s="30"/>
      <c r="J305" s="30"/>
      <c r="K305" s="30"/>
      <c r="L305" s="30"/>
      <c r="M305" s="30"/>
      <c r="N305" s="30"/>
      <c r="O305" s="30"/>
      <c r="P305" s="30"/>
      <c r="Q305" s="30"/>
      <c r="R305" s="30"/>
      <c r="S305" s="30"/>
      <c r="T305" s="30"/>
      <c r="U305" s="30"/>
      <c r="V305" s="30"/>
      <c r="W305" s="30"/>
      <c r="X305" s="30"/>
    </row>
    <row r="306" spans="1:24" x14ac:dyDescent="0.2">
      <c r="A306" s="30"/>
      <c r="B306" s="75"/>
      <c r="C306" s="48"/>
      <c r="D306" s="30"/>
      <c r="E306" s="30"/>
      <c r="F306" s="30"/>
      <c r="G306" s="30"/>
      <c r="H306" s="30"/>
      <c r="I306" s="30"/>
      <c r="J306" s="30"/>
      <c r="K306" s="30"/>
      <c r="L306" s="30"/>
      <c r="M306" s="30"/>
      <c r="N306" s="30"/>
      <c r="O306" s="30"/>
      <c r="P306" s="30"/>
      <c r="Q306" s="30"/>
      <c r="R306" s="30"/>
      <c r="S306" s="30"/>
      <c r="T306" s="30"/>
      <c r="U306" s="30"/>
      <c r="V306" s="30"/>
      <c r="W306" s="30"/>
      <c r="X306" s="30"/>
    </row>
    <row r="307" spans="1:24" x14ac:dyDescent="0.2">
      <c r="A307" s="30"/>
      <c r="B307" s="75"/>
      <c r="C307" s="48"/>
      <c r="D307" s="30"/>
      <c r="E307" s="30"/>
      <c r="F307" s="30"/>
      <c r="G307" s="30"/>
      <c r="H307" s="30"/>
      <c r="I307" s="30"/>
      <c r="J307" s="30"/>
      <c r="K307" s="30"/>
      <c r="L307" s="30"/>
      <c r="M307" s="30"/>
      <c r="N307" s="30"/>
      <c r="O307" s="30"/>
      <c r="P307" s="30"/>
      <c r="Q307" s="30"/>
      <c r="R307" s="30"/>
      <c r="S307" s="30"/>
      <c r="T307" s="30"/>
      <c r="U307" s="30"/>
      <c r="V307" s="30"/>
      <c r="W307" s="30"/>
      <c r="X307" s="30"/>
    </row>
    <row r="308" spans="1:24" x14ac:dyDescent="0.2">
      <c r="A308" s="30"/>
      <c r="B308" s="75"/>
      <c r="C308" s="48"/>
      <c r="D308" s="30"/>
      <c r="E308" s="30"/>
      <c r="F308" s="30"/>
      <c r="G308" s="30"/>
      <c r="H308" s="30"/>
      <c r="I308" s="30"/>
      <c r="J308" s="30"/>
      <c r="K308" s="30"/>
      <c r="L308" s="30"/>
      <c r="M308" s="30"/>
      <c r="N308" s="30"/>
      <c r="O308" s="30"/>
      <c r="P308" s="30"/>
      <c r="Q308" s="30"/>
      <c r="R308" s="30"/>
      <c r="S308" s="30"/>
      <c r="T308" s="30"/>
      <c r="U308" s="30"/>
      <c r="V308" s="30"/>
      <c r="W308" s="30"/>
      <c r="X308" s="30"/>
    </row>
    <row r="309" spans="1:24" x14ac:dyDescent="0.2">
      <c r="A309" s="30"/>
      <c r="B309" s="75"/>
      <c r="C309" s="48"/>
      <c r="D309" s="30"/>
      <c r="E309" s="30"/>
      <c r="F309" s="30"/>
      <c r="G309" s="30"/>
      <c r="H309" s="30"/>
      <c r="I309" s="30"/>
      <c r="J309" s="30"/>
      <c r="K309" s="30"/>
      <c r="L309" s="30"/>
      <c r="M309" s="30"/>
      <c r="N309" s="30"/>
      <c r="O309" s="30"/>
      <c r="P309" s="30"/>
      <c r="Q309" s="30"/>
      <c r="R309" s="30"/>
      <c r="S309" s="30"/>
      <c r="T309" s="30"/>
      <c r="U309" s="30"/>
      <c r="V309" s="30"/>
      <c r="W309" s="30"/>
      <c r="X309" s="30"/>
    </row>
    <row r="310" spans="1:24" x14ac:dyDescent="0.2">
      <c r="A310" s="30"/>
      <c r="B310" s="75"/>
      <c r="C310" s="48"/>
      <c r="D310" s="30"/>
      <c r="E310" s="30"/>
      <c r="F310" s="30"/>
      <c r="G310" s="30"/>
      <c r="H310" s="30"/>
      <c r="I310" s="30"/>
      <c r="J310" s="30"/>
      <c r="K310" s="30"/>
      <c r="L310" s="30"/>
      <c r="M310" s="30"/>
      <c r="N310" s="30"/>
      <c r="O310" s="30"/>
      <c r="P310" s="30"/>
      <c r="Q310" s="30"/>
      <c r="R310" s="30"/>
      <c r="S310" s="30"/>
      <c r="T310" s="30"/>
      <c r="U310" s="30"/>
      <c r="V310" s="30"/>
      <c r="W310" s="30"/>
      <c r="X310" s="30"/>
    </row>
    <row r="311" spans="1:24" x14ac:dyDescent="0.2">
      <c r="A311" s="30"/>
      <c r="B311" s="75"/>
      <c r="C311" s="48"/>
      <c r="D311" s="30"/>
      <c r="E311" s="30"/>
      <c r="F311" s="30"/>
      <c r="G311" s="30"/>
      <c r="H311" s="30"/>
      <c r="I311" s="30"/>
      <c r="J311" s="30"/>
      <c r="K311" s="30"/>
      <c r="L311" s="30"/>
      <c r="M311" s="30"/>
      <c r="N311" s="30"/>
      <c r="O311" s="30"/>
      <c r="P311" s="30"/>
      <c r="Q311" s="30"/>
      <c r="R311" s="30"/>
      <c r="S311" s="30"/>
      <c r="T311" s="30"/>
      <c r="U311" s="30"/>
      <c r="V311" s="30"/>
      <c r="W311" s="30"/>
      <c r="X311" s="30"/>
    </row>
    <row r="312" spans="1:24" x14ac:dyDescent="0.2">
      <c r="A312" s="30"/>
      <c r="B312" s="75"/>
      <c r="C312" s="48"/>
      <c r="D312" s="30"/>
      <c r="E312" s="30"/>
      <c r="F312" s="30"/>
      <c r="G312" s="30"/>
      <c r="H312" s="30"/>
      <c r="I312" s="30"/>
      <c r="J312" s="30"/>
      <c r="K312" s="30"/>
      <c r="L312" s="30"/>
      <c r="M312" s="30"/>
      <c r="N312" s="30"/>
      <c r="O312" s="30"/>
      <c r="P312" s="30"/>
      <c r="Q312" s="30"/>
      <c r="R312" s="30"/>
      <c r="S312" s="30"/>
      <c r="T312" s="30"/>
      <c r="U312" s="30"/>
      <c r="V312" s="30"/>
      <c r="W312" s="30"/>
      <c r="X312" s="30"/>
    </row>
    <row r="313" spans="1:24" x14ac:dyDescent="0.2">
      <c r="A313" s="30"/>
      <c r="B313" s="75"/>
      <c r="C313" s="48"/>
      <c r="D313" s="30"/>
      <c r="E313" s="30"/>
      <c r="F313" s="30"/>
      <c r="G313" s="30"/>
      <c r="H313" s="30"/>
      <c r="I313" s="30"/>
      <c r="J313" s="30"/>
      <c r="K313" s="30"/>
      <c r="L313" s="30"/>
      <c r="M313" s="30"/>
      <c r="N313" s="30"/>
      <c r="O313" s="30"/>
      <c r="P313" s="30"/>
      <c r="Q313" s="30"/>
      <c r="R313" s="30"/>
      <c r="S313" s="30"/>
      <c r="T313" s="30"/>
      <c r="U313" s="30"/>
      <c r="V313" s="30"/>
      <c r="W313" s="30"/>
      <c r="X313" s="30"/>
    </row>
  </sheetData>
  <sheetProtection algorithmName="SHA-512" hashValue="rxFcmnRprik7GM1NapscnWqhsh5eKBrnEz0010eeXVFHl+kAd2pcnE0TiymTG6XdPqr6LOfgeDxC28ceI/eFfA==" saltValue="1zvIzvx8+jSvz8lUV8oEnQ==" spinCount="100000" sheet="1" objects="1" scenarios="1"/>
  <mergeCells count="790">
    <mergeCell ref="D89:X89"/>
    <mergeCell ref="D103:E103"/>
    <mergeCell ref="F103:G103"/>
    <mergeCell ref="H103:I103"/>
    <mergeCell ref="J103:K103"/>
    <mergeCell ref="T103:U103"/>
    <mergeCell ref="V103:W103"/>
    <mergeCell ref="N103:O103"/>
    <mergeCell ref="D104:E104"/>
    <mergeCell ref="F104:G104"/>
    <mergeCell ref="H104:I104"/>
    <mergeCell ref="J104:K104"/>
    <mergeCell ref="L104:M104"/>
    <mergeCell ref="N104:O104"/>
    <mergeCell ref="P104:Q104"/>
    <mergeCell ref="T104:U104"/>
    <mergeCell ref="L103:M103"/>
    <mergeCell ref="P103:Q103"/>
    <mergeCell ref="R103:S103"/>
    <mergeCell ref="D101:E101"/>
    <mergeCell ref="F101:G101"/>
    <mergeCell ref="H101:I101"/>
    <mergeCell ref="J101:K101"/>
    <mergeCell ref="L101:M101"/>
    <mergeCell ref="P101:Q101"/>
    <mergeCell ref="R101:S101"/>
    <mergeCell ref="T101:U101"/>
    <mergeCell ref="D100:E100"/>
    <mergeCell ref="F100:G100"/>
    <mergeCell ref="H100:I100"/>
    <mergeCell ref="J100:K100"/>
    <mergeCell ref="L100:M100"/>
    <mergeCell ref="N100:O100"/>
    <mergeCell ref="P100:Q100"/>
    <mergeCell ref="R100:S100"/>
    <mergeCell ref="T100:U100"/>
    <mergeCell ref="P98:Q98"/>
    <mergeCell ref="R98:S98"/>
    <mergeCell ref="T98:U98"/>
    <mergeCell ref="D99:E99"/>
    <mergeCell ref="F99:G99"/>
    <mergeCell ref="H99:I99"/>
    <mergeCell ref="J99:K99"/>
    <mergeCell ref="L99:M99"/>
    <mergeCell ref="N99:O99"/>
    <mergeCell ref="P99:Q99"/>
    <mergeCell ref="R99:S99"/>
    <mergeCell ref="T99:U99"/>
    <mergeCell ref="P96:Q96"/>
    <mergeCell ref="R96:S96"/>
    <mergeCell ref="T96:U96"/>
    <mergeCell ref="D97:E97"/>
    <mergeCell ref="F97:G97"/>
    <mergeCell ref="H97:I97"/>
    <mergeCell ref="J97:K97"/>
    <mergeCell ref="L97:M97"/>
    <mergeCell ref="N97:O97"/>
    <mergeCell ref="P97:Q97"/>
    <mergeCell ref="R97:S97"/>
    <mergeCell ref="T97:U97"/>
    <mergeCell ref="F96:G96"/>
    <mergeCell ref="H96:I96"/>
    <mergeCell ref="J96:K96"/>
    <mergeCell ref="H6:I6"/>
    <mergeCell ref="J6:K6"/>
    <mergeCell ref="L6:M6"/>
    <mergeCell ref="N6:O6"/>
    <mergeCell ref="C73:X73"/>
    <mergeCell ref="C74:X74"/>
    <mergeCell ref="D79:E79"/>
    <mergeCell ref="D76:E76"/>
    <mergeCell ref="A2:X2"/>
    <mergeCell ref="C4:X4"/>
    <mergeCell ref="C43:X43"/>
    <mergeCell ref="D6:E6"/>
    <mergeCell ref="F6:G6"/>
    <mergeCell ref="P6:Q6"/>
    <mergeCell ref="R6:S6"/>
    <mergeCell ref="T6:U6"/>
    <mergeCell ref="V6:W6"/>
    <mergeCell ref="H8:I8"/>
    <mergeCell ref="N76:O76"/>
    <mergeCell ref="P76:Q76"/>
    <mergeCell ref="R76:S76"/>
    <mergeCell ref="F76:G76"/>
    <mergeCell ref="H76:I76"/>
    <mergeCell ref="J76:K76"/>
    <mergeCell ref="D82:E82"/>
    <mergeCell ref="F82:G82"/>
    <mergeCell ref="H82:I82"/>
    <mergeCell ref="J82:K82"/>
    <mergeCell ref="F85:G85"/>
    <mergeCell ref="H85:I85"/>
    <mergeCell ref="J85:K85"/>
    <mergeCell ref="D87:E87"/>
    <mergeCell ref="F87:G87"/>
    <mergeCell ref="H87:I87"/>
    <mergeCell ref="J87:K87"/>
    <mergeCell ref="H86:I86"/>
    <mergeCell ref="J86:K86"/>
    <mergeCell ref="D9:E9"/>
    <mergeCell ref="D10:E10"/>
    <mergeCell ref="F8:G8"/>
    <mergeCell ref="F9:G9"/>
    <mergeCell ref="J8:K8"/>
    <mergeCell ref="L8:M8"/>
    <mergeCell ref="N8:O8"/>
    <mergeCell ref="D8:E8"/>
    <mergeCell ref="H9:I9"/>
    <mergeCell ref="T15:U15"/>
    <mergeCell ref="T14:U14"/>
    <mergeCell ref="P10:Q10"/>
    <mergeCell ref="R10:S10"/>
    <mergeCell ref="P15:Q15"/>
    <mergeCell ref="R26:S26"/>
    <mergeCell ref="T26:U26"/>
    <mergeCell ref="R21:S21"/>
    <mergeCell ref="T21:U21"/>
    <mergeCell ref="T22:U22"/>
    <mergeCell ref="C23:X23"/>
    <mergeCell ref="D22:E22"/>
    <mergeCell ref="N22:O22"/>
    <mergeCell ref="P22:Q22"/>
    <mergeCell ref="V22:W22"/>
    <mergeCell ref="R20:S20"/>
    <mergeCell ref="V13:W13"/>
    <mergeCell ref="J10:K10"/>
    <mergeCell ref="N14:O14"/>
    <mergeCell ref="P14:Q14"/>
    <mergeCell ref="R14:S14"/>
    <mergeCell ref="N10:O10"/>
    <mergeCell ref="L12:M12"/>
    <mergeCell ref="N13:O13"/>
    <mergeCell ref="P13:Q13"/>
    <mergeCell ref="V14:W14"/>
    <mergeCell ref="T13:U13"/>
    <mergeCell ref="R13:S13"/>
    <mergeCell ref="J14:K14"/>
    <mergeCell ref="L14:M14"/>
    <mergeCell ref="L13:M13"/>
    <mergeCell ref="N12:O12"/>
    <mergeCell ref="P12:Q12"/>
    <mergeCell ref="R12:S12"/>
    <mergeCell ref="T10:U10"/>
    <mergeCell ref="V8:W8"/>
    <mergeCell ref="V9:W9"/>
    <mergeCell ref="V10:W10"/>
    <mergeCell ref="V12:W12"/>
    <mergeCell ref="T9:U9"/>
    <mergeCell ref="F10:G10"/>
    <mergeCell ref="H10:I10"/>
    <mergeCell ref="T12:U12"/>
    <mergeCell ref="J9:K9"/>
    <mergeCell ref="L9:M9"/>
    <mergeCell ref="N9:O9"/>
    <mergeCell ref="P8:Q8"/>
    <mergeCell ref="R8:S8"/>
    <mergeCell ref="T8:U8"/>
    <mergeCell ref="P9:Q9"/>
    <mergeCell ref="R9:S9"/>
    <mergeCell ref="L10:M10"/>
    <mergeCell ref="D20:E20"/>
    <mergeCell ref="F20:G20"/>
    <mergeCell ref="H20:I20"/>
    <mergeCell ref="J20:K20"/>
    <mergeCell ref="L20:M20"/>
    <mergeCell ref="F12:G12"/>
    <mergeCell ref="H12:I12"/>
    <mergeCell ref="J12:K12"/>
    <mergeCell ref="D12:E12"/>
    <mergeCell ref="F14:G14"/>
    <mergeCell ref="H14:I14"/>
    <mergeCell ref="F15:G15"/>
    <mergeCell ref="H15:I15"/>
    <mergeCell ref="J15:K15"/>
    <mergeCell ref="L15:M15"/>
    <mergeCell ref="D18:E18"/>
    <mergeCell ref="F18:G18"/>
    <mergeCell ref="H18:I18"/>
    <mergeCell ref="D13:E13"/>
    <mergeCell ref="F13:G13"/>
    <mergeCell ref="H13:I13"/>
    <mergeCell ref="J13:K13"/>
    <mergeCell ref="D14:E14"/>
    <mergeCell ref="V21:W21"/>
    <mergeCell ref="F22:G22"/>
    <mergeCell ref="H22:I22"/>
    <mergeCell ref="J22:K22"/>
    <mergeCell ref="L22:M22"/>
    <mergeCell ref="R22:S22"/>
    <mergeCell ref="N25:O25"/>
    <mergeCell ref="P25:Q25"/>
    <mergeCell ref="P21:Q21"/>
    <mergeCell ref="V25:W25"/>
    <mergeCell ref="R25:S25"/>
    <mergeCell ref="D110:E110"/>
    <mergeCell ref="F110:G110"/>
    <mergeCell ref="H110:I110"/>
    <mergeCell ref="J110:K110"/>
    <mergeCell ref="D109:E109"/>
    <mergeCell ref="F109:G109"/>
    <mergeCell ref="H109:I109"/>
    <mergeCell ref="J109:K109"/>
    <mergeCell ref="R109:S109"/>
    <mergeCell ref="V110:W110"/>
    <mergeCell ref="V109:W109"/>
    <mergeCell ref="L110:M110"/>
    <mergeCell ref="N110:O110"/>
    <mergeCell ref="P110:Q110"/>
    <mergeCell ref="R110:S110"/>
    <mergeCell ref="T110:U110"/>
    <mergeCell ref="L109:M109"/>
    <mergeCell ref="N109:O109"/>
    <mergeCell ref="P109:Q109"/>
    <mergeCell ref="T109:U109"/>
    <mergeCell ref="V20:W20"/>
    <mergeCell ref="P17:Q17"/>
    <mergeCell ref="R17:S17"/>
    <mergeCell ref="T17:U17"/>
    <mergeCell ref="V17:W17"/>
    <mergeCell ref="R18:S18"/>
    <mergeCell ref="T18:U18"/>
    <mergeCell ref="P20:Q20"/>
    <mergeCell ref="V18:W18"/>
    <mergeCell ref="P18:Q18"/>
    <mergeCell ref="T20:U20"/>
    <mergeCell ref="D25:E25"/>
    <mergeCell ref="F25:G25"/>
    <mergeCell ref="H25:I25"/>
    <mergeCell ref="J25:K25"/>
    <mergeCell ref="T25:U25"/>
    <mergeCell ref="V41:W41"/>
    <mergeCell ref="D45:E45"/>
    <mergeCell ref="F45:G45"/>
    <mergeCell ref="H45:I45"/>
    <mergeCell ref="J45:K45"/>
    <mergeCell ref="L45:M45"/>
    <mergeCell ref="N45:O45"/>
    <mergeCell ref="P45:Q45"/>
    <mergeCell ref="R45:S45"/>
    <mergeCell ref="T45:U45"/>
    <mergeCell ref="L42:M42"/>
    <mergeCell ref="N42:O42"/>
    <mergeCell ref="H39:I39"/>
    <mergeCell ref="J39:K39"/>
    <mergeCell ref="L39:M39"/>
    <mergeCell ref="N39:O39"/>
    <mergeCell ref="D26:E26"/>
    <mergeCell ref="F26:G26"/>
    <mergeCell ref="H26:I26"/>
    <mergeCell ref="R56:S56"/>
    <mergeCell ref="T56:U56"/>
    <mergeCell ref="V45:W45"/>
    <mergeCell ref="D50:E50"/>
    <mergeCell ref="F50:G50"/>
    <mergeCell ref="H50:I50"/>
    <mergeCell ref="J50:K50"/>
    <mergeCell ref="L50:M50"/>
    <mergeCell ref="N50:O50"/>
    <mergeCell ref="P50:Q50"/>
    <mergeCell ref="R50:S50"/>
    <mergeCell ref="T50:U50"/>
    <mergeCell ref="D46:E46"/>
    <mergeCell ref="F46:G46"/>
    <mergeCell ref="H46:I46"/>
    <mergeCell ref="J46:K46"/>
    <mergeCell ref="L46:M46"/>
    <mergeCell ref="N46:O46"/>
    <mergeCell ref="P46:Q46"/>
    <mergeCell ref="R46:S46"/>
    <mergeCell ref="T46:U46"/>
    <mergeCell ref="V46:W46"/>
    <mergeCell ref="D47:E47"/>
    <mergeCell ref="F47:G47"/>
    <mergeCell ref="V15:W15"/>
    <mergeCell ref="R15:S15"/>
    <mergeCell ref="R63:S63"/>
    <mergeCell ref="T68:U68"/>
    <mergeCell ref="D68:E68"/>
    <mergeCell ref="F68:G68"/>
    <mergeCell ref="H68:I68"/>
    <mergeCell ref="J68:K68"/>
    <mergeCell ref="D66:E66"/>
    <mergeCell ref="F66:G66"/>
    <mergeCell ref="V68:W68"/>
    <mergeCell ref="V56:W56"/>
    <mergeCell ref="D63:E63"/>
    <mergeCell ref="F63:G63"/>
    <mergeCell ref="H63:I63"/>
    <mergeCell ref="J63:K63"/>
    <mergeCell ref="L63:M63"/>
    <mergeCell ref="N63:O63"/>
    <mergeCell ref="P63:Q63"/>
    <mergeCell ref="P61:Q61"/>
    <mergeCell ref="V50:W50"/>
    <mergeCell ref="D56:E56"/>
    <mergeCell ref="F56:G56"/>
    <mergeCell ref="H56:I56"/>
    <mergeCell ref="V61:W61"/>
    <mergeCell ref="L66:M66"/>
    <mergeCell ref="N66:O66"/>
    <mergeCell ref="P66:Q66"/>
    <mergeCell ref="R66:S66"/>
    <mergeCell ref="V66:W66"/>
    <mergeCell ref="V63:W63"/>
    <mergeCell ref="T63:U63"/>
    <mergeCell ref="L61:M61"/>
    <mergeCell ref="N61:O61"/>
    <mergeCell ref="V64:W64"/>
    <mergeCell ref="R64:S64"/>
    <mergeCell ref="T64:U64"/>
    <mergeCell ref="R61:S61"/>
    <mergeCell ref="T61:U61"/>
    <mergeCell ref="V65:W65"/>
    <mergeCell ref="R65:S65"/>
    <mergeCell ref="T66:U66"/>
    <mergeCell ref="J26:K26"/>
    <mergeCell ref="D15:E15"/>
    <mergeCell ref="D21:E21"/>
    <mergeCell ref="F21:G21"/>
    <mergeCell ref="H21:I21"/>
    <mergeCell ref="D17:E17"/>
    <mergeCell ref="F17:G17"/>
    <mergeCell ref="H17:I17"/>
    <mergeCell ref="V26:W26"/>
    <mergeCell ref="L26:M26"/>
    <mergeCell ref="N26:O26"/>
    <mergeCell ref="P26:Q26"/>
    <mergeCell ref="N15:O15"/>
    <mergeCell ref="L25:M25"/>
    <mergeCell ref="N17:O17"/>
    <mergeCell ref="J18:K18"/>
    <mergeCell ref="L17:M17"/>
    <mergeCell ref="N20:O20"/>
    <mergeCell ref="J21:K21"/>
    <mergeCell ref="L21:M21"/>
    <mergeCell ref="N21:O21"/>
    <mergeCell ref="J17:K17"/>
    <mergeCell ref="N18:O18"/>
    <mergeCell ref="L18:M18"/>
    <mergeCell ref="V27:W27"/>
    <mergeCell ref="D28:E28"/>
    <mergeCell ref="F28:G28"/>
    <mergeCell ref="H28:I28"/>
    <mergeCell ref="J28:K28"/>
    <mergeCell ref="L28:M28"/>
    <mergeCell ref="N28:O28"/>
    <mergeCell ref="P28:Q28"/>
    <mergeCell ref="R28:S28"/>
    <mergeCell ref="T28:U28"/>
    <mergeCell ref="V28:W28"/>
    <mergeCell ref="D27:E27"/>
    <mergeCell ref="F27:G27"/>
    <mergeCell ref="H27:I27"/>
    <mergeCell ref="J27:K27"/>
    <mergeCell ref="L27:M27"/>
    <mergeCell ref="N27:O27"/>
    <mergeCell ref="P27:Q27"/>
    <mergeCell ref="R27:S27"/>
    <mergeCell ref="T27:U27"/>
    <mergeCell ref="V29:W29"/>
    <mergeCell ref="D30:E30"/>
    <mergeCell ref="F30:G30"/>
    <mergeCell ref="H30:I30"/>
    <mergeCell ref="J30:K30"/>
    <mergeCell ref="L30:M30"/>
    <mergeCell ref="N30:O30"/>
    <mergeCell ref="P30:Q30"/>
    <mergeCell ref="R30:S30"/>
    <mergeCell ref="T30:U30"/>
    <mergeCell ref="V30:W30"/>
    <mergeCell ref="D29:E29"/>
    <mergeCell ref="F29:G29"/>
    <mergeCell ref="H29:I29"/>
    <mergeCell ref="J29:K29"/>
    <mergeCell ref="L29:M29"/>
    <mergeCell ref="N29:O29"/>
    <mergeCell ref="P29:Q29"/>
    <mergeCell ref="R29:S29"/>
    <mergeCell ref="T29:U29"/>
    <mergeCell ref="V31:W31"/>
    <mergeCell ref="D32:E32"/>
    <mergeCell ref="F32:G32"/>
    <mergeCell ref="H32:I32"/>
    <mergeCell ref="J32:K32"/>
    <mergeCell ref="L32:M32"/>
    <mergeCell ref="N32:O32"/>
    <mergeCell ref="P32:Q32"/>
    <mergeCell ref="R32:S32"/>
    <mergeCell ref="T32:U32"/>
    <mergeCell ref="V32:W32"/>
    <mergeCell ref="D31:E31"/>
    <mergeCell ref="F31:G31"/>
    <mergeCell ref="H31:I31"/>
    <mergeCell ref="J31:K31"/>
    <mergeCell ref="L31:M31"/>
    <mergeCell ref="N31:O31"/>
    <mergeCell ref="P31:Q31"/>
    <mergeCell ref="R31:S31"/>
    <mergeCell ref="T31:U31"/>
    <mergeCell ref="V33:W33"/>
    <mergeCell ref="D34:E34"/>
    <mergeCell ref="F34:G34"/>
    <mergeCell ref="H34:I34"/>
    <mergeCell ref="J34:K34"/>
    <mergeCell ref="L34:M34"/>
    <mergeCell ref="N34:O34"/>
    <mergeCell ref="P34:Q34"/>
    <mergeCell ref="R34:S34"/>
    <mergeCell ref="T34:U34"/>
    <mergeCell ref="V34:W34"/>
    <mergeCell ref="D33:E33"/>
    <mergeCell ref="F33:G33"/>
    <mergeCell ref="H33:I33"/>
    <mergeCell ref="J33:K33"/>
    <mergeCell ref="L33:M33"/>
    <mergeCell ref="N33:O33"/>
    <mergeCell ref="P33:Q33"/>
    <mergeCell ref="R33:S33"/>
    <mergeCell ref="T33:U33"/>
    <mergeCell ref="V35:W35"/>
    <mergeCell ref="D36:E36"/>
    <mergeCell ref="F36:G36"/>
    <mergeCell ref="H36:I36"/>
    <mergeCell ref="J36:K36"/>
    <mergeCell ref="L36:M36"/>
    <mergeCell ref="N36:O36"/>
    <mergeCell ref="P36:Q36"/>
    <mergeCell ref="R36:S36"/>
    <mergeCell ref="T36:U36"/>
    <mergeCell ref="V36:W36"/>
    <mergeCell ref="D35:E35"/>
    <mergeCell ref="F35:G35"/>
    <mergeCell ref="H35:I35"/>
    <mergeCell ref="J35:K35"/>
    <mergeCell ref="L35:M35"/>
    <mergeCell ref="N35:O35"/>
    <mergeCell ref="P35:Q35"/>
    <mergeCell ref="R35:S35"/>
    <mergeCell ref="T35:U35"/>
    <mergeCell ref="V37:W37"/>
    <mergeCell ref="D38:E38"/>
    <mergeCell ref="F38:G38"/>
    <mergeCell ref="H38:I38"/>
    <mergeCell ref="J38:K38"/>
    <mergeCell ref="L38:M38"/>
    <mergeCell ref="N38:O38"/>
    <mergeCell ref="P38:Q38"/>
    <mergeCell ref="R38:S38"/>
    <mergeCell ref="T38:U38"/>
    <mergeCell ref="V38:W38"/>
    <mergeCell ref="D37:E37"/>
    <mergeCell ref="F37:G37"/>
    <mergeCell ref="H37:I37"/>
    <mergeCell ref="J37:K37"/>
    <mergeCell ref="L37:M37"/>
    <mergeCell ref="N37:O37"/>
    <mergeCell ref="P37:Q37"/>
    <mergeCell ref="R37:S37"/>
    <mergeCell ref="T37:U37"/>
    <mergeCell ref="D39:E39"/>
    <mergeCell ref="F39:G39"/>
    <mergeCell ref="P42:Q42"/>
    <mergeCell ref="R42:S42"/>
    <mergeCell ref="T42:U42"/>
    <mergeCell ref="V42:W42"/>
    <mergeCell ref="P39:Q39"/>
    <mergeCell ref="R39:S39"/>
    <mergeCell ref="T39:U39"/>
    <mergeCell ref="V39:W39"/>
    <mergeCell ref="D42:E42"/>
    <mergeCell ref="F42:G42"/>
    <mergeCell ref="H42:I42"/>
    <mergeCell ref="J42:K42"/>
    <mergeCell ref="D41:E41"/>
    <mergeCell ref="F41:G41"/>
    <mergeCell ref="H41:I41"/>
    <mergeCell ref="J41:K41"/>
    <mergeCell ref="L41:M41"/>
    <mergeCell ref="N41:O41"/>
    <mergeCell ref="P41:Q41"/>
    <mergeCell ref="R41:S41"/>
    <mergeCell ref="T41:U41"/>
    <mergeCell ref="H47:I47"/>
    <mergeCell ref="J47:K47"/>
    <mergeCell ref="L47:M47"/>
    <mergeCell ref="N47:O47"/>
    <mergeCell ref="P47:Q47"/>
    <mergeCell ref="R47:S47"/>
    <mergeCell ref="T47:U47"/>
    <mergeCell ref="V47:W47"/>
    <mergeCell ref="D51:E51"/>
    <mergeCell ref="F51:G51"/>
    <mergeCell ref="H51:I51"/>
    <mergeCell ref="J51:K51"/>
    <mergeCell ref="L51:M51"/>
    <mergeCell ref="N51:O51"/>
    <mergeCell ref="P51:Q51"/>
    <mergeCell ref="R51:S51"/>
    <mergeCell ref="T51:U51"/>
    <mergeCell ref="P48:Q48"/>
    <mergeCell ref="R48:S48"/>
    <mergeCell ref="T48:U48"/>
    <mergeCell ref="V48:W48"/>
    <mergeCell ref="D48:E48"/>
    <mergeCell ref="F48:G48"/>
    <mergeCell ref="H48:I48"/>
    <mergeCell ref="J48:K48"/>
    <mergeCell ref="L48:M48"/>
    <mergeCell ref="N48:O48"/>
    <mergeCell ref="V51:W51"/>
    <mergeCell ref="D52:E52"/>
    <mergeCell ref="F52:G52"/>
    <mergeCell ref="H52:I52"/>
    <mergeCell ref="J52:K52"/>
    <mergeCell ref="L52:M52"/>
    <mergeCell ref="N52:O52"/>
    <mergeCell ref="P52:Q52"/>
    <mergeCell ref="R52:S52"/>
    <mergeCell ref="T52:U52"/>
    <mergeCell ref="V52:W52"/>
    <mergeCell ref="D53:E53"/>
    <mergeCell ref="F53:G53"/>
    <mergeCell ref="H53:I53"/>
    <mergeCell ref="J53:K53"/>
    <mergeCell ref="L53:M53"/>
    <mergeCell ref="N53:O53"/>
    <mergeCell ref="P53:Q53"/>
    <mergeCell ref="R53:S53"/>
    <mergeCell ref="T53:U53"/>
    <mergeCell ref="V53:W53"/>
    <mergeCell ref="D57:E57"/>
    <mergeCell ref="F57:G57"/>
    <mergeCell ref="H57:I57"/>
    <mergeCell ref="J57:K57"/>
    <mergeCell ref="L57:M57"/>
    <mergeCell ref="N57:O57"/>
    <mergeCell ref="P57:Q57"/>
    <mergeCell ref="R57:S57"/>
    <mergeCell ref="T57:U57"/>
    <mergeCell ref="P54:Q54"/>
    <mergeCell ref="R54:S54"/>
    <mergeCell ref="T54:U54"/>
    <mergeCell ref="V54:W54"/>
    <mergeCell ref="D54:E54"/>
    <mergeCell ref="F54:G54"/>
    <mergeCell ref="H54:I54"/>
    <mergeCell ref="J54:K54"/>
    <mergeCell ref="L54:M54"/>
    <mergeCell ref="N54:O54"/>
    <mergeCell ref="J56:K56"/>
    <mergeCell ref="L56:M56"/>
    <mergeCell ref="N56:O56"/>
    <mergeCell ref="P56:Q56"/>
    <mergeCell ref="V57:W57"/>
    <mergeCell ref="D58:E58"/>
    <mergeCell ref="F58:G58"/>
    <mergeCell ref="H58:I58"/>
    <mergeCell ref="J58:K58"/>
    <mergeCell ref="L58:M58"/>
    <mergeCell ref="N58:O58"/>
    <mergeCell ref="P58:Q58"/>
    <mergeCell ref="R58:S58"/>
    <mergeCell ref="T58:U58"/>
    <mergeCell ref="V58:W58"/>
    <mergeCell ref="V59:W59"/>
    <mergeCell ref="D60:E60"/>
    <mergeCell ref="F60:G60"/>
    <mergeCell ref="H60:I60"/>
    <mergeCell ref="J60:K60"/>
    <mergeCell ref="L60:M60"/>
    <mergeCell ref="N60:O60"/>
    <mergeCell ref="P60:Q60"/>
    <mergeCell ref="R60:S60"/>
    <mergeCell ref="T60:U60"/>
    <mergeCell ref="V60:W60"/>
    <mergeCell ref="D59:E59"/>
    <mergeCell ref="F59:G59"/>
    <mergeCell ref="H59:I59"/>
    <mergeCell ref="J59:K59"/>
    <mergeCell ref="L59:M59"/>
    <mergeCell ref="N59:O59"/>
    <mergeCell ref="P59:Q59"/>
    <mergeCell ref="R59:S59"/>
    <mergeCell ref="T59:U59"/>
    <mergeCell ref="D61:E61"/>
    <mergeCell ref="F61:G61"/>
    <mergeCell ref="H61:I61"/>
    <mergeCell ref="J61:K61"/>
    <mergeCell ref="N65:O65"/>
    <mergeCell ref="P65:Q65"/>
    <mergeCell ref="H66:I66"/>
    <mergeCell ref="J66:K66"/>
    <mergeCell ref="L69:M69"/>
    <mergeCell ref="N69:O69"/>
    <mergeCell ref="D64:E64"/>
    <mergeCell ref="F64:G64"/>
    <mergeCell ref="H64:I64"/>
    <mergeCell ref="J64:K64"/>
    <mergeCell ref="L64:M64"/>
    <mergeCell ref="N64:O64"/>
    <mergeCell ref="P64:Q64"/>
    <mergeCell ref="D65:E65"/>
    <mergeCell ref="F65:G65"/>
    <mergeCell ref="H65:I65"/>
    <mergeCell ref="J65:K65"/>
    <mergeCell ref="L65:M65"/>
    <mergeCell ref="V69:W69"/>
    <mergeCell ref="P69:Q69"/>
    <mergeCell ref="T65:U65"/>
    <mergeCell ref="D70:E70"/>
    <mergeCell ref="F70:G70"/>
    <mergeCell ref="H70:I70"/>
    <mergeCell ref="J70:K70"/>
    <mergeCell ref="L70:M70"/>
    <mergeCell ref="N70:O70"/>
    <mergeCell ref="P70:Q70"/>
    <mergeCell ref="T70:U70"/>
    <mergeCell ref="V70:W70"/>
    <mergeCell ref="R70:S70"/>
    <mergeCell ref="T69:U69"/>
    <mergeCell ref="L68:M68"/>
    <mergeCell ref="N68:O68"/>
    <mergeCell ref="P68:Q68"/>
    <mergeCell ref="R68:S68"/>
    <mergeCell ref="R69:S69"/>
    <mergeCell ref="D69:E69"/>
    <mergeCell ref="F69:G69"/>
    <mergeCell ref="H69:I69"/>
    <mergeCell ref="J69:K69"/>
    <mergeCell ref="L71:M71"/>
    <mergeCell ref="N71:O71"/>
    <mergeCell ref="P71:Q71"/>
    <mergeCell ref="R77:S77"/>
    <mergeCell ref="R71:S71"/>
    <mergeCell ref="C92:X92"/>
    <mergeCell ref="V94:W94"/>
    <mergeCell ref="L94:M94"/>
    <mergeCell ref="T94:U94"/>
    <mergeCell ref="D71:E71"/>
    <mergeCell ref="F71:G71"/>
    <mergeCell ref="H71:I71"/>
    <mergeCell ref="J71:K71"/>
    <mergeCell ref="L72:M72"/>
    <mergeCell ref="N72:O72"/>
    <mergeCell ref="P72:Q72"/>
    <mergeCell ref="R72:S72"/>
    <mergeCell ref="F72:G72"/>
    <mergeCell ref="H72:I72"/>
    <mergeCell ref="J72:K72"/>
    <mergeCell ref="F79:G79"/>
    <mergeCell ref="H79:I79"/>
    <mergeCell ref="T71:U71"/>
    <mergeCell ref="V71:W71"/>
    <mergeCell ref="P105:Q105"/>
    <mergeCell ref="T105:U105"/>
    <mergeCell ref="V105:W105"/>
    <mergeCell ref="T72:U72"/>
    <mergeCell ref="D77:E77"/>
    <mergeCell ref="F77:G77"/>
    <mergeCell ref="H77:I77"/>
    <mergeCell ref="J77:K77"/>
    <mergeCell ref="L77:M77"/>
    <mergeCell ref="N77:O77"/>
    <mergeCell ref="P77:Q77"/>
    <mergeCell ref="D72:E72"/>
    <mergeCell ref="L79:M79"/>
    <mergeCell ref="N79:O79"/>
    <mergeCell ref="P79:Q79"/>
    <mergeCell ref="R79:S79"/>
    <mergeCell ref="V72:W72"/>
    <mergeCell ref="T76:U76"/>
    <mergeCell ref="V76:W76"/>
    <mergeCell ref="V79:W79"/>
    <mergeCell ref="T79:U79"/>
    <mergeCell ref="L76:M76"/>
    <mergeCell ref="J79:K79"/>
    <mergeCell ref="D94:E94"/>
    <mergeCell ref="L82:M82"/>
    <mergeCell ref="L107:M107"/>
    <mergeCell ref="N107:O107"/>
    <mergeCell ref="P107:Q107"/>
    <mergeCell ref="L106:M106"/>
    <mergeCell ref="R105:S105"/>
    <mergeCell ref="R104:S104"/>
    <mergeCell ref="R85:S85"/>
    <mergeCell ref="P85:Q85"/>
    <mergeCell ref="N106:O106"/>
    <mergeCell ref="P106:Q106"/>
    <mergeCell ref="P94:Q94"/>
    <mergeCell ref="R94:S94"/>
    <mergeCell ref="N82:O82"/>
    <mergeCell ref="P82:Q82"/>
    <mergeCell ref="R82:S82"/>
    <mergeCell ref="N87:O87"/>
    <mergeCell ref="P87:Q87"/>
    <mergeCell ref="L96:M96"/>
    <mergeCell ref="N96:O96"/>
    <mergeCell ref="L85:M85"/>
    <mergeCell ref="L87:M87"/>
    <mergeCell ref="R87:S87"/>
    <mergeCell ref="N86:O86"/>
    <mergeCell ref="N94:O94"/>
    <mergeCell ref="D105:E105"/>
    <mergeCell ref="F105:G105"/>
    <mergeCell ref="H105:I105"/>
    <mergeCell ref="J105:K105"/>
    <mergeCell ref="L105:M105"/>
    <mergeCell ref="N105:O105"/>
    <mergeCell ref="F94:G94"/>
    <mergeCell ref="H94:I94"/>
    <mergeCell ref="J94:K94"/>
    <mergeCell ref="D96:E96"/>
    <mergeCell ref="D98:E98"/>
    <mergeCell ref="F98:G98"/>
    <mergeCell ref="H98:I98"/>
    <mergeCell ref="J98:K98"/>
    <mergeCell ref="L98:M98"/>
    <mergeCell ref="N98:O98"/>
    <mergeCell ref="N101:O101"/>
    <mergeCell ref="T107:U107"/>
    <mergeCell ref="D107:E107"/>
    <mergeCell ref="F107:G107"/>
    <mergeCell ref="H107:I107"/>
    <mergeCell ref="J107:K107"/>
    <mergeCell ref="D106:E106"/>
    <mergeCell ref="F106:G106"/>
    <mergeCell ref="H106:I106"/>
    <mergeCell ref="J106:K106"/>
    <mergeCell ref="V107:W107"/>
    <mergeCell ref="R107:S107"/>
    <mergeCell ref="V77:W77"/>
    <mergeCell ref="T106:U106"/>
    <mergeCell ref="V106:W106"/>
    <mergeCell ref="R106:S106"/>
    <mergeCell ref="T82:U82"/>
    <mergeCell ref="V82:W82"/>
    <mergeCell ref="T85:U85"/>
    <mergeCell ref="T77:U77"/>
    <mergeCell ref="V104:W104"/>
    <mergeCell ref="V96:W96"/>
    <mergeCell ref="V97:W97"/>
    <mergeCell ref="V98:W98"/>
    <mergeCell ref="V99:W99"/>
    <mergeCell ref="V100:W100"/>
    <mergeCell ref="V101:W101"/>
    <mergeCell ref="T86:U86"/>
    <mergeCell ref="V86:W86"/>
    <mergeCell ref="T87:U87"/>
    <mergeCell ref="D81:W81"/>
    <mergeCell ref="R91:S91"/>
    <mergeCell ref="T91:U91"/>
    <mergeCell ref="V91:W91"/>
    <mergeCell ref="V87:W87"/>
    <mergeCell ref="F83:G83"/>
    <mergeCell ref="H83:I83"/>
    <mergeCell ref="J83:K83"/>
    <mergeCell ref="D83:E83"/>
    <mergeCell ref="F86:G86"/>
    <mergeCell ref="R90:S90"/>
    <mergeCell ref="T90:U90"/>
    <mergeCell ref="V90:W90"/>
    <mergeCell ref="L83:M83"/>
    <mergeCell ref="N83:O83"/>
    <mergeCell ref="P83:Q83"/>
    <mergeCell ref="R83:S83"/>
    <mergeCell ref="P86:Q86"/>
    <mergeCell ref="N85:O85"/>
    <mergeCell ref="R86:S86"/>
    <mergeCell ref="L86:M86"/>
    <mergeCell ref="D84:W84"/>
    <mergeCell ref="V85:W85"/>
    <mergeCell ref="D86:E86"/>
    <mergeCell ref="D90:E90"/>
    <mergeCell ref="T83:U83"/>
    <mergeCell ref="V83:W83"/>
    <mergeCell ref="D85:E85"/>
    <mergeCell ref="D91:E91"/>
    <mergeCell ref="F91:G91"/>
    <mergeCell ref="H91:I91"/>
    <mergeCell ref="J91:K91"/>
    <mergeCell ref="L91:M91"/>
    <mergeCell ref="N91:O91"/>
    <mergeCell ref="P91:Q91"/>
    <mergeCell ref="F90:G90"/>
    <mergeCell ref="H90:I90"/>
    <mergeCell ref="J90:K90"/>
    <mergeCell ref="L90:M90"/>
    <mergeCell ref="N90:O90"/>
    <mergeCell ref="P90:Q90"/>
  </mergeCells>
  <phoneticPr fontId="0" type="noConversion"/>
  <conditionalFormatting sqref="D2:D5 F2:F5 H2:H5 J2:J5 L2:L5 N2:N5 P2:P5 R2:R5 T2:T5 V2:V5 D7 F7 H7 J7 L7 N7 P7 R7 T7 V7 D11 F11 H11 J11 L11 N11 P11 R11 T11 V11 D16 F16 H16 J16 L16 N16 P16 R16 T16 V16 D19 F19 H19 J19 L19 N19 P19 R19 T19 V19 D23:D24 F23:F24 H23:H24 J23:J24 L23:L24 N23:N24 P23:P24 R23:R24 T23:T24 V23:V24 D40 F40 H40 J40 L40 N40 P40 R40 T40 V40 D43:D44 F43:F44 H43:H44 J43:J44 L43:L44 N43:N44 P43:P44 R43:R44 T43:T44 V43:V44 D49 F49 H49 J49 L49 N49 P49 R49 T49 V49 D55 F55 H55 J55 L55 N55 P55 R55 T55 V55 D62 F62 H62 J62 L62 N62 P62 R62 T62 V62 D67 F67 H67 J67 L67 N67 P67 R67 T67 V67 D73:D75 F73:F75 H73:H75 J73:J75 L73:L75 N73:N75 P73:P75 R73:R75 T73:T75 V73:V75 D78 F78 H78 J78 L78 N78 P78 R78 T78 V78 D80 F80 H80 J80 L80 N80 P80 R80 T80 V80 D92:D93 F92:F93 H92:H93 J92:J93 L92:L93 N92:N93 P92:P93 R92:R93 T92:T93 V92:V93 D95 F95 H95 J95 L95 N95 P95 R95 T95 V95 D102 F102 H102 J102 L102 N102 P102 R102 T102 V102 D108 F108 H108 J108 L108 N108 P108 R108 T108 V108 D111:D65536 F111:F65536 H111:H65536 J111:J65536 L111:L65536 N111:N65536 P111:P65536 R111:R65536 T111:T65536 V111:V65536">
    <cfRule type="cellIs" dxfId="478" priority="18" stopIfTrue="1" operator="equal">
      <formula>"a"</formula>
    </cfRule>
  </conditionalFormatting>
  <conditionalFormatting sqref="D88:D89">
    <cfRule type="cellIs" dxfId="477" priority="1" stopIfTrue="1" operator="equal">
      <formula>"a"</formula>
    </cfRule>
  </conditionalFormatting>
  <conditionalFormatting sqref="D6:W6 D8:W10 D12:W15 D17:W18 D20:W22 D25:W39 D41:W42 D45:W48 D50:W54 D56:W61 D63:W66 D68:W72 D76:W77 D79:W79 D94:W94 D96:W101 D103:W107">
    <cfRule type="cellIs" dxfId="476" priority="19" stopIfTrue="1" operator="equal">
      <formula>"a"</formula>
    </cfRule>
    <cfRule type="cellIs" dxfId="475" priority="20" stopIfTrue="1" operator="equal">
      <formula>"s"</formula>
    </cfRule>
  </conditionalFormatting>
  <conditionalFormatting sqref="D90:W91">
    <cfRule type="cellIs" dxfId="474" priority="13" stopIfTrue="1" operator="equal">
      <formula>"a"</formula>
    </cfRule>
    <cfRule type="cellIs" dxfId="473" priority="14" stopIfTrue="1" operator="equal">
      <formula>"s"</formula>
    </cfRule>
  </conditionalFormatting>
  <conditionalFormatting sqref="D109:W110">
    <cfRule type="cellIs" dxfId="472" priority="5" stopIfTrue="1" operator="equal">
      <formula>"a"</formula>
    </cfRule>
    <cfRule type="cellIs" dxfId="471" priority="6" stopIfTrue="1" operator="equal">
      <formula>"s"</formula>
    </cfRule>
  </conditionalFormatting>
  <conditionalFormatting sqref="E2:E5 G2:G5 I2:I5 K2:K5 M2:M5 O2:O5 Q2:Q5 S2:S5 U2:U5 W2:W5 X3 X5 E7 G7 I7 K7 M7 O7 Q7 S7 U7 W7:X7 E11 G11 I11 K11 M11 O11 Q11 S11 U11 W11:X11 E16 G16 I16 K16 M16 O16 Q16 S16 U16 W16:X16 E19 G19 I19 K19 M19 O19 Q19 S19 U19 W19:X19 W23 E23:E24 G23:G24 I23:I24 K23:K24 M23:M24 O23:O24 Q23:Q24 S23:S24 U23:U24 W24:X24 E40 G40 I40 K40 M40 O40 Q40 S40 U40 W40:X40 W43 E43:E44 G43:G44 I43:I44 K43:K44 M43:M44 O43:O44 Q43:Q44 S43:S44 U43:U44 W44:X44 E49 G49 I49 K49 M49 O49 Q49 S49 U49 W49:X49 E55 G55 I55 K55 M55 O55 Q55 S55 U55 W55:X55 E62 G62 I62 K62 M62 O62 Q62 S62 U62 W62:X62 E67 G67 I67 K67 M67 O67 Q67 S67 U67 W67:X67 W73:W74 E73:E75 G73:G75 I73:I75 K73:K75 M73:M75 O73:O75 Q73:Q75 S73:S75 U73:U75 W75:X75 E78 G78 I78 K78 M78 O78 Q78 S78 U78 W78:X78 E80 G80 I80 K80 M80 O80 Q80 S80 U80 W80:X80 W92 E92:E93 G92:G93 I92:I93 K92:K93 M92:M93 O92:O93 Q92:Q93 S92:S93 U92:U93 W93:X93 E95 G95 I95 K95 M95 O95 Q95 S95 U95 W95:X95 E102 G102 I102 K102 M102 O102 Q102 S102 U102 W102:X102 E108 G108 I108 K108 M108 O108 Q108 S108 U108 W108:X108 E111:E65536 G111:G65536 I111:I65536 K111:K65536 M111:M65536 O111:O65536 Q111:Q65536 S111:S65536 U111:U65536 W111:X65536">
    <cfRule type="cellIs" dxfId="470" priority="15" stopIfTrue="1" operator="equal">
      <formula>1</formula>
    </cfRule>
    <cfRule type="cellIs" dxfId="469" priority="16" stopIfTrue="1" operator="between">
      <formula>1</formula>
      <formula>3</formula>
    </cfRule>
  </conditionalFormatting>
  <conditionalFormatting sqref="E88 G88 I88 K88 M88 O88 Q88 S88 U88 W88:X88">
    <cfRule type="cellIs" dxfId="468" priority="9" stopIfTrue="1" operator="equal">
      <formula>1</formula>
    </cfRule>
    <cfRule type="cellIs" dxfId="467" priority="10" stopIfTrue="1" operator="between">
      <formula>1</formula>
      <formula>3</formula>
    </cfRule>
  </conditionalFormatting>
  <conditionalFormatting sqref="F88 H88 J88 L88 N88 P88 R88 T88 V88">
    <cfRule type="cellIs" dxfId="466" priority="11" stopIfTrue="1" operator="equal">
      <formula>"a"</formula>
    </cfRule>
  </conditionalFormatting>
  <conditionalFormatting sqref="Y81 D82:W83 Y84 D85:W87">
    <cfRule type="cellIs" dxfId="465" priority="2" stopIfTrue="1" operator="equal">
      <formula>"a"</formula>
    </cfRule>
    <cfRule type="cellIs" dxfId="464" priority="3" stopIfTrue="1" operator="equal">
      <formula>"s"</formula>
    </cfRule>
  </conditionalFormatting>
  <conditionalFormatting sqref="Z6 Z8:Z10 Z12:Z15 Z17:Z18 Z20:Z22 Z25:Z39 Z41:Z42 Z45:Z48 Z50:Z54 Z56:Z61 Z63:Z66 Z68:Z72 Z76:Z77 Z79 Z94 Z96:Z101 Z103:Z107">
    <cfRule type="expression" dxfId="463" priority="17" stopIfTrue="1">
      <formula>Y6=0</formula>
    </cfRule>
  </conditionalFormatting>
  <conditionalFormatting sqref="Z82:Z83 Z85:Z87">
    <cfRule type="expression" dxfId="462" priority="4" stopIfTrue="1">
      <formula>Y82=0</formula>
    </cfRule>
  </conditionalFormatting>
  <conditionalFormatting sqref="Z90:Z91">
    <cfRule type="expression" dxfId="461" priority="12" stopIfTrue="1">
      <formula>Y90=0</formula>
    </cfRule>
  </conditionalFormatting>
  <conditionalFormatting sqref="Z109:Z110">
    <cfRule type="expression" dxfId="460" priority="7" stopIfTrue="1">
      <formula>Y109=0</formula>
    </cfRule>
  </conditionalFormatting>
  <printOptions horizontalCentered="1"/>
  <pageMargins left="0.35433070866141736" right="0.35433070866141736" top="0.23622047244094491" bottom="0.35433070866141736" header="0.15748031496062992" footer="0.15748031496062992"/>
  <pageSetup paperSize="9" scale="43" orientation="landscape" cellComments="atEnd" r:id="rId1"/>
  <headerFooter alignWithMargins="0">
    <oddFooter>&amp;LCKL TCH / VERSION 2025 / 1.0&amp;CCMC-06&amp;R &amp;P of &amp;N</oddFooter>
  </headerFooter>
  <rowBreaks count="4" manualBreakCount="4">
    <brk id="22" max="25" man="1"/>
    <brk id="42" max="25" man="1"/>
    <brk id="72" max="25" man="1"/>
    <brk id="91" max="25"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11"/>
  <dimension ref="A1:GR3653"/>
  <sheetViews>
    <sheetView zoomScale="50" zoomScaleNormal="50" zoomScaleSheetLayoutView="40" workbookViewId="0">
      <pane ySplit="3" topLeftCell="A4" activePane="bottomLeft" state="frozen"/>
      <selection pane="bottomLeft" activeCell="AC1" sqref="AC1"/>
    </sheetView>
  </sheetViews>
  <sheetFormatPr defaultColWidth="8.85546875" defaultRowHeight="18" x14ac:dyDescent="0.2"/>
  <cols>
    <col min="1" max="1" width="9.7109375" style="104" customWidth="1"/>
    <col min="2" max="2" width="14.85546875" style="47" customWidth="1"/>
    <col min="3" max="3" width="128" style="43" customWidth="1"/>
    <col min="4" max="24" width="5.7109375" style="2" customWidth="1"/>
    <col min="25" max="25" width="8" style="2" customWidth="1"/>
    <col min="26" max="26" width="8.85546875" style="46" customWidth="1"/>
    <col min="27" max="27" width="2.85546875" style="41" hidden="1" customWidth="1"/>
    <col min="28" max="28" width="8.85546875" style="48" customWidth="1"/>
    <col min="29" max="29" width="8.85546875" style="16" customWidth="1"/>
    <col min="30" max="30" width="10.140625" style="16" bestFit="1" customWidth="1"/>
    <col min="31" max="32" width="14.7109375" style="16" customWidth="1"/>
    <col min="33" max="84" width="8.85546875" style="16" customWidth="1"/>
    <col min="85" max="16384" width="8.85546875" style="2"/>
  </cols>
  <sheetData>
    <row r="1" spans="1:91" customFormat="1" ht="45" customHeight="1" thickBot="1" x14ac:dyDescent="0.25">
      <c r="A1" s="291" t="str">
        <f>'Checklist - Basic Office Chem'!A1</f>
        <v xml:space="preserve">GA Code: </v>
      </c>
      <c r="B1" s="292"/>
      <c r="C1" s="291"/>
      <c r="D1" s="293" t="str">
        <f>'Checklist - Basic Office Chem'!D1</f>
        <v xml:space="preserve">Certificate Holder name:   </v>
      </c>
      <c r="E1" s="291"/>
      <c r="F1" s="291"/>
      <c r="G1" s="291"/>
      <c r="H1" s="291"/>
      <c r="I1" s="291"/>
      <c r="J1" s="291"/>
      <c r="K1" s="291"/>
      <c r="L1" s="291"/>
      <c r="M1" s="291"/>
      <c r="N1" s="291"/>
      <c r="O1" s="291"/>
      <c r="P1" s="291"/>
      <c r="Q1" s="291"/>
      <c r="R1" s="291"/>
      <c r="S1" s="291"/>
      <c r="T1" s="291"/>
      <c r="U1" s="291"/>
      <c r="V1" s="291"/>
      <c r="W1" s="291"/>
      <c r="X1" s="294"/>
      <c r="Y1" s="30"/>
      <c r="Z1" s="294" t="str">
        <f>'Checklist - Basic Office Chem'!X1</f>
        <v xml:space="preserve">Date of Office Audit:   </v>
      </c>
      <c r="AA1" s="30"/>
      <c r="AB1" s="30"/>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row>
    <row r="2" spans="1:91" ht="31.7" customHeight="1" thickBot="1" x14ac:dyDescent="0.25">
      <c r="A2" s="761" t="s">
        <v>1202</v>
      </c>
      <c r="B2" s="762"/>
      <c r="C2" s="762"/>
      <c r="D2" s="762"/>
      <c r="E2" s="762"/>
      <c r="F2" s="762"/>
      <c r="G2" s="762"/>
      <c r="H2" s="762"/>
      <c r="I2" s="762"/>
      <c r="J2" s="762"/>
      <c r="K2" s="762"/>
      <c r="L2" s="762"/>
      <c r="M2" s="762"/>
      <c r="N2" s="762"/>
      <c r="O2" s="762"/>
      <c r="P2" s="762"/>
      <c r="Q2" s="762"/>
      <c r="R2" s="762"/>
      <c r="S2" s="762"/>
      <c r="T2" s="762"/>
      <c r="U2" s="762"/>
      <c r="V2" s="762"/>
      <c r="W2" s="762"/>
      <c r="X2" s="762"/>
      <c r="Y2" s="762"/>
      <c r="Z2" s="763"/>
      <c r="CG2" s="48"/>
      <c r="CH2" s="48"/>
      <c r="CI2" s="48"/>
      <c r="CJ2" s="48"/>
      <c r="CK2" s="48"/>
      <c r="CL2" s="48"/>
      <c r="CM2" s="48"/>
    </row>
    <row r="3" spans="1:91" ht="160.5" customHeight="1" thickBot="1" x14ac:dyDescent="0.25">
      <c r="A3" s="530" t="s">
        <v>43</v>
      </c>
      <c r="B3" s="530" t="s">
        <v>531</v>
      </c>
      <c r="C3" s="531" t="s">
        <v>537</v>
      </c>
      <c r="D3" s="532" t="s">
        <v>332</v>
      </c>
      <c r="E3" s="533" t="s">
        <v>538</v>
      </c>
      <c r="F3" s="532" t="s">
        <v>333</v>
      </c>
      <c r="G3" s="534" t="s">
        <v>538</v>
      </c>
      <c r="H3" s="532" t="s">
        <v>447</v>
      </c>
      <c r="I3" s="533" t="s">
        <v>538</v>
      </c>
      <c r="J3" s="532" t="s">
        <v>459</v>
      </c>
      <c r="K3" s="534" t="s">
        <v>538</v>
      </c>
      <c r="L3" s="532" t="s">
        <v>548</v>
      </c>
      <c r="M3" s="533" t="s">
        <v>538</v>
      </c>
      <c r="N3" s="532" t="s">
        <v>460</v>
      </c>
      <c r="O3" s="533" t="s">
        <v>538</v>
      </c>
      <c r="P3" s="532" t="s">
        <v>446</v>
      </c>
      <c r="Q3" s="533" t="s">
        <v>538</v>
      </c>
      <c r="R3" s="532" t="s">
        <v>461</v>
      </c>
      <c r="S3" s="534" t="s">
        <v>538</v>
      </c>
      <c r="T3" s="532" t="s">
        <v>547</v>
      </c>
      <c r="U3" s="533" t="s">
        <v>538</v>
      </c>
      <c r="V3" s="532" t="s">
        <v>217</v>
      </c>
      <c r="W3" s="534" t="s">
        <v>538</v>
      </c>
      <c r="X3" s="535" t="s">
        <v>399</v>
      </c>
      <c r="Y3" s="536" t="s">
        <v>539</v>
      </c>
      <c r="Z3" s="537" t="s">
        <v>540</v>
      </c>
      <c r="AD3" s="230" t="s">
        <v>478</v>
      </c>
      <c r="CG3" s="48"/>
      <c r="CH3" s="48"/>
      <c r="CI3" s="48"/>
      <c r="CJ3" s="48"/>
      <c r="CK3" s="48"/>
      <c r="CL3" s="48"/>
      <c r="CM3" s="48"/>
    </row>
    <row r="4" spans="1:91" ht="33" customHeight="1" thickBot="1" x14ac:dyDescent="0.25">
      <c r="A4" s="538"/>
      <c r="B4" s="539">
        <v>1000</v>
      </c>
      <c r="C4" s="764" t="s">
        <v>156</v>
      </c>
      <c r="D4" s="765"/>
      <c r="E4" s="765"/>
      <c r="F4" s="765"/>
      <c r="G4" s="765"/>
      <c r="H4" s="765"/>
      <c r="I4" s="765"/>
      <c r="J4" s="765"/>
      <c r="K4" s="765"/>
      <c r="L4" s="765"/>
      <c r="M4" s="765"/>
      <c r="N4" s="765"/>
      <c r="O4" s="765"/>
      <c r="P4" s="765"/>
      <c r="Q4" s="765"/>
      <c r="R4" s="765"/>
      <c r="S4" s="765"/>
      <c r="T4" s="765"/>
      <c r="U4" s="765"/>
      <c r="V4" s="765"/>
      <c r="W4" s="765"/>
      <c r="X4" s="765"/>
      <c r="Y4" s="765"/>
      <c r="Z4" s="766"/>
      <c r="CG4" s="48"/>
      <c r="CH4" s="48"/>
      <c r="CI4" s="48"/>
      <c r="CJ4" s="48"/>
      <c r="CK4" s="48"/>
      <c r="CL4" s="48"/>
      <c r="CM4" s="48"/>
    </row>
    <row r="5" spans="1:91" ht="29.25" customHeight="1" thickBot="1" x14ac:dyDescent="0.25">
      <c r="A5" s="348"/>
      <c r="B5" s="200" t="s">
        <v>124</v>
      </c>
      <c r="C5" s="134" t="s">
        <v>303</v>
      </c>
      <c r="D5" s="7"/>
      <c r="E5" s="8"/>
      <c r="F5" s="9"/>
      <c r="G5" s="10"/>
      <c r="H5" s="13" t="s">
        <v>75</v>
      </c>
      <c r="I5" s="8"/>
      <c r="J5" s="11" t="s">
        <v>75</v>
      </c>
      <c r="K5" s="10"/>
      <c r="L5" s="7"/>
      <c r="M5" s="8"/>
      <c r="N5" s="9"/>
      <c r="O5" s="10"/>
      <c r="P5" s="7"/>
      <c r="Q5" s="8"/>
      <c r="R5" s="9"/>
      <c r="S5" s="10"/>
      <c r="T5" s="7"/>
      <c r="U5" s="8"/>
      <c r="V5" s="9"/>
      <c r="W5" s="8"/>
      <c r="X5" s="17"/>
      <c r="Y5" s="12"/>
      <c r="Z5" s="333"/>
      <c r="AD5" s="231"/>
      <c r="AE5" s="238"/>
      <c r="CG5" s="48"/>
      <c r="CH5" s="48"/>
      <c r="CI5" s="48"/>
      <c r="CJ5" s="48"/>
      <c r="CK5" s="48"/>
      <c r="CL5" s="48"/>
      <c r="CM5" s="48"/>
    </row>
    <row r="6" spans="1:91" ht="45" customHeight="1" x14ac:dyDescent="0.2">
      <c r="A6" s="348"/>
      <c r="B6" s="199" t="s">
        <v>55</v>
      </c>
      <c r="C6" s="138" t="s">
        <v>165</v>
      </c>
      <c r="D6" s="655"/>
      <c r="E6" s="656"/>
      <c r="F6" s="655"/>
      <c r="G6" s="656"/>
      <c r="H6" s="655"/>
      <c r="I6" s="656"/>
      <c r="J6" s="655"/>
      <c r="K6" s="656"/>
      <c r="L6" s="655"/>
      <c r="M6" s="656"/>
      <c r="N6" s="655"/>
      <c r="O6" s="656"/>
      <c r="P6" s="655"/>
      <c r="Q6" s="656"/>
      <c r="R6" s="655"/>
      <c r="S6" s="656"/>
      <c r="T6" s="655"/>
      <c r="U6" s="656"/>
      <c r="V6" s="655"/>
      <c r="W6" s="656"/>
      <c r="X6" s="40"/>
      <c r="Y6" s="546">
        <f>IF(OR(D6="s",F6="s",H6="s",J6="s",L6="s",N6="s",P6="s",R6="s",T6="s",V6="s"), 0, IF(OR(D6="a",F6="a",H6="a",J6="a",L6="a",N6="a",P6="a",R6="a",T6="a",V6="a"),Z6,0))</f>
        <v>0</v>
      </c>
      <c r="Z6" s="338">
        <v>10</v>
      </c>
      <c r="AA6" s="41">
        <f t="shared" ref="AA6:AA16" si="0">COUNTIF(D6:W6,"a")+COUNTIF(D6:W6,"s")</f>
        <v>0</v>
      </c>
      <c r="AB6" s="229"/>
      <c r="AD6" s="231" t="s">
        <v>479</v>
      </c>
      <c r="CG6" s="48"/>
      <c r="CH6" s="48"/>
      <c r="CI6" s="48"/>
      <c r="CJ6" s="48"/>
      <c r="CK6" s="48"/>
      <c r="CL6" s="48"/>
      <c r="CM6" s="48"/>
    </row>
    <row r="7" spans="1:91" ht="27.95" customHeight="1" x14ac:dyDescent="0.2">
      <c r="A7" s="348"/>
      <c r="B7" s="201" t="s">
        <v>121</v>
      </c>
      <c r="C7" s="139" t="s">
        <v>166</v>
      </c>
      <c r="D7" s="628"/>
      <c r="E7" s="629"/>
      <c r="F7" s="628"/>
      <c r="G7" s="629"/>
      <c r="H7" s="628"/>
      <c r="I7" s="629"/>
      <c r="J7" s="628"/>
      <c r="K7" s="629"/>
      <c r="L7" s="628"/>
      <c r="M7" s="629"/>
      <c r="N7" s="628"/>
      <c r="O7" s="629"/>
      <c r="P7" s="628"/>
      <c r="Q7" s="629"/>
      <c r="R7" s="628"/>
      <c r="S7" s="629"/>
      <c r="T7" s="628"/>
      <c r="U7" s="629"/>
      <c r="V7" s="628"/>
      <c r="W7" s="629"/>
      <c r="X7" s="40"/>
      <c r="Y7" s="547">
        <f t="shared" ref="Y7:Y16" si="1">IF(OR(D7="s",F7="s",H7="s",J7="s",L7="s",N7="s",P7="s",R7="s",T7="s",V7="s"), 0, IF(OR(D7="a",F7="a",H7="a",J7="a",L7="a",N7="a",P7="a",R7="a",T7="a",V7="a"),Z7,0))</f>
        <v>0</v>
      </c>
      <c r="Z7" s="336">
        <v>10</v>
      </c>
      <c r="AA7" s="41">
        <f t="shared" si="0"/>
        <v>0</v>
      </c>
      <c r="AB7" s="229"/>
      <c r="AD7" s="231" t="s">
        <v>479</v>
      </c>
      <c r="AE7" s="238"/>
      <c r="CG7" s="48"/>
      <c r="CH7" s="48"/>
      <c r="CI7" s="48"/>
      <c r="CJ7" s="48"/>
      <c r="CK7" s="48"/>
      <c r="CL7" s="48"/>
      <c r="CM7" s="48"/>
    </row>
    <row r="8" spans="1:91" ht="40.5" x14ac:dyDescent="0.2">
      <c r="A8" s="348"/>
      <c r="B8" s="201" t="s">
        <v>154</v>
      </c>
      <c r="C8" s="139" t="s">
        <v>549</v>
      </c>
      <c r="D8" s="628"/>
      <c r="E8" s="629"/>
      <c r="F8" s="628"/>
      <c r="G8" s="629"/>
      <c r="H8" s="628"/>
      <c r="I8" s="629"/>
      <c r="J8" s="628"/>
      <c r="K8" s="629"/>
      <c r="L8" s="628"/>
      <c r="M8" s="629"/>
      <c r="N8" s="628"/>
      <c r="O8" s="629"/>
      <c r="P8" s="628"/>
      <c r="Q8" s="629"/>
      <c r="R8" s="628"/>
      <c r="S8" s="629"/>
      <c r="T8" s="628"/>
      <c r="U8" s="629"/>
      <c r="V8" s="628"/>
      <c r="W8" s="629"/>
      <c r="X8" s="40"/>
      <c r="Y8" s="547">
        <f>IF(OR(D8="s",F8="s",H8="s",J8="s",L8="s",N8="s",P8="s",R8="s",T8="s",V8="s"), 0, IF(OR(D8="a",F8="a",H8="a",J8="a",L8="a",N8="a",P8="a",R8="a",T8="a",V8="a"),Z8,0))</f>
        <v>0</v>
      </c>
      <c r="Z8" s="336">
        <v>20</v>
      </c>
      <c r="AA8" s="41">
        <f>COUNTIF(D8:W8,"a")+COUNTIF(D8:W8,"s")</f>
        <v>0</v>
      </c>
      <c r="AB8" s="229"/>
      <c r="AD8" s="231" t="s">
        <v>479</v>
      </c>
      <c r="AE8" s="238"/>
      <c r="CG8" s="48"/>
      <c r="CH8" s="48"/>
      <c r="CI8" s="48"/>
      <c r="CJ8" s="48"/>
      <c r="CK8" s="48"/>
      <c r="CL8" s="48"/>
      <c r="CM8" s="48"/>
    </row>
    <row r="9" spans="1:91" ht="27.95" customHeight="1" x14ac:dyDescent="0.2">
      <c r="A9" s="348"/>
      <c r="B9" s="201" t="s">
        <v>550</v>
      </c>
      <c r="C9" s="139" t="s">
        <v>551</v>
      </c>
      <c r="D9" s="628"/>
      <c r="E9" s="629"/>
      <c r="F9" s="628"/>
      <c r="G9" s="629"/>
      <c r="H9" s="628"/>
      <c r="I9" s="629"/>
      <c r="J9" s="628"/>
      <c r="K9" s="629"/>
      <c r="L9" s="628"/>
      <c r="M9" s="629"/>
      <c r="N9" s="628"/>
      <c r="O9" s="629"/>
      <c r="P9" s="628"/>
      <c r="Q9" s="629"/>
      <c r="R9" s="628"/>
      <c r="S9" s="629"/>
      <c r="T9" s="628"/>
      <c r="U9" s="629"/>
      <c r="V9" s="628"/>
      <c r="W9" s="629"/>
      <c r="X9" s="40"/>
      <c r="Y9" s="547">
        <f>IF(OR(D9="s",F9="s",H9="s",J9="s",L9="s",N9="s",P9="s",R9="s",T9="s",V9="s"), 0, IF(OR(D9="a",F9="a",H9="a",J9="a",L9="a",N9="a",P9="a",R9="a",T9="a",V9="a"),Z9,0))</f>
        <v>0</v>
      </c>
      <c r="Z9" s="336">
        <v>20</v>
      </c>
      <c r="AA9" s="41">
        <f>COUNTIF(D9:W9,"a")+COUNTIF(D9:W9,"s")</f>
        <v>0</v>
      </c>
      <c r="AB9" s="229"/>
      <c r="AD9" s="231" t="s">
        <v>479</v>
      </c>
      <c r="AE9" s="238"/>
      <c r="CG9" s="48"/>
      <c r="CH9" s="48"/>
      <c r="CI9" s="48"/>
      <c r="CJ9" s="48"/>
      <c r="CK9" s="48"/>
      <c r="CL9" s="48"/>
      <c r="CM9" s="48"/>
    </row>
    <row r="10" spans="1:91" ht="67.7" customHeight="1" x14ac:dyDescent="0.2">
      <c r="A10" s="348"/>
      <c r="B10" s="201" t="s">
        <v>58</v>
      </c>
      <c r="C10" s="139" t="s">
        <v>369</v>
      </c>
      <c r="D10" s="628"/>
      <c r="E10" s="629"/>
      <c r="F10" s="628"/>
      <c r="G10" s="629"/>
      <c r="H10" s="628"/>
      <c r="I10" s="629"/>
      <c r="J10" s="628"/>
      <c r="K10" s="629"/>
      <c r="L10" s="628"/>
      <c r="M10" s="629"/>
      <c r="N10" s="628"/>
      <c r="O10" s="629"/>
      <c r="P10" s="628"/>
      <c r="Q10" s="629"/>
      <c r="R10" s="628"/>
      <c r="S10" s="629"/>
      <c r="T10" s="628"/>
      <c r="U10" s="629"/>
      <c r="V10" s="628"/>
      <c r="W10" s="629"/>
      <c r="X10" s="40"/>
      <c r="Y10" s="547">
        <f t="shared" si="1"/>
        <v>0</v>
      </c>
      <c r="Z10" s="336">
        <v>5</v>
      </c>
      <c r="AA10" s="41">
        <f t="shared" si="0"/>
        <v>0</v>
      </c>
      <c r="AB10" s="229"/>
      <c r="AD10" s="231" t="s">
        <v>479</v>
      </c>
      <c r="CG10" s="48"/>
      <c r="CH10" s="48"/>
      <c r="CI10" s="48"/>
      <c r="CJ10" s="48"/>
      <c r="CK10" s="48"/>
      <c r="CL10" s="48"/>
      <c r="CM10" s="48"/>
    </row>
    <row r="11" spans="1:91" ht="40.5" x14ac:dyDescent="0.2">
      <c r="A11" s="348"/>
      <c r="B11" s="201" t="s">
        <v>65</v>
      </c>
      <c r="C11" s="139" t="s">
        <v>66</v>
      </c>
      <c r="D11" s="628"/>
      <c r="E11" s="629"/>
      <c r="F11" s="628"/>
      <c r="G11" s="629"/>
      <c r="H11" s="628"/>
      <c r="I11" s="629"/>
      <c r="J11" s="628"/>
      <c r="K11" s="629"/>
      <c r="L11" s="628"/>
      <c r="M11" s="629"/>
      <c r="N11" s="628"/>
      <c r="O11" s="629"/>
      <c r="P11" s="628"/>
      <c r="Q11" s="629"/>
      <c r="R11" s="628"/>
      <c r="S11" s="629"/>
      <c r="T11" s="628"/>
      <c r="U11" s="629"/>
      <c r="V11" s="628"/>
      <c r="W11" s="629"/>
      <c r="X11" s="40"/>
      <c r="Y11" s="87">
        <f t="shared" si="1"/>
        <v>0</v>
      </c>
      <c r="Z11" s="339">
        <v>10</v>
      </c>
      <c r="AA11" s="41">
        <f t="shared" si="0"/>
        <v>0</v>
      </c>
      <c r="AB11" s="229"/>
      <c r="AD11" s="231" t="s">
        <v>479</v>
      </c>
      <c r="AE11" s="238"/>
      <c r="CG11" s="48"/>
      <c r="CH11" s="48"/>
      <c r="CI11" s="48"/>
      <c r="CJ11" s="48"/>
      <c r="CK11" s="48"/>
      <c r="CL11" s="48"/>
      <c r="CM11" s="48"/>
    </row>
    <row r="12" spans="1:91" ht="20.25" x14ac:dyDescent="0.2">
      <c r="A12" s="348"/>
      <c r="B12" s="201" t="s">
        <v>67</v>
      </c>
      <c r="C12" s="139" t="s">
        <v>270</v>
      </c>
      <c r="D12" s="628"/>
      <c r="E12" s="629"/>
      <c r="F12" s="628"/>
      <c r="G12" s="629"/>
      <c r="H12" s="628"/>
      <c r="I12" s="629"/>
      <c r="J12" s="628"/>
      <c r="K12" s="629"/>
      <c r="L12" s="628"/>
      <c r="M12" s="629"/>
      <c r="N12" s="628"/>
      <c r="O12" s="629"/>
      <c r="P12" s="628"/>
      <c r="Q12" s="629"/>
      <c r="R12" s="628"/>
      <c r="S12" s="629"/>
      <c r="T12" s="628"/>
      <c r="U12" s="629"/>
      <c r="V12" s="628"/>
      <c r="W12" s="629"/>
      <c r="X12" s="40"/>
      <c r="Y12" s="87">
        <f>IF(OR(D12="s",F12="s",H12="s",J12="s",L12="s",N12="s",P12="s",R12="s",T12="s",V12="s"), 0, IF(OR(D12="a",F12="a",H12="a",J12="a",L12="a",N12="a",P12="a",R12="a",T12="a",V12="a"),Z12,0))</f>
        <v>0</v>
      </c>
      <c r="Z12" s="339">
        <v>10</v>
      </c>
      <c r="AA12" s="41">
        <f>COUNTIF(D12:W12,"a")+COUNTIF(D12:W12,"s")</f>
        <v>0</v>
      </c>
      <c r="AB12" s="229"/>
      <c r="AD12" s="231" t="s">
        <v>479</v>
      </c>
      <c r="AE12" s="238"/>
      <c r="CG12" s="48"/>
      <c r="CH12" s="48"/>
      <c r="CI12" s="48"/>
      <c r="CJ12" s="48"/>
      <c r="CK12" s="48"/>
      <c r="CL12" s="48"/>
      <c r="CM12" s="48"/>
    </row>
    <row r="13" spans="1:91" ht="67.7" customHeight="1" x14ac:dyDescent="0.2">
      <c r="A13" s="348"/>
      <c r="B13" s="201" t="s">
        <v>122</v>
      </c>
      <c r="C13" s="140" t="s">
        <v>413</v>
      </c>
      <c r="D13" s="628"/>
      <c r="E13" s="629"/>
      <c r="F13" s="628"/>
      <c r="G13" s="629"/>
      <c r="H13" s="628"/>
      <c r="I13" s="629"/>
      <c r="J13" s="628"/>
      <c r="K13" s="629"/>
      <c r="L13" s="628"/>
      <c r="M13" s="629"/>
      <c r="N13" s="628"/>
      <c r="O13" s="629"/>
      <c r="P13" s="628"/>
      <c r="Q13" s="629"/>
      <c r="R13" s="628"/>
      <c r="S13" s="629"/>
      <c r="T13" s="628"/>
      <c r="U13" s="629"/>
      <c r="V13" s="628"/>
      <c r="W13" s="629"/>
      <c r="X13" s="40"/>
      <c r="Y13" s="87">
        <f t="shared" si="1"/>
        <v>0</v>
      </c>
      <c r="Z13" s="339">
        <v>10</v>
      </c>
      <c r="AA13" s="41">
        <f t="shared" si="0"/>
        <v>0</v>
      </c>
      <c r="AB13" s="229"/>
      <c r="AD13" s="231" t="s">
        <v>479</v>
      </c>
      <c r="CG13" s="48"/>
      <c r="CH13" s="48"/>
      <c r="CI13" s="48"/>
      <c r="CJ13" s="48"/>
      <c r="CK13" s="48"/>
      <c r="CL13" s="48"/>
      <c r="CM13" s="48"/>
    </row>
    <row r="14" spans="1:91" ht="45" customHeight="1" x14ac:dyDescent="0.2">
      <c r="A14" s="348"/>
      <c r="B14" s="201" t="s">
        <v>243</v>
      </c>
      <c r="C14" s="139" t="s">
        <v>168</v>
      </c>
      <c r="D14" s="628"/>
      <c r="E14" s="629"/>
      <c r="F14" s="628"/>
      <c r="G14" s="629"/>
      <c r="H14" s="628"/>
      <c r="I14" s="629"/>
      <c r="J14" s="628"/>
      <c r="K14" s="629"/>
      <c r="L14" s="628"/>
      <c r="M14" s="629"/>
      <c r="N14" s="628"/>
      <c r="O14" s="629"/>
      <c r="P14" s="628"/>
      <c r="Q14" s="629"/>
      <c r="R14" s="628"/>
      <c r="S14" s="629"/>
      <c r="T14" s="628"/>
      <c r="U14" s="629"/>
      <c r="V14" s="628"/>
      <c r="W14" s="629"/>
      <c r="X14" s="40"/>
      <c r="Y14" s="547">
        <f t="shared" si="1"/>
        <v>0</v>
      </c>
      <c r="Z14" s="336">
        <v>5</v>
      </c>
      <c r="AA14" s="41">
        <f t="shared" si="0"/>
        <v>0</v>
      </c>
      <c r="AB14" s="229"/>
      <c r="AD14" s="231" t="s">
        <v>479</v>
      </c>
      <c r="CG14" s="48"/>
      <c r="CH14" s="48"/>
      <c r="CI14" s="48"/>
      <c r="CJ14" s="48"/>
      <c r="CK14" s="48"/>
      <c r="CL14" s="48"/>
      <c r="CM14" s="48"/>
    </row>
    <row r="15" spans="1:91" ht="27.95" customHeight="1" x14ac:dyDescent="0.2">
      <c r="A15" s="348"/>
      <c r="B15" s="201" t="s">
        <v>390</v>
      </c>
      <c r="C15" s="139" t="s">
        <v>112</v>
      </c>
      <c r="D15" s="628"/>
      <c r="E15" s="629"/>
      <c r="F15" s="628"/>
      <c r="G15" s="629"/>
      <c r="H15" s="628"/>
      <c r="I15" s="629"/>
      <c r="J15" s="628"/>
      <c r="K15" s="629"/>
      <c r="L15" s="628"/>
      <c r="M15" s="629"/>
      <c r="N15" s="628"/>
      <c r="O15" s="629"/>
      <c r="P15" s="628"/>
      <c r="Q15" s="629"/>
      <c r="R15" s="628"/>
      <c r="S15" s="629"/>
      <c r="T15" s="628"/>
      <c r="U15" s="629"/>
      <c r="V15" s="628"/>
      <c r="W15" s="629"/>
      <c r="X15" s="40"/>
      <c r="Y15" s="547">
        <f t="shared" si="1"/>
        <v>0</v>
      </c>
      <c r="Z15" s="336">
        <v>5</v>
      </c>
      <c r="AA15" s="41">
        <f t="shared" si="0"/>
        <v>0</v>
      </c>
      <c r="AB15" s="229"/>
      <c r="AD15" s="231" t="s">
        <v>479</v>
      </c>
      <c r="CG15" s="48"/>
      <c r="CH15" s="48"/>
      <c r="CI15" s="48"/>
      <c r="CJ15" s="48"/>
      <c r="CK15" s="48"/>
      <c r="CL15" s="48"/>
      <c r="CM15" s="48"/>
    </row>
    <row r="16" spans="1:91" ht="27.95" customHeight="1" x14ac:dyDescent="0.2">
      <c r="A16" s="348"/>
      <c r="B16" s="201" t="s">
        <v>391</v>
      </c>
      <c r="C16" s="140" t="s">
        <v>113</v>
      </c>
      <c r="D16" s="628"/>
      <c r="E16" s="629"/>
      <c r="F16" s="628"/>
      <c r="G16" s="629"/>
      <c r="H16" s="628"/>
      <c r="I16" s="629"/>
      <c r="J16" s="628"/>
      <c r="K16" s="629"/>
      <c r="L16" s="628"/>
      <c r="M16" s="629"/>
      <c r="N16" s="628"/>
      <c r="O16" s="629"/>
      <c r="P16" s="628"/>
      <c r="Q16" s="629"/>
      <c r="R16" s="628"/>
      <c r="S16" s="629"/>
      <c r="T16" s="628"/>
      <c r="U16" s="629"/>
      <c r="V16" s="628"/>
      <c r="W16" s="629"/>
      <c r="X16" s="40"/>
      <c r="Y16" s="87">
        <f t="shared" si="1"/>
        <v>0</v>
      </c>
      <c r="Z16" s="339">
        <v>5</v>
      </c>
      <c r="AA16" s="41">
        <f t="shared" si="0"/>
        <v>0</v>
      </c>
      <c r="AB16" s="229"/>
      <c r="AD16" s="231" t="s">
        <v>479</v>
      </c>
      <c r="CG16" s="48"/>
      <c r="CH16" s="48"/>
      <c r="CI16" s="48"/>
      <c r="CJ16" s="48"/>
      <c r="CK16" s="48"/>
      <c r="CL16" s="48"/>
      <c r="CM16" s="48"/>
    </row>
    <row r="17" spans="1:95" ht="27.95" customHeight="1" thickBot="1" x14ac:dyDescent="0.2">
      <c r="A17" s="348"/>
      <c r="B17" s="201" t="s">
        <v>412</v>
      </c>
      <c r="C17" s="140" t="s">
        <v>97</v>
      </c>
      <c r="D17" s="593"/>
      <c r="E17" s="594"/>
      <c r="F17" s="593"/>
      <c r="G17" s="594"/>
      <c r="H17" s="593"/>
      <c r="I17" s="594"/>
      <c r="J17" s="593"/>
      <c r="K17" s="594"/>
      <c r="L17" s="593"/>
      <c r="M17" s="594"/>
      <c r="N17" s="593"/>
      <c r="O17" s="594"/>
      <c r="P17" s="593"/>
      <c r="Q17" s="594"/>
      <c r="R17" s="593"/>
      <c r="S17" s="594"/>
      <c r="T17" s="593"/>
      <c r="U17" s="594"/>
      <c r="V17" s="593"/>
      <c r="W17" s="594"/>
      <c r="X17" s="83"/>
      <c r="Y17" s="87">
        <f>IF(OR(D17="s",F17="s",H17="s",J17="s",L17="s",N17="s",P17="s",R17="s",T17="s",V17="s"), 0, IF(OR(D17="a",F17="a",H17="a",J17="a",L17="a",N17="a",P17="a",R17="a",T17="a",V17="a", X17="NA"),Z17,0))</f>
        <v>0</v>
      </c>
      <c r="Z17" s="339">
        <v>10</v>
      </c>
      <c r="AA17" s="41">
        <f>COUNTIF(D17:W17,"a")+COUNTIF(D17:W17,"s")+COUNTIF(X17,"NA")</f>
        <v>0</v>
      </c>
      <c r="AB17" s="229"/>
      <c r="AD17" s="231" t="s">
        <v>479</v>
      </c>
      <c r="AE17" s="238"/>
      <c r="CG17" s="48"/>
      <c r="CH17" s="48"/>
      <c r="CI17" s="48"/>
      <c r="CJ17" s="48"/>
      <c r="CK17" s="48"/>
      <c r="CL17" s="48"/>
      <c r="CM17" s="48"/>
    </row>
    <row r="18" spans="1:95" ht="21" customHeight="1" thickTop="1" thickBot="1" x14ac:dyDescent="0.25">
      <c r="A18" s="348"/>
      <c r="B18" s="84"/>
      <c r="C18" s="132"/>
      <c r="D18" s="638" t="s">
        <v>76</v>
      </c>
      <c r="E18" s="639"/>
      <c r="F18" s="639"/>
      <c r="G18" s="639"/>
      <c r="H18" s="639"/>
      <c r="I18" s="639"/>
      <c r="J18" s="639"/>
      <c r="K18" s="639"/>
      <c r="L18" s="639"/>
      <c r="M18" s="639"/>
      <c r="N18" s="639"/>
      <c r="O18" s="639"/>
      <c r="P18" s="639"/>
      <c r="Q18" s="639"/>
      <c r="R18" s="639"/>
      <c r="S18" s="639"/>
      <c r="T18" s="639"/>
      <c r="U18" s="639"/>
      <c r="V18" s="639"/>
      <c r="W18" s="639"/>
      <c r="X18" s="640"/>
      <c r="Y18" s="86">
        <f>SUM(Y6:Y17)</f>
        <v>0</v>
      </c>
      <c r="Z18" s="340">
        <f>SUM(Z6:Z17)</f>
        <v>120</v>
      </c>
      <c r="AD18" s="231"/>
      <c r="CG18" s="48"/>
      <c r="CH18" s="48"/>
      <c r="CI18" s="48"/>
      <c r="CJ18" s="48"/>
      <c r="CK18" s="48"/>
      <c r="CL18" s="48"/>
      <c r="CM18" s="48"/>
    </row>
    <row r="19" spans="1:95" ht="21" customHeight="1" thickBot="1" x14ac:dyDescent="0.25">
      <c r="A19" s="321"/>
      <c r="B19" s="163"/>
      <c r="C19" s="285"/>
      <c r="D19" s="634"/>
      <c r="E19" s="680"/>
      <c r="F19" s="800">
        <v>120</v>
      </c>
      <c r="G19" s="642"/>
      <c r="H19" s="642"/>
      <c r="I19" s="642"/>
      <c r="J19" s="642"/>
      <c r="K19" s="642"/>
      <c r="L19" s="642"/>
      <c r="M19" s="642"/>
      <c r="N19" s="642"/>
      <c r="O19" s="642"/>
      <c r="P19" s="642"/>
      <c r="Q19" s="642"/>
      <c r="R19" s="642"/>
      <c r="S19" s="642"/>
      <c r="T19" s="642"/>
      <c r="U19" s="642"/>
      <c r="V19" s="642"/>
      <c r="W19" s="642"/>
      <c r="X19" s="642"/>
      <c r="Y19" s="642"/>
      <c r="Z19" s="643"/>
      <c r="AD19" s="231"/>
      <c r="CG19" s="48"/>
      <c r="CH19" s="48"/>
      <c r="CI19" s="48"/>
      <c r="CJ19" s="48"/>
      <c r="CK19" s="48"/>
      <c r="CL19" s="48"/>
      <c r="CM19" s="48"/>
    </row>
    <row r="20" spans="1:95" ht="45" customHeight="1" thickBot="1" x14ac:dyDescent="0.25">
      <c r="A20" s="319"/>
      <c r="B20" s="203" t="s">
        <v>123</v>
      </c>
      <c r="C20" s="153" t="s">
        <v>49</v>
      </c>
      <c r="D20" s="159"/>
      <c r="E20" s="158"/>
      <c r="F20" s="161"/>
      <c r="G20" s="162"/>
      <c r="H20" s="425" t="s">
        <v>75</v>
      </c>
      <c r="I20" s="158"/>
      <c r="J20" s="169" t="s">
        <v>75</v>
      </c>
      <c r="K20" s="162"/>
      <c r="L20" s="159"/>
      <c r="M20" s="158"/>
      <c r="N20" s="161"/>
      <c r="O20" s="162"/>
      <c r="P20" s="159"/>
      <c r="Q20" s="158"/>
      <c r="R20" s="161"/>
      <c r="S20" s="162"/>
      <c r="T20" s="159"/>
      <c r="U20" s="158"/>
      <c r="V20" s="161"/>
      <c r="W20" s="158"/>
      <c r="X20" s="282"/>
      <c r="Y20" s="355"/>
      <c r="Z20" s="345"/>
      <c r="AD20" s="231"/>
      <c r="CG20" s="48"/>
      <c r="CH20" s="48"/>
      <c r="CI20" s="48"/>
      <c r="CJ20" s="48"/>
      <c r="CK20" s="48"/>
      <c r="CL20" s="48"/>
      <c r="CM20" s="48"/>
    </row>
    <row r="21" spans="1:95" ht="45" customHeight="1" x14ac:dyDescent="0.2">
      <c r="A21" s="348"/>
      <c r="B21" s="199" t="s">
        <v>392</v>
      </c>
      <c r="C21" s="133" t="s">
        <v>514</v>
      </c>
      <c r="D21" s="655"/>
      <c r="E21" s="656"/>
      <c r="F21" s="655"/>
      <c r="G21" s="656"/>
      <c r="H21" s="655"/>
      <c r="I21" s="656"/>
      <c r="J21" s="655"/>
      <c r="K21" s="656"/>
      <c r="L21" s="655"/>
      <c r="M21" s="656"/>
      <c r="N21" s="655"/>
      <c r="O21" s="656"/>
      <c r="P21" s="655"/>
      <c r="Q21" s="656"/>
      <c r="R21" s="655"/>
      <c r="S21" s="656"/>
      <c r="T21" s="655"/>
      <c r="U21" s="656"/>
      <c r="V21" s="655"/>
      <c r="W21" s="656"/>
      <c r="X21" s="89"/>
      <c r="Y21" s="35">
        <f>IF(OR(D21="s",F21="s",H21="s",J21="s",L21="s",N21="s",P21="s",R21="s",T21="s",V21="s"), 0, IF(OR(D21="a",F21="a",H21="a",J21="a",L21="a",N21="a",P21="a",R21="a",T21="a",V21="a"),Z21,0))</f>
        <v>0</v>
      </c>
      <c r="Z21" s="338">
        <v>20</v>
      </c>
      <c r="AA21" s="41">
        <f>IF((COUNTIF(D21:W21,"a")+COUNTIF(D21:W21,"s"))&gt;0,IF(OR((COUNTIF(D22:W22,"a")+COUNTIF(D22:W22,"s"))),0,COUNTIF(D21:W21,"a")+COUNTIF(D21:W21,"s")),COUNTIF(D21:W21,"a")+COUNTIF(D21:W21,"s"))</f>
        <v>0</v>
      </c>
      <c r="AB21" s="185"/>
      <c r="AD21" s="231"/>
      <c r="CG21" s="48"/>
      <c r="CH21" s="48"/>
      <c r="CI21" s="48"/>
      <c r="CJ21" s="48"/>
      <c r="CK21" s="48"/>
      <c r="CL21" s="48"/>
      <c r="CM21" s="48"/>
    </row>
    <row r="22" spans="1:95" ht="27.95" customHeight="1" thickBot="1" x14ac:dyDescent="0.2">
      <c r="A22" s="348"/>
      <c r="B22" s="219" t="s">
        <v>502</v>
      </c>
      <c r="C22" s="141" t="s">
        <v>425</v>
      </c>
      <c r="D22" s="593"/>
      <c r="E22" s="594"/>
      <c r="F22" s="593"/>
      <c r="G22" s="594"/>
      <c r="H22" s="593"/>
      <c r="I22" s="594"/>
      <c r="J22" s="593"/>
      <c r="K22" s="594"/>
      <c r="L22" s="593"/>
      <c r="M22" s="594"/>
      <c r="N22" s="593"/>
      <c r="O22" s="594"/>
      <c r="P22" s="593"/>
      <c r="Q22" s="594"/>
      <c r="R22" s="593"/>
      <c r="S22" s="594"/>
      <c r="T22" s="593"/>
      <c r="U22" s="594"/>
      <c r="V22" s="593"/>
      <c r="W22" s="594"/>
      <c r="X22" s="90"/>
      <c r="Y22" s="79">
        <f>IF(OR(D22="s",F22="s",H22="s",J22="s",L22="s",N22="s",P22="s",R22="s",T22="s",V22="s"), 0, IF(OR(D22="a",F22="a",H22="a",J22="a",L22="a",N22="a",P22="a",R22="a",T22="a",V22="a"),Z22,0))</f>
        <v>0</v>
      </c>
      <c r="Z22" s="341">
        <v>10</v>
      </c>
      <c r="AA22" s="41">
        <f>IF((COUNTIF(D22:W22,"a")+COUNTIF(D22:W22,"s"))&gt;0,IF((COUNTIF(D21:W21,"a")+COUNTIF(D21:W21,"s"))&gt;0,0,COUNTIF(D22:W22,"a")+COUNTIF(D22:W22,"s")), COUNTIF(D22:W22,"a")+COUNTIF(D22:W22,"s"))</f>
        <v>0</v>
      </c>
      <c r="AB22" s="185"/>
      <c r="AD22" s="231" t="s">
        <v>479</v>
      </c>
      <c r="CG22" s="48"/>
      <c r="CH22" s="48"/>
      <c r="CI22" s="48"/>
      <c r="CJ22" s="48"/>
      <c r="CK22" s="48"/>
      <c r="CL22" s="48"/>
      <c r="CM22" s="48"/>
    </row>
    <row r="23" spans="1:95" ht="21" customHeight="1" thickTop="1" thickBot="1" x14ac:dyDescent="0.25">
      <c r="A23" s="348"/>
      <c r="B23" s="42"/>
      <c r="C23" s="127"/>
      <c r="D23" s="638" t="s">
        <v>76</v>
      </c>
      <c r="E23" s="639"/>
      <c r="F23" s="639"/>
      <c r="G23" s="639"/>
      <c r="H23" s="639"/>
      <c r="I23" s="639"/>
      <c r="J23" s="639"/>
      <c r="K23" s="639"/>
      <c r="L23" s="639"/>
      <c r="M23" s="639"/>
      <c r="N23" s="639"/>
      <c r="O23" s="639"/>
      <c r="P23" s="639"/>
      <c r="Q23" s="639"/>
      <c r="R23" s="639"/>
      <c r="S23" s="639"/>
      <c r="T23" s="639"/>
      <c r="U23" s="639"/>
      <c r="V23" s="639"/>
      <c r="W23" s="639"/>
      <c r="X23" s="640"/>
      <c r="Y23" s="86">
        <f>SUM(Y21:Y22)</f>
        <v>0</v>
      </c>
      <c r="Z23" s="337">
        <f>SUM(Z21)</f>
        <v>20</v>
      </c>
      <c r="AD23" s="231"/>
      <c r="CG23" s="48"/>
      <c r="CH23" s="48"/>
      <c r="CI23" s="48"/>
      <c r="CJ23" s="48"/>
      <c r="CK23" s="48"/>
      <c r="CL23" s="48"/>
      <c r="CM23" s="48"/>
    </row>
    <row r="24" spans="1:95" ht="21" customHeight="1" thickBot="1" x14ac:dyDescent="0.25">
      <c r="A24" s="321"/>
      <c r="B24" s="93"/>
      <c r="C24" s="151"/>
      <c r="D24" s="634"/>
      <c r="E24" s="635"/>
      <c r="F24" s="797">
        <v>10</v>
      </c>
      <c r="G24" s="798"/>
      <c r="H24" s="798"/>
      <c r="I24" s="798"/>
      <c r="J24" s="798"/>
      <c r="K24" s="798"/>
      <c r="L24" s="798"/>
      <c r="M24" s="798"/>
      <c r="N24" s="798"/>
      <c r="O24" s="798"/>
      <c r="P24" s="798"/>
      <c r="Q24" s="798"/>
      <c r="R24" s="798"/>
      <c r="S24" s="798"/>
      <c r="T24" s="798"/>
      <c r="U24" s="798"/>
      <c r="V24" s="798"/>
      <c r="W24" s="798"/>
      <c r="X24" s="798"/>
      <c r="Y24" s="798"/>
      <c r="Z24" s="799"/>
      <c r="AD24" s="231"/>
      <c r="CG24" s="48"/>
      <c r="CH24" s="48"/>
      <c r="CI24" s="48"/>
      <c r="CJ24" s="48"/>
      <c r="CK24" s="48"/>
      <c r="CL24" s="48"/>
      <c r="CM24" s="48"/>
    </row>
    <row r="25" spans="1:95" ht="30" customHeight="1" thickBot="1" x14ac:dyDescent="0.25">
      <c r="A25" s="319"/>
      <c r="B25" s="203" t="s">
        <v>704</v>
      </c>
      <c r="C25" s="153" t="s">
        <v>304</v>
      </c>
      <c r="D25" s="159"/>
      <c r="E25" s="158"/>
      <c r="F25" s="161"/>
      <c r="G25" s="162"/>
      <c r="H25" s="159"/>
      <c r="I25" s="158"/>
      <c r="J25" s="356"/>
      <c r="K25" s="162"/>
      <c r="L25" s="425" t="s">
        <v>75</v>
      </c>
      <c r="M25" s="158"/>
      <c r="N25" s="161"/>
      <c r="O25" s="162"/>
      <c r="P25" s="159"/>
      <c r="Q25" s="158"/>
      <c r="R25" s="161"/>
      <c r="S25" s="162"/>
      <c r="T25" s="159"/>
      <c r="U25" s="158"/>
      <c r="V25" s="161"/>
      <c r="W25" s="158"/>
      <c r="X25" s="447"/>
      <c r="Y25" s="358"/>
      <c r="Z25" s="342"/>
      <c r="AD25" s="231"/>
      <c r="CG25" s="48"/>
      <c r="CH25" s="48"/>
      <c r="CI25" s="48"/>
      <c r="CJ25" s="48"/>
      <c r="CK25" s="48"/>
      <c r="CL25" s="48"/>
      <c r="CM25" s="48"/>
    </row>
    <row r="26" spans="1:95" ht="45" customHeight="1" x14ac:dyDescent="0.2">
      <c r="A26" s="348"/>
      <c r="B26" s="199" t="s">
        <v>394</v>
      </c>
      <c r="C26" s="133" t="s">
        <v>705</v>
      </c>
      <c r="D26" s="655"/>
      <c r="E26" s="656"/>
      <c r="F26" s="655"/>
      <c r="G26" s="656"/>
      <c r="H26" s="655"/>
      <c r="I26" s="656"/>
      <c r="J26" s="655"/>
      <c r="K26" s="656"/>
      <c r="L26" s="655"/>
      <c r="M26" s="656"/>
      <c r="N26" s="655"/>
      <c r="O26" s="656"/>
      <c r="P26" s="655"/>
      <c r="Q26" s="656"/>
      <c r="R26" s="655"/>
      <c r="S26" s="656"/>
      <c r="T26" s="655"/>
      <c r="U26" s="656"/>
      <c r="V26" s="655"/>
      <c r="W26" s="656"/>
      <c r="X26" s="45"/>
      <c r="Y26" s="546">
        <f>IF(OR(D26="s",F26="s",H26="s",J26="s",L26="s",N26="s",P26="s",R26="s",T26="s",V26="s"), 0, IF(OR(D26="a",F26="a",H26="a",J26="a",L26="a",N26="a",P26="a",R26="a",T26="a",V26="a"),Z26,0))</f>
        <v>0</v>
      </c>
      <c r="Z26" s="338">
        <v>10</v>
      </c>
      <c r="AA26" s="184">
        <f>COUNTIF(D26:W26,"a")+COUNTIF(D26:W26,"s")</f>
        <v>0</v>
      </c>
      <c r="AB26" s="390"/>
      <c r="AD26" s="231" t="s">
        <v>479</v>
      </c>
      <c r="AE26" s="396"/>
      <c r="CE26" s="48"/>
      <c r="CF26" s="48"/>
      <c r="CG26" s="48"/>
      <c r="CH26" s="48"/>
      <c r="CI26" s="48"/>
      <c r="CJ26" s="48"/>
      <c r="CK26" s="48"/>
      <c r="CL26" s="48"/>
      <c r="CM26" s="48"/>
      <c r="CN26" s="48"/>
      <c r="CO26" s="48"/>
      <c r="CP26" s="48"/>
      <c r="CQ26" s="48"/>
    </row>
    <row r="27" spans="1:95" ht="27.95" customHeight="1" x14ac:dyDescent="0.2">
      <c r="A27" s="348"/>
      <c r="B27" s="201" t="s">
        <v>393</v>
      </c>
      <c r="C27" s="132" t="s">
        <v>706</v>
      </c>
      <c r="D27" s="628"/>
      <c r="E27" s="629"/>
      <c r="F27" s="628"/>
      <c r="G27" s="629"/>
      <c r="H27" s="628"/>
      <c r="I27" s="629"/>
      <c r="J27" s="628"/>
      <c r="K27" s="629"/>
      <c r="L27" s="628"/>
      <c r="M27" s="629"/>
      <c r="N27" s="628"/>
      <c r="O27" s="629"/>
      <c r="P27" s="628"/>
      <c r="Q27" s="629"/>
      <c r="R27" s="628"/>
      <c r="S27" s="629"/>
      <c r="T27" s="628"/>
      <c r="U27" s="629"/>
      <c r="V27" s="628"/>
      <c r="W27" s="629"/>
      <c r="X27" s="45"/>
      <c r="Y27" s="96">
        <f t="shared" ref="Y27:Y29" si="2">IF(OR(D27="s",F27="s",H27="s",J27="s",L27="s",N27="s",P27="s",R27="s",T27="s",V27="s"), 0, IF(OR(D27="a",F27="a",H27="a",J27="a",L27="a",N27="a",P27="a",R27="a",T27="a",V27="a"),Z27,0))</f>
        <v>0</v>
      </c>
      <c r="Z27" s="336">
        <v>15</v>
      </c>
      <c r="AA27" s="41">
        <f>IF((COUNTIF(D27:W27,"a")+COUNTIF(D27:W27,"s"))&gt;0,IF((COUNTIF(D29:W29,"a")+COUNTIF(D29:W29,"s"))&gt;0,0,COUNTIF(D27:W27,"a")+COUNTIF(D27:W27,"s")), COUNTIF(D27:W27,"a")+COUNTIF(D27:W27,"s"))</f>
        <v>0</v>
      </c>
      <c r="AB27" s="185"/>
      <c r="AD27" s="231"/>
      <c r="CG27" s="48"/>
      <c r="CH27" s="48"/>
      <c r="CI27" s="48"/>
      <c r="CJ27" s="48"/>
      <c r="CK27" s="48"/>
      <c r="CL27" s="48"/>
      <c r="CM27" s="48"/>
    </row>
    <row r="28" spans="1:95" ht="67.7" customHeight="1" x14ac:dyDescent="0.2">
      <c r="A28" s="348"/>
      <c r="B28" s="201" t="s">
        <v>707</v>
      </c>
      <c r="C28" s="132" t="s">
        <v>1006</v>
      </c>
      <c r="D28" s="628"/>
      <c r="E28" s="629"/>
      <c r="F28" s="628"/>
      <c r="G28" s="629"/>
      <c r="H28" s="628"/>
      <c r="I28" s="629"/>
      <c r="J28" s="628"/>
      <c r="K28" s="629"/>
      <c r="L28" s="628"/>
      <c r="M28" s="629"/>
      <c r="N28" s="628"/>
      <c r="O28" s="629"/>
      <c r="P28" s="628"/>
      <c r="Q28" s="629"/>
      <c r="R28" s="628"/>
      <c r="S28" s="629"/>
      <c r="T28" s="628"/>
      <c r="U28" s="629"/>
      <c r="V28" s="628"/>
      <c r="W28" s="629"/>
      <c r="X28" s="45"/>
      <c r="Y28" s="33">
        <f t="shared" si="2"/>
        <v>0</v>
      </c>
      <c r="Z28" s="336">
        <v>10</v>
      </c>
      <c r="AA28" s="41">
        <f>IF((COUNTIF(D28:W28,"a")+COUNTIF(D28:W28,"s"))&gt;0,IF((COUNTIF(D29:W29,"a")+COUNTIF(D29:W29,"s"))&gt;0,0,COUNTIF(D28:W28,"a")+COUNTIF(D28:W28,"s")), COUNTIF(D28:W28,"a")+COUNTIF(D28:W28,"s"))</f>
        <v>0</v>
      </c>
      <c r="AB28" s="185"/>
      <c r="AD28" s="231" t="s">
        <v>479</v>
      </c>
      <c r="CG28" s="48"/>
      <c r="CH28" s="48"/>
      <c r="CI28" s="48"/>
      <c r="CJ28" s="48"/>
      <c r="CK28" s="48"/>
      <c r="CL28" s="48"/>
      <c r="CM28" s="48"/>
    </row>
    <row r="29" spans="1:95" ht="67.7" customHeight="1" x14ac:dyDescent="0.2">
      <c r="A29" s="348"/>
      <c r="B29" s="208" t="s">
        <v>708</v>
      </c>
      <c r="C29" s="402" t="s">
        <v>709</v>
      </c>
      <c r="D29" s="628"/>
      <c r="E29" s="629"/>
      <c r="F29" s="628"/>
      <c r="G29" s="629"/>
      <c r="H29" s="628"/>
      <c r="I29" s="629"/>
      <c r="J29" s="628"/>
      <c r="K29" s="629"/>
      <c r="L29" s="628"/>
      <c r="M29" s="629"/>
      <c r="N29" s="628"/>
      <c r="O29" s="629"/>
      <c r="P29" s="628"/>
      <c r="Q29" s="629"/>
      <c r="R29" s="628"/>
      <c r="S29" s="629"/>
      <c r="T29" s="628"/>
      <c r="U29" s="629"/>
      <c r="V29" s="628"/>
      <c r="W29" s="629"/>
      <c r="X29" s="45"/>
      <c r="Y29" s="105">
        <f t="shared" si="2"/>
        <v>0</v>
      </c>
      <c r="Z29" s="336">
        <v>25</v>
      </c>
      <c r="AA29" s="41">
        <f>IF((COUNTIF(D29:W29,"a")+COUNTIF(D29:W29,"s"))&gt;0,IF((COUNTIF(D27:W28,"a")+COUNTIF(D27:W28,"s"))&gt;0,0,COUNTIF(D29:W29,"a")+COUNTIF(D29:W29,"s")), COUNTIF(D29:W29,"a")+COUNTIF(D29:W29,"s"))</f>
        <v>0</v>
      </c>
      <c r="AB29" s="185"/>
      <c r="AD29" s="231"/>
      <c r="CG29" s="48"/>
      <c r="CH29" s="48"/>
      <c r="CI29" s="48"/>
      <c r="CJ29" s="48"/>
      <c r="CK29" s="48"/>
      <c r="CL29" s="48"/>
      <c r="CM29" s="48"/>
    </row>
    <row r="30" spans="1:95" ht="67.7" customHeight="1" x14ac:dyDescent="0.2">
      <c r="A30" s="348"/>
      <c r="B30" s="201" t="s">
        <v>710</v>
      </c>
      <c r="C30" s="132" t="s">
        <v>711</v>
      </c>
      <c r="D30" s="628"/>
      <c r="E30" s="629"/>
      <c r="F30" s="628"/>
      <c r="G30" s="629"/>
      <c r="H30" s="628"/>
      <c r="I30" s="629"/>
      <c r="J30" s="628"/>
      <c r="K30" s="629"/>
      <c r="L30" s="628"/>
      <c r="M30" s="629"/>
      <c r="N30" s="628"/>
      <c r="O30" s="629"/>
      <c r="P30" s="628"/>
      <c r="Q30" s="629"/>
      <c r="R30" s="628"/>
      <c r="S30" s="629"/>
      <c r="T30" s="628"/>
      <c r="U30" s="629"/>
      <c r="V30" s="628"/>
      <c r="W30" s="629"/>
      <c r="X30" s="45"/>
      <c r="Y30" s="547">
        <f t="shared" ref="Y30" si="3">IF(OR(D30="s",F30="s",H30="s",J30="s",L30="s",N30="s",P30="s",R30="s",T30="s",V30="s"), 0, IF(OR(D30="a",F30="a",H30="a",J30="a",L30="a",N30="a",P30="a",R30="a",T30="a",V30="a"),Z30,0))</f>
        <v>0</v>
      </c>
      <c r="Z30" s="336">
        <v>10</v>
      </c>
      <c r="AA30" s="41">
        <f t="shared" ref="AA30" si="4">COUNTIF(D30:W30,"a")+COUNTIF(D30:W30,"s")</f>
        <v>0</v>
      </c>
      <c r="AB30" s="390"/>
      <c r="AD30" s="231" t="s">
        <v>712</v>
      </c>
      <c r="CG30" s="48"/>
      <c r="CH30" s="48"/>
      <c r="CI30" s="48"/>
      <c r="CJ30" s="48"/>
      <c r="CK30" s="48"/>
      <c r="CL30" s="48"/>
      <c r="CM30" s="48"/>
    </row>
    <row r="31" spans="1:95" ht="45" customHeight="1" thickBot="1" x14ac:dyDescent="0.25">
      <c r="A31" s="348"/>
      <c r="B31" s="201" t="s">
        <v>271</v>
      </c>
      <c r="C31" s="132" t="s">
        <v>691</v>
      </c>
      <c r="D31" s="628"/>
      <c r="E31" s="629"/>
      <c r="F31" s="628"/>
      <c r="G31" s="629"/>
      <c r="H31" s="628"/>
      <c r="I31" s="629"/>
      <c r="J31" s="628"/>
      <c r="K31" s="629"/>
      <c r="L31" s="628"/>
      <c r="M31" s="629"/>
      <c r="N31" s="628"/>
      <c r="O31" s="629"/>
      <c r="P31" s="628"/>
      <c r="Q31" s="629"/>
      <c r="R31" s="628"/>
      <c r="S31" s="629"/>
      <c r="T31" s="628"/>
      <c r="U31" s="629"/>
      <c r="V31" s="628"/>
      <c r="W31" s="629"/>
      <c r="X31" s="45"/>
      <c r="Y31" s="547">
        <f t="shared" ref="Y31" si="5">IF(OR(D31="s",F31="s",H31="s",J31="s",L31="s",N31="s",P31="s",R31="s",T31="s",V31="s"), 0, IF(OR(D31="a",F31="a",H31="a",J31="a",L31="a",N31="a",P31="a",R31="a",T31="a",V31="a"),Z31,0))</f>
        <v>0</v>
      </c>
      <c r="Z31" s="336">
        <v>10</v>
      </c>
      <c r="AA31" s="41">
        <f t="shared" ref="AA31" si="6">COUNTIF(D31:W31,"a")+COUNTIF(D31:W31,"s")</f>
        <v>0</v>
      </c>
      <c r="AB31" s="390"/>
      <c r="AD31" s="231" t="s">
        <v>479</v>
      </c>
      <c r="CG31" s="48"/>
      <c r="CH31" s="48"/>
      <c r="CI31" s="48"/>
      <c r="CJ31" s="48"/>
      <c r="CK31" s="48"/>
      <c r="CL31" s="48"/>
      <c r="CM31" s="48"/>
    </row>
    <row r="32" spans="1:95" ht="21" customHeight="1" thickTop="1" thickBot="1" x14ac:dyDescent="0.25">
      <c r="A32" s="348"/>
      <c r="B32" s="44"/>
      <c r="C32" s="443"/>
      <c r="D32" s="638" t="s">
        <v>76</v>
      </c>
      <c r="E32" s="639"/>
      <c r="F32" s="639"/>
      <c r="G32" s="639"/>
      <c r="H32" s="639"/>
      <c r="I32" s="639"/>
      <c r="J32" s="639"/>
      <c r="K32" s="639"/>
      <c r="L32" s="639"/>
      <c r="M32" s="639"/>
      <c r="N32" s="639"/>
      <c r="O32" s="639"/>
      <c r="P32" s="639"/>
      <c r="Q32" s="639"/>
      <c r="R32" s="639"/>
      <c r="S32" s="639"/>
      <c r="T32" s="639"/>
      <c r="U32" s="639"/>
      <c r="V32" s="639"/>
      <c r="W32" s="639"/>
      <c r="X32" s="640"/>
      <c r="Y32" s="86">
        <f>SUM(Y26:Y31)</f>
        <v>0</v>
      </c>
      <c r="Z32" s="337">
        <f>SUM(Z26:Z28)+SUM(Z30:Z31)</f>
        <v>55</v>
      </c>
      <c r="AD32" s="231"/>
      <c r="CG32" s="48"/>
      <c r="CH32" s="48"/>
      <c r="CI32" s="48"/>
      <c r="CJ32" s="48"/>
      <c r="CK32" s="48"/>
      <c r="CL32" s="48"/>
      <c r="CM32" s="48"/>
    </row>
    <row r="33" spans="1:91" ht="21" customHeight="1" thickBot="1" x14ac:dyDescent="0.25">
      <c r="A33" s="348"/>
      <c r="B33" s="38"/>
      <c r="C33" s="443"/>
      <c r="D33" s="634"/>
      <c r="E33" s="635"/>
      <c r="F33" s="700">
        <v>30</v>
      </c>
      <c r="G33" s="642"/>
      <c r="H33" s="642"/>
      <c r="I33" s="642"/>
      <c r="J33" s="642"/>
      <c r="K33" s="642"/>
      <c r="L33" s="642"/>
      <c r="M33" s="642"/>
      <c r="N33" s="642"/>
      <c r="O33" s="642"/>
      <c r="P33" s="642"/>
      <c r="Q33" s="642"/>
      <c r="R33" s="642"/>
      <c r="S33" s="642"/>
      <c r="T33" s="642"/>
      <c r="U33" s="642"/>
      <c r="V33" s="642"/>
      <c r="W33" s="642"/>
      <c r="X33" s="642"/>
      <c r="Y33" s="642"/>
      <c r="Z33" s="643"/>
      <c r="AD33" s="231"/>
      <c r="CG33" s="48"/>
      <c r="CH33" s="48"/>
      <c r="CI33" s="48"/>
      <c r="CJ33" s="48"/>
      <c r="CK33" s="48"/>
      <c r="CL33" s="48"/>
      <c r="CM33" s="48"/>
    </row>
    <row r="34" spans="1:91" ht="30" customHeight="1" thickBot="1" x14ac:dyDescent="0.25">
      <c r="A34" s="348"/>
      <c r="B34" s="210">
        <v>1500</v>
      </c>
      <c r="C34" s="134" t="s">
        <v>305</v>
      </c>
      <c r="D34" s="7"/>
      <c r="E34" s="8"/>
      <c r="F34" s="9"/>
      <c r="G34" s="10"/>
      <c r="H34" s="92"/>
      <c r="I34" s="8"/>
      <c r="J34" s="11" t="s">
        <v>75</v>
      </c>
      <c r="K34" s="10"/>
      <c r="L34" s="92"/>
      <c r="M34" s="8"/>
      <c r="N34" s="13" t="s">
        <v>75</v>
      </c>
      <c r="O34" s="10"/>
      <c r="P34" s="7"/>
      <c r="Q34" s="8"/>
      <c r="R34" s="9"/>
      <c r="S34" s="10"/>
      <c r="T34" s="7"/>
      <c r="U34" s="8"/>
      <c r="V34" s="9"/>
      <c r="W34" s="8"/>
      <c r="X34" s="20"/>
      <c r="Y34" s="12"/>
      <c r="Z34" s="333"/>
      <c r="AD34" s="231"/>
      <c r="CG34" s="48"/>
      <c r="CH34" s="48"/>
      <c r="CI34" s="48"/>
      <c r="CJ34" s="48"/>
      <c r="CK34" s="48"/>
      <c r="CL34" s="48"/>
      <c r="CM34" s="48"/>
    </row>
    <row r="35" spans="1:91" ht="45" customHeight="1" x14ac:dyDescent="0.2">
      <c r="A35" s="348"/>
      <c r="B35" s="201" t="s">
        <v>434</v>
      </c>
      <c r="C35" s="132" t="s">
        <v>350</v>
      </c>
      <c r="D35" s="628"/>
      <c r="E35" s="629"/>
      <c r="F35" s="628"/>
      <c r="G35" s="629"/>
      <c r="H35" s="628"/>
      <c r="I35" s="629"/>
      <c r="J35" s="628"/>
      <c r="K35" s="629"/>
      <c r="L35" s="628"/>
      <c r="M35" s="629"/>
      <c r="N35" s="628"/>
      <c r="O35" s="629"/>
      <c r="P35" s="628"/>
      <c r="Q35" s="629"/>
      <c r="R35" s="628"/>
      <c r="S35" s="629"/>
      <c r="T35" s="628"/>
      <c r="U35" s="629"/>
      <c r="V35" s="628"/>
      <c r="W35" s="629"/>
      <c r="X35" s="40"/>
      <c r="Y35" s="547">
        <f t="shared" ref="Y35:Y38" si="7">IF(OR(D35="s",F35="s",H35="s",J35="s",L35="s",N35="s",P35="s",R35="s",T35="s",V35="s"), 0, IF(OR(D35="a",F35="a",H35="a",J35="a",L35="a",N35="a",P35="a",R35="a",T35="a",V35="a"),Z35,0))</f>
        <v>0</v>
      </c>
      <c r="Z35" s="336">
        <v>10</v>
      </c>
      <c r="AA35" s="41">
        <f t="shared" ref="AA35:AA38" si="8">COUNTIF(D35:W35,"a")+COUNTIF(D35:W35,"s")</f>
        <v>0</v>
      </c>
      <c r="AB35" s="229"/>
      <c r="AD35" s="231" t="s">
        <v>479</v>
      </c>
      <c r="CG35" s="48"/>
      <c r="CH35" s="48"/>
      <c r="CI35" s="48"/>
      <c r="CJ35" s="48"/>
      <c r="CK35" s="48"/>
      <c r="CL35" s="48"/>
      <c r="CM35" s="48"/>
    </row>
    <row r="36" spans="1:91" ht="45" customHeight="1" x14ac:dyDescent="0.2">
      <c r="A36" s="348"/>
      <c r="B36" s="204" t="s">
        <v>435</v>
      </c>
      <c r="C36" s="137" t="s">
        <v>319</v>
      </c>
      <c r="D36" s="628"/>
      <c r="E36" s="629"/>
      <c r="F36" s="628"/>
      <c r="G36" s="629"/>
      <c r="H36" s="628"/>
      <c r="I36" s="629"/>
      <c r="J36" s="628"/>
      <c r="K36" s="629"/>
      <c r="L36" s="628"/>
      <c r="M36" s="629"/>
      <c r="N36" s="628"/>
      <c r="O36" s="629"/>
      <c r="P36" s="628"/>
      <c r="Q36" s="629"/>
      <c r="R36" s="628"/>
      <c r="S36" s="629"/>
      <c r="T36" s="628"/>
      <c r="U36" s="629"/>
      <c r="V36" s="628"/>
      <c r="W36" s="629"/>
      <c r="X36" s="40"/>
      <c r="Y36" s="87">
        <f t="shared" si="7"/>
        <v>0</v>
      </c>
      <c r="Z36" s="339">
        <v>15</v>
      </c>
      <c r="AA36" s="41">
        <f t="shared" si="8"/>
        <v>0</v>
      </c>
      <c r="AB36" s="229"/>
      <c r="AD36" s="231" t="s">
        <v>479</v>
      </c>
      <c r="CG36" s="48"/>
      <c r="CH36" s="48"/>
      <c r="CI36" s="48"/>
      <c r="CJ36" s="48"/>
      <c r="CK36" s="48"/>
      <c r="CL36" s="48"/>
      <c r="CM36" s="48"/>
    </row>
    <row r="37" spans="1:91" ht="45" customHeight="1" x14ac:dyDescent="0.15">
      <c r="A37" s="348"/>
      <c r="B37" s="201" t="s">
        <v>436</v>
      </c>
      <c r="C37" s="121" t="s">
        <v>450</v>
      </c>
      <c r="D37" s="603"/>
      <c r="E37" s="604"/>
      <c r="F37" s="603"/>
      <c r="G37" s="604"/>
      <c r="H37" s="603"/>
      <c r="I37" s="604"/>
      <c r="J37" s="603"/>
      <c r="K37" s="604"/>
      <c r="L37" s="603"/>
      <c r="M37" s="604"/>
      <c r="N37" s="603"/>
      <c r="O37" s="604"/>
      <c r="P37" s="603"/>
      <c r="Q37" s="604"/>
      <c r="R37" s="603"/>
      <c r="S37" s="604"/>
      <c r="T37" s="603"/>
      <c r="U37" s="604"/>
      <c r="V37" s="603"/>
      <c r="W37" s="604"/>
      <c r="X37" s="40"/>
      <c r="Y37" s="87">
        <f t="shared" si="7"/>
        <v>0</v>
      </c>
      <c r="Z37" s="339">
        <v>10</v>
      </c>
      <c r="AA37" s="41">
        <f t="shared" si="8"/>
        <v>0</v>
      </c>
      <c r="AB37" s="229"/>
      <c r="AD37" s="231"/>
      <c r="CG37" s="48"/>
      <c r="CH37" s="48"/>
      <c r="CI37" s="48"/>
      <c r="CJ37" s="48"/>
      <c r="CK37" s="48"/>
      <c r="CL37" s="48"/>
      <c r="CM37" s="48"/>
    </row>
    <row r="38" spans="1:91" ht="45" customHeight="1" thickBot="1" x14ac:dyDescent="0.25">
      <c r="A38" s="348"/>
      <c r="B38" s="204" t="s">
        <v>125</v>
      </c>
      <c r="C38" s="137" t="s">
        <v>288</v>
      </c>
      <c r="D38" s="628"/>
      <c r="E38" s="629"/>
      <c r="F38" s="628"/>
      <c r="G38" s="629"/>
      <c r="H38" s="628"/>
      <c r="I38" s="629"/>
      <c r="J38" s="628"/>
      <c r="K38" s="629"/>
      <c r="L38" s="628"/>
      <c r="M38" s="629"/>
      <c r="N38" s="628"/>
      <c r="O38" s="629"/>
      <c r="P38" s="628"/>
      <c r="Q38" s="629"/>
      <c r="R38" s="628"/>
      <c r="S38" s="629"/>
      <c r="T38" s="628"/>
      <c r="U38" s="629"/>
      <c r="V38" s="628"/>
      <c r="W38" s="629"/>
      <c r="X38" s="40"/>
      <c r="Y38" s="87">
        <f t="shared" si="7"/>
        <v>0</v>
      </c>
      <c r="Z38" s="339">
        <v>10</v>
      </c>
      <c r="AA38" s="41">
        <f t="shared" si="8"/>
        <v>0</v>
      </c>
      <c r="AB38" s="229"/>
      <c r="AD38" s="231"/>
      <c r="CG38" s="48"/>
      <c r="CH38" s="48"/>
      <c r="CI38" s="48"/>
      <c r="CJ38" s="48"/>
      <c r="CK38" s="48"/>
      <c r="CL38" s="48"/>
      <c r="CM38" s="48"/>
    </row>
    <row r="39" spans="1:91" ht="21" customHeight="1" thickTop="1" thickBot="1" x14ac:dyDescent="0.25">
      <c r="A39" s="348"/>
      <c r="B39" s="85"/>
      <c r="C39" s="137"/>
      <c r="D39" s="638" t="s">
        <v>76</v>
      </c>
      <c r="E39" s="639"/>
      <c r="F39" s="639"/>
      <c r="G39" s="639"/>
      <c r="H39" s="639"/>
      <c r="I39" s="639"/>
      <c r="J39" s="639"/>
      <c r="K39" s="639"/>
      <c r="L39" s="639"/>
      <c r="M39" s="639"/>
      <c r="N39" s="639"/>
      <c r="O39" s="639"/>
      <c r="P39" s="639"/>
      <c r="Q39" s="639"/>
      <c r="R39" s="639"/>
      <c r="S39" s="639"/>
      <c r="T39" s="639"/>
      <c r="U39" s="639"/>
      <c r="V39" s="639"/>
      <c r="W39" s="639"/>
      <c r="X39" s="640"/>
      <c r="Y39" s="6">
        <f>SUM(Y35:Y38)</f>
        <v>0</v>
      </c>
      <c r="Z39" s="337">
        <f>SUM(Z35:Z38)</f>
        <v>45</v>
      </c>
      <c r="AD39" s="231"/>
      <c r="CG39" s="48"/>
      <c r="CH39" s="48"/>
      <c r="CI39" s="48"/>
      <c r="CJ39" s="48"/>
      <c r="CK39" s="48"/>
      <c r="CL39" s="48"/>
      <c r="CM39" s="48"/>
    </row>
    <row r="40" spans="1:91" ht="21" customHeight="1" thickBot="1" x14ac:dyDescent="0.25">
      <c r="A40" s="321"/>
      <c r="B40" s="371"/>
      <c r="C40" s="156"/>
      <c r="D40" s="634"/>
      <c r="E40" s="635"/>
      <c r="F40" s="699">
        <v>25</v>
      </c>
      <c r="G40" s="642"/>
      <c r="H40" s="642"/>
      <c r="I40" s="642"/>
      <c r="J40" s="642"/>
      <c r="K40" s="642"/>
      <c r="L40" s="642"/>
      <c r="M40" s="642"/>
      <c r="N40" s="642"/>
      <c r="O40" s="642"/>
      <c r="P40" s="642"/>
      <c r="Q40" s="642"/>
      <c r="R40" s="642"/>
      <c r="S40" s="642"/>
      <c r="T40" s="642"/>
      <c r="U40" s="642"/>
      <c r="V40" s="642"/>
      <c r="W40" s="642"/>
      <c r="X40" s="642"/>
      <c r="Y40" s="642"/>
      <c r="Z40" s="643"/>
      <c r="AD40" s="231"/>
      <c r="CG40" s="48"/>
      <c r="CH40" s="48"/>
      <c r="CI40" s="48"/>
      <c r="CJ40" s="48"/>
      <c r="CK40" s="48"/>
      <c r="CL40" s="48"/>
      <c r="CM40" s="48"/>
    </row>
    <row r="41" spans="1:91" ht="30" customHeight="1" thickBot="1" x14ac:dyDescent="0.25">
      <c r="A41" s="319"/>
      <c r="B41" s="206" t="s">
        <v>728</v>
      </c>
      <c r="C41" s="153" t="s">
        <v>729</v>
      </c>
      <c r="D41" s="159"/>
      <c r="E41" s="158"/>
      <c r="F41" s="161"/>
      <c r="G41" s="162"/>
      <c r="H41" s="357"/>
      <c r="I41" s="158"/>
      <c r="J41" s="169"/>
      <c r="K41" s="162"/>
      <c r="L41" s="357"/>
      <c r="M41" s="158"/>
      <c r="N41" s="425"/>
      <c r="O41" s="162"/>
      <c r="P41" s="159"/>
      <c r="Q41" s="158"/>
      <c r="R41" s="161"/>
      <c r="S41" s="162"/>
      <c r="T41" s="159"/>
      <c r="U41" s="158"/>
      <c r="V41" s="161"/>
      <c r="W41" s="158"/>
      <c r="X41" s="257"/>
      <c r="Y41" s="358"/>
      <c r="Z41" s="342"/>
      <c r="AD41" s="231"/>
      <c r="CG41" s="48"/>
      <c r="CH41" s="48"/>
      <c r="CI41" s="48"/>
      <c r="CJ41" s="48"/>
      <c r="CK41" s="48"/>
      <c r="CL41" s="48"/>
      <c r="CM41" s="48"/>
    </row>
    <row r="42" spans="1:91" ht="67.7" customHeight="1" x14ac:dyDescent="0.2">
      <c r="A42" s="348"/>
      <c r="B42" s="199" t="s">
        <v>730</v>
      </c>
      <c r="C42" s="133" t="s">
        <v>731</v>
      </c>
      <c r="D42" s="655"/>
      <c r="E42" s="656"/>
      <c r="F42" s="655"/>
      <c r="G42" s="656"/>
      <c r="H42" s="655"/>
      <c r="I42" s="656"/>
      <c r="J42" s="655"/>
      <c r="K42" s="656"/>
      <c r="L42" s="655"/>
      <c r="M42" s="656"/>
      <c r="N42" s="655"/>
      <c r="O42" s="656"/>
      <c r="P42" s="655"/>
      <c r="Q42" s="656"/>
      <c r="R42" s="655"/>
      <c r="S42" s="656"/>
      <c r="T42" s="655"/>
      <c r="U42" s="656"/>
      <c r="V42" s="655"/>
      <c r="W42" s="656"/>
      <c r="X42" s="45"/>
      <c r="Y42" s="546">
        <f>IF(OR(D42="s",F42="s",H42="s",J42="s",L42="s",N42="s",P42="s",R42="s",T42="s",V42="s"), 0, IF(OR(D42="a",F42="a",H42="a",J42="a",L42="a",N42="a",P42="a",R42="a",T42="a",V42="a"),Z42,0))</f>
        <v>0</v>
      </c>
      <c r="Z42" s="338">
        <v>5</v>
      </c>
      <c r="AA42" s="41">
        <f>COUNTIF(D42:W42,"a")+COUNTIF(D42:W42,"s")</f>
        <v>0</v>
      </c>
      <c r="AB42" s="390"/>
      <c r="AD42" s="231"/>
      <c r="CG42" s="48"/>
      <c r="CH42" s="48"/>
      <c r="CI42" s="48"/>
      <c r="CJ42" s="48"/>
      <c r="CK42" s="48"/>
      <c r="CL42" s="48"/>
      <c r="CM42" s="48"/>
    </row>
    <row r="43" spans="1:91" ht="45" customHeight="1" thickBot="1" x14ac:dyDescent="0.25">
      <c r="A43" s="348"/>
      <c r="B43" s="201" t="s">
        <v>732</v>
      </c>
      <c r="C43" s="132" t="s">
        <v>733</v>
      </c>
      <c r="D43" s="628"/>
      <c r="E43" s="629"/>
      <c r="F43" s="628"/>
      <c r="G43" s="629"/>
      <c r="H43" s="628"/>
      <c r="I43" s="629"/>
      <c r="J43" s="628"/>
      <c r="K43" s="629"/>
      <c r="L43" s="628"/>
      <c r="M43" s="629"/>
      <c r="N43" s="628"/>
      <c r="O43" s="629"/>
      <c r="P43" s="628"/>
      <c r="Q43" s="629"/>
      <c r="R43" s="628"/>
      <c r="S43" s="629"/>
      <c r="T43" s="628"/>
      <c r="U43" s="629"/>
      <c r="V43" s="628"/>
      <c r="W43" s="629"/>
      <c r="X43" s="45"/>
      <c r="Y43" s="547">
        <f t="shared" ref="Y43" si="9">IF(OR(D43="s",F43="s",H43="s",J43="s",L43="s",N43="s",P43="s",R43="s",T43="s",V43="s"), 0, IF(OR(D43="a",F43="a",H43="a",J43="a",L43="a",N43="a",P43="a",R43="a",T43="a",V43="a"),Z43,0))</f>
        <v>0</v>
      </c>
      <c r="Z43" s="336">
        <v>5</v>
      </c>
      <c r="AA43" s="41">
        <f t="shared" ref="AA43" si="10">COUNTIF(D43:W43,"a")+COUNTIF(D43:W43,"s")</f>
        <v>0</v>
      </c>
      <c r="AB43" s="390"/>
      <c r="AD43" s="231"/>
      <c r="CG43" s="48"/>
      <c r="CH43" s="48"/>
      <c r="CI43" s="48"/>
      <c r="CJ43" s="48"/>
      <c r="CK43" s="48"/>
      <c r="CL43" s="48"/>
      <c r="CM43" s="48"/>
    </row>
    <row r="44" spans="1:91" ht="21" customHeight="1" thickTop="1" thickBot="1" x14ac:dyDescent="0.25">
      <c r="A44" s="348"/>
      <c r="B44" s="85"/>
      <c r="C44" s="137"/>
      <c r="D44" s="638" t="s">
        <v>76</v>
      </c>
      <c r="E44" s="639"/>
      <c r="F44" s="639"/>
      <c r="G44" s="639"/>
      <c r="H44" s="639"/>
      <c r="I44" s="639"/>
      <c r="J44" s="639"/>
      <c r="K44" s="639"/>
      <c r="L44" s="639"/>
      <c r="M44" s="639"/>
      <c r="N44" s="639"/>
      <c r="O44" s="639"/>
      <c r="P44" s="639"/>
      <c r="Q44" s="639"/>
      <c r="R44" s="639"/>
      <c r="S44" s="639"/>
      <c r="T44" s="639"/>
      <c r="U44" s="639"/>
      <c r="V44" s="639"/>
      <c r="W44" s="639"/>
      <c r="X44" s="640"/>
      <c r="Y44" s="6">
        <f>SUM(Y42:Y43)</f>
        <v>0</v>
      </c>
      <c r="Z44" s="337">
        <f>SUM(Z42:Z43)</f>
        <v>10</v>
      </c>
      <c r="AD44" s="231"/>
      <c r="CG44" s="48"/>
      <c r="CH44" s="48"/>
      <c r="CI44" s="48"/>
      <c r="CJ44" s="48"/>
      <c r="CK44" s="48"/>
      <c r="CL44" s="48"/>
      <c r="CM44" s="48"/>
    </row>
    <row r="45" spans="1:91" ht="21" customHeight="1" thickBot="1" x14ac:dyDescent="0.25">
      <c r="A45" s="321"/>
      <c r="B45" s="371"/>
      <c r="C45" s="156"/>
      <c r="D45" s="634"/>
      <c r="E45" s="635"/>
      <c r="F45" s="696">
        <v>0</v>
      </c>
      <c r="G45" s="697"/>
      <c r="H45" s="697"/>
      <c r="I45" s="697"/>
      <c r="J45" s="697"/>
      <c r="K45" s="697"/>
      <c r="L45" s="697"/>
      <c r="M45" s="697"/>
      <c r="N45" s="697"/>
      <c r="O45" s="697"/>
      <c r="P45" s="697"/>
      <c r="Q45" s="697"/>
      <c r="R45" s="697"/>
      <c r="S45" s="697"/>
      <c r="T45" s="697"/>
      <c r="U45" s="697"/>
      <c r="V45" s="697"/>
      <c r="W45" s="697"/>
      <c r="X45" s="697"/>
      <c r="Y45" s="697"/>
      <c r="Z45" s="698"/>
      <c r="AD45" s="231"/>
      <c r="CG45" s="48"/>
      <c r="CH45" s="48"/>
      <c r="CI45" s="48"/>
      <c r="CJ45" s="48"/>
      <c r="CK45" s="48"/>
      <c r="CL45" s="48"/>
      <c r="CM45" s="48"/>
    </row>
    <row r="46" spans="1:91" ht="30" customHeight="1" thickBot="1" x14ac:dyDescent="0.25">
      <c r="A46" s="319"/>
      <c r="B46" s="206">
        <v>1600</v>
      </c>
      <c r="C46" s="153" t="s">
        <v>426</v>
      </c>
      <c r="D46" s="159"/>
      <c r="E46" s="158"/>
      <c r="F46" s="425" t="s">
        <v>75</v>
      </c>
      <c r="G46" s="162"/>
      <c r="H46" s="159"/>
      <c r="I46" s="158"/>
      <c r="J46" s="356"/>
      <c r="K46" s="162"/>
      <c r="L46" s="357"/>
      <c r="M46" s="158"/>
      <c r="N46" s="161"/>
      <c r="O46" s="162"/>
      <c r="P46" s="159"/>
      <c r="Q46" s="158"/>
      <c r="R46" s="161"/>
      <c r="S46" s="162"/>
      <c r="T46" s="425" t="s">
        <v>75</v>
      </c>
      <c r="U46" s="158"/>
      <c r="V46" s="161"/>
      <c r="W46" s="158"/>
      <c r="X46" s="257"/>
      <c r="Y46" s="358"/>
      <c r="Z46" s="342"/>
      <c r="AD46" s="231"/>
      <c r="CG46" s="48"/>
      <c r="CH46" s="48"/>
      <c r="CI46" s="48"/>
      <c r="CJ46" s="48"/>
      <c r="CK46" s="48"/>
      <c r="CL46" s="48"/>
      <c r="CM46" s="48"/>
    </row>
    <row r="47" spans="1:91" ht="27.95" customHeight="1" x14ac:dyDescent="0.2">
      <c r="A47" s="348"/>
      <c r="B47" s="198" t="s">
        <v>437</v>
      </c>
      <c r="C47" s="123" t="s">
        <v>74</v>
      </c>
      <c r="D47" s="655"/>
      <c r="E47" s="656"/>
      <c r="F47" s="655"/>
      <c r="G47" s="656"/>
      <c r="H47" s="655"/>
      <c r="I47" s="656"/>
      <c r="J47" s="655"/>
      <c r="K47" s="656"/>
      <c r="L47" s="655"/>
      <c r="M47" s="656"/>
      <c r="N47" s="655"/>
      <c r="O47" s="656"/>
      <c r="P47" s="655"/>
      <c r="Q47" s="656"/>
      <c r="R47" s="655"/>
      <c r="S47" s="656"/>
      <c r="T47" s="655"/>
      <c r="U47" s="656"/>
      <c r="V47" s="655"/>
      <c r="W47" s="656"/>
      <c r="X47" s="40"/>
      <c r="Y47" s="546">
        <f>IF(OR(D47="s",F47="s",H47="s",J47="s",L47="s",N47="s",P47="s",R47="s",T47="s",V47="s"), 0, IF(OR(D47="a",F47="a",H47="a",J47="a",L47="a",N47="a",P47="a",R47="a",T47="a",V47="a"),Z47,0))</f>
        <v>0</v>
      </c>
      <c r="Z47" s="343">
        <v>10</v>
      </c>
      <c r="AA47" s="41">
        <f t="shared" ref="AA47:AA54" si="11">COUNTIF(D47:W47,"a")+COUNTIF(D47:W47,"s")</f>
        <v>0</v>
      </c>
      <c r="AB47" s="229"/>
      <c r="AD47" s="231" t="s">
        <v>479</v>
      </c>
      <c r="CG47" s="48"/>
      <c r="CH47" s="48"/>
      <c r="CI47" s="48"/>
      <c r="CJ47" s="48"/>
      <c r="CK47" s="48"/>
      <c r="CL47" s="48"/>
      <c r="CM47" s="48"/>
    </row>
    <row r="48" spans="1:91" ht="45" customHeight="1" x14ac:dyDescent="0.2">
      <c r="A48" s="348"/>
      <c r="B48" s="208" t="s">
        <v>438</v>
      </c>
      <c r="C48" s="124" t="s">
        <v>48</v>
      </c>
      <c r="D48" s="628"/>
      <c r="E48" s="629"/>
      <c r="F48" s="628"/>
      <c r="G48" s="629"/>
      <c r="H48" s="628"/>
      <c r="I48" s="629"/>
      <c r="J48" s="628"/>
      <c r="K48" s="629"/>
      <c r="L48" s="628"/>
      <c r="M48" s="629"/>
      <c r="N48" s="628"/>
      <c r="O48" s="629"/>
      <c r="P48" s="628"/>
      <c r="Q48" s="629"/>
      <c r="R48" s="628"/>
      <c r="S48" s="629"/>
      <c r="T48" s="628"/>
      <c r="U48" s="629"/>
      <c r="V48" s="628"/>
      <c r="W48" s="629"/>
      <c r="X48" s="40"/>
      <c r="Y48" s="33">
        <f t="shared" ref="Y48:Y54" si="12">IF(OR(D48="s",F48="s",H48="s",J48="s",L48="s",N48="s",P48="s",R48="s",T48="s",V48="s"), 0, IF(OR(D48="a",F48="a",H48="a",J48="a",L48="a",N48="a",P48="a",R48="a",T48="a",V48="a"),Z48,0))</f>
        <v>0</v>
      </c>
      <c r="Z48" s="336">
        <v>5</v>
      </c>
      <c r="AA48" s="41">
        <f t="shared" si="11"/>
        <v>0</v>
      </c>
      <c r="AB48" s="229"/>
      <c r="AD48" s="231" t="s">
        <v>479</v>
      </c>
      <c r="CG48" s="48"/>
      <c r="CH48" s="48"/>
      <c r="CI48" s="48"/>
      <c r="CJ48" s="48"/>
      <c r="CK48" s="48"/>
      <c r="CL48" s="48"/>
      <c r="CM48" s="48"/>
    </row>
    <row r="49" spans="1:91" ht="45" customHeight="1" x14ac:dyDescent="0.2">
      <c r="A49" s="348"/>
      <c r="B49" s="208" t="s">
        <v>126</v>
      </c>
      <c r="C49" s="124" t="s">
        <v>429</v>
      </c>
      <c r="D49" s="628"/>
      <c r="E49" s="629"/>
      <c r="F49" s="628"/>
      <c r="G49" s="629"/>
      <c r="H49" s="628"/>
      <c r="I49" s="629"/>
      <c r="J49" s="628"/>
      <c r="K49" s="629"/>
      <c r="L49" s="628"/>
      <c r="M49" s="629"/>
      <c r="N49" s="628"/>
      <c r="O49" s="629"/>
      <c r="P49" s="628"/>
      <c r="Q49" s="629"/>
      <c r="R49" s="628"/>
      <c r="S49" s="629"/>
      <c r="T49" s="628"/>
      <c r="U49" s="629"/>
      <c r="V49" s="628"/>
      <c r="W49" s="629"/>
      <c r="X49" s="40"/>
      <c r="Y49" s="77">
        <f t="shared" si="12"/>
        <v>0</v>
      </c>
      <c r="Z49" s="339">
        <v>5</v>
      </c>
      <c r="AA49" s="41">
        <f t="shared" si="11"/>
        <v>0</v>
      </c>
      <c r="AB49" s="229"/>
      <c r="AD49" s="231"/>
      <c r="CG49" s="48"/>
      <c r="CH49" s="48"/>
      <c r="CI49" s="48"/>
      <c r="CJ49" s="48"/>
      <c r="CK49" s="48"/>
      <c r="CL49" s="48"/>
      <c r="CM49" s="48"/>
    </row>
    <row r="50" spans="1:91" ht="27.95" customHeight="1" x14ac:dyDescent="0.2">
      <c r="A50" s="348"/>
      <c r="B50" s="208" t="s">
        <v>127</v>
      </c>
      <c r="C50" s="124" t="s">
        <v>430</v>
      </c>
      <c r="D50" s="628"/>
      <c r="E50" s="629"/>
      <c r="F50" s="628"/>
      <c r="G50" s="629"/>
      <c r="H50" s="628"/>
      <c r="I50" s="629"/>
      <c r="J50" s="628"/>
      <c r="K50" s="629"/>
      <c r="L50" s="628"/>
      <c r="M50" s="629"/>
      <c r="N50" s="628"/>
      <c r="O50" s="629"/>
      <c r="P50" s="628"/>
      <c r="Q50" s="629"/>
      <c r="R50" s="628"/>
      <c r="S50" s="629"/>
      <c r="T50" s="628"/>
      <c r="U50" s="629"/>
      <c r="V50" s="628"/>
      <c r="W50" s="629"/>
      <c r="X50" s="40"/>
      <c r="Y50" s="33">
        <f t="shared" si="12"/>
        <v>0</v>
      </c>
      <c r="Z50" s="336">
        <v>5</v>
      </c>
      <c r="AA50" s="41">
        <f t="shared" si="11"/>
        <v>0</v>
      </c>
      <c r="AB50" s="229"/>
      <c r="AD50" s="231" t="s">
        <v>479</v>
      </c>
      <c r="CG50" s="48"/>
      <c r="CH50" s="48"/>
      <c r="CI50" s="48"/>
      <c r="CJ50" s="48"/>
      <c r="CK50" s="48"/>
      <c r="CL50" s="48"/>
      <c r="CM50" s="48"/>
    </row>
    <row r="51" spans="1:91" ht="45" customHeight="1" x14ac:dyDescent="0.2">
      <c r="A51" s="348"/>
      <c r="B51" s="208" t="s">
        <v>439</v>
      </c>
      <c r="C51" s="124" t="s">
        <v>440</v>
      </c>
      <c r="D51" s="628"/>
      <c r="E51" s="629"/>
      <c r="F51" s="628"/>
      <c r="G51" s="629"/>
      <c r="H51" s="628"/>
      <c r="I51" s="629"/>
      <c r="J51" s="628"/>
      <c r="K51" s="629"/>
      <c r="L51" s="628"/>
      <c r="M51" s="629"/>
      <c r="N51" s="628"/>
      <c r="O51" s="629"/>
      <c r="P51" s="628"/>
      <c r="Q51" s="629"/>
      <c r="R51" s="628"/>
      <c r="S51" s="629"/>
      <c r="T51" s="628"/>
      <c r="U51" s="629"/>
      <c r="V51" s="628"/>
      <c r="W51" s="629"/>
      <c r="X51" s="40"/>
      <c r="Y51" s="77">
        <f t="shared" si="12"/>
        <v>0</v>
      </c>
      <c r="Z51" s="339">
        <v>10</v>
      </c>
      <c r="AA51" s="41">
        <f t="shared" si="11"/>
        <v>0</v>
      </c>
      <c r="AB51" s="229"/>
      <c r="AD51" s="231"/>
      <c r="CG51" s="48"/>
      <c r="CH51" s="48"/>
      <c r="CI51" s="48"/>
      <c r="CJ51" s="48"/>
      <c r="CK51" s="48"/>
      <c r="CL51" s="48"/>
      <c r="CM51" s="48"/>
    </row>
    <row r="52" spans="1:91" ht="27.95" customHeight="1" x14ac:dyDescent="0.2">
      <c r="A52" s="348"/>
      <c r="B52" s="208" t="s">
        <v>503</v>
      </c>
      <c r="C52" s="116" t="s">
        <v>451</v>
      </c>
      <c r="D52" s="628"/>
      <c r="E52" s="629"/>
      <c r="F52" s="628"/>
      <c r="G52" s="629"/>
      <c r="H52" s="628"/>
      <c r="I52" s="629"/>
      <c r="J52" s="628"/>
      <c r="K52" s="629"/>
      <c r="L52" s="628"/>
      <c r="M52" s="629"/>
      <c r="N52" s="628"/>
      <c r="O52" s="629"/>
      <c r="P52" s="628"/>
      <c r="Q52" s="629"/>
      <c r="R52" s="628"/>
      <c r="S52" s="629"/>
      <c r="T52" s="628"/>
      <c r="U52" s="629"/>
      <c r="V52" s="628"/>
      <c r="W52" s="629"/>
      <c r="X52" s="40"/>
      <c r="Y52" s="77">
        <f t="shared" si="12"/>
        <v>0</v>
      </c>
      <c r="Z52" s="339">
        <v>10</v>
      </c>
      <c r="AA52" s="41">
        <f t="shared" si="11"/>
        <v>0</v>
      </c>
      <c r="AB52" s="229"/>
      <c r="AD52" s="231" t="s">
        <v>479</v>
      </c>
      <c r="CG52" s="48"/>
      <c r="CH52" s="48"/>
      <c r="CI52" s="48"/>
      <c r="CJ52" s="48"/>
      <c r="CK52" s="48"/>
      <c r="CL52" s="48"/>
      <c r="CM52" s="48"/>
    </row>
    <row r="53" spans="1:91" ht="27.95" customHeight="1" x14ac:dyDescent="0.2">
      <c r="A53" s="348"/>
      <c r="B53" s="208" t="s">
        <v>56</v>
      </c>
      <c r="C53" s="124" t="s">
        <v>159</v>
      </c>
      <c r="D53" s="628"/>
      <c r="E53" s="629"/>
      <c r="F53" s="628"/>
      <c r="G53" s="629"/>
      <c r="H53" s="628"/>
      <c r="I53" s="629"/>
      <c r="J53" s="628"/>
      <c r="K53" s="629"/>
      <c r="L53" s="628"/>
      <c r="M53" s="629"/>
      <c r="N53" s="628"/>
      <c r="O53" s="629"/>
      <c r="P53" s="628"/>
      <c r="Q53" s="629"/>
      <c r="R53" s="628"/>
      <c r="S53" s="629"/>
      <c r="T53" s="628"/>
      <c r="U53" s="629"/>
      <c r="V53" s="628"/>
      <c r="W53" s="629"/>
      <c r="X53" s="40"/>
      <c r="Y53" s="77">
        <f t="shared" si="12"/>
        <v>0</v>
      </c>
      <c r="Z53" s="339">
        <v>10</v>
      </c>
      <c r="AA53" s="41">
        <f t="shared" si="11"/>
        <v>0</v>
      </c>
      <c r="AB53" s="229"/>
      <c r="AD53" s="231"/>
      <c r="CG53" s="48"/>
      <c r="CH53" s="48"/>
      <c r="CI53" s="48"/>
      <c r="CJ53" s="48"/>
      <c r="CK53" s="48"/>
      <c r="CL53" s="48"/>
      <c r="CM53" s="48"/>
    </row>
    <row r="54" spans="1:91" ht="27.95" customHeight="1" thickBot="1" x14ac:dyDescent="0.2">
      <c r="A54" s="348"/>
      <c r="B54" s="208" t="s">
        <v>57</v>
      </c>
      <c r="C54" s="124" t="s">
        <v>431</v>
      </c>
      <c r="D54" s="593"/>
      <c r="E54" s="594"/>
      <c r="F54" s="593"/>
      <c r="G54" s="594"/>
      <c r="H54" s="593"/>
      <c r="I54" s="594"/>
      <c r="J54" s="593"/>
      <c r="K54" s="594"/>
      <c r="L54" s="593"/>
      <c r="M54" s="594"/>
      <c r="N54" s="593"/>
      <c r="O54" s="594"/>
      <c r="P54" s="593"/>
      <c r="Q54" s="594"/>
      <c r="R54" s="593"/>
      <c r="S54" s="594"/>
      <c r="T54" s="593"/>
      <c r="U54" s="594"/>
      <c r="V54" s="593"/>
      <c r="W54" s="594"/>
      <c r="X54" s="40"/>
      <c r="Y54" s="34">
        <f t="shared" si="12"/>
        <v>0</v>
      </c>
      <c r="Z54" s="339">
        <v>10</v>
      </c>
      <c r="AA54" s="41">
        <f t="shared" si="11"/>
        <v>0</v>
      </c>
      <c r="AB54" s="229"/>
      <c r="AD54" s="231" t="s">
        <v>479</v>
      </c>
      <c r="CG54" s="48"/>
      <c r="CH54" s="48"/>
      <c r="CI54" s="48"/>
      <c r="CJ54" s="48"/>
      <c r="CK54" s="48"/>
      <c r="CL54" s="48"/>
      <c r="CM54" s="48"/>
    </row>
    <row r="55" spans="1:91" ht="21" customHeight="1" thickTop="1" thickBot="1" x14ac:dyDescent="0.25">
      <c r="A55" s="348"/>
      <c r="B55" s="42"/>
      <c r="C55" s="143"/>
      <c r="D55" s="638" t="s">
        <v>76</v>
      </c>
      <c r="E55" s="639"/>
      <c r="F55" s="639"/>
      <c r="G55" s="639"/>
      <c r="H55" s="639"/>
      <c r="I55" s="639"/>
      <c r="J55" s="639"/>
      <c r="K55" s="639"/>
      <c r="L55" s="639"/>
      <c r="M55" s="639"/>
      <c r="N55" s="639"/>
      <c r="O55" s="639"/>
      <c r="P55" s="639"/>
      <c r="Q55" s="639"/>
      <c r="R55" s="639"/>
      <c r="S55" s="639"/>
      <c r="T55" s="639"/>
      <c r="U55" s="639"/>
      <c r="V55" s="639"/>
      <c r="W55" s="639"/>
      <c r="X55" s="640"/>
      <c r="Y55" s="86">
        <f>SUM(Y47:Y54)</f>
        <v>0</v>
      </c>
      <c r="Z55" s="337">
        <f>SUM(Z47:Z54)</f>
        <v>65</v>
      </c>
      <c r="AD55" s="231"/>
      <c r="CG55" s="48"/>
      <c r="CH55" s="48"/>
      <c r="CI55" s="48"/>
      <c r="CJ55" s="48"/>
      <c r="CK55" s="48"/>
      <c r="CL55" s="48"/>
      <c r="CM55" s="48"/>
    </row>
    <row r="56" spans="1:91" ht="21" customHeight="1" thickBot="1" x14ac:dyDescent="0.25">
      <c r="A56" s="348"/>
      <c r="B56" s="93"/>
      <c r="C56" s="279"/>
      <c r="D56" s="634"/>
      <c r="E56" s="635"/>
      <c r="F56" s="690">
        <v>40</v>
      </c>
      <c r="G56" s="642"/>
      <c r="H56" s="642"/>
      <c r="I56" s="642"/>
      <c r="J56" s="642"/>
      <c r="K56" s="642"/>
      <c r="L56" s="642"/>
      <c r="M56" s="642"/>
      <c r="N56" s="642"/>
      <c r="O56" s="642"/>
      <c r="P56" s="642"/>
      <c r="Q56" s="642"/>
      <c r="R56" s="642"/>
      <c r="S56" s="642"/>
      <c r="T56" s="642"/>
      <c r="U56" s="642"/>
      <c r="V56" s="642"/>
      <c r="W56" s="642"/>
      <c r="X56" s="642"/>
      <c r="Y56" s="642"/>
      <c r="Z56" s="643"/>
      <c r="AD56" s="231"/>
      <c r="CG56" s="48"/>
      <c r="CH56" s="48"/>
      <c r="CI56" s="48"/>
      <c r="CJ56" s="48"/>
      <c r="CK56" s="48"/>
      <c r="CL56" s="48"/>
      <c r="CM56" s="48"/>
    </row>
    <row r="57" spans="1:91" ht="30" customHeight="1" thickBot="1" x14ac:dyDescent="0.25">
      <c r="A57" s="319"/>
      <c r="B57" s="206" t="s">
        <v>713</v>
      </c>
      <c r="C57" s="153" t="s">
        <v>714</v>
      </c>
      <c r="D57" s="159"/>
      <c r="E57" s="158"/>
      <c r="F57" s="425"/>
      <c r="G57" s="162"/>
      <c r="H57" s="159"/>
      <c r="I57" s="158"/>
      <c r="J57" s="356"/>
      <c r="K57" s="162"/>
      <c r="L57" s="357"/>
      <c r="M57" s="158"/>
      <c r="N57" s="161"/>
      <c r="O57" s="162"/>
      <c r="P57" s="159"/>
      <c r="Q57" s="158"/>
      <c r="R57" s="161"/>
      <c r="S57" s="162"/>
      <c r="T57" s="425"/>
      <c r="U57" s="158"/>
      <c r="V57" s="161"/>
      <c r="W57" s="158"/>
      <c r="X57" s="257"/>
      <c r="Y57" s="358"/>
      <c r="Z57" s="342"/>
      <c r="AD57" s="231"/>
      <c r="CG57" s="48"/>
      <c r="CH57" s="48"/>
      <c r="CI57" s="48"/>
      <c r="CJ57" s="48"/>
      <c r="CK57" s="48"/>
      <c r="CL57" s="48"/>
      <c r="CM57" s="48"/>
    </row>
    <row r="58" spans="1:91" ht="45" customHeight="1" x14ac:dyDescent="0.2">
      <c r="A58" s="348"/>
      <c r="B58" s="198" t="s">
        <v>715</v>
      </c>
      <c r="C58" s="123" t="s">
        <v>1035</v>
      </c>
      <c r="D58" s="655"/>
      <c r="E58" s="656"/>
      <c r="F58" s="655"/>
      <c r="G58" s="656"/>
      <c r="H58" s="655"/>
      <c r="I58" s="656"/>
      <c r="J58" s="655"/>
      <c r="K58" s="656"/>
      <c r="L58" s="655"/>
      <c r="M58" s="656"/>
      <c r="N58" s="655"/>
      <c r="O58" s="656"/>
      <c r="P58" s="655"/>
      <c r="Q58" s="656"/>
      <c r="R58" s="655"/>
      <c r="S58" s="656"/>
      <c r="T58" s="655"/>
      <c r="U58" s="656"/>
      <c r="V58" s="655"/>
      <c r="W58" s="656"/>
      <c r="X58" s="45"/>
      <c r="Y58" s="546">
        <f>IF(OR(D58="s",F58="s",H58="s",J58="s",L58="s",N58="s",P58="s",R58="s",T58="s",V58="s"), 0, IF(OR(D58="a",F58="a",H58="a",J58="a",L58="a",N58="a",P58="a",R58="a",T58="a",V58="a"),Z58,0))</f>
        <v>0</v>
      </c>
      <c r="Z58" s="343">
        <v>20</v>
      </c>
      <c r="AA58" s="41">
        <f t="shared" ref="AA58:AA68" si="13">COUNTIF(D58:W58,"a")+COUNTIF(D58:W58,"s")</f>
        <v>0</v>
      </c>
      <c r="AB58" s="390"/>
      <c r="AD58" s="231" t="s">
        <v>479</v>
      </c>
      <c r="CG58" s="48"/>
      <c r="CH58" s="48"/>
      <c r="CI58" s="48"/>
      <c r="CJ58" s="48"/>
      <c r="CK58" s="48"/>
      <c r="CL58" s="48"/>
      <c r="CM58" s="48"/>
    </row>
    <row r="59" spans="1:91" ht="45" customHeight="1" x14ac:dyDescent="0.2">
      <c r="A59" s="348"/>
      <c r="B59" s="208" t="s">
        <v>716</v>
      </c>
      <c r="C59" s="124" t="s">
        <v>717</v>
      </c>
      <c r="D59" s="628"/>
      <c r="E59" s="629"/>
      <c r="F59" s="628"/>
      <c r="G59" s="629"/>
      <c r="H59" s="628"/>
      <c r="I59" s="629"/>
      <c r="J59" s="628"/>
      <c r="K59" s="629"/>
      <c r="L59" s="628"/>
      <c r="M59" s="629"/>
      <c r="N59" s="628"/>
      <c r="O59" s="629"/>
      <c r="P59" s="628"/>
      <c r="Q59" s="629"/>
      <c r="R59" s="628"/>
      <c r="S59" s="629"/>
      <c r="T59" s="628"/>
      <c r="U59" s="629"/>
      <c r="V59" s="628"/>
      <c r="W59" s="629"/>
      <c r="X59" s="45"/>
      <c r="Y59" s="33">
        <f t="shared" ref="Y59:Y68" si="14">IF(OR(D59="s",F59="s",H59="s",J59="s",L59="s",N59="s",P59="s",R59="s",T59="s",V59="s"), 0, IF(OR(D59="a",F59="a",H59="a",J59="a",L59="a",N59="a",P59="a",R59="a",T59="a",V59="a"),Z59,0))</f>
        <v>0</v>
      </c>
      <c r="Z59" s="336">
        <v>10</v>
      </c>
      <c r="AA59" s="41">
        <f t="shared" si="13"/>
        <v>0</v>
      </c>
      <c r="AB59" s="390"/>
      <c r="AD59" s="231" t="s">
        <v>479</v>
      </c>
      <c r="CG59" s="48"/>
      <c r="CH59" s="48"/>
      <c r="CI59" s="48"/>
      <c r="CJ59" s="48"/>
      <c r="CK59" s="48"/>
      <c r="CL59" s="48"/>
      <c r="CM59" s="48"/>
    </row>
    <row r="60" spans="1:91" ht="45" customHeight="1" x14ac:dyDescent="0.2">
      <c r="A60" s="348"/>
      <c r="B60" s="208" t="s">
        <v>718</v>
      </c>
      <c r="C60" s="124" t="s">
        <v>719</v>
      </c>
      <c r="D60" s="628"/>
      <c r="E60" s="629"/>
      <c r="F60" s="628"/>
      <c r="G60" s="629"/>
      <c r="H60" s="628"/>
      <c r="I60" s="629"/>
      <c r="J60" s="628"/>
      <c r="K60" s="629"/>
      <c r="L60" s="628"/>
      <c r="M60" s="629"/>
      <c r="N60" s="628"/>
      <c r="O60" s="629"/>
      <c r="P60" s="628"/>
      <c r="Q60" s="629"/>
      <c r="R60" s="628"/>
      <c r="S60" s="629"/>
      <c r="T60" s="628"/>
      <c r="U60" s="629"/>
      <c r="V60" s="628"/>
      <c r="W60" s="629"/>
      <c r="X60" s="45"/>
      <c r="Y60" s="77">
        <f t="shared" si="14"/>
        <v>0</v>
      </c>
      <c r="Z60" s="339">
        <v>5</v>
      </c>
      <c r="AA60" s="41">
        <f t="shared" si="13"/>
        <v>0</v>
      </c>
      <c r="AB60" s="390"/>
      <c r="AD60" s="231" t="s">
        <v>712</v>
      </c>
      <c r="CG60" s="48"/>
      <c r="CH60" s="48"/>
      <c r="CI60" s="48"/>
      <c r="CJ60" s="48"/>
      <c r="CK60" s="48"/>
      <c r="CL60" s="48"/>
      <c r="CM60" s="48"/>
    </row>
    <row r="61" spans="1:91" ht="45" customHeight="1" x14ac:dyDescent="0.2">
      <c r="A61" s="348"/>
      <c r="B61" s="208" t="s">
        <v>720</v>
      </c>
      <c r="C61" s="124" t="s">
        <v>721</v>
      </c>
      <c r="D61" s="628"/>
      <c r="E61" s="629"/>
      <c r="F61" s="628"/>
      <c r="G61" s="629"/>
      <c r="H61" s="628"/>
      <c r="I61" s="629"/>
      <c r="J61" s="628"/>
      <c r="K61" s="629"/>
      <c r="L61" s="628"/>
      <c r="M61" s="629"/>
      <c r="N61" s="628"/>
      <c r="O61" s="629"/>
      <c r="P61" s="628"/>
      <c r="Q61" s="629"/>
      <c r="R61" s="628"/>
      <c r="S61" s="629"/>
      <c r="T61" s="628"/>
      <c r="U61" s="629"/>
      <c r="V61" s="628"/>
      <c r="W61" s="629"/>
      <c r="X61" s="45"/>
      <c r="Y61" s="33">
        <f t="shared" si="14"/>
        <v>0</v>
      </c>
      <c r="Z61" s="336">
        <v>5</v>
      </c>
      <c r="AA61" s="41">
        <f t="shared" si="13"/>
        <v>0</v>
      </c>
      <c r="AB61" s="390"/>
      <c r="AD61" s="231" t="s">
        <v>479</v>
      </c>
      <c r="CG61" s="48"/>
      <c r="CH61" s="48"/>
      <c r="CI61" s="48"/>
      <c r="CJ61" s="48"/>
      <c r="CK61" s="48"/>
      <c r="CL61" s="48"/>
      <c r="CM61" s="48"/>
    </row>
    <row r="62" spans="1:91" ht="45" customHeight="1" x14ac:dyDescent="0.2">
      <c r="A62" s="348"/>
      <c r="B62" s="208" t="s">
        <v>722</v>
      </c>
      <c r="C62" s="124" t="s">
        <v>723</v>
      </c>
      <c r="D62" s="628"/>
      <c r="E62" s="629"/>
      <c r="F62" s="628"/>
      <c r="G62" s="629"/>
      <c r="H62" s="628"/>
      <c r="I62" s="629"/>
      <c r="J62" s="628"/>
      <c r="K62" s="629"/>
      <c r="L62" s="628"/>
      <c r="M62" s="629"/>
      <c r="N62" s="628"/>
      <c r="O62" s="629"/>
      <c r="P62" s="628"/>
      <c r="Q62" s="629"/>
      <c r="R62" s="628"/>
      <c r="S62" s="629"/>
      <c r="T62" s="628"/>
      <c r="U62" s="629"/>
      <c r="V62" s="628"/>
      <c r="W62" s="629"/>
      <c r="X62" s="45"/>
      <c r="Y62" s="77">
        <f t="shared" si="14"/>
        <v>0</v>
      </c>
      <c r="Z62" s="339">
        <v>5</v>
      </c>
      <c r="AA62" s="41">
        <f t="shared" si="13"/>
        <v>0</v>
      </c>
      <c r="AB62" s="390"/>
      <c r="AD62" s="231" t="s">
        <v>712</v>
      </c>
      <c r="CG62" s="48"/>
      <c r="CH62" s="48"/>
      <c r="CI62" s="48"/>
      <c r="CJ62" s="48"/>
      <c r="CK62" s="48"/>
      <c r="CL62" s="48"/>
      <c r="CM62" s="48"/>
    </row>
    <row r="63" spans="1:91" ht="45" customHeight="1" x14ac:dyDescent="0.2">
      <c r="A63" s="348"/>
      <c r="B63" s="208" t="s">
        <v>1036</v>
      </c>
      <c r="C63" s="121" t="s">
        <v>1037</v>
      </c>
      <c r="D63" s="628"/>
      <c r="E63" s="629"/>
      <c r="F63" s="628"/>
      <c r="G63" s="629"/>
      <c r="H63" s="628"/>
      <c r="I63" s="629"/>
      <c r="J63" s="628"/>
      <c r="K63" s="629"/>
      <c r="L63" s="628"/>
      <c r="M63" s="629"/>
      <c r="N63" s="628"/>
      <c r="O63" s="629"/>
      <c r="P63" s="628"/>
      <c r="Q63" s="629"/>
      <c r="R63" s="628"/>
      <c r="S63" s="629"/>
      <c r="T63" s="628"/>
      <c r="U63" s="629"/>
      <c r="V63" s="628"/>
      <c r="W63" s="629"/>
      <c r="X63" s="45"/>
      <c r="Y63" s="77">
        <f t="shared" si="14"/>
        <v>0</v>
      </c>
      <c r="Z63" s="339">
        <v>5</v>
      </c>
      <c r="AA63" s="41">
        <f t="shared" si="13"/>
        <v>0</v>
      </c>
      <c r="AB63" s="390"/>
      <c r="AD63" s="231" t="s">
        <v>712</v>
      </c>
      <c r="CG63" s="48"/>
      <c r="CH63" s="48"/>
      <c r="CI63" s="48"/>
      <c r="CJ63" s="48"/>
      <c r="CK63" s="48"/>
      <c r="CL63" s="48"/>
      <c r="CM63" s="48"/>
    </row>
    <row r="64" spans="1:91" ht="106.5" customHeight="1" x14ac:dyDescent="0.2">
      <c r="A64" s="348"/>
      <c r="B64" s="208" t="s">
        <v>1038</v>
      </c>
      <c r="C64" s="121" t="s">
        <v>1039</v>
      </c>
      <c r="D64" s="628"/>
      <c r="E64" s="629"/>
      <c r="F64" s="628"/>
      <c r="G64" s="629"/>
      <c r="H64" s="628"/>
      <c r="I64" s="629"/>
      <c r="J64" s="628"/>
      <c r="K64" s="629"/>
      <c r="L64" s="628"/>
      <c r="M64" s="629"/>
      <c r="N64" s="628"/>
      <c r="O64" s="629"/>
      <c r="P64" s="628"/>
      <c r="Q64" s="629"/>
      <c r="R64" s="628"/>
      <c r="S64" s="629"/>
      <c r="T64" s="628"/>
      <c r="U64" s="629"/>
      <c r="V64" s="628"/>
      <c r="W64" s="629"/>
      <c r="X64" s="45"/>
      <c r="Y64" s="77">
        <f t="shared" si="14"/>
        <v>0</v>
      </c>
      <c r="Z64" s="339">
        <v>5</v>
      </c>
      <c r="AA64" s="41">
        <f t="shared" si="13"/>
        <v>0</v>
      </c>
      <c r="AB64" s="390"/>
      <c r="AD64" s="231" t="s">
        <v>712</v>
      </c>
      <c r="CG64" s="48"/>
      <c r="CH64" s="48"/>
      <c r="CI64" s="48"/>
      <c r="CJ64" s="48"/>
      <c r="CK64" s="48"/>
      <c r="CL64" s="48"/>
      <c r="CM64" s="48"/>
    </row>
    <row r="65" spans="1:91" ht="45" customHeight="1" x14ac:dyDescent="0.2">
      <c r="A65" s="348"/>
      <c r="B65" s="208" t="s">
        <v>1040</v>
      </c>
      <c r="C65" s="121" t="s">
        <v>1112</v>
      </c>
      <c r="D65" s="628"/>
      <c r="E65" s="629"/>
      <c r="F65" s="628"/>
      <c r="G65" s="629"/>
      <c r="H65" s="628"/>
      <c r="I65" s="629"/>
      <c r="J65" s="628"/>
      <c r="K65" s="629"/>
      <c r="L65" s="628"/>
      <c r="M65" s="629"/>
      <c r="N65" s="628"/>
      <c r="O65" s="629"/>
      <c r="P65" s="628"/>
      <c r="Q65" s="629"/>
      <c r="R65" s="628"/>
      <c r="S65" s="629"/>
      <c r="T65" s="628"/>
      <c r="U65" s="629"/>
      <c r="V65" s="628"/>
      <c r="W65" s="629"/>
      <c r="X65" s="45"/>
      <c r="Y65" s="77">
        <f t="shared" si="14"/>
        <v>0</v>
      </c>
      <c r="Z65" s="339">
        <v>5</v>
      </c>
      <c r="AA65" s="41">
        <f t="shared" si="13"/>
        <v>0</v>
      </c>
      <c r="AB65" s="390"/>
      <c r="AD65" s="231" t="s">
        <v>712</v>
      </c>
      <c r="CG65" s="48"/>
      <c r="CH65" s="48"/>
      <c r="CI65" s="48"/>
      <c r="CJ65" s="48"/>
      <c r="CK65" s="48"/>
      <c r="CL65" s="48"/>
      <c r="CM65" s="48"/>
    </row>
    <row r="66" spans="1:91" ht="45" customHeight="1" x14ac:dyDescent="0.2">
      <c r="A66" s="348"/>
      <c r="B66" s="208" t="s">
        <v>1041</v>
      </c>
      <c r="C66" s="121" t="s">
        <v>1042</v>
      </c>
      <c r="D66" s="628"/>
      <c r="E66" s="629"/>
      <c r="F66" s="628"/>
      <c r="G66" s="629"/>
      <c r="H66" s="628"/>
      <c r="I66" s="629"/>
      <c r="J66" s="628"/>
      <c r="K66" s="629"/>
      <c r="L66" s="628"/>
      <c r="M66" s="629"/>
      <c r="N66" s="628"/>
      <c r="O66" s="629"/>
      <c r="P66" s="628"/>
      <c r="Q66" s="629"/>
      <c r="R66" s="628"/>
      <c r="S66" s="629"/>
      <c r="T66" s="628"/>
      <c r="U66" s="629"/>
      <c r="V66" s="628"/>
      <c r="W66" s="629"/>
      <c r="X66" s="45"/>
      <c r="Y66" s="77">
        <f t="shared" si="14"/>
        <v>0</v>
      </c>
      <c r="Z66" s="339">
        <v>5</v>
      </c>
      <c r="AA66" s="41">
        <f t="shared" si="13"/>
        <v>0</v>
      </c>
      <c r="AB66" s="390"/>
      <c r="AD66" s="231" t="s">
        <v>712</v>
      </c>
      <c r="CG66" s="48"/>
      <c r="CH66" s="48"/>
      <c r="CI66" s="48"/>
      <c r="CJ66" s="48"/>
      <c r="CK66" s="48"/>
      <c r="CL66" s="48"/>
      <c r="CM66" s="48"/>
    </row>
    <row r="67" spans="1:91" ht="67.7" customHeight="1" x14ac:dyDescent="0.2">
      <c r="A67" s="348"/>
      <c r="B67" s="208" t="s">
        <v>1043</v>
      </c>
      <c r="C67" s="121" t="s">
        <v>1044</v>
      </c>
      <c r="D67" s="628"/>
      <c r="E67" s="629"/>
      <c r="F67" s="628"/>
      <c r="G67" s="629"/>
      <c r="H67" s="628"/>
      <c r="I67" s="629"/>
      <c r="J67" s="628"/>
      <c r="K67" s="629"/>
      <c r="L67" s="628"/>
      <c r="M67" s="629"/>
      <c r="N67" s="628"/>
      <c r="O67" s="629"/>
      <c r="P67" s="628"/>
      <c r="Q67" s="629"/>
      <c r="R67" s="628"/>
      <c r="S67" s="629"/>
      <c r="T67" s="628"/>
      <c r="U67" s="629"/>
      <c r="V67" s="628"/>
      <c r="W67" s="629"/>
      <c r="X67" s="45"/>
      <c r="Y67" s="77">
        <f t="shared" si="14"/>
        <v>0</v>
      </c>
      <c r="Z67" s="339">
        <v>5</v>
      </c>
      <c r="AA67" s="41">
        <f t="shared" si="13"/>
        <v>0</v>
      </c>
      <c r="AB67" s="390"/>
      <c r="AD67" s="231" t="s">
        <v>712</v>
      </c>
      <c r="CG67" s="48"/>
      <c r="CH67" s="48"/>
      <c r="CI67" s="48"/>
      <c r="CJ67" s="48"/>
      <c r="CK67" s="48"/>
      <c r="CL67" s="48"/>
      <c r="CM67" s="48"/>
    </row>
    <row r="68" spans="1:91" ht="67.7" customHeight="1" thickBot="1" x14ac:dyDescent="0.25">
      <c r="A68" s="348"/>
      <c r="B68" s="208" t="s">
        <v>1045</v>
      </c>
      <c r="C68" s="121" t="s">
        <v>1046</v>
      </c>
      <c r="D68" s="628"/>
      <c r="E68" s="629"/>
      <c r="F68" s="628"/>
      <c r="G68" s="629"/>
      <c r="H68" s="628"/>
      <c r="I68" s="629"/>
      <c r="J68" s="628"/>
      <c r="K68" s="629"/>
      <c r="L68" s="628"/>
      <c r="M68" s="629"/>
      <c r="N68" s="628"/>
      <c r="O68" s="629"/>
      <c r="P68" s="628"/>
      <c r="Q68" s="629"/>
      <c r="R68" s="628"/>
      <c r="S68" s="629"/>
      <c r="T68" s="628"/>
      <c r="U68" s="629"/>
      <c r="V68" s="628"/>
      <c r="W68" s="629"/>
      <c r="X68" s="45"/>
      <c r="Y68" s="77">
        <f t="shared" si="14"/>
        <v>0</v>
      </c>
      <c r="Z68" s="339">
        <v>5</v>
      </c>
      <c r="AA68" s="41">
        <f t="shared" si="13"/>
        <v>0</v>
      </c>
      <c r="AB68" s="390"/>
      <c r="AD68" s="231" t="s">
        <v>712</v>
      </c>
      <c r="CG68" s="48"/>
      <c r="CH68" s="48"/>
      <c r="CI68" s="48"/>
      <c r="CJ68" s="48"/>
      <c r="CK68" s="48"/>
      <c r="CL68" s="48"/>
      <c r="CM68" s="48"/>
    </row>
    <row r="69" spans="1:91" ht="21" customHeight="1" thickTop="1" thickBot="1" x14ac:dyDescent="0.25">
      <c r="A69" s="348"/>
      <c r="B69" s="42"/>
      <c r="C69" s="143"/>
      <c r="D69" s="638" t="s">
        <v>76</v>
      </c>
      <c r="E69" s="639"/>
      <c r="F69" s="639"/>
      <c r="G69" s="639"/>
      <c r="H69" s="639"/>
      <c r="I69" s="639"/>
      <c r="J69" s="639"/>
      <c r="K69" s="639"/>
      <c r="L69" s="639"/>
      <c r="M69" s="639"/>
      <c r="N69" s="639"/>
      <c r="O69" s="639"/>
      <c r="P69" s="639"/>
      <c r="Q69" s="639"/>
      <c r="R69" s="639"/>
      <c r="S69" s="639"/>
      <c r="T69" s="639"/>
      <c r="U69" s="639"/>
      <c r="V69" s="639"/>
      <c r="W69" s="639"/>
      <c r="X69" s="640"/>
      <c r="Y69" s="86">
        <f>SUM(Y58:Y68)</f>
        <v>0</v>
      </c>
      <c r="Z69" s="337">
        <f>SUM(Z58:Z68)</f>
        <v>75</v>
      </c>
      <c r="AD69" s="231"/>
      <c r="CG69" s="48"/>
      <c r="CH69" s="48"/>
      <c r="CI69" s="48"/>
      <c r="CJ69" s="48"/>
      <c r="CK69" s="48"/>
      <c r="CL69" s="48"/>
      <c r="CM69" s="48"/>
    </row>
    <row r="70" spans="1:91" ht="21" customHeight="1" thickBot="1" x14ac:dyDescent="0.25">
      <c r="A70" s="321"/>
      <c r="B70" s="93"/>
      <c r="C70" s="279"/>
      <c r="D70" s="634"/>
      <c r="E70" s="635"/>
      <c r="F70" s="693">
        <v>35</v>
      </c>
      <c r="G70" s="694"/>
      <c r="H70" s="694"/>
      <c r="I70" s="694"/>
      <c r="J70" s="694"/>
      <c r="K70" s="694"/>
      <c r="L70" s="694"/>
      <c r="M70" s="694"/>
      <c r="N70" s="694"/>
      <c r="O70" s="694"/>
      <c r="P70" s="694"/>
      <c r="Q70" s="694"/>
      <c r="R70" s="694"/>
      <c r="S70" s="694"/>
      <c r="T70" s="694"/>
      <c r="U70" s="694"/>
      <c r="V70" s="694"/>
      <c r="W70" s="694"/>
      <c r="X70" s="694"/>
      <c r="Y70" s="694"/>
      <c r="Z70" s="695"/>
      <c r="AD70" s="231"/>
      <c r="CG70" s="48"/>
      <c r="CH70" s="48"/>
      <c r="CI70" s="48"/>
      <c r="CJ70" s="48"/>
      <c r="CK70" s="48"/>
      <c r="CL70" s="48"/>
      <c r="CM70" s="48"/>
    </row>
    <row r="71" spans="1:91" ht="30" customHeight="1" thickBot="1" x14ac:dyDescent="0.25">
      <c r="A71" s="319"/>
      <c r="B71" s="206" t="s">
        <v>558</v>
      </c>
      <c r="C71" s="153" t="s">
        <v>559</v>
      </c>
      <c r="D71" s="159"/>
      <c r="E71" s="158"/>
      <c r="F71" s="425"/>
      <c r="G71" s="162"/>
      <c r="H71" s="159"/>
      <c r="I71" s="158"/>
      <c r="J71" s="356"/>
      <c r="K71" s="162"/>
      <c r="L71" s="357"/>
      <c r="M71" s="158"/>
      <c r="N71" s="161"/>
      <c r="O71" s="162"/>
      <c r="P71" s="159"/>
      <c r="Q71" s="158"/>
      <c r="R71" s="161"/>
      <c r="S71" s="162"/>
      <c r="T71" s="425"/>
      <c r="U71" s="158"/>
      <c r="V71" s="161"/>
      <c r="W71" s="158"/>
      <c r="X71" s="257"/>
      <c r="Y71" s="358"/>
      <c r="Z71" s="342"/>
      <c r="AD71" s="388"/>
      <c r="CG71" s="48"/>
      <c r="CH71" s="48"/>
      <c r="CI71" s="48"/>
      <c r="CJ71" s="48"/>
      <c r="CK71" s="48"/>
      <c r="CL71" s="48"/>
      <c r="CM71" s="48"/>
    </row>
    <row r="72" spans="1:91" ht="30" customHeight="1" x14ac:dyDescent="0.2">
      <c r="A72" s="344"/>
      <c r="B72" s="207"/>
      <c r="C72" s="389" t="s">
        <v>583</v>
      </c>
      <c r="D72" s="770"/>
      <c r="E72" s="771"/>
      <c r="F72" s="771"/>
      <c r="G72" s="771"/>
      <c r="H72" s="771"/>
      <c r="I72" s="771"/>
      <c r="J72" s="771"/>
      <c r="K72" s="771"/>
      <c r="L72" s="771"/>
      <c r="M72" s="771"/>
      <c r="N72" s="771"/>
      <c r="O72" s="771"/>
      <c r="P72" s="771"/>
      <c r="Q72" s="771"/>
      <c r="R72" s="771"/>
      <c r="S72" s="771"/>
      <c r="T72" s="771"/>
      <c r="U72" s="771"/>
      <c r="V72" s="771"/>
      <c r="W72" s="771"/>
      <c r="X72" s="771"/>
      <c r="Y72" s="771"/>
      <c r="Z72" s="772"/>
      <c r="AD72" s="388"/>
      <c r="CG72" s="48"/>
      <c r="CH72" s="48"/>
      <c r="CI72" s="48"/>
      <c r="CJ72" s="48"/>
      <c r="CK72" s="48"/>
      <c r="CL72" s="48"/>
      <c r="CM72" s="48"/>
    </row>
    <row r="73" spans="1:91" ht="27.95" customHeight="1" x14ac:dyDescent="0.2">
      <c r="A73" s="348"/>
      <c r="B73" s="198" t="s">
        <v>560</v>
      </c>
      <c r="C73" s="123" t="s">
        <v>561</v>
      </c>
      <c r="D73" s="688"/>
      <c r="E73" s="689"/>
      <c r="F73" s="688"/>
      <c r="G73" s="689"/>
      <c r="H73" s="688"/>
      <c r="I73" s="689"/>
      <c r="J73" s="688"/>
      <c r="K73" s="689"/>
      <c r="L73" s="688"/>
      <c r="M73" s="689"/>
      <c r="N73" s="688"/>
      <c r="O73" s="689"/>
      <c r="P73" s="688"/>
      <c r="Q73" s="689"/>
      <c r="R73" s="688"/>
      <c r="S73" s="689"/>
      <c r="T73" s="688"/>
      <c r="U73" s="689"/>
      <c r="V73" s="688"/>
      <c r="W73" s="689"/>
      <c r="X73" s="45"/>
      <c r="Y73" s="546">
        <f>IF(OR(D73="s",F73="s",H73="s",J73="s",L73="s",N73="s",P73="s",R73="s",T73="s",V73="s"), 0, IF(OR(D73="a",F73="a",H73="a",J73="a",L73="a",N73="a",P73="a",R73="a",T73="a",V73="a"),Z73,0))</f>
        <v>0</v>
      </c>
      <c r="Z73" s="338">
        <v>15</v>
      </c>
      <c r="AA73" s="41">
        <f t="shared" ref="AA73:AA81" si="15">COUNTIF(D73:W73,"a")+COUNTIF(D73:W73,"s")</f>
        <v>0</v>
      </c>
      <c r="AB73" s="390"/>
      <c r="AD73" s="388"/>
      <c r="CG73" s="48"/>
      <c r="CH73" s="48"/>
      <c r="CI73" s="48"/>
      <c r="CJ73" s="48"/>
      <c r="CK73" s="48"/>
      <c r="CL73" s="48"/>
      <c r="CM73" s="48"/>
    </row>
    <row r="74" spans="1:91" ht="67.7" customHeight="1" x14ac:dyDescent="0.2">
      <c r="A74" s="348"/>
      <c r="B74" s="208" t="s">
        <v>562</v>
      </c>
      <c r="C74" s="124" t="s">
        <v>563</v>
      </c>
      <c r="D74" s="636"/>
      <c r="E74" s="637"/>
      <c r="F74" s="636"/>
      <c r="G74" s="637"/>
      <c r="H74" s="636"/>
      <c r="I74" s="637"/>
      <c r="J74" s="636"/>
      <c r="K74" s="637"/>
      <c r="L74" s="636"/>
      <c r="M74" s="637"/>
      <c r="N74" s="636"/>
      <c r="O74" s="637"/>
      <c r="P74" s="636"/>
      <c r="Q74" s="637"/>
      <c r="R74" s="636"/>
      <c r="S74" s="637"/>
      <c r="T74" s="636"/>
      <c r="U74" s="637"/>
      <c r="V74" s="636"/>
      <c r="W74" s="637"/>
      <c r="X74" s="45"/>
      <c r="Y74" s="33">
        <f t="shared" ref="Y74:Y81" si="16">IF(OR(D74="s",F74="s",H74="s",J74="s",L74="s",N74="s",P74="s",R74="s",T74="s",V74="s"), 0, IF(OR(D74="a",F74="a",H74="a",J74="a",L74="a",N74="a",P74="a",R74="a",T74="a",V74="a"),Z74,0))</f>
        <v>0</v>
      </c>
      <c r="Z74" s="336">
        <v>5</v>
      </c>
      <c r="AA74" s="41">
        <f t="shared" si="15"/>
        <v>0</v>
      </c>
      <c r="AB74" s="390"/>
      <c r="AD74" s="388" t="s">
        <v>479</v>
      </c>
      <c r="CG74" s="48"/>
      <c r="CH74" s="48"/>
      <c r="CI74" s="48"/>
      <c r="CJ74" s="48"/>
      <c r="CK74" s="48"/>
      <c r="CL74" s="48"/>
      <c r="CM74" s="48"/>
    </row>
    <row r="75" spans="1:91" ht="45" customHeight="1" x14ac:dyDescent="0.2">
      <c r="A75" s="348"/>
      <c r="B75" s="208" t="s">
        <v>564</v>
      </c>
      <c r="C75" s="124" t="s">
        <v>565</v>
      </c>
      <c r="D75" s="636"/>
      <c r="E75" s="637"/>
      <c r="F75" s="636"/>
      <c r="G75" s="637"/>
      <c r="H75" s="636"/>
      <c r="I75" s="637"/>
      <c r="J75" s="636"/>
      <c r="K75" s="637"/>
      <c r="L75" s="636"/>
      <c r="M75" s="637"/>
      <c r="N75" s="636"/>
      <c r="O75" s="637"/>
      <c r="P75" s="636"/>
      <c r="Q75" s="637"/>
      <c r="R75" s="636"/>
      <c r="S75" s="637"/>
      <c r="T75" s="636"/>
      <c r="U75" s="637"/>
      <c r="V75" s="636"/>
      <c r="W75" s="637"/>
      <c r="X75" s="45"/>
      <c r="Y75" s="77">
        <f t="shared" si="16"/>
        <v>0</v>
      </c>
      <c r="Z75" s="339">
        <v>5</v>
      </c>
      <c r="AA75" s="41">
        <f t="shared" si="15"/>
        <v>0</v>
      </c>
      <c r="AB75" s="390"/>
      <c r="AD75" s="388" t="s">
        <v>479</v>
      </c>
      <c r="CG75" s="48"/>
      <c r="CH75" s="48"/>
      <c r="CI75" s="48"/>
      <c r="CJ75" s="48"/>
      <c r="CK75" s="48"/>
      <c r="CL75" s="48"/>
      <c r="CM75" s="48"/>
    </row>
    <row r="76" spans="1:91" ht="67.7" customHeight="1" x14ac:dyDescent="0.2">
      <c r="A76" s="348"/>
      <c r="B76" s="214" t="s">
        <v>566</v>
      </c>
      <c r="C76" s="116" t="s">
        <v>567</v>
      </c>
      <c r="D76" s="684"/>
      <c r="E76" s="685"/>
      <c r="F76" s="684"/>
      <c r="G76" s="685"/>
      <c r="H76" s="684"/>
      <c r="I76" s="685"/>
      <c r="J76" s="684"/>
      <c r="K76" s="685"/>
      <c r="L76" s="684"/>
      <c r="M76" s="685"/>
      <c r="N76" s="684"/>
      <c r="O76" s="685"/>
      <c r="P76" s="684"/>
      <c r="Q76" s="685"/>
      <c r="R76" s="684"/>
      <c r="S76" s="685"/>
      <c r="T76" s="684"/>
      <c r="U76" s="685"/>
      <c r="V76" s="684"/>
      <c r="W76" s="685"/>
      <c r="X76" s="391"/>
      <c r="Y76" s="77">
        <f t="shared" si="16"/>
        <v>0</v>
      </c>
      <c r="Z76" s="339">
        <v>10</v>
      </c>
      <c r="AA76" s="41">
        <f t="shared" si="15"/>
        <v>0</v>
      </c>
      <c r="AB76" s="390"/>
      <c r="AD76" s="388"/>
      <c r="CG76" s="48"/>
      <c r="CH76" s="48"/>
      <c r="CI76" s="48"/>
      <c r="CJ76" s="48"/>
      <c r="CK76" s="48"/>
      <c r="CL76" s="48"/>
      <c r="CM76" s="48"/>
    </row>
    <row r="77" spans="1:91" ht="30" customHeight="1" x14ac:dyDescent="0.2">
      <c r="A77" s="344"/>
      <c r="B77" s="208"/>
      <c r="C77" s="392" t="s">
        <v>568</v>
      </c>
      <c r="D77" s="644"/>
      <c r="E77" s="808"/>
      <c r="F77" s="808"/>
      <c r="G77" s="808"/>
      <c r="H77" s="808"/>
      <c r="I77" s="808"/>
      <c r="J77" s="808"/>
      <c r="K77" s="808"/>
      <c r="L77" s="808"/>
      <c r="M77" s="808"/>
      <c r="N77" s="808"/>
      <c r="O77" s="808"/>
      <c r="P77" s="808"/>
      <c r="Q77" s="808"/>
      <c r="R77" s="808"/>
      <c r="S77" s="808"/>
      <c r="T77" s="808"/>
      <c r="U77" s="808"/>
      <c r="V77" s="808"/>
      <c r="W77" s="808"/>
      <c r="X77" s="808"/>
      <c r="Y77" s="808"/>
      <c r="Z77" s="809"/>
      <c r="AD77" s="388"/>
      <c r="CG77" s="48"/>
      <c r="CH77" s="48"/>
      <c r="CI77" s="48"/>
      <c r="CJ77" s="48"/>
      <c r="CK77" s="48"/>
      <c r="CL77" s="48"/>
      <c r="CM77" s="48"/>
    </row>
    <row r="78" spans="1:91" ht="88.5" customHeight="1" x14ac:dyDescent="0.2">
      <c r="A78" s="348"/>
      <c r="B78" s="198" t="s">
        <v>569</v>
      </c>
      <c r="C78" s="123" t="s">
        <v>570</v>
      </c>
      <c r="D78" s="688"/>
      <c r="E78" s="689"/>
      <c r="F78" s="688"/>
      <c r="G78" s="689"/>
      <c r="H78" s="688"/>
      <c r="I78" s="689"/>
      <c r="J78" s="688"/>
      <c r="K78" s="689"/>
      <c r="L78" s="688"/>
      <c r="M78" s="689"/>
      <c r="N78" s="688"/>
      <c r="O78" s="689"/>
      <c r="P78" s="688"/>
      <c r="Q78" s="689"/>
      <c r="R78" s="688"/>
      <c r="S78" s="689"/>
      <c r="T78" s="688"/>
      <c r="U78" s="689"/>
      <c r="V78" s="688"/>
      <c r="W78" s="689"/>
      <c r="X78" s="45"/>
      <c r="Y78" s="393">
        <f t="shared" si="16"/>
        <v>0</v>
      </c>
      <c r="Z78" s="341">
        <v>5</v>
      </c>
      <c r="AA78" s="41">
        <f t="shared" si="15"/>
        <v>0</v>
      </c>
      <c r="AB78" s="390"/>
      <c r="AD78" s="388" t="s">
        <v>479</v>
      </c>
      <c r="CG78" s="48"/>
      <c r="CH78" s="48"/>
      <c r="CI78" s="48"/>
      <c r="CJ78" s="48"/>
      <c r="CK78" s="48"/>
      <c r="CL78" s="48"/>
      <c r="CM78" s="48"/>
    </row>
    <row r="79" spans="1:91" ht="106.5" customHeight="1" x14ac:dyDescent="0.2">
      <c r="A79" s="348"/>
      <c r="B79" s="208" t="s">
        <v>571</v>
      </c>
      <c r="C79" s="116" t="s">
        <v>572</v>
      </c>
      <c r="D79" s="636"/>
      <c r="E79" s="637"/>
      <c r="F79" s="636"/>
      <c r="G79" s="637"/>
      <c r="H79" s="636"/>
      <c r="I79" s="637"/>
      <c r="J79" s="636"/>
      <c r="K79" s="637"/>
      <c r="L79" s="636"/>
      <c r="M79" s="637"/>
      <c r="N79" s="636"/>
      <c r="O79" s="637"/>
      <c r="P79" s="636"/>
      <c r="Q79" s="637"/>
      <c r="R79" s="636"/>
      <c r="S79" s="637"/>
      <c r="T79" s="636"/>
      <c r="U79" s="637"/>
      <c r="V79" s="636"/>
      <c r="W79" s="637"/>
      <c r="X79" s="45"/>
      <c r="Y79" s="77">
        <f t="shared" si="16"/>
        <v>0</v>
      </c>
      <c r="Z79" s="339">
        <v>5</v>
      </c>
      <c r="AA79" s="41">
        <f t="shared" si="15"/>
        <v>0</v>
      </c>
      <c r="AB79" s="390"/>
      <c r="AD79" s="388"/>
      <c r="CG79" s="48"/>
      <c r="CH79" s="48"/>
      <c r="CI79" s="48"/>
      <c r="CJ79" s="48"/>
      <c r="CK79" s="48"/>
      <c r="CL79" s="48"/>
      <c r="CM79" s="48"/>
    </row>
    <row r="80" spans="1:91" ht="45" customHeight="1" x14ac:dyDescent="0.2">
      <c r="A80" s="348"/>
      <c r="B80" s="208" t="s">
        <v>573</v>
      </c>
      <c r="C80" s="124" t="s">
        <v>1004</v>
      </c>
      <c r="D80" s="636"/>
      <c r="E80" s="637"/>
      <c r="F80" s="636"/>
      <c r="G80" s="637"/>
      <c r="H80" s="636"/>
      <c r="I80" s="637"/>
      <c r="J80" s="636"/>
      <c r="K80" s="637"/>
      <c r="L80" s="636"/>
      <c r="M80" s="637"/>
      <c r="N80" s="636"/>
      <c r="O80" s="637"/>
      <c r="P80" s="636"/>
      <c r="Q80" s="637"/>
      <c r="R80" s="636"/>
      <c r="S80" s="637"/>
      <c r="T80" s="636"/>
      <c r="U80" s="637"/>
      <c r="V80" s="636"/>
      <c r="W80" s="637"/>
      <c r="X80" s="45"/>
      <c r="Y80" s="77">
        <f t="shared" si="16"/>
        <v>0</v>
      </c>
      <c r="Z80" s="339">
        <v>10</v>
      </c>
      <c r="AA80" s="41">
        <f t="shared" si="15"/>
        <v>0</v>
      </c>
      <c r="AB80" s="390"/>
      <c r="AD80" s="388"/>
      <c r="CG80" s="48"/>
      <c r="CH80" s="48"/>
      <c r="CI80" s="48"/>
      <c r="CJ80" s="48"/>
      <c r="CK80" s="48"/>
      <c r="CL80" s="48"/>
      <c r="CM80" s="48"/>
    </row>
    <row r="81" spans="1:107" ht="67.7" customHeight="1" thickBot="1" x14ac:dyDescent="0.2">
      <c r="A81" s="348"/>
      <c r="B81" s="208" t="s">
        <v>574</v>
      </c>
      <c r="C81" s="124" t="s">
        <v>575</v>
      </c>
      <c r="D81" s="571"/>
      <c r="E81" s="572"/>
      <c r="F81" s="571"/>
      <c r="G81" s="572"/>
      <c r="H81" s="571"/>
      <c r="I81" s="572"/>
      <c r="J81" s="571"/>
      <c r="K81" s="572"/>
      <c r="L81" s="571"/>
      <c r="M81" s="572"/>
      <c r="N81" s="571"/>
      <c r="O81" s="572"/>
      <c r="P81" s="571"/>
      <c r="Q81" s="572"/>
      <c r="R81" s="571"/>
      <c r="S81" s="572"/>
      <c r="T81" s="571"/>
      <c r="U81" s="572"/>
      <c r="V81" s="571"/>
      <c r="W81" s="572"/>
      <c r="X81" s="45"/>
      <c r="Y81" s="34">
        <f t="shared" si="16"/>
        <v>0</v>
      </c>
      <c r="Z81" s="339">
        <v>10</v>
      </c>
      <c r="AA81" s="41">
        <f t="shared" si="15"/>
        <v>0</v>
      </c>
      <c r="AB81" s="390"/>
      <c r="AD81" s="388" t="s">
        <v>479</v>
      </c>
      <c r="CG81" s="48"/>
      <c r="CH81" s="48"/>
      <c r="CI81" s="48"/>
      <c r="CJ81" s="48"/>
      <c r="CK81" s="48"/>
      <c r="CL81" s="48"/>
      <c r="CM81" s="48"/>
    </row>
    <row r="82" spans="1:107" ht="21" customHeight="1" thickTop="1" thickBot="1" x14ac:dyDescent="0.25">
      <c r="A82" s="348"/>
      <c r="B82" s="42"/>
      <c r="C82" s="143"/>
      <c r="D82" s="638" t="s">
        <v>76</v>
      </c>
      <c r="E82" s="639"/>
      <c r="F82" s="639"/>
      <c r="G82" s="639"/>
      <c r="H82" s="639"/>
      <c r="I82" s="639"/>
      <c r="J82" s="639"/>
      <c r="K82" s="639"/>
      <c r="L82" s="639"/>
      <c r="M82" s="639"/>
      <c r="N82" s="639"/>
      <c r="O82" s="639"/>
      <c r="P82" s="639"/>
      <c r="Q82" s="639"/>
      <c r="R82" s="639"/>
      <c r="S82" s="639"/>
      <c r="T82" s="639"/>
      <c r="U82" s="639"/>
      <c r="V82" s="639"/>
      <c r="W82" s="639"/>
      <c r="X82" s="640"/>
      <c r="Y82" s="86">
        <f>SUM(Y73:Y81)</f>
        <v>0</v>
      </c>
      <c r="Z82" s="337">
        <f>SUM(Z73:Z81)</f>
        <v>65</v>
      </c>
      <c r="AD82" s="388"/>
      <c r="CG82" s="48"/>
      <c r="CH82" s="48"/>
      <c r="CI82" s="48"/>
      <c r="CJ82" s="48"/>
      <c r="CK82" s="48"/>
      <c r="CL82" s="48"/>
      <c r="CM82" s="48"/>
    </row>
    <row r="83" spans="1:107" ht="21" customHeight="1" thickBot="1" x14ac:dyDescent="0.25">
      <c r="A83" s="321"/>
      <c r="B83" s="93"/>
      <c r="C83" s="279"/>
      <c r="D83" s="634"/>
      <c r="E83" s="635"/>
      <c r="F83" s="701">
        <v>25</v>
      </c>
      <c r="G83" s="702"/>
      <c r="H83" s="702"/>
      <c r="I83" s="702"/>
      <c r="J83" s="702"/>
      <c r="K83" s="702"/>
      <c r="L83" s="702"/>
      <c r="M83" s="702"/>
      <c r="N83" s="702"/>
      <c r="O83" s="702"/>
      <c r="P83" s="702"/>
      <c r="Q83" s="702"/>
      <c r="R83" s="702"/>
      <c r="S83" s="702"/>
      <c r="T83" s="702"/>
      <c r="U83" s="702"/>
      <c r="V83" s="702"/>
      <c r="W83" s="702"/>
      <c r="X83" s="702"/>
      <c r="Y83" s="702"/>
      <c r="Z83" s="703"/>
      <c r="AD83" s="388"/>
      <c r="CG83" s="48"/>
      <c r="CH83" s="48"/>
      <c r="CI83" s="48"/>
      <c r="CJ83" s="48"/>
      <c r="CK83" s="48"/>
      <c r="CL83" s="48"/>
      <c r="CM83" s="48"/>
    </row>
    <row r="84" spans="1:107" s="553" customFormat="1" ht="30" customHeight="1" thickBot="1" x14ac:dyDescent="0.25">
      <c r="A84" s="319" t="s">
        <v>306</v>
      </c>
      <c r="B84" s="206" t="s">
        <v>576</v>
      </c>
      <c r="C84" s="153" t="s">
        <v>577</v>
      </c>
      <c r="D84" s="159"/>
      <c r="E84" s="158"/>
      <c r="F84" s="425"/>
      <c r="G84" s="162"/>
      <c r="H84" s="159"/>
      <c r="I84" s="158"/>
      <c r="J84" s="356"/>
      <c r="K84" s="162"/>
      <c r="L84" s="357"/>
      <c r="M84" s="158"/>
      <c r="N84" s="161"/>
      <c r="O84" s="162"/>
      <c r="P84" s="159"/>
      <c r="Q84" s="158"/>
      <c r="R84" s="161"/>
      <c r="S84" s="162"/>
      <c r="T84" s="425"/>
      <c r="U84" s="158"/>
      <c r="V84" s="161"/>
      <c r="W84" s="158"/>
      <c r="X84" s="257"/>
      <c r="Y84" s="358"/>
      <c r="Z84" s="342"/>
      <c r="AA84" s="41"/>
      <c r="AB84" s="555"/>
      <c r="AD84" s="554"/>
    </row>
    <row r="85" spans="1:107" ht="45" customHeight="1" x14ac:dyDescent="0.2">
      <c r="A85" s="348"/>
      <c r="B85" s="198" t="s">
        <v>578</v>
      </c>
      <c r="C85" s="123" t="s">
        <v>579</v>
      </c>
      <c r="D85" s="682"/>
      <c r="E85" s="683"/>
      <c r="F85" s="682"/>
      <c r="G85" s="683"/>
      <c r="H85" s="682"/>
      <c r="I85" s="683"/>
      <c r="J85" s="682"/>
      <c r="K85" s="683"/>
      <c r="L85" s="682"/>
      <c r="M85" s="683"/>
      <c r="N85" s="682"/>
      <c r="O85" s="683"/>
      <c r="P85" s="682"/>
      <c r="Q85" s="683"/>
      <c r="R85" s="682"/>
      <c r="S85" s="683"/>
      <c r="T85" s="682"/>
      <c r="U85" s="683"/>
      <c r="V85" s="682"/>
      <c r="W85" s="683"/>
      <c r="X85" s="45"/>
      <c r="Y85" s="546">
        <f>IF(OR(D85="s",F85="s",H85="s",J85="s",L85="s",N85="s",P85="s",R85="s",T85="s",V85="s"), 0, IF(OR(D85="a",F85="a",H85="a",J85="a",L85="a",N85="a",P85="a",R85="a",T85="a",V85="a"),Z85,0))</f>
        <v>0</v>
      </c>
      <c r="Z85" s="343">
        <v>10</v>
      </c>
      <c r="AA85" s="41">
        <f>COUNTIF(D85:W85,"a")+COUNTIF(D85:W85,"s")</f>
        <v>0</v>
      </c>
      <c r="AB85" s="390"/>
      <c r="AD85" s="388"/>
      <c r="CG85" s="48"/>
      <c r="CH85" s="48"/>
      <c r="CI85" s="48"/>
      <c r="CJ85" s="48"/>
      <c r="CK85" s="48"/>
      <c r="CL85" s="48"/>
      <c r="CM85" s="48"/>
    </row>
    <row r="86" spans="1:107" ht="150" customHeight="1" x14ac:dyDescent="0.2">
      <c r="A86" s="801"/>
      <c r="B86" s="691" t="s">
        <v>580</v>
      </c>
      <c r="C86" s="124" t="s">
        <v>726</v>
      </c>
      <c r="D86" s="636"/>
      <c r="E86" s="637"/>
      <c r="F86" s="636"/>
      <c r="G86" s="637"/>
      <c r="H86" s="636"/>
      <c r="I86" s="637"/>
      <c r="J86" s="636"/>
      <c r="K86" s="637"/>
      <c r="L86" s="636"/>
      <c r="M86" s="637"/>
      <c r="N86" s="636"/>
      <c r="O86" s="637"/>
      <c r="P86" s="636"/>
      <c r="Q86" s="637"/>
      <c r="R86" s="636"/>
      <c r="S86" s="637"/>
      <c r="T86" s="636"/>
      <c r="U86" s="637"/>
      <c r="V86" s="636"/>
      <c r="W86" s="637"/>
      <c r="X86" s="45"/>
      <c r="Y86" s="33">
        <f>IF(OR(D86="s",F86="s",H86="s",J86="s",L86="s",N86="s",P86="s",R86="s",T86="s",V86="s"), 0, IF(OR(D86="a",F86="a",H86="a",J86="a",L86="a",N86="a",P86="a",R86="a",T86="a",V86="a"),Z86,0))</f>
        <v>0</v>
      </c>
      <c r="Z86" s="336">
        <v>10</v>
      </c>
      <c r="AA86" s="41">
        <f>COUNTIF(D86:W86,"a")+COUNTIF(D86:W86,"s")</f>
        <v>0</v>
      </c>
      <c r="AB86" s="390"/>
      <c r="AD86" s="388"/>
      <c r="CG86" s="48"/>
      <c r="CH86" s="48"/>
      <c r="CI86" s="48"/>
      <c r="CJ86" s="48"/>
      <c r="CK86" s="48"/>
      <c r="CL86" s="48"/>
      <c r="CM86" s="48"/>
    </row>
    <row r="87" spans="1:107" ht="27.95" customHeight="1" x14ac:dyDescent="0.2">
      <c r="A87" s="802"/>
      <c r="B87" s="692"/>
      <c r="C87" s="444" t="s">
        <v>724</v>
      </c>
      <c r="D87" s="804" t="s">
        <v>725</v>
      </c>
      <c r="E87" s="805"/>
      <c r="F87" s="805"/>
      <c r="G87" s="805"/>
      <c r="H87" s="805"/>
      <c r="I87" s="805"/>
      <c r="J87" s="805"/>
      <c r="K87" s="805"/>
      <c r="L87" s="805"/>
      <c r="M87" s="805"/>
      <c r="N87" s="805"/>
      <c r="O87" s="805"/>
      <c r="P87" s="805"/>
      <c r="Q87" s="805"/>
      <c r="R87" s="805"/>
      <c r="S87" s="805"/>
      <c r="T87" s="805"/>
      <c r="U87" s="805"/>
      <c r="V87" s="805"/>
      <c r="W87" s="805"/>
      <c r="X87" s="805"/>
      <c r="Y87" s="806"/>
      <c r="Z87" s="807"/>
      <c r="AA87" s="41">
        <f>COUNTIF(D87:W87,"a")+COUNTIF(D87:W87,"s")</f>
        <v>0</v>
      </c>
      <c r="AB87" s="390"/>
      <c r="AD87" s="388"/>
      <c r="CG87" s="48"/>
      <c r="CH87" s="48"/>
      <c r="CI87" s="48"/>
      <c r="CJ87" s="48"/>
      <c r="CK87" s="48"/>
      <c r="CL87" s="48"/>
      <c r="CM87" s="48"/>
    </row>
    <row r="88" spans="1:107" ht="45" customHeight="1" thickBot="1" x14ac:dyDescent="0.25">
      <c r="A88" s="348"/>
      <c r="B88" s="208" t="s">
        <v>581</v>
      </c>
      <c r="C88" s="124" t="s">
        <v>582</v>
      </c>
      <c r="D88" s="636"/>
      <c r="E88" s="637"/>
      <c r="F88" s="636"/>
      <c r="G88" s="637"/>
      <c r="H88" s="636"/>
      <c r="I88" s="637"/>
      <c r="J88" s="636"/>
      <c r="K88" s="637"/>
      <c r="L88" s="636"/>
      <c r="M88" s="637"/>
      <c r="N88" s="636"/>
      <c r="O88" s="637"/>
      <c r="P88" s="636"/>
      <c r="Q88" s="637"/>
      <c r="R88" s="636"/>
      <c r="S88" s="637"/>
      <c r="T88" s="636"/>
      <c r="U88" s="637"/>
      <c r="V88" s="636"/>
      <c r="W88" s="637"/>
      <c r="X88" s="45"/>
      <c r="Y88" s="77">
        <f>IF(OR(D88="s",F88="s",H88="s",J88="s",L88="s",N88="s",P88="s",R88="s",T88="s",V88="s"), 0, IF(OR(D88="a",F88="a",H88="a",J88="a",L88="a",N88="a",P88="a",R88="a",T88="a",V88="a"),Z88,0))</f>
        <v>0</v>
      </c>
      <c r="Z88" s="339">
        <v>5</v>
      </c>
      <c r="AA88" s="41">
        <f>COUNTIF(D88:W88,"a")+COUNTIF(D88:W88,"s")</f>
        <v>0</v>
      </c>
      <c r="AB88" s="390"/>
      <c r="AD88" s="388"/>
      <c r="CG88" s="48"/>
      <c r="CH88" s="48"/>
      <c r="CI88" s="48"/>
      <c r="CJ88" s="48"/>
      <c r="CK88" s="48"/>
      <c r="CL88" s="48"/>
      <c r="CM88" s="48"/>
    </row>
    <row r="89" spans="1:107" ht="21" customHeight="1" thickTop="1" thickBot="1" x14ac:dyDescent="0.25">
      <c r="A89" s="348" t="s">
        <v>513</v>
      </c>
      <c r="B89" s="42"/>
      <c r="C89" s="143"/>
      <c r="D89" s="638" t="s">
        <v>76</v>
      </c>
      <c r="E89" s="639"/>
      <c r="F89" s="639"/>
      <c r="G89" s="639"/>
      <c r="H89" s="639"/>
      <c r="I89" s="639"/>
      <c r="J89" s="639"/>
      <c r="K89" s="639"/>
      <c r="L89" s="639"/>
      <c r="M89" s="639"/>
      <c r="N89" s="639"/>
      <c r="O89" s="639"/>
      <c r="P89" s="639"/>
      <c r="Q89" s="639"/>
      <c r="R89" s="639"/>
      <c r="S89" s="639"/>
      <c r="T89" s="639"/>
      <c r="U89" s="639"/>
      <c r="V89" s="639"/>
      <c r="W89" s="639"/>
      <c r="X89" s="640"/>
      <c r="Y89" s="86">
        <f>SUM(Y85:Y88)</f>
        <v>0</v>
      </c>
      <c r="Z89" s="337">
        <f>SUM(Z85:Z88)</f>
        <v>25</v>
      </c>
      <c r="AD89" s="388"/>
      <c r="CG89" s="48"/>
      <c r="CH89" s="48"/>
      <c r="CI89" s="48"/>
      <c r="CJ89" s="48"/>
      <c r="CK89" s="48"/>
      <c r="CL89" s="48"/>
      <c r="CM89" s="48"/>
    </row>
    <row r="90" spans="1:107" ht="21" customHeight="1" thickBot="1" x14ac:dyDescent="0.25">
      <c r="A90" s="321" t="s">
        <v>513</v>
      </c>
      <c r="B90" s="93"/>
      <c r="C90" s="279"/>
      <c r="D90" s="634"/>
      <c r="E90" s="635"/>
      <c r="F90" s="704">
        <v>0</v>
      </c>
      <c r="G90" s="705"/>
      <c r="H90" s="705"/>
      <c r="I90" s="705"/>
      <c r="J90" s="705"/>
      <c r="K90" s="705"/>
      <c r="L90" s="705"/>
      <c r="M90" s="705"/>
      <c r="N90" s="705"/>
      <c r="O90" s="705"/>
      <c r="P90" s="705"/>
      <c r="Q90" s="705"/>
      <c r="R90" s="705"/>
      <c r="S90" s="705"/>
      <c r="T90" s="705"/>
      <c r="U90" s="705"/>
      <c r="V90" s="705"/>
      <c r="W90" s="705"/>
      <c r="X90" s="705"/>
      <c r="Y90" s="705"/>
      <c r="Z90" s="706"/>
      <c r="AD90" s="388"/>
      <c r="CG90" s="48"/>
      <c r="CH90" s="48"/>
      <c r="CI90" s="48"/>
      <c r="CJ90" s="48"/>
      <c r="CK90" s="48"/>
      <c r="CL90" s="48"/>
      <c r="CM90" s="48"/>
    </row>
    <row r="91" spans="1:107" ht="30" customHeight="1" thickBot="1" x14ac:dyDescent="0.25">
      <c r="A91" s="319"/>
      <c r="B91" s="203" t="s">
        <v>734</v>
      </c>
      <c r="C91" s="153" t="s">
        <v>735</v>
      </c>
      <c r="D91" s="159"/>
      <c r="E91" s="158"/>
      <c r="F91" s="161"/>
      <c r="G91" s="162"/>
      <c r="H91" s="425"/>
      <c r="I91" s="158"/>
      <c r="J91" s="169"/>
      <c r="K91" s="162"/>
      <c r="L91" s="159"/>
      <c r="M91" s="158"/>
      <c r="N91" s="161"/>
      <c r="O91" s="162"/>
      <c r="P91" s="159"/>
      <c r="Q91" s="158"/>
      <c r="R91" s="161"/>
      <c r="S91" s="162"/>
      <c r="T91" s="159"/>
      <c r="U91" s="158"/>
      <c r="V91" s="161"/>
      <c r="W91" s="158"/>
      <c r="X91" s="282"/>
      <c r="Y91" s="358"/>
      <c r="Z91" s="342"/>
      <c r="AD91" s="231"/>
      <c r="AE91" s="396"/>
      <c r="CG91" s="48"/>
      <c r="CH91" s="48"/>
      <c r="CI91" s="48"/>
      <c r="CJ91" s="48"/>
      <c r="CK91" s="48"/>
      <c r="CL91" s="48"/>
      <c r="CM91" s="48"/>
    </row>
    <row r="92" spans="1:107" ht="30" customHeight="1" x14ac:dyDescent="0.2">
      <c r="A92" s="348"/>
      <c r="B92" s="207"/>
      <c r="C92" s="541" t="s">
        <v>736</v>
      </c>
      <c r="D92" s="623"/>
      <c r="E92" s="624"/>
      <c r="F92" s="624"/>
      <c r="G92" s="624"/>
      <c r="H92" s="624"/>
      <c r="I92" s="624"/>
      <c r="J92" s="624"/>
      <c r="K92" s="624"/>
      <c r="L92" s="624"/>
      <c r="M92" s="624"/>
      <c r="N92" s="624"/>
      <c r="O92" s="624"/>
      <c r="P92" s="624"/>
      <c r="Q92" s="624"/>
      <c r="R92" s="624"/>
      <c r="S92" s="624"/>
      <c r="T92" s="624"/>
      <c r="U92" s="624"/>
      <c r="V92" s="624"/>
      <c r="W92" s="624"/>
      <c r="X92" s="624"/>
      <c r="Y92" s="624"/>
      <c r="Z92" s="625"/>
      <c r="AD92" s="231"/>
      <c r="CF92" s="2"/>
    </row>
    <row r="93" spans="1:107" ht="45" customHeight="1" x14ac:dyDescent="0.2">
      <c r="A93" s="348"/>
      <c r="B93" s="199" t="s">
        <v>737</v>
      </c>
      <c r="C93" s="133" t="s">
        <v>738</v>
      </c>
      <c r="D93" s="621"/>
      <c r="E93" s="622"/>
      <c r="F93" s="621"/>
      <c r="G93" s="622"/>
      <c r="H93" s="621"/>
      <c r="I93" s="622"/>
      <c r="J93" s="621"/>
      <c r="K93" s="622"/>
      <c r="L93" s="621"/>
      <c r="M93" s="622"/>
      <c r="N93" s="621"/>
      <c r="O93" s="622"/>
      <c r="P93" s="621"/>
      <c r="Q93" s="622"/>
      <c r="R93" s="621"/>
      <c r="S93" s="622"/>
      <c r="T93" s="621"/>
      <c r="U93" s="622"/>
      <c r="V93" s="621"/>
      <c r="W93" s="622"/>
      <c r="X93" s="45"/>
      <c r="Y93" s="546">
        <f>IF(OR(D93="s",F93="s",H93="s",J93="s",L93="s",N93="s",P93="s",R93="s",T93="s",V93="s"), 0, IF(OR(D93="a",F93="a",H93="a",J93="a",L93="a",N93="a",P93="a",R93="a",T93="a",V93="a"),Z93,0))</f>
        <v>0</v>
      </c>
      <c r="Z93" s="338">
        <v>10</v>
      </c>
      <c r="AA93" s="41">
        <f t="shared" ref="AA93:AA94" si="17">COUNTIF(D93:W93,"a")+COUNTIF(D93:W93,"s")</f>
        <v>0</v>
      </c>
      <c r="AB93" s="390"/>
      <c r="AD93" s="231" t="s">
        <v>479</v>
      </c>
      <c r="CG93" s="48"/>
      <c r="CH93" s="48"/>
      <c r="CI93" s="48"/>
      <c r="CJ93" s="48"/>
      <c r="CK93" s="48"/>
      <c r="CL93" s="48"/>
      <c r="CM93" s="48"/>
    </row>
    <row r="94" spans="1:107" ht="45" customHeight="1" x14ac:dyDescent="0.2">
      <c r="A94" s="348"/>
      <c r="B94" s="201" t="s">
        <v>739</v>
      </c>
      <c r="C94" s="132" t="s">
        <v>740</v>
      </c>
      <c r="D94" s="628"/>
      <c r="E94" s="629"/>
      <c r="F94" s="628"/>
      <c r="G94" s="629"/>
      <c r="H94" s="628"/>
      <c r="I94" s="629"/>
      <c r="J94" s="628"/>
      <c r="K94" s="629"/>
      <c r="L94" s="628"/>
      <c r="M94" s="629"/>
      <c r="N94" s="628"/>
      <c r="O94" s="629"/>
      <c r="P94" s="628"/>
      <c r="Q94" s="629"/>
      <c r="R94" s="628"/>
      <c r="S94" s="629"/>
      <c r="T94" s="628"/>
      <c r="U94" s="629"/>
      <c r="V94" s="628"/>
      <c r="W94" s="629"/>
      <c r="X94" s="45"/>
      <c r="Y94" s="547">
        <f t="shared" ref="Y94" si="18">IF(OR(D94="s",F94="s",H94="s",J94="s",L94="s",N94="s",P94="s",R94="s",T94="s",V94="s"), 0, IF(OR(D94="a",F94="a",H94="a",J94="a",L94="a",N94="a",P94="a",R94="a",T94="a",V94="a"),Z94,0))</f>
        <v>0</v>
      </c>
      <c r="Z94" s="336">
        <v>5</v>
      </c>
      <c r="AA94" s="41">
        <f t="shared" si="17"/>
        <v>0</v>
      </c>
      <c r="AB94" s="390"/>
      <c r="AD94" s="231" t="s">
        <v>479</v>
      </c>
      <c r="AE94" s="396"/>
      <c r="CG94" s="48"/>
      <c r="CH94" s="48"/>
      <c r="CI94" s="48"/>
      <c r="CJ94" s="48"/>
      <c r="CK94" s="48"/>
      <c r="CL94" s="48"/>
      <c r="CM94" s="48"/>
    </row>
    <row r="95" spans="1:107" ht="45" customHeight="1" x14ac:dyDescent="0.2">
      <c r="A95" s="348"/>
      <c r="B95" s="201" t="s">
        <v>741</v>
      </c>
      <c r="C95" s="132" t="s">
        <v>742</v>
      </c>
      <c r="D95" s="628"/>
      <c r="E95" s="629"/>
      <c r="F95" s="628"/>
      <c r="G95" s="629"/>
      <c r="H95" s="628"/>
      <c r="I95" s="629"/>
      <c r="J95" s="628"/>
      <c r="K95" s="629"/>
      <c r="L95" s="628"/>
      <c r="M95" s="629"/>
      <c r="N95" s="628"/>
      <c r="O95" s="629"/>
      <c r="P95" s="628"/>
      <c r="Q95" s="629"/>
      <c r="R95" s="628"/>
      <c r="S95" s="629"/>
      <c r="T95" s="628"/>
      <c r="U95" s="629"/>
      <c r="V95" s="628"/>
      <c r="W95" s="629"/>
      <c r="X95" s="45"/>
      <c r="Y95" s="547">
        <f>IF(OR(D95="s",F95="s",H95="s",J95="s",L95="s",N95="s",P95="s",R95="s",T95="s",V95="s"), 0, IF(OR(D95="a",F95="a",H95="a",J95="a",L95="a",N95="a",P95="a",R95="a",T95="a",V95="a"),Z95,0))</f>
        <v>0</v>
      </c>
      <c r="Z95" s="336">
        <v>5</v>
      </c>
      <c r="AA95" s="184">
        <f>COUNTIF(D95:W95,"a")+COUNTIF(D95:W95,"s")</f>
        <v>0</v>
      </c>
      <c r="AB95" s="390"/>
      <c r="AD95" s="231"/>
      <c r="CG95" s="48"/>
      <c r="CH95" s="48"/>
      <c r="CI95" s="48"/>
      <c r="CJ95" s="48"/>
      <c r="CK95" s="48"/>
      <c r="CL95" s="48"/>
      <c r="CM95" s="48"/>
      <c r="CN95" s="48"/>
      <c r="CO95" s="48"/>
      <c r="CP95" s="48"/>
      <c r="CQ95" s="48"/>
      <c r="CR95" s="48"/>
      <c r="CS95" s="48"/>
      <c r="CT95" s="48"/>
      <c r="CU95" s="48"/>
      <c r="CV95" s="48"/>
      <c r="CW95" s="48"/>
      <c r="CX95" s="48"/>
      <c r="CY95" s="48"/>
      <c r="CZ95" s="48"/>
      <c r="DA95" s="48"/>
      <c r="DB95" s="48"/>
      <c r="DC95" s="48"/>
    </row>
    <row r="96" spans="1:107" ht="45" customHeight="1" x14ac:dyDescent="0.2">
      <c r="A96" s="348"/>
      <c r="B96" s="201" t="s">
        <v>743</v>
      </c>
      <c r="C96" s="132" t="s">
        <v>744</v>
      </c>
      <c r="D96" s="628"/>
      <c r="E96" s="629"/>
      <c r="F96" s="628"/>
      <c r="G96" s="629"/>
      <c r="H96" s="628"/>
      <c r="I96" s="629"/>
      <c r="J96" s="628"/>
      <c r="K96" s="629"/>
      <c r="L96" s="628"/>
      <c r="M96" s="629"/>
      <c r="N96" s="628"/>
      <c r="O96" s="629"/>
      <c r="P96" s="628"/>
      <c r="Q96" s="629"/>
      <c r="R96" s="628"/>
      <c r="S96" s="629"/>
      <c r="T96" s="628"/>
      <c r="U96" s="629"/>
      <c r="V96" s="628"/>
      <c r="W96" s="629"/>
      <c r="X96" s="45"/>
      <c r="Y96" s="547">
        <f>IF(OR(D96="s",F96="s",H96="s",J96="s",L96="s",N96="s",P96="s",R96="s",T96="s",V96="s"), 0, IF(OR(D96="a",F96="a",H96="a",J96="a",L96="a",N96="a",P96="a",R96="a",T96="a",V96="a"),Z96,0))</f>
        <v>0</v>
      </c>
      <c r="Z96" s="336">
        <v>5</v>
      </c>
      <c r="AA96" s="41">
        <f>COUNTIF(D96:W96,"a")+COUNTIF(D96:W96,"s")</f>
        <v>0</v>
      </c>
      <c r="AB96" s="390"/>
      <c r="AD96" s="231"/>
      <c r="AE96" s="396"/>
      <c r="CG96" s="48"/>
      <c r="CH96" s="48"/>
      <c r="CI96" s="48"/>
      <c r="CJ96" s="48"/>
      <c r="CK96" s="48"/>
      <c r="CL96" s="48"/>
      <c r="CM96" s="48"/>
    </row>
    <row r="97" spans="1:91" ht="45" customHeight="1" x14ac:dyDescent="0.2">
      <c r="A97" s="348"/>
      <c r="B97" s="204" t="s">
        <v>745</v>
      </c>
      <c r="C97" s="137" t="s">
        <v>746</v>
      </c>
      <c r="D97" s="647"/>
      <c r="E97" s="648"/>
      <c r="F97" s="647"/>
      <c r="G97" s="648"/>
      <c r="H97" s="647"/>
      <c r="I97" s="648"/>
      <c r="J97" s="647"/>
      <c r="K97" s="648"/>
      <c r="L97" s="647"/>
      <c r="M97" s="648"/>
      <c r="N97" s="647"/>
      <c r="O97" s="648"/>
      <c r="P97" s="647"/>
      <c r="Q97" s="648"/>
      <c r="R97" s="647"/>
      <c r="S97" s="648"/>
      <c r="T97" s="647"/>
      <c r="U97" s="648"/>
      <c r="V97" s="647"/>
      <c r="W97" s="648"/>
      <c r="X97" s="391"/>
      <c r="Y97" s="87">
        <f t="shared" ref="Y97:Y105" si="19">IF(OR(D97="s",F97="s",H97="s",J97="s",L97="s",N97="s",P97="s",R97="s",T97="s",V97="s"), 0, IF(OR(D97="a",F97="a",H97="a",J97="a",L97="a",N97="a",P97="a",R97="a",T97="a",V97="a"),Z97,0))</f>
        <v>0</v>
      </c>
      <c r="Z97" s="339">
        <v>5</v>
      </c>
      <c r="AA97" s="41">
        <f t="shared" ref="AA97:AA104" si="20">COUNTIF(D97:W97,"a")+COUNTIF(D97:W97,"s")</f>
        <v>0</v>
      </c>
      <c r="AB97" s="390"/>
      <c r="AD97" s="231"/>
      <c r="CG97" s="48"/>
      <c r="CH97" s="48"/>
      <c r="CI97" s="48"/>
      <c r="CJ97" s="48"/>
      <c r="CK97" s="48"/>
      <c r="CL97" s="48"/>
      <c r="CM97" s="48"/>
    </row>
    <row r="98" spans="1:91" ht="30" customHeight="1" x14ac:dyDescent="0.2">
      <c r="A98" s="348"/>
      <c r="B98" s="208"/>
      <c r="C98" s="449" t="s">
        <v>747</v>
      </c>
      <c r="D98" s="631"/>
      <c r="E98" s="631"/>
      <c r="F98" s="631"/>
      <c r="G98" s="631"/>
      <c r="H98" s="631"/>
      <c r="I98" s="631"/>
      <c r="J98" s="631"/>
      <c r="K98" s="631"/>
      <c r="L98" s="631"/>
      <c r="M98" s="631"/>
      <c r="N98" s="631"/>
      <c r="O98" s="631"/>
      <c r="P98" s="631"/>
      <c r="Q98" s="631"/>
      <c r="R98" s="631"/>
      <c r="S98" s="631"/>
      <c r="T98" s="631"/>
      <c r="U98" s="631"/>
      <c r="V98" s="631"/>
      <c r="W98" s="631"/>
      <c r="X98" s="631"/>
      <c r="Y98" s="631"/>
      <c r="Z98" s="632"/>
      <c r="CF98" s="2"/>
    </row>
    <row r="99" spans="1:91" ht="30" customHeight="1" x14ac:dyDescent="0.2">
      <c r="A99" s="348"/>
      <c r="B99" s="208"/>
      <c r="C99" s="449" t="s">
        <v>748</v>
      </c>
      <c r="D99" s="631"/>
      <c r="E99" s="631"/>
      <c r="F99" s="631"/>
      <c r="G99" s="631"/>
      <c r="H99" s="631"/>
      <c r="I99" s="631"/>
      <c r="J99" s="631"/>
      <c r="K99" s="631"/>
      <c r="L99" s="631"/>
      <c r="M99" s="631"/>
      <c r="N99" s="631"/>
      <c r="O99" s="631"/>
      <c r="P99" s="631"/>
      <c r="Q99" s="631"/>
      <c r="R99" s="631"/>
      <c r="S99" s="631"/>
      <c r="T99" s="631"/>
      <c r="U99" s="631"/>
      <c r="V99" s="631"/>
      <c r="W99" s="631"/>
      <c r="X99" s="631"/>
      <c r="Y99" s="631"/>
      <c r="Z99" s="632"/>
      <c r="CF99" s="2"/>
    </row>
    <row r="100" spans="1:91" ht="67.7" customHeight="1" x14ac:dyDescent="0.2">
      <c r="A100" s="348"/>
      <c r="B100" s="199" t="s">
        <v>749</v>
      </c>
      <c r="C100" s="133" t="s">
        <v>750</v>
      </c>
      <c r="D100" s="621"/>
      <c r="E100" s="622"/>
      <c r="F100" s="621"/>
      <c r="G100" s="622"/>
      <c r="H100" s="621"/>
      <c r="I100" s="622"/>
      <c r="J100" s="621"/>
      <c r="K100" s="622"/>
      <c r="L100" s="621"/>
      <c r="M100" s="622"/>
      <c r="N100" s="621"/>
      <c r="O100" s="622"/>
      <c r="P100" s="621"/>
      <c r="Q100" s="622"/>
      <c r="R100" s="621"/>
      <c r="S100" s="622"/>
      <c r="T100" s="621"/>
      <c r="U100" s="622"/>
      <c r="V100" s="621"/>
      <c r="W100" s="622"/>
      <c r="X100" s="45"/>
      <c r="Y100" s="544">
        <f t="shared" si="19"/>
        <v>0</v>
      </c>
      <c r="Z100" s="338">
        <v>10</v>
      </c>
      <c r="AA100" s="41">
        <f t="shared" si="20"/>
        <v>0</v>
      </c>
      <c r="AB100" s="390"/>
      <c r="AD100" s="231"/>
      <c r="CG100" s="48"/>
      <c r="CH100" s="48"/>
      <c r="CI100" s="48"/>
      <c r="CJ100" s="48"/>
      <c r="CK100" s="48"/>
      <c r="CL100" s="48"/>
      <c r="CM100" s="48"/>
    </row>
    <row r="101" spans="1:91" ht="45" customHeight="1" x14ac:dyDescent="0.2">
      <c r="A101" s="348"/>
      <c r="B101" s="201" t="s">
        <v>751</v>
      </c>
      <c r="C101" s="137" t="s">
        <v>752</v>
      </c>
      <c r="D101" s="628"/>
      <c r="E101" s="629"/>
      <c r="F101" s="628"/>
      <c r="G101" s="629"/>
      <c r="H101" s="628"/>
      <c r="I101" s="629"/>
      <c r="J101" s="628"/>
      <c r="K101" s="629"/>
      <c r="L101" s="628"/>
      <c r="M101" s="629"/>
      <c r="N101" s="628"/>
      <c r="O101" s="629"/>
      <c r="P101" s="628"/>
      <c r="Q101" s="629"/>
      <c r="R101" s="628"/>
      <c r="S101" s="629"/>
      <c r="T101" s="628"/>
      <c r="U101" s="629"/>
      <c r="V101" s="628"/>
      <c r="W101" s="629"/>
      <c r="X101" s="45"/>
      <c r="Y101" s="87">
        <f t="shared" si="19"/>
        <v>0</v>
      </c>
      <c r="Z101" s="339">
        <v>5</v>
      </c>
      <c r="AA101" s="41">
        <f t="shared" si="20"/>
        <v>0</v>
      </c>
      <c r="AB101" s="390"/>
      <c r="AD101" s="231"/>
      <c r="CG101" s="48"/>
      <c r="CH101" s="48"/>
      <c r="CI101" s="48"/>
      <c r="CJ101" s="48"/>
      <c r="CK101" s="48"/>
      <c r="CL101" s="48"/>
      <c r="CM101" s="48"/>
    </row>
    <row r="102" spans="1:91" ht="67.7" customHeight="1" x14ac:dyDescent="0.2">
      <c r="A102" s="348"/>
      <c r="B102" s="204" t="s">
        <v>753</v>
      </c>
      <c r="C102" s="137" t="s">
        <v>754</v>
      </c>
      <c r="D102" s="647"/>
      <c r="E102" s="648"/>
      <c r="F102" s="647"/>
      <c r="G102" s="648"/>
      <c r="H102" s="647"/>
      <c r="I102" s="648"/>
      <c r="J102" s="647"/>
      <c r="K102" s="648"/>
      <c r="L102" s="647"/>
      <c r="M102" s="648"/>
      <c r="N102" s="647"/>
      <c r="O102" s="648"/>
      <c r="P102" s="647"/>
      <c r="Q102" s="648"/>
      <c r="R102" s="647"/>
      <c r="S102" s="648"/>
      <c r="T102" s="647"/>
      <c r="U102" s="648"/>
      <c r="V102" s="647"/>
      <c r="W102" s="648"/>
      <c r="X102" s="391"/>
      <c r="Y102" s="87">
        <f t="shared" si="19"/>
        <v>0</v>
      </c>
      <c r="Z102" s="339">
        <v>5</v>
      </c>
      <c r="AA102" s="41">
        <f t="shared" si="20"/>
        <v>0</v>
      </c>
      <c r="AB102" s="390"/>
      <c r="AD102" s="231"/>
      <c r="CG102" s="48"/>
      <c r="CH102" s="48"/>
      <c r="CI102" s="48"/>
      <c r="CJ102" s="48"/>
      <c r="CK102" s="48"/>
      <c r="CL102" s="48"/>
      <c r="CM102" s="48"/>
    </row>
    <row r="103" spans="1:91" ht="30" customHeight="1" x14ac:dyDescent="0.2">
      <c r="A103" s="348"/>
      <c r="B103" s="208"/>
      <c r="C103" s="449" t="s">
        <v>755</v>
      </c>
      <c r="D103" s="630"/>
      <c r="E103" s="631"/>
      <c r="F103" s="631"/>
      <c r="G103" s="631"/>
      <c r="H103" s="631"/>
      <c r="I103" s="631"/>
      <c r="J103" s="631"/>
      <c r="K103" s="631"/>
      <c r="L103" s="631"/>
      <c r="M103" s="631"/>
      <c r="N103" s="631"/>
      <c r="O103" s="631"/>
      <c r="P103" s="631"/>
      <c r="Q103" s="631"/>
      <c r="R103" s="631"/>
      <c r="S103" s="631"/>
      <c r="T103" s="631"/>
      <c r="U103" s="631"/>
      <c r="V103" s="631"/>
      <c r="W103" s="631"/>
      <c r="X103" s="631"/>
      <c r="Y103" s="631"/>
      <c r="Z103" s="632"/>
      <c r="CF103" s="2"/>
    </row>
    <row r="104" spans="1:91" ht="45" customHeight="1" x14ac:dyDescent="0.2">
      <c r="A104" s="348"/>
      <c r="B104" s="199" t="s">
        <v>756</v>
      </c>
      <c r="C104" s="133" t="s">
        <v>757</v>
      </c>
      <c r="D104" s="621"/>
      <c r="E104" s="622"/>
      <c r="F104" s="621"/>
      <c r="G104" s="622"/>
      <c r="H104" s="621"/>
      <c r="I104" s="622"/>
      <c r="J104" s="621"/>
      <c r="K104" s="622"/>
      <c r="L104" s="621"/>
      <c r="M104" s="622"/>
      <c r="N104" s="621"/>
      <c r="O104" s="622"/>
      <c r="P104" s="621"/>
      <c r="Q104" s="622"/>
      <c r="R104" s="621"/>
      <c r="S104" s="622"/>
      <c r="T104" s="621"/>
      <c r="U104" s="622"/>
      <c r="V104" s="621"/>
      <c r="W104" s="622"/>
      <c r="X104" s="45"/>
      <c r="Y104" s="544">
        <f t="shared" si="19"/>
        <v>0</v>
      </c>
      <c r="Z104" s="338">
        <v>10</v>
      </c>
      <c r="AA104" s="41">
        <f t="shared" si="20"/>
        <v>0</v>
      </c>
      <c r="AB104" s="390"/>
      <c r="AD104" s="231"/>
      <c r="CG104" s="48"/>
      <c r="CH104" s="48"/>
      <c r="CI104" s="48"/>
      <c r="CJ104" s="48"/>
      <c r="CK104" s="48"/>
      <c r="CL104" s="48"/>
      <c r="CM104" s="48"/>
    </row>
    <row r="105" spans="1:91" ht="106.5" customHeight="1" x14ac:dyDescent="0.2">
      <c r="A105" s="348"/>
      <c r="B105" s="204" t="s">
        <v>758</v>
      </c>
      <c r="C105" s="137" t="s">
        <v>759</v>
      </c>
      <c r="D105" s="647"/>
      <c r="E105" s="648"/>
      <c r="F105" s="647"/>
      <c r="G105" s="648"/>
      <c r="H105" s="647"/>
      <c r="I105" s="648"/>
      <c r="J105" s="647"/>
      <c r="K105" s="648"/>
      <c r="L105" s="647"/>
      <c r="M105" s="648"/>
      <c r="N105" s="647"/>
      <c r="O105" s="648"/>
      <c r="P105" s="647"/>
      <c r="Q105" s="648"/>
      <c r="R105" s="647"/>
      <c r="S105" s="648"/>
      <c r="T105" s="647"/>
      <c r="U105" s="648"/>
      <c r="V105" s="647"/>
      <c r="W105" s="648"/>
      <c r="X105" s="394"/>
      <c r="Y105" s="87">
        <f t="shared" si="19"/>
        <v>0</v>
      </c>
      <c r="Z105" s="339">
        <v>5</v>
      </c>
      <c r="AA105" s="41">
        <f>COUNTIF(D105:W105,"a")+COUNTIF(D105:W105,"s")</f>
        <v>0</v>
      </c>
      <c r="AB105" s="390"/>
      <c r="AD105" s="231"/>
      <c r="CG105" s="48"/>
      <c r="CH105" s="48"/>
      <c r="CI105" s="48"/>
      <c r="CJ105" s="48"/>
      <c r="CK105" s="48"/>
      <c r="CL105" s="48"/>
      <c r="CM105" s="48"/>
    </row>
    <row r="106" spans="1:91" ht="30" customHeight="1" x14ac:dyDescent="0.2">
      <c r="A106" s="348"/>
      <c r="B106" s="208"/>
      <c r="C106" s="449" t="s">
        <v>760</v>
      </c>
      <c r="D106" s="630"/>
      <c r="E106" s="631"/>
      <c r="F106" s="631"/>
      <c r="G106" s="631"/>
      <c r="H106" s="631"/>
      <c r="I106" s="631"/>
      <c r="J106" s="631"/>
      <c r="K106" s="631"/>
      <c r="L106" s="631"/>
      <c r="M106" s="631"/>
      <c r="N106" s="631"/>
      <c r="O106" s="631"/>
      <c r="P106" s="631"/>
      <c r="Q106" s="631"/>
      <c r="R106" s="631"/>
      <c r="S106" s="631"/>
      <c r="T106" s="631"/>
      <c r="U106" s="631"/>
      <c r="V106" s="631"/>
      <c r="W106" s="631"/>
      <c r="X106" s="631"/>
      <c r="Y106" s="631"/>
      <c r="Z106" s="632"/>
      <c r="CF106" s="2"/>
    </row>
    <row r="107" spans="1:91" ht="67.7" customHeight="1" thickBot="1" x14ac:dyDescent="0.2">
      <c r="A107" s="348"/>
      <c r="B107" s="199" t="s">
        <v>761</v>
      </c>
      <c r="C107" s="129" t="s">
        <v>762</v>
      </c>
      <c r="D107" s="686"/>
      <c r="E107" s="687"/>
      <c r="F107" s="686"/>
      <c r="G107" s="687"/>
      <c r="H107" s="686"/>
      <c r="I107" s="687"/>
      <c r="J107" s="686"/>
      <c r="K107" s="687"/>
      <c r="L107" s="686"/>
      <c r="M107" s="687"/>
      <c r="N107" s="686"/>
      <c r="O107" s="687"/>
      <c r="P107" s="686"/>
      <c r="Q107" s="687"/>
      <c r="R107" s="686"/>
      <c r="S107" s="687"/>
      <c r="T107" s="686"/>
      <c r="U107" s="687"/>
      <c r="V107" s="686"/>
      <c r="W107" s="687"/>
      <c r="X107" s="450"/>
      <c r="Y107" s="546">
        <f>IF(OR(D107="s",F107="s",H107="s",J107="s",L107="s",N107="s",P107="s",R107="s",T107="s",V107="s"), 0, IF(OR(D107="a",F107="a",H107="a",J107="a",L107="a",N107="a",P107="a",R107="a",T107="a",V107="a", X107="NA"),Z107,0))</f>
        <v>0</v>
      </c>
      <c r="Z107" s="341">
        <v>20</v>
      </c>
      <c r="AA107" s="41">
        <f>COUNTIF(D107:W107,"a")+COUNTIF(D107:W107,"s")</f>
        <v>0</v>
      </c>
      <c r="AB107" s="390"/>
      <c r="AD107" s="231"/>
      <c r="AE107" s="396"/>
      <c r="CG107" s="48"/>
      <c r="CH107" s="48"/>
      <c r="CI107" s="48"/>
      <c r="CJ107" s="48"/>
      <c r="CK107" s="48"/>
      <c r="CL107" s="48"/>
      <c r="CM107" s="48"/>
    </row>
    <row r="108" spans="1:91" ht="21" customHeight="1" thickTop="1" thickBot="1" x14ac:dyDescent="0.25">
      <c r="A108" s="348"/>
      <c r="B108" s="84"/>
      <c r="C108" s="132"/>
      <c r="D108" s="638" t="s">
        <v>76</v>
      </c>
      <c r="E108" s="639"/>
      <c r="F108" s="639"/>
      <c r="G108" s="639"/>
      <c r="H108" s="639"/>
      <c r="I108" s="639"/>
      <c r="J108" s="639"/>
      <c r="K108" s="639"/>
      <c r="L108" s="639"/>
      <c r="M108" s="639"/>
      <c r="N108" s="639"/>
      <c r="O108" s="639"/>
      <c r="P108" s="639"/>
      <c r="Q108" s="639"/>
      <c r="R108" s="639"/>
      <c r="S108" s="639"/>
      <c r="T108" s="639"/>
      <c r="U108" s="639"/>
      <c r="V108" s="639"/>
      <c r="W108" s="639"/>
      <c r="X108" s="640"/>
      <c r="Y108" s="86">
        <f>SUM(Y93:Y107)</f>
        <v>0</v>
      </c>
      <c r="Z108" s="340">
        <f>SUM(Z93:Z97, Z100:Z102, Z104:Z105, Z107)</f>
        <v>85</v>
      </c>
      <c r="AD108" s="231"/>
      <c r="CG108" s="48"/>
      <c r="CH108" s="48"/>
      <c r="CI108" s="48"/>
      <c r="CJ108" s="48"/>
      <c r="CK108" s="48"/>
      <c r="CL108" s="48"/>
      <c r="CM108" s="48"/>
    </row>
    <row r="109" spans="1:91" ht="21" customHeight="1" thickBot="1" x14ac:dyDescent="0.25">
      <c r="A109" s="321"/>
      <c r="B109" s="163"/>
      <c r="C109" s="285"/>
      <c r="D109" s="634"/>
      <c r="E109" s="680"/>
      <c r="F109" s="758">
        <v>15</v>
      </c>
      <c r="G109" s="759"/>
      <c r="H109" s="759"/>
      <c r="I109" s="759"/>
      <c r="J109" s="759"/>
      <c r="K109" s="759"/>
      <c r="L109" s="759"/>
      <c r="M109" s="759"/>
      <c r="N109" s="759"/>
      <c r="O109" s="759"/>
      <c r="P109" s="759"/>
      <c r="Q109" s="759"/>
      <c r="R109" s="759"/>
      <c r="S109" s="759"/>
      <c r="T109" s="759"/>
      <c r="U109" s="759"/>
      <c r="V109" s="759"/>
      <c r="W109" s="759"/>
      <c r="X109" s="759"/>
      <c r="Y109" s="759"/>
      <c r="Z109" s="760"/>
      <c r="AD109" s="231"/>
      <c r="CG109" s="48"/>
      <c r="CH109" s="48"/>
      <c r="CI109" s="48"/>
      <c r="CJ109" s="48"/>
      <c r="CK109" s="48"/>
      <c r="CL109" s="48"/>
      <c r="CM109" s="48"/>
    </row>
    <row r="110" spans="1:91" ht="33" customHeight="1" thickBot="1" x14ac:dyDescent="0.25">
      <c r="A110" s="383"/>
      <c r="B110" s="220">
        <v>2000</v>
      </c>
      <c r="C110" s="677" t="s">
        <v>320</v>
      </c>
      <c r="D110" s="678"/>
      <c r="E110" s="678"/>
      <c r="F110" s="678"/>
      <c r="G110" s="678"/>
      <c r="H110" s="678"/>
      <c r="I110" s="678"/>
      <c r="J110" s="678"/>
      <c r="K110" s="678"/>
      <c r="L110" s="678"/>
      <c r="M110" s="678"/>
      <c r="N110" s="678"/>
      <c r="O110" s="678"/>
      <c r="P110" s="678"/>
      <c r="Q110" s="678"/>
      <c r="R110" s="678"/>
      <c r="S110" s="678"/>
      <c r="T110" s="678"/>
      <c r="U110" s="678"/>
      <c r="V110" s="678"/>
      <c r="W110" s="678"/>
      <c r="X110" s="678"/>
      <c r="Y110" s="678"/>
      <c r="Z110" s="679"/>
      <c r="AD110" s="231"/>
      <c r="CG110" s="48"/>
      <c r="CH110" s="48"/>
      <c r="CI110" s="48"/>
      <c r="CJ110" s="48"/>
      <c r="CK110" s="48"/>
      <c r="CL110" s="48"/>
      <c r="CM110" s="48"/>
    </row>
    <row r="111" spans="1:91" s="553" customFormat="1" ht="30" customHeight="1" thickBot="1" x14ac:dyDescent="0.25">
      <c r="A111" s="319" t="s">
        <v>306</v>
      </c>
      <c r="B111" s="210">
        <v>2100</v>
      </c>
      <c r="C111" s="144" t="s">
        <v>69</v>
      </c>
      <c r="D111" s="7"/>
      <c r="E111" s="10"/>
      <c r="F111" s="7"/>
      <c r="G111" s="10"/>
      <c r="H111" s="7"/>
      <c r="I111" s="8"/>
      <c r="J111" s="11" t="s">
        <v>75</v>
      </c>
      <c r="K111" s="10"/>
      <c r="L111" s="7"/>
      <c r="M111" s="8"/>
      <c r="N111" s="19" t="s">
        <v>75</v>
      </c>
      <c r="O111" s="10"/>
      <c r="P111" s="7"/>
      <c r="Q111" s="8"/>
      <c r="R111" s="9"/>
      <c r="S111" s="10"/>
      <c r="T111" s="7"/>
      <c r="U111" s="8"/>
      <c r="V111" s="9"/>
      <c r="W111" s="8"/>
      <c r="X111" s="18"/>
      <c r="Y111" s="12"/>
      <c r="Z111" s="333"/>
      <c r="AA111" s="41"/>
      <c r="AB111" s="555"/>
      <c r="AD111" s="554"/>
    </row>
    <row r="112" spans="1:91" ht="27.95" customHeight="1" x14ac:dyDescent="0.2">
      <c r="A112" s="348"/>
      <c r="B112" s="208" t="s">
        <v>321</v>
      </c>
      <c r="C112" s="121" t="s">
        <v>647</v>
      </c>
      <c r="D112" s="636"/>
      <c r="E112" s="637"/>
      <c r="F112" s="636"/>
      <c r="G112" s="637"/>
      <c r="H112" s="636"/>
      <c r="I112" s="637"/>
      <c r="J112" s="636"/>
      <c r="K112" s="637"/>
      <c r="L112" s="636"/>
      <c r="M112" s="637"/>
      <c r="N112" s="636"/>
      <c r="O112" s="637"/>
      <c r="P112" s="636"/>
      <c r="Q112" s="637"/>
      <c r="R112" s="636"/>
      <c r="S112" s="637"/>
      <c r="T112" s="636"/>
      <c r="U112" s="637"/>
      <c r="V112" s="636"/>
      <c r="W112" s="637"/>
      <c r="X112" s="81"/>
      <c r="Y112" s="547">
        <f t="shared" ref="Y112:Y119" si="21">IF(OR(D112="s",F112="s",H112="s",J112="s",L112="s",N112="s",P112="s",R112="s",T112="s",V112="s"), 0, IF(OR(D112="a",F112="a",H112="a",J112="a",L112="a",N112="a",P112="a",R112="a",T112="a",V112="a"),Z112,0))</f>
        <v>0</v>
      </c>
      <c r="Z112" s="336">
        <v>10</v>
      </c>
      <c r="AA112" s="184">
        <f>COUNTIF(D112:W112,"a")+COUNTIF(D112:W112,"s")+COUNTIF(X112:X112,"na")</f>
        <v>0</v>
      </c>
      <c r="AB112" s="390"/>
      <c r="AD112" s="388"/>
      <c r="CG112" s="48"/>
      <c r="CH112" s="48"/>
      <c r="CI112" s="48"/>
      <c r="CJ112" s="48"/>
      <c r="CK112" s="48"/>
      <c r="CL112" s="48"/>
      <c r="CM112" s="48"/>
    </row>
    <row r="113" spans="1:183" ht="45" customHeight="1" x14ac:dyDescent="0.2">
      <c r="A113" s="348"/>
      <c r="B113" s="208" t="s">
        <v>322</v>
      </c>
      <c r="C113" s="121" t="s">
        <v>648</v>
      </c>
      <c r="D113" s="636"/>
      <c r="E113" s="637"/>
      <c r="F113" s="636"/>
      <c r="G113" s="637"/>
      <c r="H113" s="636"/>
      <c r="I113" s="637"/>
      <c r="J113" s="636"/>
      <c r="K113" s="637"/>
      <c r="L113" s="636"/>
      <c r="M113" s="637"/>
      <c r="N113" s="636"/>
      <c r="O113" s="637"/>
      <c r="P113" s="636"/>
      <c r="Q113" s="637"/>
      <c r="R113" s="636"/>
      <c r="S113" s="637"/>
      <c r="T113" s="636"/>
      <c r="U113" s="637"/>
      <c r="V113" s="636"/>
      <c r="W113" s="637"/>
      <c r="X113" s="45"/>
      <c r="Y113" s="179">
        <f t="shared" si="21"/>
        <v>0</v>
      </c>
      <c r="Z113" s="336">
        <v>10</v>
      </c>
      <c r="AA113" s="41">
        <f t="shared" ref="AA113:AA117" si="22">COUNTIF(D113:W113,"a")+COUNTIF(D113:W113,"s")</f>
        <v>0</v>
      </c>
      <c r="AB113" s="390"/>
      <c r="AD113" s="388" t="s">
        <v>479</v>
      </c>
      <c r="CG113" s="48"/>
      <c r="CH113" s="48"/>
      <c r="CI113" s="48"/>
      <c r="CJ113" s="48"/>
      <c r="CK113" s="48"/>
      <c r="CL113" s="48"/>
      <c r="CM113" s="48"/>
    </row>
    <row r="114" spans="1:183" ht="45" customHeight="1" x14ac:dyDescent="0.2">
      <c r="A114" s="348"/>
      <c r="B114" s="208" t="s">
        <v>323</v>
      </c>
      <c r="C114" s="146" t="s">
        <v>649</v>
      </c>
      <c r="D114" s="636"/>
      <c r="E114" s="637"/>
      <c r="F114" s="636"/>
      <c r="G114" s="637"/>
      <c r="H114" s="636"/>
      <c r="I114" s="637"/>
      <c r="J114" s="636"/>
      <c r="K114" s="637"/>
      <c r="L114" s="636"/>
      <c r="M114" s="637"/>
      <c r="N114" s="636"/>
      <c r="O114" s="637"/>
      <c r="P114" s="636"/>
      <c r="Q114" s="637"/>
      <c r="R114" s="636"/>
      <c r="S114" s="637"/>
      <c r="T114" s="636"/>
      <c r="U114" s="637"/>
      <c r="V114" s="636"/>
      <c r="W114" s="637"/>
      <c r="X114" s="45"/>
      <c r="Y114" s="546">
        <f t="shared" si="21"/>
        <v>0</v>
      </c>
      <c r="Z114" s="341">
        <v>10</v>
      </c>
      <c r="AA114" s="41">
        <f t="shared" si="22"/>
        <v>0</v>
      </c>
      <c r="AB114" s="390"/>
      <c r="AD114" s="388"/>
      <c r="CG114" s="48"/>
      <c r="CH114" s="48"/>
      <c r="CI114" s="48"/>
      <c r="CJ114" s="48"/>
      <c r="CK114" s="48"/>
      <c r="CL114" s="48"/>
      <c r="CM114" s="48"/>
    </row>
    <row r="115" spans="1:183" ht="45" customHeight="1" x14ac:dyDescent="0.2">
      <c r="A115" s="348"/>
      <c r="B115" s="208" t="s">
        <v>324</v>
      </c>
      <c r="C115" s="121" t="s">
        <v>64</v>
      </c>
      <c r="D115" s="636"/>
      <c r="E115" s="637"/>
      <c r="F115" s="636"/>
      <c r="G115" s="637"/>
      <c r="H115" s="636"/>
      <c r="I115" s="637"/>
      <c r="J115" s="636"/>
      <c r="K115" s="637"/>
      <c r="L115" s="636"/>
      <c r="M115" s="637"/>
      <c r="N115" s="636"/>
      <c r="O115" s="637"/>
      <c r="P115" s="636"/>
      <c r="Q115" s="637"/>
      <c r="R115" s="636"/>
      <c r="S115" s="637"/>
      <c r="T115" s="636"/>
      <c r="U115" s="637"/>
      <c r="V115" s="636"/>
      <c r="W115" s="637"/>
      <c r="X115" s="45"/>
      <c r="Y115" s="87">
        <f t="shared" si="21"/>
        <v>0</v>
      </c>
      <c r="Z115" s="339">
        <v>10</v>
      </c>
      <c r="AA115" s="41">
        <f t="shared" si="22"/>
        <v>0</v>
      </c>
      <c r="AB115" s="390"/>
      <c r="AD115" s="388"/>
      <c r="CG115" s="48"/>
      <c r="CH115" s="48"/>
      <c r="CI115" s="48"/>
      <c r="CJ115" s="48"/>
      <c r="CK115" s="48"/>
      <c r="CL115" s="48"/>
      <c r="CM115" s="48"/>
    </row>
    <row r="116" spans="1:183" ht="27.95" customHeight="1" x14ac:dyDescent="0.2">
      <c r="A116" s="348"/>
      <c r="B116" s="208" t="s">
        <v>419</v>
      </c>
      <c r="C116" s="121" t="s">
        <v>650</v>
      </c>
      <c r="D116" s="636"/>
      <c r="E116" s="637"/>
      <c r="F116" s="636"/>
      <c r="G116" s="637"/>
      <c r="H116" s="636"/>
      <c r="I116" s="637"/>
      <c r="J116" s="636"/>
      <c r="K116" s="637"/>
      <c r="L116" s="636"/>
      <c r="M116" s="637"/>
      <c r="N116" s="636"/>
      <c r="O116" s="637"/>
      <c r="P116" s="636"/>
      <c r="Q116" s="637"/>
      <c r="R116" s="636"/>
      <c r="S116" s="637"/>
      <c r="T116" s="636"/>
      <c r="U116" s="637"/>
      <c r="V116" s="636"/>
      <c r="W116" s="637"/>
      <c r="X116" s="45"/>
      <c r="Y116" s="87">
        <f t="shared" si="21"/>
        <v>0</v>
      </c>
      <c r="Z116" s="339">
        <v>10</v>
      </c>
      <c r="AA116" s="41">
        <f t="shared" si="22"/>
        <v>0</v>
      </c>
      <c r="AB116" s="390"/>
      <c r="AD116" s="388"/>
      <c r="CG116" s="48"/>
      <c r="CH116" s="48"/>
      <c r="CI116" s="48"/>
      <c r="CJ116" s="48"/>
      <c r="CK116" s="48"/>
      <c r="CL116" s="48"/>
      <c r="CM116" s="48"/>
    </row>
    <row r="117" spans="1:183" ht="27.95" customHeight="1" x14ac:dyDescent="0.2">
      <c r="A117" s="348"/>
      <c r="B117" s="208" t="s">
        <v>420</v>
      </c>
      <c r="C117" s="121" t="s">
        <v>250</v>
      </c>
      <c r="D117" s="636"/>
      <c r="E117" s="637"/>
      <c r="F117" s="636"/>
      <c r="G117" s="637"/>
      <c r="H117" s="636"/>
      <c r="I117" s="637"/>
      <c r="J117" s="636"/>
      <c r="K117" s="637"/>
      <c r="L117" s="636"/>
      <c r="M117" s="637"/>
      <c r="N117" s="636"/>
      <c r="O117" s="637"/>
      <c r="P117" s="636"/>
      <c r="Q117" s="637"/>
      <c r="R117" s="636"/>
      <c r="S117" s="637"/>
      <c r="T117" s="636"/>
      <c r="U117" s="637"/>
      <c r="V117" s="636"/>
      <c r="W117" s="637"/>
      <c r="X117" s="45"/>
      <c r="Y117" s="87">
        <f t="shared" si="21"/>
        <v>0</v>
      </c>
      <c r="Z117" s="336">
        <v>10</v>
      </c>
      <c r="AA117" s="41">
        <f t="shared" si="22"/>
        <v>0</v>
      </c>
      <c r="AB117" s="390"/>
      <c r="AD117" s="388" t="s">
        <v>479</v>
      </c>
      <c r="CG117" s="48"/>
      <c r="CH117" s="48"/>
      <c r="CI117" s="48"/>
      <c r="CJ117" s="48"/>
      <c r="CK117" s="48"/>
      <c r="CL117" s="48"/>
      <c r="CM117" s="48"/>
    </row>
    <row r="118" spans="1:183" ht="45" customHeight="1" x14ac:dyDescent="0.2">
      <c r="A118" s="348"/>
      <c r="B118" s="208" t="s">
        <v>651</v>
      </c>
      <c r="C118" s="121" t="s">
        <v>1113</v>
      </c>
      <c r="D118" s="636"/>
      <c r="E118" s="637"/>
      <c r="F118" s="636"/>
      <c r="G118" s="637"/>
      <c r="H118" s="636"/>
      <c r="I118" s="637"/>
      <c r="J118" s="636"/>
      <c r="K118" s="637"/>
      <c r="L118" s="636"/>
      <c r="M118" s="637"/>
      <c r="N118" s="636"/>
      <c r="O118" s="637"/>
      <c r="P118" s="636"/>
      <c r="Q118" s="637"/>
      <c r="R118" s="636"/>
      <c r="S118" s="637"/>
      <c r="T118" s="636"/>
      <c r="U118" s="637"/>
      <c r="V118" s="636"/>
      <c r="W118" s="637"/>
      <c r="X118" s="45"/>
      <c r="Y118" s="33">
        <f t="shared" si="21"/>
        <v>0</v>
      </c>
      <c r="Z118" s="336">
        <v>10</v>
      </c>
      <c r="AA118" s="41">
        <f>IF((COUNTIF(D118:W118,"a")+COUNTIF(D118:W118,"s"))&gt;0,IF(OR((COUNTIF(D119:W119,"a")+COUNTIF(D119:W119,"s"))),0,COUNTIF(D118:W118,"a")+COUNTIF(D118:W118,"s")),COUNTIF(D118:W118,"a")+COUNTIF(D118:W118,"s"))</f>
        <v>0</v>
      </c>
      <c r="AB118" s="185"/>
      <c r="AD118" s="388"/>
      <c r="CG118" s="48"/>
      <c r="CH118" s="48"/>
      <c r="CI118" s="48"/>
      <c r="CJ118" s="48"/>
      <c r="CK118" s="48"/>
      <c r="CL118" s="48"/>
      <c r="CM118" s="48"/>
    </row>
    <row r="119" spans="1:183" ht="45" customHeight="1" x14ac:dyDescent="0.2">
      <c r="A119" s="348"/>
      <c r="B119" s="208" t="s">
        <v>652</v>
      </c>
      <c r="C119" s="402" t="s">
        <v>653</v>
      </c>
      <c r="D119" s="636"/>
      <c r="E119" s="637"/>
      <c r="F119" s="636"/>
      <c r="G119" s="637"/>
      <c r="H119" s="636"/>
      <c r="I119" s="637"/>
      <c r="J119" s="636"/>
      <c r="K119" s="637"/>
      <c r="L119" s="636"/>
      <c r="M119" s="637"/>
      <c r="N119" s="636"/>
      <c r="O119" s="637"/>
      <c r="P119" s="636"/>
      <c r="Q119" s="637"/>
      <c r="R119" s="636"/>
      <c r="S119" s="637"/>
      <c r="T119" s="636"/>
      <c r="U119" s="637"/>
      <c r="V119" s="636"/>
      <c r="W119" s="637"/>
      <c r="X119" s="45"/>
      <c r="Y119" s="78">
        <f t="shared" si="21"/>
        <v>0</v>
      </c>
      <c r="Z119" s="336">
        <v>5</v>
      </c>
      <c r="AA119" s="41">
        <f>IF((COUNTIF(D119:W119,"a")+COUNTIF(D119:W119,"s"))&gt;0,IF((COUNTIF(D118:W118,"a")+COUNTIF(D118:W118,"s"))&gt;0,0,COUNTIF(D119:W119,"a")+COUNTIF(D119:W119,"s")), COUNTIF(D119:W119,"a")+COUNTIF(D119:W119,"s"))</f>
        <v>0</v>
      </c>
      <c r="AB119" s="185"/>
      <c r="AD119" s="388"/>
      <c r="CG119" s="48"/>
      <c r="CH119" s="48"/>
      <c r="CI119" s="48"/>
      <c r="CJ119" s="48"/>
      <c r="CK119" s="48"/>
      <c r="CL119" s="48"/>
      <c r="CM119" s="48"/>
    </row>
    <row r="120" spans="1:183" ht="27.95" customHeight="1" x14ac:dyDescent="0.2">
      <c r="A120" s="348"/>
      <c r="B120" s="208" t="s">
        <v>654</v>
      </c>
      <c r="C120" s="121" t="s">
        <v>655</v>
      </c>
      <c r="D120" s="636"/>
      <c r="E120" s="637"/>
      <c r="F120" s="636"/>
      <c r="G120" s="637"/>
      <c r="H120" s="636"/>
      <c r="I120" s="637"/>
      <c r="J120" s="636"/>
      <c r="K120" s="637"/>
      <c r="L120" s="636"/>
      <c r="M120" s="637"/>
      <c r="N120" s="636"/>
      <c r="O120" s="637"/>
      <c r="P120" s="636"/>
      <c r="Q120" s="637"/>
      <c r="R120" s="636"/>
      <c r="S120" s="637"/>
      <c r="T120" s="636"/>
      <c r="U120" s="637"/>
      <c r="V120" s="636"/>
      <c r="W120" s="637"/>
      <c r="X120" s="45"/>
      <c r="Y120" s="547">
        <f>IF(OR(D120="s",F120="s",H120="s",J120="s",L120="s",N120="s",P120="s",R120="s",T120="s",V120="s"), 0, IF(OR(D120="a",F120="a",H120="a",J120="a",L120="a",N120="a",P120="a",R120="a",T120="a",V120="a"),Z120,0))</f>
        <v>0</v>
      </c>
      <c r="Z120" s="336">
        <v>10</v>
      </c>
      <c r="AA120" s="41">
        <f>COUNTIF(D120:W120,"a")+COUNTIF(D120:W120,"s")</f>
        <v>0</v>
      </c>
      <c r="AB120" s="390"/>
      <c r="AD120" s="388"/>
      <c r="CG120" s="48"/>
      <c r="CH120" s="48"/>
      <c r="CI120" s="48"/>
      <c r="CJ120" s="48"/>
      <c r="CK120" s="48"/>
      <c r="CL120" s="48"/>
      <c r="CM120" s="48"/>
    </row>
    <row r="121" spans="1:183" ht="27.95" customHeight="1" x14ac:dyDescent="0.2">
      <c r="A121" s="348"/>
      <c r="B121" s="208" t="s">
        <v>656</v>
      </c>
      <c r="C121" s="121" t="s">
        <v>657</v>
      </c>
      <c r="D121" s="636"/>
      <c r="E121" s="637"/>
      <c r="F121" s="636"/>
      <c r="G121" s="637"/>
      <c r="H121" s="636"/>
      <c r="I121" s="637"/>
      <c r="J121" s="636"/>
      <c r="K121" s="637"/>
      <c r="L121" s="636"/>
      <c r="M121" s="637"/>
      <c r="N121" s="636"/>
      <c r="O121" s="637"/>
      <c r="P121" s="636"/>
      <c r="Q121" s="637"/>
      <c r="R121" s="636"/>
      <c r="S121" s="637"/>
      <c r="T121" s="636"/>
      <c r="U121" s="637"/>
      <c r="V121" s="636"/>
      <c r="W121" s="637"/>
      <c r="X121" s="45"/>
      <c r="Y121" s="547">
        <f t="shared" ref="Y121" si="23">IF(OR(D121="s",F121="s",H121="s",J121="s",L121="s",N121="s",P121="s",R121="s",T121="s",V121="s"), 0, IF(OR(D121="a",F121="a",H121="a",J121="a",L121="a",N121="a",P121="a",R121="a",T121="a",V121="a"),Z121,0))</f>
        <v>0</v>
      </c>
      <c r="Z121" s="336">
        <v>10</v>
      </c>
      <c r="AA121" s="41">
        <f t="shared" ref="AA121" si="24">COUNTIF(D121:W121,"a")+COUNTIF(D121:W121,"s")</f>
        <v>0</v>
      </c>
      <c r="AB121" s="390"/>
      <c r="AD121" s="388"/>
      <c r="CG121" s="48"/>
      <c r="CH121" s="48"/>
      <c r="CI121" s="48"/>
      <c r="CJ121" s="48"/>
      <c r="CK121" s="48"/>
      <c r="CL121" s="48"/>
      <c r="CM121" s="48"/>
    </row>
    <row r="122" spans="1:183" ht="45" customHeight="1" thickBot="1" x14ac:dyDescent="0.25">
      <c r="A122" s="348"/>
      <c r="B122" s="208" t="s">
        <v>658</v>
      </c>
      <c r="C122" s="121" t="s">
        <v>659</v>
      </c>
      <c r="D122" s="636"/>
      <c r="E122" s="637"/>
      <c r="F122" s="636"/>
      <c r="G122" s="637"/>
      <c r="H122" s="636"/>
      <c r="I122" s="637"/>
      <c r="J122" s="636"/>
      <c r="K122" s="637"/>
      <c r="L122" s="636"/>
      <c r="M122" s="637"/>
      <c r="N122" s="636"/>
      <c r="O122" s="637"/>
      <c r="P122" s="636"/>
      <c r="Q122" s="637"/>
      <c r="R122" s="636"/>
      <c r="S122" s="637"/>
      <c r="T122" s="636"/>
      <c r="U122" s="637"/>
      <c r="V122" s="636"/>
      <c r="W122" s="637"/>
      <c r="X122" s="45"/>
      <c r="Y122" s="547">
        <f>IF(OR(D122="s",F122="s",H122="s",J122="s",L122="s",N122="s",P122="s",R122="s",T122="s",V122="s"), 0, IF(OR(D122="a",F122="a",H122="a",J122="a",L122="a",N122="a",P122="a",R122="a",T122="a",V122="a"),Z122,0))</f>
        <v>0</v>
      </c>
      <c r="Z122" s="336">
        <v>20</v>
      </c>
      <c r="AA122" s="41">
        <f>COUNTIF(D122:W122,"a")+COUNTIF(D122:W122,"s")</f>
        <v>0</v>
      </c>
      <c r="AB122" s="390"/>
      <c r="AD122" s="388" t="s">
        <v>479</v>
      </c>
      <c r="CG122" s="48"/>
      <c r="CH122" s="48"/>
      <c r="CI122" s="48"/>
      <c r="CJ122" s="48"/>
      <c r="CK122" s="48"/>
      <c r="CL122" s="48"/>
      <c r="CM122" s="48"/>
    </row>
    <row r="123" spans="1:183" ht="21" customHeight="1" thickTop="1" thickBot="1" x14ac:dyDescent="0.25">
      <c r="A123" s="348" t="s">
        <v>513</v>
      </c>
      <c r="B123" s="42"/>
      <c r="C123" s="121"/>
      <c r="D123" s="638" t="s">
        <v>76</v>
      </c>
      <c r="E123" s="639"/>
      <c r="F123" s="639"/>
      <c r="G123" s="639"/>
      <c r="H123" s="639"/>
      <c r="I123" s="639"/>
      <c r="J123" s="639"/>
      <c r="K123" s="639"/>
      <c r="L123" s="639"/>
      <c r="M123" s="639"/>
      <c r="N123" s="639"/>
      <c r="O123" s="639"/>
      <c r="P123" s="639"/>
      <c r="Q123" s="639"/>
      <c r="R123" s="639"/>
      <c r="S123" s="639"/>
      <c r="T123" s="639"/>
      <c r="U123" s="639"/>
      <c r="V123" s="639"/>
      <c r="W123" s="639"/>
      <c r="X123" s="640"/>
      <c r="Y123" s="86">
        <f>SUM(Y112:Y122)</f>
        <v>0</v>
      </c>
      <c r="Z123" s="337">
        <f>SUM(Z112:Z118)+SUM(Z120:Z122)</f>
        <v>110</v>
      </c>
      <c r="AD123" s="231"/>
      <c r="CG123" s="48"/>
      <c r="CH123" s="48"/>
      <c r="CI123" s="48"/>
      <c r="CJ123" s="48"/>
      <c r="CK123" s="48"/>
      <c r="CL123" s="48"/>
      <c r="CM123" s="48"/>
    </row>
    <row r="124" spans="1:183" ht="21" customHeight="1" thickBot="1" x14ac:dyDescent="0.25">
      <c r="A124" s="321" t="s">
        <v>513</v>
      </c>
      <c r="B124" s="93"/>
      <c r="C124" s="147"/>
      <c r="D124" s="634"/>
      <c r="E124" s="635"/>
      <c r="F124" s="778">
        <v>50</v>
      </c>
      <c r="G124" s="642"/>
      <c r="H124" s="642"/>
      <c r="I124" s="642"/>
      <c r="J124" s="642"/>
      <c r="K124" s="642"/>
      <c r="L124" s="642"/>
      <c r="M124" s="642"/>
      <c r="N124" s="642"/>
      <c r="O124" s="642"/>
      <c r="P124" s="642"/>
      <c r="Q124" s="642"/>
      <c r="R124" s="642"/>
      <c r="S124" s="642"/>
      <c r="T124" s="642"/>
      <c r="U124" s="642"/>
      <c r="V124" s="642"/>
      <c r="W124" s="642"/>
      <c r="X124" s="642"/>
      <c r="Y124" s="642"/>
      <c r="Z124" s="643"/>
      <c r="AD124" s="231"/>
      <c r="CG124" s="48"/>
      <c r="CH124" s="48"/>
      <c r="CI124" s="48"/>
      <c r="CJ124" s="48"/>
      <c r="CK124" s="48"/>
      <c r="CL124" s="48"/>
      <c r="CM124" s="48"/>
    </row>
    <row r="125" spans="1:183" s="94" customFormat="1" ht="30" customHeight="1" thickBot="1" x14ac:dyDescent="0.25">
      <c r="A125" s="408"/>
      <c r="B125" s="206" t="s">
        <v>660</v>
      </c>
      <c r="C125" s="409" t="s">
        <v>661</v>
      </c>
      <c r="D125" s="159"/>
      <c r="E125" s="162"/>
      <c r="F125" s="159"/>
      <c r="G125" s="162"/>
      <c r="H125" s="159"/>
      <c r="I125" s="158"/>
      <c r="J125" s="169"/>
      <c r="K125" s="162"/>
      <c r="L125" s="159"/>
      <c r="M125" s="158"/>
      <c r="N125" s="267"/>
      <c r="O125" s="162"/>
      <c r="P125" s="159"/>
      <c r="Q125" s="158"/>
      <c r="R125" s="161"/>
      <c r="S125" s="162"/>
      <c r="T125" s="159"/>
      <c r="U125" s="158"/>
      <c r="V125" s="161"/>
      <c r="W125" s="158"/>
      <c r="X125" s="259"/>
      <c r="Y125" s="358"/>
      <c r="Z125" s="342"/>
      <c r="AA125" s="41"/>
      <c r="AB125" s="48"/>
      <c r="AC125" s="16"/>
      <c r="AD125" s="388"/>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48"/>
      <c r="CH125" s="48"/>
      <c r="CI125" s="48"/>
      <c r="CJ125" s="48"/>
      <c r="CK125" s="48"/>
      <c r="CL125" s="48"/>
      <c r="CM125" s="48"/>
      <c r="CN125" s="2"/>
      <c r="CO125" s="2"/>
      <c r="CP125" s="2"/>
      <c r="CQ125" s="2"/>
      <c r="CR125" s="2"/>
      <c r="CS125" s="2"/>
      <c r="CT125" s="2"/>
      <c r="CU125" s="2"/>
      <c r="CV125" s="2"/>
      <c r="CW125" s="2"/>
      <c r="CX125" s="2"/>
      <c r="CY125" s="2"/>
      <c r="CZ125" s="2"/>
      <c r="DA125" s="2"/>
      <c r="DB125" s="2"/>
      <c r="DC125" s="2"/>
      <c r="DD125" s="2"/>
      <c r="DE125" s="2"/>
      <c r="DF125" s="2"/>
      <c r="DG125" s="2"/>
      <c r="DH125" s="2"/>
      <c r="DI125" s="2"/>
      <c r="DJ125" s="2"/>
      <c r="DK125" s="2"/>
      <c r="DL125" s="2"/>
      <c r="DM125" s="2"/>
      <c r="DN125" s="2"/>
      <c r="DO125" s="2"/>
      <c r="DP125" s="2"/>
      <c r="DQ125" s="2"/>
      <c r="DR125" s="2"/>
      <c r="DS125" s="2"/>
      <c r="DT125" s="2"/>
      <c r="DU125" s="2"/>
      <c r="DV125" s="2"/>
      <c r="DW125" s="2"/>
      <c r="DX125" s="2"/>
      <c r="DY125" s="2"/>
      <c r="DZ125" s="2"/>
      <c r="EA125" s="2"/>
      <c r="EB125" s="2"/>
      <c r="EC125" s="2"/>
      <c r="ED125" s="2"/>
      <c r="EE125" s="2"/>
      <c r="EF125" s="2"/>
      <c r="EG125" s="2"/>
      <c r="EH125" s="2"/>
      <c r="EI125" s="2"/>
      <c r="EJ125" s="2"/>
      <c r="EK125" s="2"/>
      <c r="EL125" s="2"/>
      <c r="EM125" s="2"/>
      <c r="EN125" s="2"/>
      <c r="EO125" s="2"/>
      <c r="EP125" s="2"/>
      <c r="EQ125" s="2"/>
      <c r="ER125" s="2"/>
      <c r="ES125" s="2"/>
      <c r="ET125" s="2"/>
      <c r="EU125" s="2"/>
      <c r="EV125" s="2"/>
      <c r="EW125" s="2"/>
      <c r="EX125" s="2"/>
      <c r="EY125" s="2"/>
      <c r="EZ125" s="2"/>
      <c r="FA125" s="2"/>
      <c r="FB125" s="2"/>
      <c r="FC125" s="2"/>
      <c r="FD125" s="2"/>
      <c r="FE125" s="2"/>
      <c r="FF125" s="2"/>
      <c r="FG125" s="2"/>
      <c r="FH125" s="2"/>
      <c r="FI125" s="2"/>
      <c r="FJ125" s="2"/>
      <c r="FK125" s="2"/>
      <c r="FL125" s="2"/>
      <c r="FM125" s="2"/>
      <c r="FN125" s="2"/>
      <c r="FO125" s="2"/>
      <c r="FP125" s="2"/>
      <c r="FQ125" s="2"/>
      <c r="FR125" s="2"/>
      <c r="FS125" s="2"/>
      <c r="FT125" s="2"/>
      <c r="FU125" s="2"/>
      <c r="FV125" s="2"/>
      <c r="FW125" s="2"/>
      <c r="FX125" s="2"/>
      <c r="FY125" s="2"/>
      <c r="FZ125" s="2"/>
      <c r="GA125" s="2"/>
    </row>
    <row r="126" spans="1:183" ht="45" customHeight="1" thickBot="1" x14ac:dyDescent="0.25">
      <c r="A126" s="344"/>
      <c r="B126" s="210"/>
      <c r="C126" s="410" t="s">
        <v>662</v>
      </c>
      <c r="D126" s="742"/>
      <c r="E126" s="743"/>
      <c r="F126" s="743"/>
      <c r="G126" s="743"/>
      <c r="H126" s="743"/>
      <c r="I126" s="743"/>
      <c r="J126" s="743"/>
      <c r="K126" s="743"/>
      <c r="L126" s="743"/>
      <c r="M126" s="743"/>
      <c r="N126" s="743"/>
      <c r="O126" s="743"/>
      <c r="P126" s="743"/>
      <c r="Q126" s="743"/>
      <c r="R126" s="743"/>
      <c r="S126" s="743"/>
      <c r="T126" s="743"/>
      <c r="U126" s="743"/>
      <c r="V126" s="743"/>
      <c r="W126" s="743"/>
      <c r="X126" s="743"/>
      <c r="Y126" s="743"/>
      <c r="Z126" s="744"/>
      <c r="AD126" s="388"/>
      <c r="CG126" s="48"/>
      <c r="CH126" s="48"/>
      <c r="CI126" s="48"/>
      <c r="CJ126" s="48"/>
      <c r="CK126" s="48"/>
      <c r="CL126" s="48"/>
      <c r="CM126" s="48"/>
    </row>
    <row r="127" spans="1:183" ht="27.95" customHeight="1" x14ac:dyDescent="0.2">
      <c r="A127" s="411"/>
      <c r="B127" s="412" t="s">
        <v>663</v>
      </c>
      <c r="C127" s="413" t="s">
        <v>664</v>
      </c>
      <c r="D127" s="682"/>
      <c r="E127" s="683"/>
      <c r="F127" s="682"/>
      <c r="G127" s="683"/>
      <c r="H127" s="682"/>
      <c r="I127" s="683"/>
      <c r="J127" s="682"/>
      <c r="K127" s="683"/>
      <c r="L127" s="682"/>
      <c r="M127" s="683"/>
      <c r="N127" s="682"/>
      <c r="O127" s="683"/>
      <c r="P127" s="682"/>
      <c r="Q127" s="683"/>
      <c r="R127" s="682"/>
      <c r="S127" s="683"/>
      <c r="T127" s="682"/>
      <c r="U127" s="683"/>
      <c r="V127" s="682"/>
      <c r="W127" s="683"/>
      <c r="X127" s="81"/>
      <c r="Y127" s="546">
        <f>IF(OR(D127="s",F127="s",H127="s",J127="s",L127="s",N127="s",P127="s",R127="s",T127="s",V127="s"), 0, IF(OR(D127="a",F127="a",H127="a",J127="a",L127="a",N127="a",P127="a",R127="a",T127="a",V127="a"),Z127,0))</f>
        <v>0</v>
      </c>
      <c r="Z127" s="338">
        <f>IF(X127="na",0,10)</f>
        <v>10</v>
      </c>
      <c r="AA127" s="184">
        <f t="shared" ref="AA127:AA134" si="25">COUNTIF(D127:W127,"a")+COUNTIF(D127:W127,"s")+COUNTIF(X127:X127,"na")</f>
        <v>0</v>
      </c>
      <c r="AB127" s="390"/>
      <c r="AD127" s="388" t="s">
        <v>479</v>
      </c>
      <c r="CG127" s="48"/>
      <c r="CH127" s="48"/>
      <c r="CI127" s="48"/>
      <c r="CJ127" s="48"/>
      <c r="CK127" s="48"/>
      <c r="CL127" s="48"/>
      <c r="CM127" s="48"/>
    </row>
    <row r="128" spans="1:183" ht="45" customHeight="1" x14ac:dyDescent="0.2">
      <c r="A128" s="411"/>
      <c r="B128" s="414" t="s">
        <v>665</v>
      </c>
      <c r="C128" s="415" t="s">
        <v>666</v>
      </c>
      <c r="D128" s="636"/>
      <c r="E128" s="637"/>
      <c r="F128" s="636"/>
      <c r="G128" s="637"/>
      <c r="H128" s="636"/>
      <c r="I128" s="637"/>
      <c r="J128" s="636"/>
      <c r="K128" s="637"/>
      <c r="L128" s="636"/>
      <c r="M128" s="637"/>
      <c r="N128" s="636"/>
      <c r="O128" s="637"/>
      <c r="P128" s="636"/>
      <c r="Q128" s="637"/>
      <c r="R128" s="636"/>
      <c r="S128" s="637"/>
      <c r="T128" s="636"/>
      <c r="U128" s="637"/>
      <c r="V128" s="636"/>
      <c r="W128" s="637"/>
      <c r="X128" s="81"/>
      <c r="Y128" s="547">
        <f t="shared" ref="Y128:Y134" si="26">IF(OR(D128="s",F128="s",H128="s",J128="s",L128="s",N128="s",P128="s",R128="s",T128="s",V128="s"), 0, IF(OR(D128="a",F128="a",H128="a",J128="a",L128="a",N128="a",P128="a",R128="a",T128="a",V128="a"),Z128,0))</f>
        <v>0</v>
      </c>
      <c r="Z128" s="336">
        <f>IF(X128="na",0,5)</f>
        <v>5</v>
      </c>
      <c r="AA128" s="184">
        <f t="shared" si="25"/>
        <v>0</v>
      </c>
      <c r="AB128" s="390"/>
      <c r="AD128" s="388"/>
      <c r="CG128" s="48"/>
      <c r="CH128" s="48"/>
      <c r="CI128" s="48"/>
      <c r="CJ128" s="48"/>
      <c r="CK128" s="48"/>
      <c r="CL128" s="48"/>
      <c r="CM128" s="48"/>
    </row>
    <row r="129" spans="1:95" ht="67.7" customHeight="1" x14ac:dyDescent="0.2">
      <c r="A129" s="411"/>
      <c r="B129" s="414" t="s">
        <v>667</v>
      </c>
      <c r="C129" s="415" t="s">
        <v>668</v>
      </c>
      <c r="D129" s="636"/>
      <c r="E129" s="637"/>
      <c r="F129" s="636"/>
      <c r="G129" s="637"/>
      <c r="H129" s="636"/>
      <c r="I129" s="637"/>
      <c r="J129" s="636"/>
      <c r="K129" s="637"/>
      <c r="L129" s="636"/>
      <c r="M129" s="637"/>
      <c r="N129" s="636"/>
      <c r="O129" s="637"/>
      <c r="P129" s="636"/>
      <c r="Q129" s="637"/>
      <c r="R129" s="636"/>
      <c r="S129" s="637"/>
      <c r="T129" s="636"/>
      <c r="U129" s="637"/>
      <c r="V129" s="636"/>
      <c r="W129" s="637"/>
      <c r="X129" s="81"/>
      <c r="Y129" s="179">
        <f t="shared" si="26"/>
        <v>0</v>
      </c>
      <c r="Z129" s="336">
        <f>IF(X129="na",0,5)</f>
        <v>5</v>
      </c>
      <c r="AA129" s="184">
        <f t="shared" si="25"/>
        <v>0</v>
      </c>
      <c r="AB129" s="390"/>
      <c r="AD129" s="388"/>
      <c r="CG129" s="48"/>
      <c r="CH129" s="48"/>
      <c r="CI129" s="48"/>
      <c r="CJ129" s="48"/>
      <c r="CK129" s="48"/>
      <c r="CL129" s="48"/>
      <c r="CM129" s="48"/>
    </row>
    <row r="130" spans="1:95" ht="67.7" customHeight="1" x14ac:dyDescent="0.2">
      <c r="A130" s="411"/>
      <c r="B130" s="414" t="s">
        <v>669</v>
      </c>
      <c r="C130" s="405" t="s">
        <v>670</v>
      </c>
      <c r="D130" s="636"/>
      <c r="E130" s="637"/>
      <c r="F130" s="636"/>
      <c r="G130" s="637"/>
      <c r="H130" s="636"/>
      <c r="I130" s="637"/>
      <c r="J130" s="636"/>
      <c r="K130" s="637"/>
      <c r="L130" s="636"/>
      <c r="M130" s="637"/>
      <c r="N130" s="636"/>
      <c r="O130" s="637"/>
      <c r="P130" s="636"/>
      <c r="Q130" s="637"/>
      <c r="R130" s="636"/>
      <c r="S130" s="637"/>
      <c r="T130" s="636"/>
      <c r="U130" s="637"/>
      <c r="V130" s="636"/>
      <c r="W130" s="637"/>
      <c r="X130" s="81"/>
      <c r="Y130" s="546">
        <f t="shared" si="26"/>
        <v>0</v>
      </c>
      <c r="Z130" s="336">
        <f>IF(X130="na",0,15)</f>
        <v>15</v>
      </c>
      <c r="AA130" s="184">
        <f t="shared" si="25"/>
        <v>0</v>
      </c>
      <c r="AB130" s="390"/>
      <c r="AD130" s="388" t="s">
        <v>479</v>
      </c>
      <c r="CG130" s="48"/>
      <c r="CH130" s="48"/>
      <c r="CI130" s="48"/>
      <c r="CJ130" s="48"/>
      <c r="CK130" s="48"/>
      <c r="CL130" s="48"/>
      <c r="CM130" s="48"/>
    </row>
    <row r="131" spans="1:95" ht="45" customHeight="1" x14ac:dyDescent="0.2">
      <c r="A131" s="411"/>
      <c r="B131" s="414" t="s">
        <v>671</v>
      </c>
      <c r="C131" s="415" t="s">
        <v>672</v>
      </c>
      <c r="D131" s="636"/>
      <c r="E131" s="637"/>
      <c r="F131" s="636"/>
      <c r="G131" s="637"/>
      <c r="H131" s="636"/>
      <c r="I131" s="637"/>
      <c r="J131" s="636"/>
      <c r="K131" s="637"/>
      <c r="L131" s="636"/>
      <c r="M131" s="637"/>
      <c r="N131" s="636"/>
      <c r="O131" s="637"/>
      <c r="P131" s="636"/>
      <c r="Q131" s="637"/>
      <c r="R131" s="636"/>
      <c r="S131" s="637"/>
      <c r="T131" s="636"/>
      <c r="U131" s="637"/>
      <c r="V131" s="636"/>
      <c r="W131" s="637"/>
      <c r="X131" s="81"/>
      <c r="Y131" s="87">
        <f t="shared" si="26"/>
        <v>0</v>
      </c>
      <c r="Z131" s="336">
        <f>IF(X131="na",0,5)</f>
        <v>5</v>
      </c>
      <c r="AA131" s="184">
        <f t="shared" si="25"/>
        <v>0</v>
      </c>
      <c r="AB131" s="390"/>
      <c r="AD131" s="388" t="s">
        <v>479</v>
      </c>
      <c r="CG131" s="48"/>
      <c r="CH131" s="48"/>
      <c r="CI131" s="48"/>
      <c r="CJ131" s="48"/>
      <c r="CK131" s="48"/>
      <c r="CL131" s="48"/>
      <c r="CM131" s="48"/>
    </row>
    <row r="132" spans="1:95" ht="45" customHeight="1" x14ac:dyDescent="0.2">
      <c r="A132" s="411"/>
      <c r="B132" s="414" t="s">
        <v>673</v>
      </c>
      <c r="C132" s="405" t="s">
        <v>674</v>
      </c>
      <c r="D132" s="636"/>
      <c r="E132" s="637"/>
      <c r="F132" s="636"/>
      <c r="G132" s="637"/>
      <c r="H132" s="636"/>
      <c r="I132" s="637"/>
      <c r="J132" s="636"/>
      <c r="K132" s="637"/>
      <c r="L132" s="636"/>
      <c r="M132" s="637"/>
      <c r="N132" s="636"/>
      <c r="O132" s="637"/>
      <c r="P132" s="636"/>
      <c r="Q132" s="637"/>
      <c r="R132" s="636"/>
      <c r="S132" s="637"/>
      <c r="T132" s="636"/>
      <c r="U132" s="637"/>
      <c r="V132" s="636"/>
      <c r="W132" s="637"/>
      <c r="X132" s="81"/>
      <c r="Y132" s="547">
        <f t="shared" si="26"/>
        <v>0</v>
      </c>
      <c r="Z132" s="336">
        <f>IF(X132="na",0,5)</f>
        <v>5</v>
      </c>
      <c r="AA132" s="184">
        <f t="shared" si="25"/>
        <v>0</v>
      </c>
      <c r="AB132" s="390"/>
      <c r="AD132" s="388"/>
      <c r="CG132" s="48"/>
      <c r="CH132" s="48"/>
      <c r="CI132" s="48"/>
      <c r="CJ132" s="48"/>
      <c r="CK132" s="48"/>
      <c r="CL132" s="48"/>
      <c r="CM132" s="48"/>
    </row>
    <row r="133" spans="1:95" ht="45" customHeight="1" x14ac:dyDescent="0.2">
      <c r="A133" s="411"/>
      <c r="B133" s="414" t="s">
        <v>675</v>
      </c>
      <c r="C133" s="415" t="s">
        <v>676</v>
      </c>
      <c r="D133" s="636"/>
      <c r="E133" s="637"/>
      <c r="F133" s="636"/>
      <c r="G133" s="637"/>
      <c r="H133" s="636"/>
      <c r="I133" s="637"/>
      <c r="J133" s="636"/>
      <c r="K133" s="637"/>
      <c r="L133" s="636"/>
      <c r="M133" s="637"/>
      <c r="N133" s="636"/>
      <c r="O133" s="637"/>
      <c r="P133" s="636"/>
      <c r="Q133" s="637"/>
      <c r="R133" s="636"/>
      <c r="S133" s="637"/>
      <c r="T133" s="636"/>
      <c r="U133" s="637"/>
      <c r="V133" s="636"/>
      <c r="W133" s="637"/>
      <c r="X133" s="81"/>
      <c r="Y133" s="87">
        <f t="shared" si="26"/>
        <v>0</v>
      </c>
      <c r="Z133" s="336">
        <f>IF(X133="na",0,5)</f>
        <v>5</v>
      </c>
      <c r="AA133" s="184">
        <f t="shared" si="25"/>
        <v>0</v>
      </c>
      <c r="AB133" s="390"/>
      <c r="AD133" s="388" t="s">
        <v>479</v>
      </c>
      <c r="CG133" s="48"/>
      <c r="CH133" s="48"/>
      <c r="CI133" s="48"/>
      <c r="CJ133" s="48"/>
      <c r="CK133" s="48"/>
      <c r="CL133" s="48"/>
      <c r="CM133" s="48"/>
    </row>
    <row r="134" spans="1:95" ht="45" customHeight="1" thickBot="1" x14ac:dyDescent="0.25">
      <c r="A134" s="348"/>
      <c r="B134" s="208" t="s">
        <v>677</v>
      </c>
      <c r="C134" s="121" t="s">
        <v>678</v>
      </c>
      <c r="D134" s="636"/>
      <c r="E134" s="637"/>
      <c r="F134" s="636"/>
      <c r="G134" s="637"/>
      <c r="H134" s="636"/>
      <c r="I134" s="637"/>
      <c r="J134" s="636"/>
      <c r="K134" s="637"/>
      <c r="L134" s="636"/>
      <c r="M134" s="637"/>
      <c r="N134" s="636"/>
      <c r="O134" s="637"/>
      <c r="P134" s="636"/>
      <c r="Q134" s="637"/>
      <c r="R134" s="636"/>
      <c r="S134" s="637"/>
      <c r="T134" s="636"/>
      <c r="U134" s="637"/>
      <c r="V134" s="636"/>
      <c r="W134" s="637"/>
      <c r="X134" s="81"/>
      <c r="Y134" s="547">
        <f t="shared" si="26"/>
        <v>0</v>
      </c>
      <c r="Z134" s="336">
        <f>IF(X134="na",0,10)</f>
        <v>10</v>
      </c>
      <c r="AA134" s="184">
        <f t="shared" si="25"/>
        <v>0</v>
      </c>
      <c r="AB134" s="390"/>
      <c r="AD134" s="388"/>
      <c r="CG134" s="48"/>
      <c r="CH134" s="48"/>
      <c r="CI134" s="48"/>
      <c r="CJ134" s="48"/>
      <c r="CK134" s="48"/>
      <c r="CL134" s="48"/>
      <c r="CM134" s="48"/>
    </row>
    <row r="135" spans="1:95" ht="21" customHeight="1" thickTop="1" thickBot="1" x14ac:dyDescent="0.25">
      <c r="A135" s="348"/>
      <c r="B135" s="42"/>
      <c r="C135" s="143"/>
      <c r="D135" s="638" t="s">
        <v>76</v>
      </c>
      <c r="E135" s="639"/>
      <c r="F135" s="639"/>
      <c r="G135" s="639"/>
      <c r="H135" s="639"/>
      <c r="I135" s="639"/>
      <c r="J135" s="639"/>
      <c r="K135" s="639"/>
      <c r="L135" s="639"/>
      <c r="M135" s="639"/>
      <c r="N135" s="639"/>
      <c r="O135" s="639"/>
      <c r="P135" s="639"/>
      <c r="Q135" s="639"/>
      <c r="R135" s="639"/>
      <c r="S135" s="639"/>
      <c r="T135" s="639"/>
      <c r="U135" s="639"/>
      <c r="V135" s="639"/>
      <c r="W135" s="639"/>
      <c r="X135" s="640"/>
      <c r="Y135" s="86">
        <f>SUM(Y126:Y134)</f>
        <v>0</v>
      </c>
      <c r="Z135" s="337">
        <f>SUM(Z126:Z134)</f>
        <v>60</v>
      </c>
      <c r="AD135" s="388"/>
      <c r="CG135" s="48"/>
      <c r="CH135" s="48"/>
      <c r="CI135" s="48"/>
      <c r="CJ135" s="48"/>
      <c r="CK135" s="48"/>
      <c r="CL135" s="48"/>
      <c r="CM135" s="48"/>
    </row>
    <row r="136" spans="1:95" ht="21" customHeight="1" thickBot="1" x14ac:dyDescent="0.25">
      <c r="A136" s="321"/>
      <c r="B136" s="93"/>
      <c r="C136" s="279"/>
      <c r="D136" s="634"/>
      <c r="E136" s="635"/>
      <c r="F136" s="738">
        <f>IF(X127="na",0,35)</f>
        <v>35</v>
      </c>
      <c r="G136" s="739"/>
      <c r="H136" s="739"/>
      <c r="I136" s="739"/>
      <c r="J136" s="739"/>
      <c r="K136" s="739"/>
      <c r="L136" s="739"/>
      <c r="M136" s="739"/>
      <c r="N136" s="739"/>
      <c r="O136" s="739"/>
      <c r="P136" s="739"/>
      <c r="Q136" s="739"/>
      <c r="R136" s="739"/>
      <c r="S136" s="739"/>
      <c r="T136" s="739"/>
      <c r="U136" s="739"/>
      <c r="V136" s="739"/>
      <c r="W136" s="739"/>
      <c r="X136" s="739"/>
      <c r="Y136" s="739"/>
      <c r="Z136" s="740"/>
      <c r="AD136" s="388"/>
      <c r="CG136" s="48"/>
      <c r="CH136" s="48"/>
      <c r="CI136" s="48"/>
      <c r="CJ136" s="48"/>
      <c r="CK136" s="48"/>
      <c r="CL136" s="48"/>
      <c r="CM136" s="48"/>
    </row>
    <row r="137" spans="1:95" s="553" customFormat="1" ht="30" customHeight="1" thickBot="1" x14ac:dyDescent="0.25">
      <c r="A137" s="348" t="s">
        <v>306</v>
      </c>
      <c r="B137" s="569" t="s">
        <v>272</v>
      </c>
      <c r="C137" s="149" t="s">
        <v>1184</v>
      </c>
      <c r="D137" s="23"/>
      <c r="E137" s="22"/>
      <c r="F137" s="23" t="s">
        <v>75</v>
      </c>
      <c r="G137" s="22"/>
      <c r="H137" s="23"/>
      <c r="I137" s="22"/>
      <c r="J137" s="23" t="s">
        <v>75</v>
      </c>
      <c r="K137" s="22"/>
      <c r="L137" s="23"/>
      <c r="M137" s="22"/>
      <c r="N137" s="23" t="s">
        <v>75</v>
      </c>
      <c r="O137" s="22"/>
      <c r="P137" s="23"/>
      <c r="Q137" s="22"/>
      <c r="R137" s="23"/>
      <c r="S137" s="22"/>
      <c r="T137" s="23"/>
      <c r="U137" s="22"/>
      <c r="V137" s="23"/>
      <c r="W137" s="22"/>
      <c r="X137" s="18"/>
      <c r="Y137" s="18"/>
      <c r="Z137" s="333"/>
      <c r="AA137" s="184"/>
      <c r="AB137" s="555"/>
      <c r="AD137" s="554"/>
    </row>
    <row r="138" spans="1:95" s="553" customFormat="1" ht="67.5" customHeight="1" x14ac:dyDescent="0.2">
      <c r="A138" s="348" t="s">
        <v>6</v>
      </c>
      <c r="B138" s="223" t="s">
        <v>1185</v>
      </c>
      <c r="C138" s="150" t="s">
        <v>1186</v>
      </c>
      <c r="D138" s="621"/>
      <c r="E138" s="622"/>
      <c r="F138" s="621"/>
      <c r="G138" s="622"/>
      <c r="H138" s="621"/>
      <c r="I138" s="622"/>
      <c r="J138" s="621"/>
      <c r="K138" s="622"/>
      <c r="L138" s="621"/>
      <c r="M138" s="622"/>
      <c r="N138" s="621"/>
      <c r="O138" s="622"/>
      <c r="P138" s="621"/>
      <c r="Q138" s="622"/>
      <c r="R138" s="621"/>
      <c r="S138" s="622"/>
      <c r="T138" s="621"/>
      <c r="U138" s="622"/>
      <c r="V138" s="621"/>
      <c r="W138" s="622"/>
      <c r="X138" s="81"/>
      <c r="Y138" s="543">
        <f t="shared" ref="Y138:Y143" si="27">IF(OR(D138="s",F138="s",H138="s",J138="s",L138="s",N138="s",P138="s",R138="s",T138="s",V138="s"), 0, IF(OR(D138="a",F138="a",H138="a",J138="a",L138="a",N138="a",P138="a",R138="a",T138="a",V138="a"),Z138,0))</f>
        <v>0</v>
      </c>
      <c r="Z138" s="335">
        <f>IF(X138="na",0,10)</f>
        <v>10</v>
      </c>
      <c r="AA138" s="184">
        <f>COUNTIF(D138:W138,"a")+COUNTIF(D138:W138,"s")+COUNTIF(X138:X138,"na")</f>
        <v>0</v>
      </c>
      <c r="AB138" s="552"/>
      <c r="AD138" s="554" t="s">
        <v>479</v>
      </c>
    </row>
    <row r="139" spans="1:95" s="553" customFormat="1" ht="67.5" customHeight="1" x14ac:dyDescent="0.2">
      <c r="A139" s="348" t="s">
        <v>306</v>
      </c>
      <c r="B139" s="223" t="s">
        <v>186</v>
      </c>
      <c r="C139" s="150" t="s">
        <v>1187</v>
      </c>
      <c r="D139" s="628"/>
      <c r="E139" s="629"/>
      <c r="F139" s="628"/>
      <c r="G139" s="629"/>
      <c r="H139" s="628"/>
      <c r="I139" s="629"/>
      <c r="J139" s="628"/>
      <c r="K139" s="629"/>
      <c r="L139" s="628"/>
      <c r="M139" s="629"/>
      <c r="N139" s="628"/>
      <c r="O139" s="629"/>
      <c r="P139" s="628"/>
      <c r="Q139" s="629"/>
      <c r="R139" s="628"/>
      <c r="S139" s="629"/>
      <c r="T139" s="628"/>
      <c r="U139" s="629"/>
      <c r="V139" s="628"/>
      <c r="W139" s="629"/>
      <c r="X139" s="81"/>
      <c r="Y139" s="179">
        <f t="shared" si="27"/>
        <v>0</v>
      </c>
      <c r="Z139" s="335">
        <f>IF(X139="na",0,10)</f>
        <v>10</v>
      </c>
      <c r="AA139" s="184">
        <f>COUNTIF(D139:W139,"a")+COUNTIF(D139:W139,"s")+COUNTIF(X139,"na")</f>
        <v>0</v>
      </c>
      <c r="AB139" s="552"/>
      <c r="AD139" s="554" t="s">
        <v>479</v>
      </c>
    </row>
    <row r="140" spans="1:95" s="553" customFormat="1" ht="67.5" customHeight="1" x14ac:dyDescent="0.2">
      <c r="A140" s="348" t="s">
        <v>306</v>
      </c>
      <c r="B140" s="223" t="s">
        <v>155</v>
      </c>
      <c r="C140" s="150" t="s">
        <v>1188</v>
      </c>
      <c r="D140" s="628"/>
      <c r="E140" s="629"/>
      <c r="F140" s="628"/>
      <c r="G140" s="629"/>
      <c r="H140" s="628"/>
      <c r="I140" s="629"/>
      <c r="J140" s="628"/>
      <c r="K140" s="629"/>
      <c r="L140" s="628"/>
      <c r="M140" s="629"/>
      <c r="N140" s="628"/>
      <c r="O140" s="629"/>
      <c r="P140" s="628"/>
      <c r="Q140" s="629"/>
      <c r="R140" s="628"/>
      <c r="S140" s="629"/>
      <c r="T140" s="628"/>
      <c r="U140" s="629"/>
      <c r="V140" s="628"/>
      <c r="W140" s="629"/>
      <c r="X140" s="45"/>
      <c r="Y140" s="33">
        <f t="shared" si="27"/>
        <v>0</v>
      </c>
      <c r="Z140" s="336">
        <v>10</v>
      </c>
      <c r="AA140" s="41">
        <f>IF((COUNTIF(D140:W140,"a")+COUNTIF(D140:W140,"s"))&gt;0,IF(OR((COUNTIF(D141:W141,"a")+COUNTIF(D141:W141,"s"))),0,COUNTIF(D140:W140,"a")+COUNTIF(D140:W140,"s")),COUNTIF(D140:W140,"a")+COUNTIF(D140:W140,"s"))</f>
        <v>0</v>
      </c>
      <c r="AB140" s="403"/>
      <c r="AD140" s="554" t="s">
        <v>479</v>
      </c>
    </row>
    <row r="141" spans="1:95" s="553" customFormat="1" ht="45" customHeight="1" x14ac:dyDescent="0.2">
      <c r="A141" s="348" t="s">
        <v>6</v>
      </c>
      <c r="B141" s="223" t="s">
        <v>1189</v>
      </c>
      <c r="C141" s="402" t="s">
        <v>1190</v>
      </c>
      <c r="D141" s="628"/>
      <c r="E141" s="629"/>
      <c r="F141" s="628"/>
      <c r="G141" s="629"/>
      <c r="H141" s="628"/>
      <c r="I141" s="629"/>
      <c r="J141" s="628"/>
      <c r="K141" s="629"/>
      <c r="L141" s="628"/>
      <c r="M141" s="629"/>
      <c r="N141" s="628"/>
      <c r="O141" s="629"/>
      <c r="P141" s="628"/>
      <c r="Q141" s="629"/>
      <c r="R141" s="628"/>
      <c r="S141" s="629"/>
      <c r="T141" s="628"/>
      <c r="U141" s="629"/>
      <c r="V141" s="628"/>
      <c r="W141" s="629"/>
      <c r="X141" s="45"/>
      <c r="Y141" s="78">
        <f t="shared" si="27"/>
        <v>0</v>
      </c>
      <c r="Z141" s="336">
        <v>15</v>
      </c>
      <c r="AA141" s="41">
        <f>IF((COUNTIF(D141:W141,"a")+COUNTIF(D141:W141,"s"))&gt;0,IF((COUNTIF(D140:W140,"a")+COUNTIF(D140:W140,"s"))&gt;0,0,COUNTIF(D141:W141,"a")+COUNTIF(D141:W141,"s")), COUNTIF(D141:W141,"a")+COUNTIF(D141:W141,"s"))</f>
        <v>0</v>
      </c>
      <c r="AB141" s="403"/>
      <c r="AD141" s="554"/>
    </row>
    <row r="142" spans="1:95" s="553" customFormat="1" ht="67.5" customHeight="1" x14ac:dyDescent="0.2">
      <c r="A142" s="346" t="s">
        <v>1203</v>
      </c>
      <c r="B142" s="223" t="s">
        <v>1191</v>
      </c>
      <c r="C142" s="150" t="s">
        <v>1192</v>
      </c>
      <c r="D142" s="628"/>
      <c r="E142" s="629"/>
      <c r="F142" s="628"/>
      <c r="G142" s="629"/>
      <c r="H142" s="628"/>
      <c r="I142" s="629"/>
      <c r="J142" s="628"/>
      <c r="K142" s="629"/>
      <c r="L142" s="628"/>
      <c r="M142" s="629"/>
      <c r="N142" s="628"/>
      <c r="O142" s="629"/>
      <c r="P142" s="628"/>
      <c r="Q142" s="629"/>
      <c r="R142" s="628"/>
      <c r="S142" s="629"/>
      <c r="T142" s="628"/>
      <c r="U142" s="629"/>
      <c r="V142" s="628"/>
      <c r="W142" s="629"/>
      <c r="X142" s="45"/>
      <c r="Y142" s="179">
        <f t="shared" si="27"/>
        <v>0</v>
      </c>
      <c r="Z142" s="335">
        <f>IF(X142="na",0,10)</f>
        <v>10</v>
      </c>
      <c r="AA142" s="184">
        <f>COUNTIF(D142:W142,"a")+COUNTIF(D142:W142,"s")</f>
        <v>0</v>
      </c>
      <c r="AB142" s="552"/>
      <c r="AD142" s="554" t="s">
        <v>479</v>
      </c>
    </row>
    <row r="143" spans="1:95" s="553" customFormat="1" ht="45" customHeight="1" thickBot="1" x14ac:dyDescent="0.25">
      <c r="A143" s="346" t="s">
        <v>1203</v>
      </c>
      <c r="B143" s="223" t="s">
        <v>1193</v>
      </c>
      <c r="C143" s="150" t="s">
        <v>1194</v>
      </c>
      <c r="D143" s="628"/>
      <c r="E143" s="629"/>
      <c r="F143" s="628"/>
      <c r="G143" s="629"/>
      <c r="H143" s="628"/>
      <c r="I143" s="629"/>
      <c r="J143" s="628"/>
      <c r="K143" s="629"/>
      <c r="L143" s="628"/>
      <c r="M143" s="629"/>
      <c r="N143" s="628"/>
      <c r="O143" s="629"/>
      <c r="P143" s="628"/>
      <c r="Q143" s="629"/>
      <c r="R143" s="628"/>
      <c r="S143" s="629"/>
      <c r="T143" s="628"/>
      <c r="U143" s="629"/>
      <c r="V143" s="628"/>
      <c r="W143" s="629"/>
      <c r="X143" s="45"/>
      <c r="Y143" s="179">
        <f t="shared" si="27"/>
        <v>0</v>
      </c>
      <c r="Z143" s="335">
        <f>IF(X143="na",0,10)</f>
        <v>10</v>
      </c>
      <c r="AA143" s="184">
        <f>COUNTIF(D143:W143,"a")+COUNTIF(D143:W143,"s")</f>
        <v>0</v>
      </c>
      <c r="AB143" s="552"/>
      <c r="AD143" s="554" t="s">
        <v>479</v>
      </c>
    </row>
    <row r="144" spans="1:95" ht="21" customHeight="1" thickTop="1" thickBot="1" x14ac:dyDescent="0.25">
      <c r="A144" s="348" t="s">
        <v>513</v>
      </c>
      <c r="B144" s="84"/>
      <c r="C144" s="121"/>
      <c r="D144" s="638" t="s">
        <v>76</v>
      </c>
      <c r="E144" s="639"/>
      <c r="F144" s="639"/>
      <c r="G144" s="639"/>
      <c r="H144" s="639"/>
      <c r="I144" s="639"/>
      <c r="J144" s="639"/>
      <c r="K144" s="639"/>
      <c r="L144" s="639"/>
      <c r="M144" s="639"/>
      <c r="N144" s="639"/>
      <c r="O144" s="639"/>
      <c r="P144" s="639"/>
      <c r="Q144" s="639"/>
      <c r="R144" s="639"/>
      <c r="S144" s="639"/>
      <c r="T144" s="639"/>
      <c r="U144" s="639"/>
      <c r="V144" s="639"/>
      <c r="W144" s="639"/>
      <c r="X144" s="640"/>
      <c r="Y144" s="86">
        <f>SUM(Y138:Y143)</f>
        <v>0</v>
      </c>
      <c r="Z144" s="337">
        <f>Z138+Z139+Z141+Z142+Z143</f>
        <v>55</v>
      </c>
      <c r="AA144" s="184"/>
      <c r="AD144" s="231"/>
      <c r="CE144" s="48"/>
      <c r="CF144" s="48"/>
      <c r="CG144" s="48"/>
      <c r="CH144" s="48"/>
      <c r="CI144" s="48"/>
      <c r="CJ144" s="48"/>
      <c r="CK144" s="48"/>
      <c r="CL144" s="48"/>
      <c r="CM144" s="48"/>
      <c r="CN144" s="48"/>
      <c r="CO144" s="48"/>
      <c r="CP144" s="48"/>
      <c r="CQ144" s="48"/>
    </row>
    <row r="145" spans="1:95" ht="21" customHeight="1" thickBot="1" x14ac:dyDescent="0.25">
      <c r="A145" s="348" t="s">
        <v>513</v>
      </c>
      <c r="B145" s="85"/>
      <c r="C145" s="122"/>
      <c r="D145" s="773"/>
      <c r="E145" s="774"/>
      <c r="F145" s="775">
        <f>Z138+Z139+Z142+Z143</f>
        <v>40</v>
      </c>
      <c r="G145" s="776"/>
      <c r="H145" s="776"/>
      <c r="I145" s="776"/>
      <c r="J145" s="776"/>
      <c r="K145" s="776"/>
      <c r="L145" s="776"/>
      <c r="M145" s="776"/>
      <c r="N145" s="776"/>
      <c r="O145" s="776"/>
      <c r="P145" s="776"/>
      <c r="Q145" s="776"/>
      <c r="R145" s="776"/>
      <c r="S145" s="776"/>
      <c r="T145" s="776"/>
      <c r="U145" s="776"/>
      <c r="V145" s="776"/>
      <c r="W145" s="776"/>
      <c r="X145" s="776"/>
      <c r="Y145" s="776"/>
      <c r="Z145" s="777"/>
      <c r="AA145" s="184"/>
      <c r="AD145" s="231"/>
      <c r="CE145" s="48"/>
      <c r="CF145" s="48"/>
      <c r="CG145" s="48"/>
      <c r="CH145" s="48"/>
      <c r="CI145" s="48"/>
      <c r="CJ145" s="48"/>
      <c r="CK145" s="48"/>
      <c r="CL145" s="48"/>
      <c r="CM145" s="48"/>
      <c r="CN145" s="48"/>
      <c r="CO145" s="48"/>
      <c r="CP145" s="48"/>
      <c r="CQ145" s="48"/>
    </row>
    <row r="146" spans="1:95" ht="30" customHeight="1" thickBot="1" x14ac:dyDescent="0.25">
      <c r="A146" s="348"/>
      <c r="B146" s="210">
        <v>2300</v>
      </c>
      <c r="C146" s="134" t="s">
        <v>498</v>
      </c>
      <c r="D146" s="9"/>
      <c r="E146" s="10"/>
      <c r="F146" s="7"/>
      <c r="G146" s="10"/>
      <c r="H146" s="7"/>
      <c r="I146" s="8"/>
      <c r="J146" s="11" t="s">
        <v>75</v>
      </c>
      <c r="K146" s="10"/>
      <c r="L146" s="7"/>
      <c r="M146" s="8"/>
      <c r="N146" s="9"/>
      <c r="O146" s="10"/>
      <c r="P146" s="7"/>
      <c r="Q146" s="8"/>
      <c r="R146" s="9"/>
      <c r="S146" s="10"/>
      <c r="T146" s="7"/>
      <c r="U146" s="8"/>
      <c r="V146" s="9"/>
      <c r="W146" s="8"/>
      <c r="X146" s="18"/>
      <c r="Y146" s="12"/>
      <c r="Z146" s="333"/>
      <c r="AD146" s="231"/>
      <c r="CG146" s="48"/>
      <c r="CH146" s="48"/>
      <c r="CI146" s="48"/>
      <c r="CJ146" s="48"/>
      <c r="CK146" s="48"/>
      <c r="CL146" s="48"/>
      <c r="CM146" s="48"/>
    </row>
    <row r="147" spans="1:95" ht="27.95" customHeight="1" thickBot="1" x14ac:dyDescent="0.25">
      <c r="A147" s="348"/>
      <c r="B147" s="198" t="s">
        <v>59</v>
      </c>
      <c r="C147" s="148" t="s">
        <v>36</v>
      </c>
      <c r="D147" s="735"/>
      <c r="E147" s="736"/>
      <c r="F147" s="735"/>
      <c r="G147" s="736"/>
      <c r="H147" s="735"/>
      <c r="I147" s="736"/>
      <c r="J147" s="735"/>
      <c r="K147" s="736"/>
      <c r="L147" s="735"/>
      <c r="M147" s="736"/>
      <c r="N147" s="735"/>
      <c r="O147" s="736"/>
      <c r="P147" s="735"/>
      <c r="Q147" s="736"/>
      <c r="R147" s="735"/>
      <c r="S147" s="736"/>
      <c r="T147" s="735"/>
      <c r="U147" s="736"/>
      <c r="V147" s="735"/>
      <c r="W147" s="736"/>
      <c r="X147" s="40"/>
      <c r="Y147" s="546">
        <f>IF(OR(D147="s",F147="s",H147="s",J147="s",L147="s",N147="s",P147="s",R147="s",T147="s",V147="s"), 0, IF(OR(D147="a",F147="a",H147="a",J147="a",L147="a",N147="a",P147="a",R147="a",T147="a",V147="a"),Z147,0))</f>
        <v>0</v>
      </c>
      <c r="Z147" s="338">
        <v>10</v>
      </c>
      <c r="AA147" s="41">
        <f>COUNTIF(D147:W147,"a")+COUNTIF(D147:W147,"s")</f>
        <v>0</v>
      </c>
      <c r="AB147" s="229"/>
      <c r="AD147" s="231" t="s">
        <v>479</v>
      </c>
      <c r="CG147" s="48"/>
      <c r="CH147" s="48"/>
      <c r="CI147" s="48"/>
      <c r="CJ147" s="48"/>
      <c r="CK147" s="48"/>
      <c r="CL147" s="48"/>
      <c r="CM147" s="48"/>
    </row>
    <row r="148" spans="1:95" ht="21" customHeight="1" thickTop="1" thickBot="1" x14ac:dyDescent="0.25">
      <c r="A148" s="348"/>
      <c r="B148" s="42"/>
      <c r="C148" s="73"/>
      <c r="D148" s="638" t="s">
        <v>76</v>
      </c>
      <c r="E148" s="639"/>
      <c r="F148" s="639"/>
      <c r="G148" s="639"/>
      <c r="H148" s="639"/>
      <c r="I148" s="639"/>
      <c r="J148" s="639"/>
      <c r="K148" s="639"/>
      <c r="L148" s="639"/>
      <c r="M148" s="639"/>
      <c r="N148" s="639"/>
      <c r="O148" s="639"/>
      <c r="P148" s="639"/>
      <c r="Q148" s="639"/>
      <c r="R148" s="639"/>
      <c r="S148" s="639"/>
      <c r="T148" s="639"/>
      <c r="U148" s="639"/>
      <c r="V148" s="639"/>
      <c r="W148" s="639"/>
      <c r="X148" s="640"/>
      <c r="Y148" s="86">
        <f>SUM(Y147)</f>
        <v>0</v>
      </c>
      <c r="Z148" s="337">
        <f>SUM(Z147)</f>
        <v>10</v>
      </c>
      <c r="AD148" s="231"/>
      <c r="CG148" s="48"/>
      <c r="CH148" s="48"/>
      <c r="CI148" s="48"/>
      <c r="CJ148" s="48"/>
      <c r="CK148" s="48"/>
      <c r="CL148" s="48"/>
      <c r="CM148" s="48"/>
    </row>
    <row r="149" spans="1:95" ht="21" customHeight="1" thickBot="1" x14ac:dyDescent="0.25">
      <c r="A149" s="321"/>
      <c r="B149" s="363"/>
      <c r="C149" s="440"/>
      <c r="D149" s="634"/>
      <c r="E149" s="635"/>
      <c r="F149" s="741">
        <v>10</v>
      </c>
      <c r="G149" s="642"/>
      <c r="H149" s="642"/>
      <c r="I149" s="642"/>
      <c r="J149" s="642"/>
      <c r="K149" s="642"/>
      <c r="L149" s="642"/>
      <c r="M149" s="642"/>
      <c r="N149" s="642"/>
      <c r="O149" s="642"/>
      <c r="P149" s="642"/>
      <c r="Q149" s="642"/>
      <c r="R149" s="642"/>
      <c r="S149" s="642"/>
      <c r="T149" s="642"/>
      <c r="U149" s="642"/>
      <c r="V149" s="642"/>
      <c r="W149" s="642"/>
      <c r="X149" s="642"/>
      <c r="Y149" s="642"/>
      <c r="Z149" s="643"/>
      <c r="AD149" s="231"/>
      <c r="CG149" s="48"/>
      <c r="CH149" s="48"/>
      <c r="CI149" s="48"/>
      <c r="CJ149" s="48"/>
      <c r="CK149" s="48"/>
      <c r="CL149" s="48"/>
      <c r="CM149" s="48"/>
    </row>
    <row r="150" spans="1:95" ht="33" customHeight="1" thickBot="1" x14ac:dyDescent="0.25">
      <c r="A150" s="319"/>
      <c r="B150" s="225">
        <v>3000</v>
      </c>
      <c r="C150" s="677" t="s">
        <v>98</v>
      </c>
      <c r="D150" s="678"/>
      <c r="E150" s="678"/>
      <c r="F150" s="678"/>
      <c r="G150" s="678"/>
      <c r="H150" s="678"/>
      <c r="I150" s="678"/>
      <c r="J150" s="678"/>
      <c r="K150" s="678"/>
      <c r="L150" s="678"/>
      <c r="M150" s="678"/>
      <c r="N150" s="678"/>
      <c r="O150" s="678"/>
      <c r="P150" s="678"/>
      <c r="Q150" s="678"/>
      <c r="R150" s="678"/>
      <c r="S150" s="678"/>
      <c r="T150" s="678"/>
      <c r="U150" s="678"/>
      <c r="V150" s="678"/>
      <c r="W150" s="678"/>
      <c r="X150" s="678"/>
      <c r="Y150" s="678"/>
      <c r="Z150" s="679"/>
      <c r="AD150" s="231"/>
      <c r="CG150" s="48"/>
      <c r="CH150" s="48"/>
      <c r="CI150" s="48"/>
      <c r="CJ150" s="48"/>
      <c r="CK150" s="48"/>
      <c r="CL150" s="48"/>
      <c r="CM150" s="48"/>
    </row>
    <row r="151" spans="1:95" ht="30" customHeight="1" thickBot="1" x14ac:dyDescent="0.25">
      <c r="A151" s="348"/>
      <c r="B151" s="200">
        <v>3100</v>
      </c>
      <c r="C151" s="423" t="s">
        <v>386</v>
      </c>
      <c r="D151" s="7"/>
      <c r="E151" s="8"/>
      <c r="F151" s="9"/>
      <c r="G151" s="10"/>
      <c r="H151" s="13" t="s">
        <v>75</v>
      </c>
      <c r="I151" s="8"/>
      <c r="J151" s="91"/>
      <c r="K151" s="10"/>
      <c r="L151" s="7"/>
      <c r="M151" s="8"/>
      <c r="N151" s="13" t="s">
        <v>75</v>
      </c>
      <c r="O151" s="10"/>
      <c r="P151" s="7"/>
      <c r="Q151" s="8"/>
      <c r="R151" s="9"/>
      <c r="S151" s="10"/>
      <c r="T151" s="7"/>
      <c r="U151" s="8"/>
      <c r="V151" s="9"/>
      <c r="W151" s="10"/>
      <c r="X151" s="20"/>
      <c r="Y151" s="14"/>
      <c r="Z151" s="333"/>
      <c r="AD151" s="231"/>
      <c r="CG151" s="48"/>
      <c r="CH151" s="48"/>
      <c r="CI151" s="48"/>
      <c r="CJ151" s="48"/>
      <c r="CK151" s="48"/>
      <c r="CL151" s="48"/>
      <c r="CM151" s="48"/>
    </row>
    <row r="152" spans="1:95" s="553" customFormat="1" ht="27" customHeight="1" x14ac:dyDescent="0.2">
      <c r="A152" s="348" t="s">
        <v>306</v>
      </c>
      <c r="B152" s="199" t="s">
        <v>99</v>
      </c>
      <c r="C152" s="138" t="s">
        <v>1160</v>
      </c>
      <c r="D152" s="655"/>
      <c r="E152" s="656"/>
      <c r="F152" s="655"/>
      <c r="G152" s="656"/>
      <c r="H152" s="655"/>
      <c r="I152" s="656"/>
      <c r="J152" s="655"/>
      <c r="K152" s="656"/>
      <c r="L152" s="655"/>
      <c r="M152" s="656"/>
      <c r="N152" s="655"/>
      <c r="O152" s="656"/>
      <c r="P152" s="655"/>
      <c r="Q152" s="656"/>
      <c r="R152" s="655"/>
      <c r="S152" s="656"/>
      <c r="T152" s="655"/>
      <c r="U152" s="656"/>
      <c r="V152" s="655"/>
      <c r="W152" s="656"/>
      <c r="X152" s="45"/>
      <c r="Y152" s="546">
        <f>IF(OR(D152="s",F152="s",H152="s",J152="s",L152="s",N152="s",P152="s",R152="s",T152="s",V152="s"), 0, IF(OR(D152="a",F152="a",H152="a",J152="a",L152="a",N152="a",P152="a",R152="a",T152="a",V152="a"),Z152,0))</f>
        <v>0</v>
      </c>
      <c r="Z152" s="338">
        <v>10</v>
      </c>
      <c r="AA152" s="184">
        <f>COUNTIF(D152:W152,"a")+COUNTIF(D152:W152,"s")</f>
        <v>0</v>
      </c>
      <c r="AB152" s="552"/>
      <c r="AD152" s="554" t="s">
        <v>479</v>
      </c>
    </row>
    <row r="153" spans="1:95" ht="27.95" customHeight="1" x14ac:dyDescent="0.2">
      <c r="A153" s="348"/>
      <c r="B153" s="201" t="s">
        <v>100</v>
      </c>
      <c r="C153" s="139" t="s">
        <v>63</v>
      </c>
      <c r="D153" s="628"/>
      <c r="E153" s="629"/>
      <c r="F153" s="628"/>
      <c r="G153" s="629"/>
      <c r="H153" s="628"/>
      <c r="I153" s="629"/>
      <c r="J153" s="628"/>
      <c r="K153" s="629"/>
      <c r="L153" s="628"/>
      <c r="M153" s="629"/>
      <c r="N153" s="628"/>
      <c r="O153" s="629"/>
      <c r="P153" s="628"/>
      <c r="Q153" s="629"/>
      <c r="R153" s="628"/>
      <c r="S153" s="629"/>
      <c r="T153" s="628"/>
      <c r="U153" s="629"/>
      <c r="V153" s="628"/>
      <c r="W153" s="629"/>
      <c r="X153" s="40"/>
      <c r="Y153" s="179">
        <f>IF(OR(D153="s",F153="s",H153="s",J153="s",L153="s",N153="s",P153="s",R153="s",T153="s",V153="s"), 0, IF(OR(D153="a",F153="a",H153="a",J153="a",L153="a",N153="a",P153="a",R153="a",T153="a",V153="a"),Z153,0))</f>
        <v>0</v>
      </c>
      <c r="Z153" s="336">
        <v>10</v>
      </c>
      <c r="AA153" s="41">
        <f>COUNTIF(D153:W153,"a")+COUNTIF(D153:W153,"s")</f>
        <v>0</v>
      </c>
      <c r="AB153" s="229"/>
      <c r="AD153" s="231" t="s">
        <v>479</v>
      </c>
      <c r="CG153" s="48"/>
      <c r="CH153" s="48"/>
      <c r="CI153" s="48"/>
      <c r="CJ153" s="48"/>
      <c r="CK153" s="48"/>
      <c r="CL153" s="48"/>
      <c r="CM153" s="48"/>
    </row>
    <row r="154" spans="1:95" ht="27.95" customHeight="1" x14ac:dyDescent="0.2">
      <c r="A154" s="348"/>
      <c r="B154" s="201" t="s">
        <v>101</v>
      </c>
      <c r="C154" s="139" t="s">
        <v>265</v>
      </c>
      <c r="D154" s="628"/>
      <c r="E154" s="629"/>
      <c r="F154" s="628"/>
      <c r="G154" s="629"/>
      <c r="H154" s="628"/>
      <c r="I154" s="629"/>
      <c r="J154" s="628"/>
      <c r="K154" s="629"/>
      <c r="L154" s="628"/>
      <c r="M154" s="629"/>
      <c r="N154" s="628"/>
      <c r="O154" s="629"/>
      <c r="P154" s="628"/>
      <c r="Q154" s="629"/>
      <c r="R154" s="628"/>
      <c r="S154" s="629"/>
      <c r="T154" s="628"/>
      <c r="U154" s="629"/>
      <c r="V154" s="628"/>
      <c r="W154" s="629"/>
      <c r="X154" s="40"/>
      <c r="Y154" s="179">
        <f>IF(OR(D154="s",F154="s",H154="s",J154="s",L154="s",N154="s",P154="s",R154="s",T154="s",V154="s"), 0, IF(OR(D154="a",F154="a",H154="a",J154="a",L154="a",N154="a",P154="a",R154="a",T154="a",V154="a"),Z154,0))</f>
        <v>0</v>
      </c>
      <c r="Z154" s="336">
        <v>10</v>
      </c>
      <c r="AA154" s="41">
        <f>COUNTIF(D154:W154,"a")+COUNTIF(D154:W154,"s")</f>
        <v>0</v>
      </c>
      <c r="AB154" s="229"/>
      <c r="AD154" s="231" t="s">
        <v>479</v>
      </c>
      <c r="CG154" s="48"/>
      <c r="CH154" s="48"/>
      <c r="CI154" s="48"/>
      <c r="CJ154" s="48"/>
      <c r="CK154" s="48"/>
      <c r="CL154" s="48"/>
      <c r="CM154" s="48"/>
    </row>
    <row r="155" spans="1:95" ht="27" customHeight="1" x14ac:dyDescent="0.15">
      <c r="A155" s="348"/>
      <c r="B155" s="201" t="s">
        <v>197</v>
      </c>
      <c r="C155" s="140" t="s">
        <v>188</v>
      </c>
      <c r="D155" s="603"/>
      <c r="E155" s="604"/>
      <c r="F155" s="603"/>
      <c r="G155" s="604"/>
      <c r="H155" s="603"/>
      <c r="I155" s="604"/>
      <c r="J155" s="603"/>
      <c r="K155" s="604"/>
      <c r="L155" s="603"/>
      <c r="M155" s="604"/>
      <c r="N155" s="603"/>
      <c r="O155" s="604"/>
      <c r="P155" s="603"/>
      <c r="Q155" s="604"/>
      <c r="R155" s="603"/>
      <c r="S155" s="604"/>
      <c r="T155" s="603"/>
      <c r="U155" s="604"/>
      <c r="V155" s="603"/>
      <c r="W155" s="604"/>
      <c r="X155" s="40"/>
      <c r="Y155" s="96">
        <f>IF(OR(D155="s",F155="s",H155="s",J155="s",L155="s",N155="s",P155="s",R155="s",T155="s",V155="s"), 0, IF(OR(D155="a",F155="a",H155="a",J155="a",L155="a",N155="a",P155="a",R155="a",T155="a",V155="a"),Z155,0))</f>
        <v>0</v>
      </c>
      <c r="Z155" s="339">
        <v>10</v>
      </c>
      <c r="AA155" s="41">
        <f>COUNTIF(D155:W155,"a")+COUNTIF(D155:W155,"s")</f>
        <v>0</v>
      </c>
      <c r="AB155" s="229"/>
      <c r="AD155" s="231" t="s">
        <v>479</v>
      </c>
      <c r="CG155" s="48"/>
      <c r="CH155" s="48"/>
      <c r="CI155" s="48"/>
      <c r="CJ155" s="48"/>
      <c r="CK155" s="48"/>
      <c r="CL155" s="48"/>
      <c r="CM155" s="48"/>
    </row>
    <row r="156" spans="1:95" ht="45" customHeight="1" thickBot="1" x14ac:dyDescent="0.2">
      <c r="A156" s="348"/>
      <c r="B156" s="201" t="s">
        <v>128</v>
      </c>
      <c r="C156" s="140" t="s">
        <v>428</v>
      </c>
      <c r="D156" s="593"/>
      <c r="E156" s="594"/>
      <c r="F156" s="593"/>
      <c r="G156" s="594"/>
      <c r="H156" s="593"/>
      <c r="I156" s="594"/>
      <c r="J156" s="593"/>
      <c r="K156" s="594"/>
      <c r="L156" s="593"/>
      <c r="M156" s="594"/>
      <c r="N156" s="593"/>
      <c r="O156" s="594"/>
      <c r="P156" s="593"/>
      <c r="Q156" s="594"/>
      <c r="R156" s="593"/>
      <c r="S156" s="594"/>
      <c r="T156" s="593"/>
      <c r="U156" s="594"/>
      <c r="V156" s="593"/>
      <c r="W156" s="594"/>
      <c r="X156" s="40"/>
      <c r="Y156" s="96">
        <f>IF(OR(D156="s",F156="s",H156="s",J156="s",L156="s",N156="s",P156="s",R156="s",T156="s",V156="s"), 0, IF(OR(D156="a",F156="a",H156="a",J156="a",L156="a",N156="a",P156="a",R156="a",T156="a",V156="a"),Z156,0))</f>
        <v>0</v>
      </c>
      <c r="Z156" s="339">
        <v>10</v>
      </c>
      <c r="AA156" s="41">
        <f>COUNTIF(D156:W156,"a")+COUNTIF(D156:W156,"s")</f>
        <v>0</v>
      </c>
      <c r="AB156" s="229"/>
      <c r="AD156" s="231" t="s">
        <v>479</v>
      </c>
      <c r="CG156" s="48"/>
      <c r="CH156" s="48"/>
      <c r="CI156" s="48"/>
      <c r="CJ156" s="48"/>
      <c r="CK156" s="48"/>
      <c r="CL156" s="48"/>
      <c r="CM156" s="48"/>
    </row>
    <row r="157" spans="1:95" ht="21" customHeight="1" thickTop="1" thickBot="1" x14ac:dyDescent="0.25">
      <c r="A157" s="348"/>
      <c r="B157" s="84"/>
      <c r="C157" s="121"/>
      <c r="D157" s="638" t="s">
        <v>76</v>
      </c>
      <c r="E157" s="639"/>
      <c r="F157" s="639"/>
      <c r="G157" s="639"/>
      <c r="H157" s="639"/>
      <c r="I157" s="639"/>
      <c r="J157" s="639"/>
      <c r="K157" s="639"/>
      <c r="L157" s="639"/>
      <c r="M157" s="639"/>
      <c r="N157" s="639"/>
      <c r="O157" s="639"/>
      <c r="P157" s="639"/>
      <c r="Q157" s="639"/>
      <c r="R157" s="639"/>
      <c r="S157" s="639"/>
      <c r="T157" s="639"/>
      <c r="U157" s="639"/>
      <c r="V157" s="639"/>
      <c r="W157" s="639"/>
      <c r="X157" s="640"/>
      <c r="Y157" s="86">
        <f>SUM(Y152:Y156)</f>
        <v>0</v>
      </c>
      <c r="Z157" s="337">
        <f>SUM(Z152:Z156)</f>
        <v>50</v>
      </c>
      <c r="AD157" s="231"/>
      <c r="CG157" s="48"/>
      <c r="CH157" s="48"/>
      <c r="CI157" s="48"/>
      <c r="CJ157" s="48"/>
      <c r="CK157" s="48"/>
      <c r="CL157" s="48"/>
      <c r="CM157" s="48"/>
    </row>
    <row r="158" spans="1:95" ht="21" customHeight="1" thickBot="1" x14ac:dyDescent="0.25">
      <c r="A158" s="348"/>
      <c r="B158" s="284"/>
      <c r="C158" s="285"/>
      <c r="D158" s="634"/>
      <c r="E158" s="635"/>
      <c r="F158" s="737">
        <v>50</v>
      </c>
      <c r="G158" s="642"/>
      <c r="H158" s="642"/>
      <c r="I158" s="642"/>
      <c r="J158" s="642"/>
      <c r="K158" s="642"/>
      <c r="L158" s="642"/>
      <c r="M158" s="642"/>
      <c r="N158" s="642"/>
      <c r="O158" s="642"/>
      <c r="P158" s="642"/>
      <c r="Q158" s="642"/>
      <c r="R158" s="642"/>
      <c r="S158" s="642"/>
      <c r="T158" s="642"/>
      <c r="U158" s="642"/>
      <c r="V158" s="642"/>
      <c r="W158" s="642"/>
      <c r="X158" s="642"/>
      <c r="Y158" s="642"/>
      <c r="Z158" s="643"/>
      <c r="AD158" s="231"/>
      <c r="CG158" s="48"/>
      <c r="CH158" s="48"/>
      <c r="CI158" s="48"/>
      <c r="CJ158" s="48"/>
      <c r="CK158" s="48"/>
      <c r="CL158" s="48"/>
      <c r="CM158" s="48"/>
    </row>
    <row r="159" spans="1:95" ht="30" customHeight="1" thickBot="1" x14ac:dyDescent="0.25">
      <c r="A159" s="348"/>
      <c r="B159" s="200" t="s">
        <v>1007</v>
      </c>
      <c r="C159" s="423" t="s">
        <v>1008</v>
      </c>
      <c r="D159" s="7"/>
      <c r="E159" s="8"/>
      <c r="F159" s="9"/>
      <c r="G159" s="10"/>
      <c r="H159" s="13"/>
      <c r="I159" s="8"/>
      <c r="J159" s="91"/>
      <c r="K159" s="10"/>
      <c r="L159" s="7"/>
      <c r="M159" s="8"/>
      <c r="N159" s="13"/>
      <c r="O159" s="10"/>
      <c r="P159" s="7"/>
      <c r="Q159" s="8"/>
      <c r="R159" s="9"/>
      <c r="S159" s="10"/>
      <c r="T159" s="7"/>
      <c r="U159" s="8"/>
      <c r="V159" s="9"/>
      <c r="W159" s="10"/>
      <c r="X159" s="20"/>
      <c r="Y159" s="14"/>
      <c r="Z159" s="333"/>
      <c r="AD159" s="231"/>
      <c r="CG159" s="48"/>
      <c r="CH159" s="48"/>
      <c r="CI159" s="48"/>
      <c r="CJ159" s="48"/>
      <c r="CK159" s="48"/>
      <c r="CL159" s="48"/>
      <c r="CM159" s="48"/>
    </row>
    <row r="160" spans="1:95" ht="45" customHeight="1" x14ac:dyDescent="0.2">
      <c r="A160" s="411"/>
      <c r="B160" s="412" t="s">
        <v>1009</v>
      </c>
      <c r="C160" s="413" t="s">
        <v>1010</v>
      </c>
      <c r="D160" s="655"/>
      <c r="E160" s="656"/>
      <c r="F160" s="655"/>
      <c r="G160" s="656"/>
      <c r="H160" s="655"/>
      <c r="I160" s="656"/>
      <c r="J160" s="655"/>
      <c r="K160" s="656"/>
      <c r="L160" s="655"/>
      <c r="M160" s="656"/>
      <c r="N160" s="655"/>
      <c r="O160" s="656"/>
      <c r="P160" s="655"/>
      <c r="Q160" s="656"/>
      <c r="R160" s="655"/>
      <c r="S160" s="656"/>
      <c r="T160" s="655"/>
      <c r="U160" s="656"/>
      <c r="V160" s="655"/>
      <c r="W160" s="656"/>
      <c r="X160" s="81"/>
      <c r="Y160" s="546">
        <f>IF(OR(D160="s",F160="s",H160="s",J160="s",L160="s",N160="s",P160="s",R160="s",T160="s",V160="s"), 0, IF(OR(D160="a",F160="a",H160="a",J160="a",L160="a",N160="a",P160="a",R160="a",T160="a",V160="a"),Z160,0))</f>
        <v>0</v>
      </c>
      <c r="Z160" s="338">
        <f>IF(X160="na", 0, 10)</f>
        <v>10</v>
      </c>
      <c r="AA160" s="184">
        <f t="shared" ref="AA160:AA165" si="28">COUNTIF(D160:W160,"a")+COUNTIF(D160:W160,"s")+COUNTIF(X160:X160,"na")</f>
        <v>0</v>
      </c>
      <c r="AB160" s="390"/>
      <c r="AD160" s="231" t="s">
        <v>479</v>
      </c>
      <c r="CG160" s="48"/>
      <c r="CH160" s="48"/>
      <c r="CI160" s="48"/>
      <c r="CJ160" s="48"/>
      <c r="CK160" s="48"/>
      <c r="CL160" s="48"/>
      <c r="CM160" s="48"/>
    </row>
    <row r="161" spans="1:91" ht="45" customHeight="1" x14ac:dyDescent="0.2">
      <c r="A161" s="411"/>
      <c r="B161" s="414" t="s">
        <v>1011</v>
      </c>
      <c r="C161" s="415" t="s">
        <v>1114</v>
      </c>
      <c r="D161" s="628"/>
      <c r="E161" s="629"/>
      <c r="F161" s="628"/>
      <c r="G161" s="629"/>
      <c r="H161" s="628"/>
      <c r="I161" s="629"/>
      <c r="J161" s="628"/>
      <c r="K161" s="629"/>
      <c r="L161" s="628"/>
      <c r="M161" s="629"/>
      <c r="N161" s="628"/>
      <c r="O161" s="629"/>
      <c r="P161" s="628"/>
      <c r="Q161" s="629"/>
      <c r="R161" s="628"/>
      <c r="S161" s="629"/>
      <c r="T161" s="628"/>
      <c r="U161" s="629"/>
      <c r="V161" s="628"/>
      <c r="W161" s="629"/>
      <c r="X161" s="82" t="str">
        <f>IF(X160="na","na","")</f>
        <v/>
      </c>
      <c r="Y161" s="547">
        <f t="shared" ref="Y161:Y165" si="29">IF(OR(D161="s",F161="s",H161="s",J161="s",L161="s",N161="s",P161="s",R161="s",T161="s",V161="s"), 0, IF(OR(D161="a",F161="a",H161="a",J161="a",L161="a",N161="a",P161="a",R161="a",T161="a",V161="a"),Z161,0))</f>
        <v>0</v>
      </c>
      <c r="Z161" s="336">
        <f>IF(X160="na", 0, 10)</f>
        <v>10</v>
      </c>
      <c r="AA161" s="184">
        <f t="shared" si="28"/>
        <v>0</v>
      </c>
      <c r="AB161" s="390"/>
      <c r="AD161" s="231" t="s">
        <v>479</v>
      </c>
      <c r="CG161" s="48"/>
      <c r="CH161" s="48"/>
      <c r="CI161" s="48"/>
      <c r="CJ161" s="48"/>
      <c r="CK161" s="48"/>
      <c r="CL161" s="48"/>
      <c r="CM161" s="48"/>
    </row>
    <row r="162" spans="1:91" ht="45" customHeight="1" x14ac:dyDescent="0.2">
      <c r="A162" s="411"/>
      <c r="B162" s="414" t="s">
        <v>1012</v>
      </c>
      <c r="C162" s="415" t="s">
        <v>1013</v>
      </c>
      <c r="D162" s="628"/>
      <c r="E162" s="629"/>
      <c r="F162" s="628"/>
      <c r="G162" s="629"/>
      <c r="H162" s="628"/>
      <c r="I162" s="629"/>
      <c r="J162" s="628"/>
      <c r="K162" s="629"/>
      <c r="L162" s="628"/>
      <c r="M162" s="629"/>
      <c r="N162" s="628"/>
      <c r="O162" s="629"/>
      <c r="P162" s="628"/>
      <c r="Q162" s="629"/>
      <c r="R162" s="628"/>
      <c r="S162" s="629"/>
      <c r="T162" s="628"/>
      <c r="U162" s="629"/>
      <c r="V162" s="628"/>
      <c r="W162" s="629"/>
      <c r="X162" s="82" t="str">
        <f>IF(X160="na","na","")</f>
        <v/>
      </c>
      <c r="Y162" s="179">
        <f t="shared" si="29"/>
        <v>0</v>
      </c>
      <c r="Z162" s="336">
        <f>IF(X160="na", 0, 10)</f>
        <v>10</v>
      </c>
      <c r="AA162" s="184">
        <f t="shared" si="28"/>
        <v>0</v>
      </c>
      <c r="AB162" s="390"/>
      <c r="AD162" s="231"/>
      <c r="CG162" s="48"/>
      <c r="CH162" s="48"/>
      <c r="CI162" s="48"/>
      <c r="CJ162" s="48"/>
      <c r="CK162" s="48"/>
      <c r="CL162" s="48"/>
      <c r="CM162" s="48"/>
    </row>
    <row r="163" spans="1:91" ht="45" customHeight="1" x14ac:dyDescent="0.2">
      <c r="A163" s="411"/>
      <c r="B163" s="414" t="s">
        <v>1014</v>
      </c>
      <c r="C163" s="405" t="s">
        <v>1127</v>
      </c>
      <c r="D163" s="628"/>
      <c r="E163" s="629"/>
      <c r="F163" s="628"/>
      <c r="G163" s="629"/>
      <c r="H163" s="628"/>
      <c r="I163" s="629"/>
      <c r="J163" s="628"/>
      <c r="K163" s="629"/>
      <c r="L163" s="628"/>
      <c r="M163" s="629"/>
      <c r="N163" s="628"/>
      <c r="O163" s="629"/>
      <c r="P163" s="628"/>
      <c r="Q163" s="629"/>
      <c r="R163" s="628"/>
      <c r="S163" s="629"/>
      <c r="T163" s="628"/>
      <c r="U163" s="629"/>
      <c r="V163" s="628"/>
      <c r="W163" s="629"/>
      <c r="X163" s="82" t="str">
        <f>IF(X160="na","na","")</f>
        <v/>
      </c>
      <c r="Y163" s="546">
        <f t="shared" si="29"/>
        <v>0</v>
      </c>
      <c r="Z163" s="336">
        <f>IF(X160="na", 0, 5)</f>
        <v>5</v>
      </c>
      <c r="AA163" s="184">
        <f t="shared" si="28"/>
        <v>0</v>
      </c>
      <c r="AB163" s="390"/>
      <c r="AD163" s="231" t="s">
        <v>479</v>
      </c>
      <c r="CG163" s="48"/>
      <c r="CH163" s="48"/>
      <c r="CI163" s="48"/>
      <c r="CJ163" s="48"/>
      <c r="CK163" s="48"/>
      <c r="CL163" s="48"/>
      <c r="CM163" s="48"/>
    </row>
    <row r="164" spans="1:91" ht="45" customHeight="1" x14ac:dyDescent="0.2">
      <c r="A164" s="411"/>
      <c r="B164" s="414" t="s">
        <v>1017</v>
      </c>
      <c r="C164" s="415" t="s">
        <v>1115</v>
      </c>
      <c r="D164" s="628"/>
      <c r="E164" s="629"/>
      <c r="F164" s="628"/>
      <c r="G164" s="629"/>
      <c r="H164" s="628"/>
      <c r="I164" s="629"/>
      <c r="J164" s="628"/>
      <c r="K164" s="629"/>
      <c r="L164" s="628"/>
      <c r="M164" s="629"/>
      <c r="N164" s="628"/>
      <c r="O164" s="629"/>
      <c r="P164" s="628"/>
      <c r="Q164" s="629"/>
      <c r="R164" s="628"/>
      <c r="S164" s="629"/>
      <c r="T164" s="628"/>
      <c r="U164" s="629"/>
      <c r="V164" s="628"/>
      <c r="W164" s="629"/>
      <c r="X164" s="82" t="str">
        <f>IF(X160="na","na","")</f>
        <v/>
      </c>
      <c r="Y164" s="87">
        <f t="shared" si="29"/>
        <v>0</v>
      </c>
      <c r="Z164" s="336">
        <f>IF(X160="na", 0, 5)</f>
        <v>5</v>
      </c>
      <c r="AA164" s="184">
        <f t="shared" si="28"/>
        <v>0</v>
      </c>
      <c r="AB164" s="390"/>
      <c r="AD164" s="231"/>
      <c r="CG164" s="48"/>
      <c r="CH164" s="48"/>
      <c r="CI164" s="48"/>
      <c r="CJ164" s="48"/>
      <c r="CK164" s="48"/>
      <c r="CL164" s="48"/>
      <c r="CM164" s="48"/>
    </row>
    <row r="165" spans="1:91" ht="45" customHeight="1" thickBot="1" x14ac:dyDescent="0.25">
      <c r="A165" s="411"/>
      <c r="B165" s="414" t="s">
        <v>1015</v>
      </c>
      <c r="C165" s="405" t="s">
        <v>1016</v>
      </c>
      <c r="D165" s="628"/>
      <c r="E165" s="629"/>
      <c r="F165" s="628"/>
      <c r="G165" s="629"/>
      <c r="H165" s="628"/>
      <c r="I165" s="629"/>
      <c r="J165" s="628"/>
      <c r="K165" s="629"/>
      <c r="L165" s="628"/>
      <c r="M165" s="629"/>
      <c r="N165" s="628"/>
      <c r="O165" s="629"/>
      <c r="P165" s="628"/>
      <c r="Q165" s="629"/>
      <c r="R165" s="628"/>
      <c r="S165" s="629"/>
      <c r="T165" s="628"/>
      <c r="U165" s="629"/>
      <c r="V165" s="628"/>
      <c r="W165" s="629"/>
      <c r="X165" s="82" t="str">
        <f>IF(X160="na","na","")</f>
        <v/>
      </c>
      <c r="Y165" s="547">
        <f t="shared" si="29"/>
        <v>0</v>
      </c>
      <c r="Z165" s="336">
        <f>IF(X160="na", 0, 10)</f>
        <v>10</v>
      </c>
      <c r="AA165" s="184">
        <f t="shared" si="28"/>
        <v>0</v>
      </c>
      <c r="AB165" s="390"/>
      <c r="AD165" s="231"/>
      <c r="CG165" s="48"/>
      <c r="CH165" s="48"/>
      <c r="CI165" s="48"/>
      <c r="CJ165" s="48"/>
      <c r="CK165" s="48"/>
      <c r="CL165" s="48"/>
      <c r="CM165" s="48"/>
    </row>
    <row r="166" spans="1:91" ht="21" customHeight="1" thickTop="1" thickBot="1" x14ac:dyDescent="0.25">
      <c r="A166" s="348"/>
      <c r="B166" s="84"/>
      <c r="C166" s="121"/>
      <c r="D166" s="638" t="s">
        <v>76</v>
      </c>
      <c r="E166" s="639"/>
      <c r="F166" s="639"/>
      <c r="G166" s="639"/>
      <c r="H166" s="639"/>
      <c r="I166" s="639"/>
      <c r="J166" s="639"/>
      <c r="K166" s="639"/>
      <c r="L166" s="639"/>
      <c r="M166" s="639"/>
      <c r="N166" s="639"/>
      <c r="O166" s="639"/>
      <c r="P166" s="639"/>
      <c r="Q166" s="639"/>
      <c r="R166" s="639"/>
      <c r="S166" s="639"/>
      <c r="T166" s="639"/>
      <c r="U166" s="639"/>
      <c r="V166" s="639"/>
      <c r="W166" s="639"/>
      <c r="X166" s="640"/>
      <c r="Y166" s="86">
        <f>SUM(Y160:Y165)</f>
        <v>0</v>
      </c>
      <c r="Z166" s="337">
        <f>SUM(Z160:Z165)</f>
        <v>50</v>
      </c>
      <c r="AD166" s="231"/>
      <c r="CG166" s="48"/>
      <c r="CH166" s="48"/>
      <c r="CI166" s="48"/>
      <c r="CJ166" s="48"/>
      <c r="CK166" s="48"/>
      <c r="CL166" s="48"/>
      <c r="CM166" s="48"/>
    </row>
    <row r="167" spans="1:91" ht="21" customHeight="1" thickBot="1" x14ac:dyDescent="0.25">
      <c r="A167" s="321"/>
      <c r="B167" s="284"/>
      <c r="C167" s="285"/>
      <c r="D167" s="634"/>
      <c r="E167" s="635"/>
      <c r="F167" s="810">
        <f>IF(X160="na", 0, 25)</f>
        <v>25</v>
      </c>
      <c r="G167" s="811"/>
      <c r="H167" s="811"/>
      <c r="I167" s="811"/>
      <c r="J167" s="811"/>
      <c r="K167" s="811"/>
      <c r="L167" s="811"/>
      <c r="M167" s="811"/>
      <c r="N167" s="811"/>
      <c r="O167" s="811"/>
      <c r="P167" s="811"/>
      <c r="Q167" s="811"/>
      <c r="R167" s="811"/>
      <c r="S167" s="811"/>
      <c r="T167" s="811"/>
      <c r="U167" s="811"/>
      <c r="V167" s="811"/>
      <c r="W167" s="811"/>
      <c r="X167" s="811"/>
      <c r="Y167" s="811"/>
      <c r="Z167" s="812"/>
      <c r="AD167" s="231"/>
      <c r="CG167" s="48"/>
      <c r="CH167" s="48"/>
      <c r="CI167" s="48"/>
      <c r="CJ167" s="48"/>
      <c r="CK167" s="48"/>
      <c r="CL167" s="48"/>
      <c r="CM167" s="48"/>
    </row>
    <row r="168" spans="1:91" ht="30" customHeight="1" thickBot="1" x14ac:dyDescent="0.25">
      <c r="A168" s="319"/>
      <c r="B168" s="203">
        <v>3200</v>
      </c>
      <c r="C168" s="273" t="s">
        <v>1047</v>
      </c>
      <c r="D168" s="159"/>
      <c r="E168" s="158"/>
      <c r="F168" s="161"/>
      <c r="G168" s="162"/>
      <c r="H168" s="425"/>
      <c r="I168" s="168"/>
      <c r="J168" s="280"/>
      <c r="K168" s="170"/>
      <c r="L168" s="281"/>
      <c r="M168" s="168"/>
      <c r="N168" s="267"/>
      <c r="O168" s="170"/>
      <c r="P168" s="281"/>
      <c r="Q168" s="168"/>
      <c r="R168" s="161"/>
      <c r="S168" s="162"/>
      <c r="T168" s="159"/>
      <c r="U168" s="158"/>
      <c r="V168" s="161"/>
      <c r="W168" s="162"/>
      <c r="X168" s="282"/>
      <c r="Y168" s="283"/>
      <c r="Z168" s="345"/>
      <c r="AD168" s="231"/>
      <c r="CG168" s="48"/>
      <c r="CH168" s="48"/>
      <c r="CI168" s="48"/>
      <c r="CJ168" s="48"/>
      <c r="CK168" s="48"/>
      <c r="CL168" s="48"/>
      <c r="CM168" s="48"/>
    </row>
    <row r="169" spans="1:91" ht="30" customHeight="1" x14ac:dyDescent="0.2">
      <c r="A169" s="348"/>
      <c r="B169" s="208"/>
      <c r="C169" s="449" t="s">
        <v>1048</v>
      </c>
      <c r="D169" s="631"/>
      <c r="E169" s="631"/>
      <c r="F169" s="631"/>
      <c r="G169" s="631"/>
      <c r="H169" s="631"/>
      <c r="I169" s="631"/>
      <c r="J169" s="631"/>
      <c r="K169" s="631"/>
      <c r="L169" s="631"/>
      <c r="M169" s="631"/>
      <c r="N169" s="631"/>
      <c r="O169" s="631"/>
      <c r="P169" s="631"/>
      <c r="Q169" s="631"/>
      <c r="R169" s="631"/>
      <c r="S169" s="631"/>
      <c r="T169" s="631"/>
      <c r="U169" s="631"/>
      <c r="V169" s="631"/>
      <c r="W169" s="631"/>
      <c r="X169" s="631"/>
      <c r="Y169" s="631"/>
      <c r="Z169" s="632"/>
      <c r="CF169" s="2"/>
    </row>
    <row r="170" spans="1:91" ht="67.7" customHeight="1" x14ac:dyDescent="0.2">
      <c r="A170" s="348"/>
      <c r="B170" s="201" t="s">
        <v>1049</v>
      </c>
      <c r="C170" s="132" t="s">
        <v>1050</v>
      </c>
      <c r="D170" s="628"/>
      <c r="E170" s="629"/>
      <c r="F170" s="628"/>
      <c r="G170" s="629"/>
      <c r="H170" s="628"/>
      <c r="I170" s="629"/>
      <c r="J170" s="628"/>
      <c r="K170" s="629"/>
      <c r="L170" s="628"/>
      <c r="M170" s="629"/>
      <c r="N170" s="628"/>
      <c r="O170" s="629"/>
      <c r="P170" s="628"/>
      <c r="Q170" s="629"/>
      <c r="R170" s="628"/>
      <c r="S170" s="629"/>
      <c r="T170" s="628"/>
      <c r="U170" s="629"/>
      <c r="V170" s="628"/>
      <c r="W170" s="629"/>
      <c r="X170" s="81"/>
      <c r="Y170" s="179">
        <f t="shared" ref="Y170:Y185" si="30">IF(OR(D170="s",F170="s",H170="s",J170="s",L170="s",N170="s",P170="s",R170="s",T170="s",V170="s"), 0, IF(OR(D170="a",F170="a",H170="a",J170="a",L170="a",N170="a",P170="a",R170="a",T170="a",V170="a"),Z170,0))</f>
        <v>0</v>
      </c>
      <c r="Z170" s="336">
        <f>IF(X170="na",0,10)</f>
        <v>10</v>
      </c>
      <c r="AA170" s="41">
        <f>COUNTIF(D170:W170,"a")+COUNTIF(D170:W170,"s")+COUNTIF(X170,"na")</f>
        <v>0</v>
      </c>
      <c r="AB170" s="390"/>
      <c r="AD170" s="231" t="s">
        <v>479</v>
      </c>
      <c r="CG170" s="48"/>
      <c r="CH170" s="48"/>
      <c r="CI170" s="48"/>
      <c r="CJ170" s="48"/>
      <c r="CK170" s="48"/>
      <c r="CL170" s="48"/>
      <c r="CM170" s="48"/>
    </row>
    <row r="171" spans="1:91" ht="88.5" customHeight="1" x14ac:dyDescent="0.2">
      <c r="A171" s="348"/>
      <c r="B171" s="199" t="s">
        <v>1051</v>
      </c>
      <c r="C171" s="133" t="s">
        <v>1052</v>
      </c>
      <c r="D171" s="628"/>
      <c r="E171" s="629"/>
      <c r="F171" s="628"/>
      <c r="G171" s="629"/>
      <c r="H171" s="628"/>
      <c r="I171" s="629"/>
      <c r="J171" s="628"/>
      <c r="K171" s="629"/>
      <c r="L171" s="628"/>
      <c r="M171" s="629"/>
      <c r="N171" s="628"/>
      <c r="O171" s="629"/>
      <c r="P171" s="628"/>
      <c r="Q171" s="629"/>
      <c r="R171" s="628"/>
      <c r="S171" s="629"/>
      <c r="T171" s="628"/>
      <c r="U171" s="629"/>
      <c r="V171" s="628"/>
      <c r="W171" s="629"/>
      <c r="X171" s="81"/>
      <c r="Y171" s="179">
        <f t="shared" si="30"/>
        <v>0</v>
      </c>
      <c r="Z171" s="336">
        <f>IF(X171="na",0,10)</f>
        <v>10</v>
      </c>
      <c r="AA171" s="41">
        <f>COUNTIF(D171:W171,"a")+COUNTIF(D171:W171,"s")+COUNTIF(X171,"na")</f>
        <v>0</v>
      </c>
      <c r="AB171" s="390"/>
      <c r="AD171" s="231" t="s">
        <v>479</v>
      </c>
      <c r="CG171" s="48"/>
      <c r="CH171" s="48"/>
      <c r="CI171" s="48"/>
      <c r="CJ171" s="48"/>
      <c r="CK171" s="48"/>
      <c r="CL171" s="48"/>
      <c r="CM171" s="48"/>
    </row>
    <row r="172" spans="1:91" ht="67.7" customHeight="1" x14ac:dyDescent="0.2">
      <c r="A172" s="348"/>
      <c r="B172" s="199" t="s">
        <v>129</v>
      </c>
      <c r="C172" s="133" t="s">
        <v>1053</v>
      </c>
      <c r="D172" s="628"/>
      <c r="E172" s="629"/>
      <c r="F172" s="628"/>
      <c r="G172" s="629"/>
      <c r="H172" s="628"/>
      <c r="I172" s="629"/>
      <c r="J172" s="628"/>
      <c r="K172" s="629"/>
      <c r="L172" s="628"/>
      <c r="M172" s="629"/>
      <c r="N172" s="628"/>
      <c r="O172" s="629"/>
      <c r="P172" s="628"/>
      <c r="Q172" s="629"/>
      <c r="R172" s="628"/>
      <c r="S172" s="629"/>
      <c r="T172" s="628"/>
      <c r="U172" s="629"/>
      <c r="V172" s="628"/>
      <c r="W172" s="629"/>
      <c r="X172" s="45"/>
      <c r="Y172" s="179">
        <f t="shared" si="30"/>
        <v>0</v>
      </c>
      <c r="Z172" s="336">
        <v>10</v>
      </c>
      <c r="AA172" s="41">
        <f t="shared" ref="AA172:AA185" si="31">COUNTIF(D172:W172,"a")+COUNTIF(D172:W172,"s")</f>
        <v>0</v>
      </c>
      <c r="AB172" s="390"/>
      <c r="AD172" s="231"/>
      <c r="CG172" s="48"/>
      <c r="CH172" s="48"/>
      <c r="CI172" s="48"/>
      <c r="CJ172" s="48"/>
      <c r="CK172" s="48"/>
      <c r="CL172" s="48"/>
      <c r="CM172" s="48"/>
    </row>
    <row r="173" spans="1:91" ht="30" customHeight="1" x14ac:dyDescent="0.2">
      <c r="A173" s="348"/>
      <c r="B173" s="208"/>
      <c r="C173" s="449" t="s">
        <v>1054</v>
      </c>
      <c r="D173" s="631"/>
      <c r="E173" s="631"/>
      <c r="F173" s="631"/>
      <c r="G173" s="631"/>
      <c r="H173" s="631"/>
      <c r="I173" s="631"/>
      <c r="J173" s="631"/>
      <c r="K173" s="631"/>
      <c r="L173" s="631"/>
      <c r="M173" s="631"/>
      <c r="N173" s="631"/>
      <c r="O173" s="631"/>
      <c r="P173" s="631"/>
      <c r="Q173" s="631"/>
      <c r="R173" s="631"/>
      <c r="S173" s="631"/>
      <c r="T173" s="631"/>
      <c r="U173" s="631"/>
      <c r="V173" s="631"/>
      <c r="W173" s="631"/>
      <c r="X173" s="631"/>
      <c r="Y173" s="631"/>
      <c r="Z173" s="632"/>
      <c r="CF173" s="2"/>
    </row>
    <row r="174" spans="1:91" ht="30" customHeight="1" x14ac:dyDescent="0.2">
      <c r="A174" s="348"/>
      <c r="B174" s="208"/>
      <c r="C174" s="449" t="s">
        <v>1055</v>
      </c>
      <c r="D174" s="631"/>
      <c r="E174" s="631"/>
      <c r="F174" s="631"/>
      <c r="G174" s="631"/>
      <c r="H174" s="631"/>
      <c r="I174" s="631"/>
      <c r="J174" s="631"/>
      <c r="K174" s="631"/>
      <c r="L174" s="631"/>
      <c r="M174" s="631"/>
      <c r="N174" s="631"/>
      <c r="O174" s="631"/>
      <c r="P174" s="631"/>
      <c r="Q174" s="631"/>
      <c r="R174" s="631"/>
      <c r="S174" s="631"/>
      <c r="T174" s="631"/>
      <c r="U174" s="631"/>
      <c r="V174" s="631"/>
      <c r="W174" s="631"/>
      <c r="X174" s="631"/>
      <c r="Y174" s="631"/>
      <c r="Z174" s="632"/>
      <c r="CF174" s="2"/>
    </row>
    <row r="175" spans="1:91" ht="45" customHeight="1" x14ac:dyDescent="0.2">
      <c r="A175" s="348"/>
      <c r="B175" s="199" t="s">
        <v>244</v>
      </c>
      <c r="C175" s="133" t="s">
        <v>1056</v>
      </c>
      <c r="D175" s="628"/>
      <c r="E175" s="629"/>
      <c r="F175" s="628"/>
      <c r="G175" s="629"/>
      <c r="H175" s="628"/>
      <c r="I175" s="629"/>
      <c r="J175" s="628"/>
      <c r="K175" s="629"/>
      <c r="L175" s="628"/>
      <c r="M175" s="629"/>
      <c r="N175" s="628"/>
      <c r="O175" s="629"/>
      <c r="P175" s="628"/>
      <c r="Q175" s="629"/>
      <c r="R175" s="628"/>
      <c r="S175" s="629"/>
      <c r="T175" s="628"/>
      <c r="U175" s="629"/>
      <c r="V175" s="628"/>
      <c r="W175" s="629"/>
      <c r="X175" s="45"/>
      <c r="Y175" s="179">
        <f t="shared" si="30"/>
        <v>0</v>
      </c>
      <c r="Z175" s="336">
        <v>10</v>
      </c>
      <c r="AA175" s="41">
        <f t="shared" si="31"/>
        <v>0</v>
      </c>
      <c r="AB175" s="390"/>
      <c r="AD175" s="231"/>
      <c r="CG175" s="48"/>
      <c r="CH175" s="48"/>
      <c r="CI175" s="48"/>
      <c r="CJ175" s="48"/>
      <c r="CK175" s="48"/>
      <c r="CL175" s="48"/>
      <c r="CM175" s="48"/>
    </row>
    <row r="176" spans="1:91" ht="30" customHeight="1" x14ac:dyDescent="0.2">
      <c r="A176" s="348"/>
      <c r="B176" s="208"/>
      <c r="C176" s="449" t="s">
        <v>1057</v>
      </c>
      <c r="D176" s="631"/>
      <c r="E176" s="631"/>
      <c r="F176" s="631"/>
      <c r="G176" s="631"/>
      <c r="H176" s="631"/>
      <c r="I176" s="631"/>
      <c r="J176" s="631"/>
      <c r="K176" s="631"/>
      <c r="L176" s="631"/>
      <c r="M176" s="631"/>
      <c r="N176" s="631"/>
      <c r="O176" s="631"/>
      <c r="P176" s="631"/>
      <c r="Q176" s="631"/>
      <c r="R176" s="631"/>
      <c r="S176" s="631"/>
      <c r="T176" s="631"/>
      <c r="U176" s="631"/>
      <c r="V176" s="631"/>
      <c r="W176" s="631"/>
      <c r="X176" s="631"/>
      <c r="Y176" s="631"/>
      <c r="Z176" s="632"/>
      <c r="CF176" s="2"/>
    </row>
    <row r="177" spans="1:95" ht="126" customHeight="1" x14ac:dyDescent="0.2">
      <c r="A177" s="348"/>
      <c r="B177" s="199" t="s">
        <v>1058</v>
      </c>
      <c r="C177" s="133" t="s">
        <v>1122</v>
      </c>
      <c r="D177" s="628"/>
      <c r="E177" s="629"/>
      <c r="F177" s="628"/>
      <c r="G177" s="629"/>
      <c r="H177" s="628"/>
      <c r="I177" s="629"/>
      <c r="J177" s="628"/>
      <c r="K177" s="629"/>
      <c r="L177" s="628"/>
      <c r="M177" s="629"/>
      <c r="N177" s="628"/>
      <c r="O177" s="629"/>
      <c r="P177" s="628"/>
      <c r="Q177" s="629"/>
      <c r="R177" s="628"/>
      <c r="S177" s="629"/>
      <c r="T177" s="628"/>
      <c r="U177" s="629"/>
      <c r="V177" s="628"/>
      <c r="W177" s="629"/>
      <c r="X177" s="45"/>
      <c r="Y177" s="179">
        <f t="shared" si="30"/>
        <v>0</v>
      </c>
      <c r="Z177" s="336">
        <v>10</v>
      </c>
      <c r="AA177" s="41">
        <f t="shared" si="31"/>
        <v>0</v>
      </c>
      <c r="AB177" s="390"/>
      <c r="AD177" s="231"/>
      <c r="CG177" s="48"/>
      <c r="CH177" s="48"/>
      <c r="CI177" s="48"/>
      <c r="CJ177" s="48"/>
      <c r="CK177" s="48"/>
      <c r="CL177" s="48"/>
      <c r="CM177" s="48"/>
    </row>
    <row r="178" spans="1:95" ht="30" customHeight="1" x14ac:dyDescent="0.2">
      <c r="A178" s="348"/>
      <c r="B178" s="208"/>
      <c r="C178" s="449" t="s">
        <v>1059</v>
      </c>
      <c r="D178" s="631"/>
      <c r="E178" s="631"/>
      <c r="F178" s="631"/>
      <c r="G178" s="631"/>
      <c r="H178" s="631"/>
      <c r="I178" s="631"/>
      <c r="J178" s="631"/>
      <c r="K178" s="631"/>
      <c r="L178" s="631"/>
      <c r="M178" s="631"/>
      <c r="N178" s="631"/>
      <c r="O178" s="631"/>
      <c r="P178" s="631"/>
      <c r="Q178" s="631"/>
      <c r="R178" s="631"/>
      <c r="S178" s="631"/>
      <c r="T178" s="631"/>
      <c r="U178" s="631"/>
      <c r="V178" s="631"/>
      <c r="W178" s="631"/>
      <c r="X178" s="631"/>
      <c r="Y178" s="631"/>
      <c r="Z178" s="632"/>
      <c r="CF178" s="2"/>
    </row>
    <row r="179" spans="1:95" ht="67.7" customHeight="1" x14ac:dyDescent="0.2">
      <c r="A179" s="348"/>
      <c r="B179" s="199" t="s">
        <v>198</v>
      </c>
      <c r="C179" s="133" t="s">
        <v>1060</v>
      </c>
      <c r="D179" s="628"/>
      <c r="E179" s="629"/>
      <c r="F179" s="628"/>
      <c r="G179" s="629"/>
      <c r="H179" s="628"/>
      <c r="I179" s="629"/>
      <c r="J179" s="628"/>
      <c r="K179" s="629"/>
      <c r="L179" s="628"/>
      <c r="M179" s="629"/>
      <c r="N179" s="628"/>
      <c r="O179" s="629"/>
      <c r="P179" s="628"/>
      <c r="Q179" s="629"/>
      <c r="R179" s="628"/>
      <c r="S179" s="629"/>
      <c r="T179" s="628"/>
      <c r="U179" s="629"/>
      <c r="V179" s="628"/>
      <c r="W179" s="629"/>
      <c r="X179" s="45"/>
      <c r="Y179" s="179">
        <f t="shared" si="30"/>
        <v>0</v>
      </c>
      <c r="Z179" s="336">
        <v>40</v>
      </c>
      <c r="AA179" s="41">
        <f t="shared" si="31"/>
        <v>0</v>
      </c>
      <c r="AB179" s="390"/>
      <c r="AD179" s="231" t="s">
        <v>479</v>
      </c>
      <c r="CG179" s="48"/>
      <c r="CH179" s="48"/>
      <c r="CI179" s="48"/>
      <c r="CJ179" s="48"/>
      <c r="CK179" s="48"/>
      <c r="CL179" s="48"/>
      <c r="CM179" s="48"/>
    </row>
    <row r="180" spans="1:95" ht="30" customHeight="1" x14ac:dyDescent="0.2">
      <c r="A180" s="348"/>
      <c r="B180" s="208"/>
      <c r="C180" s="449" t="s">
        <v>1061</v>
      </c>
      <c r="D180" s="631"/>
      <c r="E180" s="631"/>
      <c r="F180" s="631"/>
      <c r="G180" s="631"/>
      <c r="H180" s="631"/>
      <c r="I180" s="631"/>
      <c r="J180" s="631"/>
      <c r="K180" s="631"/>
      <c r="L180" s="631"/>
      <c r="M180" s="631"/>
      <c r="N180" s="631"/>
      <c r="O180" s="631"/>
      <c r="P180" s="631"/>
      <c r="Q180" s="631"/>
      <c r="R180" s="631"/>
      <c r="S180" s="631"/>
      <c r="T180" s="631"/>
      <c r="U180" s="631"/>
      <c r="V180" s="631"/>
      <c r="W180" s="631"/>
      <c r="X180" s="631"/>
      <c r="Y180" s="631"/>
      <c r="Z180" s="632"/>
      <c r="CF180" s="2"/>
    </row>
    <row r="181" spans="1:95" ht="45" customHeight="1" x14ac:dyDescent="0.2">
      <c r="A181" s="348"/>
      <c r="B181" s="199" t="s">
        <v>1062</v>
      </c>
      <c r="C181" s="133" t="s">
        <v>1121</v>
      </c>
      <c r="D181" s="628"/>
      <c r="E181" s="629"/>
      <c r="F181" s="628"/>
      <c r="G181" s="629"/>
      <c r="H181" s="628"/>
      <c r="I181" s="629"/>
      <c r="J181" s="628"/>
      <c r="K181" s="629"/>
      <c r="L181" s="628"/>
      <c r="M181" s="629"/>
      <c r="N181" s="628"/>
      <c r="O181" s="629"/>
      <c r="P181" s="628"/>
      <c r="Q181" s="629"/>
      <c r="R181" s="628"/>
      <c r="S181" s="629"/>
      <c r="T181" s="628"/>
      <c r="U181" s="629"/>
      <c r="V181" s="628"/>
      <c r="W181" s="629"/>
      <c r="X181" s="45"/>
      <c r="Y181" s="179">
        <f t="shared" ref="Y181:Y182" si="32">IF(OR(D181="s",F181="s",H181="s",J181="s",L181="s",N181="s",P181="s",R181="s",T181="s",V181="s"), 0, IF(OR(D181="a",F181="a",H181="a",J181="a",L181="a",N181="a",P181="a",R181="a",T181="a",V181="a"),Z181,0))</f>
        <v>0</v>
      </c>
      <c r="Z181" s="336">
        <v>10</v>
      </c>
      <c r="AA181" s="41">
        <f t="shared" ref="AA181:AA182" si="33">COUNTIF(D181:W181,"a")+COUNTIF(D181:W181,"s")</f>
        <v>0</v>
      </c>
      <c r="AB181" s="390"/>
      <c r="AD181" s="231"/>
      <c r="CG181" s="48"/>
      <c r="CH181" s="48"/>
      <c r="CI181" s="48"/>
      <c r="CJ181" s="48"/>
      <c r="CK181" s="48"/>
      <c r="CL181" s="48"/>
      <c r="CM181" s="48"/>
    </row>
    <row r="182" spans="1:95" ht="67.7" customHeight="1" x14ac:dyDescent="0.2">
      <c r="A182" s="348"/>
      <c r="B182" s="199" t="s">
        <v>1063</v>
      </c>
      <c r="C182" s="133" t="s">
        <v>1064</v>
      </c>
      <c r="D182" s="628"/>
      <c r="E182" s="629"/>
      <c r="F182" s="628"/>
      <c r="G182" s="629"/>
      <c r="H182" s="628"/>
      <c r="I182" s="629"/>
      <c r="J182" s="628"/>
      <c r="K182" s="629"/>
      <c r="L182" s="628"/>
      <c r="M182" s="629"/>
      <c r="N182" s="628"/>
      <c r="O182" s="629"/>
      <c r="P182" s="628"/>
      <c r="Q182" s="629"/>
      <c r="R182" s="628"/>
      <c r="S182" s="629"/>
      <c r="T182" s="628"/>
      <c r="U182" s="629"/>
      <c r="V182" s="628"/>
      <c r="W182" s="629"/>
      <c r="X182" s="45"/>
      <c r="Y182" s="179">
        <f t="shared" si="32"/>
        <v>0</v>
      </c>
      <c r="Z182" s="336">
        <v>5</v>
      </c>
      <c r="AA182" s="41">
        <f t="shared" si="33"/>
        <v>0</v>
      </c>
      <c r="AB182" s="390"/>
      <c r="AD182" s="231"/>
      <c r="CG182" s="48"/>
      <c r="CH182" s="48"/>
      <c r="CI182" s="48"/>
      <c r="CJ182" s="48"/>
      <c r="CK182" s="48"/>
      <c r="CL182" s="48"/>
      <c r="CM182" s="48"/>
    </row>
    <row r="183" spans="1:95" ht="30" customHeight="1" x14ac:dyDescent="0.2">
      <c r="A183" s="348"/>
      <c r="B183" s="208"/>
      <c r="C183" s="449" t="s">
        <v>1065</v>
      </c>
      <c r="D183" s="631"/>
      <c r="E183" s="631"/>
      <c r="F183" s="631"/>
      <c r="G183" s="631"/>
      <c r="H183" s="631"/>
      <c r="I183" s="631"/>
      <c r="J183" s="631"/>
      <c r="K183" s="631"/>
      <c r="L183" s="631"/>
      <c r="M183" s="631"/>
      <c r="N183" s="631"/>
      <c r="O183" s="631"/>
      <c r="P183" s="631"/>
      <c r="Q183" s="631"/>
      <c r="R183" s="631"/>
      <c r="S183" s="631"/>
      <c r="T183" s="631"/>
      <c r="U183" s="631"/>
      <c r="V183" s="631"/>
      <c r="W183" s="631"/>
      <c r="X183" s="631"/>
      <c r="Y183" s="631"/>
      <c r="Z183" s="632"/>
      <c r="CF183" s="2"/>
    </row>
    <row r="184" spans="1:95" ht="45" customHeight="1" x14ac:dyDescent="0.2">
      <c r="A184" s="348"/>
      <c r="B184" s="199" t="s">
        <v>171</v>
      </c>
      <c r="C184" s="133" t="s">
        <v>1066</v>
      </c>
      <c r="D184" s="628"/>
      <c r="E184" s="629"/>
      <c r="F184" s="628"/>
      <c r="G184" s="629"/>
      <c r="H184" s="628"/>
      <c r="I184" s="629"/>
      <c r="J184" s="628"/>
      <c r="K184" s="629"/>
      <c r="L184" s="628"/>
      <c r="M184" s="629"/>
      <c r="N184" s="628"/>
      <c r="O184" s="629"/>
      <c r="P184" s="628"/>
      <c r="Q184" s="629"/>
      <c r="R184" s="628"/>
      <c r="S184" s="629"/>
      <c r="T184" s="628"/>
      <c r="U184" s="629"/>
      <c r="V184" s="628"/>
      <c r="W184" s="629"/>
      <c r="X184" s="45"/>
      <c r="Y184" s="179">
        <f t="shared" ref="Y184" si="34">IF(OR(D184="s",F184="s",H184="s",J184="s",L184="s",N184="s",P184="s",R184="s",T184="s",V184="s"), 0, IF(OR(D184="a",F184="a",H184="a",J184="a",L184="a",N184="a",P184="a",R184="a",T184="a",V184="a"),Z184,0))</f>
        <v>0</v>
      </c>
      <c r="Z184" s="336">
        <v>10</v>
      </c>
      <c r="AA184" s="41">
        <f t="shared" ref="AA184" si="35">COUNTIF(D184:W184,"a")+COUNTIF(D184:W184,"s")</f>
        <v>0</v>
      </c>
      <c r="AB184" s="390"/>
      <c r="AD184" s="231" t="s">
        <v>479</v>
      </c>
      <c r="CG184" s="48"/>
      <c r="CH184" s="48"/>
      <c r="CI184" s="48"/>
      <c r="CJ184" s="48"/>
      <c r="CK184" s="48"/>
      <c r="CL184" s="48"/>
      <c r="CM184" s="48"/>
    </row>
    <row r="185" spans="1:95" ht="67.7" customHeight="1" thickBot="1" x14ac:dyDescent="0.25">
      <c r="A185" s="348"/>
      <c r="B185" s="199" t="s">
        <v>1067</v>
      </c>
      <c r="C185" s="133" t="s">
        <v>1068</v>
      </c>
      <c r="D185" s="628"/>
      <c r="E185" s="629"/>
      <c r="F185" s="628"/>
      <c r="G185" s="629"/>
      <c r="H185" s="628"/>
      <c r="I185" s="629"/>
      <c r="J185" s="628"/>
      <c r="K185" s="629"/>
      <c r="L185" s="628"/>
      <c r="M185" s="629"/>
      <c r="N185" s="628"/>
      <c r="O185" s="629"/>
      <c r="P185" s="628"/>
      <c r="Q185" s="629"/>
      <c r="R185" s="628"/>
      <c r="S185" s="629"/>
      <c r="T185" s="628"/>
      <c r="U185" s="629"/>
      <c r="V185" s="628"/>
      <c r="W185" s="629"/>
      <c r="X185" s="45"/>
      <c r="Y185" s="179">
        <f t="shared" si="30"/>
        <v>0</v>
      </c>
      <c r="Z185" s="336">
        <v>5</v>
      </c>
      <c r="AA185" s="41">
        <f t="shared" si="31"/>
        <v>0</v>
      </c>
      <c r="AB185" s="390"/>
      <c r="AD185" s="231"/>
      <c r="AE185" s="396"/>
      <c r="CG185" s="48"/>
      <c r="CH185" s="48"/>
      <c r="CI185" s="48"/>
      <c r="CJ185" s="48"/>
      <c r="CK185" s="48"/>
      <c r="CL185" s="48"/>
      <c r="CM185" s="48"/>
    </row>
    <row r="186" spans="1:95" ht="21" customHeight="1" thickTop="1" thickBot="1" x14ac:dyDescent="0.25">
      <c r="A186" s="348"/>
      <c r="B186" s="84"/>
      <c r="C186" s="145"/>
      <c r="D186" s="638" t="s">
        <v>76</v>
      </c>
      <c r="E186" s="639"/>
      <c r="F186" s="639"/>
      <c r="G186" s="639"/>
      <c r="H186" s="639"/>
      <c r="I186" s="639"/>
      <c r="J186" s="639"/>
      <c r="K186" s="639"/>
      <c r="L186" s="639"/>
      <c r="M186" s="639"/>
      <c r="N186" s="639"/>
      <c r="O186" s="639"/>
      <c r="P186" s="639"/>
      <c r="Q186" s="639"/>
      <c r="R186" s="639"/>
      <c r="S186" s="639"/>
      <c r="T186" s="639"/>
      <c r="U186" s="639"/>
      <c r="V186" s="639"/>
      <c r="W186" s="639"/>
      <c r="X186" s="640"/>
      <c r="Y186" s="6">
        <f>SUM(Y170:Y185)</f>
        <v>0</v>
      </c>
      <c r="Z186" s="337">
        <f>SUM(Z170:Z185)</f>
        <v>120</v>
      </c>
      <c r="AD186" s="231"/>
      <c r="CG186" s="48"/>
      <c r="CH186" s="48"/>
      <c r="CI186" s="48"/>
      <c r="CJ186" s="48"/>
      <c r="CK186" s="48"/>
      <c r="CL186" s="48"/>
      <c r="CM186" s="48"/>
    </row>
    <row r="187" spans="1:95" ht="21" customHeight="1" thickBot="1" x14ac:dyDescent="0.25">
      <c r="A187" s="321"/>
      <c r="B187" s="163"/>
      <c r="C187" s="370"/>
      <c r="D187" s="634"/>
      <c r="E187" s="635"/>
      <c r="F187" s="707">
        <v>60</v>
      </c>
      <c r="G187" s="642"/>
      <c r="H187" s="642"/>
      <c r="I187" s="642"/>
      <c r="J187" s="642"/>
      <c r="K187" s="642"/>
      <c r="L187" s="642"/>
      <c r="M187" s="642"/>
      <c r="N187" s="642"/>
      <c r="O187" s="642"/>
      <c r="P187" s="642"/>
      <c r="Q187" s="642"/>
      <c r="R187" s="642"/>
      <c r="S187" s="642"/>
      <c r="T187" s="642"/>
      <c r="U187" s="642"/>
      <c r="V187" s="642"/>
      <c r="W187" s="642"/>
      <c r="X187" s="642"/>
      <c r="Y187" s="642"/>
      <c r="Z187" s="643"/>
      <c r="AD187" s="231"/>
      <c r="CG187" s="48"/>
      <c r="CH187" s="48"/>
      <c r="CI187" s="48"/>
      <c r="CJ187" s="48"/>
      <c r="CK187" s="48"/>
      <c r="CL187" s="48"/>
      <c r="CM187" s="48"/>
    </row>
    <row r="188" spans="1:95" ht="28.5" customHeight="1" thickBot="1" x14ac:dyDescent="0.25">
      <c r="A188" s="319"/>
      <c r="B188" s="359">
        <v>4000</v>
      </c>
      <c r="C188" s="677" t="s">
        <v>199</v>
      </c>
      <c r="D188" s="678"/>
      <c r="E188" s="678"/>
      <c r="F188" s="678"/>
      <c r="G188" s="678"/>
      <c r="H188" s="678"/>
      <c r="I188" s="678"/>
      <c r="J188" s="678"/>
      <c r="K188" s="678"/>
      <c r="L188" s="678"/>
      <c r="M188" s="678"/>
      <c r="N188" s="678"/>
      <c r="O188" s="678"/>
      <c r="P188" s="678"/>
      <c r="Q188" s="678"/>
      <c r="R188" s="678"/>
      <c r="S188" s="678"/>
      <c r="T188" s="678"/>
      <c r="U188" s="678"/>
      <c r="V188" s="678"/>
      <c r="W188" s="678"/>
      <c r="X188" s="678"/>
      <c r="Y188" s="678"/>
      <c r="Z188" s="679"/>
      <c r="AD188" s="231"/>
      <c r="CG188" s="48"/>
      <c r="CH188" s="48"/>
      <c r="CI188" s="48"/>
      <c r="CJ188" s="48"/>
      <c r="CK188" s="48"/>
      <c r="CL188" s="48"/>
      <c r="CM188" s="48"/>
    </row>
    <row r="189" spans="1:95" ht="30" customHeight="1" thickBot="1" x14ac:dyDescent="0.25">
      <c r="A189" s="348"/>
      <c r="B189" s="51">
        <v>4100</v>
      </c>
      <c r="C189" s="423" t="s">
        <v>9</v>
      </c>
      <c r="D189" s="23"/>
      <c r="E189" s="22"/>
      <c r="F189" s="23"/>
      <c r="G189" s="22"/>
      <c r="H189" s="23"/>
      <c r="I189" s="22"/>
      <c r="J189" s="23" t="s">
        <v>75</v>
      </c>
      <c r="K189" s="22"/>
      <c r="L189" s="23"/>
      <c r="M189" s="22"/>
      <c r="N189" s="23" t="s">
        <v>75</v>
      </c>
      <c r="O189" s="22"/>
      <c r="P189" s="23"/>
      <c r="Q189" s="22"/>
      <c r="R189" s="23"/>
      <c r="S189" s="22"/>
      <c r="T189" s="23"/>
      <c r="U189" s="22"/>
      <c r="V189" s="23"/>
      <c r="W189" s="22"/>
      <c r="X189" s="18"/>
      <c r="Y189" s="18"/>
      <c r="Z189" s="333"/>
      <c r="AA189" s="184"/>
      <c r="AD189" s="231"/>
      <c r="CE189" s="48"/>
      <c r="CF189" s="48"/>
      <c r="CG189" s="48"/>
      <c r="CH189" s="48"/>
      <c r="CI189" s="48"/>
      <c r="CJ189" s="48"/>
      <c r="CK189" s="48"/>
      <c r="CL189" s="48"/>
      <c r="CM189" s="48"/>
      <c r="CN189" s="48"/>
      <c r="CO189" s="48"/>
      <c r="CP189" s="48"/>
      <c r="CQ189" s="48"/>
    </row>
    <row r="190" spans="1:95" ht="45" customHeight="1" x14ac:dyDescent="0.2">
      <c r="A190" s="348"/>
      <c r="B190" s="198" t="s">
        <v>200</v>
      </c>
      <c r="C190" s="152" t="s">
        <v>184</v>
      </c>
      <c r="D190" s="621"/>
      <c r="E190" s="622"/>
      <c r="F190" s="621"/>
      <c r="G190" s="622"/>
      <c r="H190" s="621"/>
      <c r="I190" s="622"/>
      <c r="J190" s="621"/>
      <c r="K190" s="622"/>
      <c r="L190" s="621"/>
      <c r="M190" s="622"/>
      <c r="N190" s="621"/>
      <c r="O190" s="622"/>
      <c r="P190" s="621"/>
      <c r="Q190" s="622"/>
      <c r="R190" s="621"/>
      <c r="S190" s="622"/>
      <c r="T190" s="621"/>
      <c r="U190" s="622"/>
      <c r="V190" s="621"/>
      <c r="W190" s="622"/>
      <c r="X190" s="40"/>
      <c r="Y190" s="543">
        <f t="shared" ref="Y190:Y204" si="36">IF(OR(D190="s",F190="s",H190="s",J190="s",L190="s",N190="s",P190="s",R190="s",T190="s",V190="s"), 0, IF(OR(D190="a",F190="a",H190="a",J190="a",L190="a",N190="a",P190="a",R190="a",T190="a",V190="a"),Z190,0))</f>
        <v>0</v>
      </c>
      <c r="Z190" s="338">
        <v>10</v>
      </c>
      <c r="AA190" s="184">
        <f t="shared" ref="AA190:AA204" si="37">COUNTIF(D190:W190,"a")+COUNTIF(D190:W190,"s")</f>
        <v>0</v>
      </c>
      <c r="AB190" s="229"/>
      <c r="AD190" s="231" t="s">
        <v>479</v>
      </c>
      <c r="CE190" s="48"/>
      <c r="CF190" s="48"/>
      <c r="CG190" s="48"/>
      <c r="CH190" s="48"/>
      <c r="CI190" s="48"/>
      <c r="CJ190" s="48"/>
      <c r="CK190" s="48"/>
      <c r="CL190" s="48"/>
      <c r="CM190" s="48"/>
      <c r="CN190" s="48"/>
      <c r="CO190" s="48"/>
      <c r="CP190" s="48"/>
      <c r="CQ190" s="48"/>
    </row>
    <row r="191" spans="1:95" ht="45" customHeight="1" x14ac:dyDescent="0.2">
      <c r="A191" s="348"/>
      <c r="B191" s="198" t="s">
        <v>10</v>
      </c>
      <c r="C191" s="152" t="s">
        <v>11</v>
      </c>
      <c r="D191" s="621"/>
      <c r="E191" s="622"/>
      <c r="F191" s="621"/>
      <c r="G191" s="622"/>
      <c r="H191" s="621"/>
      <c r="I191" s="622"/>
      <c r="J191" s="621"/>
      <c r="K191" s="622"/>
      <c r="L191" s="621"/>
      <c r="M191" s="622"/>
      <c r="N191" s="621"/>
      <c r="O191" s="622"/>
      <c r="P191" s="621"/>
      <c r="Q191" s="622"/>
      <c r="R191" s="621"/>
      <c r="S191" s="622"/>
      <c r="T191" s="621"/>
      <c r="U191" s="622"/>
      <c r="V191" s="621"/>
      <c r="W191" s="622"/>
      <c r="X191" s="40"/>
      <c r="Y191" s="543">
        <f t="shared" si="36"/>
        <v>0</v>
      </c>
      <c r="Z191" s="336">
        <v>10</v>
      </c>
      <c r="AA191" s="184">
        <f t="shared" si="37"/>
        <v>0</v>
      </c>
      <c r="AB191" s="229"/>
      <c r="AD191" s="231" t="s">
        <v>479</v>
      </c>
      <c r="CE191" s="48"/>
      <c r="CF191" s="48"/>
      <c r="CG191" s="48"/>
      <c r="CH191" s="48"/>
      <c r="CI191" s="48"/>
      <c r="CJ191" s="48"/>
      <c r="CK191" s="48"/>
      <c r="CL191" s="48"/>
      <c r="CM191" s="48"/>
      <c r="CN191" s="48"/>
      <c r="CO191" s="48"/>
      <c r="CP191" s="48"/>
      <c r="CQ191" s="48"/>
    </row>
    <row r="192" spans="1:95" ht="27.95" customHeight="1" x14ac:dyDescent="0.2">
      <c r="A192" s="348"/>
      <c r="B192" s="198" t="s">
        <v>289</v>
      </c>
      <c r="C192" s="152" t="s">
        <v>441</v>
      </c>
      <c r="D192" s="621"/>
      <c r="E192" s="622"/>
      <c r="F192" s="621"/>
      <c r="G192" s="622"/>
      <c r="H192" s="621"/>
      <c r="I192" s="622"/>
      <c r="J192" s="621"/>
      <c r="K192" s="622"/>
      <c r="L192" s="621"/>
      <c r="M192" s="622"/>
      <c r="N192" s="621"/>
      <c r="O192" s="622"/>
      <c r="P192" s="621"/>
      <c r="Q192" s="622"/>
      <c r="R192" s="621"/>
      <c r="S192" s="622"/>
      <c r="T192" s="621"/>
      <c r="U192" s="622"/>
      <c r="V192" s="621"/>
      <c r="W192" s="622"/>
      <c r="X192" s="40"/>
      <c r="Y192" s="543">
        <f t="shared" si="36"/>
        <v>0</v>
      </c>
      <c r="Z192" s="336">
        <v>10</v>
      </c>
      <c r="AA192" s="184">
        <f t="shared" si="37"/>
        <v>0</v>
      </c>
      <c r="AB192" s="229"/>
      <c r="AD192" s="231" t="s">
        <v>479</v>
      </c>
      <c r="CE192" s="48"/>
      <c r="CF192" s="48"/>
      <c r="CG192" s="48"/>
      <c r="CH192" s="48"/>
      <c r="CI192" s="48"/>
      <c r="CJ192" s="48"/>
      <c r="CK192" s="48"/>
      <c r="CL192" s="48"/>
      <c r="CM192" s="48"/>
      <c r="CN192" s="48"/>
      <c r="CO192" s="48"/>
      <c r="CP192" s="48"/>
      <c r="CQ192" s="48"/>
    </row>
    <row r="193" spans="1:95" ht="27.95" customHeight="1" x14ac:dyDescent="0.2">
      <c r="A193" s="348"/>
      <c r="B193" s="198" t="s">
        <v>290</v>
      </c>
      <c r="C193" s="152" t="s">
        <v>442</v>
      </c>
      <c r="D193" s="621"/>
      <c r="E193" s="622"/>
      <c r="F193" s="621"/>
      <c r="G193" s="622"/>
      <c r="H193" s="621"/>
      <c r="I193" s="622"/>
      <c r="J193" s="621"/>
      <c r="K193" s="622"/>
      <c r="L193" s="621"/>
      <c r="M193" s="622"/>
      <c r="N193" s="621"/>
      <c r="O193" s="622"/>
      <c r="P193" s="621"/>
      <c r="Q193" s="622"/>
      <c r="R193" s="621"/>
      <c r="S193" s="622"/>
      <c r="T193" s="621"/>
      <c r="U193" s="622"/>
      <c r="V193" s="621"/>
      <c r="W193" s="622"/>
      <c r="X193" s="40"/>
      <c r="Y193" s="543">
        <f t="shared" si="36"/>
        <v>0</v>
      </c>
      <c r="Z193" s="336">
        <v>10</v>
      </c>
      <c r="AA193" s="184">
        <f t="shared" si="37"/>
        <v>0</v>
      </c>
      <c r="AB193" s="229"/>
      <c r="AD193" s="231" t="s">
        <v>479</v>
      </c>
      <c r="CE193" s="48"/>
      <c r="CF193" s="48"/>
      <c r="CG193" s="48"/>
      <c r="CH193" s="48"/>
      <c r="CI193" s="48"/>
      <c r="CJ193" s="48"/>
      <c r="CK193" s="48"/>
      <c r="CL193" s="48"/>
      <c r="CM193" s="48"/>
      <c r="CN193" s="48"/>
      <c r="CO193" s="48"/>
      <c r="CP193" s="48"/>
      <c r="CQ193" s="48"/>
    </row>
    <row r="194" spans="1:95" ht="27.95" customHeight="1" x14ac:dyDescent="0.2">
      <c r="A194" s="348"/>
      <c r="B194" s="198" t="s">
        <v>291</v>
      </c>
      <c r="C194" s="152" t="s">
        <v>173</v>
      </c>
      <c r="D194" s="621"/>
      <c r="E194" s="622"/>
      <c r="F194" s="621"/>
      <c r="G194" s="622"/>
      <c r="H194" s="621"/>
      <c r="I194" s="622"/>
      <c r="J194" s="621"/>
      <c r="K194" s="622"/>
      <c r="L194" s="621"/>
      <c r="M194" s="622"/>
      <c r="N194" s="621"/>
      <c r="O194" s="622"/>
      <c r="P194" s="621"/>
      <c r="Q194" s="622"/>
      <c r="R194" s="621"/>
      <c r="S194" s="622"/>
      <c r="T194" s="621"/>
      <c r="U194" s="622"/>
      <c r="V194" s="621"/>
      <c r="W194" s="622"/>
      <c r="X194" s="40"/>
      <c r="Y194" s="543">
        <f t="shared" si="36"/>
        <v>0</v>
      </c>
      <c r="Z194" s="336">
        <v>10</v>
      </c>
      <c r="AA194" s="184">
        <f t="shared" si="37"/>
        <v>0</v>
      </c>
      <c r="AB194" s="229"/>
      <c r="AD194" s="231" t="s">
        <v>479</v>
      </c>
      <c r="CE194" s="48"/>
      <c r="CF194" s="48"/>
      <c r="CG194" s="48"/>
      <c r="CH194" s="48"/>
      <c r="CI194" s="48"/>
      <c r="CJ194" s="48"/>
      <c r="CK194" s="48"/>
      <c r="CL194" s="48"/>
      <c r="CM194" s="48"/>
      <c r="CN194" s="48"/>
      <c r="CO194" s="48"/>
      <c r="CP194" s="48"/>
      <c r="CQ194" s="48"/>
    </row>
    <row r="195" spans="1:95" ht="27.95" customHeight="1" x14ac:dyDescent="0.2">
      <c r="A195" s="348"/>
      <c r="B195" s="198" t="s">
        <v>12</v>
      </c>
      <c r="C195" s="152" t="s">
        <v>13</v>
      </c>
      <c r="D195" s="621"/>
      <c r="E195" s="622"/>
      <c r="F195" s="621"/>
      <c r="G195" s="622"/>
      <c r="H195" s="621"/>
      <c r="I195" s="622"/>
      <c r="J195" s="621"/>
      <c r="K195" s="622"/>
      <c r="L195" s="621"/>
      <c r="M195" s="622"/>
      <c r="N195" s="621"/>
      <c r="O195" s="622"/>
      <c r="P195" s="621"/>
      <c r="Q195" s="622"/>
      <c r="R195" s="621"/>
      <c r="S195" s="622"/>
      <c r="T195" s="621"/>
      <c r="U195" s="622"/>
      <c r="V195" s="621"/>
      <c r="W195" s="622"/>
      <c r="X195" s="40"/>
      <c r="Y195" s="179">
        <f t="shared" si="36"/>
        <v>0</v>
      </c>
      <c r="Z195" s="336">
        <v>5</v>
      </c>
      <c r="AA195" s="184">
        <f t="shared" si="37"/>
        <v>0</v>
      </c>
      <c r="AB195" s="229"/>
      <c r="AD195" s="231" t="s">
        <v>479</v>
      </c>
      <c r="CE195" s="48"/>
      <c r="CF195" s="48"/>
      <c r="CG195" s="48"/>
      <c r="CH195" s="48"/>
      <c r="CI195" s="48"/>
      <c r="CJ195" s="48"/>
      <c r="CK195" s="48"/>
      <c r="CL195" s="48"/>
      <c r="CM195" s="48"/>
      <c r="CN195" s="48"/>
      <c r="CO195" s="48"/>
      <c r="CP195" s="48"/>
      <c r="CQ195" s="48"/>
    </row>
    <row r="196" spans="1:95" ht="27.95" customHeight="1" x14ac:dyDescent="0.2">
      <c r="A196" s="348"/>
      <c r="B196" s="198" t="s">
        <v>14</v>
      </c>
      <c r="C196" s="152" t="s">
        <v>15</v>
      </c>
      <c r="D196" s="621"/>
      <c r="E196" s="622"/>
      <c r="F196" s="621"/>
      <c r="G196" s="622"/>
      <c r="H196" s="621"/>
      <c r="I196" s="622"/>
      <c r="J196" s="621"/>
      <c r="K196" s="622"/>
      <c r="L196" s="621"/>
      <c r="M196" s="622"/>
      <c r="N196" s="621"/>
      <c r="O196" s="622"/>
      <c r="P196" s="621"/>
      <c r="Q196" s="622"/>
      <c r="R196" s="621"/>
      <c r="S196" s="622"/>
      <c r="T196" s="621"/>
      <c r="U196" s="622"/>
      <c r="V196" s="621"/>
      <c r="W196" s="622"/>
      <c r="X196" s="40"/>
      <c r="Y196" s="179">
        <f t="shared" si="36"/>
        <v>0</v>
      </c>
      <c r="Z196" s="336">
        <v>5</v>
      </c>
      <c r="AA196" s="184">
        <f t="shared" si="37"/>
        <v>0</v>
      </c>
      <c r="AB196" s="229"/>
      <c r="AD196" s="231" t="s">
        <v>479</v>
      </c>
      <c r="CE196" s="48"/>
      <c r="CF196" s="48"/>
      <c r="CG196" s="48"/>
      <c r="CH196" s="48"/>
      <c r="CI196" s="48"/>
      <c r="CJ196" s="48"/>
      <c r="CK196" s="48"/>
      <c r="CL196" s="48"/>
      <c r="CM196" s="48"/>
      <c r="CN196" s="48"/>
      <c r="CO196" s="48"/>
      <c r="CP196" s="48"/>
      <c r="CQ196" s="48"/>
    </row>
    <row r="197" spans="1:95" ht="45" customHeight="1" x14ac:dyDescent="0.2">
      <c r="A197" s="348"/>
      <c r="B197" s="198" t="s">
        <v>16</v>
      </c>
      <c r="C197" s="152" t="s">
        <v>17</v>
      </c>
      <c r="D197" s="621"/>
      <c r="E197" s="622"/>
      <c r="F197" s="621"/>
      <c r="G197" s="622"/>
      <c r="H197" s="621"/>
      <c r="I197" s="622"/>
      <c r="J197" s="621"/>
      <c r="K197" s="622"/>
      <c r="L197" s="621"/>
      <c r="M197" s="622"/>
      <c r="N197" s="621"/>
      <c r="O197" s="622"/>
      <c r="P197" s="621"/>
      <c r="Q197" s="622"/>
      <c r="R197" s="621"/>
      <c r="S197" s="622"/>
      <c r="T197" s="621"/>
      <c r="U197" s="622"/>
      <c r="V197" s="621"/>
      <c r="W197" s="622"/>
      <c r="X197" s="40"/>
      <c r="Y197" s="179">
        <f t="shared" si="36"/>
        <v>0</v>
      </c>
      <c r="Z197" s="336">
        <v>5</v>
      </c>
      <c r="AA197" s="184">
        <f t="shared" si="37"/>
        <v>0</v>
      </c>
      <c r="AB197" s="229"/>
      <c r="AD197" s="231" t="s">
        <v>479</v>
      </c>
      <c r="CE197" s="48"/>
      <c r="CF197" s="48"/>
      <c r="CG197" s="48"/>
      <c r="CH197" s="48"/>
      <c r="CI197" s="48"/>
      <c r="CJ197" s="48"/>
      <c r="CK197" s="48"/>
      <c r="CL197" s="48"/>
      <c r="CM197" s="48"/>
      <c r="CN197" s="48"/>
      <c r="CO197" s="48"/>
      <c r="CP197" s="48"/>
      <c r="CQ197" s="48"/>
    </row>
    <row r="198" spans="1:95" ht="27.95" customHeight="1" x14ac:dyDescent="0.2">
      <c r="A198" s="348"/>
      <c r="B198" s="198" t="s">
        <v>18</v>
      </c>
      <c r="C198" s="152" t="s">
        <v>19</v>
      </c>
      <c r="D198" s="621"/>
      <c r="E198" s="622"/>
      <c r="F198" s="621"/>
      <c r="G198" s="622"/>
      <c r="H198" s="621"/>
      <c r="I198" s="622"/>
      <c r="J198" s="621"/>
      <c r="K198" s="622"/>
      <c r="L198" s="621"/>
      <c r="M198" s="622"/>
      <c r="N198" s="621"/>
      <c r="O198" s="622"/>
      <c r="P198" s="621"/>
      <c r="Q198" s="622"/>
      <c r="R198" s="621"/>
      <c r="S198" s="622"/>
      <c r="T198" s="621"/>
      <c r="U198" s="622"/>
      <c r="V198" s="621"/>
      <c r="W198" s="622"/>
      <c r="X198" s="40"/>
      <c r="Y198" s="179">
        <f t="shared" si="36"/>
        <v>0</v>
      </c>
      <c r="Z198" s="336">
        <v>5</v>
      </c>
      <c r="AA198" s="184">
        <f t="shared" si="37"/>
        <v>0</v>
      </c>
      <c r="AB198" s="229"/>
      <c r="AD198" s="231" t="s">
        <v>479</v>
      </c>
      <c r="CE198" s="48"/>
      <c r="CF198" s="48"/>
      <c r="CG198" s="48"/>
      <c r="CH198" s="48"/>
      <c r="CI198" s="48"/>
      <c r="CJ198" s="48"/>
      <c r="CK198" s="48"/>
      <c r="CL198" s="48"/>
      <c r="CM198" s="48"/>
      <c r="CN198" s="48"/>
      <c r="CO198" s="48"/>
      <c r="CP198" s="48"/>
      <c r="CQ198" s="48"/>
    </row>
    <row r="199" spans="1:95" ht="27.95" customHeight="1" x14ac:dyDescent="0.2">
      <c r="A199" s="348"/>
      <c r="B199" s="198" t="s">
        <v>20</v>
      </c>
      <c r="C199" s="152" t="s">
        <v>21</v>
      </c>
      <c r="D199" s="621"/>
      <c r="E199" s="622"/>
      <c r="F199" s="621"/>
      <c r="G199" s="622"/>
      <c r="H199" s="621"/>
      <c r="I199" s="622"/>
      <c r="J199" s="621"/>
      <c r="K199" s="622"/>
      <c r="L199" s="621"/>
      <c r="M199" s="622"/>
      <c r="N199" s="621"/>
      <c r="O199" s="622"/>
      <c r="P199" s="621"/>
      <c r="Q199" s="622"/>
      <c r="R199" s="621"/>
      <c r="S199" s="622"/>
      <c r="T199" s="621"/>
      <c r="U199" s="622"/>
      <c r="V199" s="621"/>
      <c r="W199" s="622"/>
      <c r="X199" s="40"/>
      <c r="Y199" s="179">
        <f t="shared" si="36"/>
        <v>0</v>
      </c>
      <c r="Z199" s="336">
        <v>5</v>
      </c>
      <c r="AA199" s="184">
        <f t="shared" si="37"/>
        <v>0</v>
      </c>
      <c r="AB199" s="229"/>
      <c r="AD199" s="231" t="s">
        <v>479</v>
      </c>
      <c r="CE199" s="48"/>
      <c r="CF199" s="48"/>
      <c r="CG199" s="48"/>
      <c r="CH199" s="48"/>
      <c r="CI199" s="48"/>
      <c r="CJ199" s="48"/>
      <c r="CK199" s="48"/>
      <c r="CL199" s="48"/>
      <c r="CM199" s="48"/>
      <c r="CN199" s="48"/>
      <c r="CO199" s="48"/>
      <c r="CP199" s="48"/>
      <c r="CQ199" s="48"/>
    </row>
    <row r="200" spans="1:95" ht="45" customHeight="1" x14ac:dyDescent="0.2">
      <c r="A200" s="348"/>
      <c r="B200" s="198" t="s">
        <v>22</v>
      </c>
      <c r="C200" s="152" t="s">
        <v>23</v>
      </c>
      <c r="D200" s="621"/>
      <c r="E200" s="622"/>
      <c r="F200" s="621"/>
      <c r="G200" s="622"/>
      <c r="H200" s="621"/>
      <c r="I200" s="622"/>
      <c r="J200" s="621"/>
      <c r="K200" s="622"/>
      <c r="L200" s="621"/>
      <c r="M200" s="622"/>
      <c r="N200" s="621"/>
      <c r="O200" s="622"/>
      <c r="P200" s="621"/>
      <c r="Q200" s="622"/>
      <c r="R200" s="621"/>
      <c r="S200" s="622"/>
      <c r="T200" s="621"/>
      <c r="U200" s="622"/>
      <c r="V200" s="621"/>
      <c r="W200" s="622"/>
      <c r="X200" s="40"/>
      <c r="Y200" s="179">
        <f t="shared" si="36"/>
        <v>0</v>
      </c>
      <c r="Z200" s="336">
        <v>5</v>
      </c>
      <c r="AA200" s="184">
        <f t="shared" si="37"/>
        <v>0</v>
      </c>
      <c r="AB200" s="229"/>
      <c r="AD200" s="231" t="s">
        <v>479</v>
      </c>
      <c r="CE200" s="48"/>
      <c r="CF200" s="48"/>
      <c r="CG200" s="48"/>
      <c r="CH200" s="48"/>
      <c r="CI200" s="48"/>
      <c r="CJ200" s="48"/>
      <c r="CK200" s="48"/>
      <c r="CL200" s="48"/>
      <c r="CM200" s="48"/>
      <c r="CN200" s="48"/>
      <c r="CO200" s="48"/>
      <c r="CP200" s="48"/>
      <c r="CQ200" s="48"/>
    </row>
    <row r="201" spans="1:95" ht="27.95" customHeight="1" x14ac:dyDescent="0.2">
      <c r="A201" s="348"/>
      <c r="B201" s="198" t="s">
        <v>24</v>
      </c>
      <c r="C201" s="152" t="s">
        <v>102</v>
      </c>
      <c r="D201" s="621"/>
      <c r="E201" s="622"/>
      <c r="F201" s="621"/>
      <c r="G201" s="622"/>
      <c r="H201" s="621"/>
      <c r="I201" s="622"/>
      <c r="J201" s="621"/>
      <c r="K201" s="622"/>
      <c r="L201" s="621"/>
      <c r="M201" s="622"/>
      <c r="N201" s="621"/>
      <c r="O201" s="622"/>
      <c r="P201" s="621"/>
      <c r="Q201" s="622"/>
      <c r="R201" s="621"/>
      <c r="S201" s="622"/>
      <c r="T201" s="621"/>
      <c r="U201" s="622"/>
      <c r="V201" s="621"/>
      <c r="W201" s="622"/>
      <c r="X201" s="40"/>
      <c r="Y201" s="179">
        <f t="shared" si="36"/>
        <v>0</v>
      </c>
      <c r="Z201" s="336">
        <v>10</v>
      </c>
      <c r="AA201" s="184">
        <f t="shared" si="37"/>
        <v>0</v>
      </c>
      <c r="AB201" s="229"/>
      <c r="AD201" s="231" t="s">
        <v>479</v>
      </c>
      <c r="CE201" s="48"/>
      <c r="CF201" s="48"/>
      <c r="CG201" s="48"/>
      <c r="CH201" s="48"/>
      <c r="CI201" s="48"/>
      <c r="CJ201" s="48"/>
      <c r="CK201" s="48"/>
      <c r="CL201" s="48"/>
      <c r="CM201" s="48"/>
      <c r="CN201" s="48"/>
      <c r="CO201" s="48"/>
      <c r="CP201" s="48"/>
      <c r="CQ201" s="48"/>
    </row>
    <row r="202" spans="1:95" ht="27.95" customHeight="1" x14ac:dyDescent="0.2">
      <c r="A202" s="348"/>
      <c r="B202" s="198" t="s">
        <v>103</v>
      </c>
      <c r="C202" s="152" t="s">
        <v>104</v>
      </c>
      <c r="D202" s="621"/>
      <c r="E202" s="622"/>
      <c r="F202" s="621"/>
      <c r="G202" s="622"/>
      <c r="H202" s="621"/>
      <c r="I202" s="622"/>
      <c r="J202" s="621"/>
      <c r="K202" s="622"/>
      <c r="L202" s="621"/>
      <c r="M202" s="622"/>
      <c r="N202" s="621"/>
      <c r="O202" s="622"/>
      <c r="P202" s="621"/>
      <c r="Q202" s="622"/>
      <c r="R202" s="621"/>
      <c r="S202" s="622"/>
      <c r="T202" s="621"/>
      <c r="U202" s="622"/>
      <c r="V202" s="621"/>
      <c r="W202" s="622"/>
      <c r="X202" s="40"/>
      <c r="Y202" s="179">
        <f t="shared" si="36"/>
        <v>0</v>
      </c>
      <c r="Z202" s="336">
        <v>10</v>
      </c>
      <c r="AA202" s="184">
        <f t="shared" si="37"/>
        <v>0</v>
      </c>
      <c r="AB202" s="229"/>
      <c r="AD202" s="231" t="s">
        <v>479</v>
      </c>
      <c r="CE202" s="48"/>
      <c r="CF202" s="48"/>
      <c r="CG202" s="48"/>
      <c r="CH202" s="48"/>
      <c r="CI202" s="48"/>
      <c r="CJ202" s="48"/>
      <c r="CK202" s="48"/>
      <c r="CL202" s="48"/>
      <c r="CM202" s="48"/>
      <c r="CN202" s="48"/>
      <c r="CO202" s="48"/>
      <c r="CP202" s="48"/>
      <c r="CQ202" s="48"/>
    </row>
    <row r="203" spans="1:95" ht="45" customHeight="1" x14ac:dyDescent="0.2">
      <c r="A203" s="348"/>
      <c r="B203" s="198" t="s">
        <v>174</v>
      </c>
      <c r="C203" s="152" t="s">
        <v>178</v>
      </c>
      <c r="D203" s="621"/>
      <c r="E203" s="622"/>
      <c r="F203" s="621"/>
      <c r="G203" s="622"/>
      <c r="H203" s="621"/>
      <c r="I203" s="622"/>
      <c r="J203" s="621"/>
      <c r="K203" s="622"/>
      <c r="L203" s="621"/>
      <c r="M203" s="622"/>
      <c r="N203" s="621"/>
      <c r="O203" s="622"/>
      <c r="P203" s="621"/>
      <c r="Q203" s="622"/>
      <c r="R203" s="621"/>
      <c r="S203" s="622"/>
      <c r="T203" s="621"/>
      <c r="U203" s="622"/>
      <c r="V203" s="621"/>
      <c r="W203" s="622"/>
      <c r="X203" s="40"/>
      <c r="Y203" s="179">
        <f t="shared" si="36"/>
        <v>0</v>
      </c>
      <c r="Z203" s="336">
        <v>20</v>
      </c>
      <c r="AA203" s="184">
        <f t="shared" si="37"/>
        <v>0</v>
      </c>
      <c r="AB203" s="229"/>
      <c r="AD203" s="231" t="s">
        <v>479</v>
      </c>
      <c r="CE203" s="48"/>
      <c r="CF203" s="48"/>
      <c r="CG203" s="48"/>
      <c r="CH203" s="48"/>
      <c r="CI203" s="48"/>
      <c r="CJ203" s="48"/>
      <c r="CK203" s="48"/>
      <c r="CL203" s="48"/>
      <c r="CM203" s="48"/>
      <c r="CN203" s="48"/>
      <c r="CO203" s="48"/>
      <c r="CP203" s="48"/>
      <c r="CQ203" s="48"/>
    </row>
    <row r="204" spans="1:95" ht="45" customHeight="1" thickBot="1" x14ac:dyDescent="0.25">
      <c r="A204" s="348"/>
      <c r="B204" s="198" t="s">
        <v>81</v>
      </c>
      <c r="C204" s="152" t="s">
        <v>267</v>
      </c>
      <c r="D204" s="621"/>
      <c r="E204" s="622"/>
      <c r="F204" s="621"/>
      <c r="G204" s="622"/>
      <c r="H204" s="621"/>
      <c r="I204" s="622"/>
      <c r="J204" s="621"/>
      <c r="K204" s="622"/>
      <c r="L204" s="621"/>
      <c r="M204" s="622"/>
      <c r="N204" s="621"/>
      <c r="O204" s="622"/>
      <c r="P204" s="621"/>
      <c r="Q204" s="622"/>
      <c r="R204" s="621"/>
      <c r="S204" s="622"/>
      <c r="T204" s="621"/>
      <c r="U204" s="622"/>
      <c r="V204" s="621"/>
      <c r="W204" s="622"/>
      <c r="X204" s="40"/>
      <c r="Y204" s="179">
        <f t="shared" si="36"/>
        <v>0</v>
      </c>
      <c r="Z204" s="336">
        <v>10</v>
      </c>
      <c r="AA204" s="184">
        <f t="shared" si="37"/>
        <v>0</v>
      </c>
      <c r="AB204" s="229"/>
      <c r="AD204" s="231" t="s">
        <v>479</v>
      </c>
      <c r="CE204" s="48"/>
      <c r="CF204" s="48"/>
      <c r="CG204" s="48"/>
      <c r="CH204" s="48"/>
      <c r="CI204" s="48"/>
      <c r="CJ204" s="48"/>
      <c r="CK204" s="48"/>
      <c r="CL204" s="48"/>
      <c r="CM204" s="48"/>
      <c r="CN204" s="48"/>
      <c r="CO204" s="48"/>
      <c r="CP204" s="48"/>
      <c r="CQ204" s="48"/>
    </row>
    <row r="205" spans="1:95" ht="21" customHeight="1" thickTop="1" thickBot="1" x14ac:dyDescent="0.25">
      <c r="A205" s="348"/>
      <c r="B205" s="84"/>
      <c r="C205" s="121"/>
      <c r="D205" s="638" t="s">
        <v>76</v>
      </c>
      <c r="E205" s="639"/>
      <c r="F205" s="639"/>
      <c r="G205" s="639"/>
      <c r="H205" s="639"/>
      <c r="I205" s="639"/>
      <c r="J205" s="639"/>
      <c r="K205" s="639"/>
      <c r="L205" s="639"/>
      <c r="M205" s="639"/>
      <c r="N205" s="639"/>
      <c r="O205" s="639"/>
      <c r="P205" s="639"/>
      <c r="Q205" s="639"/>
      <c r="R205" s="639"/>
      <c r="S205" s="639"/>
      <c r="T205" s="639"/>
      <c r="U205" s="639"/>
      <c r="V205" s="639"/>
      <c r="W205" s="639"/>
      <c r="X205" s="640"/>
      <c r="Y205" s="86">
        <f>SUM(Y190:Y204)</f>
        <v>0</v>
      </c>
      <c r="Z205" s="337">
        <f>SUM(Z190:Z204)</f>
        <v>130</v>
      </c>
      <c r="AA205" s="184"/>
      <c r="AD205" s="231"/>
      <c r="CE205" s="48"/>
      <c r="CF205" s="48"/>
      <c r="CG205" s="48"/>
      <c r="CH205" s="48"/>
      <c r="CI205" s="48"/>
      <c r="CJ205" s="48"/>
      <c r="CK205" s="48"/>
      <c r="CL205" s="48"/>
      <c r="CM205" s="48"/>
      <c r="CN205" s="48"/>
      <c r="CO205" s="48"/>
      <c r="CP205" s="48"/>
      <c r="CQ205" s="48"/>
    </row>
    <row r="206" spans="1:95" ht="21" customHeight="1" thickBot="1" x14ac:dyDescent="0.25">
      <c r="A206" s="321"/>
      <c r="B206" s="163"/>
      <c r="C206" s="151"/>
      <c r="D206" s="634"/>
      <c r="E206" s="680"/>
      <c r="F206" s="813">
        <v>130</v>
      </c>
      <c r="G206" s="814"/>
      <c r="H206" s="814"/>
      <c r="I206" s="814"/>
      <c r="J206" s="814"/>
      <c r="K206" s="814"/>
      <c r="L206" s="814"/>
      <c r="M206" s="814"/>
      <c r="N206" s="814"/>
      <c r="O206" s="814"/>
      <c r="P206" s="814"/>
      <c r="Q206" s="814"/>
      <c r="R206" s="814"/>
      <c r="S206" s="814"/>
      <c r="T206" s="814"/>
      <c r="U206" s="814"/>
      <c r="V206" s="814"/>
      <c r="W206" s="814"/>
      <c r="X206" s="814"/>
      <c r="Y206" s="814"/>
      <c r="Z206" s="815"/>
      <c r="AA206" s="184"/>
      <c r="AD206" s="231"/>
      <c r="CE206" s="48"/>
      <c r="CF206" s="48"/>
      <c r="CG206" s="48"/>
      <c r="CH206" s="48"/>
      <c r="CI206" s="48"/>
      <c r="CJ206" s="48"/>
      <c r="CK206" s="48"/>
      <c r="CL206" s="48"/>
      <c r="CM206" s="48"/>
      <c r="CN206" s="48"/>
      <c r="CO206" s="48"/>
      <c r="CP206" s="48"/>
      <c r="CQ206" s="48"/>
    </row>
    <row r="207" spans="1:95" s="41" customFormat="1" ht="33" customHeight="1" thickBot="1" x14ac:dyDescent="0.25">
      <c r="A207" s="319"/>
      <c r="B207" s="225">
        <v>5000</v>
      </c>
      <c r="C207" s="677" t="s">
        <v>82</v>
      </c>
      <c r="D207" s="678"/>
      <c r="E207" s="678"/>
      <c r="F207" s="678"/>
      <c r="G207" s="678"/>
      <c r="H207" s="678"/>
      <c r="I207" s="678"/>
      <c r="J207" s="678"/>
      <c r="K207" s="678"/>
      <c r="L207" s="678"/>
      <c r="M207" s="678"/>
      <c r="N207" s="678"/>
      <c r="O207" s="678"/>
      <c r="P207" s="678"/>
      <c r="Q207" s="678"/>
      <c r="R207" s="678"/>
      <c r="S207" s="678"/>
      <c r="T207" s="678"/>
      <c r="U207" s="678"/>
      <c r="V207" s="678"/>
      <c r="W207" s="678"/>
      <c r="X207" s="678"/>
      <c r="Y207" s="678"/>
      <c r="Z207" s="679"/>
      <c r="AB207" s="184"/>
      <c r="AC207" s="233"/>
      <c r="AD207" s="231"/>
      <c r="AE207" s="233"/>
      <c r="AF207" s="233"/>
      <c r="AG207" s="233"/>
      <c r="AH207" s="233"/>
      <c r="AI207" s="233"/>
      <c r="AJ207" s="233"/>
      <c r="AK207" s="233"/>
      <c r="AL207" s="233"/>
      <c r="AM207" s="233"/>
      <c r="AN207" s="233"/>
      <c r="AO207" s="233"/>
      <c r="AP207" s="233"/>
      <c r="AQ207" s="233"/>
      <c r="AR207" s="233"/>
      <c r="AS207" s="233"/>
      <c r="AT207" s="233"/>
      <c r="AU207" s="233"/>
      <c r="AV207" s="233"/>
      <c r="AW207" s="233"/>
      <c r="AX207" s="233"/>
      <c r="AY207" s="233"/>
      <c r="AZ207" s="233"/>
      <c r="BA207" s="233"/>
      <c r="BB207" s="233"/>
      <c r="BC207" s="233"/>
      <c r="BD207" s="233"/>
      <c r="BE207" s="233"/>
      <c r="BF207" s="233"/>
      <c r="BG207" s="233"/>
      <c r="BH207" s="233"/>
      <c r="BI207" s="233"/>
      <c r="BJ207" s="233"/>
      <c r="BK207" s="233"/>
      <c r="BL207" s="233"/>
      <c r="BM207" s="233"/>
      <c r="BN207" s="233"/>
      <c r="BO207" s="233"/>
      <c r="BP207" s="233"/>
      <c r="BQ207" s="233"/>
      <c r="BR207" s="233"/>
      <c r="BS207" s="233"/>
      <c r="BT207" s="233"/>
      <c r="BU207" s="233"/>
      <c r="BV207" s="233"/>
      <c r="BW207" s="233"/>
      <c r="BX207" s="233"/>
      <c r="BY207" s="233"/>
      <c r="BZ207" s="233"/>
      <c r="CA207" s="233"/>
      <c r="CB207" s="233"/>
      <c r="CC207" s="233"/>
      <c r="CD207" s="233"/>
      <c r="CE207" s="233"/>
      <c r="CF207" s="233"/>
      <c r="CG207" s="184"/>
      <c r="CH207" s="184"/>
      <c r="CI207" s="184"/>
      <c r="CJ207" s="184"/>
      <c r="CK207" s="184"/>
      <c r="CL207" s="184"/>
      <c r="CM207" s="184"/>
    </row>
    <row r="208" spans="1:95" s="245" customFormat="1" ht="30" customHeight="1" thickBot="1" x14ac:dyDescent="0.25">
      <c r="A208" s="348"/>
      <c r="B208" s="221" t="s">
        <v>1145</v>
      </c>
      <c r="C208" s="149" t="s">
        <v>1146</v>
      </c>
      <c r="D208" s="246"/>
      <c r="E208" s="247"/>
      <c r="F208" s="248"/>
      <c r="G208" s="249"/>
      <c r="H208" s="13"/>
      <c r="I208" s="247"/>
      <c r="J208" s="250"/>
      <c r="K208" s="249"/>
      <c r="L208" s="246"/>
      <c r="M208" s="247"/>
      <c r="N208" s="248"/>
      <c r="O208" s="249"/>
      <c r="P208" s="13"/>
      <c r="Q208" s="247"/>
      <c r="R208" s="248"/>
      <c r="S208" s="249"/>
      <c r="T208" s="246"/>
      <c r="U208" s="247"/>
      <c r="V208" s="248"/>
      <c r="W208" s="249"/>
      <c r="X208" s="251"/>
      <c r="Y208" s="251"/>
      <c r="Z208" s="333"/>
      <c r="AA208" s="184"/>
      <c r="AB208" s="243"/>
      <c r="AC208" s="244"/>
      <c r="AD208" s="231"/>
      <c r="AE208" s="244"/>
      <c r="AF208" s="244"/>
      <c r="AG208" s="244"/>
      <c r="AH208" s="244"/>
      <c r="AI208" s="244"/>
      <c r="AJ208" s="244"/>
      <c r="AK208" s="244"/>
      <c r="AL208" s="244"/>
      <c r="AM208" s="244"/>
      <c r="AN208" s="244"/>
      <c r="AO208" s="244"/>
      <c r="AP208" s="244"/>
      <c r="AQ208" s="244"/>
      <c r="AR208" s="244"/>
      <c r="AS208" s="244"/>
      <c r="AT208" s="244"/>
      <c r="AU208" s="244"/>
      <c r="AV208" s="244"/>
      <c r="AW208" s="244"/>
      <c r="AX208" s="244"/>
      <c r="AY208" s="244"/>
      <c r="AZ208" s="244"/>
      <c r="BA208" s="244"/>
      <c r="BB208" s="244"/>
      <c r="BC208" s="244"/>
      <c r="BD208" s="244"/>
      <c r="BE208" s="244"/>
      <c r="BF208" s="244"/>
      <c r="BG208" s="244"/>
      <c r="BH208" s="244"/>
      <c r="BI208" s="244"/>
      <c r="BJ208" s="244"/>
      <c r="BK208" s="244"/>
      <c r="BL208" s="244"/>
      <c r="BM208" s="244"/>
      <c r="BN208" s="244"/>
      <c r="BO208" s="244"/>
      <c r="BP208" s="244"/>
      <c r="BQ208" s="244"/>
      <c r="BR208" s="244"/>
      <c r="BS208" s="244"/>
      <c r="BT208" s="244"/>
      <c r="BU208" s="244"/>
      <c r="BV208" s="244"/>
      <c r="BW208" s="244"/>
      <c r="BX208" s="244"/>
      <c r="BY208" s="244"/>
      <c r="BZ208" s="244"/>
      <c r="CA208" s="244"/>
      <c r="CB208" s="244"/>
      <c r="CC208" s="244"/>
      <c r="CD208" s="244"/>
      <c r="CE208" s="243"/>
      <c r="CF208" s="243"/>
      <c r="CG208" s="243"/>
      <c r="CH208" s="243"/>
      <c r="CI208" s="243"/>
      <c r="CJ208" s="243"/>
      <c r="CK208" s="243"/>
      <c r="CL208" s="243"/>
      <c r="CM208" s="243"/>
      <c r="CN208" s="243"/>
      <c r="CO208" s="243"/>
      <c r="CP208" s="243"/>
      <c r="CQ208" s="243"/>
    </row>
    <row r="209" spans="1:95" s="245" customFormat="1" ht="45" customHeight="1" x14ac:dyDescent="0.2">
      <c r="A209" s="348"/>
      <c r="B209" s="208" t="s">
        <v>1147</v>
      </c>
      <c r="C209" s="150" t="s">
        <v>1148</v>
      </c>
      <c r="D209" s="628"/>
      <c r="E209" s="629"/>
      <c r="F209" s="628"/>
      <c r="G209" s="629"/>
      <c r="H209" s="628"/>
      <c r="I209" s="629"/>
      <c r="J209" s="628"/>
      <c r="K209" s="629"/>
      <c r="L209" s="628"/>
      <c r="M209" s="629"/>
      <c r="N209" s="628"/>
      <c r="O209" s="629"/>
      <c r="P209" s="628"/>
      <c r="Q209" s="629"/>
      <c r="R209" s="628"/>
      <c r="S209" s="629"/>
      <c r="T209" s="628"/>
      <c r="U209" s="629"/>
      <c r="V209" s="628"/>
      <c r="W209" s="629"/>
      <c r="X209" s="45"/>
      <c r="Y209" s="179">
        <f>IF(OR(D209="s",F209="s",H209="s",J209="s",L209="s",N209="s",P209="s",R209="s",T209="s",V209="s"), 0, IF(OR(D209="a",F209="a",H209="a",J209="a",L209="a",N209="a",P209="a",R209="a",T209="a",V209="a"),Z209,0))</f>
        <v>0</v>
      </c>
      <c r="Z209" s="336">
        <v>10</v>
      </c>
      <c r="AA209" s="184">
        <f>COUNTIF(D209:W209,"a")+COUNTIF(D209:W209,"s")</f>
        <v>0</v>
      </c>
      <c r="AB209" s="390"/>
      <c r="AC209" s="244"/>
      <c r="AD209" s="231"/>
      <c r="AE209" s="244"/>
      <c r="AF209" s="244"/>
      <c r="AG209" s="244"/>
      <c r="AH209" s="244"/>
      <c r="AI209" s="244"/>
      <c r="AJ209" s="244"/>
      <c r="AK209" s="244"/>
      <c r="AL209" s="244"/>
      <c r="AM209" s="244"/>
      <c r="AN209" s="244"/>
      <c r="AO209" s="244"/>
      <c r="AP209" s="244"/>
      <c r="AQ209" s="244"/>
      <c r="AR209" s="244"/>
      <c r="AS209" s="244"/>
      <c r="AT209" s="244"/>
      <c r="AU209" s="244"/>
      <c r="AV209" s="244"/>
      <c r="AW209" s="244"/>
      <c r="AX209" s="244"/>
      <c r="AY209" s="244"/>
      <c r="AZ209" s="244"/>
      <c r="BA209" s="244"/>
      <c r="BB209" s="244"/>
      <c r="BC209" s="244"/>
      <c r="BD209" s="244"/>
      <c r="BE209" s="244"/>
      <c r="BF209" s="244"/>
      <c r="BG209" s="244"/>
      <c r="BH209" s="244"/>
      <c r="BI209" s="244"/>
      <c r="BJ209" s="244"/>
      <c r="BK209" s="244"/>
      <c r="BL209" s="244"/>
      <c r="BM209" s="244"/>
      <c r="BN209" s="244"/>
      <c r="BO209" s="244"/>
      <c r="BP209" s="244"/>
      <c r="BQ209" s="244"/>
      <c r="BR209" s="244"/>
      <c r="BS209" s="244"/>
      <c r="BT209" s="244"/>
      <c r="BU209" s="244"/>
      <c r="BV209" s="244"/>
      <c r="BW209" s="244"/>
      <c r="BX209" s="244"/>
      <c r="BY209" s="244"/>
      <c r="BZ209" s="244"/>
      <c r="CA209" s="244"/>
      <c r="CB209" s="244"/>
      <c r="CC209" s="244"/>
      <c r="CD209" s="244"/>
      <c r="CE209" s="243"/>
      <c r="CF209" s="243"/>
      <c r="CG209" s="243"/>
      <c r="CH209" s="243"/>
      <c r="CI209" s="243"/>
      <c r="CJ209" s="243"/>
      <c r="CK209" s="243"/>
      <c r="CL209" s="243"/>
      <c r="CM209" s="243"/>
      <c r="CN209" s="243"/>
      <c r="CO209" s="243"/>
      <c r="CP209" s="243"/>
      <c r="CQ209" s="243"/>
    </row>
    <row r="210" spans="1:95" s="245" customFormat="1" ht="67.5" customHeight="1" x14ac:dyDescent="0.2">
      <c r="A210" s="348"/>
      <c r="B210" s="208" t="s">
        <v>1149</v>
      </c>
      <c r="C210" s="150" t="s">
        <v>1150</v>
      </c>
      <c r="D210" s="628"/>
      <c r="E210" s="629"/>
      <c r="F210" s="628"/>
      <c r="G210" s="629"/>
      <c r="H210" s="628"/>
      <c r="I210" s="629"/>
      <c r="J210" s="628"/>
      <c r="K210" s="629"/>
      <c r="L210" s="628"/>
      <c r="M210" s="629"/>
      <c r="N210" s="628"/>
      <c r="O210" s="629"/>
      <c r="P210" s="628"/>
      <c r="Q210" s="629"/>
      <c r="R210" s="628"/>
      <c r="S210" s="629"/>
      <c r="T210" s="628"/>
      <c r="U210" s="629"/>
      <c r="V210" s="628"/>
      <c r="W210" s="629"/>
      <c r="X210" s="45"/>
      <c r="Y210" s="179">
        <f>IF(OR(D210="s",F210="s",H210="s",J210="s",L210="s",N210="s",P210="s",R210="s",T210="s",V210="s"), 0, IF(OR(D210="a",F210="a",H210="a",J210="a",L210="a",N210="a",P210="a",R210="a",T210="a",V210="a"),Z210,0))</f>
        <v>0</v>
      </c>
      <c r="Z210" s="336">
        <v>5</v>
      </c>
      <c r="AA210" s="184">
        <f>COUNTIF(D210:W210,"a")+COUNTIF(D210:W210,"s")</f>
        <v>0</v>
      </c>
      <c r="AB210" s="390"/>
      <c r="AC210" s="244"/>
      <c r="AD210" s="231"/>
      <c r="AE210" s="244"/>
      <c r="AF210" s="244"/>
      <c r="AG210" s="244"/>
      <c r="AH210" s="244"/>
      <c r="AI210" s="244"/>
      <c r="AJ210" s="244"/>
      <c r="AK210" s="244"/>
      <c r="AL210" s="244"/>
      <c r="AM210" s="244"/>
      <c r="AN210" s="244"/>
      <c r="AO210" s="244"/>
      <c r="AP210" s="244"/>
      <c r="AQ210" s="244"/>
      <c r="AR210" s="244"/>
      <c r="AS210" s="244"/>
      <c r="AT210" s="244"/>
      <c r="AU210" s="244"/>
      <c r="AV210" s="244"/>
      <c r="AW210" s="244"/>
      <c r="AX210" s="244"/>
      <c r="AY210" s="244"/>
      <c r="AZ210" s="244"/>
      <c r="BA210" s="244"/>
      <c r="BB210" s="244"/>
      <c r="BC210" s="244"/>
      <c r="BD210" s="244"/>
      <c r="BE210" s="244"/>
      <c r="BF210" s="244"/>
      <c r="BG210" s="244"/>
      <c r="BH210" s="244"/>
      <c r="BI210" s="244"/>
      <c r="BJ210" s="244"/>
      <c r="BK210" s="244"/>
      <c r="BL210" s="244"/>
      <c r="BM210" s="244"/>
      <c r="BN210" s="244"/>
      <c r="BO210" s="244"/>
      <c r="BP210" s="244"/>
      <c r="BQ210" s="244"/>
      <c r="BR210" s="244"/>
      <c r="BS210" s="244"/>
      <c r="BT210" s="244"/>
      <c r="BU210" s="244"/>
      <c r="BV210" s="244"/>
      <c r="BW210" s="244"/>
      <c r="BX210" s="244"/>
      <c r="BY210" s="244"/>
      <c r="BZ210" s="244"/>
      <c r="CA210" s="244"/>
      <c r="CB210" s="244"/>
      <c r="CC210" s="244"/>
      <c r="CD210" s="244"/>
      <c r="CE210" s="243"/>
      <c r="CF210" s="243"/>
      <c r="CG210" s="243"/>
      <c r="CH210" s="243"/>
      <c r="CI210" s="243"/>
      <c r="CJ210" s="243"/>
      <c r="CK210" s="243"/>
      <c r="CL210" s="243"/>
      <c r="CM210" s="243"/>
      <c r="CN210" s="243"/>
      <c r="CO210" s="243"/>
      <c r="CP210" s="243"/>
      <c r="CQ210" s="243"/>
    </row>
    <row r="211" spans="1:95" s="245" customFormat="1" ht="45" customHeight="1" x14ac:dyDescent="0.2">
      <c r="A211" s="348"/>
      <c r="B211" s="208" t="s">
        <v>1151</v>
      </c>
      <c r="C211" s="150" t="s">
        <v>1152</v>
      </c>
      <c r="D211" s="628"/>
      <c r="E211" s="629"/>
      <c r="F211" s="628"/>
      <c r="G211" s="629"/>
      <c r="H211" s="628"/>
      <c r="I211" s="629"/>
      <c r="J211" s="628"/>
      <c r="K211" s="629"/>
      <c r="L211" s="628"/>
      <c r="M211" s="629"/>
      <c r="N211" s="628"/>
      <c r="O211" s="629"/>
      <c r="P211" s="628"/>
      <c r="Q211" s="629"/>
      <c r="R211" s="628"/>
      <c r="S211" s="629"/>
      <c r="T211" s="628"/>
      <c r="U211" s="629"/>
      <c r="V211" s="628"/>
      <c r="W211" s="629"/>
      <c r="X211" s="45"/>
      <c r="Y211" s="179">
        <f>IF(OR(D211="s",F211="s",H211="s",J211="s",L211="s",N211="s",P211="s",R211="s",T211="s",V211="s"), 0, IF(OR(D211="a",F211="a",H211="a",J211="a",L211="a",N211="a",P211="a",R211="a",T211="a",V211="a"),Z211,0))</f>
        <v>0</v>
      </c>
      <c r="Z211" s="336">
        <v>5</v>
      </c>
      <c r="AA211" s="184">
        <f>COUNTIF(D211:W211,"a")+COUNTIF(D211:W211,"s")</f>
        <v>0</v>
      </c>
      <c r="AB211" s="390"/>
      <c r="AC211" s="244"/>
      <c r="AD211" s="231" t="s">
        <v>479</v>
      </c>
      <c r="AE211" s="244"/>
      <c r="AF211" s="244"/>
      <c r="AG211" s="244"/>
      <c r="AH211" s="244"/>
      <c r="AI211" s="244"/>
      <c r="AJ211" s="244"/>
      <c r="AK211" s="244"/>
      <c r="AL211" s="244"/>
      <c r="AM211" s="244"/>
      <c r="AN211" s="244"/>
      <c r="AO211" s="244"/>
      <c r="AP211" s="244"/>
      <c r="AQ211" s="244"/>
      <c r="AR211" s="244"/>
      <c r="AS211" s="244"/>
      <c r="AT211" s="244"/>
      <c r="AU211" s="244"/>
      <c r="AV211" s="244"/>
      <c r="AW211" s="244"/>
      <c r="AX211" s="244"/>
      <c r="AY211" s="244"/>
      <c r="AZ211" s="244"/>
      <c r="BA211" s="244"/>
      <c r="BB211" s="244"/>
      <c r="BC211" s="244"/>
      <c r="BD211" s="244"/>
      <c r="BE211" s="244"/>
      <c r="BF211" s="244"/>
      <c r="BG211" s="244"/>
      <c r="BH211" s="244"/>
      <c r="BI211" s="244"/>
      <c r="BJ211" s="244"/>
      <c r="BK211" s="244"/>
      <c r="BL211" s="244"/>
      <c r="BM211" s="244"/>
      <c r="BN211" s="244"/>
      <c r="BO211" s="244"/>
      <c r="BP211" s="244"/>
      <c r="BQ211" s="244"/>
      <c r="BR211" s="244"/>
      <c r="BS211" s="244"/>
      <c r="BT211" s="244"/>
      <c r="BU211" s="244"/>
      <c r="BV211" s="244"/>
      <c r="BW211" s="244"/>
      <c r="BX211" s="244"/>
      <c r="BY211" s="244"/>
      <c r="BZ211" s="244"/>
      <c r="CA211" s="244"/>
      <c r="CB211" s="244"/>
      <c r="CC211" s="244"/>
      <c r="CD211" s="244"/>
      <c r="CE211" s="243"/>
      <c r="CF211" s="243"/>
      <c r="CG211" s="243"/>
      <c r="CH211" s="243"/>
      <c r="CI211" s="243"/>
      <c r="CJ211" s="243"/>
      <c r="CK211" s="243"/>
      <c r="CL211" s="243"/>
      <c r="CM211" s="243"/>
      <c r="CN211" s="243"/>
      <c r="CO211" s="243"/>
      <c r="CP211" s="243"/>
      <c r="CQ211" s="243"/>
    </row>
    <row r="212" spans="1:95" s="245" customFormat="1" ht="45" customHeight="1" thickBot="1" x14ac:dyDescent="0.25">
      <c r="A212" s="348"/>
      <c r="B212" s="208" t="s">
        <v>1153</v>
      </c>
      <c r="C212" s="150" t="s">
        <v>1154</v>
      </c>
      <c r="D212" s="628"/>
      <c r="E212" s="629"/>
      <c r="F212" s="628"/>
      <c r="G212" s="629"/>
      <c r="H212" s="628"/>
      <c r="I212" s="629"/>
      <c r="J212" s="628"/>
      <c r="K212" s="629"/>
      <c r="L212" s="628"/>
      <c r="M212" s="629"/>
      <c r="N212" s="628"/>
      <c r="O212" s="629"/>
      <c r="P212" s="628"/>
      <c r="Q212" s="629"/>
      <c r="R212" s="628"/>
      <c r="S212" s="629"/>
      <c r="T212" s="628"/>
      <c r="U212" s="629"/>
      <c r="V212" s="628"/>
      <c r="W212" s="629"/>
      <c r="X212" s="45"/>
      <c r="Y212" s="179">
        <f>IF(OR(D212="s",F212="s",H212="s",J212="s",L212="s",N212="s",P212="s",R212="s",T212="s",V212="s"), 0, IF(OR(D212="a",F212="a",H212="a",J212="a",L212="a",N212="a",P212="a",R212="a",T212="a",V212="a"),Z212,0))</f>
        <v>0</v>
      </c>
      <c r="Z212" s="336">
        <v>10</v>
      </c>
      <c r="AA212" s="184">
        <f>COUNTIF(D212:W212,"a")+COUNTIF(D212:W212,"s")</f>
        <v>0</v>
      </c>
      <c r="AB212" s="390"/>
      <c r="AC212" s="244"/>
      <c r="AD212" s="231"/>
      <c r="AE212" s="244"/>
      <c r="AF212" s="244"/>
      <c r="AG212" s="244"/>
      <c r="AH212" s="244"/>
      <c r="AI212" s="244"/>
      <c r="AJ212" s="244"/>
      <c r="AK212" s="244"/>
      <c r="AL212" s="244"/>
      <c r="AM212" s="244"/>
      <c r="AN212" s="244"/>
      <c r="AO212" s="244"/>
      <c r="AP212" s="244"/>
      <c r="AQ212" s="244"/>
      <c r="AR212" s="244"/>
      <c r="AS212" s="244"/>
      <c r="AT212" s="244"/>
      <c r="AU212" s="244"/>
      <c r="AV212" s="244"/>
      <c r="AW212" s="244"/>
      <c r="AX212" s="244"/>
      <c r="AY212" s="244"/>
      <c r="AZ212" s="244"/>
      <c r="BA212" s="244"/>
      <c r="BB212" s="244"/>
      <c r="BC212" s="244"/>
      <c r="BD212" s="244"/>
      <c r="BE212" s="244"/>
      <c r="BF212" s="244"/>
      <c r="BG212" s="244"/>
      <c r="BH212" s="244"/>
      <c r="BI212" s="244"/>
      <c r="BJ212" s="244"/>
      <c r="BK212" s="244"/>
      <c r="BL212" s="244"/>
      <c r="BM212" s="244"/>
      <c r="BN212" s="244"/>
      <c r="BO212" s="244"/>
      <c r="BP212" s="244"/>
      <c r="BQ212" s="244"/>
      <c r="BR212" s="244"/>
      <c r="BS212" s="244"/>
      <c r="BT212" s="244"/>
      <c r="BU212" s="244"/>
      <c r="BV212" s="244"/>
      <c r="BW212" s="244"/>
      <c r="BX212" s="244"/>
      <c r="BY212" s="244"/>
      <c r="BZ212" s="244"/>
      <c r="CA212" s="244"/>
      <c r="CB212" s="244"/>
      <c r="CC212" s="244"/>
      <c r="CD212" s="244"/>
      <c r="CE212" s="243"/>
      <c r="CF212" s="243"/>
      <c r="CG212" s="243"/>
      <c r="CH212" s="243"/>
      <c r="CI212" s="243"/>
      <c r="CJ212" s="243"/>
      <c r="CK212" s="243"/>
      <c r="CL212" s="243"/>
      <c r="CM212" s="243"/>
      <c r="CN212" s="243"/>
      <c r="CO212" s="243"/>
      <c r="CP212" s="243"/>
      <c r="CQ212" s="243"/>
    </row>
    <row r="213" spans="1:95" s="245" customFormat="1" ht="17.45" customHeight="1" thickTop="1" thickBot="1" x14ac:dyDescent="0.25">
      <c r="A213" s="348"/>
      <c r="B213" s="204"/>
      <c r="C213" s="122"/>
      <c r="D213" s="638" t="s">
        <v>76</v>
      </c>
      <c r="E213" s="639"/>
      <c r="F213" s="639"/>
      <c r="G213" s="639"/>
      <c r="H213" s="639"/>
      <c r="I213" s="639"/>
      <c r="J213" s="639"/>
      <c r="K213" s="639"/>
      <c r="L213" s="639"/>
      <c r="M213" s="639"/>
      <c r="N213" s="639"/>
      <c r="O213" s="639"/>
      <c r="P213" s="639"/>
      <c r="Q213" s="639"/>
      <c r="R213" s="639"/>
      <c r="S213" s="639"/>
      <c r="T213" s="639"/>
      <c r="U213" s="639"/>
      <c r="V213" s="639"/>
      <c r="W213" s="639"/>
      <c r="X213" s="681"/>
      <c r="Y213" s="6">
        <f>SUM(Y209:Y212)</f>
        <v>0</v>
      </c>
      <c r="Z213" s="337">
        <f>SUM(Z209:Z212)</f>
        <v>30</v>
      </c>
      <c r="AA213" s="184"/>
      <c r="AB213" s="243"/>
      <c r="AC213" s="244"/>
      <c r="AD213" s="231"/>
      <c r="AE213" s="244"/>
      <c r="AF213" s="244"/>
      <c r="AG213" s="244"/>
      <c r="AH213" s="244"/>
      <c r="AI213" s="244"/>
      <c r="AJ213" s="244"/>
      <c r="AK213" s="244"/>
      <c r="AL213" s="244"/>
      <c r="AM213" s="244"/>
      <c r="AN213" s="244"/>
      <c r="AO213" s="244"/>
      <c r="AP213" s="244"/>
      <c r="AQ213" s="244"/>
      <c r="AR213" s="244"/>
      <c r="AS213" s="244"/>
      <c r="AT213" s="244"/>
      <c r="AU213" s="244"/>
      <c r="AV213" s="244"/>
      <c r="AW213" s="244"/>
      <c r="AX213" s="244"/>
      <c r="AY213" s="244"/>
      <c r="AZ213" s="244"/>
      <c r="BA213" s="244"/>
      <c r="BB213" s="244"/>
      <c r="BC213" s="244"/>
      <c r="BD213" s="244"/>
      <c r="BE213" s="244"/>
      <c r="BF213" s="244"/>
      <c r="BG213" s="244"/>
      <c r="BH213" s="244"/>
      <c r="BI213" s="244"/>
      <c r="BJ213" s="244"/>
      <c r="BK213" s="244"/>
      <c r="BL213" s="244"/>
      <c r="BM213" s="244"/>
      <c r="BN213" s="244"/>
      <c r="BO213" s="244"/>
      <c r="BP213" s="244"/>
      <c r="BQ213" s="244"/>
      <c r="BR213" s="244"/>
      <c r="BS213" s="244"/>
      <c r="BT213" s="244"/>
      <c r="BU213" s="244"/>
      <c r="BV213" s="244"/>
      <c r="BW213" s="244"/>
      <c r="BX213" s="244"/>
      <c r="BY213" s="244"/>
      <c r="BZ213" s="244"/>
      <c r="CA213" s="244"/>
      <c r="CB213" s="244"/>
      <c r="CC213" s="244"/>
      <c r="CD213" s="244"/>
      <c r="CE213" s="243"/>
      <c r="CF213" s="243"/>
      <c r="CG213" s="243"/>
      <c r="CH213" s="243"/>
      <c r="CI213" s="243"/>
      <c r="CJ213" s="243"/>
      <c r="CK213" s="243"/>
      <c r="CL213" s="243"/>
      <c r="CM213" s="243"/>
      <c r="CN213" s="243"/>
      <c r="CO213" s="243"/>
      <c r="CP213" s="243"/>
      <c r="CQ213" s="243"/>
    </row>
    <row r="214" spans="1:95" s="245" customFormat="1" ht="21.6" customHeight="1" thickBot="1" x14ac:dyDescent="0.25">
      <c r="A214" s="321"/>
      <c r="B214" s="253"/>
      <c r="C214" s="151"/>
      <c r="D214" s="634"/>
      <c r="E214" s="635"/>
      <c r="F214" s="674">
        <v>5</v>
      </c>
      <c r="G214" s="675"/>
      <c r="H214" s="675"/>
      <c r="I214" s="675"/>
      <c r="J214" s="675"/>
      <c r="K214" s="675"/>
      <c r="L214" s="675"/>
      <c r="M214" s="675"/>
      <c r="N214" s="675"/>
      <c r="O214" s="675"/>
      <c r="P214" s="675"/>
      <c r="Q214" s="675"/>
      <c r="R214" s="675"/>
      <c r="S214" s="675"/>
      <c r="T214" s="675"/>
      <c r="U214" s="675"/>
      <c r="V214" s="675"/>
      <c r="W214" s="675"/>
      <c r="X214" s="675"/>
      <c r="Y214" s="675"/>
      <c r="Z214" s="676"/>
      <c r="AA214" s="184"/>
      <c r="AB214" s="243"/>
      <c r="AC214" s="244"/>
      <c r="AD214" s="231"/>
      <c r="AE214" s="244"/>
      <c r="AF214" s="244"/>
      <c r="AG214" s="244"/>
      <c r="AH214" s="244"/>
      <c r="AI214" s="244"/>
      <c r="AJ214" s="244"/>
      <c r="AK214" s="244"/>
      <c r="AL214" s="244"/>
      <c r="AM214" s="244"/>
      <c r="AN214" s="244"/>
      <c r="AO214" s="244"/>
      <c r="AP214" s="244"/>
      <c r="AQ214" s="244"/>
      <c r="AR214" s="244"/>
      <c r="AS214" s="244"/>
      <c r="AT214" s="244"/>
      <c r="AU214" s="244"/>
      <c r="AV214" s="244"/>
      <c r="AW214" s="244"/>
      <c r="AX214" s="244"/>
      <c r="AY214" s="244"/>
      <c r="AZ214" s="244"/>
      <c r="BA214" s="244"/>
      <c r="BB214" s="244"/>
      <c r="BC214" s="244"/>
      <c r="BD214" s="244"/>
      <c r="BE214" s="244"/>
      <c r="BF214" s="244"/>
      <c r="BG214" s="244"/>
      <c r="BH214" s="244"/>
      <c r="BI214" s="244"/>
      <c r="BJ214" s="244"/>
      <c r="BK214" s="244"/>
      <c r="BL214" s="244"/>
      <c r="BM214" s="244"/>
      <c r="BN214" s="244"/>
      <c r="BO214" s="244"/>
      <c r="BP214" s="244"/>
      <c r="BQ214" s="244"/>
      <c r="BR214" s="244"/>
      <c r="BS214" s="244"/>
      <c r="BT214" s="244"/>
      <c r="BU214" s="244"/>
      <c r="BV214" s="244"/>
      <c r="BW214" s="244"/>
      <c r="BX214" s="244"/>
      <c r="BY214" s="244"/>
      <c r="BZ214" s="244"/>
      <c r="CA214" s="244"/>
      <c r="CB214" s="244"/>
      <c r="CC214" s="244"/>
      <c r="CD214" s="244"/>
      <c r="CE214" s="243"/>
      <c r="CF214" s="243"/>
      <c r="CG214" s="243"/>
      <c r="CH214" s="243"/>
      <c r="CI214" s="243"/>
      <c r="CJ214" s="243"/>
      <c r="CK214" s="243"/>
      <c r="CL214" s="243"/>
      <c r="CM214" s="243"/>
      <c r="CN214" s="243"/>
      <c r="CO214" s="243"/>
      <c r="CP214" s="243"/>
      <c r="CQ214" s="243"/>
    </row>
    <row r="215" spans="1:95" ht="30" customHeight="1" thickBot="1" x14ac:dyDescent="0.25">
      <c r="A215" s="348"/>
      <c r="B215" s="200">
        <v>5200</v>
      </c>
      <c r="C215" s="149" t="s">
        <v>586</v>
      </c>
      <c r="D215" s="9"/>
      <c r="E215" s="8"/>
      <c r="F215" s="13" t="s">
        <v>75</v>
      </c>
      <c r="G215" s="10"/>
      <c r="H215" s="13" t="s">
        <v>75</v>
      </c>
      <c r="I215" s="8"/>
      <c r="J215" s="13" t="s">
        <v>75</v>
      </c>
      <c r="K215" s="10"/>
      <c r="L215" s="7"/>
      <c r="M215" s="8"/>
      <c r="N215" s="9"/>
      <c r="O215" s="10"/>
      <c r="P215" s="7"/>
      <c r="Q215" s="8"/>
      <c r="R215" s="9"/>
      <c r="S215" s="10"/>
      <c r="T215" s="7"/>
      <c r="U215" s="8"/>
      <c r="V215" s="9"/>
      <c r="W215" s="10"/>
      <c r="X215" s="14"/>
      <c r="Y215" s="14"/>
      <c r="Z215" s="333"/>
      <c r="AD215" s="231"/>
      <c r="CG215" s="48"/>
      <c r="CH215" s="48"/>
      <c r="CI215" s="48"/>
      <c r="CJ215" s="48"/>
      <c r="CK215" s="48"/>
      <c r="CL215" s="48"/>
      <c r="CM215" s="48"/>
    </row>
    <row r="216" spans="1:95" ht="30" customHeight="1" x14ac:dyDescent="0.2">
      <c r="A216" s="348"/>
      <c r="B216" s="208"/>
      <c r="C216" s="449" t="s">
        <v>1069</v>
      </c>
      <c r="D216" s="631"/>
      <c r="E216" s="631"/>
      <c r="F216" s="631"/>
      <c r="G216" s="631"/>
      <c r="H216" s="631"/>
      <c r="I216" s="631"/>
      <c r="J216" s="631"/>
      <c r="K216" s="631"/>
      <c r="L216" s="631"/>
      <c r="M216" s="631"/>
      <c r="N216" s="631"/>
      <c r="O216" s="631"/>
      <c r="P216" s="631"/>
      <c r="Q216" s="631"/>
      <c r="R216" s="631"/>
      <c r="S216" s="631"/>
      <c r="T216" s="631"/>
      <c r="U216" s="631"/>
      <c r="V216" s="631"/>
      <c r="W216" s="631"/>
      <c r="X216" s="631"/>
      <c r="Y216" s="631"/>
      <c r="Z216" s="632"/>
      <c r="CF216" s="2"/>
    </row>
    <row r="217" spans="1:95" ht="45" customHeight="1" x14ac:dyDescent="0.2">
      <c r="A217" s="348"/>
      <c r="B217" s="199" t="s">
        <v>588</v>
      </c>
      <c r="C217" s="146" t="s">
        <v>1070</v>
      </c>
      <c r="D217" s="628"/>
      <c r="E217" s="629"/>
      <c r="F217" s="628"/>
      <c r="G217" s="629"/>
      <c r="H217" s="628"/>
      <c r="I217" s="629"/>
      <c r="J217" s="628"/>
      <c r="K217" s="629"/>
      <c r="L217" s="628"/>
      <c r="M217" s="629"/>
      <c r="N217" s="628"/>
      <c r="O217" s="629"/>
      <c r="P217" s="628"/>
      <c r="Q217" s="629"/>
      <c r="R217" s="628"/>
      <c r="S217" s="629"/>
      <c r="T217" s="628"/>
      <c r="U217" s="629"/>
      <c r="V217" s="628"/>
      <c r="W217" s="629"/>
      <c r="X217" s="45"/>
      <c r="Y217" s="543">
        <f>IF(OR(D217="s",F217="s",H217="s",J217="s",L217="s",N217="s",P217="s",R217="s",T217="s",V217="s"), 0, IF(OR(D217="a",F217="a",H217="a",J217="a",L217="a",N217="a",P217="a",R217="a",T217="a",V217="a"),Z217,0))</f>
        <v>0</v>
      </c>
      <c r="Z217" s="336">
        <v>5</v>
      </c>
      <c r="AA217" s="41">
        <f>COUNTIF(D217:W217,"a")+COUNTIF(D217:W217,"s")</f>
        <v>0</v>
      </c>
      <c r="AB217" s="390"/>
      <c r="AD217" s="231"/>
      <c r="CG217" s="48"/>
      <c r="CH217" s="48"/>
      <c r="CI217" s="48"/>
      <c r="CJ217" s="48"/>
      <c r="CK217" s="48"/>
      <c r="CL217" s="48"/>
      <c r="CM217" s="48"/>
    </row>
    <row r="218" spans="1:95" ht="67.5" customHeight="1" x14ac:dyDescent="0.2">
      <c r="A218" s="348"/>
      <c r="B218" s="199" t="s">
        <v>594</v>
      </c>
      <c r="C218" s="146" t="s">
        <v>1155</v>
      </c>
      <c r="D218" s="628"/>
      <c r="E218" s="629"/>
      <c r="F218" s="628"/>
      <c r="G218" s="629"/>
      <c r="H218" s="628"/>
      <c r="I218" s="629"/>
      <c r="J218" s="628"/>
      <c r="K218" s="629"/>
      <c r="L218" s="628"/>
      <c r="M218" s="629"/>
      <c r="N218" s="628"/>
      <c r="O218" s="629"/>
      <c r="P218" s="628"/>
      <c r="Q218" s="629"/>
      <c r="R218" s="628"/>
      <c r="S218" s="629"/>
      <c r="T218" s="628"/>
      <c r="U218" s="629"/>
      <c r="V218" s="628"/>
      <c r="W218" s="629"/>
      <c r="X218" s="45"/>
      <c r="Y218" s="543">
        <f>IF(OR(D218="s",F218="s",H218="s",J218="s",L218="s",N218="s",P218="s",R218="s",T218="s",V218="s"), 0, IF(OR(D218="a",F218="a",H218="a",J218="a",L218="a",N218="a",P218="a",R218="a",T218="a",V218="a"),Z218,0))</f>
        <v>0</v>
      </c>
      <c r="Z218" s="336">
        <v>5</v>
      </c>
      <c r="AA218" s="41">
        <f>COUNTIF(D218:W218,"a")+COUNTIF(D218:W218,"s")</f>
        <v>0</v>
      </c>
      <c r="AB218" s="390"/>
      <c r="AD218" s="231"/>
      <c r="CG218" s="48"/>
      <c r="CH218" s="48"/>
      <c r="CI218" s="48"/>
      <c r="CJ218" s="48"/>
      <c r="CK218" s="48"/>
      <c r="CL218" s="48"/>
      <c r="CM218" s="48"/>
    </row>
    <row r="219" spans="1:95" ht="30" customHeight="1" x14ac:dyDescent="0.2">
      <c r="A219" s="348"/>
      <c r="B219" s="208"/>
      <c r="C219" s="449" t="s">
        <v>1071</v>
      </c>
      <c r="D219" s="631"/>
      <c r="E219" s="631"/>
      <c r="F219" s="631"/>
      <c r="G219" s="631"/>
      <c r="H219" s="631"/>
      <c r="I219" s="631"/>
      <c r="J219" s="631"/>
      <c r="K219" s="631"/>
      <c r="L219" s="631"/>
      <c r="M219" s="631"/>
      <c r="N219" s="631"/>
      <c r="O219" s="631"/>
      <c r="P219" s="631"/>
      <c r="Q219" s="631"/>
      <c r="R219" s="631"/>
      <c r="S219" s="631"/>
      <c r="T219" s="631"/>
      <c r="U219" s="631"/>
      <c r="V219" s="631"/>
      <c r="W219" s="631"/>
      <c r="X219" s="631"/>
      <c r="Y219" s="631"/>
      <c r="Z219" s="632"/>
      <c r="CF219" s="2"/>
    </row>
    <row r="220" spans="1:95" ht="30" customHeight="1" x14ac:dyDescent="0.2">
      <c r="A220" s="348"/>
      <c r="B220" s="208"/>
      <c r="C220" s="449" t="s">
        <v>1072</v>
      </c>
      <c r="D220" s="631"/>
      <c r="E220" s="631"/>
      <c r="F220" s="631"/>
      <c r="G220" s="631"/>
      <c r="H220" s="631"/>
      <c r="I220" s="631"/>
      <c r="J220" s="631"/>
      <c r="K220" s="631"/>
      <c r="L220" s="631"/>
      <c r="M220" s="631"/>
      <c r="N220" s="631"/>
      <c r="O220" s="631"/>
      <c r="P220" s="631"/>
      <c r="Q220" s="631"/>
      <c r="R220" s="631"/>
      <c r="S220" s="631"/>
      <c r="T220" s="631"/>
      <c r="U220" s="631"/>
      <c r="V220" s="631"/>
      <c r="W220" s="631"/>
      <c r="X220" s="631"/>
      <c r="Y220" s="631"/>
      <c r="Z220" s="632"/>
      <c r="CF220" s="2"/>
    </row>
    <row r="221" spans="1:95" ht="45" customHeight="1" x14ac:dyDescent="0.2">
      <c r="A221" s="348"/>
      <c r="B221" s="199" t="s">
        <v>595</v>
      </c>
      <c r="C221" s="146" t="s">
        <v>596</v>
      </c>
      <c r="D221" s="628"/>
      <c r="E221" s="629"/>
      <c r="F221" s="628"/>
      <c r="G221" s="629"/>
      <c r="H221" s="628"/>
      <c r="I221" s="629"/>
      <c r="J221" s="628"/>
      <c r="K221" s="629"/>
      <c r="L221" s="628"/>
      <c r="M221" s="629"/>
      <c r="N221" s="628"/>
      <c r="O221" s="629"/>
      <c r="P221" s="628"/>
      <c r="Q221" s="629"/>
      <c r="R221" s="628"/>
      <c r="S221" s="629"/>
      <c r="T221" s="628"/>
      <c r="U221" s="629"/>
      <c r="V221" s="628"/>
      <c r="W221" s="629"/>
      <c r="X221" s="45"/>
      <c r="Y221" s="543">
        <f>IF(OR(D221="s",F221="s",H221="s",J221="s",L221="s",N221="s",P221="s",R221="s",T221="s",V221="s"), 0, IF(OR(D221="a",F221="a",H221="a",J221="a",L221="a",N221="a",P221="a",R221="a",T221="a",V221="a"),Z221,0))</f>
        <v>0</v>
      </c>
      <c r="Z221" s="336">
        <v>10</v>
      </c>
      <c r="AA221" s="41">
        <f>COUNTIF(D221:W221,"a")+COUNTIF(D221:W221,"s")</f>
        <v>0</v>
      </c>
      <c r="AB221" s="390"/>
      <c r="AD221" s="231" t="s">
        <v>479</v>
      </c>
      <c r="CG221" s="48"/>
      <c r="CH221" s="48"/>
      <c r="CI221" s="48"/>
      <c r="CJ221" s="48"/>
      <c r="CK221" s="48"/>
      <c r="CL221" s="48"/>
      <c r="CM221" s="48"/>
    </row>
    <row r="222" spans="1:95" ht="30" customHeight="1" x14ac:dyDescent="0.2">
      <c r="A222" s="348"/>
      <c r="B222" s="208"/>
      <c r="C222" s="449" t="s">
        <v>1073</v>
      </c>
      <c r="D222" s="631"/>
      <c r="E222" s="631"/>
      <c r="F222" s="631"/>
      <c r="G222" s="631"/>
      <c r="H222" s="631"/>
      <c r="I222" s="631"/>
      <c r="J222" s="631"/>
      <c r="K222" s="631"/>
      <c r="L222" s="631"/>
      <c r="M222" s="631"/>
      <c r="N222" s="631"/>
      <c r="O222" s="631"/>
      <c r="P222" s="631"/>
      <c r="Q222" s="631"/>
      <c r="R222" s="631"/>
      <c r="S222" s="631"/>
      <c r="T222" s="631"/>
      <c r="U222" s="631"/>
      <c r="V222" s="631"/>
      <c r="W222" s="631"/>
      <c r="X222" s="631"/>
      <c r="Y222" s="631"/>
      <c r="Z222" s="632"/>
      <c r="CF222" s="2"/>
    </row>
    <row r="223" spans="1:95" ht="45" customHeight="1" x14ac:dyDescent="0.15">
      <c r="A223" s="348"/>
      <c r="B223" s="199" t="s">
        <v>597</v>
      </c>
      <c r="C223" s="146" t="s">
        <v>1074</v>
      </c>
      <c r="D223" s="584"/>
      <c r="E223" s="586"/>
      <c r="F223" s="584"/>
      <c r="G223" s="586"/>
      <c r="H223" s="584"/>
      <c r="I223" s="586"/>
      <c r="J223" s="584"/>
      <c r="K223" s="586"/>
      <c r="L223" s="584"/>
      <c r="M223" s="586"/>
      <c r="N223" s="584"/>
      <c r="O223" s="586"/>
      <c r="P223" s="584"/>
      <c r="Q223" s="586"/>
      <c r="R223" s="584"/>
      <c r="S223" s="586"/>
      <c r="T223" s="584"/>
      <c r="U223" s="586"/>
      <c r="V223" s="584"/>
      <c r="W223" s="586"/>
      <c r="X223" s="45"/>
      <c r="Y223" s="543">
        <f>IF(OR(D223="s",F223="s",H223="s",J223="s",L223="s",N223="s",P223="s",R223="s",T223="s",V223="s"), 0, IF(OR(D223="a",F223="a",H223="a",J223="a",L223="a",N223="a",P223="a",R223="a",T223="a",V223="a"),Z223,0))</f>
        <v>0</v>
      </c>
      <c r="Z223" s="341">
        <v>10</v>
      </c>
      <c r="AA223" s="41">
        <f>COUNTIF(D223:W223,"a")+COUNTIF(D223:W223,"s")</f>
        <v>0</v>
      </c>
      <c r="AB223" s="390"/>
      <c r="AD223" s="231" t="s">
        <v>479</v>
      </c>
      <c r="CG223" s="48"/>
      <c r="CH223" s="48"/>
      <c r="CI223" s="48"/>
      <c r="CJ223" s="48"/>
      <c r="CK223" s="48"/>
      <c r="CL223" s="48"/>
      <c r="CM223" s="48"/>
    </row>
    <row r="224" spans="1:95" ht="30" customHeight="1" x14ac:dyDescent="0.2">
      <c r="A224" s="348"/>
      <c r="B224" s="208"/>
      <c r="C224" s="449" t="s">
        <v>1075</v>
      </c>
      <c r="D224" s="631"/>
      <c r="E224" s="631"/>
      <c r="F224" s="631"/>
      <c r="G224" s="631"/>
      <c r="H224" s="631"/>
      <c r="I224" s="631"/>
      <c r="J224" s="631"/>
      <c r="K224" s="631"/>
      <c r="L224" s="631"/>
      <c r="M224" s="631"/>
      <c r="N224" s="631"/>
      <c r="O224" s="631"/>
      <c r="P224" s="631"/>
      <c r="Q224" s="631"/>
      <c r="R224" s="631"/>
      <c r="S224" s="631"/>
      <c r="T224" s="631"/>
      <c r="U224" s="631"/>
      <c r="V224" s="631"/>
      <c r="W224" s="631"/>
      <c r="X224" s="631"/>
      <c r="Y224" s="631"/>
      <c r="Z224" s="632"/>
      <c r="CF224" s="2"/>
    </row>
    <row r="225" spans="1:95" ht="27.95" customHeight="1" x14ac:dyDescent="0.2">
      <c r="A225" s="348"/>
      <c r="B225" s="199" t="s">
        <v>592</v>
      </c>
      <c r="C225" s="146" t="s">
        <v>593</v>
      </c>
      <c r="D225" s="628"/>
      <c r="E225" s="629"/>
      <c r="F225" s="628"/>
      <c r="G225" s="629"/>
      <c r="H225" s="628"/>
      <c r="I225" s="629"/>
      <c r="J225" s="628"/>
      <c r="K225" s="629"/>
      <c r="L225" s="628"/>
      <c r="M225" s="629"/>
      <c r="N225" s="628"/>
      <c r="O225" s="629"/>
      <c r="P225" s="628"/>
      <c r="Q225" s="629"/>
      <c r="R225" s="628"/>
      <c r="S225" s="629"/>
      <c r="T225" s="628"/>
      <c r="U225" s="629"/>
      <c r="V225" s="628"/>
      <c r="W225" s="629"/>
      <c r="X225" s="45"/>
      <c r="Y225" s="543">
        <f t="shared" ref="Y225:Y230" si="38">IF(OR(D225="s",F225="s",H225="s",J225="s",L225="s",N225="s",P225="s",R225="s",T225="s",V225="s"), 0, IF(OR(D225="a",F225="a",H225="a",J225="a",L225="a",N225="a",P225="a",R225="a",T225="a",V225="a"),Z225,0))</f>
        <v>0</v>
      </c>
      <c r="Z225" s="336">
        <v>10</v>
      </c>
      <c r="AA225" s="41">
        <f t="shared" ref="AA225:AA230" si="39">COUNTIF(D225:W225,"a")+COUNTIF(D225:W225,"s")</f>
        <v>0</v>
      </c>
      <c r="AB225" s="390"/>
      <c r="AD225" s="231"/>
      <c r="CG225" s="48"/>
      <c r="CH225" s="48"/>
      <c r="CI225" s="48"/>
      <c r="CJ225" s="48"/>
      <c r="CK225" s="48"/>
      <c r="CL225" s="48"/>
      <c r="CM225" s="48"/>
    </row>
    <row r="226" spans="1:95" ht="67.7" customHeight="1" x14ac:dyDescent="0.2">
      <c r="A226" s="348"/>
      <c r="B226" s="199" t="s">
        <v>1076</v>
      </c>
      <c r="C226" s="146" t="s">
        <v>1077</v>
      </c>
      <c r="D226" s="628"/>
      <c r="E226" s="629"/>
      <c r="F226" s="628"/>
      <c r="G226" s="629"/>
      <c r="H226" s="628"/>
      <c r="I226" s="629"/>
      <c r="J226" s="628"/>
      <c r="K226" s="629"/>
      <c r="L226" s="628"/>
      <c r="M226" s="629"/>
      <c r="N226" s="628"/>
      <c r="O226" s="629"/>
      <c r="P226" s="628"/>
      <c r="Q226" s="629"/>
      <c r="R226" s="628"/>
      <c r="S226" s="629"/>
      <c r="T226" s="628"/>
      <c r="U226" s="629"/>
      <c r="V226" s="628"/>
      <c r="W226" s="629"/>
      <c r="X226" s="45"/>
      <c r="Y226" s="543">
        <f t="shared" si="38"/>
        <v>0</v>
      </c>
      <c r="Z226" s="336">
        <v>10</v>
      </c>
      <c r="AA226" s="41">
        <f t="shared" si="39"/>
        <v>0</v>
      </c>
      <c r="AB226" s="390"/>
      <c r="AD226" s="231"/>
      <c r="CG226" s="48"/>
      <c r="CH226" s="48"/>
      <c r="CI226" s="48"/>
      <c r="CJ226" s="48"/>
      <c r="CK226" s="48"/>
      <c r="CL226" s="48"/>
      <c r="CM226" s="48"/>
    </row>
    <row r="227" spans="1:95" ht="67.7" customHeight="1" x14ac:dyDescent="0.2">
      <c r="A227" s="348"/>
      <c r="B227" s="199" t="s">
        <v>1078</v>
      </c>
      <c r="C227" s="146" t="s">
        <v>1079</v>
      </c>
      <c r="D227" s="628"/>
      <c r="E227" s="629"/>
      <c r="F227" s="628"/>
      <c r="G227" s="629"/>
      <c r="H227" s="628"/>
      <c r="I227" s="629"/>
      <c r="J227" s="628"/>
      <c r="K227" s="629"/>
      <c r="L227" s="628"/>
      <c r="M227" s="629"/>
      <c r="N227" s="628"/>
      <c r="O227" s="629"/>
      <c r="P227" s="628"/>
      <c r="Q227" s="629"/>
      <c r="R227" s="628"/>
      <c r="S227" s="629"/>
      <c r="T227" s="628"/>
      <c r="U227" s="629"/>
      <c r="V227" s="628"/>
      <c r="W227" s="629"/>
      <c r="X227" s="45"/>
      <c r="Y227" s="543">
        <f t="shared" si="38"/>
        <v>0</v>
      </c>
      <c r="Z227" s="336">
        <v>5</v>
      </c>
      <c r="AA227" s="41">
        <f t="shared" si="39"/>
        <v>0</v>
      </c>
      <c r="AB227" s="390"/>
      <c r="AD227" s="231"/>
      <c r="CG227" s="48"/>
      <c r="CH227" s="48"/>
      <c r="CI227" s="48"/>
      <c r="CJ227" s="48"/>
      <c r="CK227" s="48"/>
      <c r="CL227" s="48"/>
      <c r="CM227" s="48"/>
    </row>
    <row r="228" spans="1:95" ht="45" customHeight="1" x14ac:dyDescent="0.2">
      <c r="A228" s="348"/>
      <c r="B228" s="199" t="s">
        <v>1080</v>
      </c>
      <c r="C228" s="146" t="s">
        <v>1116</v>
      </c>
      <c r="D228" s="628"/>
      <c r="E228" s="629"/>
      <c r="F228" s="628"/>
      <c r="G228" s="629"/>
      <c r="H228" s="628"/>
      <c r="I228" s="629"/>
      <c r="J228" s="628"/>
      <c r="K228" s="629"/>
      <c r="L228" s="628"/>
      <c r="M228" s="629"/>
      <c r="N228" s="628"/>
      <c r="O228" s="629"/>
      <c r="P228" s="628"/>
      <c r="Q228" s="629"/>
      <c r="R228" s="628"/>
      <c r="S228" s="629"/>
      <c r="T228" s="628"/>
      <c r="U228" s="629"/>
      <c r="V228" s="628"/>
      <c r="W228" s="629"/>
      <c r="X228" s="45"/>
      <c r="Y228" s="543">
        <f t="shared" si="38"/>
        <v>0</v>
      </c>
      <c r="Z228" s="336">
        <v>5</v>
      </c>
      <c r="AA228" s="41">
        <f t="shared" si="39"/>
        <v>0</v>
      </c>
      <c r="AB228" s="390"/>
      <c r="AD228" s="231"/>
      <c r="CG228" s="48"/>
      <c r="CH228" s="48"/>
      <c r="CI228" s="48"/>
      <c r="CJ228" s="48"/>
      <c r="CK228" s="48"/>
      <c r="CL228" s="48"/>
      <c r="CM228" s="48"/>
    </row>
    <row r="229" spans="1:95" ht="67.5" customHeight="1" x14ac:dyDescent="0.2">
      <c r="A229" s="348"/>
      <c r="B229" s="199" t="s">
        <v>1081</v>
      </c>
      <c r="C229" s="146" t="s">
        <v>1156</v>
      </c>
      <c r="D229" s="628"/>
      <c r="E229" s="629"/>
      <c r="F229" s="628"/>
      <c r="G229" s="629"/>
      <c r="H229" s="628"/>
      <c r="I229" s="629"/>
      <c r="J229" s="628"/>
      <c r="K229" s="629"/>
      <c r="L229" s="628"/>
      <c r="M229" s="629"/>
      <c r="N229" s="628"/>
      <c r="O229" s="629"/>
      <c r="P229" s="628"/>
      <c r="Q229" s="629"/>
      <c r="R229" s="628"/>
      <c r="S229" s="629"/>
      <c r="T229" s="628"/>
      <c r="U229" s="629"/>
      <c r="V229" s="628"/>
      <c r="W229" s="629"/>
      <c r="X229" s="45"/>
      <c r="Y229" s="543">
        <f t="shared" si="38"/>
        <v>0</v>
      </c>
      <c r="Z229" s="336">
        <v>5</v>
      </c>
      <c r="AA229" s="41">
        <f t="shared" si="39"/>
        <v>0</v>
      </c>
      <c r="AB229" s="390"/>
      <c r="AD229" s="231"/>
      <c r="CG229" s="48"/>
      <c r="CH229" s="48"/>
      <c r="CI229" s="48"/>
      <c r="CJ229" s="48"/>
      <c r="CK229" s="48"/>
      <c r="CL229" s="48"/>
      <c r="CM229" s="48"/>
    </row>
    <row r="230" spans="1:95" s="553" customFormat="1" ht="126" customHeight="1" x14ac:dyDescent="0.2">
      <c r="A230" s="348" t="s">
        <v>6</v>
      </c>
      <c r="B230" s="199" t="s">
        <v>1199</v>
      </c>
      <c r="C230" s="146" t="s">
        <v>1200</v>
      </c>
      <c r="D230" s="628"/>
      <c r="E230" s="629"/>
      <c r="F230" s="628"/>
      <c r="G230" s="629"/>
      <c r="H230" s="628"/>
      <c r="I230" s="629"/>
      <c r="J230" s="628"/>
      <c r="K230" s="629"/>
      <c r="L230" s="628"/>
      <c r="M230" s="629"/>
      <c r="N230" s="628"/>
      <c r="O230" s="629"/>
      <c r="P230" s="628"/>
      <c r="Q230" s="629"/>
      <c r="R230" s="628"/>
      <c r="S230" s="629"/>
      <c r="T230" s="628"/>
      <c r="U230" s="629"/>
      <c r="V230" s="628"/>
      <c r="W230" s="629"/>
      <c r="X230" s="45"/>
      <c r="Y230" s="543">
        <f t="shared" si="38"/>
        <v>0</v>
      </c>
      <c r="Z230" s="336">
        <v>5</v>
      </c>
      <c r="AA230" s="41">
        <f t="shared" si="39"/>
        <v>0</v>
      </c>
      <c r="AB230" s="552"/>
      <c r="AD230" s="554"/>
    </row>
    <row r="231" spans="1:95" ht="30" customHeight="1" x14ac:dyDescent="0.2">
      <c r="A231" s="348"/>
      <c r="B231" s="208"/>
      <c r="C231" s="449" t="s">
        <v>1082</v>
      </c>
      <c r="D231" s="631"/>
      <c r="E231" s="631"/>
      <c r="F231" s="631"/>
      <c r="G231" s="631"/>
      <c r="H231" s="631"/>
      <c r="I231" s="631"/>
      <c r="J231" s="631"/>
      <c r="K231" s="631"/>
      <c r="L231" s="631"/>
      <c r="M231" s="631"/>
      <c r="N231" s="631"/>
      <c r="O231" s="631"/>
      <c r="P231" s="631"/>
      <c r="Q231" s="631"/>
      <c r="R231" s="631"/>
      <c r="S231" s="631"/>
      <c r="T231" s="631"/>
      <c r="U231" s="631"/>
      <c r="V231" s="631"/>
      <c r="W231" s="631"/>
      <c r="X231" s="631"/>
      <c r="Y231" s="631"/>
      <c r="Z231" s="632"/>
      <c r="CF231" s="2"/>
    </row>
    <row r="232" spans="1:95" ht="45" customHeight="1" x14ac:dyDescent="0.2">
      <c r="A232" s="348"/>
      <c r="B232" s="199" t="s">
        <v>587</v>
      </c>
      <c r="C232" s="146" t="s">
        <v>1083</v>
      </c>
      <c r="D232" s="621"/>
      <c r="E232" s="622"/>
      <c r="F232" s="621"/>
      <c r="G232" s="622"/>
      <c r="H232" s="621"/>
      <c r="I232" s="622"/>
      <c r="J232" s="621"/>
      <c r="K232" s="622"/>
      <c r="L232" s="621"/>
      <c r="M232" s="622"/>
      <c r="N232" s="621"/>
      <c r="O232" s="622"/>
      <c r="P232" s="621"/>
      <c r="Q232" s="622"/>
      <c r="R232" s="621"/>
      <c r="S232" s="622"/>
      <c r="T232" s="621"/>
      <c r="U232" s="622"/>
      <c r="V232" s="621"/>
      <c r="W232" s="622"/>
      <c r="X232" s="45"/>
      <c r="Y232" s="543">
        <f t="shared" ref="Y232:Y234" si="40">IF(OR(D232="s",F232="s",H232="s",J232="s",L232="s",N232="s",P232="s",R232="s",T232="s",V232="s"), 0, IF(OR(D232="a",F232="a",H232="a",J232="a",L232="a",N232="a",P232="a",R232="a",T232="a",V232="a"),Z232,0))</f>
        <v>0</v>
      </c>
      <c r="Z232" s="336">
        <v>5</v>
      </c>
      <c r="AA232" s="41">
        <f t="shared" ref="AA232:AA234" si="41">COUNTIF(D232:W232,"a")+COUNTIF(D232:W232,"s")</f>
        <v>0</v>
      </c>
      <c r="AB232" s="390"/>
      <c r="AD232" s="231" t="s">
        <v>479</v>
      </c>
      <c r="CG232" s="48"/>
      <c r="CH232" s="48"/>
      <c r="CI232" s="48"/>
      <c r="CJ232" s="48"/>
      <c r="CK232" s="48"/>
      <c r="CL232" s="48"/>
      <c r="CM232" s="48"/>
    </row>
    <row r="233" spans="1:95" ht="45" customHeight="1" x14ac:dyDescent="0.2">
      <c r="A233" s="348"/>
      <c r="B233" s="199" t="s">
        <v>589</v>
      </c>
      <c r="C233" s="146" t="s">
        <v>1084</v>
      </c>
      <c r="D233" s="628"/>
      <c r="E233" s="629"/>
      <c r="F233" s="628"/>
      <c r="G233" s="629"/>
      <c r="H233" s="628"/>
      <c r="I233" s="629"/>
      <c r="J233" s="628"/>
      <c r="K233" s="629"/>
      <c r="L233" s="628"/>
      <c r="M233" s="629"/>
      <c r="N233" s="628"/>
      <c r="O233" s="629"/>
      <c r="P233" s="628"/>
      <c r="Q233" s="629"/>
      <c r="R233" s="628"/>
      <c r="S233" s="629"/>
      <c r="T233" s="628"/>
      <c r="U233" s="629"/>
      <c r="V233" s="628"/>
      <c r="W233" s="629"/>
      <c r="X233" s="45"/>
      <c r="Y233" s="543">
        <f t="shared" si="40"/>
        <v>0</v>
      </c>
      <c r="Z233" s="336">
        <v>5</v>
      </c>
      <c r="AA233" s="41">
        <f t="shared" si="41"/>
        <v>0</v>
      </c>
      <c r="AB233" s="390"/>
      <c r="AD233" s="231"/>
      <c r="CG233" s="48"/>
      <c r="CH233" s="48"/>
      <c r="CI233" s="48"/>
      <c r="CJ233" s="48"/>
      <c r="CK233" s="48"/>
      <c r="CL233" s="48"/>
      <c r="CM233" s="48"/>
    </row>
    <row r="234" spans="1:95" ht="45" customHeight="1" thickBot="1" x14ac:dyDescent="0.25">
      <c r="A234" s="348"/>
      <c r="B234" s="199" t="s">
        <v>590</v>
      </c>
      <c r="C234" s="146" t="s">
        <v>591</v>
      </c>
      <c r="D234" s="628"/>
      <c r="E234" s="629"/>
      <c r="F234" s="628"/>
      <c r="G234" s="629"/>
      <c r="H234" s="628"/>
      <c r="I234" s="629"/>
      <c r="J234" s="628"/>
      <c r="K234" s="629"/>
      <c r="L234" s="628"/>
      <c r="M234" s="629"/>
      <c r="N234" s="628"/>
      <c r="O234" s="629"/>
      <c r="P234" s="628"/>
      <c r="Q234" s="629"/>
      <c r="R234" s="628"/>
      <c r="S234" s="629"/>
      <c r="T234" s="628"/>
      <c r="U234" s="629"/>
      <c r="V234" s="628"/>
      <c r="W234" s="629"/>
      <c r="X234" s="45"/>
      <c r="Y234" s="543">
        <f t="shared" si="40"/>
        <v>0</v>
      </c>
      <c r="Z234" s="336">
        <v>5</v>
      </c>
      <c r="AA234" s="41">
        <f t="shared" si="41"/>
        <v>0</v>
      </c>
      <c r="AB234" s="390"/>
      <c r="AD234" s="231" t="s">
        <v>479</v>
      </c>
      <c r="CG234" s="48"/>
      <c r="CH234" s="48"/>
      <c r="CI234" s="48"/>
      <c r="CJ234" s="48"/>
      <c r="CK234" s="48"/>
      <c r="CL234" s="48"/>
      <c r="CM234" s="48"/>
    </row>
    <row r="235" spans="1:95" ht="21" customHeight="1" thickTop="1" thickBot="1" x14ac:dyDescent="0.25">
      <c r="A235" s="348"/>
      <c r="B235" s="84"/>
      <c r="C235" s="121"/>
      <c r="D235" s="638" t="s">
        <v>76</v>
      </c>
      <c r="E235" s="639"/>
      <c r="F235" s="639"/>
      <c r="G235" s="639"/>
      <c r="H235" s="639"/>
      <c r="I235" s="639"/>
      <c r="J235" s="639"/>
      <c r="K235" s="639"/>
      <c r="L235" s="639"/>
      <c r="M235" s="639"/>
      <c r="N235" s="639"/>
      <c r="O235" s="639"/>
      <c r="P235" s="639"/>
      <c r="Q235" s="639"/>
      <c r="R235" s="639"/>
      <c r="S235" s="639"/>
      <c r="T235" s="639"/>
      <c r="U235" s="639"/>
      <c r="V235" s="639"/>
      <c r="W235" s="639"/>
      <c r="X235" s="640"/>
      <c r="Y235" s="86">
        <f>SUM(Y217:Y234)</f>
        <v>0</v>
      </c>
      <c r="Z235" s="337">
        <f>SUM(Z217:Z234)</f>
        <v>85</v>
      </c>
      <c r="AD235" s="231"/>
      <c r="CG235" s="48"/>
      <c r="CH235" s="48"/>
      <c r="CI235" s="48"/>
      <c r="CJ235" s="48"/>
      <c r="CK235" s="48"/>
      <c r="CL235" s="48"/>
      <c r="CM235" s="48"/>
    </row>
    <row r="236" spans="1:95" ht="21" customHeight="1" thickBot="1" x14ac:dyDescent="0.25">
      <c r="A236" s="321"/>
      <c r="B236" s="163"/>
      <c r="C236" s="285"/>
      <c r="D236" s="634"/>
      <c r="E236" s="635"/>
      <c r="F236" s="781">
        <v>30</v>
      </c>
      <c r="G236" s="642"/>
      <c r="H236" s="642"/>
      <c r="I236" s="642"/>
      <c r="J236" s="642"/>
      <c r="K236" s="642"/>
      <c r="L236" s="642"/>
      <c r="M236" s="642"/>
      <c r="N236" s="642"/>
      <c r="O236" s="642"/>
      <c r="P236" s="642"/>
      <c r="Q236" s="642"/>
      <c r="R236" s="642"/>
      <c r="S236" s="642"/>
      <c r="T236" s="642"/>
      <c r="U236" s="642"/>
      <c r="V236" s="642"/>
      <c r="W236" s="642"/>
      <c r="X236" s="642"/>
      <c r="Y236" s="642"/>
      <c r="Z236" s="643"/>
      <c r="AD236" s="231"/>
      <c r="CG236" s="48"/>
      <c r="CH236" s="48"/>
      <c r="CI236" s="48"/>
      <c r="CJ236" s="48"/>
      <c r="CK236" s="48"/>
      <c r="CL236" s="48"/>
      <c r="CM236" s="48"/>
    </row>
    <row r="237" spans="1:95" ht="30" customHeight="1" thickBot="1" x14ac:dyDescent="0.25">
      <c r="A237" s="319"/>
      <c r="B237" s="206">
        <v>5410</v>
      </c>
      <c r="C237" s="153" t="s">
        <v>395</v>
      </c>
      <c r="D237" s="260"/>
      <c r="E237" s="261"/>
      <c r="F237" s="260" t="s">
        <v>75</v>
      </c>
      <c r="G237" s="261"/>
      <c r="H237" s="260" t="s">
        <v>75</v>
      </c>
      <c r="I237" s="261"/>
      <c r="J237" s="260"/>
      <c r="K237" s="261"/>
      <c r="L237" s="260"/>
      <c r="M237" s="261"/>
      <c r="N237" s="260"/>
      <c r="O237" s="261"/>
      <c r="P237" s="260"/>
      <c r="Q237" s="261"/>
      <c r="R237" s="260"/>
      <c r="S237" s="261"/>
      <c r="T237" s="260"/>
      <c r="U237" s="261"/>
      <c r="V237" s="260"/>
      <c r="W237" s="261"/>
      <c r="X237" s="259"/>
      <c r="Y237" s="259"/>
      <c r="Z237" s="342"/>
      <c r="AA237" s="184"/>
      <c r="AD237" s="231"/>
      <c r="CE237" s="48"/>
      <c r="CF237" s="48"/>
      <c r="CG237" s="48"/>
      <c r="CH237" s="48"/>
      <c r="CI237" s="48"/>
      <c r="CJ237" s="48"/>
      <c r="CK237" s="48"/>
      <c r="CL237" s="48"/>
      <c r="CM237" s="48"/>
      <c r="CN237" s="48"/>
      <c r="CO237" s="48"/>
      <c r="CP237" s="48"/>
      <c r="CQ237" s="48"/>
    </row>
    <row r="238" spans="1:95" ht="30" customHeight="1" x14ac:dyDescent="0.2">
      <c r="A238" s="319"/>
      <c r="B238" s="95"/>
      <c r="C238" s="451" t="s">
        <v>763</v>
      </c>
      <c r="D238" s="779"/>
      <c r="E238" s="779"/>
      <c r="F238" s="779"/>
      <c r="G238" s="779"/>
      <c r="H238" s="779"/>
      <c r="I238" s="779"/>
      <c r="J238" s="779"/>
      <c r="K238" s="779"/>
      <c r="L238" s="779"/>
      <c r="M238" s="779"/>
      <c r="N238" s="779"/>
      <c r="O238" s="779"/>
      <c r="P238" s="779"/>
      <c r="Q238" s="779"/>
      <c r="R238" s="779"/>
      <c r="S238" s="779"/>
      <c r="T238" s="779"/>
      <c r="U238" s="779"/>
      <c r="V238" s="779"/>
      <c r="W238" s="779"/>
      <c r="X238" s="779"/>
      <c r="Y238" s="779"/>
      <c r="Z238" s="780"/>
      <c r="AA238" s="184"/>
      <c r="AD238" s="231"/>
      <c r="CE238" s="48"/>
      <c r="CF238" s="48"/>
      <c r="CG238" s="48"/>
      <c r="CH238" s="48"/>
      <c r="CI238" s="48"/>
      <c r="CJ238" s="48"/>
      <c r="CK238" s="48"/>
      <c r="CL238" s="48"/>
      <c r="CM238" s="48"/>
      <c r="CN238" s="48"/>
      <c r="CO238" s="48"/>
      <c r="CP238" s="48"/>
      <c r="CQ238" s="48"/>
    </row>
    <row r="239" spans="1:95" ht="45" customHeight="1" x14ac:dyDescent="0.2">
      <c r="A239" s="346"/>
      <c r="B239" s="208" t="s">
        <v>764</v>
      </c>
      <c r="C239" s="452" t="s">
        <v>765</v>
      </c>
      <c r="D239" s="660"/>
      <c r="E239" s="661"/>
      <c r="F239" s="660"/>
      <c r="G239" s="661"/>
      <c r="H239" s="660"/>
      <c r="I239" s="661"/>
      <c r="J239" s="660"/>
      <c r="K239" s="661"/>
      <c r="L239" s="660"/>
      <c r="M239" s="661"/>
      <c r="N239" s="660"/>
      <c r="O239" s="661"/>
      <c r="P239" s="660"/>
      <c r="Q239" s="661"/>
      <c r="R239" s="660"/>
      <c r="S239" s="661"/>
      <c r="T239" s="660"/>
      <c r="U239" s="661"/>
      <c r="V239" s="660"/>
      <c r="W239" s="661"/>
      <c r="X239" s="453"/>
      <c r="Y239" s="545">
        <f>IF(OR(D239="s",F239="s",H239="s",J239="s",L239="s",N239="s",P239="s",R239="s",T239="s",V239="s"), 0, IF(OR(D239="a",F239="a",H239="a",J239="a",L239="a",N239="a",P239="a",R239="a",T239="a",V239="a"),Z239,0))</f>
        <v>0</v>
      </c>
      <c r="Z239" s="454">
        <f>IF(X239="na",0,10)</f>
        <v>10</v>
      </c>
      <c r="AA239" s="184">
        <f>COUNTIF(D239:W239,"a")+COUNTIF(D239:W239,"s")+COUNTIF(X239,"na")</f>
        <v>0</v>
      </c>
      <c r="AB239" s="390"/>
      <c r="AD239" s="231"/>
      <c r="CE239" s="48"/>
      <c r="CF239" s="48"/>
      <c r="CG239" s="48"/>
      <c r="CH239" s="48"/>
      <c r="CI239" s="48"/>
      <c r="CJ239" s="48"/>
      <c r="CK239" s="48"/>
      <c r="CL239" s="48"/>
      <c r="CM239" s="48"/>
      <c r="CN239" s="48"/>
      <c r="CO239" s="48"/>
      <c r="CP239" s="48"/>
      <c r="CQ239" s="48"/>
    </row>
    <row r="240" spans="1:95" ht="30" customHeight="1" x14ac:dyDescent="0.2">
      <c r="A240" s="319"/>
      <c r="B240" s="44"/>
      <c r="C240" s="392" t="s">
        <v>766</v>
      </c>
      <c r="D240" s="645"/>
      <c r="E240" s="645"/>
      <c r="F240" s="645"/>
      <c r="G240" s="645"/>
      <c r="H240" s="645"/>
      <c r="I240" s="645"/>
      <c r="J240" s="645"/>
      <c r="K240" s="645"/>
      <c r="L240" s="645"/>
      <c r="M240" s="645"/>
      <c r="N240" s="645"/>
      <c r="O240" s="645"/>
      <c r="P240" s="645"/>
      <c r="Q240" s="645"/>
      <c r="R240" s="645"/>
      <c r="S240" s="645"/>
      <c r="T240" s="645"/>
      <c r="U240" s="645"/>
      <c r="V240" s="645"/>
      <c r="W240" s="645"/>
      <c r="X240" s="645"/>
      <c r="Y240" s="645"/>
      <c r="Z240" s="646"/>
      <c r="AA240" s="184"/>
      <c r="AD240" s="231"/>
      <c r="CE240" s="48"/>
      <c r="CF240" s="48"/>
      <c r="CG240" s="48"/>
      <c r="CH240" s="48"/>
      <c r="CI240" s="48"/>
      <c r="CJ240" s="48"/>
      <c r="CK240" s="48"/>
      <c r="CL240" s="48"/>
      <c r="CM240" s="48"/>
      <c r="CN240" s="48"/>
      <c r="CO240" s="48"/>
      <c r="CP240" s="48"/>
      <c r="CQ240" s="48"/>
    </row>
    <row r="241" spans="1:95" ht="45" customHeight="1" x14ac:dyDescent="0.2">
      <c r="A241" s="346"/>
      <c r="B241" s="218" t="s">
        <v>767</v>
      </c>
      <c r="C241" s="452" t="s">
        <v>768</v>
      </c>
      <c r="D241" s="660"/>
      <c r="E241" s="661"/>
      <c r="F241" s="660"/>
      <c r="G241" s="661"/>
      <c r="H241" s="660"/>
      <c r="I241" s="661"/>
      <c r="J241" s="660"/>
      <c r="K241" s="661"/>
      <c r="L241" s="660"/>
      <c r="M241" s="661"/>
      <c r="N241" s="660"/>
      <c r="O241" s="661"/>
      <c r="P241" s="660"/>
      <c r="Q241" s="661"/>
      <c r="R241" s="660"/>
      <c r="S241" s="661"/>
      <c r="T241" s="660"/>
      <c r="U241" s="661"/>
      <c r="V241" s="660"/>
      <c r="W241" s="661"/>
      <c r="X241" s="455" t="str">
        <f>IF(X239="na","na","")</f>
        <v/>
      </c>
      <c r="Y241" s="545">
        <f>IF(OR(D241="s",F241="s",H241="s",J241="s",L241="s",N241="s",P241="s",R241="s",T241="s",V241="s"), 0, IF(OR(D241="a",F241="a",H241="a",J241="a",L241="a",N241="a",P241="a",R241="a",T241="a",V241="a"),Z241,0))</f>
        <v>0</v>
      </c>
      <c r="Z241" s="454">
        <f>IF(X241="na",0,30)</f>
        <v>30</v>
      </c>
      <c r="AA241" s="184">
        <f>COUNTIF(D241:W241,"a")+COUNTIF(D241:W241,"s")+COUNTIF(X241,"na")</f>
        <v>0</v>
      </c>
      <c r="AB241" s="390"/>
      <c r="AD241" s="231"/>
      <c r="CE241" s="48"/>
      <c r="CF241" s="48"/>
      <c r="CG241" s="48"/>
      <c r="CH241" s="48"/>
      <c r="CI241" s="48"/>
      <c r="CJ241" s="48"/>
      <c r="CK241" s="48"/>
      <c r="CL241" s="48"/>
      <c r="CM241" s="48"/>
      <c r="CN241" s="48"/>
      <c r="CO241" s="48"/>
      <c r="CP241" s="48"/>
      <c r="CQ241" s="48"/>
    </row>
    <row r="242" spans="1:95" ht="30" customHeight="1" x14ac:dyDescent="0.2">
      <c r="A242" s="348"/>
      <c r="B242" s="431"/>
      <c r="C242" s="392" t="s">
        <v>519</v>
      </c>
      <c r="D242" s="709" t="s">
        <v>769</v>
      </c>
      <c r="E242" s="710"/>
      <c r="F242" s="710"/>
      <c r="G242" s="710"/>
      <c r="H242" s="710"/>
      <c r="I242" s="710"/>
      <c r="J242" s="710"/>
      <c r="K242" s="710"/>
      <c r="L242" s="710"/>
      <c r="M242" s="710"/>
      <c r="N242" s="710"/>
      <c r="O242" s="710"/>
      <c r="P242" s="710"/>
      <c r="Q242" s="710"/>
      <c r="R242" s="710"/>
      <c r="S242" s="710"/>
      <c r="T242" s="710"/>
      <c r="U242" s="710"/>
      <c r="V242" s="710"/>
      <c r="W242" s="710"/>
      <c r="X242" s="710"/>
      <c r="Y242" s="710"/>
      <c r="Z242" s="711"/>
      <c r="AA242" s="184"/>
      <c r="AD242" s="231"/>
      <c r="CE242" s="48"/>
      <c r="CF242" s="48"/>
      <c r="CG242" s="48"/>
      <c r="CH242" s="48"/>
      <c r="CI242" s="48"/>
      <c r="CJ242" s="48"/>
      <c r="CK242" s="48"/>
      <c r="CL242" s="48"/>
      <c r="CM242" s="48"/>
      <c r="CN242" s="48"/>
      <c r="CO242" s="48"/>
      <c r="CP242" s="48"/>
      <c r="CQ242" s="48"/>
    </row>
    <row r="243" spans="1:95" ht="27.95" customHeight="1" x14ac:dyDescent="0.2">
      <c r="A243" s="348"/>
      <c r="B243" s="97"/>
      <c r="C243" s="160" t="s">
        <v>770</v>
      </c>
      <c r="D243" s="621"/>
      <c r="E243" s="622"/>
      <c r="F243" s="621"/>
      <c r="G243" s="622"/>
      <c r="H243" s="621"/>
      <c r="I243" s="622"/>
      <c r="J243" s="621"/>
      <c r="K243" s="622"/>
      <c r="L243" s="621"/>
      <c r="M243" s="622"/>
      <c r="N243" s="621"/>
      <c r="O243" s="622"/>
      <c r="P243" s="621"/>
      <c r="Q243" s="622"/>
      <c r="R243" s="621"/>
      <c r="S243" s="622"/>
      <c r="T243" s="621"/>
      <c r="U243" s="622"/>
      <c r="V243" s="621"/>
      <c r="W243" s="622"/>
      <c r="X243" s="665"/>
      <c r="Y243" s="788"/>
      <c r="Z243" s="789"/>
      <c r="AA243" s="184">
        <f>IF(OR(COUNTIF($D$241:$W$241,"s"),COUNTIF($X$241,"na")),1,COUNTIF(D243:W243, "a"))</f>
        <v>0</v>
      </c>
      <c r="AB243" s="390"/>
      <c r="AD243" s="231"/>
      <c r="CE243" s="48"/>
      <c r="CF243" s="48"/>
      <c r="CG243" s="48"/>
      <c r="CH243" s="48"/>
      <c r="CI243" s="48"/>
      <c r="CJ243" s="48"/>
      <c r="CK243" s="48"/>
      <c r="CL243" s="48"/>
      <c r="CM243" s="48"/>
      <c r="CN243" s="48"/>
      <c r="CO243" s="48"/>
      <c r="CP243" s="48"/>
      <c r="CQ243" s="48"/>
    </row>
    <row r="244" spans="1:95" ht="27.95" customHeight="1" x14ac:dyDescent="0.2">
      <c r="A244" s="348"/>
      <c r="B244" s="88"/>
      <c r="C244" s="160" t="s">
        <v>771</v>
      </c>
      <c r="D244" s="628"/>
      <c r="E244" s="629"/>
      <c r="F244" s="628"/>
      <c r="G244" s="629"/>
      <c r="H244" s="628"/>
      <c r="I244" s="629"/>
      <c r="J244" s="628"/>
      <c r="K244" s="629"/>
      <c r="L244" s="628"/>
      <c r="M244" s="629"/>
      <c r="N244" s="628"/>
      <c r="O244" s="629"/>
      <c r="P244" s="628"/>
      <c r="Q244" s="629"/>
      <c r="R244" s="628"/>
      <c r="S244" s="629"/>
      <c r="T244" s="628"/>
      <c r="U244" s="629"/>
      <c r="V244" s="628"/>
      <c r="W244" s="629"/>
      <c r="X244" s="790"/>
      <c r="Y244" s="788"/>
      <c r="Z244" s="789"/>
      <c r="AA244" s="184">
        <f t="shared" ref="AA244:AA245" si="42">IF(OR(COUNTIF($D$241:$W$241,"s"),COUNTIF($X$241,"na")),1,COUNTIF(D244:W244, "a"))</f>
        <v>0</v>
      </c>
      <c r="AB244" s="390"/>
      <c r="AD244" s="231"/>
      <c r="CE244" s="48"/>
      <c r="CF244" s="48"/>
      <c r="CG244" s="48"/>
      <c r="CH244" s="48"/>
      <c r="CI244" s="48"/>
      <c r="CJ244" s="48"/>
      <c r="CK244" s="48"/>
      <c r="CL244" s="48"/>
      <c r="CM244" s="48"/>
      <c r="CN244" s="48"/>
      <c r="CO244" s="48"/>
      <c r="CP244" s="48"/>
      <c r="CQ244" s="48"/>
    </row>
    <row r="245" spans="1:95" ht="27.95" customHeight="1" x14ac:dyDescent="0.2">
      <c r="A245" s="445"/>
      <c r="B245" s="85"/>
      <c r="C245" s="164" t="s">
        <v>772</v>
      </c>
      <c r="D245" s="647"/>
      <c r="E245" s="648"/>
      <c r="F245" s="647"/>
      <c r="G245" s="648"/>
      <c r="H245" s="647"/>
      <c r="I245" s="648"/>
      <c r="J245" s="647"/>
      <c r="K245" s="648"/>
      <c r="L245" s="647"/>
      <c r="M245" s="648"/>
      <c r="N245" s="647"/>
      <c r="O245" s="648"/>
      <c r="P245" s="647"/>
      <c r="Q245" s="648"/>
      <c r="R245" s="647"/>
      <c r="S245" s="648"/>
      <c r="T245" s="647"/>
      <c r="U245" s="648"/>
      <c r="V245" s="647"/>
      <c r="W245" s="648"/>
      <c r="X245" s="790"/>
      <c r="Y245" s="788"/>
      <c r="Z245" s="789"/>
      <c r="AA245" s="184">
        <f t="shared" si="42"/>
        <v>0</v>
      </c>
      <c r="AB245" s="390"/>
      <c r="AD245" s="231"/>
      <c r="CE245" s="48"/>
      <c r="CF245" s="48"/>
      <c r="CG245" s="48"/>
      <c r="CH245" s="48"/>
      <c r="CI245" s="48"/>
      <c r="CJ245" s="48"/>
      <c r="CK245" s="48"/>
      <c r="CL245" s="48"/>
      <c r="CM245" s="48"/>
      <c r="CN245" s="48"/>
      <c r="CO245" s="48"/>
      <c r="CP245" s="48"/>
      <c r="CQ245" s="48"/>
    </row>
    <row r="246" spans="1:95" ht="30" customHeight="1" x14ac:dyDescent="0.2">
      <c r="A246" s="348"/>
      <c r="B246" s="44"/>
      <c r="C246" s="312" t="s">
        <v>773</v>
      </c>
      <c r="D246" s="645"/>
      <c r="E246" s="645"/>
      <c r="F246" s="645"/>
      <c r="G246" s="645"/>
      <c r="H246" s="645"/>
      <c r="I246" s="645"/>
      <c r="J246" s="645"/>
      <c r="K246" s="645"/>
      <c r="L246" s="645"/>
      <c r="M246" s="645"/>
      <c r="N246" s="645"/>
      <c r="O246" s="645"/>
      <c r="P246" s="645"/>
      <c r="Q246" s="645"/>
      <c r="R246" s="645"/>
      <c r="S246" s="645"/>
      <c r="T246" s="645"/>
      <c r="U246" s="645"/>
      <c r="V246" s="645"/>
      <c r="W246" s="645"/>
      <c r="X246" s="645"/>
      <c r="Y246" s="645"/>
      <c r="Z246" s="646"/>
      <c r="AA246" s="184"/>
      <c r="AD246" s="231"/>
      <c r="CE246" s="48"/>
      <c r="CF246" s="48"/>
      <c r="CG246" s="48"/>
      <c r="CH246" s="48"/>
      <c r="CI246" s="48"/>
      <c r="CJ246" s="48"/>
      <c r="CK246" s="48"/>
      <c r="CL246" s="48"/>
      <c r="CM246" s="48"/>
      <c r="CN246" s="48"/>
      <c r="CO246" s="48"/>
      <c r="CP246" s="48"/>
      <c r="CQ246" s="48"/>
    </row>
    <row r="247" spans="1:95" ht="45" customHeight="1" x14ac:dyDescent="0.2">
      <c r="A247" s="346"/>
      <c r="B247" s="218" t="s">
        <v>774</v>
      </c>
      <c r="C247" s="452" t="s">
        <v>775</v>
      </c>
      <c r="D247" s="660"/>
      <c r="E247" s="661"/>
      <c r="F247" s="660"/>
      <c r="G247" s="661"/>
      <c r="H247" s="660"/>
      <c r="I247" s="661"/>
      <c r="J247" s="660"/>
      <c r="K247" s="661"/>
      <c r="L247" s="660"/>
      <c r="M247" s="661"/>
      <c r="N247" s="660"/>
      <c r="O247" s="661"/>
      <c r="P247" s="660"/>
      <c r="Q247" s="661"/>
      <c r="R247" s="660"/>
      <c r="S247" s="661"/>
      <c r="T247" s="660"/>
      <c r="U247" s="661"/>
      <c r="V247" s="660"/>
      <c r="W247" s="661"/>
      <c r="X247" s="455" t="str">
        <f>IF(X239="na","na","")</f>
        <v/>
      </c>
      <c r="Y247" s="545">
        <f>IF(OR(D247="s",F247="s",H247="s",J247="s",L247="s",N247="s",P247="s",R247="s",T247="s",V247="s"), 0, IF(OR(D247="a",F247="a",H247="a",J247="a",L247="a",N247="a",P247="a",R247="a",T247="a",V247="a"),Z247,0))</f>
        <v>0</v>
      </c>
      <c r="Z247" s="454">
        <f>IF(X241="na",0,10)</f>
        <v>10</v>
      </c>
      <c r="AA247" s="184">
        <f>COUNTIF(D247:W247,"a")+COUNTIF(D247:W247,"s")+COUNTIF(X247,"na")</f>
        <v>0</v>
      </c>
      <c r="AB247" s="390"/>
      <c r="AD247" s="231"/>
      <c r="CE247" s="48"/>
      <c r="CF247" s="48"/>
      <c r="CG247" s="48"/>
      <c r="CH247" s="48"/>
      <c r="CI247" s="48"/>
      <c r="CJ247" s="48"/>
      <c r="CK247" s="48"/>
      <c r="CL247" s="48"/>
      <c r="CM247" s="48"/>
      <c r="CN247" s="48"/>
      <c r="CO247" s="48"/>
      <c r="CP247" s="48"/>
      <c r="CQ247" s="48"/>
    </row>
    <row r="248" spans="1:95" ht="30" customHeight="1" x14ac:dyDescent="0.2">
      <c r="A248" s="348"/>
      <c r="B248" s="44"/>
      <c r="C248" s="542" t="s">
        <v>776</v>
      </c>
      <c r="D248" s="644"/>
      <c r="E248" s="645"/>
      <c r="F248" s="645"/>
      <c r="G248" s="645"/>
      <c r="H248" s="645"/>
      <c r="I248" s="645"/>
      <c r="J248" s="645"/>
      <c r="K248" s="645"/>
      <c r="L248" s="645"/>
      <c r="M248" s="645"/>
      <c r="N248" s="645"/>
      <c r="O248" s="645"/>
      <c r="P248" s="645"/>
      <c r="Q248" s="645"/>
      <c r="R248" s="645"/>
      <c r="S248" s="645"/>
      <c r="T248" s="645"/>
      <c r="U248" s="645"/>
      <c r="V248" s="645"/>
      <c r="W248" s="645"/>
      <c r="X248" s="645"/>
      <c r="Y248" s="645"/>
      <c r="Z248" s="646"/>
      <c r="AA248" s="184"/>
      <c r="AD248" s="231"/>
      <c r="CE248" s="48"/>
      <c r="CF248" s="48"/>
      <c r="CG248" s="48"/>
      <c r="CH248" s="48"/>
      <c r="CI248" s="48"/>
      <c r="CJ248" s="48"/>
      <c r="CK248" s="48"/>
      <c r="CL248" s="48"/>
      <c r="CM248" s="48"/>
      <c r="CN248" s="48"/>
      <c r="CO248" s="48"/>
      <c r="CP248" s="48"/>
      <c r="CQ248" s="48"/>
    </row>
    <row r="249" spans="1:95" ht="30" customHeight="1" x14ac:dyDescent="0.2">
      <c r="A249" s="348"/>
      <c r="B249" s="44"/>
      <c r="C249" s="312" t="s">
        <v>777</v>
      </c>
      <c r="D249" s="645"/>
      <c r="E249" s="645"/>
      <c r="F249" s="645"/>
      <c r="G249" s="645"/>
      <c r="H249" s="645"/>
      <c r="I249" s="645"/>
      <c r="J249" s="645"/>
      <c r="K249" s="645"/>
      <c r="L249" s="645"/>
      <c r="M249" s="645"/>
      <c r="N249" s="645"/>
      <c r="O249" s="645"/>
      <c r="P249" s="645"/>
      <c r="Q249" s="645"/>
      <c r="R249" s="645"/>
      <c r="S249" s="645"/>
      <c r="T249" s="645"/>
      <c r="U249" s="645"/>
      <c r="V249" s="645"/>
      <c r="W249" s="645"/>
      <c r="X249" s="645"/>
      <c r="Y249" s="645"/>
      <c r="Z249" s="646"/>
      <c r="AA249" s="184"/>
      <c r="AD249" s="231"/>
      <c r="CE249" s="48"/>
      <c r="CF249" s="48"/>
      <c r="CG249" s="48"/>
      <c r="CH249" s="48"/>
      <c r="CI249" s="48"/>
      <c r="CJ249" s="48"/>
      <c r="CK249" s="48"/>
      <c r="CL249" s="48"/>
      <c r="CM249" s="48"/>
      <c r="CN249" s="48"/>
      <c r="CO249" s="48"/>
      <c r="CP249" s="48"/>
      <c r="CQ249" s="48"/>
    </row>
    <row r="250" spans="1:95" ht="88.5" customHeight="1" x14ac:dyDescent="0.2">
      <c r="A250" s="346"/>
      <c r="B250" s="199" t="s">
        <v>778</v>
      </c>
      <c r="C250" s="155" t="s">
        <v>779</v>
      </c>
      <c r="D250" s="621"/>
      <c r="E250" s="622"/>
      <c r="F250" s="621"/>
      <c r="G250" s="622"/>
      <c r="H250" s="621"/>
      <c r="I250" s="622"/>
      <c r="J250" s="621"/>
      <c r="K250" s="622"/>
      <c r="L250" s="621"/>
      <c r="M250" s="622"/>
      <c r="N250" s="621"/>
      <c r="O250" s="622"/>
      <c r="P250" s="621"/>
      <c r="Q250" s="622"/>
      <c r="R250" s="621"/>
      <c r="S250" s="622"/>
      <c r="T250" s="621"/>
      <c r="U250" s="622"/>
      <c r="V250" s="621"/>
      <c r="W250" s="622"/>
      <c r="X250" s="456"/>
      <c r="Y250" s="543">
        <f>IF(OR(D250="s",F250="s",H250="s",J250="s",L250="s",N250="s",P250="s",R250="s",T250="s",V250="s"), 0, IF(OR(D250="a",F250="a",H250="a",J250="a",L250="a",N250="a",P250="a",R250="a",T250="a",V250="a"),Z250,0))</f>
        <v>0</v>
      </c>
      <c r="Z250" s="334">
        <f>IF(X250="na",0,10)</f>
        <v>10</v>
      </c>
      <c r="AA250" s="184">
        <f>COUNTIF(D250:W250,"a")+COUNTIF(D250:W250,"s")+COUNTIF(X250,"na")</f>
        <v>0</v>
      </c>
      <c r="AB250" s="390"/>
      <c r="AD250" s="231" t="s">
        <v>479</v>
      </c>
      <c r="CE250" s="48"/>
      <c r="CF250" s="48"/>
      <c r="CG250" s="48"/>
      <c r="CH250" s="48"/>
      <c r="CI250" s="48"/>
      <c r="CJ250" s="48"/>
      <c r="CK250" s="48"/>
      <c r="CL250" s="48"/>
      <c r="CM250" s="48"/>
      <c r="CN250" s="48"/>
      <c r="CO250" s="48"/>
      <c r="CP250" s="48"/>
      <c r="CQ250" s="48"/>
    </row>
    <row r="251" spans="1:95" ht="27.95" customHeight="1" x14ac:dyDescent="0.2">
      <c r="A251" s="346"/>
      <c r="B251" s="201" t="s">
        <v>780</v>
      </c>
      <c r="C251" s="155" t="s">
        <v>781</v>
      </c>
      <c r="D251" s="628"/>
      <c r="E251" s="629"/>
      <c r="F251" s="628"/>
      <c r="G251" s="629"/>
      <c r="H251" s="628"/>
      <c r="I251" s="629"/>
      <c r="J251" s="628"/>
      <c r="K251" s="629"/>
      <c r="L251" s="628"/>
      <c r="M251" s="629"/>
      <c r="N251" s="628"/>
      <c r="O251" s="629"/>
      <c r="P251" s="628"/>
      <c r="Q251" s="629"/>
      <c r="R251" s="628"/>
      <c r="S251" s="629"/>
      <c r="T251" s="628"/>
      <c r="U251" s="629"/>
      <c r="V251" s="628"/>
      <c r="W251" s="629"/>
      <c r="X251" s="457" t="str">
        <f>IF(X250="na", "na"," ")</f>
        <v xml:space="preserve"> </v>
      </c>
      <c r="Y251" s="179">
        <f>IF(OR(D251="s",F251="s",H251="s",J251="s",L251="s",N251="s",P251="s",R251="s",T251="s",V251="s"), 0, IF(OR(D251="a",F251="a",H251="a",J251="a",L251="a",N251="a",P251="a",R251="a",T251="a",V251="a"),Z251,0))</f>
        <v>0</v>
      </c>
      <c r="Z251" s="334">
        <f>IF(X251="na",0,5)</f>
        <v>5</v>
      </c>
      <c r="AA251" s="184">
        <f>COUNTIF(D251:W251,"a")+COUNTIF(D251:W251,"s")+COUNTIF(X251,"na")</f>
        <v>0</v>
      </c>
      <c r="AB251" s="390"/>
      <c r="AD251" s="231" t="s">
        <v>479</v>
      </c>
      <c r="CE251" s="48"/>
      <c r="CF251" s="48"/>
      <c r="CG251" s="48"/>
      <c r="CH251" s="48"/>
      <c r="CI251" s="48"/>
      <c r="CJ251" s="48"/>
      <c r="CK251" s="48"/>
      <c r="CL251" s="48"/>
      <c r="CM251" s="48"/>
      <c r="CN251" s="48"/>
      <c r="CO251" s="48"/>
      <c r="CP251" s="48"/>
      <c r="CQ251" s="48"/>
    </row>
    <row r="252" spans="1:95" ht="88.5" customHeight="1" x14ac:dyDescent="0.2">
      <c r="A252" s="346"/>
      <c r="B252" s="204" t="s">
        <v>782</v>
      </c>
      <c r="C252" s="452" t="s">
        <v>783</v>
      </c>
      <c r="D252" s="647"/>
      <c r="E252" s="648"/>
      <c r="F252" s="647"/>
      <c r="G252" s="648"/>
      <c r="H252" s="647"/>
      <c r="I252" s="648"/>
      <c r="J252" s="647"/>
      <c r="K252" s="648"/>
      <c r="L252" s="647"/>
      <c r="M252" s="648"/>
      <c r="N252" s="647"/>
      <c r="O252" s="648"/>
      <c r="P252" s="647"/>
      <c r="Q252" s="648"/>
      <c r="R252" s="647"/>
      <c r="S252" s="648"/>
      <c r="T252" s="647"/>
      <c r="U252" s="648"/>
      <c r="V252" s="647"/>
      <c r="W252" s="648"/>
      <c r="X252" s="455" t="str">
        <f>IF(X250="na", "na"," ")</f>
        <v xml:space="preserve"> </v>
      </c>
      <c r="Y252" s="96">
        <f>IF(OR(D252="s",F252="s",H252="s",J252="s",L252="s",N252="s",P252="s",R252="s",T252="s",V252="s"), 0, IF(OR(D252="a",F252="a",H252="a",J252="a",L252="a",N252="a",P252="a",R252="a",T252="a",V252="a"),Z252,0))</f>
        <v>0</v>
      </c>
      <c r="Z252" s="454">
        <f>IF(X252="na",0,5)</f>
        <v>5</v>
      </c>
      <c r="AA252" s="184">
        <f>COUNTIF(D252:W252,"a")+COUNTIF(D252:W252,"s")+COUNTIF(X252,"na")</f>
        <v>0</v>
      </c>
      <c r="AB252" s="390"/>
      <c r="AD252" s="231" t="s">
        <v>479</v>
      </c>
      <c r="CE252" s="48"/>
      <c r="CF252" s="48"/>
      <c r="CG252" s="48"/>
      <c r="CH252" s="48"/>
      <c r="CI252" s="48"/>
      <c r="CJ252" s="48"/>
      <c r="CK252" s="48"/>
      <c r="CL252" s="48"/>
      <c r="CM252" s="48"/>
      <c r="CN252" s="48"/>
      <c r="CO252" s="48"/>
      <c r="CP252" s="48"/>
      <c r="CQ252" s="48"/>
    </row>
    <row r="253" spans="1:95" ht="30" customHeight="1" x14ac:dyDescent="0.2">
      <c r="A253" s="348"/>
      <c r="B253" s="44"/>
      <c r="C253" s="312" t="s">
        <v>784</v>
      </c>
      <c r="D253" s="645"/>
      <c r="E253" s="645"/>
      <c r="F253" s="645"/>
      <c r="G253" s="645"/>
      <c r="H253" s="645"/>
      <c r="I253" s="645"/>
      <c r="J253" s="645"/>
      <c r="K253" s="645"/>
      <c r="L253" s="645"/>
      <c r="M253" s="645"/>
      <c r="N253" s="645"/>
      <c r="O253" s="645"/>
      <c r="P253" s="645"/>
      <c r="Q253" s="645"/>
      <c r="R253" s="645"/>
      <c r="S253" s="645"/>
      <c r="T253" s="645"/>
      <c r="U253" s="645"/>
      <c r="V253" s="645"/>
      <c r="W253" s="645"/>
      <c r="X253" s="645"/>
      <c r="Y253" s="645"/>
      <c r="Z253" s="646"/>
      <c r="AA253" s="184"/>
      <c r="AD253" s="231"/>
      <c r="CE253" s="48"/>
      <c r="CF253" s="48"/>
      <c r="CG253" s="48"/>
      <c r="CH253" s="48"/>
      <c r="CI253" s="48"/>
      <c r="CJ253" s="48"/>
      <c r="CK253" s="48"/>
      <c r="CL253" s="48"/>
      <c r="CM253" s="48"/>
      <c r="CN253" s="48"/>
      <c r="CO253" s="48"/>
      <c r="CP253" s="48"/>
      <c r="CQ253" s="48"/>
    </row>
    <row r="254" spans="1:95" ht="67.7" customHeight="1" x14ac:dyDescent="0.2">
      <c r="A254" s="346"/>
      <c r="B254" s="199" t="s">
        <v>785</v>
      </c>
      <c r="C254" s="155" t="s">
        <v>786</v>
      </c>
      <c r="D254" s="621"/>
      <c r="E254" s="622"/>
      <c r="F254" s="621"/>
      <c r="G254" s="622"/>
      <c r="H254" s="621"/>
      <c r="I254" s="622"/>
      <c r="J254" s="621"/>
      <c r="K254" s="622"/>
      <c r="L254" s="621"/>
      <c r="M254" s="622"/>
      <c r="N254" s="621"/>
      <c r="O254" s="622"/>
      <c r="P254" s="621"/>
      <c r="Q254" s="622"/>
      <c r="R254" s="621"/>
      <c r="S254" s="622"/>
      <c r="T254" s="621"/>
      <c r="U254" s="622"/>
      <c r="V254" s="621"/>
      <c r="W254" s="622"/>
      <c r="X254" s="456"/>
      <c r="Y254" s="543">
        <f>IF(OR(D254="s",F254="s",H254="s",J254="s",L254="s",N254="s",P254="s",R254="s",T254="s",V254="s"), 0, IF(OR(D254="a",F254="a",H254="a",J254="a",L254="a",N254="a",P254="a",R254="a",T254="a",V254="a"),Z254,0))</f>
        <v>0</v>
      </c>
      <c r="Z254" s="334">
        <f>IF(X254="na",0,10)</f>
        <v>10</v>
      </c>
      <c r="AA254" s="184">
        <f>COUNTIF(D254:W254,"a")+COUNTIF(D254:W254,"s")+COUNTIF(X254,"na")</f>
        <v>0</v>
      </c>
      <c r="AB254" s="390"/>
      <c r="AD254" s="231" t="s">
        <v>479</v>
      </c>
      <c r="CE254" s="48"/>
      <c r="CF254" s="48"/>
      <c r="CG254" s="48"/>
      <c r="CH254" s="48"/>
      <c r="CI254" s="48"/>
      <c r="CJ254" s="48"/>
      <c r="CK254" s="48"/>
      <c r="CL254" s="48"/>
      <c r="CM254" s="48"/>
      <c r="CN254" s="48"/>
      <c r="CO254" s="48"/>
      <c r="CP254" s="48"/>
      <c r="CQ254" s="48"/>
    </row>
    <row r="255" spans="1:95" ht="150" customHeight="1" x14ac:dyDescent="0.2">
      <c r="A255" s="346"/>
      <c r="B255" s="201" t="s">
        <v>787</v>
      </c>
      <c r="C255" s="155" t="s">
        <v>788</v>
      </c>
      <c r="D255" s="628"/>
      <c r="E255" s="629"/>
      <c r="F255" s="628"/>
      <c r="G255" s="629"/>
      <c r="H255" s="628"/>
      <c r="I255" s="629"/>
      <c r="J255" s="628"/>
      <c r="K255" s="629"/>
      <c r="L255" s="628"/>
      <c r="M255" s="629"/>
      <c r="N255" s="628"/>
      <c r="O255" s="629"/>
      <c r="P255" s="628"/>
      <c r="Q255" s="629"/>
      <c r="R255" s="628"/>
      <c r="S255" s="629"/>
      <c r="T255" s="628"/>
      <c r="U255" s="629"/>
      <c r="V255" s="628"/>
      <c r="W255" s="629"/>
      <c r="X255" s="457" t="str">
        <f>IF(X254="na", "na"," ")</f>
        <v xml:space="preserve"> </v>
      </c>
      <c r="Y255" s="179">
        <f>IF(OR(D255="s",F255="s",H255="s",J255="s",L255="s",N255="s",P255="s",R255="s",T255="s",V255="s"), 0, IF(OR(D255="a",F255="a",H255="a",J255="a",L255="a",N255="a",P255="a",R255="a",T255="a",V255="a"),Z255,0))</f>
        <v>0</v>
      </c>
      <c r="Z255" s="334">
        <f>IF(X255="na",0,10)</f>
        <v>10</v>
      </c>
      <c r="AA255" s="184">
        <f>COUNTIF(D255:W255,"a")+COUNTIF(D255:W255,"s")+COUNTIF(X255,"na")</f>
        <v>0</v>
      </c>
      <c r="AB255" s="390"/>
      <c r="AD255" s="231"/>
      <c r="CE255" s="48"/>
      <c r="CF255" s="48"/>
      <c r="CG255" s="48"/>
      <c r="CH255" s="48"/>
      <c r="CI255" s="48"/>
      <c r="CJ255" s="48"/>
      <c r="CK255" s="48"/>
      <c r="CL255" s="48"/>
      <c r="CM255" s="48"/>
      <c r="CN255" s="48"/>
      <c r="CO255" s="48"/>
      <c r="CP255" s="48"/>
      <c r="CQ255" s="48"/>
    </row>
    <row r="256" spans="1:95" ht="88.5" customHeight="1" thickBot="1" x14ac:dyDescent="0.25">
      <c r="A256" s="346"/>
      <c r="B256" s="201" t="s">
        <v>789</v>
      </c>
      <c r="C256" s="155" t="s">
        <v>790</v>
      </c>
      <c r="D256" s="628"/>
      <c r="E256" s="629"/>
      <c r="F256" s="628"/>
      <c r="G256" s="629"/>
      <c r="H256" s="628"/>
      <c r="I256" s="629"/>
      <c r="J256" s="628"/>
      <c r="K256" s="629"/>
      <c r="L256" s="628"/>
      <c r="M256" s="629"/>
      <c r="N256" s="628"/>
      <c r="O256" s="629"/>
      <c r="P256" s="628"/>
      <c r="Q256" s="629"/>
      <c r="R256" s="628"/>
      <c r="S256" s="629"/>
      <c r="T256" s="628"/>
      <c r="U256" s="629"/>
      <c r="V256" s="628"/>
      <c r="W256" s="629"/>
      <c r="X256" s="457" t="str">
        <f>IF(X254="na", "na"," ")</f>
        <v xml:space="preserve"> </v>
      </c>
      <c r="Y256" s="179">
        <f>IF(OR(D256="s",F256="s",H256="s",J256="s",L256="s",N256="s",P256="s",R256="s",T256="s",V256="s"), 0, IF(OR(D256="a",F256="a",H256="a",J256="a",L256="a",N256="a",P256="a",R256="a",T256="a",V256="a"),Z256,0))</f>
        <v>0</v>
      </c>
      <c r="Z256" s="334">
        <f>IF(X256="na",0,5)</f>
        <v>5</v>
      </c>
      <c r="AA256" s="184">
        <f>COUNTIF(D256:W256,"a")+COUNTIF(D256:W256,"s")+COUNTIF(X256,"na")</f>
        <v>0</v>
      </c>
      <c r="AB256" s="390"/>
      <c r="AD256" s="231" t="s">
        <v>479</v>
      </c>
      <c r="CE256" s="48"/>
      <c r="CF256" s="48"/>
      <c r="CG256" s="48"/>
      <c r="CH256" s="48"/>
      <c r="CI256" s="48"/>
      <c r="CJ256" s="48"/>
      <c r="CK256" s="48"/>
      <c r="CL256" s="48"/>
      <c r="CM256" s="48"/>
      <c r="CN256" s="48"/>
      <c r="CO256" s="48"/>
      <c r="CP256" s="48"/>
      <c r="CQ256" s="48"/>
    </row>
    <row r="257" spans="1:95" ht="21" customHeight="1" thickTop="1" thickBot="1" x14ac:dyDescent="0.25">
      <c r="A257" s="348"/>
      <c r="B257" s="84"/>
      <c r="C257" s="121"/>
      <c r="D257" s="638" t="s">
        <v>76</v>
      </c>
      <c r="E257" s="639"/>
      <c r="F257" s="639"/>
      <c r="G257" s="639"/>
      <c r="H257" s="639"/>
      <c r="I257" s="639"/>
      <c r="J257" s="639"/>
      <c r="K257" s="639"/>
      <c r="L257" s="639"/>
      <c r="M257" s="639"/>
      <c r="N257" s="639"/>
      <c r="O257" s="639"/>
      <c r="P257" s="639"/>
      <c r="Q257" s="639"/>
      <c r="R257" s="639"/>
      <c r="S257" s="639"/>
      <c r="T257" s="639"/>
      <c r="U257" s="639"/>
      <c r="V257" s="639"/>
      <c r="W257" s="639"/>
      <c r="X257" s="640"/>
      <c r="Y257" s="86">
        <f>SUM(Y239:Y256)</f>
        <v>0</v>
      </c>
      <c r="Z257" s="337">
        <f>SUM(Z239:Z241)+Z247+SUM(Z250:Z256)</f>
        <v>95</v>
      </c>
      <c r="AA257" s="184"/>
      <c r="AD257" s="231"/>
      <c r="CE257" s="48"/>
      <c r="CF257" s="48"/>
      <c r="CG257" s="48"/>
      <c r="CH257" s="48"/>
      <c r="CI257" s="48"/>
      <c r="CJ257" s="48"/>
      <c r="CK257" s="48"/>
      <c r="CL257" s="48"/>
      <c r="CM257" s="48"/>
      <c r="CN257" s="48"/>
      <c r="CO257" s="48"/>
      <c r="CP257" s="48"/>
      <c r="CQ257" s="48"/>
    </row>
    <row r="258" spans="1:95" ht="21" customHeight="1" thickBot="1" x14ac:dyDescent="0.25">
      <c r="A258" s="321"/>
      <c r="B258" s="163"/>
      <c r="C258" s="156"/>
      <c r="D258" s="634"/>
      <c r="E258" s="635"/>
      <c r="F258" s="793">
        <f>IF(AND(X250="na",X254="na"),0,IF(X250="na",15,IF(X254="na",20,35)))</f>
        <v>35</v>
      </c>
      <c r="G258" s="642"/>
      <c r="H258" s="642"/>
      <c r="I258" s="642"/>
      <c r="J258" s="642"/>
      <c r="K258" s="642"/>
      <c r="L258" s="642"/>
      <c r="M258" s="642"/>
      <c r="N258" s="642"/>
      <c r="O258" s="642"/>
      <c r="P258" s="642"/>
      <c r="Q258" s="642"/>
      <c r="R258" s="642"/>
      <c r="S258" s="642"/>
      <c r="T258" s="642"/>
      <c r="U258" s="642"/>
      <c r="V258" s="642"/>
      <c r="W258" s="642"/>
      <c r="X258" s="642"/>
      <c r="Y258" s="642"/>
      <c r="Z258" s="643"/>
      <c r="AA258" s="184"/>
      <c r="AD258" s="231"/>
      <c r="CE258" s="48"/>
      <c r="CF258" s="48"/>
      <c r="CG258" s="48"/>
      <c r="CH258" s="48"/>
      <c r="CI258" s="48"/>
      <c r="CJ258" s="48"/>
      <c r="CK258" s="48"/>
      <c r="CL258" s="48"/>
      <c r="CM258" s="48"/>
      <c r="CN258" s="48"/>
      <c r="CO258" s="48"/>
      <c r="CP258" s="48"/>
      <c r="CQ258" s="48"/>
    </row>
    <row r="259" spans="1:95" ht="30" customHeight="1" thickBot="1" x14ac:dyDescent="0.25">
      <c r="A259" s="319"/>
      <c r="B259" s="205">
        <v>5420</v>
      </c>
      <c r="C259" s="153" t="s">
        <v>791</v>
      </c>
      <c r="D259" s="260"/>
      <c r="E259" s="261"/>
      <c r="F259" s="260" t="s">
        <v>75</v>
      </c>
      <c r="G259" s="261"/>
      <c r="H259" s="260" t="s">
        <v>75</v>
      </c>
      <c r="I259" s="261"/>
      <c r="J259" s="260"/>
      <c r="K259" s="261"/>
      <c r="L259" s="260"/>
      <c r="M259" s="261"/>
      <c r="N259" s="260"/>
      <c r="O259" s="261"/>
      <c r="P259" s="260" t="s">
        <v>75</v>
      </c>
      <c r="Q259" s="261"/>
      <c r="R259" s="260"/>
      <c r="S259" s="261"/>
      <c r="T259" s="260"/>
      <c r="U259" s="261"/>
      <c r="V259" s="260"/>
      <c r="W259" s="261"/>
      <c r="X259" s="259"/>
      <c r="Y259" s="259"/>
      <c r="Z259" s="342"/>
      <c r="AA259" s="184"/>
      <c r="AD259" s="231"/>
      <c r="CE259" s="48"/>
      <c r="CF259" s="48"/>
      <c r="CG259" s="48"/>
      <c r="CH259" s="48"/>
      <c r="CI259" s="48"/>
      <c r="CJ259" s="48"/>
      <c r="CK259" s="48"/>
      <c r="CL259" s="48"/>
      <c r="CM259" s="48"/>
      <c r="CN259" s="48"/>
      <c r="CO259" s="48"/>
      <c r="CP259" s="48"/>
      <c r="CQ259" s="48"/>
    </row>
    <row r="260" spans="1:95" ht="30" customHeight="1" x14ac:dyDescent="0.2">
      <c r="A260" s="319"/>
      <c r="B260" s="44"/>
      <c r="C260" s="451" t="s">
        <v>763</v>
      </c>
      <c r="D260" s="779"/>
      <c r="E260" s="779"/>
      <c r="F260" s="779"/>
      <c r="G260" s="779"/>
      <c r="H260" s="779"/>
      <c r="I260" s="779"/>
      <c r="J260" s="779"/>
      <c r="K260" s="779"/>
      <c r="L260" s="779"/>
      <c r="M260" s="779"/>
      <c r="N260" s="779"/>
      <c r="O260" s="779"/>
      <c r="P260" s="779"/>
      <c r="Q260" s="779"/>
      <c r="R260" s="779"/>
      <c r="S260" s="779"/>
      <c r="T260" s="779"/>
      <c r="U260" s="779"/>
      <c r="V260" s="779"/>
      <c r="W260" s="779"/>
      <c r="X260" s="779"/>
      <c r="Y260" s="779"/>
      <c r="Z260" s="780"/>
      <c r="AA260" s="184"/>
      <c r="AD260" s="231"/>
      <c r="CE260" s="48"/>
      <c r="CF260" s="48"/>
      <c r="CG260" s="48"/>
      <c r="CH260" s="48"/>
      <c r="CI260" s="48"/>
      <c r="CJ260" s="48"/>
      <c r="CK260" s="48"/>
      <c r="CL260" s="48"/>
      <c r="CM260" s="48"/>
      <c r="CN260" s="48"/>
      <c r="CO260" s="48"/>
      <c r="CP260" s="48"/>
      <c r="CQ260" s="48"/>
    </row>
    <row r="261" spans="1:95" ht="45" customHeight="1" x14ac:dyDescent="0.2">
      <c r="A261" s="395"/>
      <c r="B261" s="218" t="s">
        <v>792</v>
      </c>
      <c r="C261" s="452" t="s">
        <v>793</v>
      </c>
      <c r="D261" s="660"/>
      <c r="E261" s="661"/>
      <c r="F261" s="660"/>
      <c r="G261" s="661"/>
      <c r="H261" s="660"/>
      <c r="I261" s="661"/>
      <c r="J261" s="660"/>
      <c r="K261" s="661"/>
      <c r="L261" s="660"/>
      <c r="M261" s="661"/>
      <c r="N261" s="660"/>
      <c r="O261" s="661"/>
      <c r="P261" s="660"/>
      <c r="Q261" s="661"/>
      <c r="R261" s="660"/>
      <c r="S261" s="661"/>
      <c r="T261" s="660"/>
      <c r="U261" s="661"/>
      <c r="V261" s="660"/>
      <c r="W261" s="661"/>
      <c r="X261" s="458"/>
      <c r="Y261" s="545">
        <f t="shared" ref="Y261:Y263" si="43">IF(OR(D261="s",F261="s",H261="s",J261="s",L261="s",N261="s",P261="s",R261="s",T261="s",V261="s"), 0, IF(OR(D261="a",F261="a",H261="a",J261="a",L261="a",N261="a",P261="a",R261="a",T261="a",V261="a"),Z261,0))</f>
        <v>0</v>
      </c>
      <c r="Z261" s="454">
        <f>IF(X261="na",0,10)</f>
        <v>10</v>
      </c>
      <c r="AA261" s="184">
        <f>COUNTIF(D261:W261,"a")+COUNTIF(D261:W261,"s")+COUNTIF(X261,"na")</f>
        <v>0</v>
      </c>
      <c r="AB261" s="390"/>
      <c r="AD261" s="231"/>
      <c r="CE261" s="48"/>
      <c r="CF261" s="48"/>
      <c r="CG261" s="48"/>
      <c r="CH261" s="48"/>
      <c r="CI261" s="48"/>
      <c r="CJ261" s="48"/>
      <c r="CK261" s="48"/>
      <c r="CL261" s="48"/>
      <c r="CM261" s="48"/>
      <c r="CN261" s="48"/>
      <c r="CO261" s="48"/>
      <c r="CP261" s="48"/>
      <c r="CQ261" s="48"/>
    </row>
    <row r="262" spans="1:95" ht="30" customHeight="1" x14ac:dyDescent="0.2">
      <c r="A262" s="319"/>
      <c r="B262" s="44"/>
      <c r="C262" s="312" t="s">
        <v>766</v>
      </c>
      <c r="D262" s="795"/>
      <c r="E262" s="795"/>
      <c r="F262" s="795"/>
      <c r="G262" s="795"/>
      <c r="H262" s="795"/>
      <c r="I262" s="795"/>
      <c r="J262" s="795"/>
      <c r="K262" s="795"/>
      <c r="L262" s="795"/>
      <c r="M262" s="795"/>
      <c r="N262" s="795"/>
      <c r="O262" s="795"/>
      <c r="P262" s="795"/>
      <c r="Q262" s="795"/>
      <c r="R262" s="795"/>
      <c r="S262" s="795"/>
      <c r="T262" s="795"/>
      <c r="U262" s="795"/>
      <c r="V262" s="795"/>
      <c r="W262" s="795"/>
      <c r="X262" s="795"/>
      <c r="Y262" s="795"/>
      <c r="Z262" s="796"/>
      <c r="AA262" s="184"/>
      <c r="AD262" s="231"/>
      <c r="CE262" s="48"/>
      <c r="CF262" s="48"/>
      <c r="CG262" s="48"/>
      <c r="CH262" s="48"/>
      <c r="CI262" s="48"/>
      <c r="CJ262" s="48"/>
      <c r="CK262" s="48"/>
      <c r="CL262" s="48"/>
      <c r="CM262" s="48"/>
      <c r="CN262" s="48"/>
      <c r="CO262" s="48"/>
      <c r="CP262" s="48"/>
      <c r="CQ262" s="48"/>
    </row>
    <row r="263" spans="1:95" ht="106.5" customHeight="1" x14ac:dyDescent="0.2">
      <c r="A263" s="395"/>
      <c r="B263" s="218" t="s">
        <v>794</v>
      </c>
      <c r="C263" s="459" t="s">
        <v>795</v>
      </c>
      <c r="D263" s="660"/>
      <c r="E263" s="661"/>
      <c r="F263" s="660"/>
      <c r="G263" s="661"/>
      <c r="H263" s="660"/>
      <c r="I263" s="661"/>
      <c r="J263" s="660"/>
      <c r="K263" s="661"/>
      <c r="L263" s="660"/>
      <c r="M263" s="661"/>
      <c r="N263" s="660"/>
      <c r="O263" s="661"/>
      <c r="P263" s="660"/>
      <c r="Q263" s="661"/>
      <c r="R263" s="660"/>
      <c r="S263" s="661"/>
      <c r="T263" s="660"/>
      <c r="U263" s="661"/>
      <c r="V263" s="660"/>
      <c r="W263" s="661"/>
      <c r="X263" s="460" t="str">
        <f>IF(X261="na","na","")</f>
        <v/>
      </c>
      <c r="Y263" s="545">
        <f t="shared" si="43"/>
        <v>0</v>
      </c>
      <c r="Z263" s="454">
        <f>IF(X263="na",0,50)</f>
        <v>50</v>
      </c>
      <c r="AA263" s="184">
        <f>COUNTIF(D263:W263,"a")+COUNTIF(D263:W263,"s")+COUNTIF(X263,"na")</f>
        <v>0</v>
      </c>
      <c r="AB263" s="390"/>
      <c r="AD263" s="231"/>
      <c r="CE263" s="48"/>
      <c r="CF263" s="48"/>
      <c r="CG263" s="48"/>
      <c r="CH263" s="48"/>
      <c r="CI263" s="48"/>
      <c r="CJ263" s="48"/>
      <c r="CK263" s="48"/>
      <c r="CL263" s="48"/>
      <c r="CM263" s="48"/>
      <c r="CN263" s="48"/>
      <c r="CO263" s="48"/>
      <c r="CP263" s="48"/>
      <c r="CQ263" s="48"/>
    </row>
    <row r="264" spans="1:95" ht="30" customHeight="1" x14ac:dyDescent="0.2">
      <c r="A264" s="348"/>
      <c r="B264" s="44"/>
      <c r="C264" s="312" t="s">
        <v>776</v>
      </c>
      <c r="D264" s="645"/>
      <c r="E264" s="645"/>
      <c r="F264" s="645"/>
      <c r="G264" s="645"/>
      <c r="H264" s="645"/>
      <c r="I264" s="645"/>
      <c r="J264" s="645"/>
      <c r="K264" s="645"/>
      <c r="L264" s="645"/>
      <c r="M264" s="645"/>
      <c r="N264" s="645"/>
      <c r="O264" s="645"/>
      <c r="P264" s="645"/>
      <c r="Q264" s="645"/>
      <c r="R264" s="645"/>
      <c r="S264" s="645"/>
      <c r="T264" s="645"/>
      <c r="U264" s="645"/>
      <c r="V264" s="645"/>
      <c r="W264" s="645"/>
      <c r="X264" s="645"/>
      <c r="Y264" s="645"/>
      <c r="Z264" s="646"/>
      <c r="AA264" s="184"/>
      <c r="AD264" s="231"/>
      <c r="CE264" s="48"/>
      <c r="CF264" s="48"/>
      <c r="CG264" s="48"/>
      <c r="CH264" s="48"/>
      <c r="CI264" s="48"/>
      <c r="CJ264" s="48"/>
      <c r="CK264" s="48"/>
      <c r="CL264" s="48"/>
      <c r="CM264" s="48"/>
      <c r="CN264" s="48"/>
      <c r="CO264" s="48"/>
      <c r="CP264" s="48"/>
      <c r="CQ264" s="48"/>
    </row>
    <row r="265" spans="1:95" ht="30" customHeight="1" x14ac:dyDescent="0.2">
      <c r="A265" s="348"/>
      <c r="B265" s="44"/>
      <c r="C265" s="312" t="s">
        <v>796</v>
      </c>
      <c r="D265" s="645"/>
      <c r="E265" s="645"/>
      <c r="F265" s="645"/>
      <c r="G265" s="645"/>
      <c r="H265" s="645"/>
      <c r="I265" s="645"/>
      <c r="J265" s="645"/>
      <c r="K265" s="645"/>
      <c r="L265" s="645"/>
      <c r="M265" s="645"/>
      <c r="N265" s="645"/>
      <c r="O265" s="645"/>
      <c r="P265" s="645"/>
      <c r="Q265" s="645"/>
      <c r="R265" s="645"/>
      <c r="S265" s="645"/>
      <c r="T265" s="645"/>
      <c r="U265" s="645"/>
      <c r="V265" s="645"/>
      <c r="W265" s="645"/>
      <c r="X265" s="645"/>
      <c r="Y265" s="645"/>
      <c r="Z265" s="646"/>
      <c r="AA265" s="184"/>
      <c r="AD265" s="231"/>
      <c r="CE265" s="48"/>
      <c r="CF265" s="48"/>
      <c r="CG265" s="48"/>
      <c r="CH265" s="48"/>
      <c r="CI265" s="48"/>
      <c r="CJ265" s="48"/>
      <c r="CK265" s="48"/>
      <c r="CL265" s="48"/>
      <c r="CM265" s="48"/>
      <c r="CN265" s="48"/>
      <c r="CO265" s="48"/>
      <c r="CP265" s="48"/>
      <c r="CQ265" s="48"/>
    </row>
    <row r="266" spans="1:95" ht="180" customHeight="1" x14ac:dyDescent="0.2">
      <c r="A266" s="395"/>
      <c r="B266" s="199" t="s">
        <v>797</v>
      </c>
      <c r="C266" s="461" t="s">
        <v>798</v>
      </c>
      <c r="D266" s="621"/>
      <c r="E266" s="622"/>
      <c r="F266" s="621"/>
      <c r="G266" s="622"/>
      <c r="H266" s="621"/>
      <c r="I266" s="622"/>
      <c r="J266" s="621"/>
      <c r="K266" s="622"/>
      <c r="L266" s="621"/>
      <c r="M266" s="622"/>
      <c r="N266" s="621"/>
      <c r="O266" s="622"/>
      <c r="P266" s="621"/>
      <c r="Q266" s="622"/>
      <c r="R266" s="621"/>
      <c r="S266" s="622"/>
      <c r="T266" s="621"/>
      <c r="U266" s="622"/>
      <c r="V266" s="621"/>
      <c r="W266" s="622"/>
      <c r="X266" s="81"/>
      <c r="Y266" s="543">
        <f t="shared" ref="Y266:Y270" si="44">IF(OR(D266="s",F266="s",H266="s",J266="s",L266="s",N266="s",P266="s",R266="s",T266="s",V266="s"), 0, IF(OR(D266="a",F266="a",H266="a",J266="a",L266="a",N266="a",P266="a",R266="a",T266="a",V266="a"),Z266,0))</f>
        <v>0</v>
      </c>
      <c r="Z266" s="334">
        <f>IF(X266="na",0,20)</f>
        <v>20</v>
      </c>
      <c r="AA266" s="184">
        <f>COUNTIF(D266:W266,"a")+COUNTIF(D266:W266,"s")+COUNTIF(X266,"na")</f>
        <v>0</v>
      </c>
      <c r="AB266" s="390"/>
      <c r="AD266" s="231"/>
      <c r="CE266" s="48"/>
      <c r="CF266" s="48"/>
      <c r="CG266" s="48"/>
      <c r="CH266" s="48"/>
      <c r="CI266" s="48"/>
      <c r="CJ266" s="48"/>
      <c r="CK266" s="48"/>
      <c r="CL266" s="48"/>
      <c r="CM266" s="48"/>
      <c r="CN266" s="48"/>
      <c r="CO266" s="48"/>
      <c r="CP266" s="48"/>
      <c r="CQ266" s="48"/>
    </row>
    <row r="267" spans="1:95" ht="67.7" customHeight="1" x14ac:dyDescent="0.2">
      <c r="A267" s="395"/>
      <c r="B267" s="199" t="s">
        <v>799</v>
      </c>
      <c r="C267" s="462" t="s">
        <v>800</v>
      </c>
      <c r="D267" s="628"/>
      <c r="E267" s="629"/>
      <c r="F267" s="628"/>
      <c r="G267" s="629"/>
      <c r="H267" s="628"/>
      <c r="I267" s="629"/>
      <c r="J267" s="628"/>
      <c r="K267" s="629"/>
      <c r="L267" s="628"/>
      <c r="M267" s="629"/>
      <c r="N267" s="628"/>
      <c r="O267" s="629"/>
      <c r="P267" s="628"/>
      <c r="Q267" s="629"/>
      <c r="R267" s="628"/>
      <c r="S267" s="629"/>
      <c r="T267" s="628"/>
      <c r="U267" s="629"/>
      <c r="V267" s="628"/>
      <c r="W267" s="629"/>
      <c r="X267" s="82" t="str">
        <f>IF(X266="na", "na"," ")</f>
        <v xml:space="preserve"> </v>
      </c>
      <c r="Y267" s="179">
        <f t="shared" si="44"/>
        <v>0</v>
      </c>
      <c r="Z267" s="335">
        <f>IF(X267="na",0,10)</f>
        <v>10</v>
      </c>
      <c r="AA267" s="184">
        <f>COUNTIF(D267:W267,"a")+COUNTIF(D267:W267,"s")+COUNTIF(X267,"na")</f>
        <v>0</v>
      </c>
      <c r="AB267" s="390"/>
      <c r="AD267" s="231" t="s">
        <v>479</v>
      </c>
      <c r="CE267" s="48"/>
      <c r="CF267" s="48"/>
      <c r="CG267" s="48"/>
      <c r="CH267" s="48"/>
      <c r="CI267" s="48"/>
      <c r="CJ267" s="48"/>
      <c r="CK267" s="48"/>
      <c r="CL267" s="48"/>
      <c r="CM267" s="48"/>
      <c r="CN267" s="48"/>
      <c r="CO267" s="48"/>
      <c r="CP267" s="48"/>
      <c r="CQ267" s="48"/>
    </row>
    <row r="268" spans="1:95" ht="210" customHeight="1" x14ac:dyDescent="0.2">
      <c r="A268" s="395"/>
      <c r="B268" s="199" t="s">
        <v>801</v>
      </c>
      <c r="C268" s="462" t="s">
        <v>802</v>
      </c>
      <c r="D268" s="628"/>
      <c r="E268" s="629"/>
      <c r="F268" s="628"/>
      <c r="G268" s="629"/>
      <c r="H268" s="628"/>
      <c r="I268" s="629"/>
      <c r="J268" s="628"/>
      <c r="K268" s="629"/>
      <c r="L268" s="628"/>
      <c r="M268" s="629"/>
      <c r="N268" s="628"/>
      <c r="O268" s="629"/>
      <c r="P268" s="628"/>
      <c r="Q268" s="629"/>
      <c r="R268" s="628"/>
      <c r="S268" s="629"/>
      <c r="T268" s="628"/>
      <c r="U268" s="629"/>
      <c r="V268" s="628"/>
      <c r="W268" s="629"/>
      <c r="X268" s="82" t="str">
        <f>IF(X266="na", "na"," ")</f>
        <v xml:space="preserve"> </v>
      </c>
      <c r="Y268" s="179">
        <f t="shared" si="44"/>
        <v>0</v>
      </c>
      <c r="Z268" s="335">
        <f>IF(X268="na",0,20)</f>
        <v>20</v>
      </c>
      <c r="AA268" s="184">
        <f>COUNTIF(D268:W268,"a")+COUNTIF(D268:W268,"s")+COUNTIF(X268,"na")</f>
        <v>0</v>
      </c>
      <c r="AB268" s="390"/>
      <c r="AD268" s="231"/>
      <c r="CE268" s="48"/>
      <c r="CF268" s="48"/>
      <c r="CG268" s="48"/>
      <c r="CH268" s="48"/>
      <c r="CI268" s="48"/>
      <c r="CJ268" s="48"/>
      <c r="CK268" s="48"/>
      <c r="CL268" s="48"/>
      <c r="CM268" s="48"/>
      <c r="CN268" s="48"/>
      <c r="CO268" s="48"/>
      <c r="CP268" s="48"/>
      <c r="CQ268" s="48"/>
    </row>
    <row r="269" spans="1:95" ht="27.95" customHeight="1" x14ac:dyDescent="0.2">
      <c r="A269" s="395"/>
      <c r="B269" s="199" t="s">
        <v>803</v>
      </c>
      <c r="C269" s="462" t="s">
        <v>804</v>
      </c>
      <c r="D269" s="628"/>
      <c r="E269" s="629"/>
      <c r="F269" s="628"/>
      <c r="G269" s="629"/>
      <c r="H269" s="628"/>
      <c r="I269" s="629"/>
      <c r="J269" s="628"/>
      <c r="K269" s="629"/>
      <c r="L269" s="628"/>
      <c r="M269" s="629"/>
      <c r="N269" s="628"/>
      <c r="O269" s="629"/>
      <c r="P269" s="628"/>
      <c r="Q269" s="629"/>
      <c r="R269" s="628"/>
      <c r="S269" s="629"/>
      <c r="T269" s="628"/>
      <c r="U269" s="629"/>
      <c r="V269" s="628"/>
      <c r="W269" s="629"/>
      <c r="X269" s="81"/>
      <c r="Y269" s="179">
        <f t="shared" si="44"/>
        <v>0</v>
      </c>
      <c r="Z269" s="335">
        <f>IF(X269="na",0,5)</f>
        <v>5</v>
      </c>
      <c r="AA269" s="184">
        <f>COUNTIF(D269:W269,"a")+COUNTIF(D269:W269,"s")+COUNTIF(X269,"na")</f>
        <v>0</v>
      </c>
      <c r="AB269" s="390"/>
      <c r="AD269" s="231" t="s">
        <v>479</v>
      </c>
      <c r="CE269" s="48"/>
      <c r="CF269" s="48"/>
      <c r="CG269" s="48"/>
      <c r="CH269" s="48"/>
      <c r="CI269" s="48"/>
      <c r="CJ269" s="48"/>
      <c r="CK269" s="48"/>
      <c r="CL269" s="48"/>
      <c r="CM269" s="48"/>
      <c r="CN269" s="48"/>
      <c r="CO269" s="48"/>
      <c r="CP269" s="48"/>
      <c r="CQ269" s="48"/>
    </row>
    <row r="270" spans="1:95" ht="27.95" customHeight="1" thickBot="1" x14ac:dyDescent="0.25">
      <c r="A270" s="395"/>
      <c r="B270" s="199" t="s">
        <v>805</v>
      </c>
      <c r="C270" s="462" t="s">
        <v>806</v>
      </c>
      <c r="D270" s="628"/>
      <c r="E270" s="629"/>
      <c r="F270" s="628"/>
      <c r="G270" s="629"/>
      <c r="H270" s="628"/>
      <c r="I270" s="629"/>
      <c r="J270" s="628"/>
      <c r="K270" s="629"/>
      <c r="L270" s="628"/>
      <c r="M270" s="629"/>
      <c r="N270" s="628"/>
      <c r="O270" s="629"/>
      <c r="P270" s="628"/>
      <c r="Q270" s="629"/>
      <c r="R270" s="628"/>
      <c r="S270" s="629"/>
      <c r="T270" s="628"/>
      <c r="U270" s="629"/>
      <c r="V270" s="628"/>
      <c r="W270" s="629"/>
      <c r="X270" s="82" t="str">
        <f>IF(X266="na", "na"," ")</f>
        <v xml:space="preserve"> </v>
      </c>
      <c r="Y270" s="179">
        <f t="shared" si="44"/>
        <v>0</v>
      </c>
      <c r="Z270" s="335">
        <f>IF(X270="na",0,5)</f>
        <v>5</v>
      </c>
      <c r="AA270" s="184">
        <f>COUNTIF(D270:W270,"a")+COUNTIF(D270:W270,"s")+COUNTIF(X270,"na")</f>
        <v>0</v>
      </c>
      <c r="AB270" s="390"/>
      <c r="AD270" s="231" t="s">
        <v>479</v>
      </c>
      <c r="CE270" s="48"/>
      <c r="CF270" s="48"/>
      <c r="CG270" s="48"/>
      <c r="CH270" s="48"/>
      <c r="CI270" s="48"/>
      <c r="CJ270" s="48"/>
      <c r="CK270" s="48"/>
      <c r="CL270" s="48"/>
      <c r="CM270" s="48"/>
      <c r="CN270" s="48"/>
      <c r="CO270" s="48"/>
      <c r="CP270" s="48"/>
      <c r="CQ270" s="48"/>
    </row>
    <row r="271" spans="1:95" ht="21" customHeight="1" thickTop="1" thickBot="1" x14ac:dyDescent="0.25">
      <c r="A271" s="348"/>
      <c r="B271" s="84"/>
      <c r="C271" s="121"/>
      <c r="D271" s="638" t="s">
        <v>76</v>
      </c>
      <c r="E271" s="816"/>
      <c r="F271" s="816"/>
      <c r="G271" s="816"/>
      <c r="H271" s="816"/>
      <c r="I271" s="816"/>
      <c r="J271" s="816"/>
      <c r="K271" s="816"/>
      <c r="L271" s="816"/>
      <c r="M271" s="816"/>
      <c r="N271" s="816"/>
      <c r="O271" s="816"/>
      <c r="P271" s="816"/>
      <c r="Q271" s="816"/>
      <c r="R271" s="816"/>
      <c r="S271" s="816"/>
      <c r="T271" s="816"/>
      <c r="U271" s="816"/>
      <c r="V271" s="816"/>
      <c r="W271" s="816"/>
      <c r="X271" s="817"/>
      <c r="Y271" s="86">
        <f>SUM(Y261:Y270)</f>
        <v>0</v>
      </c>
      <c r="Z271" s="337">
        <f>SUM(Z261:Z270)</f>
        <v>120</v>
      </c>
      <c r="AA271" s="184"/>
      <c r="AD271" s="231"/>
      <c r="CE271" s="48"/>
      <c r="CF271" s="48"/>
      <c r="CG271" s="48"/>
      <c r="CH271" s="48"/>
      <c r="CI271" s="48"/>
      <c r="CJ271" s="48"/>
      <c r="CK271" s="48"/>
      <c r="CL271" s="48"/>
      <c r="CM271" s="48"/>
      <c r="CN271" s="48"/>
      <c r="CO271" s="48"/>
      <c r="CP271" s="48"/>
      <c r="CQ271" s="48"/>
    </row>
    <row r="272" spans="1:95" ht="21" customHeight="1" thickBot="1" x14ac:dyDescent="0.25">
      <c r="A272" s="321"/>
      <c r="B272" s="93"/>
      <c r="C272" s="151"/>
      <c r="D272" s="634"/>
      <c r="E272" s="635"/>
      <c r="F272" s="818">
        <f>IF(X266="na",0,IF(X269="na", 15, 20))</f>
        <v>20</v>
      </c>
      <c r="G272" s="642"/>
      <c r="H272" s="642"/>
      <c r="I272" s="642"/>
      <c r="J272" s="642"/>
      <c r="K272" s="642"/>
      <c r="L272" s="642"/>
      <c r="M272" s="642"/>
      <c r="N272" s="642"/>
      <c r="O272" s="642"/>
      <c r="P272" s="642"/>
      <c r="Q272" s="642"/>
      <c r="R272" s="642"/>
      <c r="S272" s="642"/>
      <c r="T272" s="642"/>
      <c r="U272" s="642"/>
      <c r="V272" s="642"/>
      <c r="W272" s="642"/>
      <c r="X272" s="642"/>
      <c r="Y272" s="642"/>
      <c r="Z272" s="643"/>
      <c r="AA272" s="184"/>
      <c r="AD272" s="231"/>
      <c r="CE272" s="48"/>
      <c r="CF272" s="48"/>
      <c r="CG272" s="48"/>
      <c r="CH272" s="48"/>
      <c r="CI272" s="48"/>
      <c r="CJ272" s="48"/>
      <c r="CK272" s="48"/>
      <c r="CL272" s="48"/>
      <c r="CM272" s="48"/>
      <c r="CN272" s="48"/>
      <c r="CO272" s="48"/>
      <c r="CP272" s="48"/>
      <c r="CQ272" s="48"/>
    </row>
    <row r="273" spans="1:95" ht="41.25" thickBot="1" x14ac:dyDescent="0.25">
      <c r="A273" s="319"/>
      <c r="B273" s="363">
        <v>5421</v>
      </c>
      <c r="C273" s="153" t="s">
        <v>50</v>
      </c>
      <c r="D273" s="260"/>
      <c r="E273" s="261"/>
      <c r="F273" s="260"/>
      <c r="G273" s="261"/>
      <c r="H273" s="260" t="s">
        <v>75</v>
      </c>
      <c r="I273" s="261"/>
      <c r="J273" s="260"/>
      <c r="K273" s="261"/>
      <c r="L273" s="260"/>
      <c r="M273" s="261"/>
      <c r="N273" s="260"/>
      <c r="O273" s="261"/>
      <c r="P273" s="260"/>
      <c r="Q273" s="261"/>
      <c r="R273" s="260"/>
      <c r="S273" s="261"/>
      <c r="T273" s="260"/>
      <c r="U273" s="261"/>
      <c r="V273" s="260"/>
      <c r="W273" s="261"/>
      <c r="X273" s="259"/>
      <c r="Y273" s="259"/>
      <c r="Z273" s="342"/>
      <c r="AA273" s="184"/>
      <c r="AD273" s="231"/>
      <c r="CE273" s="48"/>
      <c r="CF273" s="48"/>
      <c r="CG273" s="48"/>
      <c r="CH273" s="48"/>
      <c r="CI273" s="48"/>
      <c r="CJ273" s="48"/>
      <c r="CK273" s="48"/>
      <c r="CL273" s="48"/>
      <c r="CM273" s="48"/>
      <c r="CN273" s="48"/>
      <c r="CO273" s="48"/>
      <c r="CP273" s="48"/>
      <c r="CQ273" s="48"/>
    </row>
    <row r="274" spans="1:95" ht="67.7" customHeight="1" x14ac:dyDescent="0.2">
      <c r="A274" s="348"/>
      <c r="B274" s="199" t="s">
        <v>416</v>
      </c>
      <c r="C274" s="167" t="s">
        <v>418</v>
      </c>
      <c r="D274" s="621"/>
      <c r="E274" s="622"/>
      <c r="F274" s="621"/>
      <c r="G274" s="622"/>
      <c r="H274" s="621"/>
      <c r="I274" s="622"/>
      <c r="J274" s="621"/>
      <c r="K274" s="622"/>
      <c r="L274" s="621"/>
      <c r="M274" s="622"/>
      <c r="N274" s="621"/>
      <c r="O274" s="622"/>
      <c r="P274" s="621"/>
      <c r="Q274" s="622"/>
      <c r="R274" s="621"/>
      <c r="S274" s="622"/>
      <c r="T274" s="621"/>
      <c r="U274" s="622"/>
      <c r="V274" s="621"/>
      <c r="W274" s="622"/>
      <c r="X274" s="81"/>
      <c r="Y274" s="543">
        <f>IF(OR(D274="s",F274="s",H274="s",J274="s",L274="s",N274="s",P274="s",R274="s",T274="s",V274="s"), 0, IF(OR(D274="a",F274="a",H274="a",J274="a",L274="a",N274="a",P274="a",R274="a",T274="a",V274="a",X274="na"),Z274,0))</f>
        <v>0</v>
      </c>
      <c r="Z274" s="334">
        <v>30</v>
      </c>
      <c r="AA274" s="184">
        <f>COUNTIF(D274:W274,"a")+COUNTIF(D274:W274,"s")+COUNTIF(X274,"na")</f>
        <v>0</v>
      </c>
      <c r="AB274" s="229"/>
      <c r="AD274" s="231" t="s">
        <v>479</v>
      </c>
      <c r="CE274" s="48"/>
      <c r="CF274" s="48"/>
      <c r="CG274" s="48"/>
      <c r="CH274" s="48"/>
      <c r="CI274" s="48"/>
      <c r="CJ274" s="48"/>
      <c r="CK274" s="48"/>
      <c r="CL274" s="48"/>
      <c r="CM274" s="48"/>
      <c r="CN274" s="48"/>
      <c r="CO274" s="48"/>
      <c r="CP274" s="48"/>
      <c r="CQ274" s="48"/>
    </row>
    <row r="275" spans="1:95" ht="67.7" customHeight="1" thickBot="1" x14ac:dyDescent="0.25">
      <c r="A275" s="348"/>
      <c r="B275" s="201" t="s">
        <v>417</v>
      </c>
      <c r="C275" s="167" t="s">
        <v>106</v>
      </c>
      <c r="D275" s="628"/>
      <c r="E275" s="629"/>
      <c r="F275" s="628"/>
      <c r="G275" s="629"/>
      <c r="H275" s="628"/>
      <c r="I275" s="629"/>
      <c r="J275" s="628"/>
      <c r="K275" s="629"/>
      <c r="L275" s="628"/>
      <c r="M275" s="629"/>
      <c r="N275" s="628"/>
      <c r="O275" s="629"/>
      <c r="P275" s="628"/>
      <c r="Q275" s="629"/>
      <c r="R275" s="628"/>
      <c r="S275" s="629"/>
      <c r="T275" s="628"/>
      <c r="U275" s="629"/>
      <c r="V275" s="628"/>
      <c r="W275" s="629"/>
      <c r="X275" s="80" t="str">
        <f>IF(X274="na", "na","")</f>
        <v/>
      </c>
      <c r="Y275" s="179">
        <f>IF(OR(D275="s",F275="s",H275="s",J275="s",L275="s",N275="s",P275="s",R275="s",T275="s",V275="s"), 0, IF(OR(D275="a",F275="a",H275="a",J275="a",L275="a",N275="a",P275="a",R275="a",T275="a",V275="a",X275="na"),Z275,0))</f>
        <v>0</v>
      </c>
      <c r="Z275" s="335">
        <v>10</v>
      </c>
      <c r="AA275" s="184">
        <f>COUNTIF(D275:W275,"a")+COUNTIF(D275:W275,"s")+COUNTIF(X275,"na")</f>
        <v>0</v>
      </c>
      <c r="AB275" s="229"/>
      <c r="AD275" s="231" t="s">
        <v>479</v>
      </c>
      <c r="CE275" s="48"/>
      <c r="CF275" s="48"/>
      <c r="CG275" s="48"/>
      <c r="CH275" s="48"/>
      <c r="CI275" s="48"/>
      <c r="CJ275" s="48"/>
      <c r="CK275" s="48"/>
      <c r="CL275" s="48"/>
      <c r="CM275" s="48"/>
      <c r="CN275" s="48"/>
      <c r="CO275" s="48"/>
      <c r="CP275" s="48"/>
      <c r="CQ275" s="48"/>
    </row>
    <row r="276" spans="1:95" ht="21" customHeight="1" thickTop="1" thickBot="1" x14ac:dyDescent="0.25">
      <c r="A276" s="348"/>
      <c r="B276" s="84"/>
      <c r="C276" s="121"/>
      <c r="D276" s="638" t="s">
        <v>76</v>
      </c>
      <c r="E276" s="639"/>
      <c r="F276" s="639"/>
      <c r="G276" s="639"/>
      <c r="H276" s="639"/>
      <c r="I276" s="639"/>
      <c r="J276" s="639"/>
      <c r="K276" s="639"/>
      <c r="L276" s="639"/>
      <c r="M276" s="639"/>
      <c r="N276" s="639"/>
      <c r="O276" s="639"/>
      <c r="P276" s="639"/>
      <c r="Q276" s="639"/>
      <c r="R276" s="639"/>
      <c r="S276" s="639"/>
      <c r="T276" s="639"/>
      <c r="U276" s="639"/>
      <c r="V276" s="639"/>
      <c r="W276" s="639"/>
      <c r="X276" s="640"/>
      <c r="Y276" s="86">
        <f>SUM(Y274:Y275)</f>
        <v>0</v>
      </c>
      <c r="Z276" s="337">
        <f>SUM(Z274:Z275)</f>
        <v>40</v>
      </c>
      <c r="AA276" s="184"/>
      <c r="AD276" s="231"/>
      <c r="CE276" s="48"/>
      <c r="CF276" s="48"/>
      <c r="CG276" s="48"/>
      <c r="CH276" s="48"/>
      <c r="CI276" s="48"/>
      <c r="CJ276" s="48"/>
      <c r="CK276" s="48"/>
      <c r="CL276" s="48"/>
      <c r="CM276" s="48"/>
      <c r="CN276" s="48"/>
      <c r="CO276" s="48"/>
      <c r="CP276" s="48"/>
      <c r="CQ276" s="48"/>
    </row>
    <row r="277" spans="1:95" ht="21" customHeight="1" thickBot="1" x14ac:dyDescent="0.25">
      <c r="A277" s="321"/>
      <c r="B277" s="163"/>
      <c r="C277" s="156"/>
      <c r="D277" s="634"/>
      <c r="E277" s="635"/>
      <c r="F277" s="819">
        <v>40</v>
      </c>
      <c r="G277" s="642"/>
      <c r="H277" s="642"/>
      <c r="I277" s="642"/>
      <c r="J277" s="642"/>
      <c r="K277" s="642"/>
      <c r="L277" s="642"/>
      <c r="M277" s="642"/>
      <c r="N277" s="642"/>
      <c r="O277" s="642"/>
      <c r="P277" s="642"/>
      <c r="Q277" s="642"/>
      <c r="R277" s="642"/>
      <c r="S277" s="642"/>
      <c r="T277" s="642"/>
      <c r="U277" s="642"/>
      <c r="V277" s="642"/>
      <c r="W277" s="642"/>
      <c r="X277" s="642"/>
      <c r="Y277" s="642"/>
      <c r="Z277" s="643"/>
      <c r="AA277" s="184"/>
      <c r="AD277" s="231"/>
      <c r="CE277" s="48"/>
      <c r="CF277" s="48"/>
      <c r="CG277" s="48"/>
      <c r="CH277" s="48"/>
      <c r="CI277" s="48"/>
      <c r="CJ277" s="48"/>
      <c r="CK277" s="48"/>
      <c r="CL277" s="48"/>
      <c r="CM277" s="48"/>
      <c r="CN277" s="48"/>
      <c r="CO277" s="48"/>
      <c r="CP277" s="48"/>
      <c r="CQ277" s="48"/>
    </row>
    <row r="278" spans="1:95" ht="30" customHeight="1" thickBot="1" x14ac:dyDescent="0.25">
      <c r="A278" s="319"/>
      <c r="B278" s="363">
        <v>5430</v>
      </c>
      <c r="C278" s="153" t="s">
        <v>44</v>
      </c>
      <c r="D278" s="260"/>
      <c r="E278" s="261"/>
      <c r="F278" s="260"/>
      <c r="G278" s="261"/>
      <c r="H278" s="260" t="s">
        <v>75</v>
      </c>
      <c r="I278" s="261"/>
      <c r="J278" s="260"/>
      <c r="K278" s="261"/>
      <c r="L278" s="260"/>
      <c r="M278" s="261"/>
      <c r="N278" s="260"/>
      <c r="O278" s="261"/>
      <c r="P278" s="260"/>
      <c r="Q278" s="261"/>
      <c r="R278" s="260"/>
      <c r="S278" s="261"/>
      <c r="T278" s="260"/>
      <c r="U278" s="261"/>
      <c r="V278" s="260"/>
      <c r="W278" s="261"/>
      <c r="X278" s="259"/>
      <c r="Y278" s="259"/>
      <c r="Z278" s="342"/>
      <c r="AA278" s="184"/>
      <c r="AD278" s="231"/>
      <c r="CE278" s="48"/>
      <c r="CF278" s="48"/>
      <c r="CG278" s="48"/>
      <c r="CH278" s="48"/>
      <c r="CI278" s="48"/>
      <c r="CJ278" s="48"/>
      <c r="CK278" s="48"/>
      <c r="CL278" s="48"/>
      <c r="CM278" s="48"/>
      <c r="CN278" s="48"/>
      <c r="CO278" s="48"/>
      <c r="CP278" s="48"/>
      <c r="CQ278" s="48"/>
    </row>
    <row r="279" spans="1:95" ht="45" customHeight="1" x14ac:dyDescent="0.2">
      <c r="A279" s="346"/>
      <c r="B279" s="262" t="s">
        <v>807</v>
      </c>
      <c r="C279" s="146" t="s">
        <v>808</v>
      </c>
      <c r="D279" s="803"/>
      <c r="E279" s="803"/>
      <c r="F279" s="803"/>
      <c r="G279" s="803"/>
      <c r="H279" s="803"/>
      <c r="I279" s="803"/>
      <c r="J279" s="803"/>
      <c r="K279" s="803"/>
      <c r="L279" s="803"/>
      <c r="M279" s="803"/>
      <c r="N279" s="803"/>
      <c r="O279" s="803"/>
      <c r="P279" s="803"/>
      <c r="Q279" s="803"/>
      <c r="R279" s="803"/>
      <c r="S279" s="803"/>
      <c r="T279" s="803"/>
      <c r="U279" s="803"/>
      <c r="V279" s="803"/>
      <c r="W279" s="803"/>
      <c r="X279" s="463"/>
      <c r="Y279" s="446">
        <f>IF(COUNTIF(D279:W279,"s"),0,IF(COUNTIF(D279:W279,"a"),Z279,0))</f>
        <v>0</v>
      </c>
      <c r="Z279" s="343">
        <v>30</v>
      </c>
      <c r="AA279" s="184">
        <f>COUNTIF(D279:W279,"a")+COUNTIF(D279:W279,"s")</f>
        <v>0</v>
      </c>
      <c r="AB279" s="390"/>
      <c r="AD279" s="231"/>
      <c r="CE279" s="48"/>
      <c r="CF279" s="48"/>
      <c r="CG279" s="48"/>
      <c r="CH279" s="48"/>
      <c r="CI279" s="48"/>
      <c r="CJ279" s="48"/>
      <c r="CK279" s="48"/>
      <c r="CL279" s="48"/>
      <c r="CM279" s="48"/>
      <c r="CN279" s="48"/>
      <c r="CO279" s="48"/>
      <c r="CP279" s="48"/>
      <c r="CQ279" s="48"/>
    </row>
    <row r="280" spans="1:95" ht="30" customHeight="1" x14ac:dyDescent="0.2">
      <c r="A280" s="348"/>
      <c r="B280" s="431"/>
      <c r="C280" s="392" t="s">
        <v>401</v>
      </c>
      <c r="D280" s="709" t="s">
        <v>769</v>
      </c>
      <c r="E280" s="710"/>
      <c r="F280" s="710"/>
      <c r="G280" s="710"/>
      <c r="H280" s="710"/>
      <c r="I280" s="710"/>
      <c r="J280" s="710"/>
      <c r="K280" s="710"/>
      <c r="L280" s="710"/>
      <c r="M280" s="710"/>
      <c r="N280" s="710"/>
      <c r="O280" s="710"/>
      <c r="P280" s="710"/>
      <c r="Q280" s="710"/>
      <c r="R280" s="710"/>
      <c r="S280" s="710"/>
      <c r="T280" s="710"/>
      <c r="U280" s="710"/>
      <c r="V280" s="710"/>
      <c r="W280" s="710"/>
      <c r="X280" s="710"/>
      <c r="Y280" s="710"/>
      <c r="Z280" s="711"/>
      <c r="AA280" s="184"/>
      <c r="AB280" s="390"/>
      <c r="AD280" s="231"/>
      <c r="CE280" s="48"/>
      <c r="CF280" s="48"/>
      <c r="CG280" s="48"/>
      <c r="CH280" s="48"/>
      <c r="CI280" s="48"/>
      <c r="CJ280" s="48"/>
      <c r="CK280" s="48"/>
      <c r="CL280" s="48"/>
      <c r="CM280" s="48"/>
      <c r="CN280" s="48"/>
      <c r="CO280" s="48"/>
      <c r="CP280" s="48"/>
      <c r="CQ280" s="48"/>
    </row>
    <row r="281" spans="1:95" ht="27.95" customHeight="1" x14ac:dyDescent="0.2">
      <c r="A281" s="348"/>
      <c r="B281" s="199"/>
      <c r="C281" s="160" t="s">
        <v>809</v>
      </c>
      <c r="D281" s="621"/>
      <c r="E281" s="622"/>
      <c r="F281" s="621"/>
      <c r="G281" s="622"/>
      <c r="H281" s="621"/>
      <c r="I281" s="622"/>
      <c r="J281" s="621"/>
      <c r="K281" s="622"/>
      <c r="L281" s="621"/>
      <c r="M281" s="622"/>
      <c r="N281" s="621"/>
      <c r="O281" s="622"/>
      <c r="P281" s="621"/>
      <c r="Q281" s="622"/>
      <c r="R281" s="621"/>
      <c r="S281" s="622"/>
      <c r="T281" s="621"/>
      <c r="U281" s="622"/>
      <c r="V281" s="621"/>
      <c r="W281" s="622"/>
      <c r="X281" s="665"/>
      <c r="Y281" s="788"/>
      <c r="Z281" s="789"/>
      <c r="AA281" s="184">
        <f>IF(COUNTIF($D$279:$W$279,"s"),1,COUNTIF(D281:W281, "a"))</f>
        <v>0</v>
      </c>
      <c r="AB281" s="390"/>
      <c r="AD281" s="231"/>
      <c r="CE281" s="48"/>
      <c r="CF281" s="48"/>
      <c r="CG281" s="48"/>
      <c r="CH281" s="48"/>
      <c r="CI281" s="48"/>
      <c r="CJ281" s="48"/>
      <c r="CK281" s="48"/>
      <c r="CL281" s="48"/>
      <c r="CM281" s="48"/>
      <c r="CN281" s="48"/>
      <c r="CO281" s="48"/>
      <c r="CP281" s="48"/>
      <c r="CQ281" s="48"/>
    </row>
    <row r="282" spans="1:95" ht="27.95" customHeight="1" x14ac:dyDescent="0.2">
      <c r="A282" s="348"/>
      <c r="B282" s="201"/>
      <c r="C282" s="160" t="s">
        <v>810</v>
      </c>
      <c r="D282" s="628"/>
      <c r="E282" s="629"/>
      <c r="F282" s="628"/>
      <c r="G282" s="629"/>
      <c r="H282" s="628"/>
      <c r="I282" s="629"/>
      <c r="J282" s="628"/>
      <c r="K282" s="629"/>
      <c r="L282" s="628"/>
      <c r="M282" s="629"/>
      <c r="N282" s="628"/>
      <c r="O282" s="629"/>
      <c r="P282" s="628"/>
      <c r="Q282" s="629"/>
      <c r="R282" s="628"/>
      <c r="S282" s="629"/>
      <c r="T282" s="628"/>
      <c r="U282" s="629"/>
      <c r="V282" s="628"/>
      <c r="W282" s="629"/>
      <c r="X282" s="790"/>
      <c r="Y282" s="788"/>
      <c r="Z282" s="789"/>
      <c r="AA282" s="184">
        <f t="shared" ref="AA282:AA283" si="45">IF(COUNTIF($D$279:$W$279,"s"),1,COUNTIF(D282:W282, "a"))</f>
        <v>0</v>
      </c>
      <c r="AB282" s="390"/>
      <c r="AD282" s="231"/>
      <c r="CE282" s="48"/>
      <c r="CF282" s="48"/>
      <c r="CG282" s="48"/>
      <c r="CH282" s="48"/>
      <c r="CI282" s="48"/>
      <c r="CJ282" s="48"/>
      <c r="CK282" s="48"/>
      <c r="CL282" s="48"/>
      <c r="CM282" s="48"/>
      <c r="CN282" s="48"/>
      <c r="CO282" s="48"/>
      <c r="CP282" s="48"/>
      <c r="CQ282" s="48"/>
    </row>
    <row r="283" spans="1:95" ht="27.95" customHeight="1" thickBot="1" x14ac:dyDescent="0.25">
      <c r="A283" s="445"/>
      <c r="B283" s="204"/>
      <c r="C283" s="164" t="s">
        <v>811</v>
      </c>
      <c r="D283" s="647"/>
      <c r="E283" s="648"/>
      <c r="F283" s="647"/>
      <c r="G283" s="648"/>
      <c r="H283" s="647"/>
      <c r="I283" s="648"/>
      <c r="J283" s="647"/>
      <c r="K283" s="648"/>
      <c r="L283" s="647"/>
      <c r="M283" s="648"/>
      <c r="N283" s="647"/>
      <c r="O283" s="648"/>
      <c r="P283" s="647"/>
      <c r="Q283" s="648"/>
      <c r="R283" s="647"/>
      <c r="S283" s="648"/>
      <c r="T283" s="647"/>
      <c r="U283" s="648"/>
      <c r="V283" s="647"/>
      <c r="W283" s="648"/>
      <c r="X283" s="790"/>
      <c r="Y283" s="788"/>
      <c r="Z283" s="789"/>
      <c r="AA283" s="184">
        <f t="shared" si="45"/>
        <v>0</v>
      </c>
      <c r="AB283" s="390"/>
      <c r="AD283" s="231"/>
      <c r="CE283" s="48"/>
      <c r="CF283" s="48"/>
      <c r="CG283" s="48"/>
      <c r="CH283" s="48"/>
      <c r="CI283" s="48"/>
      <c r="CJ283" s="48"/>
      <c r="CK283" s="48"/>
      <c r="CL283" s="48"/>
      <c r="CM283" s="48"/>
      <c r="CN283" s="48"/>
      <c r="CO283" s="48"/>
      <c r="CP283" s="48"/>
      <c r="CQ283" s="48"/>
    </row>
    <row r="284" spans="1:95" ht="21" customHeight="1" thickTop="1" thickBot="1" x14ac:dyDescent="0.25">
      <c r="A284" s="348"/>
      <c r="B284" s="84"/>
      <c r="C284" s="121"/>
      <c r="D284" s="638" t="s">
        <v>76</v>
      </c>
      <c r="E284" s="639"/>
      <c r="F284" s="639"/>
      <c r="G284" s="639"/>
      <c r="H284" s="639"/>
      <c r="I284" s="639"/>
      <c r="J284" s="639"/>
      <c r="K284" s="639"/>
      <c r="L284" s="639"/>
      <c r="M284" s="639"/>
      <c r="N284" s="639"/>
      <c r="O284" s="639"/>
      <c r="P284" s="639"/>
      <c r="Q284" s="639"/>
      <c r="R284" s="639"/>
      <c r="S284" s="639"/>
      <c r="T284" s="639"/>
      <c r="U284" s="639"/>
      <c r="V284" s="639"/>
      <c r="W284" s="639"/>
      <c r="X284" s="640"/>
      <c r="Y284" s="86">
        <f>SUM(Y279:Y279)</f>
        <v>0</v>
      </c>
      <c r="Z284" s="337">
        <f>SUM(Z279:Z279)</f>
        <v>30</v>
      </c>
      <c r="AA284" s="184"/>
      <c r="AD284" s="231"/>
      <c r="CE284" s="48"/>
      <c r="CF284" s="48"/>
      <c r="CG284" s="48"/>
      <c r="CH284" s="48"/>
      <c r="CI284" s="48"/>
      <c r="CJ284" s="48"/>
      <c r="CK284" s="48"/>
      <c r="CL284" s="48"/>
      <c r="CM284" s="48"/>
      <c r="CN284" s="48"/>
      <c r="CO284" s="48"/>
      <c r="CP284" s="48"/>
      <c r="CQ284" s="48"/>
    </row>
    <row r="285" spans="1:95" ht="21" customHeight="1" thickBot="1" x14ac:dyDescent="0.25">
      <c r="A285" s="321"/>
      <c r="B285" s="163"/>
      <c r="C285" s="151"/>
      <c r="D285" s="634"/>
      <c r="E285" s="635"/>
      <c r="F285" s="820">
        <v>0</v>
      </c>
      <c r="G285" s="642"/>
      <c r="H285" s="642"/>
      <c r="I285" s="642"/>
      <c r="J285" s="642"/>
      <c r="K285" s="642"/>
      <c r="L285" s="642"/>
      <c r="M285" s="642"/>
      <c r="N285" s="642"/>
      <c r="O285" s="642"/>
      <c r="P285" s="642"/>
      <c r="Q285" s="642"/>
      <c r="R285" s="642"/>
      <c r="S285" s="642"/>
      <c r="T285" s="642"/>
      <c r="U285" s="642"/>
      <c r="V285" s="642"/>
      <c r="W285" s="642"/>
      <c r="X285" s="642"/>
      <c r="Y285" s="642"/>
      <c r="Z285" s="643"/>
      <c r="AA285" s="184"/>
      <c r="AD285" s="231"/>
      <c r="CE285" s="48"/>
      <c r="CF285" s="48"/>
      <c r="CG285" s="48"/>
      <c r="CH285" s="48"/>
      <c r="CI285" s="48"/>
      <c r="CJ285" s="48"/>
      <c r="CK285" s="48"/>
      <c r="CL285" s="48"/>
      <c r="CM285" s="48"/>
      <c r="CN285" s="48"/>
      <c r="CO285" s="48"/>
      <c r="CP285" s="48"/>
      <c r="CQ285" s="48"/>
    </row>
    <row r="286" spans="1:95" ht="30" customHeight="1" x14ac:dyDescent="0.2">
      <c r="A286" s="319"/>
      <c r="B286" s="99">
        <v>5440</v>
      </c>
      <c r="C286" s="464" t="s">
        <v>1003</v>
      </c>
      <c r="D286" s="360"/>
      <c r="E286" s="361"/>
      <c r="F286" s="360"/>
      <c r="G286" s="361"/>
      <c r="H286" s="360"/>
      <c r="I286" s="361"/>
      <c r="J286" s="360"/>
      <c r="K286" s="361"/>
      <c r="L286" s="360"/>
      <c r="M286" s="361"/>
      <c r="N286" s="360"/>
      <c r="O286" s="361"/>
      <c r="P286" s="360"/>
      <c r="Q286" s="361"/>
      <c r="R286" s="360"/>
      <c r="S286" s="361"/>
      <c r="T286" s="360"/>
      <c r="U286" s="361"/>
      <c r="V286" s="360"/>
      <c r="W286" s="361"/>
      <c r="X286" s="465"/>
      <c r="Y286" s="465"/>
      <c r="Z286" s="466"/>
      <c r="AA286" s="184"/>
      <c r="AD286" s="231"/>
      <c r="CE286" s="48"/>
      <c r="CF286" s="48"/>
      <c r="CG286" s="48"/>
      <c r="CH286" s="48"/>
      <c r="CI286" s="48"/>
      <c r="CJ286" s="48"/>
      <c r="CK286" s="48"/>
      <c r="CL286" s="48"/>
      <c r="CM286" s="48"/>
      <c r="CN286" s="48"/>
      <c r="CO286" s="48"/>
      <c r="CP286" s="48"/>
      <c r="CQ286" s="48"/>
    </row>
    <row r="287" spans="1:95" ht="30" customHeight="1" x14ac:dyDescent="0.2">
      <c r="A287" s="319"/>
      <c r="B287" s="44"/>
      <c r="C287" s="312" t="s">
        <v>763</v>
      </c>
      <c r="D287" s="645"/>
      <c r="E287" s="645"/>
      <c r="F287" s="645"/>
      <c r="G287" s="645"/>
      <c r="H287" s="645"/>
      <c r="I287" s="645"/>
      <c r="J287" s="645"/>
      <c r="K287" s="645"/>
      <c r="L287" s="645"/>
      <c r="M287" s="645"/>
      <c r="N287" s="645"/>
      <c r="O287" s="645"/>
      <c r="P287" s="645"/>
      <c r="Q287" s="645"/>
      <c r="R287" s="645"/>
      <c r="S287" s="645"/>
      <c r="T287" s="645"/>
      <c r="U287" s="645"/>
      <c r="V287" s="645"/>
      <c r="W287" s="645"/>
      <c r="X287" s="645"/>
      <c r="Y287" s="645"/>
      <c r="Z287" s="646"/>
      <c r="AA287" s="184"/>
      <c r="AD287" s="231"/>
      <c r="CE287" s="48"/>
      <c r="CF287" s="48"/>
      <c r="CG287" s="48"/>
      <c r="CH287" s="48"/>
      <c r="CI287" s="48"/>
      <c r="CJ287" s="48"/>
      <c r="CK287" s="48"/>
      <c r="CL287" s="48"/>
      <c r="CM287" s="48"/>
      <c r="CN287" s="48"/>
      <c r="CO287" s="48"/>
      <c r="CP287" s="48"/>
      <c r="CQ287" s="48"/>
    </row>
    <row r="288" spans="1:95" ht="45" customHeight="1" x14ac:dyDescent="0.2">
      <c r="A288" s="348"/>
      <c r="B288" s="467" t="s">
        <v>812</v>
      </c>
      <c r="C288" s="160" t="s">
        <v>813</v>
      </c>
      <c r="D288" s="621"/>
      <c r="E288" s="622"/>
      <c r="F288" s="621"/>
      <c r="G288" s="622"/>
      <c r="H288" s="621"/>
      <c r="I288" s="622"/>
      <c r="J288" s="621"/>
      <c r="K288" s="622"/>
      <c r="L288" s="621"/>
      <c r="M288" s="622"/>
      <c r="N288" s="621"/>
      <c r="O288" s="622"/>
      <c r="P288" s="621"/>
      <c r="Q288" s="622"/>
      <c r="R288" s="621"/>
      <c r="S288" s="622"/>
      <c r="T288" s="621"/>
      <c r="U288" s="622"/>
      <c r="V288" s="621"/>
      <c r="W288" s="622"/>
      <c r="X288" s="468"/>
      <c r="Y288" s="543">
        <f t="shared" ref="Y288:Y293" si="46">IF(OR(D288="s",F288="s",H288="s",J288="s",L288="s",N288="s",P288="s",R288="s",T288="s",V288="s"), 0, IF(OR(D288="a",F288="a",H288="a",J288="a",L288="a",N288="a",P288="a",R288="a",T288="a",V288="a"),Z288,0))</f>
        <v>0</v>
      </c>
      <c r="Z288" s="334">
        <f>IF(X288="na",0,10)</f>
        <v>10</v>
      </c>
      <c r="AA288" s="184">
        <f>COUNTIF(D288:W288,"a")+COUNTIF(D288:W288,"s")+COUNTIF(X288,"na")</f>
        <v>0</v>
      </c>
      <c r="AB288" s="390"/>
      <c r="AD288" s="231"/>
      <c r="CE288" s="48"/>
      <c r="CF288" s="48"/>
      <c r="CG288" s="48"/>
      <c r="CH288" s="48"/>
      <c r="CI288" s="48"/>
      <c r="CJ288" s="48"/>
      <c r="CK288" s="48"/>
      <c r="CL288" s="48"/>
      <c r="CM288" s="48"/>
      <c r="CN288" s="48"/>
      <c r="CO288" s="48"/>
      <c r="CP288" s="48"/>
      <c r="CQ288" s="48"/>
    </row>
    <row r="289" spans="1:95" ht="200.1" customHeight="1" x14ac:dyDescent="0.2">
      <c r="A289" s="348"/>
      <c r="B289" s="269" t="s">
        <v>42</v>
      </c>
      <c r="C289" s="165" t="s">
        <v>816</v>
      </c>
      <c r="D289" s="628"/>
      <c r="E289" s="629"/>
      <c r="F289" s="628"/>
      <c r="G289" s="629"/>
      <c r="H289" s="628"/>
      <c r="I289" s="629"/>
      <c r="J289" s="628"/>
      <c r="K289" s="629"/>
      <c r="L289" s="628"/>
      <c r="M289" s="629"/>
      <c r="N289" s="628"/>
      <c r="O289" s="629"/>
      <c r="P289" s="628"/>
      <c r="Q289" s="629"/>
      <c r="R289" s="628"/>
      <c r="S289" s="629"/>
      <c r="T289" s="628"/>
      <c r="U289" s="629"/>
      <c r="V289" s="628"/>
      <c r="W289" s="629"/>
      <c r="X289" s="468"/>
      <c r="Y289" s="179">
        <f t="shared" si="46"/>
        <v>0</v>
      </c>
      <c r="Z289" s="335">
        <f>IF(X289="na",0,5)</f>
        <v>5</v>
      </c>
      <c r="AA289" s="184">
        <f>COUNTIF(D289:W289,"a")+COUNTIF(D289:W289,"s")+COUNTIF(X289,"na")</f>
        <v>0</v>
      </c>
      <c r="AB289" s="185"/>
      <c r="AD289" s="231"/>
      <c r="CE289" s="48"/>
      <c r="CF289" s="48"/>
      <c r="CG289" s="48"/>
      <c r="CH289" s="48"/>
      <c r="CI289" s="48"/>
      <c r="CJ289" s="48"/>
      <c r="CK289" s="48"/>
      <c r="CL289" s="48"/>
      <c r="CM289" s="48"/>
      <c r="CN289" s="48"/>
      <c r="CO289" s="48"/>
      <c r="CP289" s="48"/>
      <c r="CQ289" s="48"/>
    </row>
    <row r="290" spans="1:95" ht="45" customHeight="1" x14ac:dyDescent="0.2">
      <c r="A290" s="348"/>
      <c r="B290" s="469" t="s">
        <v>817</v>
      </c>
      <c r="C290" s="164" t="s">
        <v>818</v>
      </c>
      <c r="D290" s="647"/>
      <c r="E290" s="648"/>
      <c r="F290" s="647"/>
      <c r="G290" s="648"/>
      <c r="H290" s="647"/>
      <c r="I290" s="648"/>
      <c r="J290" s="647"/>
      <c r="K290" s="648"/>
      <c r="L290" s="647"/>
      <c r="M290" s="648"/>
      <c r="N290" s="647"/>
      <c r="O290" s="648"/>
      <c r="P290" s="647"/>
      <c r="Q290" s="648"/>
      <c r="R290" s="647"/>
      <c r="S290" s="648"/>
      <c r="T290" s="647"/>
      <c r="U290" s="648"/>
      <c r="V290" s="647"/>
      <c r="W290" s="648"/>
      <c r="X290" s="458"/>
      <c r="Y290" s="96">
        <f t="shared" si="46"/>
        <v>0</v>
      </c>
      <c r="Z290" s="335">
        <f>IF(X290="na",0,20)</f>
        <v>20</v>
      </c>
      <c r="AA290" s="184">
        <f>COUNTIF(D290:W290,"a")+COUNTIF(D290:W290,"s")+COUNTIF(X290,"na")</f>
        <v>0</v>
      </c>
      <c r="AB290" s="390"/>
      <c r="AD290" s="231"/>
      <c r="CE290" s="48"/>
      <c r="CF290" s="48"/>
      <c r="CG290" s="48"/>
      <c r="CH290" s="48"/>
      <c r="CI290" s="48"/>
      <c r="CJ290" s="48"/>
      <c r="CK290" s="48"/>
      <c r="CL290" s="48"/>
      <c r="CM290" s="48"/>
      <c r="CN290" s="48"/>
      <c r="CO290" s="48"/>
      <c r="CP290" s="48"/>
      <c r="CQ290" s="48"/>
    </row>
    <row r="291" spans="1:95" ht="30" customHeight="1" x14ac:dyDescent="0.2">
      <c r="A291" s="319"/>
      <c r="B291" s="44"/>
      <c r="C291" s="312" t="s">
        <v>766</v>
      </c>
      <c r="D291" s="645"/>
      <c r="E291" s="645"/>
      <c r="F291" s="645"/>
      <c r="G291" s="645"/>
      <c r="H291" s="645"/>
      <c r="I291" s="645"/>
      <c r="J291" s="645"/>
      <c r="K291" s="645"/>
      <c r="L291" s="645"/>
      <c r="M291" s="645"/>
      <c r="N291" s="645"/>
      <c r="O291" s="645"/>
      <c r="P291" s="645"/>
      <c r="Q291" s="645"/>
      <c r="R291" s="645"/>
      <c r="S291" s="645"/>
      <c r="T291" s="645"/>
      <c r="U291" s="645"/>
      <c r="V291" s="645"/>
      <c r="W291" s="645"/>
      <c r="X291" s="645"/>
      <c r="Y291" s="645"/>
      <c r="Z291" s="646"/>
      <c r="AA291" s="184"/>
      <c r="AD291" s="231"/>
      <c r="CE291" s="48"/>
      <c r="CF291" s="48"/>
      <c r="CG291" s="48"/>
      <c r="CH291" s="48"/>
      <c r="CI291" s="48"/>
      <c r="CJ291" s="48"/>
      <c r="CK291" s="48"/>
      <c r="CL291" s="48"/>
      <c r="CM291" s="48"/>
      <c r="CN291" s="48"/>
      <c r="CO291" s="48"/>
      <c r="CP291" s="48"/>
      <c r="CQ291" s="48"/>
    </row>
    <row r="292" spans="1:95" ht="30" customHeight="1" x14ac:dyDescent="0.2">
      <c r="A292" s="319"/>
      <c r="B292" s="95"/>
      <c r="C292" s="312" t="s">
        <v>819</v>
      </c>
      <c r="D292" s="645"/>
      <c r="E292" s="645"/>
      <c r="F292" s="645"/>
      <c r="G292" s="645"/>
      <c r="H292" s="645"/>
      <c r="I292" s="645"/>
      <c r="J292" s="645"/>
      <c r="K292" s="645"/>
      <c r="L292" s="645"/>
      <c r="M292" s="645"/>
      <c r="N292" s="645"/>
      <c r="O292" s="645"/>
      <c r="P292" s="645"/>
      <c r="Q292" s="645"/>
      <c r="R292" s="645"/>
      <c r="S292" s="645"/>
      <c r="T292" s="645"/>
      <c r="U292" s="645"/>
      <c r="V292" s="645"/>
      <c r="W292" s="645"/>
      <c r="X292" s="645"/>
      <c r="Y292" s="645"/>
      <c r="Z292" s="646"/>
      <c r="AA292" s="184"/>
      <c r="AD292" s="231"/>
      <c r="CE292" s="48"/>
      <c r="CF292" s="48"/>
      <c r="CG292" s="48"/>
      <c r="CH292" s="48"/>
      <c r="CI292" s="48"/>
      <c r="CJ292" s="48"/>
      <c r="CK292" s="48"/>
      <c r="CL292" s="48"/>
      <c r="CM292" s="48"/>
      <c r="CN292" s="48"/>
      <c r="CO292" s="48"/>
      <c r="CP292" s="48"/>
      <c r="CQ292" s="48"/>
    </row>
    <row r="293" spans="1:95" ht="45" customHeight="1" x14ac:dyDescent="0.2">
      <c r="A293" s="348"/>
      <c r="B293" s="202" t="s">
        <v>820</v>
      </c>
      <c r="C293" s="164" t="s">
        <v>821</v>
      </c>
      <c r="D293" s="660"/>
      <c r="E293" s="661"/>
      <c r="F293" s="660"/>
      <c r="G293" s="661"/>
      <c r="H293" s="660"/>
      <c r="I293" s="661"/>
      <c r="J293" s="660"/>
      <c r="K293" s="661"/>
      <c r="L293" s="660"/>
      <c r="M293" s="661"/>
      <c r="N293" s="660"/>
      <c r="O293" s="661"/>
      <c r="P293" s="660"/>
      <c r="Q293" s="661"/>
      <c r="R293" s="660"/>
      <c r="S293" s="661"/>
      <c r="T293" s="660"/>
      <c r="U293" s="661"/>
      <c r="V293" s="660"/>
      <c r="W293" s="661"/>
      <c r="X293" s="458"/>
      <c r="Y293" s="393">
        <f t="shared" si="46"/>
        <v>0</v>
      </c>
      <c r="Z293" s="454">
        <f>IF(X293="na",0,20)</f>
        <v>20</v>
      </c>
      <c r="AA293" s="184">
        <f>COUNTIF(D293:W293,"a")+COUNTIF(D293:W293,"s")+COUNTIF(X293,"na")</f>
        <v>0</v>
      </c>
      <c r="AB293" s="390"/>
      <c r="AD293" s="231"/>
      <c r="CE293" s="48"/>
      <c r="CF293" s="48"/>
      <c r="CG293" s="48"/>
      <c r="CH293" s="48"/>
      <c r="CI293" s="48"/>
      <c r="CJ293" s="48"/>
      <c r="CK293" s="48"/>
      <c r="CL293" s="48"/>
      <c r="CM293" s="48"/>
      <c r="CN293" s="48"/>
      <c r="CO293" s="48"/>
      <c r="CP293" s="48"/>
      <c r="CQ293" s="48"/>
    </row>
    <row r="294" spans="1:95" ht="48" customHeight="1" x14ac:dyDescent="0.2">
      <c r="A294" s="319"/>
      <c r="B294" s="431"/>
      <c r="C294" s="312" t="s">
        <v>822</v>
      </c>
      <c r="D294" s="794" t="s">
        <v>823</v>
      </c>
      <c r="E294" s="795"/>
      <c r="F294" s="795"/>
      <c r="G294" s="795"/>
      <c r="H294" s="795"/>
      <c r="I294" s="795"/>
      <c r="J294" s="795"/>
      <c r="K294" s="795"/>
      <c r="L294" s="795"/>
      <c r="M294" s="795"/>
      <c r="N294" s="795"/>
      <c r="O294" s="795"/>
      <c r="P294" s="795"/>
      <c r="Q294" s="795"/>
      <c r="R294" s="795"/>
      <c r="S294" s="795"/>
      <c r="T294" s="795"/>
      <c r="U294" s="795"/>
      <c r="V294" s="795"/>
      <c r="W294" s="795"/>
      <c r="X294" s="795"/>
      <c r="Y294" s="795"/>
      <c r="Z294" s="796"/>
      <c r="AA294" s="184"/>
      <c r="AD294" s="231"/>
      <c r="CE294" s="48"/>
      <c r="CF294" s="48"/>
      <c r="CG294" s="48"/>
      <c r="CH294" s="48"/>
      <c r="CI294" s="48"/>
      <c r="CJ294" s="48"/>
      <c r="CK294" s="48"/>
      <c r="CL294" s="48"/>
      <c r="CM294" s="48"/>
      <c r="CN294" s="48"/>
      <c r="CO294" s="48"/>
      <c r="CP294" s="48"/>
      <c r="CQ294" s="48"/>
    </row>
    <row r="295" spans="1:95" ht="27.95" customHeight="1" x14ac:dyDescent="0.2">
      <c r="A295" s="348"/>
      <c r="B295" s="201"/>
      <c r="C295" s="160" t="s">
        <v>824</v>
      </c>
      <c r="D295" s="621"/>
      <c r="E295" s="622"/>
      <c r="F295" s="621"/>
      <c r="G295" s="622"/>
      <c r="H295" s="621"/>
      <c r="I295" s="622"/>
      <c r="J295" s="621"/>
      <c r="K295" s="622"/>
      <c r="L295" s="621"/>
      <c r="M295" s="622"/>
      <c r="N295" s="621"/>
      <c r="O295" s="622"/>
      <c r="P295" s="621"/>
      <c r="Q295" s="622"/>
      <c r="R295" s="621"/>
      <c r="S295" s="622"/>
      <c r="T295" s="621"/>
      <c r="U295" s="622"/>
      <c r="V295" s="621"/>
      <c r="W295" s="622"/>
      <c r="X295" s="665"/>
      <c r="Y295" s="788"/>
      <c r="Z295" s="789"/>
      <c r="AA295" s="184">
        <f>IF(OR(COUNTIF($D$293:$W$293,"s"),COUNTIF($X$293,"na")),1,COUNTIF(D295:W295, "a"))</f>
        <v>0</v>
      </c>
      <c r="AB295" s="390"/>
      <c r="AD295" s="231"/>
      <c r="CE295" s="48"/>
      <c r="CF295" s="48"/>
      <c r="CG295" s="48"/>
      <c r="CH295" s="48"/>
      <c r="CI295" s="48"/>
      <c r="CJ295" s="48"/>
      <c r="CK295" s="48"/>
      <c r="CL295" s="48"/>
      <c r="CM295" s="48"/>
      <c r="CN295" s="48"/>
      <c r="CO295" s="48"/>
      <c r="CP295" s="48"/>
      <c r="CQ295" s="48"/>
    </row>
    <row r="296" spans="1:95" ht="27.95" customHeight="1" x14ac:dyDescent="0.2">
      <c r="A296" s="348"/>
      <c r="B296" s="201"/>
      <c r="C296" s="160" t="s">
        <v>825</v>
      </c>
      <c r="D296" s="628"/>
      <c r="E296" s="629"/>
      <c r="F296" s="628"/>
      <c r="G296" s="629"/>
      <c r="H296" s="628"/>
      <c r="I296" s="629"/>
      <c r="J296" s="628"/>
      <c r="K296" s="629"/>
      <c r="L296" s="628"/>
      <c r="M296" s="629"/>
      <c r="N296" s="628"/>
      <c r="O296" s="629"/>
      <c r="P296" s="628"/>
      <c r="Q296" s="629"/>
      <c r="R296" s="628"/>
      <c r="S296" s="629"/>
      <c r="T296" s="628"/>
      <c r="U296" s="629"/>
      <c r="V296" s="628"/>
      <c r="W296" s="629"/>
      <c r="X296" s="790"/>
      <c r="Y296" s="788"/>
      <c r="Z296" s="789"/>
      <c r="AA296" s="184">
        <f t="shared" ref="AA296:AA299" si="47">IF(OR(COUNTIF($D$293:$W$293,"s"),COUNTIF($X$293,"na")),1,COUNTIF(D296:W296, "a"))</f>
        <v>0</v>
      </c>
      <c r="AB296" s="390"/>
      <c r="AD296" s="231"/>
      <c r="CE296" s="48"/>
      <c r="CF296" s="48"/>
      <c r="CG296" s="48"/>
      <c r="CH296" s="48"/>
      <c r="CI296" s="48"/>
      <c r="CJ296" s="48"/>
      <c r="CK296" s="48"/>
      <c r="CL296" s="48"/>
      <c r="CM296" s="48"/>
      <c r="CN296" s="48"/>
      <c r="CO296" s="48"/>
      <c r="CP296" s="48"/>
      <c r="CQ296" s="48"/>
    </row>
    <row r="297" spans="1:95" ht="27.95" customHeight="1" x14ac:dyDescent="0.2">
      <c r="A297" s="348"/>
      <c r="B297" s="201"/>
      <c r="C297" s="160" t="s">
        <v>826</v>
      </c>
      <c r="D297" s="628"/>
      <c r="E297" s="629"/>
      <c r="F297" s="628"/>
      <c r="G297" s="629"/>
      <c r="H297" s="628"/>
      <c r="I297" s="629"/>
      <c r="J297" s="628"/>
      <c r="K297" s="629"/>
      <c r="L297" s="628"/>
      <c r="M297" s="629"/>
      <c r="N297" s="628"/>
      <c r="O297" s="629"/>
      <c r="P297" s="628"/>
      <c r="Q297" s="629"/>
      <c r="R297" s="628"/>
      <c r="S297" s="629"/>
      <c r="T297" s="628"/>
      <c r="U297" s="629"/>
      <c r="V297" s="628"/>
      <c r="W297" s="629"/>
      <c r="X297" s="790"/>
      <c r="Y297" s="788"/>
      <c r="Z297" s="789"/>
      <c r="AA297" s="184">
        <f t="shared" si="47"/>
        <v>0</v>
      </c>
      <c r="AB297" s="390"/>
      <c r="AD297" s="231"/>
      <c r="CE297" s="48"/>
      <c r="CF297" s="48"/>
      <c r="CG297" s="48"/>
      <c r="CH297" s="48"/>
      <c r="CI297" s="48"/>
      <c r="CJ297" s="48"/>
      <c r="CK297" s="48"/>
      <c r="CL297" s="48"/>
      <c r="CM297" s="48"/>
      <c r="CN297" s="48"/>
      <c r="CO297" s="48"/>
      <c r="CP297" s="48"/>
      <c r="CQ297" s="48"/>
    </row>
    <row r="298" spans="1:95" ht="27.95" customHeight="1" x14ac:dyDescent="0.2">
      <c r="A298" s="348"/>
      <c r="B298" s="201"/>
      <c r="C298" s="160" t="s">
        <v>827</v>
      </c>
      <c r="D298" s="628"/>
      <c r="E298" s="629"/>
      <c r="F298" s="628"/>
      <c r="G298" s="629"/>
      <c r="H298" s="628"/>
      <c r="I298" s="629"/>
      <c r="J298" s="628"/>
      <c r="K298" s="629"/>
      <c r="L298" s="628"/>
      <c r="M298" s="629"/>
      <c r="N298" s="628"/>
      <c r="O298" s="629"/>
      <c r="P298" s="628"/>
      <c r="Q298" s="629"/>
      <c r="R298" s="628"/>
      <c r="S298" s="629"/>
      <c r="T298" s="628"/>
      <c r="U298" s="629"/>
      <c r="V298" s="628"/>
      <c r="W298" s="629"/>
      <c r="X298" s="790"/>
      <c r="Y298" s="788"/>
      <c r="Z298" s="789"/>
      <c r="AA298" s="184">
        <f t="shared" si="47"/>
        <v>0</v>
      </c>
      <c r="AB298" s="390"/>
      <c r="AD298" s="231"/>
      <c r="CE298" s="48"/>
      <c r="CF298" s="48"/>
      <c r="CG298" s="48"/>
      <c r="CH298" s="48"/>
      <c r="CI298" s="48"/>
      <c r="CJ298" s="48"/>
      <c r="CK298" s="48"/>
      <c r="CL298" s="48"/>
      <c r="CM298" s="48"/>
      <c r="CN298" s="48"/>
      <c r="CO298" s="48"/>
      <c r="CP298" s="48"/>
      <c r="CQ298" s="48"/>
    </row>
    <row r="299" spans="1:95" ht="27.95" customHeight="1" x14ac:dyDescent="0.2">
      <c r="A299" s="348"/>
      <c r="B299" s="208"/>
      <c r="C299" s="165" t="s">
        <v>893</v>
      </c>
      <c r="D299" s="628"/>
      <c r="E299" s="629"/>
      <c r="F299" s="628"/>
      <c r="G299" s="629"/>
      <c r="H299" s="628"/>
      <c r="I299" s="629"/>
      <c r="J299" s="628"/>
      <c r="K299" s="629"/>
      <c r="L299" s="628"/>
      <c r="M299" s="629"/>
      <c r="N299" s="628"/>
      <c r="O299" s="629"/>
      <c r="P299" s="628"/>
      <c r="Q299" s="629"/>
      <c r="R299" s="628"/>
      <c r="S299" s="629"/>
      <c r="T299" s="628"/>
      <c r="U299" s="629"/>
      <c r="V299" s="628"/>
      <c r="W299" s="629"/>
      <c r="X299" s="821"/>
      <c r="Y299" s="822"/>
      <c r="Z299" s="823"/>
      <c r="AA299" s="184">
        <f t="shared" si="47"/>
        <v>0</v>
      </c>
      <c r="AB299" s="390"/>
      <c r="AD299" s="231"/>
      <c r="CE299" s="48"/>
      <c r="CF299" s="48"/>
      <c r="CG299" s="48"/>
      <c r="CH299" s="48"/>
      <c r="CI299" s="48"/>
      <c r="CJ299" s="48"/>
      <c r="CK299" s="48"/>
      <c r="CL299" s="48"/>
      <c r="CM299" s="48"/>
      <c r="CN299" s="48"/>
      <c r="CO299" s="48"/>
      <c r="CP299" s="48"/>
      <c r="CQ299" s="48"/>
    </row>
    <row r="300" spans="1:95" ht="45" customHeight="1" x14ac:dyDescent="0.2">
      <c r="A300" s="348"/>
      <c r="B300" s="198" t="s">
        <v>828</v>
      </c>
      <c r="C300" s="146" t="s">
        <v>829</v>
      </c>
      <c r="D300" s="621"/>
      <c r="E300" s="622"/>
      <c r="F300" s="621"/>
      <c r="G300" s="622"/>
      <c r="H300" s="621"/>
      <c r="I300" s="622"/>
      <c r="J300" s="621"/>
      <c r="K300" s="622"/>
      <c r="L300" s="621"/>
      <c r="M300" s="622"/>
      <c r="N300" s="621"/>
      <c r="O300" s="622"/>
      <c r="P300" s="621"/>
      <c r="Q300" s="622"/>
      <c r="R300" s="621"/>
      <c r="S300" s="622"/>
      <c r="T300" s="621"/>
      <c r="U300" s="622"/>
      <c r="V300" s="621"/>
      <c r="W300" s="622"/>
      <c r="X300" s="468"/>
      <c r="Y300" s="36">
        <f t="shared" ref="Y300:Y301" si="48">IF(OR(D300="s",F300="s",H300="s",J300="s",L300="s",N300="s",P300="s",R300="s",T300="s",V300="s"), 0, IF(OR(D300="a",F300="a",H300="a",J300="a",L300="a",N300="a",P300="a",R300="a",T300="a",V300="a"),Z300,0))</f>
        <v>0</v>
      </c>
      <c r="Z300" s="338">
        <f>IF(X300="na",0,30)</f>
        <v>30</v>
      </c>
      <c r="AA300" s="41">
        <f>IF(OR(COUNTIF(D301:W301,"a")+COUNTIF(D301:W301,"s")+COUNTIF(X301:X301,"na")&gt;0),0,(COUNTIF(D300:W300,"a")+COUNTIF(D300:W300,"s")+COUNTIF(X300,"na")))</f>
        <v>0</v>
      </c>
      <c r="AB300" s="185"/>
      <c r="AD300" s="231"/>
      <c r="CG300" s="48"/>
      <c r="CH300" s="48"/>
      <c r="CI300" s="48"/>
      <c r="CJ300" s="48"/>
      <c r="CK300" s="48"/>
      <c r="CL300" s="48"/>
      <c r="CM300" s="48"/>
    </row>
    <row r="301" spans="1:95" ht="45" customHeight="1" thickBot="1" x14ac:dyDescent="0.25">
      <c r="A301" s="321"/>
      <c r="B301" s="215" t="s">
        <v>830</v>
      </c>
      <c r="C301" s="470" t="s">
        <v>831</v>
      </c>
      <c r="D301" s="731"/>
      <c r="E301" s="732"/>
      <c r="F301" s="731"/>
      <c r="G301" s="732"/>
      <c r="H301" s="731"/>
      <c r="I301" s="732"/>
      <c r="J301" s="731"/>
      <c r="K301" s="732"/>
      <c r="L301" s="731"/>
      <c r="M301" s="732"/>
      <c r="N301" s="731"/>
      <c r="O301" s="732"/>
      <c r="P301" s="731"/>
      <c r="Q301" s="732"/>
      <c r="R301" s="731"/>
      <c r="S301" s="732"/>
      <c r="T301" s="731"/>
      <c r="U301" s="732"/>
      <c r="V301" s="731"/>
      <c r="W301" s="732"/>
      <c r="X301" s="471"/>
      <c r="Y301" s="472">
        <f t="shared" si="48"/>
        <v>0</v>
      </c>
      <c r="Z301" s="473">
        <f>IF(X300="na",0,15)</f>
        <v>15</v>
      </c>
      <c r="AA301" s="41">
        <f>IF(OR(COUNTIF(D300:W300,"a")+COUNTIF(D300:W300,"s")+COUNTIF(X300:X300,"na")&gt;0),0,(COUNTIF(D301:W301,"a")+COUNTIF(D301:W301,"s")+COUNTIF(X301,"na")))</f>
        <v>0</v>
      </c>
      <c r="AB301" s="185"/>
      <c r="AD301" s="231"/>
      <c r="CG301" s="48"/>
      <c r="CH301" s="48"/>
      <c r="CI301" s="48"/>
      <c r="CJ301" s="48"/>
      <c r="CK301" s="48"/>
      <c r="CL301" s="48"/>
      <c r="CM301" s="48"/>
    </row>
    <row r="302" spans="1:95" ht="30" customHeight="1" x14ac:dyDescent="0.2">
      <c r="A302" s="319"/>
      <c r="B302" s="95"/>
      <c r="C302" s="474" t="s">
        <v>832</v>
      </c>
      <c r="D302" s="658"/>
      <c r="E302" s="658"/>
      <c r="F302" s="658"/>
      <c r="G302" s="658"/>
      <c r="H302" s="658"/>
      <c r="I302" s="658"/>
      <c r="J302" s="658"/>
      <c r="K302" s="658"/>
      <c r="L302" s="658"/>
      <c r="M302" s="658"/>
      <c r="N302" s="658"/>
      <c r="O302" s="658"/>
      <c r="P302" s="658"/>
      <c r="Q302" s="658"/>
      <c r="R302" s="658"/>
      <c r="S302" s="658"/>
      <c r="T302" s="658"/>
      <c r="U302" s="658"/>
      <c r="V302" s="658"/>
      <c r="W302" s="658"/>
      <c r="X302" s="658"/>
      <c r="Y302" s="658"/>
      <c r="Z302" s="792"/>
      <c r="AA302" s="184"/>
      <c r="AD302" s="231"/>
      <c r="CE302" s="48"/>
      <c r="CF302" s="48"/>
      <c r="CG302" s="48"/>
      <c r="CH302" s="48"/>
      <c r="CI302" s="48"/>
      <c r="CJ302" s="48"/>
      <c r="CK302" s="48"/>
      <c r="CL302" s="48"/>
      <c r="CM302" s="48"/>
      <c r="CN302" s="48"/>
      <c r="CO302" s="48"/>
      <c r="CP302" s="48"/>
      <c r="CQ302" s="48"/>
    </row>
    <row r="303" spans="1:95" ht="45" customHeight="1" x14ac:dyDescent="0.2">
      <c r="A303" s="348" t="s">
        <v>306</v>
      </c>
      <c r="B303" s="202" t="s">
        <v>833</v>
      </c>
      <c r="C303" s="160" t="s">
        <v>1161</v>
      </c>
      <c r="D303" s="660"/>
      <c r="E303" s="661"/>
      <c r="F303" s="660"/>
      <c r="G303" s="661"/>
      <c r="H303" s="660"/>
      <c r="I303" s="661"/>
      <c r="J303" s="660"/>
      <c r="K303" s="661"/>
      <c r="L303" s="660"/>
      <c r="M303" s="661"/>
      <c r="N303" s="660"/>
      <c r="O303" s="661"/>
      <c r="P303" s="660"/>
      <c r="Q303" s="661"/>
      <c r="R303" s="660"/>
      <c r="S303" s="661"/>
      <c r="T303" s="660"/>
      <c r="U303" s="661"/>
      <c r="V303" s="660"/>
      <c r="W303" s="661"/>
      <c r="X303" s="391"/>
      <c r="Y303" s="393">
        <f t="shared" ref="Y303" si="49">IF(OR(D303="s",F303="s",H303="s",J303="s",L303="s",N303="s",P303="s",R303="s",T303="s",V303="s"), 0, IF(OR(D303="a",F303="a",H303="a",J303="a",L303="a",N303="a",P303="a",R303="a",T303="a",V303="a"),Z303,0))</f>
        <v>0</v>
      </c>
      <c r="Z303" s="454">
        <v>15</v>
      </c>
      <c r="AA303" s="184">
        <f>COUNTIF(D303:W303,"a")+COUNTIF(D303:W303,"s")</f>
        <v>0</v>
      </c>
      <c r="AB303" s="390"/>
      <c r="AD303" s="231"/>
      <c r="CE303" s="48"/>
      <c r="CF303" s="48"/>
      <c r="CG303" s="48"/>
      <c r="CH303" s="48"/>
      <c r="CI303" s="48"/>
      <c r="CJ303" s="48"/>
      <c r="CK303" s="48"/>
      <c r="CL303" s="48"/>
      <c r="CM303" s="48"/>
      <c r="CN303" s="48"/>
      <c r="CO303" s="48"/>
      <c r="CP303" s="48"/>
      <c r="CQ303" s="48"/>
    </row>
    <row r="304" spans="1:95" ht="30" customHeight="1" x14ac:dyDescent="0.2">
      <c r="A304" s="348"/>
      <c r="B304" s="431"/>
      <c r="C304" s="392" t="s">
        <v>834</v>
      </c>
      <c r="D304" s="709" t="s">
        <v>769</v>
      </c>
      <c r="E304" s="710"/>
      <c r="F304" s="710"/>
      <c r="G304" s="710"/>
      <c r="H304" s="710"/>
      <c r="I304" s="710"/>
      <c r="J304" s="710"/>
      <c r="K304" s="710"/>
      <c r="L304" s="710"/>
      <c r="M304" s="710"/>
      <c r="N304" s="710"/>
      <c r="O304" s="710"/>
      <c r="P304" s="710"/>
      <c r="Q304" s="710"/>
      <c r="R304" s="710"/>
      <c r="S304" s="710"/>
      <c r="T304" s="710"/>
      <c r="U304" s="710"/>
      <c r="V304" s="710"/>
      <c r="W304" s="710"/>
      <c r="X304" s="710"/>
      <c r="Y304" s="710"/>
      <c r="Z304" s="711"/>
      <c r="AA304" s="184"/>
      <c r="AD304" s="231"/>
      <c r="CE304" s="48"/>
      <c r="CF304" s="48"/>
      <c r="CG304" s="48"/>
      <c r="CH304" s="48"/>
      <c r="CI304" s="48"/>
      <c r="CJ304" s="48"/>
      <c r="CK304" s="48"/>
      <c r="CL304" s="48"/>
      <c r="CM304" s="48"/>
      <c r="CN304" s="48"/>
      <c r="CO304" s="48"/>
      <c r="CP304" s="48"/>
      <c r="CQ304" s="48"/>
    </row>
    <row r="305" spans="1:95" ht="27.95" customHeight="1" x14ac:dyDescent="0.2">
      <c r="A305" s="348"/>
      <c r="B305" s="97"/>
      <c r="C305" s="160" t="s">
        <v>835</v>
      </c>
      <c r="D305" s="621"/>
      <c r="E305" s="622"/>
      <c r="F305" s="628"/>
      <c r="G305" s="629"/>
      <c r="H305" s="628"/>
      <c r="I305" s="629"/>
      <c r="J305" s="628"/>
      <c r="K305" s="629"/>
      <c r="L305" s="628"/>
      <c r="M305" s="629"/>
      <c r="N305" s="628"/>
      <c r="O305" s="629"/>
      <c r="P305" s="628"/>
      <c r="Q305" s="629"/>
      <c r="R305" s="628"/>
      <c r="S305" s="629"/>
      <c r="T305" s="628"/>
      <c r="U305" s="629"/>
      <c r="V305" s="628"/>
      <c r="W305" s="629"/>
      <c r="X305" s="662"/>
      <c r="Y305" s="663"/>
      <c r="Z305" s="664"/>
      <c r="AA305" s="184">
        <f>IF(COUNTIF($D$303:$W$303,"s"),1,COUNTIF(D305:W305, "a"))</f>
        <v>0</v>
      </c>
      <c r="AB305" s="390"/>
      <c r="AD305" s="231"/>
      <c r="CE305" s="48"/>
      <c r="CF305" s="48"/>
      <c r="CG305" s="48"/>
      <c r="CH305" s="48"/>
      <c r="CI305" s="48"/>
      <c r="CJ305" s="48"/>
      <c r="CK305" s="48"/>
      <c r="CL305" s="48"/>
      <c r="CM305" s="48"/>
      <c r="CN305" s="48"/>
      <c r="CO305" s="48"/>
      <c r="CP305" s="48"/>
      <c r="CQ305" s="48"/>
    </row>
    <row r="306" spans="1:95" ht="27.95" customHeight="1" x14ac:dyDescent="0.2">
      <c r="A306" s="348"/>
      <c r="B306" s="88"/>
      <c r="C306" s="160" t="s">
        <v>836</v>
      </c>
      <c r="D306" s="628"/>
      <c r="E306" s="629"/>
      <c r="F306" s="628"/>
      <c r="G306" s="629"/>
      <c r="H306" s="628"/>
      <c r="I306" s="629"/>
      <c r="J306" s="628"/>
      <c r="K306" s="629"/>
      <c r="L306" s="628"/>
      <c r="M306" s="629"/>
      <c r="N306" s="628"/>
      <c r="O306" s="629"/>
      <c r="P306" s="628"/>
      <c r="Q306" s="629"/>
      <c r="R306" s="628"/>
      <c r="S306" s="629"/>
      <c r="T306" s="628"/>
      <c r="U306" s="629"/>
      <c r="V306" s="628"/>
      <c r="W306" s="629"/>
      <c r="X306" s="665"/>
      <c r="Y306" s="666"/>
      <c r="Z306" s="667"/>
      <c r="AA306" s="184">
        <f t="shared" ref="AA306:AA313" si="50">IF(COUNTIF($D$303:$W$303,"s"),1,COUNTIF(D306:W306, "a"))</f>
        <v>0</v>
      </c>
      <c r="AB306" s="390"/>
      <c r="AD306" s="231"/>
      <c r="CE306" s="48"/>
      <c r="CF306" s="48"/>
      <c r="CG306" s="48"/>
      <c r="CH306" s="48"/>
      <c r="CI306" s="48"/>
      <c r="CJ306" s="48"/>
      <c r="CK306" s="48"/>
      <c r="CL306" s="48"/>
      <c r="CM306" s="48"/>
      <c r="CN306" s="48"/>
      <c r="CO306" s="48"/>
      <c r="CP306" s="48"/>
      <c r="CQ306" s="48"/>
    </row>
    <row r="307" spans="1:95" ht="27.95" customHeight="1" x14ac:dyDescent="0.2">
      <c r="A307" s="445"/>
      <c r="B307" s="44"/>
      <c r="C307" s="165" t="s">
        <v>837</v>
      </c>
      <c r="D307" s="628"/>
      <c r="E307" s="629"/>
      <c r="F307" s="628"/>
      <c r="G307" s="629"/>
      <c r="H307" s="628"/>
      <c r="I307" s="629"/>
      <c r="J307" s="628"/>
      <c r="K307" s="629"/>
      <c r="L307" s="628"/>
      <c r="M307" s="629"/>
      <c r="N307" s="628"/>
      <c r="O307" s="629"/>
      <c r="P307" s="628"/>
      <c r="Q307" s="629"/>
      <c r="R307" s="628"/>
      <c r="S307" s="629"/>
      <c r="T307" s="628"/>
      <c r="U307" s="629"/>
      <c r="V307" s="628"/>
      <c r="W307" s="629"/>
      <c r="X307" s="665"/>
      <c r="Y307" s="666"/>
      <c r="Z307" s="667"/>
      <c r="AA307" s="184">
        <f t="shared" si="50"/>
        <v>0</v>
      </c>
      <c r="AB307" s="390"/>
      <c r="AD307" s="231"/>
      <c r="CE307" s="48"/>
      <c r="CF307" s="48"/>
      <c r="CG307" s="48"/>
      <c r="CH307" s="48"/>
      <c r="CI307" s="48"/>
      <c r="CJ307" s="48"/>
      <c r="CK307" s="48"/>
      <c r="CL307" s="48"/>
      <c r="CM307" s="48"/>
      <c r="CN307" s="48"/>
      <c r="CO307" s="48"/>
      <c r="CP307" s="48"/>
      <c r="CQ307" s="48"/>
    </row>
    <row r="308" spans="1:95" ht="27.95" customHeight="1" x14ac:dyDescent="0.2">
      <c r="A308" s="348"/>
      <c r="B308" s="97"/>
      <c r="C308" s="165" t="s">
        <v>838</v>
      </c>
      <c r="D308" s="628"/>
      <c r="E308" s="629"/>
      <c r="F308" s="628"/>
      <c r="G308" s="629"/>
      <c r="H308" s="628"/>
      <c r="I308" s="629"/>
      <c r="J308" s="628"/>
      <c r="K308" s="629"/>
      <c r="L308" s="628"/>
      <c r="M308" s="629"/>
      <c r="N308" s="628"/>
      <c r="O308" s="629"/>
      <c r="P308" s="628"/>
      <c r="Q308" s="629"/>
      <c r="R308" s="628"/>
      <c r="S308" s="629"/>
      <c r="T308" s="628"/>
      <c r="U308" s="629"/>
      <c r="V308" s="628"/>
      <c r="W308" s="629"/>
      <c r="X308" s="665"/>
      <c r="Y308" s="666"/>
      <c r="Z308" s="667"/>
      <c r="AA308" s="184">
        <f t="shared" si="50"/>
        <v>0</v>
      </c>
      <c r="AB308" s="390"/>
      <c r="AD308" s="231"/>
      <c r="CE308" s="48"/>
      <c r="CF308" s="48"/>
      <c r="CG308" s="48"/>
      <c r="CH308" s="48"/>
      <c r="CI308" s="48"/>
      <c r="CJ308" s="48"/>
      <c r="CK308" s="48"/>
      <c r="CL308" s="48"/>
      <c r="CM308" s="48"/>
      <c r="CN308" s="48"/>
      <c r="CO308" s="48"/>
      <c r="CP308" s="48"/>
      <c r="CQ308" s="48"/>
    </row>
    <row r="309" spans="1:95" ht="27.95" customHeight="1" x14ac:dyDescent="0.2">
      <c r="A309" s="348"/>
      <c r="B309" s="88"/>
      <c r="C309" s="160" t="s">
        <v>839</v>
      </c>
      <c r="D309" s="628"/>
      <c r="E309" s="629"/>
      <c r="F309" s="628"/>
      <c r="G309" s="629"/>
      <c r="H309" s="628"/>
      <c r="I309" s="629"/>
      <c r="J309" s="628"/>
      <c r="K309" s="629"/>
      <c r="L309" s="628"/>
      <c r="M309" s="629"/>
      <c r="N309" s="628"/>
      <c r="O309" s="629"/>
      <c r="P309" s="628"/>
      <c r="Q309" s="629"/>
      <c r="R309" s="628"/>
      <c r="S309" s="629"/>
      <c r="T309" s="628"/>
      <c r="U309" s="629"/>
      <c r="V309" s="628"/>
      <c r="W309" s="629"/>
      <c r="X309" s="665"/>
      <c r="Y309" s="666"/>
      <c r="Z309" s="667"/>
      <c r="AA309" s="184">
        <f t="shared" si="50"/>
        <v>0</v>
      </c>
      <c r="AB309" s="390"/>
      <c r="AD309" s="231"/>
      <c r="CE309" s="48"/>
      <c r="CF309" s="48"/>
      <c r="CG309" s="48"/>
      <c r="CH309" s="48"/>
      <c r="CI309" s="48"/>
      <c r="CJ309" s="48"/>
      <c r="CK309" s="48"/>
      <c r="CL309" s="48"/>
      <c r="CM309" s="48"/>
      <c r="CN309" s="48"/>
      <c r="CO309" s="48"/>
      <c r="CP309" s="48"/>
      <c r="CQ309" s="48"/>
    </row>
    <row r="310" spans="1:95" ht="27.95" customHeight="1" x14ac:dyDescent="0.2">
      <c r="A310" s="445"/>
      <c r="B310" s="44"/>
      <c r="C310" s="160" t="s">
        <v>840</v>
      </c>
      <c r="D310" s="628"/>
      <c r="E310" s="629"/>
      <c r="F310" s="628"/>
      <c r="G310" s="629"/>
      <c r="H310" s="628"/>
      <c r="I310" s="629"/>
      <c r="J310" s="628"/>
      <c r="K310" s="629"/>
      <c r="L310" s="628"/>
      <c r="M310" s="629"/>
      <c r="N310" s="628"/>
      <c r="O310" s="629"/>
      <c r="P310" s="628"/>
      <c r="Q310" s="629"/>
      <c r="R310" s="628"/>
      <c r="S310" s="629"/>
      <c r="T310" s="628"/>
      <c r="U310" s="629"/>
      <c r="V310" s="628"/>
      <c r="W310" s="629"/>
      <c r="X310" s="665"/>
      <c r="Y310" s="666"/>
      <c r="Z310" s="667"/>
      <c r="AA310" s="184">
        <f t="shared" si="50"/>
        <v>0</v>
      </c>
      <c r="AB310" s="390"/>
      <c r="AD310" s="231"/>
      <c r="CE310" s="48"/>
      <c r="CF310" s="48"/>
      <c r="CG310" s="48"/>
      <c r="CH310" s="48"/>
      <c r="CI310" s="48"/>
      <c r="CJ310" s="48"/>
      <c r="CK310" s="48"/>
      <c r="CL310" s="48"/>
      <c r="CM310" s="48"/>
      <c r="CN310" s="48"/>
      <c r="CO310" s="48"/>
      <c r="CP310" s="48"/>
      <c r="CQ310" s="48"/>
    </row>
    <row r="311" spans="1:95" ht="27.95" customHeight="1" x14ac:dyDescent="0.2">
      <c r="A311" s="348"/>
      <c r="B311" s="97"/>
      <c r="C311" s="160" t="s">
        <v>841</v>
      </c>
      <c r="D311" s="621"/>
      <c r="E311" s="622"/>
      <c r="F311" s="628"/>
      <c r="G311" s="629"/>
      <c r="H311" s="628"/>
      <c r="I311" s="629"/>
      <c r="J311" s="628"/>
      <c r="K311" s="629"/>
      <c r="L311" s="628"/>
      <c r="M311" s="629"/>
      <c r="N311" s="628"/>
      <c r="O311" s="629"/>
      <c r="P311" s="628"/>
      <c r="Q311" s="629"/>
      <c r="R311" s="628"/>
      <c r="S311" s="629"/>
      <c r="T311" s="628"/>
      <c r="U311" s="629"/>
      <c r="V311" s="628"/>
      <c r="W311" s="629"/>
      <c r="X311" s="665"/>
      <c r="Y311" s="666"/>
      <c r="Z311" s="667"/>
      <c r="AA311" s="184">
        <f t="shared" si="50"/>
        <v>0</v>
      </c>
      <c r="AB311" s="390"/>
      <c r="AD311" s="231"/>
      <c r="CE311" s="48"/>
      <c r="CF311" s="48"/>
      <c r="CG311" s="48"/>
      <c r="CH311" s="48"/>
      <c r="CI311" s="48"/>
      <c r="CJ311" s="48"/>
      <c r="CK311" s="48"/>
      <c r="CL311" s="48"/>
      <c r="CM311" s="48"/>
      <c r="CN311" s="48"/>
      <c r="CO311" s="48"/>
      <c r="CP311" s="48"/>
      <c r="CQ311" s="48"/>
    </row>
    <row r="312" spans="1:95" ht="27.95" customHeight="1" x14ac:dyDescent="0.2">
      <c r="A312" s="348"/>
      <c r="B312" s="88"/>
      <c r="C312" s="160" t="s">
        <v>842</v>
      </c>
      <c r="D312" s="628"/>
      <c r="E312" s="629"/>
      <c r="F312" s="628"/>
      <c r="G312" s="629"/>
      <c r="H312" s="628"/>
      <c r="I312" s="629"/>
      <c r="J312" s="628"/>
      <c r="K312" s="629"/>
      <c r="L312" s="628"/>
      <c r="M312" s="629"/>
      <c r="N312" s="628"/>
      <c r="O312" s="629"/>
      <c r="P312" s="628"/>
      <c r="Q312" s="629"/>
      <c r="R312" s="628"/>
      <c r="S312" s="629"/>
      <c r="T312" s="628"/>
      <c r="U312" s="629"/>
      <c r="V312" s="628"/>
      <c r="W312" s="629"/>
      <c r="X312" s="665"/>
      <c r="Y312" s="666"/>
      <c r="Z312" s="667"/>
      <c r="AA312" s="184">
        <f t="shared" si="50"/>
        <v>0</v>
      </c>
      <c r="AB312" s="390"/>
      <c r="AD312" s="231"/>
      <c r="CE312" s="48"/>
      <c r="CF312" s="48"/>
      <c r="CG312" s="48"/>
      <c r="CH312" s="48"/>
      <c r="CI312" s="48"/>
      <c r="CJ312" s="48"/>
      <c r="CK312" s="48"/>
      <c r="CL312" s="48"/>
      <c r="CM312" s="48"/>
      <c r="CN312" s="48"/>
      <c r="CO312" s="48"/>
      <c r="CP312" s="48"/>
      <c r="CQ312" s="48"/>
    </row>
    <row r="313" spans="1:95" ht="27.95" customHeight="1" x14ac:dyDescent="0.2">
      <c r="A313" s="348"/>
      <c r="B313" s="44"/>
      <c r="C313" s="160" t="s">
        <v>843</v>
      </c>
      <c r="D313" s="628"/>
      <c r="E313" s="629"/>
      <c r="F313" s="628"/>
      <c r="G313" s="629"/>
      <c r="H313" s="628"/>
      <c r="I313" s="629"/>
      <c r="J313" s="628"/>
      <c r="K313" s="629"/>
      <c r="L313" s="628"/>
      <c r="M313" s="629"/>
      <c r="N313" s="628"/>
      <c r="O313" s="629"/>
      <c r="P313" s="628"/>
      <c r="Q313" s="629"/>
      <c r="R313" s="628"/>
      <c r="S313" s="629"/>
      <c r="T313" s="628"/>
      <c r="U313" s="629"/>
      <c r="V313" s="628"/>
      <c r="W313" s="629"/>
      <c r="X313" s="665"/>
      <c r="Y313" s="666"/>
      <c r="Z313" s="667"/>
      <c r="AA313" s="184">
        <f t="shared" si="50"/>
        <v>0</v>
      </c>
      <c r="AB313" s="390"/>
      <c r="AD313" s="231"/>
      <c r="CE313" s="48"/>
      <c r="CF313" s="48"/>
      <c r="CG313" s="48"/>
      <c r="CH313" s="48"/>
      <c r="CI313" s="48"/>
      <c r="CJ313" s="48"/>
      <c r="CK313" s="48"/>
      <c r="CL313" s="48"/>
      <c r="CM313" s="48"/>
      <c r="CN313" s="48"/>
      <c r="CO313" s="48"/>
      <c r="CP313" s="48"/>
      <c r="CQ313" s="48"/>
    </row>
    <row r="314" spans="1:95" ht="27.95" customHeight="1" x14ac:dyDescent="0.2">
      <c r="A314" s="348"/>
      <c r="B314" s="44"/>
      <c r="C314" s="475" t="s">
        <v>844</v>
      </c>
      <c r="D314" s="826"/>
      <c r="E314" s="827"/>
      <c r="F314" s="827"/>
      <c r="G314" s="827"/>
      <c r="H314" s="827"/>
      <c r="I314" s="827"/>
      <c r="J314" s="827"/>
      <c r="K314" s="827"/>
      <c r="L314" s="827"/>
      <c r="M314" s="827"/>
      <c r="N314" s="827"/>
      <c r="O314" s="827"/>
      <c r="P314" s="827"/>
      <c r="Q314" s="827"/>
      <c r="R314" s="827"/>
      <c r="S314" s="827"/>
      <c r="T314" s="827"/>
      <c r="U314" s="827"/>
      <c r="V314" s="827"/>
      <c r="W314" s="828"/>
      <c r="X314" s="671"/>
      <c r="Y314" s="672"/>
      <c r="Z314" s="673"/>
      <c r="AA314" s="41" t="str">
        <f>IF(AND(ISTEXT(D314),COUNTIF(D313:W313,"a")),1,IF(COUNTIF(D313:W313,"a"),0,""))</f>
        <v/>
      </c>
      <c r="AB314" s="390"/>
      <c r="AD314" s="231"/>
      <c r="CG314" s="48"/>
      <c r="CH314" s="48"/>
      <c r="CI314" s="48"/>
      <c r="CJ314" s="48"/>
      <c r="CK314" s="48"/>
      <c r="CL314" s="48"/>
      <c r="CM314" s="48"/>
    </row>
    <row r="315" spans="1:95" ht="45" customHeight="1" x14ac:dyDescent="0.2">
      <c r="A315" s="348" t="s">
        <v>306</v>
      </c>
      <c r="B315" s="202" t="s">
        <v>845</v>
      </c>
      <c r="C315" s="160" t="s">
        <v>1162</v>
      </c>
      <c r="D315" s="660"/>
      <c r="E315" s="661"/>
      <c r="F315" s="660"/>
      <c r="G315" s="661"/>
      <c r="H315" s="660"/>
      <c r="I315" s="661"/>
      <c r="J315" s="660"/>
      <c r="K315" s="661"/>
      <c r="L315" s="660"/>
      <c r="M315" s="661"/>
      <c r="N315" s="660"/>
      <c r="O315" s="661"/>
      <c r="P315" s="660"/>
      <c r="Q315" s="661"/>
      <c r="R315" s="660"/>
      <c r="S315" s="661"/>
      <c r="T315" s="660"/>
      <c r="U315" s="661"/>
      <c r="V315" s="660"/>
      <c r="W315" s="661"/>
      <c r="X315" s="391"/>
      <c r="Y315" s="393">
        <f t="shared" ref="Y315" si="51">IF(OR(D315="s",F315="s",H315="s",J315="s",L315="s",N315="s",P315="s",R315="s",T315="s",V315="s"), 0, IF(OR(D315="a",F315="a",H315="a",J315="a",L315="a",N315="a",P315="a",R315="a",T315="a",V315="a"),Z315,0))</f>
        <v>0</v>
      </c>
      <c r="Z315" s="454">
        <v>15</v>
      </c>
      <c r="AA315" s="184">
        <f>COUNTIF(D315:W315,"a")+COUNTIF(D315:W315,"s")</f>
        <v>0</v>
      </c>
      <c r="AB315" s="390"/>
      <c r="AD315" s="231"/>
      <c r="CE315" s="48"/>
      <c r="CF315" s="48"/>
      <c r="CG315" s="48"/>
      <c r="CH315" s="48"/>
      <c r="CI315" s="48"/>
      <c r="CJ315" s="48"/>
      <c r="CK315" s="48"/>
      <c r="CL315" s="48"/>
      <c r="CM315" s="48"/>
      <c r="CN315" s="48"/>
      <c r="CO315" s="48"/>
      <c r="CP315" s="48"/>
      <c r="CQ315" s="48"/>
    </row>
    <row r="316" spans="1:95" ht="30" customHeight="1" x14ac:dyDescent="0.2">
      <c r="A316" s="348"/>
      <c r="B316" s="431"/>
      <c r="C316" s="392" t="s">
        <v>834</v>
      </c>
      <c r="D316" s="709" t="s">
        <v>769</v>
      </c>
      <c r="E316" s="710"/>
      <c r="F316" s="710"/>
      <c r="G316" s="710"/>
      <c r="H316" s="710"/>
      <c r="I316" s="710"/>
      <c r="J316" s="710"/>
      <c r="K316" s="710"/>
      <c r="L316" s="710"/>
      <c r="M316" s="710"/>
      <c r="N316" s="710"/>
      <c r="O316" s="710"/>
      <c r="P316" s="710"/>
      <c r="Q316" s="710"/>
      <c r="R316" s="710"/>
      <c r="S316" s="710"/>
      <c r="T316" s="710"/>
      <c r="U316" s="710"/>
      <c r="V316" s="710"/>
      <c r="W316" s="710"/>
      <c r="X316" s="710"/>
      <c r="Y316" s="710"/>
      <c r="Z316" s="711"/>
      <c r="AA316" s="184"/>
      <c r="AD316" s="231"/>
      <c r="CE316" s="48"/>
      <c r="CF316" s="48"/>
      <c r="CG316" s="48"/>
      <c r="CH316" s="48"/>
      <c r="CI316" s="48"/>
      <c r="CJ316" s="48"/>
      <c r="CK316" s="48"/>
      <c r="CL316" s="48"/>
      <c r="CM316" s="48"/>
      <c r="CN316" s="48"/>
      <c r="CO316" s="48"/>
      <c r="CP316" s="48"/>
      <c r="CQ316" s="48"/>
    </row>
    <row r="317" spans="1:95" ht="27.95" customHeight="1" x14ac:dyDescent="0.2">
      <c r="A317" s="348"/>
      <c r="B317" s="97"/>
      <c r="C317" s="160" t="s">
        <v>835</v>
      </c>
      <c r="D317" s="621"/>
      <c r="E317" s="622"/>
      <c r="F317" s="621"/>
      <c r="G317" s="622"/>
      <c r="H317" s="621"/>
      <c r="I317" s="622"/>
      <c r="J317" s="621"/>
      <c r="K317" s="622"/>
      <c r="L317" s="621"/>
      <c r="M317" s="622"/>
      <c r="N317" s="621"/>
      <c r="O317" s="622"/>
      <c r="P317" s="621"/>
      <c r="Q317" s="622"/>
      <c r="R317" s="621"/>
      <c r="S317" s="622"/>
      <c r="T317" s="621"/>
      <c r="U317" s="622"/>
      <c r="V317" s="621"/>
      <c r="W317" s="745"/>
      <c r="X317" s="662"/>
      <c r="Y317" s="663"/>
      <c r="Z317" s="664"/>
      <c r="AA317" s="184">
        <f>IF(COUNTIF($D$315:$W$315,"s"),1,COUNTIF(D317:W317, "a"))</f>
        <v>0</v>
      </c>
      <c r="AB317" s="390"/>
      <c r="AD317" s="231"/>
      <c r="CE317" s="48"/>
      <c r="CF317" s="48"/>
      <c r="CG317" s="48"/>
      <c r="CH317" s="48"/>
      <c r="CI317" s="48"/>
      <c r="CJ317" s="48"/>
      <c r="CK317" s="48"/>
      <c r="CL317" s="48"/>
      <c r="CM317" s="48"/>
      <c r="CN317" s="48"/>
      <c r="CO317" s="48"/>
      <c r="CP317" s="48"/>
      <c r="CQ317" s="48"/>
    </row>
    <row r="318" spans="1:95" ht="27.95" customHeight="1" x14ac:dyDescent="0.2">
      <c r="A318" s="348"/>
      <c r="B318" s="88"/>
      <c r="C318" s="160" t="s">
        <v>836</v>
      </c>
      <c r="D318" s="628"/>
      <c r="E318" s="629"/>
      <c r="F318" s="628"/>
      <c r="G318" s="629"/>
      <c r="H318" s="628"/>
      <c r="I318" s="629"/>
      <c r="J318" s="628"/>
      <c r="K318" s="629"/>
      <c r="L318" s="628"/>
      <c r="M318" s="629"/>
      <c r="N318" s="628"/>
      <c r="O318" s="629"/>
      <c r="P318" s="628"/>
      <c r="Q318" s="629"/>
      <c r="R318" s="628"/>
      <c r="S318" s="629"/>
      <c r="T318" s="628"/>
      <c r="U318" s="629"/>
      <c r="V318" s="628"/>
      <c r="W318" s="659"/>
      <c r="X318" s="665"/>
      <c r="Y318" s="666"/>
      <c r="Z318" s="667"/>
      <c r="AA318" s="184">
        <f t="shared" ref="AA318:AA325" si="52">IF(COUNTIF($D$315:$W$315,"s"),1,COUNTIF(D318:W318, "a"))</f>
        <v>0</v>
      </c>
      <c r="AB318" s="390"/>
      <c r="AD318" s="231"/>
      <c r="CE318" s="48"/>
      <c r="CF318" s="48"/>
      <c r="CG318" s="48"/>
      <c r="CH318" s="48"/>
      <c r="CI318" s="48"/>
      <c r="CJ318" s="48"/>
      <c r="CK318" s="48"/>
      <c r="CL318" s="48"/>
      <c r="CM318" s="48"/>
      <c r="CN318" s="48"/>
      <c r="CO318" s="48"/>
      <c r="CP318" s="48"/>
      <c r="CQ318" s="48"/>
    </row>
    <row r="319" spans="1:95" ht="27.95" customHeight="1" x14ac:dyDescent="0.2">
      <c r="A319" s="445"/>
      <c r="B319" s="44"/>
      <c r="C319" s="165" t="s">
        <v>837</v>
      </c>
      <c r="D319" s="628"/>
      <c r="E319" s="629"/>
      <c r="F319" s="628"/>
      <c r="G319" s="629"/>
      <c r="H319" s="628"/>
      <c r="I319" s="629"/>
      <c r="J319" s="628"/>
      <c r="K319" s="629"/>
      <c r="L319" s="628"/>
      <c r="M319" s="629"/>
      <c r="N319" s="628"/>
      <c r="O319" s="629"/>
      <c r="P319" s="628"/>
      <c r="Q319" s="629"/>
      <c r="R319" s="628"/>
      <c r="S319" s="629"/>
      <c r="T319" s="628"/>
      <c r="U319" s="629"/>
      <c r="V319" s="628"/>
      <c r="W319" s="659"/>
      <c r="X319" s="665"/>
      <c r="Y319" s="666"/>
      <c r="Z319" s="667"/>
      <c r="AA319" s="184">
        <f t="shared" si="52"/>
        <v>0</v>
      </c>
      <c r="AB319" s="390"/>
      <c r="AD319" s="231"/>
      <c r="CE319" s="48"/>
      <c r="CF319" s="48"/>
      <c r="CG319" s="48"/>
      <c r="CH319" s="48"/>
      <c r="CI319" s="48"/>
      <c r="CJ319" s="48"/>
      <c r="CK319" s="48"/>
      <c r="CL319" s="48"/>
      <c r="CM319" s="48"/>
      <c r="CN319" s="48"/>
      <c r="CO319" s="48"/>
      <c r="CP319" s="48"/>
      <c r="CQ319" s="48"/>
    </row>
    <row r="320" spans="1:95" ht="27.95" customHeight="1" x14ac:dyDescent="0.2">
      <c r="A320" s="348"/>
      <c r="B320" s="97"/>
      <c r="C320" s="165" t="s">
        <v>838</v>
      </c>
      <c r="D320" s="628"/>
      <c r="E320" s="629"/>
      <c r="F320" s="628"/>
      <c r="G320" s="629"/>
      <c r="H320" s="628"/>
      <c r="I320" s="629"/>
      <c r="J320" s="628"/>
      <c r="K320" s="629"/>
      <c r="L320" s="628"/>
      <c r="M320" s="629"/>
      <c r="N320" s="628"/>
      <c r="O320" s="629"/>
      <c r="P320" s="628"/>
      <c r="Q320" s="629"/>
      <c r="R320" s="628"/>
      <c r="S320" s="629"/>
      <c r="T320" s="628"/>
      <c r="U320" s="629"/>
      <c r="V320" s="628"/>
      <c r="W320" s="659"/>
      <c r="X320" s="665"/>
      <c r="Y320" s="666"/>
      <c r="Z320" s="667"/>
      <c r="AA320" s="184">
        <f t="shared" si="52"/>
        <v>0</v>
      </c>
      <c r="AB320" s="390"/>
      <c r="AD320" s="231"/>
      <c r="CE320" s="48"/>
      <c r="CF320" s="48"/>
      <c r="CG320" s="48"/>
      <c r="CH320" s="48"/>
      <c r="CI320" s="48"/>
      <c r="CJ320" s="48"/>
      <c r="CK320" s="48"/>
      <c r="CL320" s="48"/>
      <c r="CM320" s="48"/>
      <c r="CN320" s="48"/>
      <c r="CO320" s="48"/>
      <c r="CP320" s="48"/>
      <c r="CQ320" s="48"/>
    </row>
    <row r="321" spans="1:95" ht="27.95" customHeight="1" x14ac:dyDescent="0.2">
      <c r="A321" s="348"/>
      <c r="B321" s="88"/>
      <c r="C321" s="160" t="s">
        <v>839</v>
      </c>
      <c r="D321" s="628"/>
      <c r="E321" s="629"/>
      <c r="F321" s="628"/>
      <c r="G321" s="629"/>
      <c r="H321" s="628"/>
      <c r="I321" s="629"/>
      <c r="J321" s="628"/>
      <c r="K321" s="629"/>
      <c r="L321" s="628"/>
      <c r="M321" s="629"/>
      <c r="N321" s="628"/>
      <c r="O321" s="629"/>
      <c r="P321" s="628"/>
      <c r="Q321" s="629"/>
      <c r="R321" s="628"/>
      <c r="S321" s="629"/>
      <c r="T321" s="628"/>
      <c r="U321" s="629"/>
      <c r="V321" s="628"/>
      <c r="W321" s="659"/>
      <c r="X321" s="665"/>
      <c r="Y321" s="666"/>
      <c r="Z321" s="667"/>
      <c r="AA321" s="184">
        <f t="shared" si="52"/>
        <v>0</v>
      </c>
      <c r="AB321" s="390"/>
      <c r="AD321" s="231"/>
      <c r="CE321" s="48"/>
      <c r="CF321" s="48"/>
      <c r="CG321" s="48"/>
      <c r="CH321" s="48"/>
      <c r="CI321" s="48"/>
      <c r="CJ321" s="48"/>
      <c r="CK321" s="48"/>
      <c r="CL321" s="48"/>
      <c r="CM321" s="48"/>
      <c r="CN321" s="48"/>
      <c r="CO321" s="48"/>
      <c r="CP321" s="48"/>
      <c r="CQ321" s="48"/>
    </row>
    <row r="322" spans="1:95" ht="27.95" customHeight="1" x14ac:dyDescent="0.2">
      <c r="A322" s="445"/>
      <c r="B322" s="44"/>
      <c r="C322" s="160" t="s">
        <v>840</v>
      </c>
      <c r="D322" s="628"/>
      <c r="E322" s="629"/>
      <c r="F322" s="628"/>
      <c r="G322" s="629"/>
      <c r="H322" s="628"/>
      <c r="I322" s="629"/>
      <c r="J322" s="628"/>
      <c r="K322" s="629"/>
      <c r="L322" s="628"/>
      <c r="M322" s="629"/>
      <c r="N322" s="628"/>
      <c r="O322" s="629"/>
      <c r="P322" s="628"/>
      <c r="Q322" s="629"/>
      <c r="R322" s="628"/>
      <c r="S322" s="629"/>
      <c r="T322" s="628"/>
      <c r="U322" s="629"/>
      <c r="V322" s="628"/>
      <c r="W322" s="659"/>
      <c r="X322" s="665"/>
      <c r="Y322" s="666"/>
      <c r="Z322" s="667"/>
      <c r="AA322" s="184">
        <f t="shared" si="52"/>
        <v>0</v>
      </c>
      <c r="AB322" s="390"/>
      <c r="AD322" s="231"/>
      <c r="CE322" s="48"/>
      <c r="CF322" s="48"/>
      <c r="CG322" s="48"/>
      <c r="CH322" s="48"/>
      <c r="CI322" s="48"/>
      <c r="CJ322" s="48"/>
      <c r="CK322" s="48"/>
      <c r="CL322" s="48"/>
      <c r="CM322" s="48"/>
      <c r="CN322" s="48"/>
      <c r="CO322" s="48"/>
      <c r="CP322" s="48"/>
      <c r="CQ322" s="48"/>
    </row>
    <row r="323" spans="1:95" ht="27.95" customHeight="1" x14ac:dyDescent="0.2">
      <c r="A323" s="348"/>
      <c r="B323" s="97"/>
      <c r="C323" s="160" t="s">
        <v>841</v>
      </c>
      <c r="D323" s="621"/>
      <c r="E323" s="622"/>
      <c r="F323" s="621"/>
      <c r="G323" s="622"/>
      <c r="H323" s="621"/>
      <c r="I323" s="622"/>
      <c r="J323" s="621"/>
      <c r="K323" s="622"/>
      <c r="L323" s="621"/>
      <c r="M323" s="622"/>
      <c r="N323" s="621"/>
      <c r="O323" s="622"/>
      <c r="P323" s="621"/>
      <c r="Q323" s="622"/>
      <c r="R323" s="621"/>
      <c r="S323" s="622"/>
      <c r="T323" s="621"/>
      <c r="U323" s="622"/>
      <c r="V323" s="621"/>
      <c r="W323" s="745"/>
      <c r="X323" s="665"/>
      <c r="Y323" s="666"/>
      <c r="Z323" s="667"/>
      <c r="AA323" s="184">
        <f t="shared" si="52"/>
        <v>0</v>
      </c>
      <c r="AB323" s="390"/>
      <c r="AD323" s="231"/>
      <c r="CE323" s="48"/>
      <c r="CF323" s="48"/>
      <c r="CG323" s="48"/>
      <c r="CH323" s="48"/>
      <c r="CI323" s="48"/>
      <c r="CJ323" s="48"/>
      <c r="CK323" s="48"/>
      <c r="CL323" s="48"/>
      <c r="CM323" s="48"/>
      <c r="CN323" s="48"/>
      <c r="CO323" s="48"/>
      <c r="CP323" s="48"/>
      <c r="CQ323" s="48"/>
    </row>
    <row r="324" spans="1:95" ht="27.95" customHeight="1" x14ac:dyDescent="0.2">
      <c r="A324" s="348"/>
      <c r="B324" s="88"/>
      <c r="C324" s="160" t="s">
        <v>842</v>
      </c>
      <c r="D324" s="628"/>
      <c r="E324" s="629"/>
      <c r="F324" s="628"/>
      <c r="G324" s="629"/>
      <c r="H324" s="628"/>
      <c r="I324" s="629"/>
      <c r="J324" s="628"/>
      <c r="K324" s="629"/>
      <c r="L324" s="628"/>
      <c r="M324" s="629"/>
      <c r="N324" s="628"/>
      <c r="O324" s="629"/>
      <c r="P324" s="628"/>
      <c r="Q324" s="629"/>
      <c r="R324" s="628"/>
      <c r="S324" s="629"/>
      <c r="T324" s="628"/>
      <c r="U324" s="629"/>
      <c r="V324" s="628"/>
      <c r="W324" s="659"/>
      <c r="X324" s="665"/>
      <c r="Y324" s="666"/>
      <c r="Z324" s="667"/>
      <c r="AA324" s="184">
        <f t="shared" si="52"/>
        <v>0</v>
      </c>
      <c r="AB324" s="390"/>
      <c r="AD324" s="231"/>
      <c r="CE324" s="48"/>
      <c r="CF324" s="48"/>
      <c r="CG324" s="48"/>
      <c r="CH324" s="48"/>
      <c r="CI324" s="48"/>
      <c r="CJ324" s="48"/>
      <c r="CK324" s="48"/>
      <c r="CL324" s="48"/>
      <c r="CM324" s="48"/>
      <c r="CN324" s="48"/>
      <c r="CO324" s="48"/>
      <c r="CP324" s="48"/>
      <c r="CQ324" s="48"/>
    </row>
    <row r="325" spans="1:95" ht="27.95" customHeight="1" x14ac:dyDescent="0.2">
      <c r="A325" s="348"/>
      <c r="B325" s="44"/>
      <c r="C325" s="164" t="s">
        <v>843</v>
      </c>
      <c r="D325" s="647"/>
      <c r="E325" s="648"/>
      <c r="F325" s="647"/>
      <c r="G325" s="648"/>
      <c r="H325" s="647"/>
      <c r="I325" s="648"/>
      <c r="J325" s="647"/>
      <c r="K325" s="648"/>
      <c r="L325" s="647"/>
      <c r="M325" s="648"/>
      <c r="N325" s="647"/>
      <c r="O325" s="648"/>
      <c r="P325" s="647"/>
      <c r="Q325" s="648"/>
      <c r="R325" s="647"/>
      <c r="S325" s="648"/>
      <c r="T325" s="647"/>
      <c r="U325" s="648"/>
      <c r="V325" s="647"/>
      <c r="W325" s="829"/>
      <c r="X325" s="665"/>
      <c r="Y325" s="666"/>
      <c r="Z325" s="667"/>
      <c r="AA325" s="184">
        <f t="shared" si="52"/>
        <v>0</v>
      </c>
      <c r="AB325" s="390"/>
      <c r="AD325" s="231"/>
      <c r="CE325" s="48"/>
      <c r="CF325" s="48"/>
      <c r="CG325" s="48"/>
      <c r="CH325" s="48"/>
      <c r="CI325" s="48"/>
      <c r="CJ325" s="48"/>
      <c r="CK325" s="48"/>
      <c r="CL325" s="48"/>
      <c r="CM325" s="48"/>
      <c r="CN325" s="48"/>
      <c r="CO325" s="48"/>
      <c r="CP325" s="48"/>
      <c r="CQ325" s="48"/>
    </row>
    <row r="326" spans="1:95" ht="27.95" customHeight="1" thickBot="1" x14ac:dyDescent="0.25">
      <c r="A326" s="321"/>
      <c r="B326" s="93"/>
      <c r="C326" s="476" t="s">
        <v>844</v>
      </c>
      <c r="D326" s="824"/>
      <c r="E326" s="825"/>
      <c r="F326" s="825"/>
      <c r="G326" s="825"/>
      <c r="H326" s="825"/>
      <c r="I326" s="825"/>
      <c r="J326" s="825"/>
      <c r="K326" s="825"/>
      <c r="L326" s="825"/>
      <c r="M326" s="825"/>
      <c r="N326" s="825"/>
      <c r="O326" s="825"/>
      <c r="P326" s="825"/>
      <c r="Q326" s="825"/>
      <c r="R326" s="825"/>
      <c r="S326" s="825"/>
      <c r="T326" s="825"/>
      <c r="U326" s="825"/>
      <c r="V326" s="825"/>
      <c r="W326" s="825"/>
      <c r="X326" s="668"/>
      <c r="Y326" s="669"/>
      <c r="Z326" s="670"/>
      <c r="AA326" s="41" t="str">
        <f>IF(AND(ISTEXT(D326),COUNTIF(D325:W325,"a")),1,IF(COUNTIF(D325:W325,"a"),0,""))</f>
        <v/>
      </c>
      <c r="AB326" s="390"/>
      <c r="AD326" s="231"/>
      <c r="CG326" s="48"/>
      <c r="CH326" s="48"/>
      <c r="CI326" s="48"/>
      <c r="CJ326" s="48"/>
      <c r="CK326" s="48"/>
      <c r="CL326" s="48"/>
      <c r="CM326" s="48"/>
    </row>
    <row r="327" spans="1:95" ht="30" customHeight="1" x14ac:dyDescent="0.2">
      <c r="A327" s="319"/>
      <c r="B327" s="95"/>
      <c r="C327" s="474" t="s">
        <v>846</v>
      </c>
      <c r="D327" s="658"/>
      <c r="E327" s="658"/>
      <c r="F327" s="658"/>
      <c r="G327" s="658"/>
      <c r="H327" s="658"/>
      <c r="I327" s="658"/>
      <c r="J327" s="658"/>
      <c r="K327" s="658"/>
      <c r="L327" s="658"/>
      <c r="M327" s="658"/>
      <c r="N327" s="658"/>
      <c r="O327" s="658"/>
      <c r="P327" s="658"/>
      <c r="Q327" s="658"/>
      <c r="R327" s="658"/>
      <c r="S327" s="658"/>
      <c r="T327" s="658"/>
      <c r="U327" s="658"/>
      <c r="V327" s="658"/>
      <c r="W327" s="658"/>
      <c r="X327" s="658"/>
      <c r="Y327" s="658"/>
      <c r="Z327" s="792"/>
      <c r="AA327" s="184"/>
      <c r="AD327" s="231"/>
      <c r="CE327" s="48"/>
      <c r="CF327" s="48"/>
      <c r="CG327" s="48"/>
      <c r="CH327" s="48"/>
      <c r="CI327" s="48"/>
      <c r="CJ327" s="48"/>
      <c r="CK327" s="48"/>
      <c r="CL327" s="48"/>
      <c r="CM327" s="48"/>
      <c r="CN327" s="48"/>
      <c r="CO327" s="48"/>
      <c r="CP327" s="48"/>
      <c r="CQ327" s="48"/>
    </row>
    <row r="328" spans="1:95" ht="45" customHeight="1" x14ac:dyDescent="0.2">
      <c r="A328" s="348" t="s">
        <v>306</v>
      </c>
      <c r="B328" s="202" t="s">
        <v>847</v>
      </c>
      <c r="C328" s="160" t="s">
        <v>1163</v>
      </c>
      <c r="D328" s="660"/>
      <c r="E328" s="661"/>
      <c r="F328" s="660"/>
      <c r="G328" s="661"/>
      <c r="H328" s="660"/>
      <c r="I328" s="661"/>
      <c r="J328" s="660"/>
      <c r="K328" s="661"/>
      <c r="L328" s="660"/>
      <c r="M328" s="661"/>
      <c r="N328" s="660"/>
      <c r="O328" s="661"/>
      <c r="P328" s="660"/>
      <c r="Q328" s="661"/>
      <c r="R328" s="660"/>
      <c r="S328" s="661"/>
      <c r="T328" s="660"/>
      <c r="U328" s="661"/>
      <c r="V328" s="660"/>
      <c r="W328" s="661"/>
      <c r="X328" s="391"/>
      <c r="Y328" s="393">
        <f t="shared" ref="Y328:Y337" si="53">IF(OR(D328="s",F328="s",H328="s",J328="s",L328="s",N328="s",P328="s",R328="s",T328="s",V328="s"), 0, IF(OR(D328="a",F328="a",H328="a",J328="a",L328="a",N328="a",P328="a",R328="a",T328="a",V328="a"),Z328,0))</f>
        <v>0</v>
      </c>
      <c r="Z328" s="454">
        <v>25</v>
      </c>
      <c r="AA328" s="184">
        <f>COUNTIF(D328:W328,"a")+COUNTIF(D328:W328,"s")</f>
        <v>0</v>
      </c>
      <c r="AB328" s="390"/>
      <c r="AD328" s="231"/>
      <c r="CE328" s="48"/>
      <c r="CF328" s="48"/>
      <c r="CG328" s="48"/>
      <c r="CH328" s="48"/>
      <c r="CI328" s="48"/>
      <c r="CJ328" s="48"/>
      <c r="CK328" s="48"/>
      <c r="CL328" s="48"/>
      <c r="CM328" s="48"/>
      <c r="CN328" s="48"/>
      <c r="CO328" s="48"/>
      <c r="CP328" s="48"/>
      <c r="CQ328" s="48"/>
    </row>
    <row r="329" spans="1:95" ht="30" customHeight="1" x14ac:dyDescent="0.2">
      <c r="A329" s="348"/>
      <c r="B329" s="431"/>
      <c r="C329" s="392" t="s">
        <v>848</v>
      </c>
      <c r="D329" s="709" t="s">
        <v>769</v>
      </c>
      <c r="E329" s="710"/>
      <c r="F329" s="710"/>
      <c r="G329" s="710"/>
      <c r="H329" s="710"/>
      <c r="I329" s="710"/>
      <c r="J329" s="710"/>
      <c r="K329" s="710"/>
      <c r="L329" s="710"/>
      <c r="M329" s="710"/>
      <c r="N329" s="710"/>
      <c r="O329" s="710"/>
      <c r="P329" s="710"/>
      <c r="Q329" s="710"/>
      <c r="R329" s="710"/>
      <c r="S329" s="710"/>
      <c r="T329" s="710"/>
      <c r="U329" s="710"/>
      <c r="V329" s="710"/>
      <c r="W329" s="710"/>
      <c r="X329" s="710"/>
      <c r="Y329" s="710"/>
      <c r="Z329" s="711"/>
      <c r="AA329" s="184"/>
      <c r="AD329" s="231"/>
      <c r="CE329" s="48"/>
      <c r="CF329" s="48"/>
      <c r="CG329" s="48"/>
      <c r="CH329" s="48"/>
      <c r="CI329" s="48"/>
      <c r="CJ329" s="48"/>
      <c r="CK329" s="48"/>
      <c r="CL329" s="48"/>
      <c r="CM329" s="48"/>
      <c r="CN329" s="48"/>
      <c r="CO329" s="48"/>
      <c r="CP329" s="48"/>
      <c r="CQ329" s="48"/>
    </row>
    <row r="330" spans="1:95" ht="27.95" customHeight="1" x14ac:dyDescent="0.2">
      <c r="A330" s="348"/>
      <c r="B330" s="97"/>
      <c r="C330" s="160" t="s">
        <v>849</v>
      </c>
      <c r="D330" s="621"/>
      <c r="E330" s="622"/>
      <c r="F330" s="621"/>
      <c r="G330" s="622"/>
      <c r="H330" s="621"/>
      <c r="I330" s="622"/>
      <c r="J330" s="621"/>
      <c r="K330" s="622"/>
      <c r="L330" s="621"/>
      <c r="M330" s="622"/>
      <c r="N330" s="621"/>
      <c r="O330" s="622"/>
      <c r="P330" s="621"/>
      <c r="Q330" s="622"/>
      <c r="R330" s="621"/>
      <c r="S330" s="622"/>
      <c r="T330" s="621"/>
      <c r="U330" s="622"/>
      <c r="V330" s="621"/>
      <c r="W330" s="745"/>
      <c r="X330" s="662"/>
      <c r="Y330" s="663"/>
      <c r="Z330" s="664"/>
      <c r="AA330" s="184">
        <f>IF(COUNTIF($D$328:$W$328,"s"),1,COUNTIF(D330:W330, "a"))</f>
        <v>0</v>
      </c>
      <c r="AB330" s="390"/>
      <c r="AD330" s="231"/>
      <c r="CE330" s="48"/>
      <c r="CF330" s="48"/>
      <c r="CG330" s="48"/>
      <c r="CH330" s="48"/>
      <c r="CI330" s="48"/>
      <c r="CJ330" s="48"/>
      <c r="CK330" s="48"/>
      <c r="CL330" s="48"/>
      <c r="CM330" s="48"/>
      <c r="CN330" s="48"/>
      <c r="CO330" s="48"/>
      <c r="CP330" s="48"/>
      <c r="CQ330" s="48"/>
    </row>
    <row r="331" spans="1:95" ht="27.95" customHeight="1" x14ac:dyDescent="0.2">
      <c r="A331" s="348"/>
      <c r="B331" s="88"/>
      <c r="C331" s="160" t="s">
        <v>850</v>
      </c>
      <c r="D331" s="628"/>
      <c r="E331" s="629"/>
      <c r="F331" s="628"/>
      <c r="G331" s="629"/>
      <c r="H331" s="628"/>
      <c r="I331" s="629"/>
      <c r="J331" s="628"/>
      <c r="K331" s="629"/>
      <c r="L331" s="628"/>
      <c r="M331" s="629"/>
      <c r="N331" s="628"/>
      <c r="O331" s="629"/>
      <c r="P331" s="628"/>
      <c r="Q331" s="629"/>
      <c r="R331" s="628"/>
      <c r="S331" s="629"/>
      <c r="T331" s="628"/>
      <c r="U331" s="629"/>
      <c r="V331" s="628"/>
      <c r="W331" s="659"/>
      <c r="X331" s="665"/>
      <c r="Y331" s="666"/>
      <c r="Z331" s="667"/>
      <c r="AA331" s="184">
        <f t="shared" ref="AA331:AA335" si="54">IF(COUNTIF($D$328:$W$328,"s"),1,COUNTIF(D331:W331, "a"))</f>
        <v>0</v>
      </c>
      <c r="AB331" s="390"/>
      <c r="AD331" s="231"/>
      <c r="CE331" s="48"/>
      <c r="CF331" s="48"/>
      <c r="CG331" s="48"/>
      <c r="CH331" s="48"/>
      <c r="CI331" s="48"/>
      <c r="CJ331" s="48"/>
      <c r="CK331" s="48"/>
      <c r="CL331" s="48"/>
      <c r="CM331" s="48"/>
      <c r="CN331" s="48"/>
      <c r="CO331" s="48"/>
      <c r="CP331" s="48"/>
      <c r="CQ331" s="48"/>
    </row>
    <row r="332" spans="1:95" ht="27.95" customHeight="1" x14ac:dyDescent="0.2">
      <c r="A332" s="445"/>
      <c r="B332" s="44"/>
      <c r="C332" s="165" t="s">
        <v>851</v>
      </c>
      <c r="D332" s="628"/>
      <c r="E332" s="629"/>
      <c r="F332" s="628"/>
      <c r="G332" s="629"/>
      <c r="H332" s="628"/>
      <c r="I332" s="629"/>
      <c r="J332" s="628"/>
      <c r="K332" s="629"/>
      <c r="L332" s="628"/>
      <c r="M332" s="629"/>
      <c r="N332" s="628"/>
      <c r="O332" s="629"/>
      <c r="P332" s="628"/>
      <c r="Q332" s="629"/>
      <c r="R332" s="628"/>
      <c r="S332" s="629"/>
      <c r="T332" s="628"/>
      <c r="U332" s="629"/>
      <c r="V332" s="628"/>
      <c r="W332" s="659"/>
      <c r="X332" s="665"/>
      <c r="Y332" s="666"/>
      <c r="Z332" s="667"/>
      <c r="AA332" s="184">
        <f t="shared" si="54"/>
        <v>0</v>
      </c>
      <c r="AB332" s="390"/>
      <c r="AD332" s="231"/>
      <c r="CE332" s="48"/>
      <c r="CF332" s="48"/>
      <c r="CG332" s="48"/>
      <c r="CH332" s="48"/>
      <c r="CI332" s="48"/>
      <c r="CJ332" s="48"/>
      <c r="CK332" s="48"/>
      <c r="CL332" s="48"/>
      <c r="CM332" s="48"/>
      <c r="CN332" s="48"/>
      <c r="CO332" s="48"/>
      <c r="CP332" s="48"/>
      <c r="CQ332" s="48"/>
    </row>
    <row r="333" spans="1:95" ht="27.95" customHeight="1" x14ac:dyDescent="0.2">
      <c r="A333" s="348"/>
      <c r="B333" s="97"/>
      <c r="C333" s="165" t="s">
        <v>852</v>
      </c>
      <c r="D333" s="628"/>
      <c r="E333" s="629"/>
      <c r="F333" s="628"/>
      <c r="G333" s="629"/>
      <c r="H333" s="628"/>
      <c r="I333" s="629"/>
      <c r="J333" s="628"/>
      <c r="K333" s="629"/>
      <c r="L333" s="628"/>
      <c r="M333" s="629"/>
      <c r="N333" s="628"/>
      <c r="O333" s="629"/>
      <c r="P333" s="628"/>
      <c r="Q333" s="629"/>
      <c r="R333" s="628"/>
      <c r="S333" s="629"/>
      <c r="T333" s="628"/>
      <c r="U333" s="629"/>
      <c r="V333" s="628"/>
      <c r="W333" s="659"/>
      <c r="X333" s="665"/>
      <c r="Y333" s="666"/>
      <c r="Z333" s="667"/>
      <c r="AA333" s="184">
        <f t="shared" si="54"/>
        <v>0</v>
      </c>
      <c r="AB333" s="390"/>
      <c r="AD333" s="231"/>
      <c r="CE333" s="48"/>
      <c r="CF333" s="48"/>
      <c r="CG333" s="48"/>
      <c r="CH333" s="48"/>
      <c r="CI333" s="48"/>
      <c r="CJ333" s="48"/>
      <c r="CK333" s="48"/>
      <c r="CL333" s="48"/>
      <c r="CM333" s="48"/>
      <c r="CN333" s="48"/>
      <c r="CO333" s="48"/>
      <c r="CP333" s="48"/>
      <c r="CQ333" s="48"/>
    </row>
    <row r="334" spans="1:95" ht="27.95" customHeight="1" x14ac:dyDescent="0.2">
      <c r="A334" s="348"/>
      <c r="B334" s="88"/>
      <c r="C334" s="160" t="s">
        <v>853</v>
      </c>
      <c r="D334" s="628"/>
      <c r="E334" s="629"/>
      <c r="F334" s="628"/>
      <c r="G334" s="629"/>
      <c r="H334" s="628"/>
      <c r="I334" s="629"/>
      <c r="J334" s="628"/>
      <c r="K334" s="629"/>
      <c r="L334" s="628"/>
      <c r="M334" s="629"/>
      <c r="N334" s="628"/>
      <c r="O334" s="629"/>
      <c r="P334" s="628"/>
      <c r="Q334" s="629"/>
      <c r="R334" s="628"/>
      <c r="S334" s="629"/>
      <c r="T334" s="628"/>
      <c r="U334" s="629"/>
      <c r="V334" s="628"/>
      <c r="W334" s="659"/>
      <c r="X334" s="665"/>
      <c r="Y334" s="666"/>
      <c r="Z334" s="667"/>
      <c r="AA334" s="184">
        <f t="shared" si="54"/>
        <v>0</v>
      </c>
      <c r="AB334" s="390"/>
      <c r="AD334" s="231"/>
      <c r="CE334" s="48"/>
      <c r="CF334" s="48"/>
      <c r="CG334" s="48"/>
      <c r="CH334" s="48"/>
      <c r="CI334" s="48"/>
      <c r="CJ334" s="48"/>
      <c r="CK334" s="48"/>
      <c r="CL334" s="48"/>
      <c r="CM334" s="48"/>
      <c r="CN334" s="48"/>
      <c r="CO334" s="48"/>
      <c r="CP334" s="48"/>
      <c r="CQ334" s="48"/>
    </row>
    <row r="335" spans="1:95" ht="27.95" customHeight="1" x14ac:dyDescent="0.2">
      <c r="A335" s="445"/>
      <c r="B335" s="85"/>
      <c r="C335" s="165" t="s">
        <v>843</v>
      </c>
      <c r="D335" s="628"/>
      <c r="E335" s="629"/>
      <c r="F335" s="628"/>
      <c r="G335" s="629"/>
      <c r="H335" s="628"/>
      <c r="I335" s="629"/>
      <c r="J335" s="628"/>
      <c r="K335" s="629"/>
      <c r="L335" s="628"/>
      <c r="M335" s="629"/>
      <c r="N335" s="628"/>
      <c r="O335" s="629"/>
      <c r="P335" s="628"/>
      <c r="Q335" s="629"/>
      <c r="R335" s="628"/>
      <c r="S335" s="629"/>
      <c r="T335" s="628"/>
      <c r="U335" s="629"/>
      <c r="V335" s="628"/>
      <c r="W335" s="659"/>
      <c r="X335" s="665"/>
      <c r="Y335" s="666"/>
      <c r="Z335" s="667"/>
      <c r="AA335" s="184">
        <f t="shared" si="54"/>
        <v>0</v>
      </c>
      <c r="AB335" s="390"/>
      <c r="AD335" s="231"/>
      <c r="CE335" s="48"/>
      <c r="CF335" s="48"/>
      <c r="CG335" s="48"/>
      <c r="CH335" s="48"/>
      <c r="CI335" s="48"/>
      <c r="CJ335" s="48"/>
      <c r="CK335" s="48"/>
      <c r="CL335" s="48"/>
      <c r="CM335" s="48"/>
      <c r="CN335" s="48"/>
      <c r="CO335" s="48"/>
      <c r="CP335" s="48"/>
      <c r="CQ335" s="48"/>
    </row>
    <row r="336" spans="1:95" ht="27.95" customHeight="1" x14ac:dyDescent="0.2">
      <c r="A336" s="348"/>
      <c r="B336" s="44"/>
      <c r="C336" s="475" t="s">
        <v>844</v>
      </c>
      <c r="D336" s="826"/>
      <c r="E336" s="827"/>
      <c r="F336" s="827"/>
      <c r="G336" s="827"/>
      <c r="H336" s="827"/>
      <c r="I336" s="827"/>
      <c r="J336" s="827"/>
      <c r="K336" s="827"/>
      <c r="L336" s="827"/>
      <c r="M336" s="827"/>
      <c r="N336" s="827"/>
      <c r="O336" s="827"/>
      <c r="P336" s="827"/>
      <c r="Q336" s="827"/>
      <c r="R336" s="827"/>
      <c r="S336" s="827"/>
      <c r="T336" s="827"/>
      <c r="U336" s="827"/>
      <c r="V336" s="827"/>
      <c r="W336" s="827"/>
      <c r="X336" s="671"/>
      <c r="Y336" s="672"/>
      <c r="Z336" s="673"/>
      <c r="AA336" s="41" t="str">
        <f>IF(AND(ISTEXT(D336),COUNTIF(D335:W335,"a")),1,IF(COUNTIF(D335:W335,"a"),0,""))</f>
        <v/>
      </c>
      <c r="AB336" s="390"/>
      <c r="AD336" s="231"/>
      <c r="CG336" s="48"/>
      <c r="CH336" s="48"/>
      <c r="CI336" s="48"/>
      <c r="CJ336" s="48"/>
      <c r="CK336" s="48"/>
      <c r="CL336" s="48"/>
      <c r="CM336" s="48"/>
    </row>
    <row r="337" spans="1:95" ht="45" customHeight="1" x14ac:dyDescent="0.2">
      <c r="A337" s="348" t="s">
        <v>306</v>
      </c>
      <c r="B337" s="202" t="s">
        <v>854</v>
      </c>
      <c r="C337" s="160" t="s">
        <v>1164</v>
      </c>
      <c r="D337" s="660"/>
      <c r="E337" s="661"/>
      <c r="F337" s="660"/>
      <c r="G337" s="661"/>
      <c r="H337" s="660"/>
      <c r="I337" s="661"/>
      <c r="J337" s="660"/>
      <c r="K337" s="661"/>
      <c r="L337" s="660"/>
      <c r="M337" s="661"/>
      <c r="N337" s="660"/>
      <c r="O337" s="661"/>
      <c r="P337" s="660"/>
      <c r="Q337" s="661"/>
      <c r="R337" s="660"/>
      <c r="S337" s="661"/>
      <c r="T337" s="660"/>
      <c r="U337" s="661"/>
      <c r="V337" s="660"/>
      <c r="W337" s="661"/>
      <c r="X337" s="391"/>
      <c r="Y337" s="393">
        <f t="shared" si="53"/>
        <v>0</v>
      </c>
      <c r="Z337" s="454">
        <v>25</v>
      </c>
      <c r="AA337" s="184">
        <f>COUNTIF(D337:W337,"a")+COUNTIF(D337:W337,"s")</f>
        <v>0</v>
      </c>
      <c r="AB337" s="390"/>
      <c r="AD337" s="231"/>
      <c r="CE337" s="48"/>
      <c r="CF337" s="48"/>
      <c r="CG337" s="48"/>
      <c r="CH337" s="48"/>
      <c r="CI337" s="48"/>
      <c r="CJ337" s="48"/>
      <c r="CK337" s="48"/>
      <c r="CL337" s="48"/>
      <c r="CM337" s="48"/>
      <c r="CN337" s="48"/>
      <c r="CO337" s="48"/>
      <c r="CP337" s="48"/>
      <c r="CQ337" s="48"/>
    </row>
    <row r="338" spans="1:95" ht="30" customHeight="1" x14ac:dyDescent="0.2">
      <c r="A338" s="348"/>
      <c r="B338" s="431"/>
      <c r="C338" s="392" t="s">
        <v>848</v>
      </c>
      <c r="D338" s="709" t="s">
        <v>769</v>
      </c>
      <c r="E338" s="710"/>
      <c r="F338" s="710"/>
      <c r="G338" s="710"/>
      <c r="H338" s="710"/>
      <c r="I338" s="710"/>
      <c r="J338" s="710"/>
      <c r="K338" s="710"/>
      <c r="L338" s="710"/>
      <c r="M338" s="710"/>
      <c r="N338" s="710"/>
      <c r="O338" s="710"/>
      <c r="P338" s="710"/>
      <c r="Q338" s="710"/>
      <c r="R338" s="710"/>
      <c r="S338" s="710"/>
      <c r="T338" s="710"/>
      <c r="U338" s="710"/>
      <c r="V338" s="710"/>
      <c r="W338" s="710"/>
      <c r="X338" s="710"/>
      <c r="Y338" s="710"/>
      <c r="Z338" s="711"/>
      <c r="AA338" s="184"/>
      <c r="AD338" s="231"/>
      <c r="CE338" s="48"/>
      <c r="CF338" s="48"/>
      <c r="CG338" s="48"/>
      <c r="CH338" s="48"/>
      <c r="CI338" s="48"/>
      <c r="CJ338" s="48"/>
      <c r="CK338" s="48"/>
      <c r="CL338" s="48"/>
      <c r="CM338" s="48"/>
      <c r="CN338" s="48"/>
      <c r="CO338" s="48"/>
      <c r="CP338" s="48"/>
      <c r="CQ338" s="48"/>
    </row>
    <row r="339" spans="1:95" ht="27.95" customHeight="1" x14ac:dyDescent="0.2">
      <c r="A339" s="348"/>
      <c r="B339" s="97"/>
      <c r="C339" s="160" t="s">
        <v>849</v>
      </c>
      <c r="D339" s="621"/>
      <c r="E339" s="622"/>
      <c r="F339" s="621"/>
      <c r="G339" s="622"/>
      <c r="H339" s="621"/>
      <c r="I339" s="622"/>
      <c r="J339" s="621"/>
      <c r="K339" s="622"/>
      <c r="L339" s="621"/>
      <c r="M339" s="622"/>
      <c r="N339" s="621"/>
      <c r="O339" s="622"/>
      <c r="P339" s="621"/>
      <c r="Q339" s="622"/>
      <c r="R339" s="621"/>
      <c r="S339" s="622"/>
      <c r="T339" s="621"/>
      <c r="U339" s="622"/>
      <c r="V339" s="621"/>
      <c r="W339" s="745"/>
      <c r="X339" s="662"/>
      <c r="Y339" s="663"/>
      <c r="Z339" s="664"/>
      <c r="AA339" s="184">
        <f>IF(COUNTIF($D$337:$W$337,"s"),1,COUNTIF(D339:W339, "a"))</f>
        <v>0</v>
      </c>
      <c r="AB339" s="390"/>
      <c r="AD339" s="231"/>
      <c r="CE339" s="48"/>
      <c r="CF339" s="48"/>
      <c r="CG339" s="48"/>
      <c r="CH339" s="48"/>
      <c r="CI339" s="48"/>
      <c r="CJ339" s="48"/>
      <c r="CK339" s="48"/>
      <c r="CL339" s="48"/>
      <c r="CM339" s="48"/>
      <c r="CN339" s="48"/>
      <c r="CO339" s="48"/>
      <c r="CP339" s="48"/>
      <c r="CQ339" s="48"/>
    </row>
    <row r="340" spans="1:95" ht="27.95" customHeight="1" x14ac:dyDescent="0.2">
      <c r="A340" s="348"/>
      <c r="B340" s="88"/>
      <c r="C340" s="160" t="s">
        <v>850</v>
      </c>
      <c r="D340" s="628"/>
      <c r="E340" s="629"/>
      <c r="F340" s="628"/>
      <c r="G340" s="629"/>
      <c r="H340" s="628"/>
      <c r="I340" s="629"/>
      <c r="J340" s="628"/>
      <c r="K340" s="629"/>
      <c r="L340" s="628"/>
      <c r="M340" s="629"/>
      <c r="N340" s="628"/>
      <c r="O340" s="629"/>
      <c r="P340" s="628"/>
      <c r="Q340" s="629"/>
      <c r="R340" s="628"/>
      <c r="S340" s="629"/>
      <c r="T340" s="628"/>
      <c r="U340" s="629"/>
      <c r="V340" s="628"/>
      <c r="W340" s="659"/>
      <c r="X340" s="665"/>
      <c r="Y340" s="666"/>
      <c r="Z340" s="667"/>
      <c r="AA340" s="184">
        <f t="shared" ref="AA340:AA344" si="55">IF(COUNTIF($D$337:$W$337,"s"),1,COUNTIF(D340:W340, "a"))</f>
        <v>0</v>
      </c>
      <c r="AB340" s="390"/>
      <c r="AD340" s="231"/>
      <c r="CE340" s="48"/>
      <c r="CF340" s="48"/>
      <c r="CG340" s="48"/>
      <c r="CH340" s="48"/>
      <c r="CI340" s="48"/>
      <c r="CJ340" s="48"/>
      <c r="CK340" s="48"/>
      <c r="CL340" s="48"/>
      <c r="CM340" s="48"/>
      <c r="CN340" s="48"/>
      <c r="CO340" s="48"/>
      <c r="CP340" s="48"/>
      <c r="CQ340" s="48"/>
    </row>
    <row r="341" spans="1:95" ht="27.95" customHeight="1" x14ac:dyDescent="0.2">
      <c r="A341" s="445"/>
      <c r="B341" s="44"/>
      <c r="C341" s="165" t="s">
        <v>851</v>
      </c>
      <c r="D341" s="628"/>
      <c r="E341" s="629"/>
      <c r="F341" s="628"/>
      <c r="G341" s="629"/>
      <c r="H341" s="628"/>
      <c r="I341" s="629"/>
      <c r="J341" s="628"/>
      <c r="K341" s="629"/>
      <c r="L341" s="628"/>
      <c r="M341" s="629"/>
      <c r="N341" s="628"/>
      <c r="O341" s="629"/>
      <c r="P341" s="628"/>
      <c r="Q341" s="629"/>
      <c r="R341" s="628"/>
      <c r="S341" s="629"/>
      <c r="T341" s="628"/>
      <c r="U341" s="629"/>
      <c r="V341" s="628"/>
      <c r="W341" s="659"/>
      <c r="X341" s="665"/>
      <c r="Y341" s="666"/>
      <c r="Z341" s="667"/>
      <c r="AA341" s="184">
        <f t="shared" si="55"/>
        <v>0</v>
      </c>
      <c r="AB341" s="390"/>
      <c r="AD341" s="231"/>
      <c r="CE341" s="48"/>
      <c r="CF341" s="48"/>
      <c r="CG341" s="48"/>
      <c r="CH341" s="48"/>
      <c r="CI341" s="48"/>
      <c r="CJ341" s="48"/>
      <c r="CK341" s="48"/>
      <c r="CL341" s="48"/>
      <c r="CM341" s="48"/>
      <c r="CN341" s="48"/>
      <c r="CO341" s="48"/>
      <c r="CP341" s="48"/>
      <c r="CQ341" s="48"/>
    </row>
    <row r="342" spans="1:95" ht="27.95" customHeight="1" x14ac:dyDescent="0.2">
      <c r="A342" s="348"/>
      <c r="B342" s="97"/>
      <c r="C342" s="165" t="s">
        <v>852</v>
      </c>
      <c r="D342" s="628"/>
      <c r="E342" s="629"/>
      <c r="F342" s="628"/>
      <c r="G342" s="629"/>
      <c r="H342" s="628"/>
      <c r="I342" s="629"/>
      <c r="J342" s="628"/>
      <c r="K342" s="629"/>
      <c r="L342" s="628"/>
      <c r="M342" s="629"/>
      <c r="N342" s="628"/>
      <c r="O342" s="629"/>
      <c r="P342" s="628"/>
      <c r="Q342" s="629"/>
      <c r="R342" s="628"/>
      <c r="S342" s="629"/>
      <c r="T342" s="628"/>
      <c r="U342" s="629"/>
      <c r="V342" s="628"/>
      <c r="W342" s="659"/>
      <c r="X342" s="665"/>
      <c r="Y342" s="666"/>
      <c r="Z342" s="667"/>
      <c r="AA342" s="184">
        <f t="shared" si="55"/>
        <v>0</v>
      </c>
      <c r="AB342" s="390"/>
      <c r="AD342" s="231"/>
      <c r="CE342" s="48"/>
      <c r="CF342" s="48"/>
      <c r="CG342" s="48"/>
      <c r="CH342" s="48"/>
      <c r="CI342" s="48"/>
      <c r="CJ342" s="48"/>
      <c r="CK342" s="48"/>
      <c r="CL342" s="48"/>
      <c r="CM342" s="48"/>
      <c r="CN342" s="48"/>
      <c r="CO342" s="48"/>
      <c r="CP342" s="48"/>
      <c r="CQ342" s="48"/>
    </row>
    <row r="343" spans="1:95" ht="27.95" customHeight="1" x14ac:dyDescent="0.2">
      <c r="A343" s="348"/>
      <c r="B343" s="88"/>
      <c r="C343" s="160" t="s">
        <v>853</v>
      </c>
      <c r="D343" s="628"/>
      <c r="E343" s="629"/>
      <c r="F343" s="628"/>
      <c r="G343" s="629"/>
      <c r="H343" s="628"/>
      <c r="I343" s="629"/>
      <c r="J343" s="628"/>
      <c r="K343" s="629"/>
      <c r="L343" s="628"/>
      <c r="M343" s="629"/>
      <c r="N343" s="628"/>
      <c r="O343" s="629"/>
      <c r="P343" s="628"/>
      <c r="Q343" s="629"/>
      <c r="R343" s="628"/>
      <c r="S343" s="629"/>
      <c r="T343" s="628"/>
      <c r="U343" s="629"/>
      <c r="V343" s="628"/>
      <c r="W343" s="659"/>
      <c r="X343" s="665"/>
      <c r="Y343" s="666"/>
      <c r="Z343" s="667"/>
      <c r="AA343" s="184">
        <f t="shared" si="55"/>
        <v>0</v>
      </c>
      <c r="AB343" s="390"/>
      <c r="AD343" s="231"/>
      <c r="CE343" s="48"/>
      <c r="CF343" s="48"/>
      <c r="CG343" s="48"/>
      <c r="CH343" s="48"/>
      <c r="CI343" s="48"/>
      <c r="CJ343" s="48"/>
      <c r="CK343" s="48"/>
      <c r="CL343" s="48"/>
      <c r="CM343" s="48"/>
      <c r="CN343" s="48"/>
      <c r="CO343" s="48"/>
      <c r="CP343" s="48"/>
      <c r="CQ343" s="48"/>
    </row>
    <row r="344" spans="1:95" ht="27.95" customHeight="1" x14ac:dyDescent="0.2">
      <c r="A344" s="445"/>
      <c r="B344" s="85"/>
      <c r="C344" s="165" t="s">
        <v>843</v>
      </c>
      <c r="D344" s="647"/>
      <c r="E344" s="648"/>
      <c r="F344" s="647"/>
      <c r="G344" s="648"/>
      <c r="H344" s="647"/>
      <c r="I344" s="648"/>
      <c r="J344" s="647"/>
      <c r="K344" s="648"/>
      <c r="L344" s="647"/>
      <c r="M344" s="648"/>
      <c r="N344" s="647"/>
      <c r="O344" s="648"/>
      <c r="P344" s="647"/>
      <c r="Q344" s="648"/>
      <c r="R344" s="647"/>
      <c r="S344" s="648"/>
      <c r="T344" s="647"/>
      <c r="U344" s="648"/>
      <c r="V344" s="647"/>
      <c r="W344" s="829"/>
      <c r="X344" s="665"/>
      <c r="Y344" s="666"/>
      <c r="Z344" s="667"/>
      <c r="AA344" s="184">
        <f t="shared" si="55"/>
        <v>0</v>
      </c>
      <c r="AB344" s="390"/>
      <c r="AD344" s="231"/>
      <c r="CE344" s="48"/>
      <c r="CF344" s="48"/>
      <c r="CG344" s="48"/>
      <c r="CH344" s="48"/>
      <c r="CI344" s="48"/>
      <c r="CJ344" s="48"/>
      <c r="CK344" s="48"/>
      <c r="CL344" s="48"/>
      <c r="CM344" s="48"/>
      <c r="CN344" s="48"/>
      <c r="CO344" s="48"/>
      <c r="CP344" s="48"/>
      <c r="CQ344" s="48"/>
    </row>
    <row r="345" spans="1:95" ht="27.95" customHeight="1" x14ac:dyDescent="0.2">
      <c r="A345" s="348"/>
      <c r="B345" s="44"/>
      <c r="C345" s="475" t="s">
        <v>844</v>
      </c>
      <c r="D345" s="826"/>
      <c r="E345" s="827"/>
      <c r="F345" s="827"/>
      <c r="G345" s="827"/>
      <c r="H345" s="827"/>
      <c r="I345" s="827"/>
      <c r="J345" s="827"/>
      <c r="K345" s="827"/>
      <c r="L345" s="827"/>
      <c r="M345" s="827"/>
      <c r="N345" s="827"/>
      <c r="O345" s="827"/>
      <c r="P345" s="827"/>
      <c r="Q345" s="827"/>
      <c r="R345" s="827"/>
      <c r="S345" s="827"/>
      <c r="T345" s="827"/>
      <c r="U345" s="827"/>
      <c r="V345" s="827"/>
      <c r="W345" s="827"/>
      <c r="X345" s="671"/>
      <c r="Y345" s="672"/>
      <c r="Z345" s="673"/>
      <c r="AA345" s="41" t="str">
        <f>IF(AND(ISTEXT(D345),COUNTIF(D344:W344,"a")),1,IF(COUNTIF(D344:W344,"a"),0,""))</f>
        <v/>
      </c>
      <c r="AB345" s="390"/>
      <c r="AD345" s="231"/>
      <c r="CG345" s="48"/>
      <c r="CH345" s="48"/>
      <c r="CI345" s="48"/>
      <c r="CJ345" s="48"/>
      <c r="CK345" s="48"/>
      <c r="CL345" s="48"/>
      <c r="CM345" s="48"/>
    </row>
    <row r="346" spans="1:95" ht="45" customHeight="1" x14ac:dyDescent="0.2">
      <c r="A346" s="348"/>
      <c r="B346" s="202" t="s">
        <v>855</v>
      </c>
      <c r="C346" s="160" t="s">
        <v>856</v>
      </c>
      <c r="D346" s="628"/>
      <c r="E346" s="629"/>
      <c r="F346" s="628"/>
      <c r="G346" s="629"/>
      <c r="H346" s="628"/>
      <c r="I346" s="629"/>
      <c r="J346" s="628"/>
      <c r="K346" s="629"/>
      <c r="L346" s="628"/>
      <c r="M346" s="629"/>
      <c r="N346" s="628"/>
      <c r="O346" s="629"/>
      <c r="P346" s="628"/>
      <c r="Q346" s="629"/>
      <c r="R346" s="628"/>
      <c r="S346" s="629"/>
      <c r="T346" s="628"/>
      <c r="U346" s="629"/>
      <c r="V346" s="628"/>
      <c r="W346" s="629"/>
      <c r="X346" s="406"/>
      <c r="Y346" s="33">
        <f t="shared" ref="Y346" si="56">IF(OR(D346="s",F346="s",H346="s",J346="s",L346="s",N346="s",P346="s",R346="s",T346="s",V346="s"), 0, IF(OR(D346="a",F346="a",H346="a",J346="a",L346="a",N346="a",P346="a",R346="a",T346="a",V346="a"),Z346,0))</f>
        <v>0</v>
      </c>
      <c r="Z346" s="335">
        <v>25</v>
      </c>
      <c r="AA346" s="184">
        <f>COUNTIF(D346:W346,"a")+COUNTIF(D346:W346,"s")</f>
        <v>0</v>
      </c>
      <c r="AB346" s="390"/>
      <c r="AD346" s="231"/>
      <c r="CE346" s="48"/>
      <c r="CF346" s="48"/>
      <c r="CG346" s="48"/>
      <c r="CH346" s="48"/>
      <c r="CI346" s="48"/>
      <c r="CJ346" s="48"/>
      <c r="CK346" s="48"/>
      <c r="CL346" s="48"/>
      <c r="CM346" s="48"/>
      <c r="CN346" s="48"/>
      <c r="CO346" s="48"/>
      <c r="CP346" s="48"/>
      <c r="CQ346" s="48"/>
    </row>
    <row r="347" spans="1:95" ht="30" customHeight="1" x14ac:dyDescent="0.2">
      <c r="A347" s="348"/>
      <c r="B347" s="431"/>
      <c r="C347" s="392" t="s">
        <v>857</v>
      </c>
      <c r="D347" s="709" t="s">
        <v>769</v>
      </c>
      <c r="E347" s="710"/>
      <c r="F347" s="710"/>
      <c r="G347" s="710"/>
      <c r="H347" s="710"/>
      <c r="I347" s="710"/>
      <c r="J347" s="710"/>
      <c r="K347" s="710"/>
      <c r="L347" s="710"/>
      <c r="M347" s="710"/>
      <c r="N347" s="710"/>
      <c r="O347" s="710"/>
      <c r="P347" s="710"/>
      <c r="Q347" s="710"/>
      <c r="R347" s="710"/>
      <c r="S347" s="710"/>
      <c r="T347" s="710"/>
      <c r="U347" s="710"/>
      <c r="V347" s="710"/>
      <c r="W347" s="710"/>
      <c r="X347" s="710"/>
      <c r="Y347" s="710"/>
      <c r="Z347" s="711"/>
      <c r="AA347" s="184"/>
      <c r="AD347" s="231"/>
      <c r="CE347" s="48"/>
      <c r="CF347" s="48"/>
      <c r="CG347" s="48"/>
      <c r="CH347" s="48"/>
      <c r="CI347" s="48"/>
      <c r="CJ347" s="48"/>
      <c r="CK347" s="48"/>
      <c r="CL347" s="48"/>
      <c r="CM347" s="48"/>
      <c r="CN347" s="48"/>
      <c r="CO347" s="48"/>
      <c r="CP347" s="48"/>
      <c r="CQ347" s="48"/>
    </row>
    <row r="348" spans="1:95" ht="27.95" customHeight="1" x14ac:dyDescent="0.2">
      <c r="A348" s="348"/>
      <c r="B348" s="97"/>
      <c r="C348" s="160" t="s">
        <v>858</v>
      </c>
      <c r="D348" s="621"/>
      <c r="E348" s="622"/>
      <c r="F348" s="621"/>
      <c r="G348" s="622"/>
      <c r="H348" s="621"/>
      <c r="I348" s="622"/>
      <c r="J348" s="621"/>
      <c r="K348" s="622"/>
      <c r="L348" s="621"/>
      <c r="M348" s="622"/>
      <c r="N348" s="621"/>
      <c r="O348" s="622"/>
      <c r="P348" s="621"/>
      <c r="Q348" s="622"/>
      <c r="R348" s="621"/>
      <c r="S348" s="622"/>
      <c r="T348" s="621"/>
      <c r="U348" s="622"/>
      <c r="V348" s="621"/>
      <c r="W348" s="745"/>
      <c r="X348" s="662"/>
      <c r="Y348" s="663"/>
      <c r="Z348" s="664"/>
      <c r="AA348" s="184">
        <f>IF(COUNTIF($D$346:$W$346,"s"),1,COUNTIF(D348:W348, "a"))</f>
        <v>0</v>
      </c>
      <c r="AB348" s="390"/>
      <c r="AD348" s="231"/>
      <c r="CE348" s="48"/>
      <c r="CF348" s="48"/>
      <c r="CG348" s="48"/>
      <c r="CH348" s="48"/>
      <c r="CI348" s="48"/>
      <c r="CJ348" s="48"/>
      <c r="CK348" s="48"/>
      <c r="CL348" s="48"/>
      <c r="CM348" s="48"/>
      <c r="CN348" s="48"/>
      <c r="CO348" s="48"/>
      <c r="CP348" s="48"/>
      <c r="CQ348" s="48"/>
    </row>
    <row r="349" spans="1:95" ht="27.95" customHeight="1" x14ac:dyDescent="0.2">
      <c r="A349" s="348"/>
      <c r="B349" s="88"/>
      <c r="C349" s="160" t="s">
        <v>859</v>
      </c>
      <c r="D349" s="628"/>
      <c r="E349" s="629"/>
      <c r="F349" s="628"/>
      <c r="G349" s="629"/>
      <c r="H349" s="628"/>
      <c r="I349" s="629"/>
      <c r="J349" s="628"/>
      <c r="K349" s="629"/>
      <c r="L349" s="628"/>
      <c r="M349" s="629"/>
      <c r="N349" s="628"/>
      <c r="O349" s="629"/>
      <c r="P349" s="628"/>
      <c r="Q349" s="629"/>
      <c r="R349" s="628"/>
      <c r="S349" s="629"/>
      <c r="T349" s="628"/>
      <c r="U349" s="629"/>
      <c r="V349" s="628"/>
      <c r="W349" s="659"/>
      <c r="X349" s="665"/>
      <c r="Y349" s="666"/>
      <c r="Z349" s="667"/>
      <c r="AA349" s="184">
        <f t="shared" ref="AA349:AA350" si="57">IF(COUNTIF($D$346:$W$346,"s"),1,COUNTIF(D349:W349, "a"))</f>
        <v>0</v>
      </c>
      <c r="AB349" s="390"/>
      <c r="AD349" s="231"/>
      <c r="CE349" s="48"/>
      <c r="CF349" s="48"/>
      <c r="CG349" s="48"/>
      <c r="CH349" s="48"/>
      <c r="CI349" s="48"/>
      <c r="CJ349" s="48"/>
      <c r="CK349" s="48"/>
      <c r="CL349" s="48"/>
      <c r="CM349" s="48"/>
      <c r="CN349" s="48"/>
      <c r="CO349" s="48"/>
      <c r="CP349" s="48"/>
      <c r="CQ349" s="48"/>
    </row>
    <row r="350" spans="1:95" ht="27.95" customHeight="1" x14ac:dyDescent="0.2">
      <c r="A350" s="445"/>
      <c r="B350" s="85"/>
      <c r="C350" s="165" t="s">
        <v>843</v>
      </c>
      <c r="D350" s="628"/>
      <c r="E350" s="629"/>
      <c r="F350" s="628"/>
      <c r="G350" s="629"/>
      <c r="H350" s="628"/>
      <c r="I350" s="629"/>
      <c r="J350" s="628"/>
      <c r="K350" s="629"/>
      <c r="L350" s="628"/>
      <c r="M350" s="629"/>
      <c r="N350" s="628"/>
      <c r="O350" s="629"/>
      <c r="P350" s="628"/>
      <c r="Q350" s="629"/>
      <c r="R350" s="628"/>
      <c r="S350" s="629"/>
      <c r="T350" s="628"/>
      <c r="U350" s="629"/>
      <c r="V350" s="628"/>
      <c r="W350" s="659"/>
      <c r="X350" s="665"/>
      <c r="Y350" s="666"/>
      <c r="Z350" s="667"/>
      <c r="AA350" s="184">
        <f t="shared" si="57"/>
        <v>0</v>
      </c>
      <c r="AB350" s="390"/>
      <c r="AD350" s="231"/>
      <c r="CE350" s="48"/>
      <c r="CF350" s="48"/>
      <c r="CG350" s="48"/>
      <c r="CH350" s="48"/>
      <c r="CI350" s="48"/>
      <c r="CJ350" s="48"/>
      <c r="CK350" s="48"/>
      <c r="CL350" s="48"/>
      <c r="CM350" s="48"/>
      <c r="CN350" s="48"/>
      <c r="CO350" s="48"/>
      <c r="CP350" s="48"/>
      <c r="CQ350" s="48"/>
    </row>
    <row r="351" spans="1:95" ht="27.95" customHeight="1" x14ac:dyDescent="0.2">
      <c r="A351" s="348"/>
      <c r="B351" s="44"/>
      <c r="C351" s="475" t="s">
        <v>860</v>
      </c>
      <c r="D351" s="826"/>
      <c r="E351" s="827"/>
      <c r="F351" s="827"/>
      <c r="G351" s="827"/>
      <c r="H351" s="827"/>
      <c r="I351" s="827"/>
      <c r="J351" s="827"/>
      <c r="K351" s="827"/>
      <c r="L351" s="827"/>
      <c r="M351" s="827"/>
      <c r="N351" s="827"/>
      <c r="O351" s="827"/>
      <c r="P351" s="827"/>
      <c r="Q351" s="827"/>
      <c r="R351" s="827"/>
      <c r="S351" s="827"/>
      <c r="T351" s="827"/>
      <c r="U351" s="827"/>
      <c r="V351" s="827"/>
      <c r="W351" s="827"/>
      <c r="X351" s="665"/>
      <c r="Y351" s="666"/>
      <c r="Z351" s="667"/>
      <c r="AA351" s="41" t="str">
        <f>IF(AND(ISTEXT(D351),COUNTIF(D348:W348,"a")),1,IF(COUNTIF(D348:W348,"a"),0,""))</f>
        <v/>
      </c>
      <c r="AB351" s="390"/>
      <c r="AD351" s="231"/>
      <c r="CG351" s="48"/>
      <c r="CH351" s="48"/>
      <c r="CI351" s="48"/>
      <c r="CJ351" s="48"/>
      <c r="CK351" s="48"/>
      <c r="CL351" s="48"/>
      <c r="CM351" s="48"/>
    </row>
    <row r="352" spans="1:95" ht="27.95" customHeight="1" x14ac:dyDescent="0.2">
      <c r="A352" s="348"/>
      <c r="B352" s="44"/>
      <c r="C352" s="475" t="s">
        <v>844</v>
      </c>
      <c r="D352" s="826"/>
      <c r="E352" s="827"/>
      <c r="F352" s="827"/>
      <c r="G352" s="827"/>
      <c r="H352" s="827"/>
      <c r="I352" s="827"/>
      <c r="J352" s="827"/>
      <c r="K352" s="827"/>
      <c r="L352" s="827"/>
      <c r="M352" s="827"/>
      <c r="N352" s="827"/>
      <c r="O352" s="827"/>
      <c r="P352" s="827"/>
      <c r="Q352" s="827"/>
      <c r="R352" s="827"/>
      <c r="S352" s="827"/>
      <c r="T352" s="827"/>
      <c r="U352" s="827"/>
      <c r="V352" s="827"/>
      <c r="W352" s="828"/>
      <c r="X352" s="665"/>
      <c r="Y352" s="666"/>
      <c r="Z352" s="667"/>
      <c r="AA352" s="41" t="str">
        <f>IF(AND(ISTEXT(D352),COUNTIF(D350:W350,"a")),1,IF(COUNTIF(D350:W350,"a"),0,""))</f>
        <v/>
      </c>
      <c r="AB352" s="390"/>
      <c r="AD352" s="231"/>
      <c r="CG352" s="48"/>
      <c r="CH352" s="48"/>
      <c r="CI352" s="48"/>
      <c r="CJ352" s="48"/>
      <c r="CK352" s="48"/>
      <c r="CL352" s="48"/>
      <c r="CM352" s="48"/>
    </row>
    <row r="353" spans="1:95" ht="88.5" customHeight="1" thickBot="1" x14ac:dyDescent="0.25">
      <c r="A353" s="348"/>
      <c r="B353" s="202" t="s">
        <v>1129</v>
      </c>
      <c r="C353" s="160" t="s">
        <v>1130</v>
      </c>
      <c r="D353" s="621"/>
      <c r="E353" s="622"/>
      <c r="F353" s="621"/>
      <c r="G353" s="622"/>
      <c r="H353" s="621"/>
      <c r="I353" s="622"/>
      <c r="J353" s="621"/>
      <c r="K353" s="622"/>
      <c r="L353" s="621"/>
      <c r="M353" s="622"/>
      <c r="N353" s="621"/>
      <c r="O353" s="622"/>
      <c r="P353" s="621"/>
      <c r="Q353" s="622"/>
      <c r="R353" s="621"/>
      <c r="S353" s="622"/>
      <c r="T353" s="621"/>
      <c r="U353" s="622"/>
      <c r="V353" s="621"/>
      <c r="W353" s="622"/>
      <c r="X353" s="406"/>
      <c r="Y353" s="33">
        <f t="shared" ref="Y353" si="58">IF(OR(D353="s",F353="s",H353="s",J353="s",L353="s",N353="s",P353="s",R353="s",T353="s",V353="s"), 0, IF(OR(D353="a",F353="a",H353="a",J353="a",L353="a",N353="a",P353="a",R353="a",T353="a",V353="a"),Z353,0))</f>
        <v>0</v>
      </c>
      <c r="Z353" s="335">
        <v>10</v>
      </c>
      <c r="AA353" s="184">
        <f>COUNTIF(D353:W353,"a")+COUNTIF(D353:W353,"s")</f>
        <v>0</v>
      </c>
      <c r="AB353" s="390"/>
      <c r="AD353" s="231"/>
      <c r="CE353" s="48"/>
      <c r="CF353" s="48"/>
      <c r="CG353" s="48"/>
      <c r="CH353" s="48"/>
      <c r="CI353" s="48"/>
      <c r="CJ353" s="48"/>
      <c r="CK353" s="48"/>
      <c r="CL353" s="48"/>
      <c r="CM353" s="48"/>
      <c r="CN353" s="48"/>
      <c r="CO353" s="48"/>
      <c r="CP353" s="48"/>
      <c r="CQ353" s="48"/>
    </row>
    <row r="354" spans="1:95" ht="21" customHeight="1" thickTop="1" thickBot="1" x14ac:dyDescent="0.25">
      <c r="A354" s="348"/>
      <c r="B354" s="84"/>
      <c r="C354" s="146"/>
      <c r="D354" s="638" t="s">
        <v>76</v>
      </c>
      <c r="E354" s="639"/>
      <c r="F354" s="639"/>
      <c r="G354" s="639"/>
      <c r="H354" s="639"/>
      <c r="I354" s="639"/>
      <c r="J354" s="639"/>
      <c r="K354" s="639"/>
      <c r="L354" s="639"/>
      <c r="M354" s="639"/>
      <c r="N354" s="639"/>
      <c r="O354" s="639"/>
      <c r="P354" s="639"/>
      <c r="Q354" s="639"/>
      <c r="R354" s="639"/>
      <c r="S354" s="639"/>
      <c r="T354" s="639"/>
      <c r="U354" s="639"/>
      <c r="V354" s="639"/>
      <c r="W354" s="639"/>
      <c r="X354" s="640"/>
      <c r="Y354" s="86">
        <f>SUM(Y288:Y353)</f>
        <v>0</v>
      </c>
      <c r="Z354" s="337">
        <f>SUM(Z288:Z293)+Z300+SUM(Z303:Z353)</f>
        <v>200</v>
      </c>
      <c r="AA354" s="184"/>
      <c r="AD354" s="231"/>
      <c r="CE354" s="48"/>
      <c r="CF354" s="48"/>
      <c r="CG354" s="48"/>
      <c r="CH354" s="48"/>
      <c r="CI354" s="48"/>
      <c r="CJ354" s="48"/>
      <c r="CK354" s="48"/>
      <c r="CL354" s="48"/>
      <c r="CM354" s="48"/>
      <c r="CN354" s="48"/>
      <c r="CO354" s="48"/>
      <c r="CP354" s="48"/>
      <c r="CQ354" s="48"/>
    </row>
    <row r="355" spans="1:95" ht="21" customHeight="1" thickBot="1" x14ac:dyDescent="0.25">
      <c r="A355" s="321"/>
      <c r="B355" s="163"/>
      <c r="C355" s="151"/>
      <c r="D355" s="634"/>
      <c r="E355" s="635"/>
      <c r="F355" s="830">
        <v>0</v>
      </c>
      <c r="G355" s="642"/>
      <c r="H355" s="642"/>
      <c r="I355" s="642"/>
      <c r="J355" s="642"/>
      <c r="K355" s="642"/>
      <c r="L355" s="642"/>
      <c r="M355" s="642"/>
      <c r="N355" s="642"/>
      <c r="O355" s="642"/>
      <c r="P355" s="642"/>
      <c r="Q355" s="642"/>
      <c r="R355" s="642"/>
      <c r="S355" s="642"/>
      <c r="T355" s="642"/>
      <c r="U355" s="642"/>
      <c r="V355" s="642"/>
      <c r="W355" s="642"/>
      <c r="X355" s="642"/>
      <c r="Y355" s="642"/>
      <c r="Z355" s="643"/>
      <c r="AA355" s="184"/>
      <c r="AD355" s="231"/>
      <c r="CE355" s="48"/>
      <c r="CF355" s="48"/>
      <c r="CG355" s="48"/>
      <c r="CH355" s="48"/>
      <c r="CI355" s="48"/>
      <c r="CJ355" s="48"/>
      <c r="CK355" s="48"/>
      <c r="CL355" s="48"/>
      <c r="CM355" s="48"/>
      <c r="CN355" s="48"/>
      <c r="CO355" s="48"/>
      <c r="CP355" s="48"/>
      <c r="CQ355" s="48"/>
    </row>
    <row r="356" spans="1:95" ht="30" customHeight="1" thickBot="1" x14ac:dyDescent="0.25">
      <c r="A356" s="319"/>
      <c r="B356" s="203" t="s">
        <v>1085</v>
      </c>
      <c r="C356" s="153" t="s">
        <v>1086</v>
      </c>
      <c r="D356" s="159"/>
      <c r="E356" s="158"/>
      <c r="F356" s="161"/>
      <c r="G356" s="162"/>
      <c r="H356" s="425"/>
      <c r="I356" s="158"/>
      <c r="J356" s="169"/>
      <c r="K356" s="162"/>
      <c r="L356" s="159"/>
      <c r="M356" s="158"/>
      <c r="N356" s="161"/>
      <c r="O356" s="162"/>
      <c r="P356" s="159"/>
      <c r="Q356" s="158"/>
      <c r="R356" s="161"/>
      <c r="S356" s="162"/>
      <c r="T356" s="159"/>
      <c r="U356" s="158"/>
      <c r="V356" s="161"/>
      <c r="W356" s="158"/>
      <c r="X356" s="282"/>
      <c r="Y356" s="355"/>
      <c r="Z356" s="345"/>
      <c r="AD356" s="231"/>
      <c r="CG356" s="48"/>
      <c r="CH356" s="48"/>
      <c r="CI356" s="48"/>
      <c r="CJ356" s="48"/>
      <c r="CK356" s="48"/>
      <c r="CL356" s="48"/>
      <c r="CM356" s="48"/>
    </row>
    <row r="357" spans="1:95" ht="30" customHeight="1" x14ac:dyDescent="0.2">
      <c r="A357" s="319"/>
      <c r="B357" s="42"/>
      <c r="C357" s="312" t="s">
        <v>766</v>
      </c>
      <c r="D357" s="644"/>
      <c r="E357" s="645"/>
      <c r="F357" s="645"/>
      <c r="G357" s="645"/>
      <c r="H357" s="645"/>
      <c r="I357" s="645"/>
      <c r="J357" s="645"/>
      <c r="K357" s="645"/>
      <c r="L357" s="645"/>
      <c r="M357" s="645"/>
      <c r="N357" s="645"/>
      <c r="O357" s="645"/>
      <c r="P357" s="645"/>
      <c r="Q357" s="645"/>
      <c r="R357" s="645"/>
      <c r="S357" s="645"/>
      <c r="T357" s="645"/>
      <c r="U357" s="645"/>
      <c r="V357" s="645"/>
      <c r="W357" s="645"/>
      <c r="X357" s="645"/>
      <c r="Y357" s="645"/>
      <c r="Z357" s="646"/>
      <c r="AA357" s="184"/>
      <c r="AD357" s="231"/>
      <c r="CE357" s="48"/>
      <c r="CF357" s="48"/>
      <c r="CG357" s="48"/>
      <c r="CH357" s="48"/>
      <c r="CI357" s="48"/>
      <c r="CJ357" s="48"/>
      <c r="CK357" s="48"/>
      <c r="CL357" s="48"/>
      <c r="CM357" s="48"/>
      <c r="CN357" s="48"/>
      <c r="CO357" s="48"/>
      <c r="CP357" s="48"/>
      <c r="CQ357" s="48"/>
    </row>
    <row r="358" spans="1:95" ht="30" customHeight="1" x14ac:dyDescent="0.2">
      <c r="A358" s="319"/>
      <c r="B358" s="42"/>
      <c r="C358" s="312" t="s">
        <v>1087</v>
      </c>
      <c r="D358" s="644"/>
      <c r="E358" s="645"/>
      <c r="F358" s="645"/>
      <c r="G358" s="645"/>
      <c r="H358" s="645"/>
      <c r="I358" s="645"/>
      <c r="J358" s="645"/>
      <c r="K358" s="645"/>
      <c r="L358" s="645"/>
      <c r="M358" s="645"/>
      <c r="N358" s="645"/>
      <c r="O358" s="645"/>
      <c r="P358" s="645"/>
      <c r="Q358" s="645"/>
      <c r="R358" s="645"/>
      <c r="S358" s="645"/>
      <c r="T358" s="645"/>
      <c r="U358" s="645"/>
      <c r="V358" s="645"/>
      <c r="W358" s="645"/>
      <c r="X358" s="645"/>
      <c r="Y358" s="645"/>
      <c r="Z358" s="646"/>
      <c r="AA358" s="184"/>
      <c r="AD358" s="231"/>
      <c r="CE358" s="48"/>
      <c r="CF358" s="48"/>
      <c r="CG358" s="48"/>
      <c r="CH358" s="48"/>
      <c r="CI358" s="48"/>
      <c r="CJ358" s="48"/>
      <c r="CK358" s="48"/>
      <c r="CL358" s="48"/>
      <c r="CM358" s="48"/>
      <c r="CN358" s="48"/>
      <c r="CO358" s="48"/>
      <c r="CP358" s="48"/>
      <c r="CQ358" s="48"/>
    </row>
    <row r="359" spans="1:95" s="245" customFormat="1" ht="67.7" customHeight="1" x14ac:dyDescent="0.2">
      <c r="A359" s="348"/>
      <c r="B359" s="198" t="s">
        <v>1088</v>
      </c>
      <c r="C359" s="150" t="s">
        <v>1089</v>
      </c>
      <c r="D359" s="647"/>
      <c r="E359" s="648"/>
      <c r="F359" s="647"/>
      <c r="G359" s="648"/>
      <c r="H359" s="647"/>
      <c r="I359" s="648"/>
      <c r="J359" s="647"/>
      <c r="K359" s="648"/>
      <c r="L359" s="647"/>
      <c r="M359" s="648"/>
      <c r="N359" s="647"/>
      <c r="O359" s="648"/>
      <c r="P359" s="647"/>
      <c r="Q359" s="648"/>
      <c r="R359" s="647"/>
      <c r="S359" s="648"/>
      <c r="T359" s="647"/>
      <c r="U359" s="648"/>
      <c r="V359" s="647"/>
      <c r="W359" s="648"/>
      <c r="X359" s="309"/>
      <c r="Y359" s="96">
        <f>IF(OR(D359="s",F359="s",H359="s",J359="s",L359="s",N359="s",P359="s",R359="s",T359="s",V359="s"), 0, IF(OR(D359="a",F359="a",H359="a",J359="a",L359="a",N359="a",P359="a",R359="a",T359="a",V359="a"),Z359,0))</f>
        <v>0</v>
      </c>
      <c r="Z359" s="339">
        <f>IF(X359="na",0,20)</f>
        <v>20</v>
      </c>
      <c r="AA359" s="184">
        <f>IF(AND(COUNTIF(D359:W359,"s"),X361="na"),0,COUNTIF(D359:W359,"a")+COUNTIF(D359:W359,"s")+COUNTIF(X359,"na"))</f>
        <v>0</v>
      </c>
      <c r="AB359" s="390"/>
      <c r="AC359" s="244"/>
      <c r="AD359" s="231"/>
      <c r="AE359" s="244"/>
      <c r="AF359" s="244"/>
      <c r="AG359" s="244"/>
      <c r="AH359" s="244"/>
      <c r="AI359" s="244"/>
      <c r="AJ359" s="244"/>
      <c r="AK359" s="244"/>
      <c r="AL359" s="244"/>
      <c r="AM359" s="244"/>
      <c r="AN359" s="244"/>
      <c r="AO359" s="244"/>
      <c r="AP359" s="244"/>
      <c r="AQ359" s="244"/>
      <c r="AR359" s="244"/>
      <c r="AS359" s="244"/>
      <c r="AT359" s="244"/>
      <c r="AU359" s="244"/>
      <c r="AV359" s="244"/>
      <c r="AW359" s="244"/>
      <c r="AX359" s="244"/>
      <c r="AY359" s="244"/>
      <c r="AZ359" s="244"/>
      <c r="BA359" s="244"/>
      <c r="BB359" s="244"/>
      <c r="BC359" s="244"/>
      <c r="BD359" s="244"/>
      <c r="BE359" s="244"/>
      <c r="BF359" s="244"/>
      <c r="BG359" s="244"/>
      <c r="BH359" s="244"/>
      <c r="BI359" s="244"/>
      <c r="BJ359" s="244"/>
      <c r="BK359" s="244"/>
      <c r="BL359" s="244"/>
      <c r="BM359" s="244"/>
      <c r="BN359" s="244"/>
      <c r="BO359" s="244"/>
      <c r="BP359" s="244"/>
      <c r="BQ359" s="244"/>
      <c r="BR359" s="244"/>
      <c r="BS359" s="244"/>
      <c r="BT359" s="244"/>
      <c r="BU359" s="244"/>
      <c r="BV359" s="244"/>
      <c r="BW359" s="244"/>
      <c r="BX359" s="244"/>
      <c r="BY359" s="244"/>
      <c r="BZ359" s="244"/>
      <c r="CA359" s="244"/>
      <c r="CB359" s="244"/>
      <c r="CC359" s="244"/>
      <c r="CD359" s="244"/>
      <c r="CE359" s="243"/>
      <c r="CF359" s="243"/>
      <c r="CG359" s="243"/>
      <c r="CH359" s="243"/>
      <c r="CI359" s="243"/>
      <c r="CJ359" s="243"/>
      <c r="CK359" s="243"/>
      <c r="CL359" s="243"/>
      <c r="CM359" s="243"/>
      <c r="CN359" s="243"/>
      <c r="CO359" s="243"/>
      <c r="CP359" s="243"/>
      <c r="CQ359" s="243"/>
    </row>
    <row r="360" spans="1:95" ht="30" customHeight="1" x14ac:dyDescent="0.2">
      <c r="A360" s="319"/>
      <c r="B360" s="42"/>
      <c r="C360" s="312" t="s">
        <v>1090</v>
      </c>
      <c r="D360" s="644"/>
      <c r="E360" s="645"/>
      <c r="F360" s="645"/>
      <c r="G360" s="645"/>
      <c r="H360" s="645"/>
      <c r="I360" s="645"/>
      <c r="J360" s="645"/>
      <c r="K360" s="645"/>
      <c r="L360" s="645"/>
      <c r="M360" s="645"/>
      <c r="N360" s="645"/>
      <c r="O360" s="645"/>
      <c r="P360" s="645"/>
      <c r="Q360" s="645"/>
      <c r="R360" s="645"/>
      <c r="S360" s="645"/>
      <c r="T360" s="645"/>
      <c r="U360" s="645"/>
      <c r="V360" s="645"/>
      <c r="W360" s="645"/>
      <c r="X360" s="645"/>
      <c r="Y360" s="645"/>
      <c r="Z360" s="646"/>
      <c r="AA360" s="184"/>
      <c r="AD360" s="231"/>
      <c r="CE360" s="48"/>
      <c r="CF360" s="48"/>
      <c r="CG360" s="48"/>
      <c r="CH360" s="48"/>
      <c r="CI360" s="48"/>
      <c r="CJ360" s="48"/>
      <c r="CK360" s="48"/>
      <c r="CL360" s="48"/>
      <c r="CM360" s="48"/>
      <c r="CN360" s="48"/>
      <c r="CO360" s="48"/>
      <c r="CP360" s="48"/>
      <c r="CQ360" s="48"/>
    </row>
    <row r="361" spans="1:95" s="245" customFormat="1" ht="45" customHeight="1" x14ac:dyDescent="0.2">
      <c r="A361" s="348"/>
      <c r="B361" s="208" t="s">
        <v>1091</v>
      </c>
      <c r="C361" s="150" t="s">
        <v>1117</v>
      </c>
      <c r="D361" s="628"/>
      <c r="E361" s="629"/>
      <c r="F361" s="628"/>
      <c r="G361" s="629"/>
      <c r="H361" s="628"/>
      <c r="I361" s="629"/>
      <c r="J361" s="628"/>
      <c r="K361" s="629"/>
      <c r="L361" s="628"/>
      <c r="M361" s="629"/>
      <c r="N361" s="628"/>
      <c r="O361" s="629"/>
      <c r="P361" s="628"/>
      <c r="Q361" s="629"/>
      <c r="R361" s="628"/>
      <c r="S361" s="629"/>
      <c r="T361" s="628"/>
      <c r="U361" s="629"/>
      <c r="V361" s="628"/>
      <c r="W361" s="629"/>
      <c r="X361" s="309"/>
      <c r="Y361" s="96">
        <f>IF(OR(D361="s",F361="s",H361="s",J361="s",L361="s",N361="s",P361="s",R361="s",T361="s",V361="s"), 0, IF(OR(D361="a",F361="a",H361="a",J361="a",L361="a",N361="a",P361="a",R361="a",T361="a",V361="a"),Z361,0))</f>
        <v>0</v>
      </c>
      <c r="Z361" s="339">
        <f>IF(X361="na",0,10)</f>
        <v>10</v>
      </c>
      <c r="AA361" s="184">
        <f>IF(AND(COUNTIF(D359:W359,"s"),X361="na"),0,COUNTIF(D361:W361,"a")+COUNTIF(D361:W361,"s")+COUNTIF(X361,"na"))</f>
        <v>0</v>
      </c>
      <c r="AB361" s="390"/>
      <c r="AC361" s="244"/>
      <c r="AD361" s="231"/>
      <c r="AE361" s="244"/>
      <c r="AF361" s="244"/>
      <c r="AG361" s="244"/>
      <c r="AH361" s="244"/>
      <c r="AI361" s="244"/>
      <c r="AJ361" s="244"/>
      <c r="AK361" s="244"/>
      <c r="AL361" s="244"/>
      <c r="AM361" s="244"/>
      <c r="AN361" s="244"/>
      <c r="AO361" s="244"/>
      <c r="AP361" s="244"/>
      <c r="AQ361" s="244"/>
      <c r="AR361" s="244"/>
      <c r="AS361" s="244"/>
      <c r="AT361" s="244"/>
      <c r="AU361" s="244"/>
      <c r="AV361" s="244"/>
      <c r="AW361" s="244"/>
      <c r="AX361" s="244"/>
      <c r="AY361" s="244"/>
      <c r="AZ361" s="244"/>
      <c r="BA361" s="244"/>
      <c r="BB361" s="244"/>
      <c r="BC361" s="244"/>
      <c r="BD361" s="244"/>
      <c r="BE361" s="244"/>
      <c r="BF361" s="244"/>
      <c r="BG361" s="244"/>
      <c r="BH361" s="244"/>
      <c r="BI361" s="244"/>
      <c r="BJ361" s="244"/>
      <c r="BK361" s="244"/>
      <c r="BL361" s="244"/>
      <c r="BM361" s="244"/>
      <c r="BN361" s="244"/>
      <c r="BO361" s="244"/>
      <c r="BP361" s="244"/>
      <c r="BQ361" s="244"/>
      <c r="BR361" s="244"/>
      <c r="BS361" s="244"/>
      <c r="BT361" s="244"/>
      <c r="BU361" s="244"/>
      <c r="BV361" s="244"/>
      <c r="BW361" s="244"/>
      <c r="BX361" s="244"/>
      <c r="BY361" s="244"/>
      <c r="BZ361" s="244"/>
      <c r="CA361" s="244"/>
      <c r="CB361" s="244"/>
      <c r="CC361" s="244"/>
      <c r="CD361" s="244"/>
      <c r="CE361" s="243"/>
      <c r="CF361" s="243"/>
      <c r="CG361" s="243"/>
      <c r="CH361" s="243"/>
      <c r="CI361" s="243"/>
      <c r="CJ361" s="243"/>
      <c r="CK361" s="243"/>
      <c r="CL361" s="243"/>
      <c r="CM361" s="243"/>
      <c r="CN361" s="243"/>
      <c r="CO361" s="243"/>
      <c r="CP361" s="243"/>
      <c r="CQ361" s="243"/>
    </row>
    <row r="362" spans="1:95" ht="30" customHeight="1" x14ac:dyDescent="0.2">
      <c r="A362" s="319"/>
      <c r="B362" s="42"/>
      <c r="C362" s="312" t="s">
        <v>763</v>
      </c>
      <c r="D362" s="644"/>
      <c r="E362" s="645"/>
      <c r="F362" s="645"/>
      <c r="G362" s="645"/>
      <c r="H362" s="645"/>
      <c r="I362" s="645"/>
      <c r="J362" s="645"/>
      <c r="K362" s="645"/>
      <c r="L362" s="645"/>
      <c r="M362" s="645"/>
      <c r="N362" s="645"/>
      <c r="O362" s="645"/>
      <c r="P362" s="645"/>
      <c r="Q362" s="645"/>
      <c r="R362" s="645"/>
      <c r="S362" s="645"/>
      <c r="T362" s="645"/>
      <c r="U362" s="645"/>
      <c r="V362" s="645"/>
      <c r="W362" s="645"/>
      <c r="X362" s="645"/>
      <c r="Y362" s="645"/>
      <c r="Z362" s="646"/>
      <c r="AA362" s="184"/>
      <c r="AD362" s="231"/>
      <c r="CE362" s="48"/>
      <c r="CF362" s="48"/>
      <c r="CG362" s="48"/>
      <c r="CH362" s="48"/>
      <c r="CI362" s="48"/>
      <c r="CJ362" s="48"/>
      <c r="CK362" s="48"/>
      <c r="CL362" s="48"/>
      <c r="CM362" s="48"/>
      <c r="CN362" s="48"/>
      <c r="CO362" s="48"/>
      <c r="CP362" s="48"/>
      <c r="CQ362" s="48"/>
    </row>
    <row r="363" spans="1:95" s="245" customFormat="1" ht="45" customHeight="1" x14ac:dyDescent="0.2">
      <c r="A363" s="348"/>
      <c r="B363" s="198" t="s">
        <v>1092</v>
      </c>
      <c r="C363" s="150" t="s">
        <v>1093</v>
      </c>
      <c r="D363" s="628"/>
      <c r="E363" s="629"/>
      <c r="F363" s="628"/>
      <c r="G363" s="629"/>
      <c r="H363" s="628"/>
      <c r="I363" s="629"/>
      <c r="J363" s="628"/>
      <c r="K363" s="629"/>
      <c r="L363" s="628"/>
      <c r="M363" s="629"/>
      <c r="N363" s="628"/>
      <c r="O363" s="629"/>
      <c r="P363" s="628"/>
      <c r="Q363" s="629"/>
      <c r="R363" s="628"/>
      <c r="S363" s="629"/>
      <c r="T363" s="628"/>
      <c r="U363" s="629"/>
      <c r="V363" s="628"/>
      <c r="W363" s="629"/>
      <c r="X363" s="540" t="str">
        <f>IF(OR(AND(X361="na",COUNTIF(D359:W359,"a")),AND(X359="na",X361="na")),"na","")</f>
        <v/>
      </c>
      <c r="Y363" s="96">
        <f>IF(OR(D363="s",F363="s",H363="s",J363="s",L363="s",N363="s",P363="s",R363="s",T363="s",V363="s"), 0, IF(OR(D363="a",F363="a",H363="a",J363="a",L363="a",N363="a",P363="a",R363="a",T363="a",V363="a"),Z363,0))</f>
        <v>0</v>
      </c>
      <c r="Z363" s="339">
        <f>IF(X363="na",0,10)</f>
        <v>10</v>
      </c>
      <c r="AA363" s="184">
        <f>COUNTIF(D363:W363,"a")+COUNTIF(D363:W363,"s")+COUNTIF(X363,"na")</f>
        <v>0</v>
      </c>
      <c r="AB363" s="390"/>
      <c r="AC363" s="244"/>
      <c r="AD363" s="231"/>
      <c r="AE363" s="244"/>
      <c r="AF363" s="244"/>
      <c r="AG363" s="244"/>
      <c r="AH363" s="244"/>
      <c r="AI363" s="244"/>
      <c r="AJ363" s="244"/>
      <c r="AK363" s="244"/>
      <c r="AL363" s="244"/>
      <c r="AM363" s="244"/>
      <c r="AN363" s="244"/>
      <c r="AO363" s="244"/>
      <c r="AP363" s="244"/>
      <c r="AQ363" s="244"/>
      <c r="AR363" s="244"/>
      <c r="AS363" s="244"/>
      <c r="AT363" s="244"/>
      <c r="AU363" s="244"/>
      <c r="AV363" s="244"/>
      <c r="AW363" s="244"/>
      <c r="AX363" s="244"/>
      <c r="AY363" s="244"/>
      <c r="AZ363" s="244"/>
      <c r="BA363" s="244"/>
      <c r="BB363" s="244"/>
      <c r="BC363" s="244"/>
      <c r="BD363" s="244"/>
      <c r="BE363" s="244"/>
      <c r="BF363" s="244"/>
      <c r="BG363" s="244"/>
      <c r="BH363" s="244"/>
      <c r="BI363" s="244"/>
      <c r="BJ363" s="244"/>
      <c r="BK363" s="244"/>
      <c r="BL363" s="244"/>
      <c r="BM363" s="244"/>
      <c r="BN363" s="244"/>
      <c r="BO363" s="244"/>
      <c r="BP363" s="244"/>
      <c r="BQ363" s="244"/>
      <c r="BR363" s="244"/>
      <c r="BS363" s="244"/>
      <c r="BT363" s="244"/>
      <c r="BU363" s="244"/>
      <c r="BV363" s="244"/>
      <c r="BW363" s="244"/>
      <c r="BX363" s="244"/>
      <c r="BY363" s="244"/>
      <c r="BZ363" s="244"/>
      <c r="CA363" s="244"/>
      <c r="CB363" s="244"/>
      <c r="CC363" s="244"/>
      <c r="CD363" s="244"/>
      <c r="CE363" s="243"/>
      <c r="CF363" s="243"/>
      <c r="CG363" s="243"/>
      <c r="CH363" s="243"/>
      <c r="CI363" s="243"/>
      <c r="CJ363" s="243"/>
      <c r="CK363" s="243"/>
      <c r="CL363" s="243"/>
      <c r="CM363" s="243"/>
      <c r="CN363" s="243"/>
      <c r="CO363" s="243"/>
      <c r="CP363" s="243"/>
      <c r="CQ363" s="243"/>
    </row>
    <row r="364" spans="1:95" ht="30" customHeight="1" x14ac:dyDescent="0.2">
      <c r="A364" s="319"/>
      <c r="B364" s="42"/>
      <c r="C364" s="312" t="s">
        <v>1082</v>
      </c>
      <c r="D364" s="657"/>
      <c r="E364" s="658"/>
      <c r="F364" s="658"/>
      <c r="G364" s="658"/>
      <c r="H364" s="658"/>
      <c r="I364" s="658"/>
      <c r="J364" s="658"/>
      <c r="K364" s="658"/>
      <c r="L364" s="658"/>
      <c r="M364" s="658"/>
      <c r="N364" s="658"/>
      <c r="O364" s="658"/>
      <c r="P364" s="658"/>
      <c r="Q364" s="658"/>
      <c r="R364" s="658"/>
      <c r="S364" s="658"/>
      <c r="T364" s="658"/>
      <c r="U364" s="658"/>
      <c r="V364" s="658"/>
      <c r="W364" s="658"/>
      <c r="X364" s="645"/>
      <c r="Y364" s="645"/>
      <c r="Z364" s="646"/>
      <c r="AA364" s="184"/>
      <c r="AD364" s="231"/>
      <c r="CE364" s="48"/>
      <c r="CF364" s="48"/>
      <c r="CG364" s="48"/>
      <c r="CH364" s="48"/>
      <c r="CI364" s="48"/>
      <c r="CJ364" s="48"/>
      <c r="CK364" s="48"/>
      <c r="CL364" s="48"/>
      <c r="CM364" s="48"/>
      <c r="CN364" s="48"/>
      <c r="CO364" s="48"/>
      <c r="CP364" s="48"/>
      <c r="CQ364" s="48"/>
    </row>
    <row r="365" spans="1:95" s="245" customFormat="1" ht="45" customHeight="1" x14ac:dyDescent="0.2">
      <c r="A365" s="348"/>
      <c r="B365" s="198" t="s">
        <v>1094</v>
      </c>
      <c r="C365" s="150" t="s">
        <v>1118</v>
      </c>
      <c r="D365" s="647"/>
      <c r="E365" s="648"/>
      <c r="F365" s="647"/>
      <c r="G365" s="648"/>
      <c r="H365" s="647"/>
      <c r="I365" s="648"/>
      <c r="J365" s="647"/>
      <c r="K365" s="648"/>
      <c r="L365" s="647"/>
      <c r="M365" s="648"/>
      <c r="N365" s="647"/>
      <c r="O365" s="648"/>
      <c r="P365" s="647"/>
      <c r="Q365" s="648"/>
      <c r="R365" s="647"/>
      <c r="S365" s="648"/>
      <c r="T365" s="647"/>
      <c r="U365" s="648"/>
      <c r="V365" s="647"/>
      <c r="W365" s="648"/>
      <c r="X365" s="324" t="str">
        <f>IF(AND(X359="na",X361="na"),"na","")</f>
        <v/>
      </c>
      <c r="Y365" s="96">
        <f>IF(OR(D365="s",F365="s",H365="s",J365="s",L365="s",N365="s",P365="s",R365="s",T365="s",V365="s"), 0, IF(OR(D365="a",F365="a",H365="a",J365="a",L365="a",N365="a",P365="a",R365="a",T365="a",V365="a"),Z365,0))</f>
        <v>0</v>
      </c>
      <c r="Z365" s="339">
        <f>IF(X365="na",0,5)</f>
        <v>5</v>
      </c>
      <c r="AA365" s="184">
        <f>COUNTIF(D365:W365,"a")+COUNTIF(D365:W365,"s")+COUNTIF(X365,"na")</f>
        <v>0</v>
      </c>
      <c r="AB365" s="390"/>
      <c r="AC365" s="244"/>
      <c r="AD365" s="231"/>
      <c r="AE365" s="244"/>
      <c r="AF365" s="244"/>
      <c r="AG365" s="244"/>
      <c r="AH365" s="244"/>
      <c r="AI365" s="244"/>
      <c r="AJ365" s="244"/>
      <c r="AK365" s="244"/>
      <c r="AL365" s="244"/>
      <c r="AM365" s="244"/>
      <c r="AN365" s="244"/>
      <c r="AO365" s="244"/>
      <c r="AP365" s="244"/>
      <c r="AQ365" s="244"/>
      <c r="AR365" s="244"/>
      <c r="AS365" s="244"/>
      <c r="AT365" s="244"/>
      <c r="AU365" s="244"/>
      <c r="AV365" s="244"/>
      <c r="AW365" s="244"/>
      <c r="AX365" s="244"/>
      <c r="AY365" s="244"/>
      <c r="AZ365" s="244"/>
      <c r="BA365" s="244"/>
      <c r="BB365" s="244"/>
      <c r="BC365" s="244"/>
      <c r="BD365" s="244"/>
      <c r="BE365" s="244"/>
      <c r="BF365" s="244"/>
      <c r="BG365" s="244"/>
      <c r="BH365" s="244"/>
      <c r="BI365" s="244"/>
      <c r="BJ365" s="244"/>
      <c r="BK365" s="244"/>
      <c r="BL365" s="244"/>
      <c r="BM365" s="244"/>
      <c r="BN365" s="244"/>
      <c r="BO365" s="244"/>
      <c r="BP365" s="244"/>
      <c r="BQ365" s="244"/>
      <c r="BR365" s="244"/>
      <c r="BS365" s="244"/>
      <c r="BT365" s="244"/>
      <c r="BU365" s="244"/>
      <c r="BV365" s="244"/>
      <c r="BW365" s="244"/>
      <c r="BX365" s="244"/>
      <c r="BY365" s="244"/>
      <c r="BZ365" s="244"/>
      <c r="CA365" s="244"/>
      <c r="CB365" s="244"/>
      <c r="CC365" s="244"/>
      <c r="CD365" s="244"/>
      <c r="CE365" s="243"/>
      <c r="CF365" s="243"/>
      <c r="CG365" s="243"/>
      <c r="CH365" s="243"/>
      <c r="CI365" s="243"/>
      <c r="CJ365" s="243"/>
      <c r="CK365" s="243"/>
      <c r="CL365" s="243"/>
      <c r="CM365" s="243"/>
      <c r="CN365" s="243"/>
      <c r="CO365" s="243"/>
      <c r="CP365" s="243"/>
      <c r="CQ365" s="243"/>
    </row>
    <row r="366" spans="1:95" s="245" customFormat="1" ht="45" customHeight="1" thickBot="1" x14ac:dyDescent="0.25">
      <c r="A366" s="348"/>
      <c r="B366" s="198" t="s">
        <v>1095</v>
      </c>
      <c r="C366" s="150" t="s">
        <v>1119</v>
      </c>
      <c r="D366" s="647"/>
      <c r="E366" s="648"/>
      <c r="F366" s="647"/>
      <c r="G366" s="648"/>
      <c r="H366" s="647"/>
      <c r="I366" s="648"/>
      <c r="J366" s="647"/>
      <c r="K366" s="648"/>
      <c r="L366" s="647"/>
      <c r="M366" s="648"/>
      <c r="N366" s="647"/>
      <c r="O366" s="648"/>
      <c r="P366" s="647"/>
      <c r="Q366" s="648"/>
      <c r="R366" s="647"/>
      <c r="S366" s="648"/>
      <c r="T366" s="647"/>
      <c r="U366" s="648"/>
      <c r="V366" s="647"/>
      <c r="W366" s="648"/>
      <c r="X366" s="540" t="str">
        <f>IF(OR(AND(X361="na",COUNTIF(D359:W359,"a")),AND(X359="na",X361="na")),"na","")</f>
        <v/>
      </c>
      <c r="Y366" s="96">
        <f>IF(OR(D366="s",F366="s",H366="s",J366="s",L366="s",N366="s",P366="s",R366="s",T366="s",V366="s"), 0, IF(OR(D366="a",F366="a",H366="a",J366="a",L366="a",N366="a",P366="a",R366="a",T366="a",V366="a"),Z366,0))</f>
        <v>0</v>
      </c>
      <c r="Z366" s="339">
        <f>IF(X366="na",0,10)</f>
        <v>10</v>
      </c>
      <c r="AA366" s="184">
        <f>COUNTIF(D366:W366,"a")+COUNTIF(D366:W366,"s")+COUNTIF(X366,"na")</f>
        <v>0</v>
      </c>
      <c r="AB366" s="390"/>
      <c r="AC366" s="244"/>
      <c r="AD366" s="231"/>
      <c r="AE366" s="244"/>
      <c r="AF366" s="244"/>
      <c r="AG366" s="244"/>
      <c r="AH366" s="244"/>
      <c r="AI366" s="244"/>
      <c r="AJ366" s="244"/>
      <c r="AK366" s="244"/>
      <c r="AL366" s="244"/>
      <c r="AM366" s="244"/>
      <c r="AN366" s="244"/>
      <c r="AO366" s="244"/>
      <c r="AP366" s="244"/>
      <c r="AQ366" s="244"/>
      <c r="AR366" s="244"/>
      <c r="AS366" s="244"/>
      <c r="AT366" s="244"/>
      <c r="AU366" s="244"/>
      <c r="AV366" s="244"/>
      <c r="AW366" s="244"/>
      <c r="AX366" s="244"/>
      <c r="AY366" s="244"/>
      <c r="AZ366" s="244"/>
      <c r="BA366" s="244"/>
      <c r="BB366" s="244"/>
      <c r="BC366" s="244"/>
      <c r="BD366" s="244"/>
      <c r="BE366" s="244"/>
      <c r="BF366" s="244"/>
      <c r="BG366" s="244"/>
      <c r="BH366" s="244"/>
      <c r="BI366" s="244"/>
      <c r="BJ366" s="244"/>
      <c r="BK366" s="244"/>
      <c r="BL366" s="244"/>
      <c r="BM366" s="244"/>
      <c r="BN366" s="244"/>
      <c r="BO366" s="244"/>
      <c r="BP366" s="244"/>
      <c r="BQ366" s="244"/>
      <c r="BR366" s="244"/>
      <c r="BS366" s="244"/>
      <c r="BT366" s="244"/>
      <c r="BU366" s="244"/>
      <c r="BV366" s="244"/>
      <c r="BW366" s="244"/>
      <c r="BX366" s="244"/>
      <c r="BY366" s="244"/>
      <c r="BZ366" s="244"/>
      <c r="CA366" s="244"/>
      <c r="CB366" s="244"/>
      <c r="CC366" s="244"/>
      <c r="CD366" s="244"/>
      <c r="CE366" s="243"/>
      <c r="CF366" s="243"/>
      <c r="CG366" s="243"/>
      <c r="CH366" s="243"/>
      <c r="CI366" s="243"/>
      <c r="CJ366" s="243"/>
      <c r="CK366" s="243"/>
      <c r="CL366" s="243"/>
      <c r="CM366" s="243"/>
      <c r="CN366" s="243"/>
      <c r="CO366" s="243"/>
      <c r="CP366" s="243"/>
      <c r="CQ366" s="243"/>
    </row>
    <row r="367" spans="1:95" ht="21" customHeight="1" thickTop="1" thickBot="1" x14ac:dyDescent="0.25">
      <c r="A367" s="348"/>
      <c r="B367" s="42"/>
      <c r="C367" s="127"/>
      <c r="D367" s="638" t="s">
        <v>76</v>
      </c>
      <c r="E367" s="639"/>
      <c r="F367" s="639"/>
      <c r="G367" s="639"/>
      <c r="H367" s="639"/>
      <c r="I367" s="639"/>
      <c r="J367" s="639"/>
      <c r="K367" s="639"/>
      <c r="L367" s="639"/>
      <c r="M367" s="639"/>
      <c r="N367" s="639"/>
      <c r="O367" s="639"/>
      <c r="P367" s="639"/>
      <c r="Q367" s="639"/>
      <c r="R367" s="639"/>
      <c r="S367" s="639"/>
      <c r="T367" s="639"/>
      <c r="U367" s="639"/>
      <c r="V367" s="639"/>
      <c r="W367" s="639"/>
      <c r="X367" s="640"/>
      <c r="Y367" s="86">
        <f>SUM(Y359:Y366)</f>
        <v>0</v>
      </c>
      <c r="Z367" s="337">
        <f>SUM(Z359:Z366)</f>
        <v>55</v>
      </c>
      <c r="AD367" s="231"/>
      <c r="CG367" s="48"/>
      <c r="CH367" s="48"/>
      <c r="CI367" s="48"/>
      <c r="CJ367" s="48"/>
      <c r="CK367" s="48"/>
      <c r="CL367" s="48"/>
      <c r="CM367" s="48"/>
    </row>
    <row r="368" spans="1:95" ht="21" customHeight="1" thickBot="1" x14ac:dyDescent="0.25">
      <c r="A368" s="348"/>
      <c r="B368" s="93"/>
      <c r="C368" s="151"/>
      <c r="D368" s="634"/>
      <c r="E368" s="635"/>
      <c r="F368" s="649">
        <v>0</v>
      </c>
      <c r="G368" s="650"/>
      <c r="H368" s="650"/>
      <c r="I368" s="650"/>
      <c r="J368" s="650"/>
      <c r="K368" s="650"/>
      <c r="L368" s="650"/>
      <c r="M368" s="650"/>
      <c r="N368" s="650"/>
      <c r="O368" s="650"/>
      <c r="P368" s="650"/>
      <c r="Q368" s="650"/>
      <c r="R368" s="650"/>
      <c r="S368" s="650"/>
      <c r="T368" s="650"/>
      <c r="U368" s="650"/>
      <c r="V368" s="650"/>
      <c r="W368" s="650"/>
      <c r="X368" s="650"/>
      <c r="Y368" s="650"/>
      <c r="Z368" s="651"/>
      <c r="AD368" s="231"/>
      <c r="CG368" s="48"/>
      <c r="CH368" s="48"/>
      <c r="CI368" s="48"/>
      <c r="CJ368" s="48"/>
      <c r="CK368" s="48"/>
      <c r="CL368" s="48"/>
      <c r="CM368" s="48"/>
    </row>
    <row r="369" spans="1:95" ht="30" customHeight="1" thickBot="1" x14ac:dyDescent="0.25">
      <c r="A369" s="319"/>
      <c r="B369" s="206">
        <v>5450</v>
      </c>
      <c r="C369" s="171" t="s">
        <v>95</v>
      </c>
      <c r="D369" s="260"/>
      <c r="E369" s="261"/>
      <c r="F369" s="260" t="s">
        <v>75</v>
      </c>
      <c r="G369" s="261"/>
      <c r="H369" s="260" t="s">
        <v>75</v>
      </c>
      <c r="I369" s="261"/>
      <c r="J369" s="260"/>
      <c r="K369" s="261"/>
      <c r="L369" s="260"/>
      <c r="M369" s="261"/>
      <c r="N369" s="260"/>
      <c r="O369" s="261"/>
      <c r="P369" s="260"/>
      <c r="Q369" s="261"/>
      <c r="R369" s="260"/>
      <c r="S369" s="261"/>
      <c r="T369" s="260"/>
      <c r="U369" s="261"/>
      <c r="V369" s="260"/>
      <c r="W369" s="261"/>
      <c r="X369" s="259"/>
      <c r="Y369" s="259"/>
      <c r="Z369" s="342"/>
      <c r="AA369" s="184"/>
      <c r="AD369" s="231"/>
      <c r="CE369" s="48"/>
      <c r="CF369" s="48"/>
      <c r="CG369" s="48"/>
      <c r="CH369" s="48"/>
      <c r="CI369" s="48"/>
      <c r="CJ369" s="48"/>
      <c r="CK369" s="48"/>
      <c r="CL369" s="48"/>
      <c r="CM369" s="48"/>
      <c r="CN369" s="48"/>
      <c r="CO369" s="48"/>
      <c r="CP369" s="48"/>
      <c r="CQ369" s="48"/>
    </row>
    <row r="370" spans="1:95" ht="45" customHeight="1" thickBot="1" x14ac:dyDescent="0.25">
      <c r="A370" s="348"/>
      <c r="B370" s="199" t="s">
        <v>96</v>
      </c>
      <c r="C370" s="160" t="s">
        <v>204</v>
      </c>
      <c r="D370" s="621"/>
      <c r="E370" s="622"/>
      <c r="F370" s="621"/>
      <c r="G370" s="622"/>
      <c r="H370" s="621"/>
      <c r="I370" s="622"/>
      <c r="J370" s="621"/>
      <c r="K370" s="622"/>
      <c r="L370" s="621"/>
      <c r="M370" s="622"/>
      <c r="N370" s="621"/>
      <c r="O370" s="622"/>
      <c r="P370" s="621"/>
      <c r="Q370" s="622"/>
      <c r="R370" s="621"/>
      <c r="S370" s="622"/>
      <c r="T370" s="621"/>
      <c r="U370" s="622"/>
      <c r="V370" s="621"/>
      <c r="W370" s="622"/>
      <c r="X370" s="40"/>
      <c r="Y370" s="543">
        <f>IF(OR(D370="s",F370="s",H370="s",J370="s",L370="s",N370="s",P370="s",R370="s",T370="s",V370="s"), 0, IF(OR(D370="a",F370="a",H370="a",J370="a",L370="a",N370="a",P370="a",R370="a",T370="a",V370="a"),Z370,0))</f>
        <v>0</v>
      </c>
      <c r="Z370" s="338">
        <v>40</v>
      </c>
      <c r="AA370" s="184">
        <f>COUNTIF(D370:W370,"a")+COUNTIF(D370:W370,"s")</f>
        <v>0</v>
      </c>
      <c r="AB370" s="229"/>
      <c r="AD370" s="231"/>
      <c r="CE370" s="48"/>
      <c r="CF370" s="48"/>
      <c r="CG370" s="48"/>
      <c r="CH370" s="48"/>
      <c r="CI370" s="48"/>
      <c r="CJ370" s="48"/>
      <c r="CK370" s="48"/>
      <c r="CL370" s="48"/>
      <c r="CM370" s="48"/>
      <c r="CN370" s="48"/>
      <c r="CO370" s="48"/>
      <c r="CP370" s="48"/>
      <c r="CQ370" s="48"/>
    </row>
    <row r="371" spans="1:95" ht="21.6" customHeight="1" thickTop="1" thickBot="1" x14ac:dyDescent="0.25">
      <c r="A371" s="348"/>
      <c r="B371" s="84"/>
      <c r="C371" s="121"/>
      <c r="D371" s="638" t="s">
        <v>76</v>
      </c>
      <c r="E371" s="639"/>
      <c r="F371" s="639"/>
      <c r="G371" s="639"/>
      <c r="H371" s="639"/>
      <c r="I371" s="639"/>
      <c r="J371" s="639"/>
      <c r="K371" s="639"/>
      <c r="L371" s="639"/>
      <c r="M371" s="639"/>
      <c r="N371" s="639"/>
      <c r="O371" s="639"/>
      <c r="P371" s="639"/>
      <c r="Q371" s="639"/>
      <c r="R371" s="639"/>
      <c r="S371" s="639"/>
      <c r="T371" s="639"/>
      <c r="U371" s="639"/>
      <c r="V371" s="639"/>
      <c r="W371" s="639"/>
      <c r="X371" s="640"/>
      <c r="Y371" s="86">
        <f>SUM(Y370:Y370)</f>
        <v>0</v>
      </c>
      <c r="Z371" s="337">
        <f>SUM(Z370:Z370)</f>
        <v>40</v>
      </c>
      <c r="AA371" s="184"/>
      <c r="AD371" s="231"/>
      <c r="CE371" s="48"/>
      <c r="CF371" s="48"/>
      <c r="CG371" s="48"/>
      <c r="CH371" s="48"/>
      <c r="CI371" s="48"/>
      <c r="CJ371" s="48"/>
      <c r="CK371" s="48"/>
      <c r="CL371" s="48"/>
      <c r="CM371" s="48"/>
      <c r="CN371" s="48"/>
      <c r="CO371" s="48"/>
      <c r="CP371" s="48"/>
      <c r="CQ371" s="48"/>
    </row>
    <row r="372" spans="1:95" ht="21.6" customHeight="1" thickBot="1" x14ac:dyDescent="0.25">
      <c r="A372" s="348"/>
      <c r="B372" s="163"/>
      <c r="C372" s="151"/>
      <c r="D372" s="634"/>
      <c r="E372" s="635"/>
      <c r="F372" s="831">
        <v>0</v>
      </c>
      <c r="G372" s="642"/>
      <c r="H372" s="642"/>
      <c r="I372" s="642"/>
      <c r="J372" s="642"/>
      <c r="K372" s="642"/>
      <c r="L372" s="642"/>
      <c r="M372" s="642"/>
      <c r="N372" s="642"/>
      <c r="O372" s="642"/>
      <c r="P372" s="642"/>
      <c r="Q372" s="642"/>
      <c r="R372" s="642"/>
      <c r="S372" s="642"/>
      <c r="T372" s="642"/>
      <c r="U372" s="642"/>
      <c r="V372" s="642"/>
      <c r="W372" s="642"/>
      <c r="X372" s="642"/>
      <c r="Y372" s="642"/>
      <c r="Z372" s="643"/>
      <c r="AA372" s="184"/>
      <c r="AD372" s="231"/>
      <c r="CE372" s="48"/>
      <c r="CF372" s="48"/>
      <c r="CG372" s="48"/>
      <c r="CH372" s="48"/>
      <c r="CI372" s="48"/>
      <c r="CJ372" s="48"/>
      <c r="CK372" s="48"/>
      <c r="CL372" s="48"/>
      <c r="CM372" s="48"/>
      <c r="CN372" s="48"/>
      <c r="CO372" s="48"/>
      <c r="CP372" s="48"/>
      <c r="CQ372" s="48"/>
    </row>
    <row r="373" spans="1:95" ht="30" customHeight="1" thickBot="1" x14ac:dyDescent="0.25">
      <c r="A373" s="348"/>
      <c r="B373" s="206" t="s">
        <v>25</v>
      </c>
      <c r="C373" s="149" t="s">
        <v>51</v>
      </c>
      <c r="D373" s="260"/>
      <c r="E373" s="261"/>
      <c r="F373" s="260" t="s">
        <v>75</v>
      </c>
      <c r="G373" s="261"/>
      <c r="H373" s="260" t="s">
        <v>75</v>
      </c>
      <c r="I373" s="261"/>
      <c r="J373" s="260"/>
      <c r="K373" s="261"/>
      <c r="L373" s="260"/>
      <c r="M373" s="261"/>
      <c r="N373" s="260"/>
      <c r="O373" s="261"/>
      <c r="P373" s="260"/>
      <c r="Q373" s="261"/>
      <c r="R373" s="260"/>
      <c r="S373" s="261"/>
      <c r="T373" s="260"/>
      <c r="U373" s="261"/>
      <c r="V373" s="260"/>
      <c r="W373" s="261"/>
      <c r="X373" s="259"/>
      <c r="Y373" s="259"/>
      <c r="Z373" s="342"/>
      <c r="AA373" s="184"/>
      <c r="AD373" s="231"/>
      <c r="CE373" s="48"/>
      <c r="CF373" s="48"/>
      <c r="CG373" s="48"/>
      <c r="CH373" s="48"/>
      <c r="CI373" s="48"/>
      <c r="CJ373" s="48"/>
      <c r="CK373" s="48"/>
      <c r="CL373" s="48"/>
      <c r="CM373" s="48"/>
      <c r="CN373" s="48"/>
      <c r="CO373" s="48"/>
      <c r="CP373" s="48"/>
      <c r="CQ373" s="48"/>
    </row>
    <row r="374" spans="1:95" ht="88.5" customHeight="1" thickBot="1" x14ac:dyDescent="0.25">
      <c r="A374" s="348"/>
      <c r="B374" s="199" t="s">
        <v>130</v>
      </c>
      <c r="C374" s="160" t="s">
        <v>480</v>
      </c>
      <c r="D374" s="621"/>
      <c r="E374" s="622"/>
      <c r="F374" s="621"/>
      <c r="G374" s="622"/>
      <c r="H374" s="621"/>
      <c r="I374" s="622"/>
      <c r="J374" s="621"/>
      <c r="K374" s="622"/>
      <c r="L374" s="621"/>
      <c r="M374" s="622"/>
      <c r="N374" s="621"/>
      <c r="O374" s="622"/>
      <c r="P374" s="621"/>
      <c r="Q374" s="622"/>
      <c r="R374" s="621"/>
      <c r="S374" s="622"/>
      <c r="T374" s="621"/>
      <c r="U374" s="622"/>
      <c r="V374" s="621"/>
      <c r="W374" s="622"/>
      <c r="X374" s="40"/>
      <c r="Y374" s="543">
        <f>IF(OR(D374="s",F374="s",H374="s",J374="s",L374="s",N374="s",P374="s",R374="s",T374="s",V374="s"), 0, IF(OR(D374="a",F374="a",H374="a",J374="a",L374="a",N374="a",P374="a",R374="a",T374="a",V374="a"),Z374,0))</f>
        <v>0</v>
      </c>
      <c r="Z374" s="338">
        <v>50</v>
      </c>
      <c r="AA374" s="184">
        <f>COUNTIF(D374:W374,"a")+COUNTIF(D374:W374,"s")</f>
        <v>0</v>
      </c>
      <c r="AB374" s="229"/>
      <c r="AD374" s="231"/>
      <c r="CE374" s="48"/>
      <c r="CF374" s="48"/>
      <c r="CG374" s="48"/>
      <c r="CH374" s="48"/>
      <c r="CI374" s="48"/>
      <c r="CJ374" s="48"/>
      <c r="CK374" s="48"/>
      <c r="CL374" s="48"/>
      <c r="CM374" s="48"/>
      <c r="CN374" s="48"/>
      <c r="CO374" s="48"/>
      <c r="CP374" s="48"/>
      <c r="CQ374" s="48"/>
    </row>
    <row r="375" spans="1:95" ht="21" customHeight="1" thickTop="1" thickBot="1" x14ac:dyDescent="0.25">
      <c r="A375" s="348"/>
      <c r="B375" s="84"/>
      <c r="C375" s="121"/>
      <c r="D375" s="638" t="s">
        <v>76</v>
      </c>
      <c r="E375" s="639"/>
      <c r="F375" s="639"/>
      <c r="G375" s="639"/>
      <c r="H375" s="639"/>
      <c r="I375" s="639"/>
      <c r="J375" s="639"/>
      <c r="K375" s="639"/>
      <c r="L375" s="639"/>
      <c r="M375" s="639"/>
      <c r="N375" s="639"/>
      <c r="O375" s="639"/>
      <c r="P375" s="639"/>
      <c r="Q375" s="639"/>
      <c r="R375" s="639"/>
      <c r="S375" s="639"/>
      <c r="T375" s="639"/>
      <c r="U375" s="639"/>
      <c r="V375" s="639"/>
      <c r="W375" s="639"/>
      <c r="X375" s="640"/>
      <c r="Y375" s="86">
        <f>SUM(Y374:Y374)</f>
        <v>0</v>
      </c>
      <c r="Z375" s="337">
        <f>SUM(Z374:Z374)</f>
        <v>50</v>
      </c>
      <c r="AA375" s="184"/>
      <c r="AD375" s="231"/>
      <c r="CE375" s="48"/>
      <c r="CF375" s="48"/>
      <c r="CG375" s="48"/>
      <c r="CH375" s="48"/>
      <c r="CI375" s="48"/>
      <c r="CJ375" s="48"/>
      <c r="CK375" s="48"/>
      <c r="CL375" s="48"/>
      <c r="CM375" s="48"/>
      <c r="CN375" s="48"/>
      <c r="CO375" s="48"/>
      <c r="CP375" s="48"/>
      <c r="CQ375" s="48"/>
    </row>
    <row r="376" spans="1:95" ht="21" customHeight="1" thickBot="1" x14ac:dyDescent="0.25">
      <c r="A376" s="321"/>
      <c r="B376" s="163"/>
      <c r="C376" s="156"/>
      <c r="D376" s="634"/>
      <c r="E376" s="635"/>
      <c r="F376" s="849">
        <v>0</v>
      </c>
      <c r="G376" s="642"/>
      <c r="H376" s="642"/>
      <c r="I376" s="642"/>
      <c r="J376" s="642"/>
      <c r="K376" s="642"/>
      <c r="L376" s="642"/>
      <c r="M376" s="642"/>
      <c r="N376" s="642"/>
      <c r="O376" s="642"/>
      <c r="P376" s="642"/>
      <c r="Q376" s="642"/>
      <c r="R376" s="642"/>
      <c r="S376" s="642"/>
      <c r="T376" s="642"/>
      <c r="U376" s="642"/>
      <c r="V376" s="642"/>
      <c r="W376" s="642"/>
      <c r="X376" s="642"/>
      <c r="Y376" s="642"/>
      <c r="Z376" s="643"/>
      <c r="AA376" s="184"/>
      <c r="AD376" s="231"/>
      <c r="CE376" s="48"/>
      <c r="CF376" s="48"/>
      <c r="CG376" s="48"/>
      <c r="CH376" s="48"/>
      <c r="CI376" s="48"/>
      <c r="CJ376" s="48"/>
      <c r="CK376" s="48"/>
      <c r="CL376" s="48"/>
      <c r="CM376" s="48"/>
      <c r="CN376" s="48"/>
      <c r="CO376" s="48"/>
      <c r="CP376" s="48"/>
      <c r="CQ376" s="48"/>
    </row>
    <row r="377" spans="1:95" s="245" customFormat="1" ht="30" customHeight="1" thickBot="1" x14ac:dyDescent="0.25">
      <c r="A377" s="319"/>
      <c r="B377" s="286" t="s">
        <v>680</v>
      </c>
      <c r="C377" s="171" t="s">
        <v>681</v>
      </c>
      <c r="D377" s="300"/>
      <c r="E377" s="301"/>
      <c r="F377" s="303"/>
      <c r="G377" s="302"/>
      <c r="H377" s="425"/>
      <c r="I377" s="301"/>
      <c r="J377" s="364"/>
      <c r="K377" s="302"/>
      <c r="L377" s="300"/>
      <c r="M377" s="301"/>
      <c r="N377" s="303"/>
      <c r="O377" s="302"/>
      <c r="P377" s="425"/>
      <c r="Q377" s="301"/>
      <c r="R377" s="303"/>
      <c r="S377" s="302"/>
      <c r="T377" s="300"/>
      <c r="U377" s="301"/>
      <c r="V377" s="303"/>
      <c r="W377" s="302"/>
      <c r="X377" s="304"/>
      <c r="Y377" s="304"/>
      <c r="Z377" s="342"/>
      <c r="AA377" s="184"/>
      <c r="AB377" s="243"/>
      <c r="AC377" s="244"/>
      <c r="AD377" s="231"/>
      <c r="AE377" s="244"/>
      <c r="AF377" s="244"/>
      <c r="AG377" s="244"/>
      <c r="AH377" s="244"/>
      <c r="AI377" s="244"/>
      <c r="AJ377" s="244"/>
      <c r="AK377" s="244"/>
      <c r="AL377" s="244"/>
      <c r="AM377" s="244"/>
      <c r="AN377" s="244"/>
      <c r="AO377" s="244"/>
      <c r="AP377" s="244"/>
      <c r="AQ377" s="244"/>
      <c r="AR377" s="244"/>
      <c r="AS377" s="244"/>
      <c r="AT377" s="244"/>
      <c r="AU377" s="244"/>
      <c r="AV377" s="244"/>
      <c r="AW377" s="244"/>
      <c r="AX377" s="244"/>
      <c r="AY377" s="244"/>
      <c r="AZ377" s="244"/>
      <c r="BA377" s="244"/>
      <c r="BB377" s="244"/>
      <c r="BC377" s="244"/>
      <c r="BD377" s="244"/>
      <c r="BE377" s="244"/>
      <c r="BF377" s="244"/>
      <c r="BG377" s="244"/>
      <c r="BH377" s="244"/>
      <c r="BI377" s="244"/>
      <c r="BJ377" s="244"/>
      <c r="BK377" s="244"/>
      <c r="BL377" s="244"/>
      <c r="BM377" s="244"/>
      <c r="BN377" s="244"/>
      <c r="BO377" s="244"/>
      <c r="BP377" s="244"/>
      <c r="BQ377" s="244"/>
      <c r="BR377" s="244"/>
      <c r="BS377" s="244"/>
      <c r="BT377" s="244"/>
      <c r="BU377" s="244"/>
      <c r="BV377" s="244"/>
      <c r="BW377" s="244"/>
      <c r="BX377" s="244"/>
      <c r="BY377" s="244"/>
      <c r="BZ377" s="244"/>
      <c r="CA377" s="244"/>
      <c r="CB377" s="244"/>
      <c r="CC377" s="244"/>
      <c r="CD377" s="244"/>
      <c r="CE377" s="243"/>
      <c r="CF377" s="243"/>
      <c r="CG377" s="243"/>
      <c r="CH377" s="243"/>
      <c r="CI377" s="243"/>
      <c r="CJ377" s="243"/>
      <c r="CK377" s="243"/>
      <c r="CL377" s="243"/>
      <c r="CM377" s="243"/>
      <c r="CN377" s="243"/>
      <c r="CO377" s="243"/>
      <c r="CP377" s="243"/>
      <c r="CQ377" s="243"/>
    </row>
    <row r="378" spans="1:95" s="553" customFormat="1" ht="27.95" customHeight="1" x14ac:dyDescent="0.2">
      <c r="A378" s="348" t="s">
        <v>306</v>
      </c>
      <c r="B378" s="224"/>
      <c r="C378" s="477" t="s">
        <v>1165</v>
      </c>
      <c r="D378" s="854"/>
      <c r="E378" s="855"/>
      <c r="F378" s="856"/>
      <c r="G378" s="856"/>
      <c r="H378" s="856"/>
      <c r="I378" s="856"/>
      <c r="J378" s="856"/>
      <c r="K378" s="856"/>
      <c r="L378" s="856"/>
      <c r="M378" s="856"/>
      <c r="N378" s="856"/>
      <c r="O378" s="856"/>
      <c r="P378" s="856"/>
      <c r="Q378" s="856"/>
      <c r="R378" s="856"/>
      <c r="S378" s="856"/>
      <c r="T378" s="856"/>
      <c r="U378" s="856"/>
      <c r="V378" s="856"/>
      <c r="W378" s="856"/>
      <c r="X378" s="856"/>
      <c r="Y378" s="856"/>
      <c r="Z378" s="857"/>
      <c r="AA378" s="41"/>
      <c r="AB378" s="555"/>
      <c r="AD378" s="554"/>
    </row>
    <row r="379" spans="1:95" s="553" customFormat="1" ht="45" customHeight="1" x14ac:dyDescent="0.2">
      <c r="A379" s="348" t="s">
        <v>306</v>
      </c>
      <c r="B379" s="208" t="s">
        <v>682</v>
      </c>
      <c r="C379" s="150" t="s">
        <v>1166</v>
      </c>
      <c r="D379" s="628"/>
      <c r="E379" s="629"/>
      <c r="F379" s="628"/>
      <c r="G379" s="629"/>
      <c r="H379" s="628"/>
      <c r="I379" s="629"/>
      <c r="J379" s="628"/>
      <c r="K379" s="629"/>
      <c r="L379" s="628"/>
      <c r="M379" s="629"/>
      <c r="N379" s="628"/>
      <c r="O379" s="629"/>
      <c r="P379" s="628"/>
      <c r="Q379" s="629"/>
      <c r="R379" s="628"/>
      <c r="S379" s="629"/>
      <c r="T379" s="628"/>
      <c r="U379" s="629"/>
      <c r="V379" s="628"/>
      <c r="W379" s="629"/>
      <c r="X379" s="45"/>
      <c r="Y379" s="179">
        <f>IF(OR(D379="s",F379="s",H379="s",J379="s",L379="s",N379="s",P379="s",R379="s",T379="s",V379="s"), 0, IF(OR(D379="a",F379="a",H379="a",J379="a",L379="a",N379="a",P379="a",R379="a",T379="a",V379="a"),Z379,0))</f>
        <v>0</v>
      </c>
      <c r="Z379" s="338">
        <v>5</v>
      </c>
      <c r="AA379" s="41">
        <f>IF((COUNTIF(D379:W379,"a")+COUNTIF(D379:W379,"s"))&gt;0,IF(OR((COUNTIF(D383:W383,"a")+COUNTIF(D383:W383,"s"))),0,COUNTIF(D379:W379,"a")+COUNTIF(D379:W379,"s")),COUNTIF(D379:W379,"a")+COUNTIF(D379:W379,"s"))</f>
        <v>0</v>
      </c>
      <c r="AB379" s="555"/>
      <c r="AD379" s="554"/>
    </row>
    <row r="380" spans="1:95" s="553" customFormat="1" ht="45" customHeight="1" x14ac:dyDescent="0.2">
      <c r="A380" s="348" t="s">
        <v>513</v>
      </c>
      <c r="B380" s="208" t="s">
        <v>683</v>
      </c>
      <c r="C380" s="150" t="s">
        <v>684</v>
      </c>
      <c r="D380" s="628"/>
      <c r="E380" s="629"/>
      <c r="F380" s="628"/>
      <c r="G380" s="629"/>
      <c r="H380" s="628"/>
      <c r="I380" s="629"/>
      <c r="J380" s="628"/>
      <c r="K380" s="629"/>
      <c r="L380" s="628"/>
      <c r="M380" s="629"/>
      <c r="N380" s="628"/>
      <c r="O380" s="629"/>
      <c r="P380" s="628"/>
      <c r="Q380" s="629"/>
      <c r="R380" s="628"/>
      <c r="S380" s="629"/>
      <c r="T380" s="628"/>
      <c r="U380" s="629"/>
      <c r="V380" s="628"/>
      <c r="W380" s="629"/>
      <c r="X380" s="45"/>
      <c r="Y380" s="179">
        <f>IF(OR(D380="s",F380="s",H380="s",J380="s",L380="s",N380="s",P380="s",R380="s",T380="s",V380="s"), 0, IF(OR(D380="a",F380="a",H380="a",J380="a",L380="a",N380="a",P380="a",R380="a",T380="a",V380="a"),Z380,0))</f>
        <v>0</v>
      </c>
      <c r="Z380" s="336">
        <v>5</v>
      </c>
      <c r="AA380" s="41">
        <f>IF((COUNTIF(D380:W380,"a")+COUNTIF(D380:W380,"s"))&gt;0,IF(OR((COUNTIF(D383:W383,"a")+COUNTIF(D383:W383,"s"))),0,COUNTIF(D380:W380,"a")+COUNTIF(D380:W380,"s")),COUNTIF(D380:W380,"a")+COUNTIF(D380:W380,"s"))</f>
        <v>0</v>
      </c>
      <c r="AB380" s="555"/>
      <c r="AD380" s="554"/>
    </row>
    <row r="381" spans="1:95" s="553" customFormat="1" ht="27.95" customHeight="1" x14ac:dyDescent="0.2">
      <c r="A381" s="348" t="s">
        <v>6</v>
      </c>
      <c r="B381" s="556"/>
      <c r="C381" s="557" t="s">
        <v>1167</v>
      </c>
      <c r="D381" s="862"/>
      <c r="E381" s="863"/>
      <c r="F381" s="864"/>
      <c r="G381" s="864"/>
      <c r="H381" s="864"/>
      <c r="I381" s="864"/>
      <c r="J381" s="864"/>
      <c r="K381" s="864"/>
      <c r="L381" s="864"/>
      <c r="M381" s="864"/>
      <c r="N381" s="864"/>
      <c r="O381" s="864"/>
      <c r="P381" s="864"/>
      <c r="Q381" s="864"/>
      <c r="R381" s="864"/>
      <c r="S381" s="864"/>
      <c r="T381" s="864"/>
      <c r="U381" s="864"/>
      <c r="V381" s="864"/>
      <c r="W381" s="864"/>
      <c r="X381" s="864"/>
      <c r="Y381" s="864"/>
      <c r="Z381" s="865"/>
      <c r="AA381" s="41"/>
      <c r="AB381" s="555"/>
      <c r="AD381" s="554"/>
    </row>
    <row r="382" spans="1:95" s="553" customFormat="1" ht="45" customHeight="1" x14ac:dyDescent="0.2">
      <c r="A382" s="348" t="s">
        <v>6</v>
      </c>
      <c r="B382" s="428" t="s">
        <v>1168</v>
      </c>
      <c r="C382" s="429" t="s">
        <v>1169</v>
      </c>
      <c r="D382" s="628"/>
      <c r="E382" s="629"/>
      <c r="F382" s="628"/>
      <c r="G382" s="629"/>
      <c r="H382" s="628"/>
      <c r="I382" s="629"/>
      <c r="J382" s="628"/>
      <c r="K382" s="629"/>
      <c r="L382" s="628"/>
      <c r="M382" s="629"/>
      <c r="N382" s="628"/>
      <c r="O382" s="629"/>
      <c r="P382" s="628"/>
      <c r="Q382" s="629"/>
      <c r="R382" s="628"/>
      <c r="S382" s="629"/>
      <c r="T382" s="628"/>
      <c r="U382" s="629"/>
      <c r="V382" s="628"/>
      <c r="W382" s="629"/>
      <c r="X382" s="45"/>
      <c r="Y382" s="478">
        <f>IF(OR(D382="s",F382="s",H382="s",J382="s",L382="s",N382="s",P382="s",R382="s",T382="s",V382="s"), 0, IF(OR(D382="a",F382="a",H382="a",J382="a",L382="a",N382="a",P382="a",R382="a",T382="a",V382="a"),Z382,0))</f>
        <v>0</v>
      </c>
      <c r="Z382" s="336">
        <v>15</v>
      </c>
      <c r="AA382" s="41">
        <f>IF((COUNTIF(D382:W382,"a")+COUNTIF(D382:W382,"s"))&gt;0,IF((COUNTIF(D379:W380,"a")+COUNTIF(D379:W380,"s"))&gt;0,0,COUNTIF(D382:W382,"a")+COUNTIF(D382:W382,"s")), COUNTIF(D382:W382,"a")+COUNTIF(D382:W382,"s"))</f>
        <v>0</v>
      </c>
      <c r="AB382" s="555"/>
      <c r="AD382" s="554"/>
    </row>
    <row r="383" spans="1:95" s="553" customFormat="1" ht="45" customHeight="1" x14ac:dyDescent="0.2">
      <c r="A383" s="348" t="s">
        <v>6</v>
      </c>
      <c r="B383" s="428" t="s">
        <v>1170</v>
      </c>
      <c r="C383" s="429" t="s">
        <v>1171</v>
      </c>
      <c r="D383" s="628"/>
      <c r="E383" s="629"/>
      <c r="F383" s="628"/>
      <c r="G383" s="629"/>
      <c r="H383" s="628"/>
      <c r="I383" s="629"/>
      <c r="J383" s="628"/>
      <c r="K383" s="629"/>
      <c r="L383" s="628"/>
      <c r="M383" s="629"/>
      <c r="N383" s="628"/>
      <c r="O383" s="629"/>
      <c r="P383" s="628"/>
      <c r="Q383" s="629"/>
      <c r="R383" s="628"/>
      <c r="S383" s="629"/>
      <c r="T383" s="628"/>
      <c r="U383" s="629"/>
      <c r="V383" s="628"/>
      <c r="W383" s="629"/>
      <c r="X383" s="45"/>
      <c r="Y383" s="478">
        <f>IF(OR(D383="s",F383="s",H383="s",J383="s",L383="s",N383="s",P383="s",R383="s",T383="s",V383="s"), 0, IF(OR(D383="a",F383="a",H383="a",J383="a",L383="a",N383="a",P383="a",R383="a",T383="a",V383="a"),Z383,0))</f>
        <v>0</v>
      </c>
      <c r="Z383" s="336">
        <v>5</v>
      </c>
      <c r="AA383" s="41">
        <f>IF((COUNTIF(D383:W383,"a")+COUNTIF(D383:W383,"s"))&gt;0,IF((COUNTIF(D379:W380,"a")+COUNTIF(D379:W380,"s"))&gt;0,0,COUNTIF(D383:W383,"a")+COUNTIF(D383:W383,"s")), COUNTIF(D383:W383,"a")+COUNTIF(D383:W383,"s"))</f>
        <v>0</v>
      </c>
      <c r="AB383" s="555"/>
      <c r="AD383" s="554"/>
    </row>
    <row r="384" spans="1:95" s="559" customFormat="1" ht="45" customHeight="1" x14ac:dyDescent="0.15">
      <c r="A384" s="348" t="s">
        <v>6</v>
      </c>
      <c r="B384" s="208" t="s">
        <v>1172</v>
      </c>
      <c r="C384" s="150" t="s">
        <v>1173</v>
      </c>
      <c r="D384" s="584"/>
      <c r="E384" s="586"/>
      <c r="F384" s="584"/>
      <c r="G384" s="586"/>
      <c r="H384" s="584"/>
      <c r="I384" s="586"/>
      <c r="J384" s="584"/>
      <c r="K384" s="586"/>
      <c r="L384" s="584"/>
      <c r="M384" s="586"/>
      <c r="N384" s="584"/>
      <c r="O384" s="586"/>
      <c r="P384" s="584"/>
      <c r="Q384" s="586"/>
      <c r="R384" s="584"/>
      <c r="S384" s="586"/>
      <c r="T384" s="584"/>
      <c r="U384" s="586"/>
      <c r="V384" s="584"/>
      <c r="W384" s="586"/>
      <c r="X384" s="551"/>
      <c r="Y384" s="179">
        <f>IF(OR(D384="s",F384="s",H384="s",J384="s",L384="s",N384="s",P384="s",R384="s",T384="s",V384="s"), 0, IF(OR(D384="a",F384="a",H384="a",J384="a",L384="a",N384="a",P384="a",R384="a",T384="a",V384="a"),Z384,0))</f>
        <v>0</v>
      </c>
      <c r="Z384" s="336">
        <v>5</v>
      </c>
      <c r="AA384" s="558">
        <f>IF((COUNTIF(D384:W384,"a")+COUNTIF(D384:W384,"s")+COUNTIF(X384,"na"))&gt;0,IF((COUNTIF(D388:W388,"a")+COUNTIF(D388:W388,"s")),0,COUNTIF(D384:W384,"a")+COUNTIF(D384:W384,"s")+COUNTIF(X384,"na")),COUNTIF(D384:W384,"a")+COUNTIF(D384:W384,"s"))</f>
        <v>0</v>
      </c>
      <c r="AB384" s="555"/>
      <c r="AD384" s="554"/>
    </row>
    <row r="385" spans="1:95" s="553" customFormat="1" ht="27.95" customHeight="1" x14ac:dyDescent="0.2">
      <c r="A385" s="348" t="s">
        <v>6</v>
      </c>
      <c r="B385" s="199"/>
      <c r="C385" s="560" t="s">
        <v>1174</v>
      </c>
      <c r="D385" s="862"/>
      <c r="E385" s="863"/>
      <c r="F385" s="864"/>
      <c r="G385" s="864"/>
      <c r="H385" s="864"/>
      <c r="I385" s="864"/>
      <c r="J385" s="864"/>
      <c r="K385" s="864"/>
      <c r="L385" s="864"/>
      <c r="M385" s="864"/>
      <c r="N385" s="864"/>
      <c r="O385" s="864"/>
      <c r="P385" s="864"/>
      <c r="Q385" s="864"/>
      <c r="R385" s="864"/>
      <c r="S385" s="864"/>
      <c r="T385" s="864"/>
      <c r="U385" s="864"/>
      <c r="V385" s="864"/>
      <c r="W385" s="864"/>
      <c r="X385" s="864"/>
      <c r="Y385" s="864"/>
      <c r="Z385" s="865"/>
      <c r="AA385" s="41"/>
      <c r="AB385" s="555"/>
      <c r="AD385" s="554"/>
    </row>
    <row r="386" spans="1:95" s="566" customFormat="1" ht="45" customHeight="1" x14ac:dyDescent="0.2">
      <c r="A386" s="561" t="s">
        <v>6</v>
      </c>
      <c r="B386" s="562" t="s">
        <v>1175</v>
      </c>
      <c r="C386" s="150" t="s">
        <v>1176</v>
      </c>
      <c r="D386" s="858"/>
      <c r="E386" s="859"/>
      <c r="F386" s="858"/>
      <c r="G386" s="859"/>
      <c r="H386" s="858"/>
      <c r="I386" s="859"/>
      <c r="J386" s="858"/>
      <c r="K386" s="859"/>
      <c r="L386" s="858"/>
      <c r="M386" s="859"/>
      <c r="N386" s="858"/>
      <c r="O386" s="859"/>
      <c r="P386" s="858"/>
      <c r="Q386" s="859"/>
      <c r="R386" s="858"/>
      <c r="S386" s="859"/>
      <c r="T386" s="858"/>
      <c r="U386" s="859"/>
      <c r="V386" s="860"/>
      <c r="W386" s="861"/>
      <c r="X386" s="563"/>
      <c r="Y386" s="564">
        <f>IF(OR(D386="s",F386="s",H386="s",J386="s",L386="s",N386="s",P386="s",R386="s",T386="s",V386="s"), 0, IF(OR(D386="a",F386="a",H386="a",J386="a",L386="a",N386="a",P386="a",R386="a",T386="a",V386="a"),Z386,0))</f>
        <v>0</v>
      </c>
      <c r="Z386" s="565">
        <v>10</v>
      </c>
      <c r="AA386" s="558">
        <f>IF((COUNTIF(D386:W386,"a")+COUNTIF(D386:W386,"s")+COUNTIF(X386,"na"))&gt;0,IF((COUNTIF(D388:W388,"a")+COUNTIF(D388:W388,"s")),0,COUNTIF(D386:W386,"a")+COUNTIF(D386:W386,"s")+COUNTIF(X386,"na")),COUNTIF(D386:W386,"a")+COUNTIF(D386:W386,"s"))</f>
        <v>0</v>
      </c>
      <c r="AB386" s="555"/>
      <c r="AD386" s="567" t="s">
        <v>479</v>
      </c>
    </row>
    <row r="387" spans="1:95" s="566" customFormat="1" ht="45" customHeight="1" x14ac:dyDescent="0.2">
      <c r="A387" s="561" t="s">
        <v>6</v>
      </c>
      <c r="B387" s="562" t="s">
        <v>1177</v>
      </c>
      <c r="C387" s="150" t="s">
        <v>1178</v>
      </c>
      <c r="D387" s="858"/>
      <c r="E387" s="859"/>
      <c r="F387" s="858"/>
      <c r="G387" s="859"/>
      <c r="H387" s="858"/>
      <c r="I387" s="859"/>
      <c r="J387" s="858"/>
      <c r="K387" s="859"/>
      <c r="L387" s="858"/>
      <c r="M387" s="859"/>
      <c r="N387" s="858"/>
      <c r="O387" s="859"/>
      <c r="P387" s="858"/>
      <c r="Q387" s="859"/>
      <c r="R387" s="858"/>
      <c r="S387" s="859"/>
      <c r="T387" s="858"/>
      <c r="U387" s="859"/>
      <c r="V387" s="860"/>
      <c r="W387" s="861"/>
      <c r="X387" s="568" t="str">
        <f>IF(X386="na","na","")</f>
        <v/>
      </c>
      <c r="Y387" s="564">
        <f>IF(OR(D387="s",F387="s",H387="s",J387="s",L387="s",N387="s",P387="s",R387="s",T387="s",V387="s"), 0, IF(OR(D387="a",F387="a",H387="a",J387="a",L387="a",N387="a",P387="a",R387="a",T387="a",V387="a"),Z387,0))</f>
        <v>0</v>
      </c>
      <c r="Z387" s="565">
        <v>10</v>
      </c>
      <c r="AA387" s="558">
        <f>IF((COUNTIF(D387:W387,"a")+COUNTIF(D387:W387,"s")+COUNTIF(X387,"na"))&gt;0,IF((COUNTIF(D388:W388,"a")+COUNTIF(D388:W388,"s")),0,COUNTIF(D387:W387,"a")+COUNTIF(D387:W387,"s")+COUNTIF(X387,"na")),COUNTIF(D387:W387,"a")+COUNTIF(D387:W387,"s"))</f>
        <v>0</v>
      </c>
      <c r="AB387" s="555"/>
      <c r="AD387" s="567" t="s">
        <v>479</v>
      </c>
      <c r="AE387" s="566" t="s">
        <v>260</v>
      </c>
      <c r="AF387" s="566" t="s">
        <v>260</v>
      </c>
    </row>
    <row r="388" spans="1:95" s="559" customFormat="1" ht="67.5" customHeight="1" thickBot="1" x14ac:dyDescent="0.2">
      <c r="A388" s="348" t="s">
        <v>1179</v>
      </c>
      <c r="B388" s="428" t="s">
        <v>1157</v>
      </c>
      <c r="C388" s="429" t="s">
        <v>1180</v>
      </c>
      <c r="D388" s="584"/>
      <c r="E388" s="586"/>
      <c r="F388" s="584"/>
      <c r="G388" s="586"/>
      <c r="H388" s="584"/>
      <c r="I388" s="586"/>
      <c r="J388" s="584"/>
      <c r="K388" s="586"/>
      <c r="L388" s="584"/>
      <c r="M388" s="586"/>
      <c r="N388" s="584"/>
      <c r="O388" s="586"/>
      <c r="P388" s="584" t="s">
        <v>1181</v>
      </c>
      <c r="Q388" s="586"/>
      <c r="R388" s="584"/>
      <c r="S388" s="586"/>
      <c r="T388" s="584"/>
      <c r="U388" s="586"/>
      <c r="V388" s="584"/>
      <c r="W388" s="586"/>
      <c r="X388" s="314"/>
      <c r="Y388" s="478">
        <f>IF(OR(D388="s",F388="s",H388="s",J388="s",L388="s",N388="s",P388="s",R388="s",T388="s",V388="s"), 0, IF(OR(D388="a",F388="a",H388="a",J388="a",L388="a",N388="a",P388="a",R388="a",T388="a",V388="a"),Z388,0))</f>
        <v>0</v>
      </c>
      <c r="Z388" s="338">
        <v>45</v>
      </c>
      <c r="AA388" s="41">
        <f>IF(OR(COUNTIF(D379:W387,"a")+COUNTIF(D379:W387,"s")+COUNTIF(X386:X387,"na")&gt;0),0,(COUNTIF(D388:W388,"a")+COUNTIF(D388:W388,"s")))</f>
        <v>0</v>
      </c>
      <c r="AB388" s="555"/>
      <c r="AD388" s="554"/>
    </row>
    <row r="389" spans="1:95" s="245" customFormat="1" ht="17.45" customHeight="1" thickTop="1" thickBot="1" x14ac:dyDescent="0.25">
      <c r="A389" s="348"/>
      <c r="B389" s="204"/>
      <c r="C389" s="122"/>
      <c r="D389" s="638" t="s">
        <v>76</v>
      </c>
      <c r="E389" s="639"/>
      <c r="F389" s="639"/>
      <c r="G389" s="639"/>
      <c r="H389" s="639"/>
      <c r="I389" s="639"/>
      <c r="J389" s="639"/>
      <c r="K389" s="639"/>
      <c r="L389" s="639"/>
      <c r="M389" s="639"/>
      <c r="N389" s="639"/>
      <c r="O389" s="639"/>
      <c r="P389" s="639"/>
      <c r="Q389" s="639"/>
      <c r="R389" s="639"/>
      <c r="S389" s="639"/>
      <c r="T389" s="639"/>
      <c r="U389" s="639"/>
      <c r="V389" s="639"/>
      <c r="W389" s="639"/>
      <c r="X389" s="681"/>
      <c r="Y389" s="6">
        <f>SUM(Y379:Y388)</f>
        <v>0</v>
      </c>
      <c r="Z389" s="337">
        <f>SUM(Z388)</f>
        <v>45</v>
      </c>
      <c r="AA389" s="184"/>
      <c r="AB389" s="243"/>
      <c r="AC389" s="570">
        <f>IF(Y389&gt;Z389,1,0)</f>
        <v>0</v>
      </c>
      <c r="AD389" s="231"/>
      <c r="AE389" s="244"/>
      <c r="AF389" s="244"/>
      <c r="AG389" s="244"/>
      <c r="AH389" s="244"/>
      <c r="AI389" s="244"/>
      <c r="AJ389" s="244"/>
      <c r="AK389" s="244"/>
      <c r="AL389" s="244"/>
      <c r="AM389" s="244"/>
      <c r="AN389" s="244"/>
      <c r="AO389" s="244"/>
      <c r="AP389" s="244"/>
      <c r="AQ389" s="244"/>
      <c r="AR389" s="244"/>
      <c r="AS389" s="244"/>
      <c r="AT389" s="244"/>
      <c r="AU389" s="244"/>
      <c r="AV389" s="244"/>
      <c r="AW389" s="244"/>
      <c r="AX389" s="244"/>
      <c r="AY389" s="244"/>
      <c r="AZ389" s="244"/>
      <c r="BA389" s="244"/>
      <c r="BB389" s="244"/>
      <c r="BC389" s="244"/>
      <c r="BD389" s="244"/>
      <c r="BE389" s="244"/>
      <c r="BF389" s="244"/>
      <c r="BG389" s="244"/>
      <c r="BH389" s="244"/>
      <c r="BI389" s="244"/>
      <c r="BJ389" s="244"/>
      <c r="BK389" s="244"/>
      <c r="BL389" s="244"/>
      <c r="BM389" s="244"/>
      <c r="BN389" s="244"/>
      <c r="BO389" s="244"/>
      <c r="BP389" s="244"/>
      <c r="BQ389" s="244"/>
      <c r="BR389" s="244"/>
      <c r="BS389" s="244"/>
      <c r="BT389" s="244"/>
      <c r="BU389" s="244"/>
      <c r="BV389" s="244"/>
      <c r="BW389" s="244"/>
      <c r="BX389" s="244"/>
      <c r="BY389" s="244"/>
      <c r="BZ389" s="244"/>
      <c r="CA389" s="244"/>
      <c r="CB389" s="244"/>
      <c r="CC389" s="244"/>
      <c r="CD389" s="244"/>
      <c r="CE389" s="243"/>
      <c r="CF389" s="243"/>
      <c r="CG389" s="243"/>
      <c r="CH389" s="243"/>
      <c r="CI389" s="243"/>
      <c r="CJ389" s="243"/>
      <c r="CK389" s="243"/>
      <c r="CL389" s="243"/>
      <c r="CM389" s="243"/>
      <c r="CN389" s="243"/>
      <c r="CO389" s="243"/>
      <c r="CP389" s="243"/>
      <c r="CQ389" s="243"/>
    </row>
    <row r="390" spans="1:95" s="245" customFormat="1" ht="21.6" customHeight="1" thickBot="1" x14ac:dyDescent="0.25">
      <c r="A390" s="348"/>
      <c r="B390" s="204"/>
      <c r="C390" s="122"/>
      <c r="D390" s="773"/>
      <c r="E390" s="791"/>
      <c r="F390" s="783">
        <v>20</v>
      </c>
      <c r="G390" s="784"/>
      <c r="H390" s="784"/>
      <c r="I390" s="784"/>
      <c r="J390" s="784"/>
      <c r="K390" s="784"/>
      <c r="L390" s="784"/>
      <c r="M390" s="784"/>
      <c r="N390" s="784"/>
      <c r="O390" s="784"/>
      <c r="P390" s="784"/>
      <c r="Q390" s="784"/>
      <c r="R390" s="784"/>
      <c r="S390" s="784"/>
      <c r="T390" s="784"/>
      <c r="U390" s="784"/>
      <c r="V390" s="784"/>
      <c r="W390" s="784"/>
      <c r="X390" s="784"/>
      <c r="Y390" s="784"/>
      <c r="Z390" s="785"/>
      <c r="AA390" s="184"/>
      <c r="AB390" s="243"/>
      <c r="AC390" s="244"/>
      <c r="AD390" s="231"/>
      <c r="AE390" s="244"/>
      <c r="AF390" s="244"/>
      <c r="AG390" s="244"/>
      <c r="AH390" s="244"/>
      <c r="AI390" s="244"/>
      <c r="AJ390" s="244"/>
      <c r="AK390" s="244"/>
      <c r="AL390" s="244"/>
      <c r="AM390" s="244"/>
      <c r="AN390" s="244"/>
      <c r="AO390" s="244"/>
      <c r="AP390" s="244"/>
      <c r="AQ390" s="244"/>
      <c r="AR390" s="244"/>
      <c r="AS390" s="244"/>
      <c r="AT390" s="244"/>
      <c r="AU390" s="244"/>
      <c r="AV390" s="244"/>
      <c r="AW390" s="244"/>
      <c r="AX390" s="244"/>
      <c r="AY390" s="244"/>
      <c r="AZ390" s="244"/>
      <c r="BA390" s="244"/>
      <c r="BB390" s="244"/>
      <c r="BC390" s="244"/>
      <c r="BD390" s="244"/>
      <c r="BE390" s="244"/>
      <c r="BF390" s="244"/>
      <c r="BG390" s="244"/>
      <c r="BH390" s="244"/>
      <c r="BI390" s="244"/>
      <c r="BJ390" s="244"/>
      <c r="BK390" s="244"/>
      <c r="BL390" s="244"/>
      <c r="BM390" s="244"/>
      <c r="BN390" s="244"/>
      <c r="BO390" s="244"/>
      <c r="BP390" s="244"/>
      <c r="BQ390" s="244"/>
      <c r="BR390" s="244"/>
      <c r="BS390" s="244"/>
      <c r="BT390" s="244"/>
      <c r="BU390" s="244"/>
      <c r="BV390" s="244"/>
      <c r="BW390" s="244"/>
      <c r="BX390" s="244"/>
      <c r="BY390" s="244"/>
      <c r="BZ390" s="244"/>
      <c r="CA390" s="244"/>
      <c r="CB390" s="244"/>
      <c r="CC390" s="244"/>
      <c r="CD390" s="244"/>
      <c r="CE390" s="243"/>
      <c r="CF390" s="243"/>
      <c r="CG390" s="243"/>
      <c r="CH390" s="243"/>
      <c r="CI390" s="243"/>
      <c r="CJ390" s="243"/>
      <c r="CK390" s="243"/>
      <c r="CL390" s="243"/>
      <c r="CM390" s="243"/>
      <c r="CN390" s="243"/>
      <c r="CO390" s="243"/>
      <c r="CP390" s="243"/>
      <c r="CQ390" s="243"/>
    </row>
    <row r="391" spans="1:95" s="264" customFormat="1" ht="30" customHeight="1" thickBot="1" x14ac:dyDescent="0.25">
      <c r="A391" s="348"/>
      <c r="B391" s="221" t="s">
        <v>685</v>
      </c>
      <c r="C391" s="149" t="s">
        <v>686</v>
      </c>
      <c r="D391" s="417"/>
      <c r="E391" s="418"/>
      <c r="F391" s="419"/>
      <c r="G391" s="420"/>
      <c r="H391" s="13"/>
      <c r="I391" s="418"/>
      <c r="J391" s="421"/>
      <c r="K391" s="420"/>
      <c r="L391" s="417"/>
      <c r="M391" s="418"/>
      <c r="N391" s="419"/>
      <c r="O391" s="420"/>
      <c r="P391" s="13"/>
      <c r="Q391" s="418"/>
      <c r="R391" s="419"/>
      <c r="S391" s="420"/>
      <c r="T391" s="417"/>
      <c r="U391" s="418"/>
      <c r="V391" s="419"/>
      <c r="W391" s="420"/>
      <c r="X391" s="422"/>
      <c r="Y391" s="422"/>
      <c r="Z391" s="333"/>
      <c r="AA391" s="184"/>
      <c r="AB391" s="228"/>
      <c r="AC391" s="263"/>
      <c r="AD391" s="388"/>
      <c r="AE391" s="263"/>
      <c r="AF391" s="263"/>
      <c r="AG391" s="263"/>
      <c r="AH391" s="263"/>
      <c r="AI391" s="263"/>
      <c r="AJ391" s="263"/>
      <c r="AK391" s="263"/>
      <c r="AL391" s="263"/>
      <c r="AM391" s="263"/>
      <c r="AN391" s="263"/>
      <c r="AO391" s="263"/>
      <c r="AP391" s="263"/>
      <c r="AQ391" s="263"/>
      <c r="AR391" s="263"/>
      <c r="AS391" s="263"/>
      <c r="AT391" s="263"/>
      <c r="AU391" s="263"/>
      <c r="AV391" s="263"/>
      <c r="AW391" s="263"/>
      <c r="AX391" s="263"/>
      <c r="AY391" s="263"/>
      <c r="AZ391" s="263"/>
      <c r="BA391" s="263"/>
      <c r="BB391" s="263"/>
      <c r="BC391" s="263"/>
      <c r="BD391" s="263"/>
      <c r="BE391" s="263"/>
      <c r="BF391" s="263"/>
      <c r="BG391" s="263"/>
      <c r="BH391" s="263"/>
      <c r="BI391" s="263"/>
      <c r="BJ391" s="263"/>
      <c r="BK391" s="263"/>
      <c r="BL391" s="263"/>
      <c r="BM391" s="263"/>
      <c r="BN391" s="263"/>
      <c r="BO391" s="263"/>
      <c r="BP391" s="263"/>
      <c r="BQ391" s="263"/>
      <c r="BR391" s="263"/>
      <c r="BS391" s="263"/>
      <c r="BT391" s="263"/>
      <c r="BU391" s="263"/>
      <c r="BV391" s="263"/>
      <c r="BW391" s="263"/>
      <c r="BX391" s="263"/>
      <c r="BY391" s="263"/>
      <c r="BZ391" s="263"/>
      <c r="CA391" s="263"/>
      <c r="CB391" s="263"/>
      <c r="CC391" s="263"/>
      <c r="CD391" s="263"/>
      <c r="CE391" s="228"/>
      <c r="CF391" s="228"/>
      <c r="CG391" s="228"/>
      <c r="CH391" s="228"/>
      <c r="CI391" s="228"/>
      <c r="CJ391" s="228"/>
      <c r="CK391" s="228"/>
      <c r="CL391" s="228"/>
      <c r="CM391" s="228"/>
      <c r="CN391" s="228"/>
      <c r="CO391" s="228"/>
      <c r="CP391" s="228"/>
      <c r="CQ391" s="228"/>
    </row>
    <row r="392" spans="1:95" s="264" customFormat="1" ht="27.95" customHeight="1" x14ac:dyDescent="0.2">
      <c r="A392" s="348"/>
      <c r="B392" s="208" t="s">
        <v>687</v>
      </c>
      <c r="C392" s="150" t="s">
        <v>688</v>
      </c>
      <c r="D392" s="636"/>
      <c r="E392" s="637"/>
      <c r="F392" s="636"/>
      <c r="G392" s="637"/>
      <c r="H392" s="636"/>
      <c r="I392" s="637"/>
      <c r="J392" s="636"/>
      <c r="K392" s="637"/>
      <c r="L392" s="636"/>
      <c r="M392" s="637"/>
      <c r="N392" s="636"/>
      <c r="O392" s="637"/>
      <c r="P392" s="636"/>
      <c r="Q392" s="637"/>
      <c r="R392" s="636"/>
      <c r="S392" s="637"/>
      <c r="T392" s="636"/>
      <c r="U392" s="637"/>
      <c r="V392" s="636"/>
      <c r="W392" s="637"/>
      <c r="X392" s="45"/>
      <c r="Y392" s="179">
        <f>IF(OR(D392="s",F392="s",H392="s",J392="s",L392="s",N392="s",P392="s",R392="s",T392="s",V392="s"), 0, IF(OR(D392="a",F392="a",H392="a",J392="a",L392="a",N392="a",P392="a",R392="a",T392="a",V392="a"),Z392,0))</f>
        <v>0</v>
      </c>
      <c r="Z392" s="336">
        <v>15</v>
      </c>
      <c r="AA392" s="184">
        <f>COUNTIF(D392:W392,"a")+COUNTIF(D392:W392,"s")</f>
        <v>0</v>
      </c>
      <c r="AB392" s="390"/>
      <c r="AC392" s="263"/>
      <c r="AD392" s="388"/>
      <c r="AE392" s="263"/>
      <c r="AF392" s="263"/>
      <c r="AG392" s="263"/>
      <c r="AH392" s="263"/>
      <c r="AI392" s="263"/>
      <c r="AJ392" s="263"/>
      <c r="AK392" s="263"/>
      <c r="AL392" s="263"/>
      <c r="AM392" s="263"/>
      <c r="AN392" s="263"/>
      <c r="AO392" s="263"/>
      <c r="AP392" s="263"/>
      <c r="AQ392" s="263"/>
      <c r="AR392" s="263"/>
      <c r="AS392" s="263"/>
      <c r="AT392" s="263"/>
      <c r="AU392" s="263"/>
      <c r="AV392" s="263"/>
      <c r="AW392" s="263"/>
      <c r="AX392" s="263"/>
      <c r="AY392" s="263"/>
      <c r="AZ392" s="263"/>
      <c r="BA392" s="263"/>
      <c r="BB392" s="263"/>
      <c r="BC392" s="263"/>
      <c r="BD392" s="263"/>
      <c r="BE392" s="263"/>
      <c r="BF392" s="263"/>
      <c r="BG392" s="263"/>
      <c r="BH392" s="263"/>
      <c r="BI392" s="263"/>
      <c r="BJ392" s="263"/>
      <c r="BK392" s="263"/>
      <c r="BL392" s="263"/>
      <c r="BM392" s="263"/>
      <c r="BN392" s="263"/>
      <c r="BO392" s="263"/>
      <c r="BP392" s="263"/>
      <c r="BQ392" s="263"/>
      <c r="BR392" s="263"/>
      <c r="BS392" s="263"/>
      <c r="BT392" s="263"/>
      <c r="BU392" s="263"/>
      <c r="BV392" s="263"/>
      <c r="BW392" s="263"/>
      <c r="BX392" s="263"/>
      <c r="BY392" s="263"/>
      <c r="BZ392" s="263"/>
      <c r="CA392" s="263"/>
      <c r="CB392" s="263"/>
      <c r="CC392" s="263"/>
      <c r="CD392" s="263"/>
      <c r="CE392" s="228"/>
      <c r="CF392" s="228"/>
      <c r="CG392" s="228"/>
      <c r="CH392" s="228"/>
      <c r="CI392" s="228"/>
      <c r="CJ392" s="228"/>
      <c r="CK392" s="228"/>
      <c r="CL392" s="228"/>
      <c r="CM392" s="228"/>
      <c r="CN392" s="228"/>
      <c r="CO392" s="228"/>
      <c r="CP392" s="228"/>
      <c r="CQ392" s="228"/>
    </row>
    <row r="393" spans="1:95" s="264" customFormat="1" ht="27.95" customHeight="1" thickBot="1" x14ac:dyDescent="0.25">
      <c r="A393" s="348"/>
      <c r="B393" s="208" t="s">
        <v>689</v>
      </c>
      <c r="C393" s="150" t="s">
        <v>690</v>
      </c>
      <c r="D393" s="636"/>
      <c r="E393" s="637"/>
      <c r="F393" s="636"/>
      <c r="G393" s="637"/>
      <c r="H393" s="636"/>
      <c r="I393" s="637"/>
      <c r="J393" s="636"/>
      <c r="K393" s="637"/>
      <c r="L393" s="636"/>
      <c r="M393" s="637"/>
      <c r="N393" s="636"/>
      <c r="O393" s="637"/>
      <c r="P393" s="636"/>
      <c r="Q393" s="637"/>
      <c r="R393" s="636"/>
      <c r="S393" s="637"/>
      <c r="T393" s="636"/>
      <c r="U393" s="637"/>
      <c r="V393" s="636"/>
      <c r="W393" s="637"/>
      <c r="X393" s="45"/>
      <c r="Y393" s="179">
        <f>IF(OR(D393="s",F393="s",H393="s",J393="s",L393="s",N393="s",P393="s",R393="s",T393="s",V393="s"), 0, IF(OR(D393="a",F393="a",H393="a",J393="a",L393="a",N393="a",P393="a",R393="a",T393="a",V393="a"),Z393,0))</f>
        <v>0</v>
      </c>
      <c r="Z393" s="336">
        <v>10</v>
      </c>
      <c r="AA393" s="184">
        <f>COUNTIF(D393:W393,"a")+COUNTIF(D393:W393,"s")</f>
        <v>0</v>
      </c>
      <c r="AB393" s="390"/>
      <c r="AC393" s="263"/>
      <c r="AD393" s="388"/>
      <c r="AE393" s="263"/>
      <c r="AF393" s="263"/>
      <c r="AG393" s="263"/>
      <c r="AH393" s="263"/>
      <c r="AI393" s="263"/>
      <c r="AJ393" s="263"/>
      <c r="AK393" s="263"/>
      <c r="AL393" s="263"/>
      <c r="AM393" s="263"/>
      <c r="AN393" s="263"/>
      <c r="AO393" s="263"/>
      <c r="AP393" s="263"/>
      <c r="AQ393" s="263"/>
      <c r="AR393" s="263"/>
      <c r="AS393" s="263"/>
      <c r="AT393" s="263"/>
      <c r="AU393" s="263"/>
      <c r="AV393" s="263"/>
      <c r="AW393" s="263"/>
      <c r="AX393" s="263"/>
      <c r="AY393" s="263"/>
      <c r="AZ393" s="263"/>
      <c r="BA393" s="263"/>
      <c r="BB393" s="263"/>
      <c r="BC393" s="263"/>
      <c r="BD393" s="263"/>
      <c r="BE393" s="263"/>
      <c r="BF393" s="263"/>
      <c r="BG393" s="263"/>
      <c r="BH393" s="263"/>
      <c r="BI393" s="263"/>
      <c r="BJ393" s="263"/>
      <c r="BK393" s="263"/>
      <c r="BL393" s="263"/>
      <c r="BM393" s="263"/>
      <c r="BN393" s="263"/>
      <c r="BO393" s="263"/>
      <c r="BP393" s="263"/>
      <c r="BQ393" s="263"/>
      <c r="BR393" s="263"/>
      <c r="BS393" s="263"/>
      <c r="BT393" s="263"/>
      <c r="BU393" s="263"/>
      <c r="BV393" s="263"/>
      <c r="BW393" s="263"/>
      <c r="BX393" s="263"/>
      <c r="BY393" s="263"/>
      <c r="BZ393" s="263"/>
      <c r="CA393" s="263"/>
      <c r="CB393" s="263"/>
      <c r="CC393" s="263"/>
      <c r="CD393" s="263"/>
      <c r="CE393" s="228"/>
      <c r="CF393" s="228"/>
      <c r="CG393" s="228"/>
      <c r="CH393" s="228"/>
      <c r="CI393" s="228"/>
      <c r="CJ393" s="228"/>
      <c r="CK393" s="228"/>
      <c r="CL393" s="228"/>
      <c r="CM393" s="228"/>
      <c r="CN393" s="228"/>
      <c r="CO393" s="228"/>
      <c r="CP393" s="228"/>
      <c r="CQ393" s="228"/>
    </row>
    <row r="394" spans="1:95" ht="21" customHeight="1" thickTop="1" thickBot="1" x14ac:dyDescent="0.25">
      <c r="A394" s="348"/>
      <c r="B394" s="38"/>
      <c r="C394" s="122"/>
      <c r="D394" s="638" t="s">
        <v>76</v>
      </c>
      <c r="E394" s="639"/>
      <c r="F394" s="639"/>
      <c r="G394" s="639"/>
      <c r="H394" s="639"/>
      <c r="I394" s="639"/>
      <c r="J394" s="639"/>
      <c r="K394" s="639"/>
      <c r="L394" s="639"/>
      <c r="M394" s="639"/>
      <c r="N394" s="639"/>
      <c r="O394" s="639"/>
      <c r="P394" s="639"/>
      <c r="Q394" s="639"/>
      <c r="R394" s="639"/>
      <c r="S394" s="639"/>
      <c r="T394" s="639"/>
      <c r="U394" s="639"/>
      <c r="V394" s="639"/>
      <c r="W394" s="639"/>
      <c r="X394" s="640"/>
      <c r="Y394" s="6">
        <f>SUM(Y392:Y393)</f>
        <v>0</v>
      </c>
      <c r="Z394" s="337">
        <f>SUM(Z392:Z393)</f>
        <v>25</v>
      </c>
      <c r="AD394" s="231"/>
      <c r="CG394" s="48"/>
      <c r="CH394" s="48"/>
      <c r="CI394" s="48"/>
      <c r="CJ394" s="48"/>
      <c r="CK394" s="48"/>
      <c r="CL394" s="48"/>
      <c r="CM394" s="48"/>
    </row>
    <row r="395" spans="1:95" s="39" customFormat="1" ht="21" customHeight="1" thickBot="1" x14ac:dyDescent="0.25">
      <c r="A395" s="321"/>
      <c r="B395" s="548"/>
      <c r="C395" s="438"/>
      <c r="D395" s="634"/>
      <c r="E395" s="635"/>
      <c r="F395" s="755">
        <v>0</v>
      </c>
      <c r="G395" s="756"/>
      <c r="H395" s="756"/>
      <c r="I395" s="756"/>
      <c r="J395" s="756"/>
      <c r="K395" s="756"/>
      <c r="L395" s="756"/>
      <c r="M395" s="756"/>
      <c r="N395" s="756"/>
      <c r="O395" s="756"/>
      <c r="P395" s="756"/>
      <c r="Q395" s="756"/>
      <c r="R395" s="756"/>
      <c r="S395" s="756"/>
      <c r="T395" s="756"/>
      <c r="U395" s="756"/>
      <c r="V395" s="756"/>
      <c r="W395" s="756"/>
      <c r="X395" s="756"/>
      <c r="Y395" s="756"/>
      <c r="Z395" s="757"/>
      <c r="AA395" s="41"/>
      <c r="AB395" s="48"/>
      <c r="AC395" s="16"/>
      <c r="AD395" s="231"/>
      <c r="AE395" s="16"/>
      <c r="AF395" s="16"/>
      <c r="AG395" s="16"/>
      <c r="AH395" s="16"/>
      <c r="AI395" s="16"/>
      <c r="AJ395" s="16"/>
      <c r="AK395" s="16"/>
      <c r="AL395" s="16"/>
      <c r="AM395" s="16"/>
      <c r="AN395" s="16"/>
      <c r="AO395" s="16"/>
      <c r="AP395" s="16"/>
      <c r="AQ395" s="16"/>
      <c r="AR395" s="16"/>
      <c r="AS395" s="232"/>
      <c r="AT395" s="232"/>
      <c r="AU395" s="232"/>
      <c r="AV395" s="232"/>
      <c r="AW395" s="232"/>
      <c r="AX395" s="232"/>
      <c r="AY395" s="232"/>
      <c r="AZ395" s="232"/>
      <c r="BA395" s="232"/>
      <c r="BB395" s="232"/>
      <c r="BC395" s="232"/>
      <c r="BD395" s="232"/>
      <c r="BE395" s="232"/>
      <c r="BF395" s="232"/>
      <c r="BG395" s="232"/>
      <c r="BH395" s="232"/>
      <c r="BI395" s="232"/>
      <c r="BJ395" s="232"/>
      <c r="BK395" s="232"/>
      <c r="BL395" s="232"/>
      <c r="BM395" s="232"/>
      <c r="BN395" s="232"/>
      <c r="BO395" s="232"/>
      <c r="BP395" s="232"/>
      <c r="BQ395" s="232"/>
      <c r="BR395" s="232"/>
      <c r="BS395" s="232"/>
      <c r="BT395" s="232"/>
      <c r="BU395" s="232"/>
      <c r="BV395" s="232"/>
      <c r="BW395" s="232"/>
      <c r="BX395" s="232"/>
      <c r="BY395" s="232"/>
      <c r="BZ395" s="232"/>
      <c r="CA395" s="232"/>
      <c r="CB395" s="232"/>
      <c r="CC395" s="232"/>
      <c r="CD395" s="232"/>
      <c r="CE395" s="232"/>
      <c r="CF395" s="232"/>
      <c r="CG395" s="197"/>
      <c r="CH395" s="197"/>
      <c r="CI395" s="197"/>
      <c r="CJ395" s="197"/>
      <c r="CK395" s="197"/>
      <c r="CL395" s="197"/>
      <c r="CM395" s="197"/>
    </row>
    <row r="396" spans="1:95" ht="30" customHeight="1" thickBot="1" x14ac:dyDescent="0.25">
      <c r="A396" s="319"/>
      <c r="B396" s="203">
        <v>5700</v>
      </c>
      <c r="C396" s="153" t="s">
        <v>180</v>
      </c>
      <c r="D396" s="161"/>
      <c r="E396" s="158"/>
      <c r="F396" s="161"/>
      <c r="G396" s="162"/>
      <c r="H396" s="425" t="s">
        <v>75</v>
      </c>
      <c r="I396" s="168"/>
      <c r="J396" s="169" t="s">
        <v>75</v>
      </c>
      <c r="K396" s="170"/>
      <c r="L396" s="159"/>
      <c r="M396" s="158"/>
      <c r="N396" s="161"/>
      <c r="O396" s="162"/>
      <c r="P396" s="159"/>
      <c r="Q396" s="158"/>
      <c r="R396" s="161"/>
      <c r="S396" s="162"/>
      <c r="T396" s="159"/>
      <c r="U396" s="158"/>
      <c r="V396" s="161"/>
      <c r="W396" s="162"/>
      <c r="X396" s="362"/>
      <c r="Y396" s="362"/>
      <c r="Z396" s="342"/>
      <c r="AD396" s="231"/>
      <c r="CG396" s="48"/>
      <c r="CH396" s="48"/>
      <c r="CI396" s="48"/>
      <c r="CJ396" s="48"/>
      <c r="CK396" s="48"/>
      <c r="CL396" s="48"/>
      <c r="CM396" s="48"/>
    </row>
    <row r="397" spans="1:95" ht="48" customHeight="1" thickBot="1" x14ac:dyDescent="0.25">
      <c r="A397" s="319"/>
      <c r="B397" s="200"/>
      <c r="C397" s="134" t="s">
        <v>1131</v>
      </c>
      <c r="D397" s="782"/>
      <c r="E397" s="743"/>
      <c r="F397" s="743"/>
      <c r="G397" s="743"/>
      <c r="H397" s="743"/>
      <c r="I397" s="743"/>
      <c r="J397" s="743"/>
      <c r="K397" s="743"/>
      <c r="L397" s="743"/>
      <c r="M397" s="743"/>
      <c r="N397" s="743"/>
      <c r="O397" s="743"/>
      <c r="P397" s="743"/>
      <c r="Q397" s="743"/>
      <c r="R397" s="743"/>
      <c r="S397" s="743"/>
      <c r="T397" s="743"/>
      <c r="U397" s="743"/>
      <c r="V397" s="743"/>
      <c r="W397" s="743"/>
      <c r="X397" s="743"/>
      <c r="Y397" s="743"/>
      <c r="Z397" s="744"/>
      <c r="AD397" s="231"/>
      <c r="CG397" s="48"/>
      <c r="CH397" s="48"/>
      <c r="CI397" s="48"/>
      <c r="CJ397" s="48"/>
      <c r="CK397" s="48"/>
      <c r="CL397" s="48"/>
      <c r="CM397" s="48"/>
    </row>
    <row r="398" spans="1:95" ht="45" customHeight="1" x14ac:dyDescent="0.2">
      <c r="A398" s="348"/>
      <c r="B398" s="199" t="s">
        <v>131</v>
      </c>
      <c r="C398" s="146" t="s">
        <v>37</v>
      </c>
      <c r="D398" s="621"/>
      <c r="E398" s="622"/>
      <c r="F398" s="621"/>
      <c r="G398" s="622"/>
      <c r="H398" s="621"/>
      <c r="I398" s="622"/>
      <c r="J398" s="621"/>
      <c r="K398" s="622"/>
      <c r="L398" s="621"/>
      <c r="M398" s="622"/>
      <c r="N398" s="621"/>
      <c r="O398" s="622"/>
      <c r="P398" s="621"/>
      <c r="Q398" s="622"/>
      <c r="R398" s="621"/>
      <c r="S398" s="622"/>
      <c r="T398" s="621"/>
      <c r="U398" s="622"/>
      <c r="V398" s="621"/>
      <c r="W398" s="622"/>
      <c r="X398" s="549"/>
      <c r="Y398" s="543">
        <f t="shared" ref="Y398:Y406" si="59">IF(OR(D398="s",F398="s",H398="s",J398="s",L398="s",N398="s",P398="s",R398="s",T398="s",V398="s"), 0, IF(OR(D398="a",F398="a",H398="a",J398="a",L398="a",N398="a",P398="a",R398="a",T398="a",V398="a"),Z398,0))</f>
        <v>0</v>
      </c>
      <c r="Z398" s="338">
        <f>IF(X398="na",0,5)</f>
        <v>5</v>
      </c>
      <c r="AA398" s="41">
        <f>COUNTIF(D398:W398,"a")+COUNTIF(D398:W398,"s")+COUNTIF(X398,"na")</f>
        <v>0</v>
      </c>
      <c r="AB398" s="390"/>
      <c r="AD398" s="231" t="s">
        <v>479</v>
      </c>
      <c r="CG398" s="48"/>
      <c r="CH398" s="48"/>
      <c r="CI398" s="48"/>
      <c r="CJ398" s="48"/>
      <c r="CK398" s="48"/>
      <c r="CL398" s="48"/>
      <c r="CM398" s="48"/>
    </row>
    <row r="399" spans="1:95" ht="45" customHeight="1" x14ac:dyDescent="0.2">
      <c r="A399" s="348"/>
      <c r="B399" s="204" t="s">
        <v>132</v>
      </c>
      <c r="C399" s="121" t="s">
        <v>172</v>
      </c>
      <c r="D399" s="628"/>
      <c r="E399" s="629"/>
      <c r="F399" s="628"/>
      <c r="G399" s="629"/>
      <c r="H399" s="628"/>
      <c r="I399" s="629"/>
      <c r="J399" s="628"/>
      <c r="K399" s="629"/>
      <c r="L399" s="628"/>
      <c r="M399" s="629"/>
      <c r="N399" s="628"/>
      <c r="O399" s="629"/>
      <c r="P399" s="628"/>
      <c r="Q399" s="629"/>
      <c r="R399" s="628"/>
      <c r="S399" s="629"/>
      <c r="T399" s="628"/>
      <c r="U399" s="629"/>
      <c r="V399" s="628"/>
      <c r="W399" s="629"/>
      <c r="X399" s="324" t="str">
        <f>IF(X398="na", "na", "")</f>
        <v/>
      </c>
      <c r="Y399" s="179">
        <f t="shared" si="59"/>
        <v>0</v>
      </c>
      <c r="Z399" s="336">
        <f>IF(X399="na",0,5)</f>
        <v>5</v>
      </c>
      <c r="AA399" s="41">
        <f>COUNTIF(D399:W399,"a")+COUNTIF(D399:W399,"s")+COUNTIF(X399,"na")</f>
        <v>0</v>
      </c>
      <c r="AB399" s="390"/>
      <c r="AD399" s="231" t="s">
        <v>479</v>
      </c>
      <c r="CG399" s="48"/>
      <c r="CH399" s="48"/>
      <c r="CI399" s="48"/>
      <c r="CJ399" s="48"/>
      <c r="CK399" s="48"/>
      <c r="CL399" s="48"/>
      <c r="CM399" s="48"/>
    </row>
    <row r="400" spans="1:95" ht="45" customHeight="1" x14ac:dyDescent="0.2">
      <c r="A400" s="348"/>
      <c r="B400" s="201" t="s">
        <v>1132</v>
      </c>
      <c r="C400" s="121" t="s">
        <v>1133</v>
      </c>
      <c r="D400" s="628"/>
      <c r="E400" s="629"/>
      <c r="F400" s="628"/>
      <c r="G400" s="629"/>
      <c r="H400" s="628"/>
      <c r="I400" s="629"/>
      <c r="J400" s="628"/>
      <c r="K400" s="629"/>
      <c r="L400" s="628"/>
      <c r="M400" s="629"/>
      <c r="N400" s="628"/>
      <c r="O400" s="629"/>
      <c r="P400" s="628"/>
      <c r="Q400" s="629"/>
      <c r="R400" s="628"/>
      <c r="S400" s="629"/>
      <c r="T400" s="628"/>
      <c r="U400" s="629"/>
      <c r="V400" s="628"/>
      <c r="W400" s="629"/>
      <c r="X400" s="324" t="str">
        <f>IF(X399="na", "na", "")</f>
        <v/>
      </c>
      <c r="Y400" s="179">
        <f t="shared" si="59"/>
        <v>0</v>
      </c>
      <c r="Z400" s="336">
        <f>IF(X400="na",0,10)</f>
        <v>10</v>
      </c>
      <c r="AA400" s="41">
        <f>COUNTIF(D400:W400,"a")+COUNTIF(D400:W400,"s")+COUNTIF(X400,"na")</f>
        <v>0</v>
      </c>
      <c r="AB400" s="390"/>
      <c r="AD400" s="231"/>
      <c r="CG400" s="48"/>
      <c r="CH400" s="48"/>
      <c r="CI400" s="48"/>
      <c r="CJ400" s="48"/>
      <c r="CK400" s="48"/>
      <c r="CL400" s="48"/>
      <c r="CM400" s="48"/>
    </row>
    <row r="401" spans="1:95" ht="48" customHeight="1" x14ac:dyDescent="0.2">
      <c r="A401" s="319"/>
      <c r="B401" s="199"/>
      <c r="C401" s="550" t="s">
        <v>1134</v>
      </c>
      <c r="D401" s="846"/>
      <c r="E401" s="847"/>
      <c r="F401" s="847"/>
      <c r="G401" s="847"/>
      <c r="H401" s="847"/>
      <c r="I401" s="847"/>
      <c r="J401" s="847"/>
      <c r="K401" s="847"/>
      <c r="L401" s="847"/>
      <c r="M401" s="847"/>
      <c r="N401" s="847"/>
      <c r="O401" s="847"/>
      <c r="P401" s="847"/>
      <c r="Q401" s="847"/>
      <c r="R401" s="847"/>
      <c r="S401" s="847"/>
      <c r="T401" s="847"/>
      <c r="U401" s="847"/>
      <c r="V401" s="847"/>
      <c r="W401" s="847"/>
      <c r="X401" s="847"/>
      <c r="Y401" s="847"/>
      <c r="Z401" s="848"/>
      <c r="AD401" s="231"/>
      <c r="CG401" s="48"/>
      <c r="CH401" s="48"/>
      <c r="CI401" s="48"/>
      <c r="CJ401" s="48"/>
      <c r="CK401" s="48"/>
      <c r="CL401" s="48"/>
      <c r="CM401" s="48"/>
    </row>
    <row r="402" spans="1:95" ht="106.5" customHeight="1" x14ac:dyDescent="0.2">
      <c r="A402" s="348"/>
      <c r="B402" s="218" t="s">
        <v>1135</v>
      </c>
      <c r="C402" s="146" t="s">
        <v>1136</v>
      </c>
      <c r="D402" s="621"/>
      <c r="E402" s="622"/>
      <c r="F402" s="621"/>
      <c r="G402" s="622"/>
      <c r="H402" s="621"/>
      <c r="I402" s="622"/>
      <c r="J402" s="621"/>
      <c r="K402" s="622"/>
      <c r="L402" s="621"/>
      <c r="M402" s="622"/>
      <c r="N402" s="621"/>
      <c r="O402" s="622"/>
      <c r="P402" s="621"/>
      <c r="Q402" s="622"/>
      <c r="R402" s="621"/>
      <c r="S402" s="622"/>
      <c r="T402" s="621"/>
      <c r="U402" s="622"/>
      <c r="V402" s="621"/>
      <c r="W402" s="622"/>
      <c r="X402" s="37"/>
      <c r="Y402" s="543">
        <f t="shared" si="59"/>
        <v>0</v>
      </c>
      <c r="Z402" s="338">
        <f>IF(X402="na",0,10)</f>
        <v>10</v>
      </c>
      <c r="AA402" s="41">
        <f>COUNTIF(D402:W402,"a")+COUNTIF(D402:W402,"s")+COUNTIF(X402,"na")</f>
        <v>0</v>
      </c>
      <c r="AB402" s="390"/>
      <c r="AD402" s="231"/>
      <c r="CG402" s="48"/>
      <c r="CH402" s="48"/>
      <c r="CI402" s="48"/>
      <c r="CJ402" s="48"/>
      <c r="CK402" s="48"/>
      <c r="CL402" s="48"/>
      <c r="CM402" s="48"/>
    </row>
    <row r="403" spans="1:95" ht="106.5" customHeight="1" x14ac:dyDescent="0.15">
      <c r="A403" s="348"/>
      <c r="B403" s="204" t="s">
        <v>1137</v>
      </c>
      <c r="C403" s="121" t="s">
        <v>1138</v>
      </c>
      <c r="D403" s="603"/>
      <c r="E403" s="604"/>
      <c r="F403" s="603"/>
      <c r="G403" s="604"/>
      <c r="H403" s="603"/>
      <c r="I403" s="604"/>
      <c r="J403" s="603"/>
      <c r="K403" s="604"/>
      <c r="L403" s="603"/>
      <c r="M403" s="604"/>
      <c r="N403" s="603"/>
      <c r="O403" s="604"/>
      <c r="P403" s="603"/>
      <c r="Q403" s="604"/>
      <c r="R403" s="603"/>
      <c r="S403" s="604"/>
      <c r="T403" s="603"/>
      <c r="U403" s="604"/>
      <c r="V403" s="603"/>
      <c r="W403" s="604"/>
      <c r="X403" s="324" t="str">
        <f>IF(X402="na", "na", "")</f>
        <v/>
      </c>
      <c r="Y403" s="179">
        <f t="shared" si="59"/>
        <v>0</v>
      </c>
      <c r="Z403" s="338">
        <f>IF(X403="na",0,5)</f>
        <v>5</v>
      </c>
      <c r="AA403" s="41">
        <f>COUNTIF(D403:W403,"a")+COUNTIF(D403:W403,"s")+COUNTIF(X403,"na")</f>
        <v>0</v>
      </c>
      <c r="AB403" s="390"/>
      <c r="AD403" s="231"/>
      <c r="CG403" s="48"/>
      <c r="CH403" s="48"/>
      <c r="CI403" s="48"/>
      <c r="CJ403" s="48"/>
      <c r="CK403" s="48"/>
      <c r="CL403" s="48"/>
      <c r="CM403" s="48"/>
    </row>
    <row r="404" spans="1:95" ht="67.5" customHeight="1" x14ac:dyDescent="0.15">
      <c r="A404" s="348"/>
      <c r="B404" s="204" t="s">
        <v>1139</v>
      </c>
      <c r="C404" s="121" t="s">
        <v>1140</v>
      </c>
      <c r="D404" s="603"/>
      <c r="E404" s="604"/>
      <c r="F404" s="603"/>
      <c r="G404" s="604"/>
      <c r="H404" s="603"/>
      <c r="I404" s="604"/>
      <c r="J404" s="603"/>
      <c r="K404" s="604"/>
      <c r="L404" s="603"/>
      <c r="M404" s="604"/>
      <c r="N404" s="603"/>
      <c r="O404" s="604"/>
      <c r="P404" s="603"/>
      <c r="Q404" s="604"/>
      <c r="R404" s="603"/>
      <c r="S404" s="604"/>
      <c r="T404" s="603"/>
      <c r="U404" s="604"/>
      <c r="V404" s="603"/>
      <c r="W404" s="604"/>
      <c r="X404" s="324" t="str">
        <f>IF(X403="na", "na", "")</f>
        <v/>
      </c>
      <c r="Y404" s="179">
        <f t="shared" si="59"/>
        <v>0</v>
      </c>
      <c r="Z404" s="338">
        <f>IF(X404="na",0,10)</f>
        <v>10</v>
      </c>
      <c r="AA404" s="41">
        <f>COUNTIF(D404:W404,"a")+COUNTIF(D404:W404,"s")+COUNTIF(X404,"na")</f>
        <v>0</v>
      </c>
      <c r="AB404" s="390"/>
      <c r="AD404" s="231" t="s">
        <v>479</v>
      </c>
      <c r="CG404" s="48"/>
      <c r="CH404" s="48"/>
      <c r="CI404" s="48"/>
      <c r="CJ404" s="48"/>
      <c r="CK404" s="48"/>
      <c r="CL404" s="48"/>
      <c r="CM404" s="48"/>
    </row>
    <row r="405" spans="1:95" ht="45" customHeight="1" x14ac:dyDescent="0.15">
      <c r="A405" s="348"/>
      <c r="B405" s="204" t="s">
        <v>1141</v>
      </c>
      <c r="C405" s="121" t="s">
        <v>1142</v>
      </c>
      <c r="D405" s="603"/>
      <c r="E405" s="604"/>
      <c r="F405" s="603"/>
      <c r="G405" s="604"/>
      <c r="H405" s="603"/>
      <c r="I405" s="604"/>
      <c r="J405" s="603"/>
      <c r="K405" s="604"/>
      <c r="L405" s="603"/>
      <c r="M405" s="604"/>
      <c r="N405" s="603"/>
      <c r="O405" s="604"/>
      <c r="P405" s="603"/>
      <c r="Q405" s="604"/>
      <c r="R405" s="603"/>
      <c r="S405" s="604"/>
      <c r="T405" s="603"/>
      <c r="U405" s="604"/>
      <c r="V405" s="603"/>
      <c r="W405" s="604"/>
      <c r="X405" s="324" t="str">
        <f>IF(X404="na", "na", "")</f>
        <v/>
      </c>
      <c r="Y405" s="179">
        <f t="shared" si="59"/>
        <v>0</v>
      </c>
      <c r="Z405" s="338">
        <f>IF(X405="na",0,10)</f>
        <v>10</v>
      </c>
      <c r="AA405" s="41">
        <f>COUNTIF(D405:W405,"a")+COUNTIF(D405:W405,"s")+COUNTIF(X405,"na")</f>
        <v>0</v>
      </c>
      <c r="AB405" s="390"/>
      <c r="AD405" s="231" t="s">
        <v>479</v>
      </c>
      <c r="CG405" s="48"/>
      <c r="CH405" s="48"/>
      <c r="CI405" s="48"/>
      <c r="CJ405" s="48"/>
      <c r="CK405" s="48"/>
      <c r="CL405" s="48"/>
      <c r="CM405" s="48"/>
    </row>
    <row r="406" spans="1:95" ht="45" customHeight="1" thickBot="1" x14ac:dyDescent="0.25">
      <c r="A406" s="348"/>
      <c r="B406" s="204" t="s">
        <v>1143</v>
      </c>
      <c r="C406" s="121" t="s">
        <v>1144</v>
      </c>
      <c r="D406" s="731"/>
      <c r="E406" s="732"/>
      <c r="F406" s="731"/>
      <c r="G406" s="732"/>
      <c r="H406" s="731"/>
      <c r="I406" s="732"/>
      <c r="J406" s="731"/>
      <c r="K406" s="732"/>
      <c r="L406" s="731"/>
      <c r="M406" s="732"/>
      <c r="N406" s="731"/>
      <c r="O406" s="732"/>
      <c r="P406" s="731"/>
      <c r="Q406" s="732"/>
      <c r="R406" s="731"/>
      <c r="S406" s="732"/>
      <c r="T406" s="731"/>
      <c r="U406" s="732"/>
      <c r="V406" s="731"/>
      <c r="W406" s="732"/>
      <c r="X406" s="324" t="str">
        <f>IF(X402="na", "na", "")</f>
        <v/>
      </c>
      <c r="Y406" s="179">
        <f t="shared" si="59"/>
        <v>0</v>
      </c>
      <c r="Z406" s="336">
        <f>IF(X406="na",0,5)</f>
        <v>5</v>
      </c>
      <c r="AA406" s="41">
        <f>COUNTIF(D406:W406,"a")+COUNTIF(D406:W406,"s")+COUNTIF(X406,"na")</f>
        <v>0</v>
      </c>
      <c r="AB406" s="390"/>
      <c r="AD406" s="231"/>
      <c r="CG406" s="48"/>
      <c r="CH406" s="48"/>
      <c r="CI406" s="48"/>
      <c r="CJ406" s="48"/>
      <c r="CK406" s="48"/>
      <c r="CL406" s="48"/>
      <c r="CM406" s="48"/>
    </row>
    <row r="407" spans="1:95" ht="21" customHeight="1" thickTop="1" thickBot="1" x14ac:dyDescent="0.25">
      <c r="A407" s="348"/>
      <c r="B407" s="38"/>
      <c r="C407" s="122"/>
      <c r="D407" s="638" t="s">
        <v>76</v>
      </c>
      <c r="E407" s="639"/>
      <c r="F407" s="639"/>
      <c r="G407" s="639"/>
      <c r="H407" s="639"/>
      <c r="I407" s="639"/>
      <c r="J407" s="639"/>
      <c r="K407" s="639"/>
      <c r="L407" s="639"/>
      <c r="M407" s="639"/>
      <c r="N407" s="639"/>
      <c r="O407" s="639"/>
      <c r="P407" s="639"/>
      <c r="Q407" s="639"/>
      <c r="R407" s="639"/>
      <c r="S407" s="639"/>
      <c r="T407" s="639"/>
      <c r="U407" s="639"/>
      <c r="V407" s="639"/>
      <c r="W407" s="639"/>
      <c r="X407" s="640"/>
      <c r="Y407" s="6">
        <f>SUM(Y398:Y406)</f>
        <v>0</v>
      </c>
      <c r="Z407" s="337">
        <f>SUM(Z398:Z406)</f>
        <v>60</v>
      </c>
      <c r="AD407" s="231"/>
      <c r="CG407" s="48"/>
      <c r="CH407" s="48"/>
      <c r="CI407" s="48"/>
      <c r="CJ407" s="48"/>
      <c r="CK407" s="48"/>
      <c r="CL407" s="48"/>
      <c r="CM407" s="48"/>
    </row>
    <row r="408" spans="1:95" s="39" customFormat="1" ht="21" customHeight="1" thickBot="1" x14ac:dyDescent="0.25">
      <c r="A408" s="321"/>
      <c r="B408" s="548"/>
      <c r="C408" s="438"/>
      <c r="D408" s="634"/>
      <c r="E408" s="635"/>
      <c r="F408" s="787">
        <f xml:space="preserve"> IF(AND(X398="na",X402="na"), 0, IF(X398="na",10, IF( X402="na", 10,20)))</f>
        <v>20</v>
      </c>
      <c r="G408" s="642"/>
      <c r="H408" s="642"/>
      <c r="I408" s="642"/>
      <c r="J408" s="642"/>
      <c r="K408" s="642"/>
      <c r="L408" s="642"/>
      <c r="M408" s="642"/>
      <c r="N408" s="642"/>
      <c r="O408" s="642"/>
      <c r="P408" s="642"/>
      <c r="Q408" s="642"/>
      <c r="R408" s="642"/>
      <c r="S408" s="642"/>
      <c r="T408" s="642"/>
      <c r="U408" s="642"/>
      <c r="V408" s="642"/>
      <c r="W408" s="642"/>
      <c r="X408" s="642"/>
      <c r="Y408" s="642"/>
      <c r="Z408" s="643"/>
      <c r="AA408" s="41"/>
      <c r="AB408" s="48"/>
      <c r="AC408" s="16"/>
      <c r="AD408" s="231"/>
      <c r="AE408" s="16"/>
      <c r="AF408" s="16"/>
      <c r="AG408" s="16"/>
      <c r="AH408" s="16"/>
      <c r="AI408" s="16"/>
      <c r="AJ408" s="16"/>
      <c r="AK408" s="16"/>
      <c r="AL408" s="16"/>
      <c r="AM408" s="16"/>
      <c r="AN408" s="16"/>
      <c r="AO408" s="16"/>
      <c r="AP408" s="16"/>
      <c r="AQ408" s="16"/>
      <c r="AR408" s="16"/>
      <c r="AS408" s="232"/>
      <c r="AT408" s="232"/>
      <c r="AU408" s="232"/>
      <c r="AV408" s="232"/>
      <c r="AW408" s="232"/>
      <c r="AX408" s="232"/>
      <c r="AY408" s="232"/>
      <c r="AZ408" s="232"/>
      <c r="BA408" s="232"/>
      <c r="BB408" s="232"/>
      <c r="BC408" s="232"/>
      <c r="BD408" s="232"/>
      <c r="BE408" s="232"/>
      <c r="BF408" s="232"/>
      <c r="BG408" s="232"/>
      <c r="BH408" s="232"/>
      <c r="BI408" s="232"/>
      <c r="BJ408" s="232"/>
      <c r="BK408" s="232"/>
      <c r="BL408" s="232"/>
      <c r="BM408" s="232"/>
      <c r="BN408" s="232"/>
      <c r="BO408" s="232"/>
      <c r="BP408" s="232"/>
      <c r="BQ408" s="232"/>
      <c r="BR408" s="232"/>
      <c r="BS408" s="232"/>
      <c r="BT408" s="232"/>
      <c r="BU408" s="232"/>
      <c r="BV408" s="232"/>
      <c r="BW408" s="232"/>
      <c r="BX408" s="232"/>
      <c r="BY408" s="232"/>
      <c r="BZ408" s="232"/>
      <c r="CA408" s="232"/>
      <c r="CB408" s="232"/>
      <c r="CC408" s="232"/>
      <c r="CD408" s="232"/>
      <c r="CE408" s="232"/>
      <c r="CF408" s="232"/>
      <c r="CG408" s="197"/>
      <c r="CH408" s="197"/>
      <c r="CI408" s="197"/>
      <c r="CJ408" s="197"/>
      <c r="CK408" s="197"/>
      <c r="CL408" s="197"/>
      <c r="CM408" s="197"/>
    </row>
    <row r="409" spans="1:95" s="245" customFormat="1" ht="30" customHeight="1" thickBot="1" x14ac:dyDescent="0.25">
      <c r="A409" s="319"/>
      <c r="B409" s="286" t="s">
        <v>415</v>
      </c>
      <c r="C409" s="171" t="s">
        <v>1096</v>
      </c>
      <c r="D409" s="300"/>
      <c r="E409" s="301"/>
      <c r="F409" s="303"/>
      <c r="G409" s="302"/>
      <c r="H409" s="425"/>
      <c r="I409" s="301"/>
      <c r="J409" s="364"/>
      <c r="K409" s="302"/>
      <c r="L409" s="300"/>
      <c r="M409" s="301"/>
      <c r="N409" s="303"/>
      <c r="O409" s="302"/>
      <c r="P409" s="425"/>
      <c r="Q409" s="301"/>
      <c r="R409" s="303"/>
      <c r="S409" s="302"/>
      <c r="T409" s="300"/>
      <c r="U409" s="301"/>
      <c r="V409" s="303"/>
      <c r="W409" s="302"/>
      <c r="X409" s="304"/>
      <c r="Y409" s="304"/>
      <c r="Z409" s="342"/>
      <c r="AA409" s="184"/>
      <c r="AB409" s="243"/>
      <c r="AC409" s="244"/>
      <c r="AD409" s="231"/>
      <c r="AE409" s="244"/>
      <c r="AF409" s="244"/>
      <c r="AG409" s="244"/>
      <c r="AH409" s="244"/>
      <c r="AI409" s="244"/>
      <c r="AJ409" s="244"/>
      <c r="AK409" s="244"/>
      <c r="AL409" s="244"/>
      <c r="AM409" s="244"/>
      <c r="AN409" s="244"/>
      <c r="AO409" s="244"/>
      <c r="AP409" s="244"/>
      <c r="AQ409" s="244"/>
      <c r="AR409" s="244"/>
      <c r="AS409" s="244"/>
      <c r="AT409" s="244"/>
      <c r="AU409" s="244"/>
      <c r="AV409" s="244"/>
      <c r="AW409" s="244"/>
      <c r="AX409" s="244"/>
      <c r="AY409" s="244"/>
      <c r="AZ409" s="244"/>
      <c r="BA409" s="244"/>
      <c r="BB409" s="244"/>
      <c r="BC409" s="244"/>
      <c r="BD409" s="244"/>
      <c r="BE409" s="244"/>
      <c r="BF409" s="244"/>
      <c r="BG409" s="244"/>
      <c r="BH409" s="244"/>
      <c r="BI409" s="244"/>
      <c r="BJ409" s="244"/>
      <c r="BK409" s="244"/>
      <c r="BL409" s="244"/>
      <c r="BM409" s="244"/>
      <c r="BN409" s="244"/>
      <c r="BO409" s="244"/>
      <c r="BP409" s="244"/>
      <c r="BQ409" s="244"/>
      <c r="BR409" s="244"/>
      <c r="BS409" s="244"/>
      <c r="BT409" s="244"/>
      <c r="BU409" s="244"/>
      <c r="BV409" s="244"/>
      <c r="BW409" s="244"/>
      <c r="BX409" s="244"/>
      <c r="BY409" s="244"/>
      <c r="BZ409" s="244"/>
      <c r="CA409" s="244"/>
      <c r="CB409" s="244"/>
      <c r="CC409" s="244"/>
      <c r="CD409" s="244"/>
      <c r="CE409" s="243"/>
      <c r="CF409" s="243"/>
      <c r="CG409" s="243"/>
      <c r="CH409" s="243"/>
      <c r="CI409" s="243"/>
      <c r="CJ409" s="243"/>
      <c r="CK409" s="243"/>
      <c r="CL409" s="243"/>
      <c r="CM409" s="243"/>
      <c r="CN409" s="243"/>
      <c r="CO409" s="243"/>
      <c r="CP409" s="243"/>
      <c r="CQ409" s="243"/>
    </row>
    <row r="410" spans="1:95" ht="30" customHeight="1" thickBot="1" x14ac:dyDescent="0.25">
      <c r="A410" s="348"/>
      <c r="B410" s="210"/>
      <c r="C410" s="149" t="s">
        <v>465</v>
      </c>
      <c r="D410" s="652"/>
      <c r="E410" s="653"/>
      <c r="F410" s="653"/>
      <c r="G410" s="653"/>
      <c r="H410" s="653"/>
      <c r="I410" s="653"/>
      <c r="J410" s="653"/>
      <c r="K410" s="653"/>
      <c r="L410" s="653"/>
      <c r="M410" s="653"/>
      <c r="N410" s="653"/>
      <c r="O410" s="653"/>
      <c r="P410" s="653"/>
      <c r="Q410" s="653"/>
      <c r="R410" s="653"/>
      <c r="S410" s="653"/>
      <c r="T410" s="653"/>
      <c r="U410" s="653"/>
      <c r="V410" s="653"/>
      <c r="W410" s="653"/>
      <c r="X410" s="653"/>
      <c r="Y410" s="653"/>
      <c r="Z410" s="654"/>
      <c r="AA410" s="184"/>
      <c r="AD410" s="231"/>
      <c r="CE410" s="48"/>
      <c r="CF410" s="48"/>
      <c r="CG410" s="48"/>
      <c r="CH410" s="48"/>
      <c r="CI410" s="48"/>
      <c r="CJ410" s="48"/>
      <c r="CK410" s="48"/>
      <c r="CL410" s="48"/>
      <c r="CM410" s="48"/>
      <c r="CN410" s="48"/>
      <c r="CO410" s="48"/>
      <c r="CP410" s="48"/>
      <c r="CQ410" s="48"/>
    </row>
    <row r="411" spans="1:95" s="245" customFormat="1" ht="67.7" customHeight="1" thickBot="1" x14ac:dyDescent="0.25">
      <c r="A411" s="348"/>
      <c r="B411" s="198" t="s">
        <v>1097</v>
      </c>
      <c r="C411" s="111" t="s">
        <v>1098</v>
      </c>
      <c r="D411" s="655"/>
      <c r="E411" s="656"/>
      <c r="F411" s="655"/>
      <c r="G411" s="656"/>
      <c r="H411" s="655"/>
      <c r="I411" s="656"/>
      <c r="J411" s="655"/>
      <c r="K411" s="656"/>
      <c r="L411" s="655"/>
      <c r="M411" s="656"/>
      <c r="N411" s="655"/>
      <c r="O411" s="656"/>
      <c r="P411" s="655"/>
      <c r="Q411" s="656"/>
      <c r="R411" s="655"/>
      <c r="S411" s="656"/>
      <c r="T411" s="655"/>
      <c r="U411" s="656"/>
      <c r="V411" s="655"/>
      <c r="W411" s="656"/>
      <c r="X411" s="180"/>
      <c r="Y411" s="179">
        <f>IF(OR(D411="s",F411="s",H411="s",J411="s",L411="s",N411="s",P411="s",R411="s",T411="s",V411="s"), 0, IF(OR(D411="a",F411="a",H411="a",J411="a",L411="a",N411="a",P411="a",R411="a",T411="a",V411="a",X411="na"),Z411,0))</f>
        <v>0</v>
      </c>
      <c r="Z411" s="341">
        <v>30</v>
      </c>
      <c r="AA411" s="184">
        <f>COUNTIF(D411:W411,"a")+COUNTIF(D411:W411,"s")+COUNTIF(X411,"na")</f>
        <v>0</v>
      </c>
      <c r="AB411" s="390"/>
      <c r="AC411" s="244"/>
      <c r="AD411" s="231"/>
      <c r="AE411" s="244"/>
      <c r="AF411" s="244"/>
      <c r="AG411" s="244"/>
      <c r="AH411" s="244"/>
      <c r="AI411" s="244"/>
      <c r="AJ411" s="244"/>
      <c r="AK411" s="244"/>
      <c r="AL411" s="244"/>
      <c r="AM411" s="244"/>
      <c r="AN411" s="244"/>
      <c r="AO411" s="244"/>
      <c r="AP411" s="244"/>
      <c r="AQ411" s="244"/>
      <c r="AR411" s="244"/>
      <c r="AS411" s="244"/>
      <c r="AT411" s="244"/>
      <c r="AU411" s="244"/>
      <c r="AV411" s="244"/>
      <c r="AW411" s="244"/>
      <c r="AX411" s="244"/>
      <c r="AY411" s="244"/>
      <c r="AZ411" s="244"/>
      <c r="BA411" s="244"/>
      <c r="BB411" s="244"/>
      <c r="BC411" s="244"/>
      <c r="BD411" s="244"/>
      <c r="BE411" s="244"/>
      <c r="BF411" s="244"/>
      <c r="BG411" s="244"/>
      <c r="BH411" s="244"/>
      <c r="BI411" s="244"/>
      <c r="BJ411" s="244"/>
      <c r="BK411" s="244"/>
      <c r="BL411" s="244"/>
      <c r="BM411" s="244"/>
      <c r="BN411" s="244"/>
      <c r="BO411" s="244"/>
      <c r="BP411" s="244"/>
      <c r="BQ411" s="244"/>
      <c r="BR411" s="244"/>
      <c r="BS411" s="244"/>
      <c r="BT411" s="244"/>
      <c r="BU411" s="244"/>
      <c r="BV411" s="244"/>
      <c r="BW411" s="244"/>
      <c r="BX411" s="244"/>
      <c r="BY411" s="244"/>
      <c r="BZ411" s="244"/>
      <c r="CA411" s="244"/>
      <c r="CB411" s="244"/>
      <c r="CC411" s="244"/>
      <c r="CD411" s="244"/>
      <c r="CE411" s="243"/>
      <c r="CF411" s="243"/>
      <c r="CG411" s="243"/>
      <c r="CH411" s="243"/>
      <c r="CI411" s="243"/>
      <c r="CJ411" s="243"/>
      <c r="CK411" s="243"/>
      <c r="CL411" s="243"/>
      <c r="CM411" s="243"/>
      <c r="CN411" s="243"/>
      <c r="CO411" s="243"/>
      <c r="CP411" s="243"/>
      <c r="CQ411" s="243"/>
    </row>
    <row r="412" spans="1:95" s="245" customFormat="1" ht="21" customHeight="1" thickTop="1" thickBot="1" x14ac:dyDescent="0.25">
      <c r="A412" s="348"/>
      <c r="B412" s="204"/>
      <c r="C412" s="122"/>
      <c r="D412" s="638" t="s">
        <v>76</v>
      </c>
      <c r="E412" s="639"/>
      <c r="F412" s="639"/>
      <c r="G412" s="639"/>
      <c r="H412" s="639"/>
      <c r="I412" s="639"/>
      <c r="J412" s="639"/>
      <c r="K412" s="639"/>
      <c r="L412" s="639"/>
      <c r="M412" s="639"/>
      <c r="N412" s="639"/>
      <c r="O412" s="639"/>
      <c r="P412" s="639"/>
      <c r="Q412" s="639"/>
      <c r="R412" s="639"/>
      <c r="S412" s="639"/>
      <c r="T412" s="639"/>
      <c r="U412" s="639"/>
      <c r="V412" s="639"/>
      <c r="W412" s="639"/>
      <c r="X412" s="681"/>
      <c r="Y412" s="6">
        <f>SUM(Y411:Y411)</f>
        <v>0</v>
      </c>
      <c r="Z412" s="337">
        <f>SUM(Z411:Z411)</f>
        <v>30</v>
      </c>
      <c r="AA412" s="184"/>
      <c r="AB412" s="243"/>
      <c r="AC412" s="244"/>
      <c r="AD412" s="231"/>
      <c r="AE412" s="244"/>
      <c r="AF412" s="244"/>
      <c r="AG412" s="244"/>
      <c r="AH412" s="244"/>
      <c r="AI412" s="244"/>
      <c r="AJ412" s="244"/>
      <c r="AK412" s="244"/>
      <c r="AL412" s="244"/>
      <c r="AM412" s="244"/>
      <c r="AN412" s="244"/>
      <c r="AO412" s="244"/>
      <c r="AP412" s="244"/>
      <c r="AQ412" s="244"/>
      <c r="AR412" s="244"/>
      <c r="AS412" s="244"/>
      <c r="AT412" s="244"/>
      <c r="AU412" s="244"/>
      <c r="AV412" s="244"/>
      <c r="AW412" s="244"/>
      <c r="AX412" s="244"/>
      <c r="AY412" s="244"/>
      <c r="AZ412" s="244"/>
      <c r="BA412" s="244"/>
      <c r="BB412" s="244"/>
      <c r="BC412" s="244"/>
      <c r="BD412" s="244"/>
      <c r="BE412" s="244"/>
      <c r="BF412" s="244"/>
      <c r="BG412" s="244"/>
      <c r="BH412" s="244"/>
      <c r="BI412" s="244"/>
      <c r="BJ412" s="244"/>
      <c r="BK412" s="244"/>
      <c r="BL412" s="244"/>
      <c r="BM412" s="244"/>
      <c r="BN412" s="244"/>
      <c r="BO412" s="244"/>
      <c r="BP412" s="244"/>
      <c r="BQ412" s="244"/>
      <c r="BR412" s="244"/>
      <c r="BS412" s="244"/>
      <c r="BT412" s="244"/>
      <c r="BU412" s="244"/>
      <c r="BV412" s="244"/>
      <c r="BW412" s="244"/>
      <c r="BX412" s="244"/>
      <c r="BY412" s="244"/>
      <c r="BZ412" s="244"/>
      <c r="CA412" s="244"/>
      <c r="CB412" s="244"/>
      <c r="CC412" s="244"/>
      <c r="CD412" s="244"/>
      <c r="CE412" s="243"/>
      <c r="CF412" s="243"/>
      <c r="CG412" s="243"/>
      <c r="CH412" s="243"/>
      <c r="CI412" s="243"/>
      <c r="CJ412" s="243"/>
      <c r="CK412" s="243"/>
      <c r="CL412" s="243"/>
      <c r="CM412" s="243"/>
      <c r="CN412" s="243"/>
      <c r="CO412" s="243"/>
      <c r="CP412" s="243"/>
      <c r="CQ412" s="243"/>
    </row>
    <row r="413" spans="1:95" s="245" customFormat="1" ht="21" customHeight="1" thickBot="1" x14ac:dyDescent="0.25">
      <c r="A413" s="348"/>
      <c r="B413" s="253"/>
      <c r="C413" s="156"/>
      <c r="D413" s="634"/>
      <c r="E413" s="635"/>
      <c r="F413" s="749">
        <v>0</v>
      </c>
      <c r="G413" s="750"/>
      <c r="H413" s="750"/>
      <c r="I413" s="750"/>
      <c r="J413" s="750"/>
      <c r="K413" s="750"/>
      <c r="L413" s="750"/>
      <c r="M413" s="750"/>
      <c r="N413" s="750"/>
      <c r="O413" s="750"/>
      <c r="P413" s="750"/>
      <c r="Q413" s="750"/>
      <c r="R413" s="750"/>
      <c r="S413" s="750"/>
      <c r="T413" s="750"/>
      <c r="U413" s="750"/>
      <c r="V413" s="750"/>
      <c r="W413" s="750"/>
      <c r="X413" s="750"/>
      <c r="Y413" s="750"/>
      <c r="Z413" s="751"/>
      <c r="AA413" s="184"/>
      <c r="AB413" s="243"/>
      <c r="AC413" s="244"/>
      <c r="AD413" s="231"/>
      <c r="AE413" s="244"/>
      <c r="AF413" s="244"/>
      <c r="AG413" s="244"/>
      <c r="AH413" s="244"/>
      <c r="AI413" s="244"/>
      <c r="AJ413" s="244"/>
      <c r="AK413" s="244"/>
      <c r="AL413" s="244"/>
      <c r="AM413" s="244"/>
      <c r="AN413" s="244"/>
      <c r="AO413" s="244"/>
      <c r="AP413" s="244"/>
      <c r="AQ413" s="244"/>
      <c r="AR413" s="244"/>
      <c r="AS413" s="244"/>
      <c r="AT413" s="244"/>
      <c r="AU413" s="244"/>
      <c r="AV413" s="244"/>
      <c r="AW413" s="244"/>
      <c r="AX413" s="244"/>
      <c r="AY413" s="244"/>
      <c r="AZ413" s="244"/>
      <c r="BA413" s="244"/>
      <c r="BB413" s="244"/>
      <c r="BC413" s="244"/>
      <c r="BD413" s="244"/>
      <c r="BE413" s="244"/>
      <c r="BF413" s="244"/>
      <c r="BG413" s="244"/>
      <c r="BH413" s="244"/>
      <c r="BI413" s="244"/>
      <c r="BJ413" s="244"/>
      <c r="BK413" s="244"/>
      <c r="BL413" s="244"/>
      <c r="BM413" s="244"/>
      <c r="BN413" s="244"/>
      <c r="BO413" s="244"/>
      <c r="BP413" s="244"/>
      <c r="BQ413" s="244"/>
      <c r="BR413" s="244"/>
      <c r="BS413" s="244"/>
      <c r="BT413" s="244"/>
      <c r="BU413" s="244"/>
      <c r="BV413" s="244"/>
      <c r="BW413" s="244"/>
      <c r="BX413" s="244"/>
      <c r="BY413" s="244"/>
      <c r="BZ413" s="244"/>
      <c r="CA413" s="244"/>
      <c r="CB413" s="244"/>
      <c r="CC413" s="244"/>
      <c r="CD413" s="244"/>
      <c r="CE413" s="243"/>
      <c r="CF413" s="243"/>
      <c r="CG413" s="243"/>
      <c r="CH413" s="243"/>
      <c r="CI413" s="243"/>
      <c r="CJ413" s="243"/>
      <c r="CK413" s="243"/>
      <c r="CL413" s="243"/>
      <c r="CM413" s="243"/>
      <c r="CN413" s="243"/>
      <c r="CO413" s="243"/>
      <c r="CP413" s="243"/>
      <c r="CQ413" s="243"/>
    </row>
    <row r="414" spans="1:95" s="245" customFormat="1" ht="33" customHeight="1" thickBot="1" x14ac:dyDescent="0.25">
      <c r="A414" s="319"/>
      <c r="B414" s="203"/>
      <c r="C414" s="727" t="s">
        <v>26</v>
      </c>
      <c r="D414" s="728"/>
      <c r="E414" s="728"/>
      <c r="F414" s="728"/>
      <c r="G414" s="728"/>
      <c r="H414" s="728"/>
      <c r="I414" s="728"/>
      <c r="J414" s="728"/>
      <c r="K414" s="728"/>
      <c r="L414" s="728"/>
      <c r="M414" s="728"/>
      <c r="N414" s="728"/>
      <c r="O414" s="728"/>
      <c r="P414" s="728"/>
      <c r="Q414" s="728"/>
      <c r="R414" s="728"/>
      <c r="S414" s="728"/>
      <c r="T414" s="728"/>
      <c r="U414" s="728"/>
      <c r="V414" s="728"/>
      <c r="W414" s="728"/>
      <c r="X414" s="728"/>
      <c r="Y414" s="728"/>
      <c r="Z414" s="729"/>
      <c r="AA414" s="184"/>
      <c r="AB414" s="243"/>
      <c r="AC414" s="244"/>
      <c r="AD414" s="231"/>
      <c r="AE414" s="244"/>
      <c r="AF414" s="244"/>
      <c r="AG414" s="244"/>
      <c r="AH414" s="244"/>
      <c r="AI414" s="244"/>
      <c r="AJ414" s="244"/>
      <c r="AK414" s="244"/>
      <c r="AL414" s="244"/>
      <c r="AM414" s="244"/>
      <c r="AN414" s="244"/>
      <c r="AO414" s="244"/>
      <c r="AP414" s="244"/>
      <c r="AQ414" s="244"/>
      <c r="AR414" s="244"/>
      <c r="AS414" s="244"/>
      <c r="AT414" s="244"/>
      <c r="AU414" s="244"/>
      <c r="AV414" s="244"/>
      <c r="AW414" s="244"/>
      <c r="AX414" s="244"/>
      <c r="AY414" s="244"/>
      <c r="AZ414" s="244"/>
      <c r="BA414" s="244"/>
      <c r="BB414" s="244"/>
      <c r="BC414" s="244"/>
      <c r="BD414" s="244"/>
      <c r="BE414" s="244"/>
      <c r="BF414" s="244"/>
      <c r="BG414" s="244"/>
      <c r="BH414" s="244"/>
      <c r="BI414" s="244"/>
      <c r="BJ414" s="244"/>
      <c r="BK414" s="244"/>
      <c r="BL414" s="244"/>
      <c r="BM414" s="244"/>
      <c r="BN414" s="244"/>
      <c r="BO414" s="244"/>
      <c r="BP414" s="244"/>
      <c r="BQ414" s="244"/>
      <c r="BR414" s="244"/>
      <c r="BS414" s="244"/>
      <c r="BT414" s="244"/>
      <c r="BU414" s="244"/>
      <c r="BV414" s="244"/>
      <c r="BW414" s="244"/>
      <c r="BX414" s="244"/>
      <c r="BY414" s="244"/>
      <c r="BZ414" s="244"/>
      <c r="CA414" s="244"/>
      <c r="CB414" s="244"/>
      <c r="CC414" s="244"/>
      <c r="CD414" s="244"/>
      <c r="CE414" s="243"/>
      <c r="CF414" s="243"/>
      <c r="CG414" s="243"/>
      <c r="CH414" s="243"/>
      <c r="CI414" s="243"/>
      <c r="CJ414" s="243"/>
      <c r="CK414" s="243"/>
      <c r="CL414" s="243"/>
      <c r="CM414" s="243"/>
      <c r="CN414" s="243"/>
      <c r="CO414" s="243"/>
      <c r="CP414" s="243"/>
      <c r="CQ414" s="243"/>
    </row>
    <row r="415" spans="1:95" s="245" customFormat="1" ht="30" customHeight="1" thickBot="1" x14ac:dyDescent="0.25">
      <c r="A415" s="348"/>
      <c r="B415" s="221">
        <v>5810</v>
      </c>
      <c r="C415" s="149" t="s">
        <v>27</v>
      </c>
      <c r="D415" s="246"/>
      <c r="E415" s="247"/>
      <c r="F415" s="248"/>
      <c r="G415" s="249"/>
      <c r="H415" s="425" t="s">
        <v>75</v>
      </c>
      <c r="I415" s="247"/>
      <c r="J415" s="250"/>
      <c r="K415" s="249"/>
      <c r="L415" s="246"/>
      <c r="M415" s="247"/>
      <c r="N415" s="248"/>
      <c r="O415" s="249"/>
      <c r="P415" s="425" t="s">
        <v>75</v>
      </c>
      <c r="Q415" s="247"/>
      <c r="R415" s="248"/>
      <c r="S415" s="249"/>
      <c r="T415" s="246"/>
      <c r="U415" s="247"/>
      <c r="V415" s="248"/>
      <c r="W415" s="249"/>
      <c r="X415" s="251"/>
      <c r="Y415" s="251"/>
      <c r="Z415" s="333"/>
      <c r="AA415" s="184"/>
      <c r="AB415" s="243"/>
      <c r="AC415" s="244"/>
      <c r="AD415" s="231"/>
      <c r="AE415" s="244"/>
      <c r="AF415" s="244"/>
      <c r="AG415" s="244"/>
      <c r="AH415" s="244"/>
      <c r="AI415" s="244"/>
      <c r="AJ415" s="244"/>
      <c r="AK415" s="244"/>
      <c r="AL415" s="244"/>
      <c r="AM415" s="244"/>
      <c r="AN415" s="244"/>
      <c r="AO415" s="244"/>
      <c r="AP415" s="244"/>
      <c r="AQ415" s="244"/>
      <c r="AR415" s="244"/>
      <c r="AS415" s="244"/>
      <c r="AT415" s="244"/>
      <c r="AU415" s="244"/>
      <c r="AV415" s="244"/>
      <c r="AW415" s="244"/>
      <c r="AX415" s="244"/>
      <c r="AY415" s="244"/>
      <c r="AZ415" s="244"/>
      <c r="BA415" s="244"/>
      <c r="BB415" s="244"/>
      <c r="BC415" s="244"/>
      <c r="BD415" s="244"/>
      <c r="BE415" s="244"/>
      <c r="BF415" s="244"/>
      <c r="BG415" s="244"/>
      <c r="BH415" s="244"/>
      <c r="BI415" s="244"/>
      <c r="BJ415" s="244"/>
      <c r="BK415" s="244"/>
      <c r="BL415" s="244"/>
      <c r="BM415" s="244"/>
      <c r="BN415" s="244"/>
      <c r="BO415" s="244"/>
      <c r="BP415" s="244"/>
      <c r="BQ415" s="244"/>
      <c r="BR415" s="244"/>
      <c r="BS415" s="244"/>
      <c r="BT415" s="244"/>
      <c r="BU415" s="244"/>
      <c r="BV415" s="244"/>
      <c r="BW415" s="244"/>
      <c r="BX415" s="244"/>
      <c r="BY415" s="244"/>
      <c r="BZ415" s="244"/>
      <c r="CA415" s="244"/>
      <c r="CB415" s="244"/>
      <c r="CC415" s="244"/>
      <c r="CD415" s="244"/>
      <c r="CE415" s="243"/>
      <c r="CF415" s="243"/>
      <c r="CG415" s="243"/>
      <c r="CH415" s="243"/>
      <c r="CI415" s="243"/>
      <c r="CJ415" s="243"/>
      <c r="CK415" s="243"/>
      <c r="CL415" s="243"/>
      <c r="CM415" s="243"/>
      <c r="CN415" s="243"/>
      <c r="CO415" s="243"/>
      <c r="CP415" s="243"/>
      <c r="CQ415" s="243"/>
    </row>
    <row r="416" spans="1:95" s="264" customFormat="1" ht="45" customHeight="1" x14ac:dyDescent="0.2">
      <c r="A416" s="348"/>
      <c r="B416" s="198" t="s">
        <v>28</v>
      </c>
      <c r="C416" s="111" t="s">
        <v>699</v>
      </c>
      <c r="D416" s="682"/>
      <c r="E416" s="683"/>
      <c r="F416" s="682"/>
      <c r="G416" s="683"/>
      <c r="H416" s="682"/>
      <c r="I416" s="683"/>
      <c r="J416" s="682"/>
      <c r="K416" s="683"/>
      <c r="L416" s="682"/>
      <c r="M416" s="683"/>
      <c r="N416" s="682"/>
      <c r="O416" s="683"/>
      <c r="P416" s="682"/>
      <c r="Q416" s="683"/>
      <c r="R416" s="682"/>
      <c r="S416" s="683"/>
      <c r="T416" s="682"/>
      <c r="U416" s="683"/>
      <c r="V416" s="682"/>
      <c r="W416" s="683"/>
      <c r="X416" s="427"/>
      <c r="Y416" s="179">
        <f t="shared" ref="Y416:Y417" si="60">IF(OR(D416="s",F416="s",H416="s",J416="s",L416="s",N416="s",P416="s",R416="s",T416="s",V416="s"), 0, IF(OR(D416="a",F416="a",H416="a",J416="a",L416="a",N416="a",P416="a",R416="a",T416="a",V416="a"),Z416,0))</f>
        <v>0</v>
      </c>
      <c r="Z416" s="335">
        <v>60</v>
      </c>
      <c r="AA416" s="184">
        <f>IF((COUNTIF(D416:W416,"a")+COUNTIF(D416:W416,"s"))&gt;0,IF(OR((COUNTIF(D417:W418,"a")+COUNTIF(D417:W418,"s"))),0,COUNTIF(D416:W416,"a")+COUNTIF(D416:W416,"s")),COUNTIF(D416:W416,"a")+COUNTIF(D416:W416,"s"))</f>
        <v>0</v>
      </c>
      <c r="AB416" s="185"/>
      <c r="AC416" s="263"/>
      <c r="AD416" s="388"/>
      <c r="AE416" s="263"/>
      <c r="AF416" s="263"/>
      <c r="AG416" s="263"/>
      <c r="AH416" s="263"/>
      <c r="AI416" s="263"/>
      <c r="AJ416" s="263"/>
      <c r="AK416" s="263"/>
      <c r="AL416" s="263"/>
      <c r="AM416" s="263"/>
      <c r="AN416" s="263"/>
      <c r="AO416" s="263"/>
      <c r="AP416" s="263"/>
      <c r="AQ416" s="263"/>
      <c r="AR416" s="263"/>
      <c r="AS416" s="263"/>
      <c r="AT416" s="263"/>
      <c r="AU416" s="263"/>
      <c r="AV416" s="263"/>
      <c r="AW416" s="263"/>
      <c r="AX416" s="263"/>
      <c r="AY416" s="263"/>
      <c r="AZ416" s="263"/>
      <c r="BA416" s="263"/>
      <c r="BB416" s="263"/>
      <c r="BC416" s="263"/>
      <c r="BD416" s="263"/>
      <c r="BE416" s="263"/>
      <c r="BF416" s="263"/>
      <c r="BG416" s="263"/>
      <c r="BH416" s="263"/>
      <c r="BI416" s="263"/>
      <c r="BJ416" s="263"/>
      <c r="BK416" s="263"/>
      <c r="BL416" s="263"/>
      <c r="BM416" s="263"/>
      <c r="BN416" s="263"/>
      <c r="BO416" s="263"/>
      <c r="BP416" s="263"/>
      <c r="BQ416" s="263"/>
      <c r="BR416" s="263"/>
      <c r="BS416" s="263"/>
      <c r="BT416" s="263"/>
      <c r="BU416" s="263"/>
      <c r="BV416" s="263"/>
      <c r="BW416" s="263"/>
      <c r="BX416" s="263"/>
      <c r="BY416" s="263"/>
      <c r="BZ416" s="263"/>
      <c r="CA416" s="263"/>
      <c r="CB416" s="263"/>
      <c r="CC416" s="263"/>
      <c r="CD416" s="263"/>
      <c r="CE416" s="228"/>
      <c r="CF416" s="228"/>
      <c r="CG416" s="228"/>
      <c r="CH416" s="228"/>
      <c r="CI416" s="228"/>
      <c r="CJ416" s="228"/>
      <c r="CK416" s="228"/>
      <c r="CL416" s="228"/>
      <c r="CM416" s="228"/>
      <c r="CN416" s="228"/>
      <c r="CO416" s="228"/>
      <c r="CP416" s="228"/>
      <c r="CQ416" s="228"/>
    </row>
    <row r="417" spans="1:95" s="264" customFormat="1" ht="106.5" customHeight="1" x14ac:dyDescent="0.2">
      <c r="A417" s="348"/>
      <c r="B417" s="428" t="s">
        <v>700</v>
      </c>
      <c r="C417" s="429" t="s">
        <v>701</v>
      </c>
      <c r="D417" s="636"/>
      <c r="E417" s="637"/>
      <c r="F417" s="636"/>
      <c r="G417" s="637"/>
      <c r="H417" s="636"/>
      <c r="I417" s="637"/>
      <c r="J417" s="636"/>
      <c r="K417" s="637"/>
      <c r="L417" s="636"/>
      <c r="M417" s="637"/>
      <c r="N417" s="636"/>
      <c r="O417" s="637"/>
      <c r="P417" s="636"/>
      <c r="Q417" s="637"/>
      <c r="R417" s="636"/>
      <c r="S417" s="637"/>
      <c r="T417" s="636"/>
      <c r="U417" s="637"/>
      <c r="V417" s="636"/>
      <c r="W417" s="637"/>
      <c r="X417" s="427"/>
      <c r="Y417" s="166">
        <f t="shared" si="60"/>
        <v>0</v>
      </c>
      <c r="Z417" s="335">
        <v>50</v>
      </c>
      <c r="AA417" s="184">
        <f>IF(OR(COUNTIF(D416:W416,"a")+COUNTIF(D416:W416,"s")+COUNTIF(D418:W418,"a")+COUNTIF(D418:W418,"s")&gt;0),0,(COUNTIF(D417:W417,"a")+COUNTIF(D417:W417,"s")))</f>
        <v>0</v>
      </c>
      <c r="AB417" s="185"/>
      <c r="AC417" s="263"/>
      <c r="AD417" s="388"/>
      <c r="AE417" s="263"/>
      <c r="AF417" s="263"/>
      <c r="AG417" s="263"/>
      <c r="AH417" s="263"/>
      <c r="AI417" s="263"/>
      <c r="AJ417" s="263"/>
      <c r="AK417" s="263"/>
      <c r="AL417" s="263"/>
      <c r="AM417" s="263"/>
      <c r="AN417" s="263"/>
      <c r="AO417" s="263"/>
      <c r="AP417" s="263"/>
      <c r="AQ417" s="263"/>
      <c r="AR417" s="263"/>
      <c r="AS417" s="263"/>
      <c r="AT417" s="263"/>
      <c r="AU417" s="263"/>
      <c r="AV417" s="263"/>
      <c r="AW417" s="263"/>
      <c r="AX417" s="263"/>
      <c r="AY417" s="263"/>
      <c r="AZ417" s="263"/>
      <c r="BA417" s="263"/>
      <c r="BB417" s="263"/>
      <c r="BC417" s="263"/>
      <c r="BD417" s="263"/>
      <c r="BE417" s="263"/>
      <c r="BF417" s="263"/>
      <c r="BG417" s="263"/>
      <c r="BH417" s="263"/>
      <c r="BI417" s="263"/>
      <c r="BJ417" s="263"/>
      <c r="BK417" s="263"/>
      <c r="BL417" s="263"/>
      <c r="BM417" s="263"/>
      <c r="BN417" s="263"/>
      <c r="BO417" s="263"/>
      <c r="BP417" s="263"/>
      <c r="BQ417" s="263"/>
      <c r="BR417" s="263"/>
      <c r="BS417" s="263"/>
      <c r="BT417" s="263"/>
      <c r="BU417" s="263"/>
      <c r="BV417" s="263"/>
      <c r="BW417" s="263"/>
      <c r="BX417" s="263"/>
      <c r="BY417" s="263"/>
      <c r="BZ417" s="263"/>
      <c r="CA417" s="263"/>
      <c r="CB417" s="263"/>
      <c r="CC417" s="263"/>
      <c r="CD417" s="263"/>
      <c r="CE417" s="228"/>
      <c r="CF417" s="228"/>
      <c r="CG417" s="228"/>
      <c r="CH417" s="228"/>
      <c r="CI417" s="228"/>
      <c r="CJ417" s="228"/>
      <c r="CK417" s="228"/>
      <c r="CL417" s="228"/>
      <c r="CM417" s="228"/>
      <c r="CN417" s="228"/>
      <c r="CO417" s="228"/>
      <c r="CP417" s="228"/>
      <c r="CQ417" s="228"/>
    </row>
    <row r="418" spans="1:95" s="264" customFormat="1" ht="67.7" customHeight="1" thickBot="1" x14ac:dyDescent="0.25">
      <c r="A418" s="348"/>
      <c r="B418" s="428" t="s">
        <v>90</v>
      </c>
      <c r="C418" s="429" t="s">
        <v>703</v>
      </c>
      <c r="D418" s="578"/>
      <c r="E418" s="579"/>
      <c r="F418" s="578"/>
      <c r="G418" s="579"/>
      <c r="H418" s="578"/>
      <c r="I418" s="579"/>
      <c r="J418" s="578"/>
      <c r="K418" s="579"/>
      <c r="L418" s="578"/>
      <c r="M418" s="579"/>
      <c r="N418" s="578"/>
      <c r="O418" s="579"/>
      <c r="P418" s="578"/>
      <c r="Q418" s="579"/>
      <c r="R418" s="578"/>
      <c r="S418" s="579"/>
      <c r="T418" s="578"/>
      <c r="U418" s="579"/>
      <c r="V418" s="578"/>
      <c r="W418" s="579"/>
      <c r="X418" s="427"/>
      <c r="Y418" s="166">
        <f>IF(OR(D418="s",F418="s",H418="s",J418="s",L418="s",N418="s",P418="s",R418="s",T418="s",V418="s"), 0, IF(OR(D418="a",F418="a",H418="a",J418="a",L418="a",N418="a",P418="a",R418="a",T418="a",V418="a"),Z418,0))</f>
        <v>0</v>
      </c>
      <c r="Z418" s="335">
        <v>25</v>
      </c>
      <c r="AA418" s="184">
        <f>IF((COUNTIF(D418:W418,"a")+COUNTIF(D418:W418,"s"))&gt;0,IF(OR((COUNTIF(D416:W417,"a")+COUNTIF(D416:W417,"s"))),0,COUNTIF(D418:W418,"a")+COUNTIF(D418:W418,"s")),COUNTIF(D418:W418,"a")+COUNTIF(D418:W418,"s"))</f>
        <v>0</v>
      </c>
      <c r="AB418" s="185"/>
      <c r="AC418" s="263"/>
      <c r="AD418" s="388"/>
      <c r="AE418" s="263"/>
      <c r="AF418" s="263"/>
      <c r="AG418" s="263"/>
      <c r="AH418" s="263"/>
      <c r="AI418" s="263"/>
      <c r="AJ418" s="263"/>
      <c r="AK418" s="263"/>
      <c r="AL418" s="263"/>
      <c r="AM418" s="263"/>
      <c r="AN418" s="263"/>
      <c r="AO418" s="263"/>
      <c r="AP418" s="263"/>
      <c r="AQ418" s="263"/>
      <c r="AR418" s="263"/>
      <c r="AS418" s="263"/>
      <c r="AT418" s="263"/>
      <c r="AU418" s="263"/>
      <c r="AV418" s="263"/>
      <c r="AW418" s="263"/>
      <c r="AX418" s="263"/>
      <c r="AY418" s="263"/>
      <c r="AZ418" s="263"/>
      <c r="BA418" s="263"/>
      <c r="BB418" s="263"/>
      <c r="BC418" s="263"/>
      <c r="BD418" s="263"/>
      <c r="BE418" s="263"/>
      <c r="BF418" s="263"/>
      <c r="BG418" s="263"/>
      <c r="BH418" s="263"/>
      <c r="BI418" s="263"/>
      <c r="BJ418" s="263"/>
      <c r="BK418" s="263"/>
      <c r="BL418" s="263"/>
      <c r="BM418" s="263"/>
      <c r="BN418" s="263"/>
      <c r="BO418" s="263"/>
      <c r="BP418" s="263"/>
      <c r="BQ418" s="263"/>
      <c r="BR418" s="263"/>
      <c r="BS418" s="263"/>
      <c r="BT418" s="263"/>
      <c r="BU418" s="263"/>
      <c r="BV418" s="263"/>
      <c r="BW418" s="263"/>
      <c r="BX418" s="263"/>
      <c r="BY418" s="263"/>
      <c r="BZ418" s="263"/>
      <c r="CA418" s="263"/>
      <c r="CB418" s="263"/>
      <c r="CC418" s="263"/>
      <c r="CD418" s="263"/>
      <c r="CE418" s="228"/>
      <c r="CF418" s="228"/>
      <c r="CG418" s="228"/>
      <c r="CH418" s="228"/>
      <c r="CI418" s="228"/>
      <c r="CJ418" s="228"/>
      <c r="CK418" s="228"/>
      <c r="CL418" s="228"/>
      <c r="CM418" s="228"/>
      <c r="CN418" s="228"/>
      <c r="CO418" s="228"/>
      <c r="CP418" s="228"/>
      <c r="CQ418" s="228"/>
    </row>
    <row r="419" spans="1:95" s="245" customFormat="1" ht="17.45" customHeight="1" thickTop="1" thickBot="1" x14ac:dyDescent="0.25">
      <c r="A419" s="348"/>
      <c r="B419" s="204"/>
      <c r="C419" s="122"/>
      <c r="D419" s="638" t="s">
        <v>76</v>
      </c>
      <c r="E419" s="639"/>
      <c r="F419" s="639"/>
      <c r="G419" s="639"/>
      <c r="H419" s="639"/>
      <c r="I419" s="639"/>
      <c r="J419" s="639"/>
      <c r="K419" s="639"/>
      <c r="L419" s="639"/>
      <c r="M419" s="639"/>
      <c r="N419" s="639"/>
      <c r="O419" s="639"/>
      <c r="P419" s="639"/>
      <c r="Q419" s="639"/>
      <c r="R419" s="639"/>
      <c r="S419" s="639"/>
      <c r="T419" s="639"/>
      <c r="U419" s="639"/>
      <c r="V419" s="639"/>
      <c r="W419" s="639"/>
      <c r="X419" s="681"/>
      <c r="Y419" s="6">
        <f>SUM(Y416:Y418)</f>
        <v>0</v>
      </c>
      <c r="Z419" s="337">
        <f>SUM(Z416)</f>
        <v>60</v>
      </c>
      <c r="AA419" s="184"/>
      <c r="AB419" s="243"/>
      <c r="AC419" s="244"/>
      <c r="AD419" s="231"/>
      <c r="AE419" s="244"/>
      <c r="AF419" s="244"/>
      <c r="AG419" s="244"/>
      <c r="AH419" s="244"/>
      <c r="AI419" s="244"/>
      <c r="AJ419" s="244"/>
      <c r="AK419" s="244"/>
      <c r="AL419" s="244"/>
      <c r="AM419" s="244"/>
      <c r="AN419" s="244"/>
      <c r="AO419" s="244"/>
      <c r="AP419" s="244"/>
      <c r="AQ419" s="244"/>
      <c r="AR419" s="244"/>
      <c r="AS419" s="244"/>
      <c r="AT419" s="244"/>
      <c r="AU419" s="244"/>
      <c r="AV419" s="244"/>
      <c r="AW419" s="244"/>
      <c r="AX419" s="244"/>
      <c r="AY419" s="244"/>
      <c r="AZ419" s="244"/>
      <c r="BA419" s="244"/>
      <c r="BB419" s="244"/>
      <c r="BC419" s="244"/>
      <c r="BD419" s="244"/>
      <c r="BE419" s="244"/>
      <c r="BF419" s="244"/>
      <c r="BG419" s="244"/>
      <c r="BH419" s="244"/>
      <c r="BI419" s="244"/>
      <c r="BJ419" s="244"/>
      <c r="BK419" s="244"/>
      <c r="BL419" s="244"/>
      <c r="BM419" s="244"/>
      <c r="BN419" s="244"/>
      <c r="BO419" s="244"/>
      <c r="BP419" s="244"/>
      <c r="BQ419" s="244"/>
      <c r="BR419" s="244"/>
      <c r="BS419" s="244"/>
      <c r="BT419" s="244"/>
      <c r="BU419" s="244"/>
      <c r="BV419" s="244"/>
      <c r="BW419" s="244"/>
      <c r="BX419" s="244"/>
      <c r="BY419" s="244"/>
      <c r="BZ419" s="244"/>
      <c r="CA419" s="244"/>
      <c r="CB419" s="244"/>
      <c r="CC419" s="244"/>
      <c r="CD419" s="244"/>
      <c r="CE419" s="243"/>
      <c r="CF419" s="243"/>
      <c r="CG419" s="243"/>
      <c r="CH419" s="243"/>
      <c r="CI419" s="243"/>
      <c r="CJ419" s="243"/>
      <c r="CK419" s="243"/>
      <c r="CL419" s="243"/>
      <c r="CM419" s="243"/>
      <c r="CN419" s="243"/>
      <c r="CO419" s="243"/>
      <c r="CP419" s="243"/>
      <c r="CQ419" s="243"/>
    </row>
    <row r="420" spans="1:95" s="245" customFormat="1" ht="21.6" customHeight="1" thickBot="1" x14ac:dyDescent="0.25">
      <c r="A420" s="348"/>
      <c r="B420" s="204"/>
      <c r="C420" s="122"/>
      <c r="D420" s="634"/>
      <c r="E420" s="635"/>
      <c r="F420" s="786">
        <v>0</v>
      </c>
      <c r="G420" s="642"/>
      <c r="H420" s="642"/>
      <c r="I420" s="642"/>
      <c r="J420" s="642"/>
      <c r="K420" s="642"/>
      <c r="L420" s="642"/>
      <c r="M420" s="642"/>
      <c r="N420" s="642"/>
      <c r="O420" s="642"/>
      <c r="P420" s="642"/>
      <c r="Q420" s="642"/>
      <c r="R420" s="642"/>
      <c r="S420" s="642"/>
      <c r="T420" s="642"/>
      <c r="U420" s="642"/>
      <c r="V420" s="642"/>
      <c r="W420" s="642"/>
      <c r="X420" s="642"/>
      <c r="Y420" s="642"/>
      <c r="Z420" s="643"/>
      <c r="AA420" s="184"/>
      <c r="AB420" s="243"/>
      <c r="AC420" s="244"/>
      <c r="AD420" s="231"/>
      <c r="AE420" s="244"/>
      <c r="AF420" s="244"/>
      <c r="AG420" s="244"/>
      <c r="AH420" s="244"/>
      <c r="AI420" s="244"/>
      <c r="AJ420" s="244"/>
      <c r="AK420" s="244"/>
      <c r="AL420" s="244"/>
      <c r="AM420" s="244"/>
      <c r="AN420" s="244"/>
      <c r="AO420" s="244"/>
      <c r="AP420" s="244"/>
      <c r="AQ420" s="244"/>
      <c r="AR420" s="244"/>
      <c r="AS420" s="244"/>
      <c r="AT420" s="244"/>
      <c r="AU420" s="244"/>
      <c r="AV420" s="244"/>
      <c r="AW420" s="244"/>
      <c r="AX420" s="244"/>
      <c r="AY420" s="244"/>
      <c r="AZ420" s="244"/>
      <c r="BA420" s="244"/>
      <c r="BB420" s="244"/>
      <c r="BC420" s="244"/>
      <c r="BD420" s="244"/>
      <c r="BE420" s="244"/>
      <c r="BF420" s="244"/>
      <c r="BG420" s="244"/>
      <c r="BH420" s="244"/>
      <c r="BI420" s="244"/>
      <c r="BJ420" s="244"/>
      <c r="BK420" s="244"/>
      <c r="BL420" s="244"/>
      <c r="BM420" s="244"/>
      <c r="BN420" s="244"/>
      <c r="BO420" s="244"/>
      <c r="BP420" s="244"/>
      <c r="BQ420" s="244"/>
      <c r="BR420" s="244"/>
      <c r="BS420" s="244"/>
      <c r="BT420" s="244"/>
      <c r="BU420" s="244"/>
      <c r="BV420" s="244"/>
      <c r="BW420" s="244"/>
      <c r="BX420" s="244"/>
      <c r="BY420" s="244"/>
      <c r="BZ420" s="244"/>
      <c r="CA420" s="244"/>
      <c r="CB420" s="244"/>
      <c r="CC420" s="244"/>
      <c r="CD420" s="244"/>
      <c r="CE420" s="243"/>
      <c r="CF420" s="243"/>
      <c r="CG420" s="243"/>
      <c r="CH420" s="243"/>
      <c r="CI420" s="243"/>
      <c r="CJ420" s="243"/>
      <c r="CK420" s="243"/>
      <c r="CL420" s="243"/>
      <c r="CM420" s="243"/>
      <c r="CN420" s="243"/>
      <c r="CO420" s="243"/>
      <c r="CP420" s="243"/>
      <c r="CQ420" s="243"/>
    </row>
    <row r="421" spans="1:95" s="245" customFormat="1" ht="30" customHeight="1" thickBot="1" x14ac:dyDescent="0.25">
      <c r="A421" s="348"/>
      <c r="B421" s="221">
        <v>5811</v>
      </c>
      <c r="C421" s="149" t="s">
        <v>381</v>
      </c>
      <c r="D421" s="246"/>
      <c r="E421" s="247"/>
      <c r="F421" s="248"/>
      <c r="G421" s="249"/>
      <c r="H421" s="13" t="s">
        <v>75</v>
      </c>
      <c r="I421" s="247"/>
      <c r="J421" s="250"/>
      <c r="K421" s="249"/>
      <c r="L421" s="246"/>
      <c r="M421" s="247"/>
      <c r="N421" s="248"/>
      <c r="O421" s="249"/>
      <c r="P421" s="13" t="s">
        <v>75</v>
      </c>
      <c r="Q421" s="247"/>
      <c r="R421" s="248"/>
      <c r="S421" s="249"/>
      <c r="T421" s="246"/>
      <c r="U421" s="247"/>
      <c r="V421" s="248"/>
      <c r="W421" s="249"/>
      <c r="X421" s="251"/>
      <c r="Y421" s="251"/>
      <c r="Z421" s="333"/>
      <c r="AA421" s="184"/>
      <c r="AB421" s="243"/>
      <c r="AC421" s="244"/>
      <c r="AD421" s="231"/>
      <c r="AE421" s="244"/>
      <c r="AF421" s="244"/>
      <c r="AG421" s="244"/>
      <c r="AH421" s="244"/>
      <c r="AI421" s="244"/>
      <c r="AJ421" s="244"/>
      <c r="AK421" s="244"/>
      <c r="AL421" s="244"/>
      <c r="AM421" s="244"/>
      <c r="AN421" s="244"/>
      <c r="AO421" s="244"/>
      <c r="AP421" s="244"/>
      <c r="AQ421" s="244"/>
      <c r="AR421" s="244"/>
      <c r="AS421" s="244"/>
      <c r="AT421" s="244"/>
      <c r="AU421" s="244"/>
      <c r="AV421" s="244"/>
      <c r="AW421" s="244"/>
      <c r="AX421" s="244"/>
      <c r="AY421" s="244"/>
      <c r="AZ421" s="244"/>
      <c r="BA421" s="244"/>
      <c r="BB421" s="244"/>
      <c r="BC421" s="244"/>
      <c r="BD421" s="244"/>
      <c r="BE421" s="244"/>
      <c r="BF421" s="244"/>
      <c r="BG421" s="244"/>
      <c r="BH421" s="244"/>
      <c r="BI421" s="244"/>
      <c r="BJ421" s="244"/>
      <c r="BK421" s="244"/>
      <c r="BL421" s="244"/>
      <c r="BM421" s="244"/>
      <c r="BN421" s="244"/>
      <c r="BO421" s="244"/>
      <c r="BP421" s="244"/>
      <c r="BQ421" s="244"/>
      <c r="BR421" s="244"/>
      <c r="BS421" s="244"/>
      <c r="BT421" s="244"/>
      <c r="BU421" s="244"/>
      <c r="BV421" s="244"/>
      <c r="BW421" s="244"/>
      <c r="BX421" s="244"/>
      <c r="BY421" s="244"/>
      <c r="BZ421" s="244"/>
      <c r="CA421" s="244"/>
      <c r="CB421" s="244"/>
      <c r="CC421" s="244"/>
      <c r="CD421" s="244"/>
      <c r="CE421" s="243"/>
      <c r="CF421" s="243"/>
      <c r="CG421" s="243"/>
      <c r="CH421" s="243"/>
      <c r="CI421" s="243"/>
      <c r="CJ421" s="243"/>
      <c r="CK421" s="243"/>
      <c r="CL421" s="243"/>
      <c r="CM421" s="243"/>
      <c r="CN421" s="243"/>
      <c r="CO421" s="243"/>
      <c r="CP421" s="243"/>
      <c r="CQ421" s="243"/>
    </row>
    <row r="422" spans="1:95" s="245" customFormat="1" ht="45" customHeight="1" thickBot="1" x14ac:dyDescent="0.25">
      <c r="A422" s="348"/>
      <c r="B422" s="198" t="s">
        <v>234</v>
      </c>
      <c r="C422" s="111" t="s">
        <v>382</v>
      </c>
      <c r="D422" s="655"/>
      <c r="E422" s="656"/>
      <c r="F422" s="655"/>
      <c r="G422" s="656"/>
      <c r="H422" s="655"/>
      <c r="I422" s="656"/>
      <c r="J422" s="655"/>
      <c r="K422" s="656"/>
      <c r="L422" s="655"/>
      <c r="M422" s="656"/>
      <c r="N422" s="655"/>
      <c r="O422" s="656"/>
      <c r="P422" s="655"/>
      <c r="Q422" s="656"/>
      <c r="R422" s="655"/>
      <c r="S422" s="656"/>
      <c r="T422" s="655"/>
      <c r="U422" s="656"/>
      <c r="V422" s="655"/>
      <c r="W422" s="656"/>
      <c r="X422" s="180"/>
      <c r="Y422" s="179">
        <f>IF(OR(D422="s",F422="s",H422="s",J422="s",L422="s",N422="s",P422="s",R422="s",T422="s",V422="s"), 0, IF(OR(D422="a",F422="a",H422="a",J422="a",L422="a",N422="a",P422="a",R422="a",T422="a",V422="a",X422="na"),Z422,0))</f>
        <v>0</v>
      </c>
      <c r="Z422" s="341">
        <v>20</v>
      </c>
      <c r="AA422" s="184">
        <f>COUNTIF(D422:W422,"a")+COUNTIF(D422:W422,"s")+COUNTIF(X422,"na")</f>
        <v>0</v>
      </c>
      <c r="AB422" s="229"/>
      <c r="AC422" s="244"/>
      <c r="AD422" s="231"/>
      <c r="AE422" s="244"/>
      <c r="AF422" s="244"/>
      <c r="AG422" s="244"/>
      <c r="AH422" s="244"/>
      <c r="AI422" s="244"/>
      <c r="AJ422" s="244"/>
      <c r="AK422" s="244"/>
      <c r="AL422" s="244"/>
      <c r="AM422" s="244"/>
      <c r="AN422" s="244"/>
      <c r="AO422" s="244"/>
      <c r="AP422" s="244"/>
      <c r="AQ422" s="244"/>
      <c r="AR422" s="244"/>
      <c r="AS422" s="244"/>
      <c r="AT422" s="244"/>
      <c r="AU422" s="244"/>
      <c r="AV422" s="244"/>
      <c r="AW422" s="244"/>
      <c r="AX422" s="244"/>
      <c r="AY422" s="244"/>
      <c r="AZ422" s="244"/>
      <c r="BA422" s="244"/>
      <c r="BB422" s="244"/>
      <c r="BC422" s="244"/>
      <c r="BD422" s="244"/>
      <c r="BE422" s="244"/>
      <c r="BF422" s="244"/>
      <c r="BG422" s="244"/>
      <c r="BH422" s="244"/>
      <c r="BI422" s="244"/>
      <c r="BJ422" s="244"/>
      <c r="BK422" s="244"/>
      <c r="BL422" s="244"/>
      <c r="BM422" s="244"/>
      <c r="BN422" s="244"/>
      <c r="BO422" s="244"/>
      <c r="BP422" s="244"/>
      <c r="BQ422" s="244"/>
      <c r="BR422" s="244"/>
      <c r="BS422" s="244"/>
      <c r="BT422" s="244"/>
      <c r="BU422" s="244"/>
      <c r="BV422" s="244"/>
      <c r="BW422" s="244"/>
      <c r="BX422" s="244"/>
      <c r="BY422" s="244"/>
      <c r="BZ422" s="244"/>
      <c r="CA422" s="244"/>
      <c r="CB422" s="244"/>
      <c r="CC422" s="244"/>
      <c r="CD422" s="244"/>
      <c r="CE422" s="243"/>
      <c r="CF422" s="243"/>
      <c r="CG422" s="243"/>
      <c r="CH422" s="243"/>
      <c r="CI422" s="243"/>
      <c r="CJ422" s="243"/>
      <c r="CK422" s="243"/>
      <c r="CL422" s="243"/>
      <c r="CM422" s="243"/>
      <c r="CN422" s="243"/>
      <c r="CO422" s="243"/>
      <c r="CP422" s="243"/>
      <c r="CQ422" s="243"/>
    </row>
    <row r="423" spans="1:95" s="245" customFormat="1" ht="21" customHeight="1" thickTop="1" thickBot="1" x14ac:dyDescent="0.25">
      <c r="A423" s="348"/>
      <c r="B423" s="204"/>
      <c r="C423" s="122"/>
      <c r="D423" s="638" t="s">
        <v>76</v>
      </c>
      <c r="E423" s="639"/>
      <c r="F423" s="639"/>
      <c r="G423" s="639"/>
      <c r="H423" s="639"/>
      <c r="I423" s="639"/>
      <c r="J423" s="639"/>
      <c r="K423" s="639"/>
      <c r="L423" s="639"/>
      <c r="M423" s="639"/>
      <c r="N423" s="639"/>
      <c r="O423" s="639"/>
      <c r="P423" s="639"/>
      <c r="Q423" s="639"/>
      <c r="R423" s="639"/>
      <c r="S423" s="639"/>
      <c r="T423" s="639"/>
      <c r="U423" s="639"/>
      <c r="V423" s="639"/>
      <c r="W423" s="639"/>
      <c r="X423" s="681"/>
      <c r="Y423" s="6">
        <f>SUM(Y422:Y422)</f>
        <v>0</v>
      </c>
      <c r="Z423" s="337">
        <f>SUM(Z422:Z422)</f>
        <v>20</v>
      </c>
      <c r="AA423" s="184"/>
      <c r="AB423" s="243"/>
      <c r="AC423" s="244"/>
      <c r="AD423" s="231"/>
      <c r="AE423" s="244"/>
      <c r="AF423" s="244"/>
      <c r="AG423" s="244"/>
      <c r="AH423" s="244"/>
      <c r="AI423" s="244"/>
      <c r="AJ423" s="244"/>
      <c r="AK423" s="244"/>
      <c r="AL423" s="244"/>
      <c r="AM423" s="244"/>
      <c r="AN423" s="244"/>
      <c r="AO423" s="244"/>
      <c r="AP423" s="244"/>
      <c r="AQ423" s="244"/>
      <c r="AR423" s="244"/>
      <c r="AS423" s="244"/>
      <c r="AT423" s="244"/>
      <c r="AU423" s="244"/>
      <c r="AV423" s="244"/>
      <c r="AW423" s="244"/>
      <c r="AX423" s="244"/>
      <c r="AY423" s="244"/>
      <c r="AZ423" s="244"/>
      <c r="BA423" s="244"/>
      <c r="BB423" s="244"/>
      <c r="BC423" s="244"/>
      <c r="BD423" s="244"/>
      <c r="BE423" s="244"/>
      <c r="BF423" s="244"/>
      <c r="BG423" s="244"/>
      <c r="BH423" s="244"/>
      <c r="BI423" s="244"/>
      <c r="BJ423" s="244"/>
      <c r="BK423" s="244"/>
      <c r="BL423" s="244"/>
      <c r="BM423" s="244"/>
      <c r="BN423" s="244"/>
      <c r="BO423" s="244"/>
      <c r="BP423" s="244"/>
      <c r="BQ423" s="244"/>
      <c r="BR423" s="244"/>
      <c r="BS423" s="244"/>
      <c r="BT423" s="244"/>
      <c r="BU423" s="244"/>
      <c r="BV423" s="244"/>
      <c r="BW423" s="244"/>
      <c r="BX423" s="244"/>
      <c r="BY423" s="244"/>
      <c r="BZ423" s="244"/>
      <c r="CA423" s="244"/>
      <c r="CB423" s="244"/>
      <c r="CC423" s="244"/>
      <c r="CD423" s="244"/>
      <c r="CE423" s="243"/>
      <c r="CF423" s="243"/>
      <c r="CG423" s="243"/>
      <c r="CH423" s="243"/>
      <c r="CI423" s="243"/>
      <c r="CJ423" s="243"/>
      <c r="CK423" s="243"/>
      <c r="CL423" s="243"/>
      <c r="CM423" s="243"/>
      <c r="CN423" s="243"/>
      <c r="CO423" s="243"/>
      <c r="CP423" s="243"/>
      <c r="CQ423" s="243"/>
    </row>
    <row r="424" spans="1:95" s="245" customFormat="1" ht="21" customHeight="1" thickBot="1" x14ac:dyDescent="0.25">
      <c r="A424" s="321"/>
      <c r="B424" s="253"/>
      <c r="C424" s="156"/>
      <c r="D424" s="634"/>
      <c r="E424" s="635"/>
      <c r="F424" s="712">
        <v>0</v>
      </c>
      <c r="G424" s="642"/>
      <c r="H424" s="642"/>
      <c r="I424" s="642"/>
      <c r="J424" s="642"/>
      <c r="K424" s="642"/>
      <c r="L424" s="642"/>
      <c r="M424" s="642"/>
      <c r="N424" s="642"/>
      <c r="O424" s="642"/>
      <c r="P424" s="642"/>
      <c r="Q424" s="642"/>
      <c r="R424" s="642"/>
      <c r="S424" s="642"/>
      <c r="T424" s="642"/>
      <c r="U424" s="642"/>
      <c r="V424" s="642"/>
      <c r="W424" s="642"/>
      <c r="X424" s="642"/>
      <c r="Y424" s="642"/>
      <c r="Z424" s="643"/>
      <c r="AA424" s="184"/>
      <c r="AB424" s="243"/>
      <c r="AC424" s="244"/>
      <c r="AD424" s="231"/>
      <c r="AE424" s="244"/>
      <c r="AF424" s="244"/>
      <c r="AG424" s="244"/>
      <c r="AH424" s="244"/>
      <c r="AI424" s="244"/>
      <c r="AJ424" s="244"/>
      <c r="AK424" s="244"/>
      <c r="AL424" s="244"/>
      <c r="AM424" s="244"/>
      <c r="AN424" s="244"/>
      <c r="AO424" s="244"/>
      <c r="AP424" s="244"/>
      <c r="AQ424" s="244"/>
      <c r="AR424" s="244"/>
      <c r="AS424" s="244"/>
      <c r="AT424" s="244"/>
      <c r="AU424" s="244"/>
      <c r="AV424" s="244"/>
      <c r="AW424" s="244"/>
      <c r="AX424" s="244"/>
      <c r="AY424" s="244"/>
      <c r="AZ424" s="244"/>
      <c r="BA424" s="244"/>
      <c r="BB424" s="244"/>
      <c r="BC424" s="244"/>
      <c r="BD424" s="244"/>
      <c r="BE424" s="244"/>
      <c r="BF424" s="244"/>
      <c r="BG424" s="244"/>
      <c r="BH424" s="244"/>
      <c r="BI424" s="244"/>
      <c r="BJ424" s="244"/>
      <c r="BK424" s="244"/>
      <c r="BL424" s="244"/>
      <c r="BM424" s="244"/>
      <c r="BN424" s="244"/>
      <c r="BO424" s="244"/>
      <c r="BP424" s="244"/>
      <c r="BQ424" s="244"/>
      <c r="BR424" s="244"/>
      <c r="BS424" s="244"/>
      <c r="BT424" s="244"/>
      <c r="BU424" s="244"/>
      <c r="BV424" s="244"/>
      <c r="BW424" s="244"/>
      <c r="BX424" s="244"/>
      <c r="BY424" s="244"/>
      <c r="BZ424" s="244"/>
      <c r="CA424" s="244"/>
      <c r="CB424" s="244"/>
      <c r="CC424" s="244"/>
      <c r="CD424" s="244"/>
      <c r="CE424" s="243"/>
      <c r="CF424" s="243"/>
      <c r="CG424" s="243"/>
      <c r="CH424" s="243"/>
      <c r="CI424" s="243"/>
      <c r="CJ424" s="243"/>
      <c r="CK424" s="243"/>
      <c r="CL424" s="243"/>
      <c r="CM424" s="243"/>
      <c r="CN424" s="243"/>
      <c r="CO424" s="243"/>
      <c r="CP424" s="243"/>
      <c r="CQ424" s="243"/>
    </row>
    <row r="425" spans="1:95" s="245" customFormat="1" ht="30" customHeight="1" thickBot="1" x14ac:dyDescent="0.25">
      <c r="A425" s="319"/>
      <c r="B425" s="286">
        <v>5812</v>
      </c>
      <c r="C425" s="171" t="s">
        <v>383</v>
      </c>
      <c r="D425" s="300"/>
      <c r="E425" s="301"/>
      <c r="F425" s="303"/>
      <c r="G425" s="302"/>
      <c r="H425" s="425" t="s">
        <v>75</v>
      </c>
      <c r="I425" s="301"/>
      <c r="J425" s="364"/>
      <c r="K425" s="302"/>
      <c r="L425" s="300"/>
      <c r="M425" s="301"/>
      <c r="N425" s="303"/>
      <c r="O425" s="302"/>
      <c r="P425" s="425" t="s">
        <v>75</v>
      </c>
      <c r="Q425" s="301"/>
      <c r="R425" s="303"/>
      <c r="S425" s="302"/>
      <c r="T425" s="300"/>
      <c r="U425" s="301"/>
      <c r="V425" s="303"/>
      <c r="W425" s="302"/>
      <c r="X425" s="304"/>
      <c r="Y425" s="304"/>
      <c r="Z425" s="342"/>
      <c r="AA425" s="184"/>
      <c r="AB425" s="243"/>
      <c r="AC425" s="244"/>
      <c r="AD425" s="231"/>
      <c r="AE425" s="244"/>
      <c r="AF425" s="244"/>
      <c r="AG425" s="244"/>
      <c r="AH425" s="244"/>
      <c r="AI425" s="244"/>
      <c r="AJ425" s="244"/>
      <c r="AK425" s="244"/>
      <c r="AL425" s="244"/>
      <c r="AM425" s="244"/>
      <c r="AN425" s="244"/>
      <c r="AO425" s="244"/>
      <c r="AP425" s="244"/>
      <c r="AQ425" s="244"/>
      <c r="AR425" s="244"/>
      <c r="AS425" s="244"/>
      <c r="AT425" s="244"/>
      <c r="AU425" s="244"/>
      <c r="AV425" s="244"/>
      <c r="AW425" s="244"/>
      <c r="AX425" s="244"/>
      <c r="AY425" s="244"/>
      <c r="AZ425" s="244"/>
      <c r="BA425" s="244"/>
      <c r="BB425" s="244"/>
      <c r="BC425" s="244"/>
      <c r="BD425" s="244"/>
      <c r="BE425" s="244"/>
      <c r="BF425" s="244"/>
      <c r="BG425" s="244"/>
      <c r="BH425" s="244"/>
      <c r="BI425" s="244"/>
      <c r="BJ425" s="244"/>
      <c r="BK425" s="244"/>
      <c r="BL425" s="244"/>
      <c r="BM425" s="244"/>
      <c r="BN425" s="244"/>
      <c r="BO425" s="244"/>
      <c r="BP425" s="244"/>
      <c r="BQ425" s="244"/>
      <c r="BR425" s="244"/>
      <c r="BS425" s="244"/>
      <c r="BT425" s="244"/>
      <c r="BU425" s="244"/>
      <c r="BV425" s="244"/>
      <c r="BW425" s="244"/>
      <c r="BX425" s="244"/>
      <c r="BY425" s="244"/>
      <c r="BZ425" s="244"/>
      <c r="CA425" s="244"/>
      <c r="CB425" s="244"/>
      <c r="CC425" s="244"/>
      <c r="CD425" s="244"/>
      <c r="CE425" s="243"/>
      <c r="CF425" s="243"/>
      <c r="CG425" s="243"/>
      <c r="CH425" s="243"/>
      <c r="CI425" s="243"/>
      <c r="CJ425" s="243"/>
      <c r="CK425" s="243"/>
      <c r="CL425" s="243"/>
      <c r="CM425" s="243"/>
      <c r="CN425" s="243"/>
      <c r="CO425" s="243"/>
      <c r="CP425" s="243"/>
      <c r="CQ425" s="243"/>
    </row>
    <row r="426" spans="1:95" s="245" customFormat="1" ht="30" customHeight="1" x14ac:dyDescent="0.2">
      <c r="A426" s="348"/>
      <c r="B426" s="198" t="s">
        <v>229</v>
      </c>
      <c r="C426" s="111" t="s">
        <v>384</v>
      </c>
      <c r="D426" s="655"/>
      <c r="E426" s="656"/>
      <c r="F426" s="655"/>
      <c r="G426" s="656"/>
      <c r="H426" s="655"/>
      <c r="I426" s="656"/>
      <c r="J426" s="655"/>
      <c r="K426" s="656"/>
      <c r="L426" s="655"/>
      <c r="M426" s="656"/>
      <c r="N426" s="655"/>
      <c r="O426" s="656"/>
      <c r="P426" s="655"/>
      <c r="Q426" s="656"/>
      <c r="R426" s="655"/>
      <c r="S426" s="656"/>
      <c r="T426" s="655"/>
      <c r="U426" s="656"/>
      <c r="V426" s="655"/>
      <c r="W426" s="656"/>
      <c r="X426" s="252"/>
      <c r="Y426" s="179">
        <f>IF(OR(D426="s",F426="s",H426="s",J426="s",L426="s",N426="s",P426="s",R426="s",T426="s",V426="s"), 0, IF(OR(D426="a",F426="a",H426="a",J426="a",L426="a",N426="a",P426="a",R426="a",T426="a",V426="a"),Z426,0))</f>
        <v>0</v>
      </c>
      <c r="Z426" s="338">
        <v>15</v>
      </c>
      <c r="AA426" s="184">
        <f>COUNTIF(D426:W426,"a")+COUNTIF(D426:W426,"s")</f>
        <v>0</v>
      </c>
      <c r="AB426" s="229"/>
      <c r="AC426" s="244"/>
      <c r="AD426" s="231"/>
      <c r="AE426" s="244"/>
      <c r="AF426" s="244"/>
      <c r="AG426" s="244"/>
      <c r="AH426" s="244"/>
      <c r="AI426" s="244"/>
      <c r="AJ426" s="244"/>
      <c r="AK426" s="244"/>
      <c r="AL426" s="244"/>
      <c r="AM426" s="244"/>
      <c r="AN426" s="244"/>
      <c r="AO426" s="244"/>
      <c r="AP426" s="244"/>
      <c r="AQ426" s="244"/>
      <c r="AR426" s="244"/>
      <c r="AS426" s="244"/>
      <c r="AT426" s="244"/>
      <c r="AU426" s="244"/>
      <c r="AV426" s="244"/>
      <c r="AW426" s="244"/>
      <c r="AX426" s="244"/>
      <c r="AY426" s="244"/>
      <c r="AZ426" s="244"/>
      <c r="BA426" s="244"/>
      <c r="BB426" s="244"/>
      <c r="BC426" s="244"/>
      <c r="BD426" s="244"/>
      <c r="BE426" s="244"/>
      <c r="BF426" s="244"/>
      <c r="BG426" s="244"/>
      <c r="BH426" s="244"/>
      <c r="BI426" s="244"/>
      <c r="BJ426" s="244"/>
      <c r="BK426" s="244"/>
      <c r="BL426" s="244"/>
      <c r="BM426" s="244"/>
      <c r="BN426" s="244"/>
      <c r="BO426" s="244"/>
      <c r="BP426" s="244"/>
      <c r="BQ426" s="244"/>
      <c r="BR426" s="244"/>
      <c r="BS426" s="244"/>
      <c r="BT426" s="244"/>
      <c r="BU426" s="244"/>
      <c r="BV426" s="244"/>
      <c r="BW426" s="244"/>
      <c r="BX426" s="244"/>
      <c r="BY426" s="244"/>
      <c r="BZ426" s="244"/>
      <c r="CA426" s="244"/>
      <c r="CB426" s="244"/>
      <c r="CC426" s="244"/>
      <c r="CD426" s="244"/>
      <c r="CE426" s="243"/>
      <c r="CF426" s="243"/>
      <c r="CG426" s="243"/>
      <c r="CH426" s="243"/>
      <c r="CI426" s="243"/>
      <c r="CJ426" s="243"/>
      <c r="CK426" s="243"/>
      <c r="CL426" s="243"/>
      <c r="CM426" s="243"/>
      <c r="CN426" s="243"/>
      <c r="CO426" s="243"/>
      <c r="CP426" s="243"/>
      <c r="CQ426" s="243"/>
    </row>
    <row r="427" spans="1:95" s="245" customFormat="1" ht="30" customHeight="1" x14ac:dyDescent="0.2">
      <c r="A427" s="348"/>
      <c r="B427" s="208" t="s">
        <v>230</v>
      </c>
      <c r="C427" s="150" t="s">
        <v>385</v>
      </c>
      <c r="D427" s="628"/>
      <c r="E427" s="629"/>
      <c r="F427" s="628"/>
      <c r="G427" s="629"/>
      <c r="H427" s="628"/>
      <c r="I427" s="629"/>
      <c r="J427" s="628"/>
      <c r="K427" s="629"/>
      <c r="L427" s="628"/>
      <c r="M427" s="629"/>
      <c r="N427" s="628"/>
      <c r="O427" s="629"/>
      <c r="P427" s="628"/>
      <c r="Q427" s="629"/>
      <c r="R427" s="628"/>
      <c r="S427" s="629"/>
      <c r="T427" s="628"/>
      <c r="U427" s="629"/>
      <c r="V427" s="628"/>
      <c r="W427" s="629"/>
      <c r="X427" s="252"/>
      <c r="Y427" s="179">
        <f>IF(OR(D427="s",F427="s",H427="s",J427="s",L427="s",N427="s",P427="s",R427="s",T427="s",V427="s"), 0, IF(OR(D427="a",F427="a",H427="a",J427="a",L427="a",N427="a",P427="a",R427="a",T427="a",V427="a"),Z427,0))</f>
        <v>0</v>
      </c>
      <c r="Z427" s="336">
        <v>10</v>
      </c>
      <c r="AA427" s="184">
        <f>COUNTIF(D427:W427,"a")+COUNTIF(D427:W427,"s")</f>
        <v>0</v>
      </c>
      <c r="AB427" s="229"/>
      <c r="AC427" s="244"/>
      <c r="AD427" s="231"/>
      <c r="AE427" s="244"/>
      <c r="AF427" s="244"/>
      <c r="AG427" s="244"/>
      <c r="AH427" s="244"/>
      <c r="AI427" s="244"/>
      <c r="AJ427" s="244"/>
      <c r="AK427" s="244"/>
      <c r="AL427" s="244"/>
      <c r="AM427" s="244"/>
      <c r="AN427" s="244"/>
      <c r="AO427" s="244"/>
      <c r="AP427" s="244"/>
      <c r="AQ427" s="244"/>
      <c r="AR427" s="244"/>
      <c r="AS427" s="244"/>
      <c r="AT427" s="244"/>
      <c r="AU427" s="244"/>
      <c r="AV427" s="244"/>
      <c r="AW427" s="244"/>
      <c r="AX427" s="244"/>
      <c r="AY427" s="244"/>
      <c r="AZ427" s="244"/>
      <c r="BA427" s="244"/>
      <c r="BB427" s="244"/>
      <c r="BC427" s="244"/>
      <c r="BD427" s="244"/>
      <c r="BE427" s="244"/>
      <c r="BF427" s="244"/>
      <c r="BG427" s="244"/>
      <c r="BH427" s="244"/>
      <c r="BI427" s="244"/>
      <c r="BJ427" s="244"/>
      <c r="BK427" s="244"/>
      <c r="BL427" s="244"/>
      <c r="BM427" s="244"/>
      <c r="BN427" s="244"/>
      <c r="BO427" s="244"/>
      <c r="BP427" s="244"/>
      <c r="BQ427" s="244"/>
      <c r="BR427" s="244"/>
      <c r="BS427" s="244"/>
      <c r="BT427" s="244"/>
      <c r="BU427" s="244"/>
      <c r="BV427" s="244"/>
      <c r="BW427" s="244"/>
      <c r="BX427" s="244"/>
      <c r="BY427" s="244"/>
      <c r="BZ427" s="244"/>
      <c r="CA427" s="244"/>
      <c r="CB427" s="244"/>
      <c r="CC427" s="244"/>
      <c r="CD427" s="244"/>
      <c r="CE427" s="243"/>
      <c r="CF427" s="243"/>
      <c r="CG427" s="243"/>
      <c r="CH427" s="243"/>
      <c r="CI427" s="243"/>
      <c r="CJ427" s="243"/>
      <c r="CK427" s="243"/>
      <c r="CL427" s="243"/>
      <c r="CM427" s="243"/>
      <c r="CN427" s="243"/>
      <c r="CO427" s="243"/>
      <c r="CP427" s="243"/>
      <c r="CQ427" s="243"/>
    </row>
    <row r="428" spans="1:95" s="245" customFormat="1" ht="45" customHeight="1" x14ac:dyDescent="0.2">
      <c r="A428" s="348"/>
      <c r="B428" s="208" t="s">
        <v>231</v>
      </c>
      <c r="C428" s="150" t="s">
        <v>443</v>
      </c>
      <c r="D428" s="584"/>
      <c r="E428" s="586"/>
      <c r="F428" s="584"/>
      <c r="G428" s="586"/>
      <c r="H428" s="584"/>
      <c r="I428" s="586"/>
      <c r="J428" s="584"/>
      <c r="K428" s="586"/>
      <c r="L428" s="584"/>
      <c r="M428" s="586"/>
      <c r="N428" s="584"/>
      <c r="O428" s="586"/>
      <c r="P428" s="584"/>
      <c r="Q428" s="586"/>
      <c r="R428" s="584"/>
      <c r="S428" s="586"/>
      <c r="T428" s="584"/>
      <c r="U428" s="586"/>
      <c r="V428" s="584"/>
      <c r="W428" s="586"/>
      <c r="X428" s="252"/>
      <c r="Y428" s="545">
        <f>IF(OR(D428="s",F428="s",H428="s",J428="s",L428="s",N428="s",P428="s",R428="s",T428="s",V428="s"), 0, IF(OR(D428="a",F428="a",H428="a",J428="a",L428="a",N428="a",P428="a",R428="a",T428="a",V428="a"),Z428,0))</f>
        <v>0</v>
      </c>
      <c r="Z428" s="336">
        <v>10</v>
      </c>
      <c r="AA428" s="184">
        <f>COUNTIF(D428:W428,"a")+COUNTIF(D428:W428,"s")</f>
        <v>0</v>
      </c>
      <c r="AB428" s="229"/>
      <c r="AC428" s="244"/>
      <c r="AD428" s="231"/>
      <c r="AE428" s="244"/>
      <c r="AF428" s="244"/>
      <c r="AG428" s="244"/>
      <c r="AH428" s="244"/>
      <c r="AI428" s="244"/>
      <c r="AJ428" s="244"/>
      <c r="AK428" s="244"/>
      <c r="AL428" s="244"/>
      <c r="AM428" s="244"/>
      <c r="AN428" s="244"/>
      <c r="AO428" s="244"/>
      <c r="AP428" s="244"/>
      <c r="AQ428" s="244"/>
      <c r="AR428" s="244"/>
      <c r="AS428" s="244"/>
      <c r="AT428" s="244"/>
      <c r="AU428" s="244"/>
      <c r="AV428" s="244"/>
      <c r="AW428" s="244"/>
      <c r="AX428" s="244"/>
      <c r="AY428" s="244"/>
      <c r="AZ428" s="244"/>
      <c r="BA428" s="244"/>
      <c r="BB428" s="244"/>
      <c r="BC428" s="244"/>
      <c r="BD428" s="244"/>
      <c r="BE428" s="244"/>
      <c r="BF428" s="244"/>
      <c r="BG428" s="244"/>
      <c r="BH428" s="244"/>
      <c r="BI428" s="244"/>
      <c r="BJ428" s="244"/>
      <c r="BK428" s="244"/>
      <c r="BL428" s="244"/>
      <c r="BM428" s="244"/>
      <c r="BN428" s="244"/>
      <c r="BO428" s="244"/>
      <c r="BP428" s="244"/>
      <c r="BQ428" s="244"/>
      <c r="BR428" s="244"/>
      <c r="BS428" s="244"/>
      <c r="BT428" s="244"/>
      <c r="BU428" s="244"/>
      <c r="BV428" s="244"/>
      <c r="BW428" s="244"/>
      <c r="BX428" s="244"/>
      <c r="BY428" s="244"/>
      <c r="BZ428" s="244"/>
      <c r="CA428" s="244"/>
      <c r="CB428" s="244"/>
      <c r="CC428" s="244"/>
      <c r="CD428" s="244"/>
      <c r="CE428" s="243"/>
      <c r="CF428" s="243"/>
      <c r="CG428" s="243"/>
      <c r="CH428" s="243"/>
      <c r="CI428" s="243"/>
      <c r="CJ428" s="243"/>
      <c r="CK428" s="243"/>
      <c r="CL428" s="243"/>
      <c r="CM428" s="243"/>
      <c r="CN428" s="243"/>
      <c r="CO428" s="243"/>
      <c r="CP428" s="243"/>
      <c r="CQ428" s="243"/>
    </row>
    <row r="429" spans="1:95" s="245" customFormat="1" ht="30" customHeight="1" x14ac:dyDescent="0.2">
      <c r="A429" s="348"/>
      <c r="B429" s="208" t="s">
        <v>232</v>
      </c>
      <c r="C429" s="150" t="s">
        <v>444</v>
      </c>
      <c r="D429" s="628"/>
      <c r="E429" s="629"/>
      <c r="F429" s="628"/>
      <c r="G429" s="629"/>
      <c r="H429" s="628"/>
      <c r="I429" s="629"/>
      <c r="J429" s="628"/>
      <c r="K429" s="629"/>
      <c r="L429" s="628"/>
      <c r="M429" s="629"/>
      <c r="N429" s="628"/>
      <c r="O429" s="629"/>
      <c r="P429" s="628"/>
      <c r="Q429" s="629"/>
      <c r="R429" s="628"/>
      <c r="S429" s="629"/>
      <c r="T429" s="628"/>
      <c r="U429" s="629"/>
      <c r="V429" s="628"/>
      <c r="W429" s="629"/>
      <c r="X429" s="252"/>
      <c r="Y429" s="179">
        <f>IF(OR(D429="s",F429="s",H429="s",J429="s",L429="s",N429="s",P429="s",R429="s",T429="s",V429="s"), 0, IF(OR(D429="a",F429="a",H429="a",J429="a",L429="a",N429="a",P429="a",R429="a",T429="a",V429="a"),Z429,0))</f>
        <v>0</v>
      </c>
      <c r="Z429" s="336">
        <v>10</v>
      </c>
      <c r="AA429" s="184">
        <f>COUNTIF(D429:W429,"a")+COUNTIF(D429:W429,"s")</f>
        <v>0</v>
      </c>
      <c r="AB429" s="229"/>
      <c r="AC429" s="244"/>
      <c r="AD429" s="231"/>
      <c r="AE429" s="244"/>
      <c r="AF429" s="244"/>
      <c r="AG429" s="244"/>
      <c r="AH429" s="244"/>
      <c r="AI429" s="244"/>
      <c r="AJ429" s="244"/>
      <c r="AK429" s="244"/>
      <c r="AL429" s="244"/>
      <c r="AM429" s="244"/>
      <c r="AN429" s="244"/>
      <c r="AO429" s="244"/>
      <c r="AP429" s="244"/>
      <c r="AQ429" s="244"/>
      <c r="AR429" s="244"/>
      <c r="AS429" s="244"/>
      <c r="AT429" s="244"/>
      <c r="AU429" s="244"/>
      <c r="AV429" s="244"/>
      <c r="AW429" s="244"/>
      <c r="AX429" s="244"/>
      <c r="AY429" s="244"/>
      <c r="AZ429" s="244"/>
      <c r="BA429" s="244"/>
      <c r="BB429" s="244"/>
      <c r="BC429" s="244"/>
      <c r="BD429" s="244"/>
      <c r="BE429" s="244"/>
      <c r="BF429" s="244"/>
      <c r="BG429" s="244"/>
      <c r="BH429" s="244"/>
      <c r="BI429" s="244"/>
      <c r="BJ429" s="244"/>
      <c r="BK429" s="244"/>
      <c r="BL429" s="244"/>
      <c r="BM429" s="244"/>
      <c r="BN429" s="244"/>
      <c r="BO429" s="244"/>
      <c r="BP429" s="244"/>
      <c r="BQ429" s="244"/>
      <c r="BR429" s="244"/>
      <c r="BS429" s="244"/>
      <c r="BT429" s="244"/>
      <c r="BU429" s="244"/>
      <c r="BV429" s="244"/>
      <c r="BW429" s="244"/>
      <c r="BX429" s="244"/>
      <c r="BY429" s="244"/>
      <c r="BZ429" s="244"/>
      <c r="CA429" s="244"/>
      <c r="CB429" s="244"/>
      <c r="CC429" s="244"/>
      <c r="CD429" s="244"/>
      <c r="CE429" s="243"/>
      <c r="CF429" s="243"/>
      <c r="CG429" s="243"/>
      <c r="CH429" s="243"/>
      <c r="CI429" s="243"/>
      <c r="CJ429" s="243"/>
      <c r="CK429" s="243"/>
      <c r="CL429" s="243"/>
      <c r="CM429" s="243"/>
      <c r="CN429" s="243"/>
      <c r="CO429" s="243"/>
      <c r="CP429" s="243"/>
      <c r="CQ429" s="243"/>
    </row>
    <row r="430" spans="1:95" s="245" customFormat="1" ht="67.7" customHeight="1" thickBot="1" x14ac:dyDescent="0.2">
      <c r="A430" s="348"/>
      <c r="B430" s="208" t="s">
        <v>233</v>
      </c>
      <c r="C430" s="150" t="s">
        <v>445</v>
      </c>
      <c r="D430" s="584"/>
      <c r="E430" s="586"/>
      <c r="F430" s="584"/>
      <c r="G430" s="586"/>
      <c r="H430" s="584"/>
      <c r="I430" s="586"/>
      <c r="J430" s="584"/>
      <c r="K430" s="586"/>
      <c r="L430" s="584"/>
      <c r="M430" s="586"/>
      <c r="N430" s="584"/>
      <c r="O430" s="586"/>
      <c r="P430" s="584"/>
      <c r="Q430" s="586"/>
      <c r="R430" s="584"/>
      <c r="S430" s="586"/>
      <c r="T430" s="584"/>
      <c r="U430" s="586"/>
      <c r="V430" s="584"/>
      <c r="W430" s="586"/>
      <c r="X430" s="180"/>
      <c r="Y430" s="179">
        <f>IF(OR(D430="s",F430="s",H430="s",J430="s",L430="s",N430="s",P430="s",R430="s",T430="s",V430="s"), 0, IF(OR(D430="a",F430="a",H430="a",J430="a",L430="a",N430="a",P430="a",R430="a",T430="a",V430="a"),Z430,0))</f>
        <v>0</v>
      </c>
      <c r="Z430" s="336">
        <v>10</v>
      </c>
      <c r="AA430" s="184">
        <f>COUNTIF(D430:W430,"a")+COUNTIF(D430:W430,"s")+COUNTIF(X430,"na")</f>
        <v>0</v>
      </c>
      <c r="AB430" s="229"/>
      <c r="AC430" s="244"/>
      <c r="AD430" s="231"/>
      <c r="AE430" s="244"/>
      <c r="AF430" s="244"/>
      <c r="AG430" s="244"/>
      <c r="AH430" s="244"/>
      <c r="AI430" s="244"/>
      <c r="AJ430" s="244"/>
      <c r="AK430" s="244"/>
      <c r="AL430" s="244"/>
      <c r="AM430" s="244"/>
      <c r="AN430" s="244"/>
      <c r="AO430" s="244"/>
      <c r="AP430" s="244"/>
      <c r="AQ430" s="244"/>
      <c r="AR430" s="244"/>
      <c r="AS430" s="244"/>
      <c r="AT430" s="244"/>
      <c r="AU430" s="244"/>
      <c r="AV430" s="244"/>
      <c r="AW430" s="244"/>
      <c r="AX430" s="244"/>
      <c r="AY430" s="244"/>
      <c r="AZ430" s="244"/>
      <c r="BA430" s="244"/>
      <c r="BB430" s="244"/>
      <c r="BC430" s="244"/>
      <c r="BD430" s="244"/>
      <c r="BE430" s="244"/>
      <c r="BF430" s="244"/>
      <c r="BG430" s="244"/>
      <c r="BH430" s="244"/>
      <c r="BI430" s="244"/>
      <c r="BJ430" s="244"/>
      <c r="BK430" s="244"/>
      <c r="BL430" s="244"/>
      <c r="BM430" s="244"/>
      <c r="BN430" s="244"/>
      <c r="BO430" s="244"/>
      <c r="BP430" s="244"/>
      <c r="BQ430" s="244"/>
      <c r="BR430" s="244"/>
      <c r="BS430" s="244"/>
      <c r="BT430" s="244"/>
      <c r="BU430" s="244"/>
      <c r="BV430" s="244"/>
      <c r="BW430" s="244"/>
      <c r="BX430" s="244"/>
      <c r="BY430" s="244"/>
      <c r="BZ430" s="244"/>
      <c r="CA430" s="244"/>
      <c r="CB430" s="244"/>
      <c r="CC430" s="244"/>
      <c r="CD430" s="244"/>
      <c r="CE430" s="243"/>
      <c r="CF430" s="243"/>
      <c r="CG430" s="243"/>
      <c r="CH430" s="243"/>
      <c r="CI430" s="243"/>
      <c r="CJ430" s="243"/>
      <c r="CK430" s="243"/>
      <c r="CL430" s="243"/>
      <c r="CM430" s="243"/>
      <c r="CN430" s="243"/>
      <c r="CO430" s="243"/>
      <c r="CP430" s="243"/>
      <c r="CQ430" s="243"/>
    </row>
    <row r="431" spans="1:95" s="245" customFormat="1" ht="21" customHeight="1" thickTop="1" thickBot="1" x14ac:dyDescent="0.25">
      <c r="A431" s="348"/>
      <c r="B431" s="204"/>
      <c r="C431" s="122"/>
      <c r="D431" s="638" t="s">
        <v>76</v>
      </c>
      <c r="E431" s="639"/>
      <c r="F431" s="639"/>
      <c r="G431" s="639"/>
      <c r="H431" s="639"/>
      <c r="I431" s="639"/>
      <c r="J431" s="639"/>
      <c r="K431" s="639"/>
      <c r="L431" s="639"/>
      <c r="M431" s="639"/>
      <c r="N431" s="639"/>
      <c r="O431" s="639"/>
      <c r="P431" s="639"/>
      <c r="Q431" s="639"/>
      <c r="R431" s="639"/>
      <c r="S431" s="639"/>
      <c r="T431" s="639"/>
      <c r="U431" s="639"/>
      <c r="V431" s="639"/>
      <c r="W431" s="639"/>
      <c r="X431" s="681"/>
      <c r="Y431" s="6">
        <f>SUM(Y426:Y430)</f>
        <v>0</v>
      </c>
      <c r="Z431" s="337">
        <f>SUM(Z426:Z430)</f>
        <v>55</v>
      </c>
      <c r="AA431" s="184"/>
      <c r="AB431" s="243"/>
      <c r="AC431" s="244"/>
      <c r="AD431" s="231"/>
      <c r="AE431" s="244"/>
      <c r="AF431" s="244"/>
      <c r="AG431" s="244"/>
      <c r="AH431" s="244"/>
      <c r="AI431" s="244"/>
      <c r="AJ431" s="244"/>
      <c r="AK431" s="244"/>
      <c r="AL431" s="244"/>
      <c r="AM431" s="244"/>
      <c r="AN431" s="244"/>
      <c r="AO431" s="244"/>
      <c r="AP431" s="244"/>
      <c r="AQ431" s="244"/>
      <c r="AR431" s="244"/>
      <c r="AS431" s="244"/>
      <c r="AT431" s="244"/>
      <c r="AU431" s="244"/>
      <c r="AV431" s="244"/>
      <c r="AW431" s="244"/>
      <c r="AX431" s="244"/>
      <c r="AY431" s="244"/>
      <c r="AZ431" s="244"/>
      <c r="BA431" s="244"/>
      <c r="BB431" s="244"/>
      <c r="BC431" s="244"/>
      <c r="BD431" s="244"/>
      <c r="BE431" s="244"/>
      <c r="BF431" s="244"/>
      <c r="BG431" s="244"/>
      <c r="BH431" s="244"/>
      <c r="BI431" s="244"/>
      <c r="BJ431" s="244"/>
      <c r="BK431" s="244"/>
      <c r="BL431" s="244"/>
      <c r="BM431" s="244"/>
      <c r="BN431" s="244"/>
      <c r="BO431" s="244"/>
      <c r="BP431" s="244"/>
      <c r="BQ431" s="244"/>
      <c r="BR431" s="244"/>
      <c r="BS431" s="244"/>
      <c r="BT431" s="244"/>
      <c r="BU431" s="244"/>
      <c r="BV431" s="244"/>
      <c r="BW431" s="244"/>
      <c r="BX431" s="244"/>
      <c r="BY431" s="244"/>
      <c r="BZ431" s="244"/>
      <c r="CA431" s="244"/>
      <c r="CB431" s="244"/>
      <c r="CC431" s="244"/>
      <c r="CD431" s="244"/>
      <c r="CE431" s="243"/>
      <c r="CF431" s="243"/>
      <c r="CG431" s="243"/>
      <c r="CH431" s="243"/>
      <c r="CI431" s="243"/>
      <c r="CJ431" s="243"/>
      <c r="CK431" s="243"/>
      <c r="CL431" s="243"/>
      <c r="CM431" s="243"/>
      <c r="CN431" s="243"/>
      <c r="CO431" s="243"/>
      <c r="CP431" s="243"/>
      <c r="CQ431" s="243"/>
    </row>
    <row r="432" spans="1:95" s="245" customFormat="1" ht="21" customHeight="1" thickBot="1" x14ac:dyDescent="0.25">
      <c r="A432" s="321"/>
      <c r="B432" s="253"/>
      <c r="C432" s="156"/>
      <c r="D432" s="634"/>
      <c r="E432" s="635"/>
      <c r="F432" s="835">
        <v>0</v>
      </c>
      <c r="G432" s="642"/>
      <c r="H432" s="642"/>
      <c r="I432" s="642"/>
      <c r="J432" s="642"/>
      <c r="K432" s="642"/>
      <c r="L432" s="642"/>
      <c r="M432" s="642"/>
      <c r="N432" s="642"/>
      <c r="O432" s="642"/>
      <c r="P432" s="642"/>
      <c r="Q432" s="642"/>
      <c r="R432" s="642"/>
      <c r="S432" s="642"/>
      <c r="T432" s="642"/>
      <c r="U432" s="642"/>
      <c r="V432" s="642"/>
      <c r="W432" s="642"/>
      <c r="X432" s="642"/>
      <c r="Y432" s="642"/>
      <c r="Z432" s="643"/>
      <c r="AA432" s="184"/>
      <c r="AB432" s="243"/>
      <c r="AC432" s="244"/>
      <c r="AD432" s="231"/>
      <c r="AE432" s="244"/>
      <c r="AF432" s="244"/>
      <c r="AG432" s="244"/>
      <c r="AH432" s="244"/>
      <c r="AI432" s="244"/>
      <c r="AJ432" s="244"/>
      <c r="AK432" s="244"/>
      <c r="AL432" s="244"/>
      <c r="AM432" s="244"/>
      <c r="AN432" s="244"/>
      <c r="AO432" s="244"/>
      <c r="AP432" s="244"/>
      <c r="AQ432" s="244"/>
      <c r="AR432" s="244"/>
      <c r="AS432" s="244"/>
      <c r="AT432" s="244"/>
      <c r="AU432" s="244"/>
      <c r="AV432" s="244"/>
      <c r="AW432" s="244"/>
      <c r="AX432" s="244"/>
      <c r="AY432" s="244"/>
      <c r="AZ432" s="244"/>
      <c r="BA432" s="244"/>
      <c r="BB432" s="244"/>
      <c r="BC432" s="244"/>
      <c r="BD432" s="244"/>
      <c r="BE432" s="244"/>
      <c r="BF432" s="244"/>
      <c r="BG432" s="244"/>
      <c r="BH432" s="244"/>
      <c r="BI432" s="244"/>
      <c r="BJ432" s="244"/>
      <c r="BK432" s="244"/>
      <c r="BL432" s="244"/>
      <c r="BM432" s="244"/>
      <c r="BN432" s="244"/>
      <c r="BO432" s="244"/>
      <c r="BP432" s="244"/>
      <c r="BQ432" s="244"/>
      <c r="BR432" s="244"/>
      <c r="BS432" s="244"/>
      <c r="BT432" s="244"/>
      <c r="BU432" s="244"/>
      <c r="BV432" s="244"/>
      <c r="BW432" s="244"/>
      <c r="BX432" s="244"/>
      <c r="BY432" s="244"/>
      <c r="BZ432" s="244"/>
      <c r="CA432" s="244"/>
      <c r="CB432" s="244"/>
      <c r="CC432" s="244"/>
      <c r="CD432" s="244"/>
      <c r="CE432" s="243"/>
      <c r="CF432" s="243"/>
      <c r="CG432" s="243"/>
      <c r="CH432" s="243"/>
      <c r="CI432" s="243"/>
      <c r="CJ432" s="243"/>
      <c r="CK432" s="243"/>
      <c r="CL432" s="243"/>
      <c r="CM432" s="243"/>
      <c r="CN432" s="243"/>
      <c r="CO432" s="243"/>
      <c r="CP432" s="243"/>
      <c r="CQ432" s="243"/>
    </row>
    <row r="433" spans="1:95" s="245" customFormat="1" ht="30" customHeight="1" thickBot="1" x14ac:dyDescent="0.25">
      <c r="A433" s="319"/>
      <c r="B433" s="286" t="s">
        <v>307</v>
      </c>
      <c r="C433" s="256" t="s">
        <v>308</v>
      </c>
      <c r="D433" s="300"/>
      <c r="E433" s="301"/>
      <c r="F433" s="267" t="s">
        <v>75</v>
      </c>
      <c r="G433" s="54"/>
      <c r="H433" s="425" t="s">
        <v>75</v>
      </c>
      <c r="I433" s="426"/>
      <c r="J433" s="169" t="s">
        <v>75</v>
      </c>
      <c r="K433" s="54"/>
      <c r="L433" s="425" t="s">
        <v>75</v>
      </c>
      <c r="M433" s="175"/>
      <c r="N433" s="425" t="s">
        <v>75</v>
      </c>
      <c r="O433" s="302"/>
      <c r="P433" s="425"/>
      <c r="Q433" s="301"/>
      <c r="R433" s="303"/>
      <c r="S433" s="302"/>
      <c r="T433" s="300"/>
      <c r="U433" s="301"/>
      <c r="V433" s="303"/>
      <c r="W433" s="302"/>
      <c r="X433" s="304"/>
      <c r="Y433" s="304"/>
      <c r="Z433" s="342"/>
      <c r="AA433" s="184"/>
      <c r="AB433" s="243"/>
      <c r="AC433" s="244"/>
      <c r="AD433" s="231"/>
      <c r="AE433" s="244"/>
      <c r="AF433" s="244"/>
      <c r="AG433" s="244"/>
      <c r="AH433" s="244"/>
      <c r="AI433" s="244"/>
      <c r="AJ433" s="244"/>
      <c r="AK433" s="244"/>
      <c r="AL433" s="244"/>
      <c r="AM433" s="244"/>
      <c r="AN433" s="244"/>
      <c r="AO433" s="244"/>
      <c r="AP433" s="244"/>
      <c r="AQ433" s="244"/>
      <c r="AR433" s="244"/>
      <c r="AS433" s="244"/>
      <c r="AT433" s="244"/>
      <c r="AU433" s="244"/>
      <c r="AV433" s="244"/>
      <c r="AW433" s="244"/>
      <c r="AX433" s="244"/>
      <c r="AY433" s="244"/>
      <c r="AZ433" s="244"/>
      <c r="BA433" s="244"/>
      <c r="BB433" s="244"/>
      <c r="BC433" s="244"/>
      <c r="BD433" s="244"/>
      <c r="BE433" s="244"/>
      <c r="BF433" s="244"/>
      <c r="BG433" s="244"/>
      <c r="BH433" s="244"/>
      <c r="BI433" s="244"/>
      <c r="BJ433" s="244"/>
      <c r="BK433" s="244"/>
      <c r="BL433" s="244"/>
      <c r="BM433" s="244"/>
      <c r="BN433" s="244"/>
      <c r="BO433" s="244"/>
      <c r="BP433" s="244"/>
      <c r="BQ433" s="244"/>
      <c r="BR433" s="244"/>
      <c r="BS433" s="244"/>
      <c r="BT433" s="244"/>
      <c r="BU433" s="244"/>
      <c r="BV433" s="244"/>
      <c r="BW433" s="244"/>
      <c r="BX433" s="244"/>
      <c r="BY433" s="244"/>
      <c r="BZ433" s="244"/>
      <c r="CA433" s="244"/>
      <c r="CB433" s="244"/>
      <c r="CC433" s="244"/>
      <c r="CD433" s="244"/>
      <c r="CE433" s="243"/>
      <c r="CF433" s="243"/>
      <c r="CG433" s="243"/>
      <c r="CH433" s="243"/>
      <c r="CI433" s="243"/>
      <c r="CJ433" s="243"/>
      <c r="CK433" s="243"/>
      <c r="CL433" s="243"/>
      <c r="CM433" s="243"/>
      <c r="CN433" s="243"/>
      <c r="CO433" s="243"/>
      <c r="CP433" s="243"/>
      <c r="CQ433" s="243"/>
    </row>
    <row r="434" spans="1:95" s="245" customFormat="1" ht="45" customHeight="1" x14ac:dyDescent="0.2">
      <c r="A434" s="348"/>
      <c r="B434" s="208" t="s">
        <v>309</v>
      </c>
      <c r="C434" s="150" t="s">
        <v>861</v>
      </c>
      <c r="D434" s="584"/>
      <c r="E434" s="586"/>
      <c r="F434" s="584"/>
      <c r="G434" s="586"/>
      <c r="H434" s="584"/>
      <c r="I434" s="586"/>
      <c r="J434" s="584"/>
      <c r="K434" s="586"/>
      <c r="L434" s="584"/>
      <c r="M434" s="586"/>
      <c r="N434" s="584"/>
      <c r="O434" s="586"/>
      <c r="P434" s="584"/>
      <c r="Q434" s="586"/>
      <c r="R434" s="584"/>
      <c r="S434" s="586"/>
      <c r="T434" s="584"/>
      <c r="U434" s="586"/>
      <c r="V434" s="584"/>
      <c r="W434" s="586"/>
      <c r="X434" s="252"/>
      <c r="Y434" s="33">
        <f>IF(OR(D434="s",F434="s",H434="s",J434="s",L434="s",N434="s",P434="s",R434="s",T434="s",V434="s"), 0, IF(OR(D434="a",F434="a",H434="a",J434="a",L434="a",N434="a",P434="a",R434="a",T434="a",V434="a"),Z434,0))</f>
        <v>0</v>
      </c>
      <c r="Z434" s="336">
        <v>10</v>
      </c>
      <c r="AA434" s="184">
        <f>COUNTIF(D434:W434,"a")+COUNTIF(D434:W434,"s")</f>
        <v>0</v>
      </c>
      <c r="AB434" s="390"/>
      <c r="AC434" s="244"/>
      <c r="AD434" s="231" t="s">
        <v>479</v>
      </c>
      <c r="AE434" s="396"/>
      <c r="AF434" s="244"/>
      <c r="AG434" s="244"/>
      <c r="AH434" s="244"/>
      <c r="AI434" s="244"/>
      <c r="AJ434" s="244"/>
      <c r="AK434" s="244"/>
      <c r="AL434" s="244"/>
      <c r="AM434" s="244"/>
      <c r="AN434" s="244"/>
      <c r="AO434" s="244"/>
      <c r="AP434" s="244"/>
      <c r="AQ434" s="244"/>
      <c r="AR434" s="244"/>
      <c r="AS434" s="244"/>
      <c r="AT434" s="244"/>
      <c r="AU434" s="244"/>
      <c r="AV434" s="244"/>
      <c r="AW434" s="244"/>
      <c r="AX434" s="244"/>
      <c r="AY434" s="244"/>
      <c r="AZ434" s="244"/>
      <c r="BA434" s="244"/>
      <c r="BB434" s="244"/>
      <c r="BC434" s="244"/>
      <c r="BD434" s="244"/>
      <c r="BE434" s="244"/>
      <c r="BF434" s="244"/>
      <c r="BG434" s="244"/>
      <c r="BH434" s="244"/>
      <c r="BI434" s="244"/>
      <c r="BJ434" s="244"/>
      <c r="BK434" s="244"/>
      <c r="BL434" s="244"/>
      <c r="BM434" s="244"/>
      <c r="BN434" s="244"/>
      <c r="BO434" s="244"/>
      <c r="BP434" s="244"/>
      <c r="BQ434" s="244"/>
      <c r="BR434" s="244"/>
      <c r="BS434" s="244"/>
      <c r="BT434" s="244"/>
      <c r="BU434" s="244"/>
      <c r="BV434" s="244"/>
      <c r="BW434" s="244"/>
      <c r="BX434" s="244"/>
      <c r="BY434" s="244"/>
      <c r="BZ434" s="244"/>
      <c r="CA434" s="244"/>
      <c r="CB434" s="244"/>
      <c r="CC434" s="244"/>
      <c r="CD434" s="244"/>
      <c r="CE434" s="243"/>
      <c r="CF434" s="243"/>
      <c r="CG434" s="243"/>
      <c r="CH434" s="243"/>
      <c r="CI434" s="243"/>
      <c r="CJ434" s="243"/>
      <c r="CK434" s="243"/>
      <c r="CL434" s="243"/>
      <c r="CM434" s="243"/>
      <c r="CN434" s="243"/>
      <c r="CO434" s="243"/>
      <c r="CP434" s="243"/>
      <c r="CQ434" s="243"/>
    </row>
    <row r="435" spans="1:95" s="245" customFormat="1" ht="45" customHeight="1" x14ac:dyDescent="0.2">
      <c r="A435" s="348"/>
      <c r="B435" s="198" t="s">
        <v>310</v>
      </c>
      <c r="C435" s="150" t="s">
        <v>862</v>
      </c>
      <c r="D435" s="584"/>
      <c r="E435" s="586"/>
      <c r="F435" s="584"/>
      <c r="G435" s="586"/>
      <c r="H435" s="584"/>
      <c r="I435" s="586"/>
      <c r="J435" s="584"/>
      <c r="K435" s="586"/>
      <c r="L435" s="584"/>
      <c r="M435" s="586"/>
      <c r="N435" s="584"/>
      <c r="O435" s="586"/>
      <c r="P435" s="584"/>
      <c r="Q435" s="586"/>
      <c r="R435" s="584"/>
      <c r="S435" s="586"/>
      <c r="T435" s="584"/>
      <c r="U435" s="586"/>
      <c r="V435" s="584"/>
      <c r="W435" s="586"/>
      <c r="X435" s="252"/>
      <c r="Y435" s="545">
        <f>IF(OR(D435="s",F435="s",H435="s",J435="s",L435="s",N435="s",P435="s",R435="s",T435="s",V435="s"), 0, IF(OR(D435="a",F435="a",H435="a",J435="a",L435="a",N435="a",P435="a",R435="a",T435="a",V435="a"),Z435,0))</f>
        <v>0</v>
      </c>
      <c r="Z435" s="336">
        <v>5</v>
      </c>
      <c r="AA435" s="184">
        <f>COUNTIF(D435:W435,"a")+COUNTIF(D435:W435,"s")</f>
        <v>0</v>
      </c>
      <c r="AB435" s="390"/>
      <c r="AC435" s="244"/>
      <c r="AD435" s="231" t="s">
        <v>479</v>
      </c>
      <c r="AE435" s="396"/>
      <c r="AF435" s="244"/>
      <c r="AG435" s="244"/>
      <c r="AH435" s="244"/>
      <c r="AI435" s="244"/>
      <c r="AJ435" s="244"/>
      <c r="AK435" s="244"/>
      <c r="AL435" s="244"/>
      <c r="AM435" s="244"/>
      <c r="AN435" s="244"/>
      <c r="AO435" s="244"/>
      <c r="AP435" s="244"/>
      <c r="AQ435" s="244"/>
      <c r="AR435" s="244"/>
      <c r="AS435" s="244"/>
      <c r="AT435" s="244"/>
      <c r="AU435" s="244"/>
      <c r="AV435" s="244"/>
      <c r="AW435" s="244"/>
      <c r="AX435" s="244"/>
      <c r="AY435" s="244"/>
      <c r="AZ435" s="244"/>
      <c r="BA435" s="244"/>
      <c r="BB435" s="244"/>
      <c r="BC435" s="244"/>
      <c r="BD435" s="244"/>
      <c r="BE435" s="244"/>
      <c r="BF435" s="244"/>
      <c r="BG435" s="244"/>
      <c r="BH435" s="244"/>
      <c r="BI435" s="244"/>
      <c r="BJ435" s="244"/>
      <c r="BK435" s="244"/>
      <c r="BL435" s="244"/>
      <c r="BM435" s="244"/>
      <c r="BN435" s="244"/>
      <c r="BO435" s="244"/>
      <c r="BP435" s="244"/>
      <c r="BQ435" s="244"/>
      <c r="BR435" s="244"/>
      <c r="BS435" s="244"/>
      <c r="BT435" s="244"/>
      <c r="BU435" s="244"/>
      <c r="BV435" s="244"/>
      <c r="BW435" s="244"/>
      <c r="BX435" s="244"/>
      <c r="BY435" s="244"/>
      <c r="BZ435" s="244"/>
      <c r="CA435" s="244"/>
      <c r="CB435" s="244"/>
      <c r="CC435" s="244"/>
      <c r="CD435" s="244"/>
      <c r="CE435" s="243"/>
      <c r="CF435" s="243"/>
      <c r="CG435" s="243"/>
      <c r="CH435" s="243"/>
      <c r="CI435" s="243"/>
      <c r="CJ435" s="243"/>
      <c r="CK435" s="243"/>
      <c r="CL435" s="243"/>
      <c r="CM435" s="243"/>
      <c r="CN435" s="243"/>
      <c r="CO435" s="243"/>
      <c r="CP435" s="243"/>
      <c r="CQ435" s="243"/>
    </row>
    <row r="436" spans="1:95" s="245" customFormat="1" ht="45" customHeight="1" x14ac:dyDescent="0.2">
      <c r="A436" s="348"/>
      <c r="B436" s="208" t="s">
        <v>311</v>
      </c>
      <c r="C436" s="150" t="s">
        <v>312</v>
      </c>
      <c r="D436" s="628"/>
      <c r="E436" s="629"/>
      <c r="F436" s="628"/>
      <c r="G436" s="629"/>
      <c r="H436" s="628"/>
      <c r="I436" s="629"/>
      <c r="J436" s="628"/>
      <c r="K436" s="629"/>
      <c r="L436" s="628"/>
      <c r="M436" s="629"/>
      <c r="N436" s="628"/>
      <c r="O436" s="629"/>
      <c r="P436" s="628"/>
      <c r="Q436" s="629"/>
      <c r="R436" s="628"/>
      <c r="S436" s="629"/>
      <c r="T436" s="628"/>
      <c r="U436" s="629"/>
      <c r="V436" s="628"/>
      <c r="W436" s="629"/>
      <c r="X436" s="180"/>
      <c r="Y436" s="179">
        <f>IF(OR(D436="s",F436="s",H436="s",J436="s",L436="s",N436="s",P436="s",R436="s",T436="s",V436="s"), 0, IF(OR(D436="a",F436="a",H436="a",J436="a",L436="a",N436="a",P436="a",R436="a",T436="a",V436="a",X436="na"),Z436,0))</f>
        <v>0</v>
      </c>
      <c r="Z436" s="336">
        <v>5</v>
      </c>
      <c r="AA436" s="184">
        <f>COUNTIF(D436:W436,"a")+COUNTIF(D436:W436,"s")+COUNTIF(X436,"na")</f>
        <v>0</v>
      </c>
      <c r="AB436" s="390"/>
      <c r="AC436" s="244"/>
      <c r="AD436" s="231"/>
      <c r="AE436" s="396"/>
      <c r="AF436" s="244"/>
      <c r="AG436" s="244"/>
      <c r="AH436" s="244"/>
      <c r="AI436" s="244"/>
      <c r="AJ436" s="244"/>
      <c r="AK436" s="244"/>
      <c r="AL436" s="244"/>
      <c r="AM436" s="244"/>
      <c r="AN436" s="244"/>
      <c r="AO436" s="244"/>
      <c r="AP436" s="244"/>
      <c r="AQ436" s="244"/>
      <c r="AR436" s="244"/>
      <c r="AS436" s="244"/>
      <c r="AT436" s="244"/>
      <c r="AU436" s="244"/>
      <c r="AV436" s="244"/>
      <c r="AW436" s="244"/>
      <c r="AX436" s="244"/>
      <c r="AY436" s="244"/>
      <c r="AZ436" s="244"/>
      <c r="BA436" s="244"/>
      <c r="BB436" s="244"/>
      <c r="BC436" s="244"/>
      <c r="BD436" s="244"/>
      <c r="BE436" s="244"/>
      <c r="BF436" s="244"/>
      <c r="BG436" s="244"/>
      <c r="BH436" s="244"/>
      <c r="BI436" s="244"/>
      <c r="BJ436" s="244"/>
      <c r="BK436" s="244"/>
      <c r="BL436" s="244"/>
      <c r="BM436" s="244"/>
      <c r="BN436" s="244"/>
      <c r="BO436" s="244"/>
      <c r="BP436" s="244"/>
      <c r="BQ436" s="244"/>
      <c r="BR436" s="244"/>
      <c r="BS436" s="244"/>
      <c r="BT436" s="244"/>
      <c r="BU436" s="244"/>
      <c r="BV436" s="244"/>
      <c r="BW436" s="244"/>
      <c r="BX436" s="244"/>
      <c r="BY436" s="244"/>
      <c r="BZ436" s="244"/>
      <c r="CA436" s="244"/>
      <c r="CB436" s="244"/>
      <c r="CC436" s="244"/>
      <c r="CD436" s="244"/>
      <c r="CE436" s="243"/>
      <c r="CF436" s="243"/>
      <c r="CG436" s="243"/>
      <c r="CH436" s="243"/>
      <c r="CI436" s="243"/>
      <c r="CJ436" s="243"/>
      <c r="CK436" s="243"/>
      <c r="CL436" s="243"/>
      <c r="CM436" s="243"/>
      <c r="CN436" s="243"/>
      <c r="CO436" s="243"/>
      <c r="CP436" s="243"/>
      <c r="CQ436" s="243"/>
    </row>
    <row r="437" spans="1:95" s="245" customFormat="1" ht="45" customHeight="1" thickBot="1" x14ac:dyDescent="0.2">
      <c r="A437" s="348"/>
      <c r="B437" s="208" t="s">
        <v>313</v>
      </c>
      <c r="C437" s="150" t="s">
        <v>863</v>
      </c>
      <c r="D437" s="584"/>
      <c r="E437" s="586"/>
      <c r="F437" s="584"/>
      <c r="G437" s="586"/>
      <c r="H437" s="584"/>
      <c r="I437" s="586"/>
      <c r="J437" s="584"/>
      <c r="K437" s="586"/>
      <c r="L437" s="584"/>
      <c r="M437" s="586"/>
      <c r="N437" s="584"/>
      <c r="O437" s="586"/>
      <c r="P437" s="584"/>
      <c r="Q437" s="586"/>
      <c r="R437" s="584"/>
      <c r="S437" s="586"/>
      <c r="T437" s="584"/>
      <c r="U437" s="586"/>
      <c r="V437" s="584"/>
      <c r="W437" s="586"/>
      <c r="X437" s="305"/>
      <c r="Y437" s="179">
        <f>IF(OR(D437="s",F437="s",H437="s",J437="s",L437="s",N437="s",P437="s",R437="s",T437="s",V437="s"), 0, IF(OR(D437="a",F437="a",H437="a",J437="a",L437="a",N437="a",P437="a",R437="a",T437="a",V437="a"),Z437,0))</f>
        <v>0</v>
      </c>
      <c r="Z437" s="336">
        <v>5</v>
      </c>
      <c r="AA437" s="184">
        <f>COUNTIF(D437:W437,"a")+COUNTIF(D437:W437,"s")</f>
        <v>0</v>
      </c>
      <c r="AB437" s="390"/>
      <c r="AC437" s="244"/>
      <c r="AD437" s="231"/>
      <c r="AE437" s="396"/>
      <c r="AF437" s="244"/>
      <c r="AG437" s="244"/>
      <c r="AH437" s="244"/>
      <c r="AI437" s="244"/>
      <c r="AJ437" s="244"/>
      <c r="AK437" s="244"/>
      <c r="AL437" s="244"/>
      <c r="AM437" s="244"/>
      <c r="AN437" s="244"/>
      <c r="AO437" s="244"/>
      <c r="AP437" s="244"/>
      <c r="AQ437" s="244"/>
      <c r="AR437" s="244"/>
      <c r="AS437" s="244"/>
      <c r="AT437" s="244"/>
      <c r="AU437" s="244"/>
      <c r="AV437" s="244"/>
      <c r="AW437" s="244"/>
      <c r="AX437" s="244"/>
      <c r="AY437" s="244"/>
      <c r="AZ437" s="244"/>
      <c r="BA437" s="244"/>
      <c r="BB437" s="244"/>
      <c r="BC437" s="244"/>
      <c r="BD437" s="244"/>
      <c r="BE437" s="244"/>
      <c r="BF437" s="244"/>
      <c r="BG437" s="244"/>
      <c r="BH437" s="244"/>
      <c r="BI437" s="244"/>
      <c r="BJ437" s="244"/>
      <c r="BK437" s="244"/>
      <c r="BL437" s="244"/>
      <c r="BM437" s="244"/>
      <c r="BN437" s="244"/>
      <c r="BO437" s="244"/>
      <c r="BP437" s="244"/>
      <c r="BQ437" s="244"/>
      <c r="BR437" s="244"/>
      <c r="BS437" s="244"/>
      <c r="BT437" s="244"/>
      <c r="BU437" s="244"/>
      <c r="BV437" s="244"/>
      <c r="BW437" s="244"/>
      <c r="BX437" s="244"/>
      <c r="BY437" s="244"/>
      <c r="BZ437" s="244"/>
      <c r="CA437" s="244"/>
      <c r="CB437" s="244"/>
      <c r="CC437" s="244"/>
      <c r="CD437" s="244"/>
      <c r="CE437" s="243"/>
      <c r="CF437" s="243"/>
      <c r="CG437" s="243"/>
      <c r="CH437" s="243"/>
      <c r="CI437" s="243"/>
      <c r="CJ437" s="243"/>
      <c r="CK437" s="243"/>
      <c r="CL437" s="243"/>
      <c r="CM437" s="243"/>
      <c r="CN437" s="243"/>
      <c r="CO437" s="243"/>
      <c r="CP437" s="243"/>
      <c r="CQ437" s="243"/>
    </row>
    <row r="438" spans="1:95" s="245" customFormat="1" ht="21" customHeight="1" thickTop="1" thickBot="1" x14ac:dyDescent="0.25">
      <c r="A438" s="348"/>
      <c r="B438" s="204"/>
      <c r="C438" s="122"/>
      <c r="D438" s="638" t="s">
        <v>76</v>
      </c>
      <c r="E438" s="639"/>
      <c r="F438" s="639"/>
      <c r="G438" s="639"/>
      <c r="H438" s="639"/>
      <c r="I438" s="639"/>
      <c r="J438" s="639"/>
      <c r="K438" s="639"/>
      <c r="L438" s="639"/>
      <c r="M438" s="639"/>
      <c r="N438" s="639"/>
      <c r="O438" s="639"/>
      <c r="P438" s="639"/>
      <c r="Q438" s="639"/>
      <c r="R438" s="639"/>
      <c r="S438" s="639"/>
      <c r="T438" s="639"/>
      <c r="U438" s="639"/>
      <c r="V438" s="639"/>
      <c r="W438" s="639"/>
      <c r="X438" s="681"/>
      <c r="Y438" s="6">
        <f>SUM(Y434:Y437)</f>
        <v>0</v>
      </c>
      <c r="Z438" s="337">
        <f>SUM(Z434:Z437)</f>
        <v>25</v>
      </c>
      <c r="AA438" s="184"/>
      <c r="AB438" s="243"/>
      <c r="AC438" s="244"/>
      <c r="AD438" s="231"/>
      <c r="AE438" s="244"/>
      <c r="AF438" s="244"/>
      <c r="AG438" s="244"/>
      <c r="AH438" s="244"/>
      <c r="AI438" s="244"/>
      <c r="AJ438" s="244"/>
      <c r="AK438" s="244"/>
      <c r="AL438" s="244"/>
      <c r="AM438" s="244"/>
      <c r="AN438" s="244"/>
      <c r="AO438" s="244"/>
      <c r="AP438" s="244"/>
      <c r="AQ438" s="244"/>
      <c r="AR438" s="244"/>
      <c r="AS438" s="244"/>
      <c r="AT438" s="244"/>
      <c r="AU438" s="244"/>
      <c r="AV438" s="244"/>
      <c r="AW438" s="244"/>
      <c r="AX438" s="244"/>
      <c r="AY438" s="244"/>
      <c r="AZ438" s="244"/>
      <c r="BA438" s="244"/>
      <c r="BB438" s="244"/>
      <c r="BC438" s="244"/>
      <c r="BD438" s="244"/>
      <c r="BE438" s="244"/>
      <c r="BF438" s="244"/>
      <c r="BG438" s="244"/>
      <c r="BH438" s="244"/>
      <c r="BI438" s="244"/>
      <c r="BJ438" s="244"/>
      <c r="BK438" s="244"/>
      <c r="BL438" s="244"/>
      <c r="BM438" s="244"/>
      <c r="BN438" s="244"/>
      <c r="BO438" s="244"/>
      <c r="BP438" s="244"/>
      <c r="BQ438" s="244"/>
      <c r="BR438" s="244"/>
      <c r="BS438" s="244"/>
      <c r="BT438" s="244"/>
      <c r="BU438" s="244"/>
      <c r="BV438" s="244"/>
      <c r="BW438" s="244"/>
      <c r="BX438" s="244"/>
      <c r="BY438" s="244"/>
      <c r="BZ438" s="244"/>
      <c r="CA438" s="244"/>
      <c r="CB438" s="244"/>
      <c r="CC438" s="244"/>
      <c r="CD438" s="244"/>
      <c r="CE438" s="243"/>
      <c r="CF438" s="243"/>
      <c r="CG438" s="243"/>
      <c r="CH438" s="243"/>
      <c r="CI438" s="243"/>
      <c r="CJ438" s="243"/>
      <c r="CK438" s="243"/>
      <c r="CL438" s="243"/>
      <c r="CM438" s="243"/>
      <c r="CN438" s="243"/>
      <c r="CO438" s="243"/>
      <c r="CP438" s="243"/>
      <c r="CQ438" s="243"/>
    </row>
    <row r="439" spans="1:95" s="245" customFormat="1" ht="21" customHeight="1" thickBot="1" x14ac:dyDescent="0.25">
      <c r="A439" s="321"/>
      <c r="B439" s="253"/>
      <c r="C439" s="156"/>
      <c r="D439" s="634"/>
      <c r="E439" s="635"/>
      <c r="F439" s="832">
        <v>15</v>
      </c>
      <c r="G439" s="833"/>
      <c r="H439" s="833"/>
      <c r="I439" s="833"/>
      <c r="J439" s="833"/>
      <c r="K439" s="833"/>
      <c r="L439" s="833"/>
      <c r="M439" s="833"/>
      <c r="N439" s="833"/>
      <c r="O439" s="833"/>
      <c r="P439" s="833"/>
      <c r="Q439" s="833"/>
      <c r="R439" s="833"/>
      <c r="S439" s="833"/>
      <c r="T439" s="833"/>
      <c r="U439" s="833"/>
      <c r="V439" s="833"/>
      <c r="W439" s="833"/>
      <c r="X439" s="833"/>
      <c r="Y439" s="833"/>
      <c r="Z439" s="834"/>
      <c r="AA439" s="184"/>
      <c r="AB439" s="243"/>
      <c r="AC439" s="244"/>
      <c r="AD439" s="231"/>
      <c r="AE439" s="244"/>
      <c r="AF439" s="244"/>
      <c r="AG439" s="244"/>
      <c r="AH439" s="244"/>
      <c r="AI439" s="244"/>
      <c r="AJ439" s="244"/>
      <c r="AK439" s="244"/>
      <c r="AL439" s="244"/>
      <c r="AM439" s="244"/>
      <c r="AN439" s="244"/>
      <c r="AO439" s="244"/>
      <c r="AP439" s="244"/>
      <c r="AQ439" s="244"/>
      <c r="AR439" s="244"/>
      <c r="AS439" s="244"/>
      <c r="AT439" s="244"/>
      <c r="AU439" s="244"/>
      <c r="AV439" s="244"/>
      <c r="AW439" s="244"/>
      <c r="AX439" s="244"/>
      <c r="AY439" s="244"/>
      <c r="AZ439" s="244"/>
      <c r="BA439" s="244"/>
      <c r="BB439" s="244"/>
      <c r="BC439" s="244"/>
      <c r="BD439" s="244"/>
      <c r="BE439" s="244"/>
      <c r="BF439" s="244"/>
      <c r="BG439" s="244"/>
      <c r="BH439" s="244"/>
      <c r="BI439" s="244"/>
      <c r="BJ439" s="244"/>
      <c r="BK439" s="244"/>
      <c r="BL439" s="244"/>
      <c r="BM439" s="244"/>
      <c r="BN439" s="244"/>
      <c r="BO439" s="244"/>
      <c r="BP439" s="244"/>
      <c r="BQ439" s="244"/>
      <c r="BR439" s="244"/>
      <c r="BS439" s="244"/>
      <c r="BT439" s="244"/>
      <c r="BU439" s="244"/>
      <c r="BV439" s="244"/>
      <c r="BW439" s="244"/>
      <c r="BX439" s="244"/>
      <c r="BY439" s="244"/>
      <c r="BZ439" s="244"/>
      <c r="CA439" s="244"/>
      <c r="CB439" s="244"/>
      <c r="CC439" s="244"/>
      <c r="CD439" s="244"/>
      <c r="CE439" s="243"/>
      <c r="CF439" s="243"/>
      <c r="CG439" s="243"/>
      <c r="CH439" s="243"/>
      <c r="CI439" s="243"/>
      <c r="CJ439" s="243"/>
      <c r="CK439" s="243"/>
      <c r="CL439" s="243"/>
      <c r="CM439" s="243"/>
      <c r="CN439" s="243"/>
      <c r="CO439" s="243"/>
      <c r="CP439" s="243"/>
      <c r="CQ439" s="243"/>
    </row>
    <row r="440" spans="1:95" s="245" customFormat="1" ht="30" customHeight="1" thickBot="1" x14ac:dyDescent="0.25">
      <c r="A440" s="319"/>
      <c r="B440" s="206" t="s">
        <v>314</v>
      </c>
      <c r="C440" s="256" t="s">
        <v>315</v>
      </c>
      <c r="D440" s="300"/>
      <c r="E440" s="301"/>
      <c r="F440" s="267" t="s">
        <v>75</v>
      </c>
      <c r="G440" s="54"/>
      <c r="H440" s="425" t="s">
        <v>75</v>
      </c>
      <c r="I440" s="426"/>
      <c r="J440" s="169" t="s">
        <v>75</v>
      </c>
      <c r="K440" s="54"/>
      <c r="L440" s="425" t="s">
        <v>75</v>
      </c>
      <c r="M440" s="175"/>
      <c r="N440" s="425" t="s">
        <v>75</v>
      </c>
      <c r="O440" s="302"/>
      <c r="P440" s="425"/>
      <c r="Q440" s="301"/>
      <c r="R440" s="303"/>
      <c r="S440" s="302"/>
      <c r="T440" s="300"/>
      <c r="U440" s="301"/>
      <c r="V440" s="303"/>
      <c r="W440" s="302"/>
      <c r="X440" s="304"/>
      <c r="Y440" s="304"/>
      <c r="Z440" s="342"/>
      <c r="AA440" s="184"/>
      <c r="AB440" s="243"/>
      <c r="AC440" s="244"/>
      <c r="AD440" s="231"/>
      <c r="AE440" s="244"/>
      <c r="AF440" s="244"/>
      <c r="AG440" s="244"/>
      <c r="AH440" s="244"/>
      <c r="AI440" s="244"/>
      <c r="AJ440" s="244"/>
      <c r="AK440" s="244"/>
      <c r="AL440" s="244"/>
      <c r="AM440" s="244"/>
      <c r="AN440" s="244"/>
      <c r="AO440" s="244"/>
      <c r="AP440" s="244"/>
      <c r="AQ440" s="244"/>
      <c r="AR440" s="244"/>
      <c r="AS440" s="244"/>
      <c r="AT440" s="244"/>
      <c r="AU440" s="244"/>
      <c r="AV440" s="244"/>
      <c r="AW440" s="244"/>
      <c r="AX440" s="244"/>
      <c r="AY440" s="244"/>
      <c r="AZ440" s="244"/>
      <c r="BA440" s="244"/>
      <c r="BB440" s="244"/>
      <c r="BC440" s="244"/>
      <c r="BD440" s="244"/>
      <c r="BE440" s="244"/>
      <c r="BF440" s="244"/>
      <c r="BG440" s="244"/>
      <c r="BH440" s="244"/>
      <c r="BI440" s="244"/>
      <c r="BJ440" s="244"/>
      <c r="BK440" s="244"/>
      <c r="BL440" s="244"/>
      <c r="BM440" s="244"/>
      <c r="BN440" s="244"/>
      <c r="BO440" s="244"/>
      <c r="BP440" s="244"/>
      <c r="BQ440" s="244"/>
      <c r="BR440" s="244"/>
      <c r="BS440" s="244"/>
      <c r="BT440" s="244"/>
      <c r="BU440" s="244"/>
      <c r="BV440" s="244"/>
      <c r="BW440" s="244"/>
      <c r="BX440" s="244"/>
      <c r="BY440" s="244"/>
      <c r="BZ440" s="244"/>
      <c r="CA440" s="244"/>
      <c r="CB440" s="244"/>
      <c r="CC440" s="244"/>
      <c r="CD440" s="244"/>
      <c r="CE440" s="243"/>
      <c r="CF440" s="243"/>
      <c r="CG440" s="243"/>
      <c r="CH440" s="243"/>
      <c r="CI440" s="243"/>
      <c r="CJ440" s="243"/>
      <c r="CK440" s="243"/>
      <c r="CL440" s="243"/>
      <c r="CM440" s="243"/>
      <c r="CN440" s="243"/>
      <c r="CO440" s="243"/>
      <c r="CP440" s="243"/>
      <c r="CQ440" s="243"/>
    </row>
    <row r="441" spans="1:95" ht="30" customHeight="1" x14ac:dyDescent="0.2">
      <c r="A441" s="348"/>
      <c r="B441" s="198"/>
      <c r="C441" s="311" t="s">
        <v>864</v>
      </c>
      <c r="D441" s="624"/>
      <c r="E441" s="624"/>
      <c r="F441" s="624"/>
      <c r="G441" s="624"/>
      <c r="H441" s="624"/>
      <c r="I441" s="624"/>
      <c r="J441" s="624"/>
      <c r="K441" s="624"/>
      <c r="L441" s="624"/>
      <c r="M441" s="624"/>
      <c r="N441" s="624"/>
      <c r="O441" s="624"/>
      <c r="P441" s="624"/>
      <c r="Q441" s="624"/>
      <c r="R441" s="624"/>
      <c r="S441" s="624"/>
      <c r="T441" s="624"/>
      <c r="U441" s="624"/>
      <c r="V441" s="624"/>
      <c r="W441" s="624"/>
      <c r="X441" s="624"/>
      <c r="Y441" s="624"/>
      <c r="Z441" s="625"/>
      <c r="CF441" s="2"/>
    </row>
    <row r="442" spans="1:95" s="245" customFormat="1" ht="45" customHeight="1" x14ac:dyDescent="0.2">
      <c r="A442" s="348"/>
      <c r="B442" s="208" t="s">
        <v>316</v>
      </c>
      <c r="C442" s="111" t="s">
        <v>865</v>
      </c>
      <c r="D442" s="621"/>
      <c r="E442" s="622"/>
      <c r="F442" s="621"/>
      <c r="G442" s="622"/>
      <c r="H442" s="621"/>
      <c r="I442" s="622"/>
      <c r="J442" s="621"/>
      <c r="K442" s="622"/>
      <c r="L442" s="621"/>
      <c r="M442" s="622"/>
      <c r="N442" s="621"/>
      <c r="O442" s="622"/>
      <c r="P442" s="621"/>
      <c r="Q442" s="622"/>
      <c r="R442" s="621"/>
      <c r="S442" s="622"/>
      <c r="T442" s="621"/>
      <c r="U442" s="622"/>
      <c r="V442" s="621"/>
      <c r="W442" s="622"/>
      <c r="X442" s="37"/>
      <c r="Y442" s="543">
        <f>IF(OR(D442="s",F442="s",H442="s",J442="s",L442="s",N442="s",P442="s",R442="s",T442="s",V442="s"), 0, IF(OR(D442="a",F442="a",H442="a",J442="a",L442="a",N442="a",P442="a",R442="a",T442="a",V442="a"),Z442,0))</f>
        <v>0</v>
      </c>
      <c r="Z442" s="338">
        <f>IF(X442="na",0,5)</f>
        <v>5</v>
      </c>
      <c r="AA442" s="41">
        <f>IF(OR(COUNTIF(D454:W454,"a")+COUNTIF(D454:W454,"s")&gt;0),0,(COUNTIF(D442:W442,"a")+COUNTIF(D442:W442,"s")+COUNTIF(X442,"na")))</f>
        <v>0</v>
      </c>
      <c r="AB442" s="185"/>
      <c r="AC442" s="244"/>
      <c r="AD442" s="231" t="s">
        <v>479</v>
      </c>
      <c r="AE442" s="396"/>
      <c r="AF442" s="244"/>
      <c r="AG442" s="244"/>
      <c r="AH442" s="244"/>
      <c r="AI442" s="244"/>
      <c r="AJ442" s="244"/>
      <c r="AK442" s="244"/>
      <c r="AL442" s="244"/>
      <c r="AM442" s="244"/>
      <c r="AN442" s="244"/>
      <c r="AO442" s="244"/>
      <c r="AP442" s="244"/>
      <c r="AQ442" s="244"/>
      <c r="AR442" s="244"/>
      <c r="AS442" s="244"/>
      <c r="AT442" s="244"/>
      <c r="AU442" s="244"/>
      <c r="AV442" s="244"/>
      <c r="AW442" s="244"/>
      <c r="AX442" s="244"/>
      <c r="AY442" s="244"/>
      <c r="AZ442" s="244"/>
      <c r="BA442" s="244"/>
      <c r="BB442" s="244"/>
      <c r="BC442" s="244"/>
      <c r="BD442" s="244"/>
      <c r="BE442" s="244"/>
      <c r="BF442" s="244"/>
      <c r="BG442" s="244"/>
      <c r="BH442" s="244"/>
      <c r="BI442" s="244"/>
      <c r="BJ442" s="244"/>
      <c r="BK442" s="244"/>
      <c r="BL442" s="244"/>
      <c r="BM442" s="244"/>
      <c r="BN442" s="244"/>
      <c r="BO442" s="244"/>
      <c r="BP442" s="244"/>
      <c r="BQ442" s="244"/>
      <c r="BR442" s="244"/>
      <c r="BS442" s="244"/>
      <c r="BT442" s="244"/>
      <c r="BU442" s="244"/>
      <c r="BV442" s="244"/>
      <c r="BW442" s="244"/>
      <c r="BX442" s="244"/>
      <c r="BY442" s="244"/>
      <c r="BZ442" s="244"/>
      <c r="CA442" s="244"/>
      <c r="CB442" s="244"/>
      <c r="CC442" s="244"/>
      <c r="CD442" s="244"/>
      <c r="CE442" s="243"/>
      <c r="CF442" s="243"/>
      <c r="CG442" s="243"/>
      <c r="CH442" s="243"/>
      <c r="CI442" s="243"/>
      <c r="CJ442" s="243"/>
      <c r="CK442" s="243"/>
      <c r="CL442" s="243"/>
      <c r="CM442" s="243"/>
      <c r="CN442" s="243"/>
      <c r="CO442" s="243"/>
      <c r="CP442" s="243"/>
      <c r="CQ442" s="243"/>
    </row>
    <row r="443" spans="1:95" s="245" customFormat="1" ht="45" customHeight="1" x14ac:dyDescent="0.2">
      <c r="A443" s="348"/>
      <c r="B443" s="208" t="s">
        <v>866</v>
      </c>
      <c r="C443" s="111" t="s">
        <v>867</v>
      </c>
      <c r="D443" s="621"/>
      <c r="E443" s="622"/>
      <c r="F443" s="621"/>
      <c r="G443" s="622"/>
      <c r="H443" s="621"/>
      <c r="I443" s="622"/>
      <c r="J443" s="621"/>
      <c r="K443" s="622"/>
      <c r="L443" s="621"/>
      <c r="M443" s="622"/>
      <c r="N443" s="621"/>
      <c r="O443" s="622"/>
      <c r="P443" s="621"/>
      <c r="Q443" s="622"/>
      <c r="R443" s="621"/>
      <c r="S443" s="622"/>
      <c r="T443" s="621"/>
      <c r="U443" s="622"/>
      <c r="V443" s="621"/>
      <c r="W443" s="622"/>
      <c r="X443" s="324" t="str">
        <f>IF(X442="na","na","")</f>
        <v/>
      </c>
      <c r="Y443" s="543">
        <f>IF(OR(D443="s",F443="s",H443="s",J443="s",L443="s",N443="s",P443="s",R443="s",T443="s",V443="s"), 0, IF(OR(D443="a",F443="a",H443="a",J443="a",L443="a",N443="a",P443="a",R443="a",T443="a",V443="a"),Z443,0))</f>
        <v>0</v>
      </c>
      <c r="Z443" s="338">
        <f>IF(X443="na",0,5)</f>
        <v>5</v>
      </c>
      <c r="AA443" s="41">
        <f>IF(OR(COUNTIF(D454:W454,"a")+COUNTIF(D454:W454,"s")&gt;0),0,(COUNTIF(D443:W443,"a")+COUNTIF(D443:W443,"s")+COUNTIF(X443,"na")))</f>
        <v>0</v>
      </c>
      <c r="AB443" s="185"/>
      <c r="AC443" s="244"/>
      <c r="AD443" s="231"/>
      <c r="AE443" s="396"/>
      <c r="AF443" s="244"/>
      <c r="AG443" s="244"/>
      <c r="AH443" s="244"/>
      <c r="AI443" s="244"/>
      <c r="AJ443" s="244"/>
      <c r="AK443" s="244"/>
      <c r="AL443" s="244"/>
      <c r="AM443" s="244"/>
      <c r="AN443" s="244"/>
      <c r="AO443" s="244"/>
      <c r="AP443" s="244"/>
      <c r="AQ443" s="244"/>
      <c r="AR443" s="244"/>
      <c r="AS443" s="244"/>
      <c r="AT443" s="244"/>
      <c r="AU443" s="244"/>
      <c r="AV443" s="244"/>
      <c r="AW443" s="244"/>
      <c r="AX443" s="244"/>
      <c r="AY443" s="244"/>
      <c r="AZ443" s="244"/>
      <c r="BA443" s="244"/>
      <c r="BB443" s="244"/>
      <c r="BC443" s="244"/>
      <c r="BD443" s="244"/>
      <c r="BE443" s="244"/>
      <c r="BF443" s="244"/>
      <c r="BG443" s="244"/>
      <c r="BH443" s="244"/>
      <c r="BI443" s="244"/>
      <c r="BJ443" s="244"/>
      <c r="BK443" s="244"/>
      <c r="BL443" s="244"/>
      <c r="BM443" s="244"/>
      <c r="BN443" s="244"/>
      <c r="BO443" s="244"/>
      <c r="BP443" s="244"/>
      <c r="BQ443" s="244"/>
      <c r="BR443" s="244"/>
      <c r="BS443" s="244"/>
      <c r="BT443" s="244"/>
      <c r="BU443" s="244"/>
      <c r="BV443" s="244"/>
      <c r="BW443" s="244"/>
      <c r="BX443" s="244"/>
      <c r="BY443" s="244"/>
      <c r="BZ443" s="244"/>
      <c r="CA443" s="244"/>
      <c r="CB443" s="244"/>
      <c r="CC443" s="244"/>
      <c r="CD443" s="244"/>
      <c r="CE443" s="243"/>
      <c r="CF443" s="243"/>
      <c r="CG443" s="243"/>
      <c r="CH443" s="243"/>
      <c r="CI443" s="243"/>
      <c r="CJ443" s="243"/>
      <c r="CK443" s="243"/>
      <c r="CL443" s="243"/>
      <c r="CM443" s="243"/>
      <c r="CN443" s="243"/>
      <c r="CO443" s="243"/>
      <c r="CP443" s="243"/>
      <c r="CQ443" s="243"/>
    </row>
    <row r="444" spans="1:95" ht="30" customHeight="1" x14ac:dyDescent="0.2">
      <c r="A444" s="348"/>
      <c r="B444" s="208"/>
      <c r="C444" s="312" t="s">
        <v>868</v>
      </c>
      <c r="D444" s="795"/>
      <c r="E444" s="795"/>
      <c r="F444" s="795"/>
      <c r="G444" s="795"/>
      <c r="H444" s="795"/>
      <c r="I444" s="795"/>
      <c r="J444" s="795"/>
      <c r="K444" s="795"/>
      <c r="L444" s="795"/>
      <c r="M444" s="795"/>
      <c r="N444" s="795"/>
      <c r="O444" s="795"/>
      <c r="P444" s="795"/>
      <c r="Q444" s="795"/>
      <c r="R444" s="795"/>
      <c r="S444" s="795"/>
      <c r="T444" s="795"/>
      <c r="U444" s="795"/>
      <c r="V444" s="795"/>
      <c r="W444" s="795"/>
      <c r="X444" s="795"/>
      <c r="Y444" s="795"/>
      <c r="Z444" s="796"/>
      <c r="CF444" s="2"/>
    </row>
    <row r="445" spans="1:95" s="245" customFormat="1" ht="45" customHeight="1" x14ac:dyDescent="0.2">
      <c r="A445" s="348"/>
      <c r="B445" s="208" t="s">
        <v>471</v>
      </c>
      <c r="C445" s="150" t="s">
        <v>472</v>
      </c>
      <c r="D445" s="628"/>
      <c r="E445" s="629"/>
      <c r="F445" s="628"/>
      <c r="G445" s="629"/>
      <c r="H445" s="628"/>
      <c r="I445" s="629"/>
      <c r="J445" s="628"/>
      <c r="K445" s="629"/>
      <c r="L445" s="628"/>
      <c r="M445" s="629"/>
      <c r="N445" s="628"/>
      <c r="O445" s="629"/>
      <c r="P445" s="628"/>
      <c r="Q445" s="629"/>
      <c r="R445" s="628"/>
      <c r="S445" s="629"/>
      <c r="T445" s="628"/>
      <c r="U445" s="629"/>
      <c r="V445" s="628"/>
      <c r="W445" s="629"/>
      <c r="X445" s="37"/>
      <c r="Y445" s="179">
        <f>IF(OR(D445="s",F445="s",H445="s",J445="s",L445="s",N445="s",P445="s",R445="s",T445="s",V445="s"), 0, IF(OR(D445="a",F445="a",H445="a",J445="a",L445="a",N445="a",P445="a",R445="a",T445="a",V445="a"),Z445,0))</f>
        <v>0</v>
      </c>
      <c r="Z445" s="336">
        <f>IF(X445="na",0,5)</f>
        <v>5</v>
      </c>
      <c r="AA445" s="41">
        <f>IF(OR(COUNTIF(D454:W454,"a")+COUNTIF(D454:W454,"s")&gt;0),0,(COUNTIF(D445:W445,"a")+COUNTIF(D445:W445,"s")+COUNTIF(X445,"na")))</f>
        <v>0</v>
      </c>
      <c r="AB445" s="185"/>
      <c r="AC445" s="244"/>
      <c r="AD445" s="231" t="s">
        <v>479</v>
      </c>
      <c r="AE445" s="396"/>
      <c r="AF445" s="244"/>
      <c r="AG445" s="244"/>
      <c r="AH445" s="244"/>
      <c r="AI445" s="244"/>
      <c r="AJ445" s="244"/>
      <c r="AK445" s="244"/>
      <c r="AL445" s="244"/>
      <c r="AM445" s="244"/>
      <c r="AN445" s="244"/>
      <c r="AO445" s="244"/>
      <c r="AP445" s="244"/>
      <c r="AQ445" s="244"/>
      <c r="AR445" s="244"/>
      <c r="AS445" s="244"/>
      <c r="AT445" s="244"/>
      <c r="AU445" s="244"/>
      <c r="AV445" s="244"/>
      <c r="AW445" s="244"/>
      <c r="AX445" s="244"/>
      <c r="AY445" s="244"/>
      <c r="AZ445" s="244"/>
      <c r="BA445" s="244"/>
      <c r="BB445" s="244"/>
      <c r="BC445" s="244"/>
      <c r="BD445" s="244"/>
      <c r="BE445" s="244"/>
      <c r="BF445" s="244"/>
      <c r="BG445" s="244"/>
      <c r="BH445" s="244"/>
      <c r="BI445" s="244"/>
      <c r="BJ445" s="244"/>
      <c r="BK445" s="244"/>
      <c r="BL445" s="244"/>
      <c r="BM445" s="244"/>
      <c r="BN445" s="244"/>
      <c r="BO445" s="244"/>
      <c r="BP445" s="244"/>
      <c r="BQ445" s="244"/>
      <c r="BR445" s="244"/>
      <c r="BS445" s="244"/>
      <c r="BT445" s="244"/>
      <c r="BU445" s="244"/>
      <c r="BV445" s="244"/>
      <c r="BW445" s="244"/>
      <c r="BX445" s="244"/>
      <c r="BY445" s="244"/>
      <c r="BZ445" s="244"/>
      <c r="CA445" s="244"/>
      <c r="CB445" s="244"/>
      <c r="CC445" s="244"/>
      <c r="CD445" s="244"/>
      <c r="CE445" s="243"/>
      <c r="CF445" s="243"/>
      <c r="CG445" s="243"/>
      <c r="CH445" s="243"/>
      <c r="CI445" s="243"/>
      <c r="CJ445" s="243"/>
      <c r="CK445" s="243"/>
      <c r="CL445" s="243"/>
      <c r="CM445" s="243"/>
      <c r="CN445" s="243"/>
      <c r="CO445" s="243"/>
      <c r="CP445" s="243"/>
      <c r="CQ445" s="243"/>
    </row>
    <row r="446" spans="1:95" ht="30" customHeight="1" x14ac:dyDescent="0.2">
      <c r="A446" s="348"/>
      <c r="B446" s="208"/>
      <c r="C446" s="312" t="s">
        <v>869</v>
      </c>
      <c r="D446" s="645"/>
      <c r="E446" s="645"/>
      <c r="F446" s="645"/>
      <c r="G446" s="645"/>
      <c r="H446" s="645"/>
      <c r="I446" s="645"/>
      <c r="J446" s="645"/>
      <c r="K446" s="645"/>
      <c r="L446" s="645"/>
      <c r="M446" s="645"/>
      <c r="N446" s="645"/>
      <c r="O446" s="645"/>
      <c r="P446" s="645"/>
      <c r="Q446" s="645"/>
      <c r="R446" s="645"/>
      <c r="S446" s="645"/>
      <c r="T446" s="645"/>
      <c r="U446" s="645"/>
      <c r="V446" s="645"/>
      <c r="W446" s="645"/>
      <c r="X446" s="645"/>
      <c r="Y446" s="645"/>
      <c r="Z446" s="646"/>
      <c r="CF446" s="2"/>
    </row>
    <row r="447" spans="1:95" s="245" customFormat="1" ht="45" customHeight="1" x14ac:dyDescent="0.15">
      <c r="A447" s="348"/>
      <c r="B447" s="208" t="s">
        <v>468</v>
      </c>
      <c r="C447" s="150" t="s">
        <v>177</v>
      </c>
      <c r="D447" s="584"/>
      <c r="E447" s="586"/>
      <c r="F447" s="584"/>
      <c r="G447" s="586"/>
      <c r="H447" s="584"/>
      <c r="I447" s="586"/>
      <c r="J447" s="584"/>
      <c r="K447" s="586"/>
      <c r="L447" s="584"/>
      <c r="M447" s="586"/>
      <c r="N447" s="584"/>
      <c r="O447" s="586"/>
      <c r="P447" s="584"/>
      <c r="Q447" s="586"/>
      <c r="R447" s="584"/>
      <c r="S447" s="586"/>
      <c r="T447" s="584"/>
      <c r="U447" s="586"/>
      <c r="V447" s="584"/>
      <c r="W447" s="586"/>
      <c r="X447" s="37"/>
      <c r="Y447" s="33">
        <f>IF(OR(D447="s",F447="s",H447="s",J447="s",L447="s",N447="s",P447="s",R447="s",T447="s",V447="s"), 0, IF(OR(D447="a",F447="a",H447="a",J447="a",L447="a",N447="a",P447="a",R447="a",T447="a",V447="a"),Z447,0))</f>
        <v>0</v>
      </c>
      <c r="Z447" s="336">
        <f>IF(X447="na",0,10)</f>
        <v>10</v>
      </c>
      <c r="AA447" s="41">
        <f>IF(OR(COUNTIF(D454:W454,"a")+COUNTIF(D454:W454,"s")&gt;0),0,(COUNTIF(D447:W447,"a")+COUNTIF(D447:W447,"s")+COUNTIF(X447,"na")))</f>
        <v>0</v>
      </c>
      <c r="AB447" s="185"/>
      <c r="AC447" s="244"/>
      <c r="AD447" s="231"/>
      <c r="AE447" s="396"/>
      <c r="AF447" s="244"/>
      <c r="AG447" s="244"/>
      <c r="AH447" s="244"/>
      <c r="AI447" s="244"/>
      <c r="AJ447" s="244"/>
      <c r="AK447" s="244"/>
      <c r="AL447" s="244"/>
      <c r="AM447" s="244"/>
      <c r="AN447" s="244"/>
      <c r="AO447" s="244"/>
      <c r="AP447" s="244"/>
      <c r="AQ447" s="244"/>
      <c r="AR447" s="244"/>
      <c r="AS447" s="244"/>
      <c r="AT447" s="244"/>
      <c r="AU447" s="244"/>
      <c r="AV447" s="244"/>
      <c r="AW447" s="244"/>
      <c r="AX447" s="244"/>
      <c r="AY447" s="244"/>
      <c r="AZ447" s="244"/>
      <c r="BA447" s="244"/>
      <c r="BB447" s="244"/>
      <c r="BC447" s="244"/>
      <c r="BD447" s="244"/>
      <c r="BE447" s="244"/>
      <c r="BF447" s="244"/>
      <c r="BG447" s="244"/>
      <c r="BH447" s="244"/>
      <c r="BI447" s="244"/>
      <c r="BJ447" s="244"/>
      <c r="BK447" s="244"/>
      <c r="BL447" s="244"/>
      <c r="BM447" s="244"/>
      <c r="BN447" s="244"/>
      <c r="BO447" s="244"/>
      <c r="BP447" s="244"/>
      <c r="BQ447" s="244"/>
      <c r="BR447" s="244"/>
      <c r="BS447" s="244"/>
      <c r="BT447" s="244"/>
      <c r="BU447" s="244"/>
      <c r="BV447" s="244"/>
      <c r="BW447" s="244"/>
      <c r="BX447" s="244"/>
      <c r="BY447" s="244"/>
      <c r="BZ447" s="244"/>
      <c r="CA447" s="244"/>
      <c r="CB447" s="244"/>
      <c r="CC447" s="244"/>
      <c r="CD447" s="244"/>
      <c r="CE447" s="243"/>
      <c r="CF447" s="243"/>
      <c r="CG447" s="243"/>
      <c r="CH447" s="243"/>
      <c r="CI447" s="243"/>
      <c r="CJ447" s="243"/>
      <c r="CK447" s="243"/>
      <c r="CL447" s="243"/>
      <c r="CM447" s="243"/>
      <c r="CN447" s="243"/>
      <c r="CO447" s="243"/>
      <c r="CP447" s="243"/>
      <c r="CQ447" s="243"/>
    </row>
    <row r="448" spans="1:95" s="245" customFormat="1" ht="45" customHeight="1" x14ac:dyDescent="0.15">
      <c r="A448" s="348"/>
      <c r="B448" s="208" t="s">
        <v>469</v>
      </c>
      <c r="C448" s="150" t="s">
        <v>870</v>
      </c>
      <c r="D448" s="584"/>
      <c r="E448" s="586"/>
      <c r="F448" s="584"/>
      <c r="G448" s="586"/>
      <c r="H448" s="584"/>
      <c r="I448" s="586"/>
      <c r="J448" s="584"/>
      <c r="K448" s="586"/>
      <c r="L448" s="584"/>
      <c r="M448" s="586"/>
      <c r="N448" s="584"/>
      <c r="O448" s="586"/>
      <c r="P448" s="584"/>
      <c r="Q448" s="586"/>
      <c r="R448" s="584"/>
      <c r="S448" s="586"/>
      <c r="T448" s="584"/>
      <c r="U448" s="586"/>
      <c r="V448" s="584"/>
      <c r="W448" s="586"/>
      <c r="X448" s="324" t="str">
        <f>IF(X447="na","na","")</f>
        <v/>
      </c>
      <c r="Y448" s="33">
        <f>IF(OR(D448="s",F448="s",H448="s",J448="s",L448="s",N448="s",P448="s",R448="s",T448="s",V448="s"), 0, IF(OR(D448="a",F448="a",H448="a",J448="a",L448="a",N448="a",P448="a",R448="a",T448="a",V448="a"),Z448,0))</f>
        <v>0</v>
      </c>
      <c r="Z448" s="336">
        <f>IF(X448="na",0,5)</f>
        <v>5</v>
      </c>
      <c r="AA448" s="41">
        <f>IF(OR(COUNTIF(D454:W454,"a")+COUNTIF(D454:W454,"s")&gt;0),0,(COUNTIF(D448:W448,"a")+COUNTIF(D448:W448,"s")+COUNTIF(X448,"na")))</f>
        <v>0</v>
      </c>
      <c r="AB448" s="185"/>
      <c r="AC448" s="244"/>
      <c r="AD448" s="231"/>
      <c r="AE448" s="396"/>
      <c r="AF448" s="244"/>
      <c r="AG448" s="244"/>
      <c r="AH448" s="244"/>
      <c r="AI448" s="244"/>
      <c r="AJ448" s="244"/>
      <c r="AK448" s="244"/>
      <c r="AL448" s="244"/>
      <c r="AM448" s="244"/>
      <c r="AN448" s="244"/>
      <c r="AO448" s="244"/>
      <c r="AP448" s="244"/>
      <c r="AQ448" s="244"/>
      <c r="AR448" s="244"/>
      <c r="AS448" s="244"/>
      <c r="AT448" s="244"/>
      <c r="AU448" s="244"/>
      <c r="AV448" s="244"/>
      <c r="AW448" s="244"/>
      <c r="AX448" s="244"/>
      <c r="AY448" s="244"/>
      <c r="AZ448" s="244"/>
      <c r="BA448" s="244"/>
      <c r="BB448" s="244"/>
      <c r="BC448" s="244"/>
      <c r="BD448" s="244"/>
      <c r="BE448" s="244"/>
      <c r="BF448" s="244"/>
      <c r="BG448" s="244"/>
      <c r="BH448" s="244"/>
      <c r="BI448" s="244"/>
      <c r="BJ448" s="244"/>
      <c r="BK448" s="244"/>
      <c r="BL448" s="244"/>
      <c r="BM448" s="244"/>
      <c r="BN448" s="244"/>
      <c r="BO448" s="244"/>
      <c r="BP448" s="244"/>
      <c r="BQ448" s="244"/>
      <c r="BR448" s="244"/>
      <c r="BS448" s="244"/>
      <c r="BT448" s="244"/>
      <c r="BU448" s="244"/>
      <c r="BV448" s="244"/>
      <c r="BW448" s="244"/>
      <c r="BX448" s="244"/>
      <c r="BY448" s="244"/>
      <c r="BZ448" s="244"/>
      <c r="CA448" s="244"/>
      <c r="CB448" s="244"/>
      <c r="CC448" s="244"/>
      <c r="CD448" s="244"/>
      <c r="CE448" s="243"/>
      <c r="CF448" s="243"/>
      <c r="CG448" s="243"/>
      <c r="CH448" s="243"/>
      <c r="CI448" s="243"/>
      <c r="CJ448" s="243"/>
      <c r="CK448" s="243"/>
      <c r="CL448" s="243"/>
      <c r="CM448" s="243"/>
      <c r="CN448" s="243"/>
      <c r="CO448" s="243"/>
      <c r="CP448" s="243"/>
      <c r="CQ448" s="243"/>
    </row>
    <row r="449" spans="1:95" ht="30" customHeight="1" x14ac:dyDescent="0.2">
      <c r="A449" s="348"/>
      <c r="B449" s="201"/>
      <c r="C449" s="312" t="s">
        <v>871</v>
      </c>
      <c r="D449" s="644"/>
      <c r="E449" s="645"/>
      <c r="F449" s="645"/>
      <c r="G449" s="645"/>
      <c r="H449" s="645"/>
      <c r="I449" s="645"/>
      <c r="J449" s="645"/>
      <c r="K449" s="645"/>
      <c r="L449" s="645"/>
      <c r="M449" s="645"/>
      <c r="N449" s="645"/>
      <c r="O449" s="645"/>
      <c r="P449" s="645"/>
      <c r="Q449" s="645"/>
      <c r="R449" s="645"/>
      <c r="S449" s="645"/>
      <c r="T449" s="645"/>
      <c r="U449" s="645"/>
      <c r="V449" s="645"/>
      <c r="W449" s="645"/>
      <c r="X449" s="645"/>
      <c r="Y449" s="645"/>
      <c r="Z449" s="646"/>
      <c r="CF449" s="2"/>
    </row>
    <row r="450" spans="1:95" s="245" customFormat="1" ht="67.7" customHeight="1" x14ac:dyDescent="0.15">
      <c r="A450" s="348"/>
      <c r="B450" s="208" t="s">
        <v>470</v>
      </c>
      <c r="C450" s="150" t="s">
        <v>872</v>
      </c>
      <c r="D450" s="584"/>
      <c r="E450" s="586"/>
      <c r="F450" s="584"/>
      <c r="G450" s="586"/>
      <c r="H450" s="584"/>
      <c r="I450" s="586"/>
      <c r="J450" s="584"/>
      <c r="K450" s="586"/>
      <c r="L450" s="584"/>
      <c r="M450" s="586"/>
      <c r="N450" s="584"/>
      <c r="O450" s="586"/>
      <c r="P450" s="584"/>
      <c r="Q450" s="586"/>
      <c r="R450" s="584"/>
      <c r="S450" s="586"/>
      <c r="T450" s="584"/>
      <c r="U450" s="586"/>
      <c r="V450" s="584"/>
      <c r="W450" s="586"/>
      <c r="X450" s="37"/>
      <c r="Y450" s="33">
        <f>IF(OR(D450="s",F450="s",H450="s",J450="s",L450="s",N450="s",P450="s",R450="s",T450="s",V450="s"), 0, IF(OR(D450="a",F450="a",H450="a",J450="a",L450="a",N450="a",P450="a",R450="a",T450="a",V450="a"),Z450,0))</f>
        <v>0</v>
      </c>
      <c r="Z450" s="336">
        <f>IF(X450="na",0,5)</f>
        <v>5</v>
      </c>
      <c r="AA450" s="41">
        <f>IF(OR(COUNTIF(D454:W454,"a")+COUNTIF(D454:W454,"s")&gt;0),0,(COUNTIF(D450:W450,"a")+COUNTIF(D450:W450,"s")+COUNTIF(X450,"na")))</f>
        <v>0</v>
      </c>
      <c r="AB450" s="185"/>
      <c r="AC450" s="244"/>
      <c r="AD450" s="231" t="s">
        <v>479</v>
      </c>
      <c r="AE450" s="396"/>
      <c r="AF450" s="244"/>
      <c r="AG450" s="244"/>
      <c r="AH450" s="244"/>
      <c r="AI450" s="244"/>
      <c r="AJ450" s="244"/>
      <c r="AK450" s="244"/>
      <c r="AL450" s="244"/>
      <c r="AM450" s="244"/>
      <c r="AN450" s="244"/>
      <c r="AO450" s="244"/>
      <c r="AP450" s="244"/>
      <c r="AQ450" s="244"/>
      <c r="AR450" s="244"/>
      <c r="AS450" s="244"/>
      <c r="AT450" s="244"/>
      <c r="AU450" s="244"/>
      <c r="AV450" s="244"/>
      <c r="AW450" s="244"/>
      <c r="AX450" s="244"/>
      <c r="AY450" s="244"/>
      <c r="AZ450" s="244"/>
      <c r="BA450" s="244"/>
      <c r="BB450" s="244"/>
      <c r="BC450" s="244"/>
      <c r="BD450" s="244"/>
      <c r="BE450" s="244"/>
      <c r="BF450" s="244"/>
      <c r="BG450" s="244"/>
      <c r="BH450" s="244"/>
      <c r="BI450" s="244"/>
      <c r="BJ450" s="244"/>
      <c r="BK450" s="244"/>
      <c r="BL450" s="244"/>
      <c r="BM450" s="244"/>
      <c r="BN450" s="244"/>
      <c r="BO450" s="244"/>
      <c r="BP450" s="244"/>
      <c r="BQ450" s="244"/>
      <c r="BR450" s="244"/>
      <c r="BS450" s="244"/>
      <c r="BT450" s="244"/>
      <c r="BU450" s="244"/>
      <c r="BV450" s="244"/>
      <c r="BW450" s="244"/>
      <c r="BX450" s="244"/>
      <c r="BY450" s="244"/>
      <c r="BZ450" s="244"/>
      <c r="CA450" s="244"/>
      <c r="CB450" s="244"/>
      <c r="CC450" s="244"/>
      <c r="CD450" s="244"/>
      <c r="CE450" s="243"/>
      <c r="CF450" s="243"/>
      <c r="CG450" s="243"/>
      <c r="CH450" s="243"/>
      <c r="CI450" s="243"/>
      <c r="CJ450" s="243"/>
      <c r="CK450" s="243"/>
      <c r="CL450" s="243"/>
      <c r="CM450" s="243"/>
      <c r="CN450" s="243"/>
      <c r="CO450" s="243"/>
      <c r="CP450" s="243"/>
      <c r="CQ450" s="243"/>
    </row>
    <row r="451" spans="1:95" s="245" customFormat="1" ht="88.5" customHeight="1" x14ac:dyDescent="0.2">
      <c r="A451" s="348"/>
      <c r="B451" s="208" t="s">
        <v>218</v>
      </c>
      <c r="C451" s="150" t="s">
        <v>873</v>
      </c>
      <c r="D451" s="584"/>
      <c r="E451" s="586"/>
      <c r="F451" s="584"/>
      <c r="G451" s="586"/>
      <c r="H451" s="584"/>
      <c r="I451" s="586"/>
      <c r="J451" s="584"/>
      <c r="K451" s="586"/>
      <c r="L451" s="584"/>
      <c r="M451" s="586"/>
      <c r="N451" s="584"/>
      <c r="O451" s="586"/>
      <c r="P451" s="584"/>
      <c r="Q451" s="586"/>
      <c r="R451" s="584"/>
      <c r="S451" s="586"/>
      <c r="T451" s="584"/>
      <c r="U451" s="586"/>
      <c r="V451" s="584"/>
      <c r="W451" s="586"/>
      <c r="X451" s="252"/>
      <c r="Y451" s="33">
        <f>IF(OR(D451="s",F451="s",H451="s",J451="s",L451="s",N451="s",P451="s",R451="s",T451="s",V451="s"), 0, IF(OR(D451="a",F451="a",H451="a",J451="a",L451="a",N451="a",P451="a",R451="a",T451="a",V451="a"),Z451,0))</f>
        <v>0</v>
      </c>
      <c r="Z451" s="336">
        <v>10</v>
      </c>
      <c r="AA451" s="41">
        <f>IF((COUNTIF(D451:W451,"a")+COUNTIF(D451:W451,"s"))&gt;0,IF((COUNTIF(D454:W454,"a")+COUNTIF(D454:W454,"s"))&gt;0,0,COUNTIF(D451:W451,"a")+COUNTIF(D451:W451,"s")), COUNTIF(D451:W451,"a")+COUNTIF(D451:W451,"s"))</f>
        <v>0</v>
      </c>
      <c r="AB451" s="185"/>
      <c r="AC451" s="244"/>
      <c r="AD451" s="231"/>
      <c r="AE451" s="396"/>
      <c r="AF451" s="244"/>
      <c r="AG451" s="244"/>
      <c r="AH451" s="244"/>
      <c r="AI451" s="244"/>
      <c r="AJ451" s="244"/>
      <c r="AK451" s="244"/>
      <c r="AL451" s="244"/>
      <c r="AM451" s="244"/>
      <c r="AN451" s="244"/>
      <c r="AO451" s="244"/>
      <c r="AP451" s="244"/>
      <c r="AQ451" s="244"/>
      <c r="AR451" s="244"/>
      <c r="AS451" s="244"/>
      <c r="AT451" s="244"/>
      <c r="AU451" s="244"/>
      <c r="AV451" s="244"/>
      <c r="AW451" s="244"/>
      <c r="AX451" s="244"/>
      <c r="AY451" s="244"/>
      <c r="AZ451" s="244"/>
      <c r="BA451" s="244"/>
      <c r="BB451" s="244"/>
      <c r="BC451" s="244"/>
      <c r="BD451" s="244"/>
      <c r="BE451" s="244"/>
      <c r="BF451" s="244"/>
      <c r="BG451" s="244"/>
      <c r="BH451" s="244"/>
      <c r="BI451" s="244"/>
      <c r="BJ451" s="244"/>
      <c r="BK451" s="244"/>
      <c r="BL451" s="244"/>
      <c r="BM451" s="244"/>
      <c r="BN451" s="244"/>
      <c r="BO451" s="244"/>
      <c r="BP451" s="244"/>
      <c r="BQ451" s="244"/>
      <c r="BR451" s="244"/>
      <c r="BS451" s="244"/>
      <c r="BT451" s="244"/>
      <c r="BU451" s="244"/>
      <c r="BV451" s="244"/>
      <c r="BW451" s="244"/>
      <c r="BX451" s="244"/>
      <c r="BY451" s="244"/>
      <c r="BZ451" s="244"/>
      <c r="CA451" s="244"/>
      <c r="CB451" s="244"/>
      <c r="CC451" s="244"/>
      <c r="CD451" s="244"/>
      <c r="CE451" s="243"/>
      <c r="CF451" s="243"/>
      <c r="CG451" s="243"/>
      <c r="CH451" s="243"/>
      <c r="CI451" s="243"/>
      <c r="CJ451" s="243"/>
      <c r="CK451" s="243"/>
      <c r="CL451" s="243"/>
      <c r="CM451" s="243"/>
      <c r="CN451" s="243"/>
      <c r="CO451" s="243"/>
      <c r="CP451" s="243"/>
      <c r="CQ451" s="243"/>
    </row>
    <row r="452" spans="1:95" s="245" customFormat="1" ht="67.7" customHeight="1" x14ac:dyDescent="0.2">
      <c r="A452" s="348"/>
      <c r="B452" s="208" t="s">
        <v>219</v>
      </c>
      <c r="C452" s="150" t="s">
        <v>874</v>
      </c>
      <c r="D452" s="628"/>
      <c r="E452" s="629"/>
      <c r="F452" s="628"/>
      <c r="G452" s="629"/>
      <c r="H452" s="628"/>
      <c r="I452" s="629"/>
      <c r="J452" s="628"/>
      <c r="K452" s="629"/>
      <c r="L452" s="628"/>
      <c r="M452" s="629"/>
      <c r="N452" s="628"/>
      <c r="O452" s="629"/>
      <c r="P452" s="628"/>
      <c r="Q452" s="629"/>
      <c r="R452" s="628"/>
      <c r="S452" s="629"/>
      <c r="T452" s="628"/>
      <c r="U452" s="629"/>
      <c r="V452" s="628"/>
      <c r="W452" s="629"/>
      <c r="X452" s="324" t="str">
        <f>IF(X450="na","na","")</f>
        <v/>
      </c>
      <c r="Y452" s="33">
        <f>IF(OR(D452="s",F452="s",H452="s",J452="s",L452="s",N452="s",P452="s",R452="s",T452="s",V452="s"), 0, IF(OR(D452="a",F452="a",H452="a",J452="a",L452="a",N452="a",P452="a",R452="a",T452="a",V452="a"),Z452,0))</f>
        <v>0</v>
      </c>
      <c r="Z452" s="336">
        <f>IF(X452="na",0,5)</f>
        <v>5</v>
      </c>
      <c r="AA452" s="41">
        <f>IF(OR(COUNTIF(D454:W454,"a")+COUNTIF(D454:W454,"s")&gt;0),0,(COUNTIF(D452:W452,"a")+COUNTIF(D452:W452,"s")+COUNTIF(X452,"na")))</f>
        <v>0</v>
      </c>
      <c r="AB452" s="185"/>
      <c r="AC452" s="244"/>
      <c r="AD452" s="231" t="s">
        <v>479</v>
      </c>
      <c r="AE452" s="396"/>
      <c r="AF452" s="244"/>
      <c r="AG452" s="244"/>
      <c r="AH452" s="244"/>
      <c r="AI452" s="244"/>
      <c r="AJ452" s="244"/>
      <c r="AK452" s="244"/>
      <c r="AL452" s="244"/>
      <c r="AM452" s="244"/>
      <c r="AN452" s="244"/>
      <c r="AO452" s="244"/>
      <c r="AP452" s="244"/>
      <c r="AQ452" s="244"/>
      <c r="AR452" s="244"/>
      <c r="AS452" s="244"/>
      <c r="AT452" s="244"/>
      <c r="AU452" s="244"/>
      <c r="AV452" s="244"/>
      <c r="AW452" s="244"/>
      <c r="AX452" s="244"/>
      <c r="AY452" s="244"/>
      <c r="AZ452" s="244"/>
      <c r="BA452" s="244"/>
      <c r="BB452" s="244"/>
      <c r="BC452" s="244"/>
      <c r="BD452" s="244"/>
      <c r="BE452" s="244"/>
      <c r="BF452" s="244"/>
      <c r="BG452" s="244"/>
      <c r="BH452" s="244"/>
      <c r="BI452" s="244"/>
      <c r="BJ452" s="244"/>
      <c r="BK452" s="244"/>
      <c r="BL452" s="244"/>
      <c r="BM452" s="244"/>
      <c r="BN452" s="244"/>
      <c r="BO452" s="244"/>
      <c r="BP452" s="244"/>
      <c r="BQ452" s="244"/>
      <c r="BR452" s="244"/>
      <c r="BS452" s="244"/>
      <c r="BT452" s="244"/>
      <c r="BU452" s="244"/>
      <c r="BV452" s="244"/>
      <c r="BW452" s="244"/>
      <c r="BX452" s="244"/>
      <c r="BY452" s="244"/>
      <c r="BZ452" s="244"/>
      <c r="CA452" s="244"/>
      <c r="CB452" s="244"/>
      <c r="CC452" s="244"/>
      <c r="CD452" s="244"/>
      <c r="CE452" s="243"/>
      <c r="CF452" s="243"/>
      <c r="CG452" s="243"/>
      <c r="CH452" s="243"/>
      <c r="CI452" s="243"/>
      <c r="CJ452" s="243"/>
      <c r="CK452" s="243"/>
      <c r="CL452" s="243"/>
      <c r="CM452" s="243"/>
      <c r="CN452" s="243"/>
      <c r="CO452" s="243"/>
      <c r="CP452" s="243"/>
      <c r="CQ452" s="243"/>
    </row>
    <row r="453" spans="1:95" ht="30" customHeight="1" x14ac:dyDescent="0.2">
      <c r="A453" s="348"/>
      <c r="B453" s="216"/>
      <c r="C453" s="136" t="s">
        <v>875</v>
      </c>
      <c r="D453" s="836"/>
      <c r="E453" s="837"/>
      <c r="F453" s="722"/>
      <c r="G453" s="722"/>
      <c r="H453" s="722"/>
      <c r="I453" s="722"/>
      <c r="J453" s="722"/>
      <c r="K453" s="722"/>
      <c r="L453" s="722"/>
      <c r="M453" s="722"/>
      <c r="N453" s="722"/>
      <c r="O453" s="722"/>
      <c r="P453" s="722"/>
      <c r="Q453" s="722"/>
      <c r="R453" s="722"/>
      <c r="S453" s="722"/>
      <c r="T453" s="722"/>
      <c r="U453" s="722"/>
      <c r="V453" s="722"/>
      <c r="W453" s="722"/>
      <c r="X453" s="722"/>
      <c r="Y453" s="722"/>
      <c r="Z453" s="723"/>
      <c r="AD453" s="231"/>
      <c r="CG453" s="48"/>
      <c r="CH453" s="48"/>
      <c r="CI453" s="48"/>
      <c r="CJ453" s="48"/>
      <c r="CK453" s="48"/>
      <c r="CL453" s="48"/>
      <c r="CM453" s="48"/>
    </row>
    <row r="454" spans="1:95" s="245" customFormat="1" ht="27.95" customHeight="1" thickBot="1" x14ac:dyDescent="0.2">
      <c r="A454" s="348"/>
      <c r="B454" s="208" t="s">
        <v>220</v>
      </c>
      <c r="C454" s="150" t="s">
        <v>221</v>
      </c>
      <c r="D454" s="584"/>
      <c r="E454" s="586"/>
      <c r="F454" s="584"/>
      <c r="G454" s="586"/>
      <c r="H454" s="584"/>
      <c r="I454" s="586"/>
      <c r="J454" s="584"/>
      <c r="K454" s="586"/>
      <c r="L454" s="584"/>
      <c r="M454" s="586"/>
      <c r="N454" s="584"/>
      <c r="O454" s="586"/>
      <c r="P454" s="584"/>
      <c r="Q454" s="586"/>
      <c r="R454" s="584"/>
      <c r="S454" s="586"/>
      <c r="T454" s="584"/>
      <c r="U454" s="586"/>
      <c r="V454" s="584"/>
      <c r="W454" s="586"/>
      <c r="X454" s="314"/>
      <c r="Y454" s="478">
        <f>IF(OR(D454="s",F454="s",H454="s",J454="s",L454="s",N454="s",P454="s",R454="s",T454="s",V454="s"), 0, IF(OR(D454="a",F454="a",H454="a",J454="a",L454="a",N454="a",P454="a",R454="a",T454="a",V454="a"),Z454,0))</f>
        <v>0</v>
      </c>
      <c r="Z454" s="336">
        <v>50</v>
      </c>
      <c r="AA454" s="41">
        <f>IF(OR(COUNTIF(D442:W452,"a")+COUNTIF(D442:W452,"s")+COUNTIF(X442:X452,"na")&gt;0),0,(COUNTIF(D454:W454,"a")+COUNTIF(D454:W454,"s")))</f>
        <v>0</v>
      </c>
      <c r="AB454" s="185"/>
      <c r="AC454" s="244"/>
      <c r="AD454" s="231"/>
      <c r="AE454" s="396"/>
      <c r="AF454" s="244"/>
      <c r="AG454" s="244"/>
      <c r="AH454" s="244"/>
      <c r="AI454" s="244"/>
      <c r="AJ454" s="244"/>
      <c r="AK454" s="244"/>
      <c r="AL454" s="244"/>
      <c r="AM454" s="244"/>
      <c r="AN454" s="244"/>
      <c r="AO454" s="244"/>
      <c r="AP454" s="244"/>
      <c r="AQ454" s="244"/>
      <c r="AR454" s="244"/>
      <c r="AS454" s="244"/>
      <c r="AT454" s="244"/>
      <c r="AU454" s="244"/>
      <c r="AV454" s="244"/>
      <c r="AW454" s="244"/>
      <c r="AX454" s="244"/>
      <c r="AY454" s="244"/>
      <c r="AZ454" s="244"/>
      <c r="BA454" s="244"/>
      <c r="BB454" s="244"/>
      <c r="BC454" s="244"/>
      <c r="BD454" s="244"/>
      <c r="BE454" s="244"/>
      <c r="BF454" s="244"/>
      <c r="BG454" s="244"/>
      <c r="BH454" s="244"/>
      <c r="BI454" s="244"/>
      <c r="BJ454" s="244"/>
      <c r="BK454" s="244"/>
      <c r="BL454" s="244"/>
      <c r="BM454" s="244"/>
      <c r="BN454" s="244"/>
      <c r="BO454" s="244"/>
      <c r="BP454" s="244"/>
      <c r="BQ454" s="244"/>
      <c r="BR454" s="244"/>
      <c r="BS454" s="244"/>
      <c r="BT454" s="244"/>
      <c r="BU454" s="244"/>
      <c r="BV454" s="244"/>
      <c r="BW454" s="244"/>
      <c r="BX454" s="244"/>
      <c r="BY454" s="244"/>
      <c r="BZ454" s="244"/>
      <c r="CA454" s="244"/>
      <c r="CB454" s="244"/>
      <c r="CC454" s="244"/>
      <c r="CD454" s="244"/>
      <c r="CE454" s="243"/>
      <c r="CF454" s="243"/>
      <c r="CG454" s="243"/>
      <c r="CH454" s="243"/>
      <c r="CI454" s="243"/>
      <c r="CJ454" s="243"/>
      <c r="CK454" s="243"/>
      <c r="CL454" s="243"/>
      <c r="CM454" s="243"/>
      <c r="CN454" s="243"/>
      <c r="CO454" s="243"/>
      <c r="CP454" s="243"/>
      <c r="CQ454" s="243"/>
    </row>
    <row r="455" spans="1:95" s="245" customFormat="1" ht="21" customHeight="1" thickTop="1" thickBot="1" x14ac:dyDescent="0.25">
      <c r="A455" s="348"/>
      <c r="B455" s="204"/>
      <c r="C455" s="122"/>
      <c r="D455" s="638" t="s">
        <v>76</v>
      </c>
      <c r="E455" s="639"/>
      <c r="F455" s="639"/>
      <c r="G455" s="639"/>
      <c r="H455" s="639"/>
      <c r="I455" s="639"/>
      <c r="J455" s="639"/>
      <c r="K455" s="639"/>
      <c r="L455" s="639"/>
      <c r="M455" s="639"/>
      <c r="N455" s="639"/>
      <c r="O455" s="639"/>
      <c r="P455" s="639"/>
      <c r="Q455" s="639"/>
      <c r="R455" s="639"/>
      <c r="S455" s="639"/>
      <c r="T455" s="639"/>
      <c r="U455" s="639"/>
      <c r="V455" s="639"/>
      <c r="W455" s="639"/>
      <c r="X455" s="681"/>
      <c r="Y455" s="6">
        <f>SUM(Y442:Y454)</f>
        <v>0</v>
      </c>
      <c r="Z455" s="337">
        <f>SUM(Z442:Z452)</f>
        <v>50</v>
      </c>
      <c r="AA455" s="184"/>
      <c r="AB455" s="243"/>
      <c r="AC455" s="244"/>
      <c r="AD455" s="231"/>
      <c r="AE455" s="244"/>
      <c r="AF455" s="244"/>
      <c r="AG455" s="244"/>
      <c r="AH455" s="244"/>
      <c r="AI455" s="244"/>
      <c r="AJ455" s="244"/>
      <c r="AK455" s="244"/>
      <c r="AL455" s="244"/>
      <c r="AM455" s="244"/>
      <c r="AN455" s="244"/>
      <c r="AO455" s="244"/>
      <c r="AP455" s="244"/>
      <c r="AQ455" s="244"/>
      <c r="AR455" s="244"/>
      <c r="AS455" s="244"/>
      <c r="AT455" s="244"/>
      <c r="AU455" s="244"/>
      <c r="AV455" s="244"/>
      <c r="AW455" s="244"/>
      <c r="AX455" s="244"/>
      <c r="AY455" s="244"/>
      <c r="AZ455" s="244"/>
      <c r="BA455" s="244"/>
      <c r="BB455" s="244"/>
      <c r="BC455" s="244"/>
      <c r="BD455" s="244"/>
      <c r="BE455" s="244"/>
      <c r="BF455" s="244"/>
      <c r="BG455" s="244"/>
      <c r="BH455" s="244"/>
      <c r="BI455" s="244"/>
      <c r="BJ455" s="244"/>
      <c r="BK455" s="244"/>
      <c r="BL455" s="244"/>
      <c r="BM455" s="244"/>
      <c r="BN455" s="244"/>
      <c r="BO455" s="244"/>
      <c r="BP455" s="244"/>
      <c r="BQ455" s="244"/>
      <c r="BR455" s="244"/>
      <c r="BS455" s="244"/>
      <c r="BT455" s="244"/>
      <c r="BU455" s="244"/>
      <c r="BV455" s="244"/>
      <c r="BW455" s="244"/>
      <c r="BX455" s="244"/>
      <c r="BY455" s="244"/>
      <c r="BZ455" s="244"/>
      <c r="CA455" s="244"/>
      <c r="CB455" s="244"/>
      <c r="CC455" s="244"/>
      <c r="CD455" s="244"/>
      <c r="CE455" s="243"/>
      <c r="CF455" s="243"/>
      <c r="CG455" s="243"/>
      <c r="CH455" s="243"/>
      <c r="CI455" s="243"/>
      <c r="CJ455" s="243"/>
      <c r="CK455" s="243"/>
      <c r="CL455" s="243"/>
      <c r="CM455" s="243"/>
      <c r="CN455" s="243"/>
      <c r="CO455" s="243"/>
      <c r="CP455" s="243"/>
      <c r="CQ455" s="243"/>
    </row>
    <row r="456" spans="1:95" s="245" customFormat="1" ht="21" customHeight="1" thickBot="1" x14ac:dyDescent="0.25">
      <c r="A456" s="321"/>
      <c r="B456" s="253"/>
      <c r="C456" s="156"/>
      <c r="D456" s="634"/>
      <c r="E456" s="635"/>
      <c r="F456" s="838">
        <f>IF(AND(X442="na",X445="na",X450="na"),0,IF(AND(X442="na",X445="na"),10,IF(AND(X442="na",X450="na"),5,IF(AND(X445="na",X450="na"),5,IF(X442="na",15,IF(X445="na",15,IF(X450="na",10,20)))))))</f>
        <v>20</v>
      </c>
      <c r="G456" s="839"/>
      <c r="H456" s="839"/>
      <c r="I456" s="839"/>
      <c r="J456" s="839"/>
      <c r="K456" s="839"/>
      <c r="L456" s="839"/>
      <c r="M456" s="839"/>
      <c r="N456" s="839"/>
      <c r="O456" s="839"/>
      <c r="P456" s="839"/>
      <c r="Q456" s="839"/>
      <c r="R456" s="839"/>
      <c r="S456" s="839"/>
      <c r="T456" s="839"/>
      <c r="U456" s="839"/>
      <c r="V456" s="839"/>
      <c r="W456" s="839"/>
      <c r="X456" s="839"/>
      <c r="Y456" s="839"/>
      <c r="Z456" s="840"/>
      <c r="AA456" s="184"/>
      <c r="AB456" s="243"/>
      <c r="AC456" s="244"/>
      <c r="AD456" s="231"/>
      <c r="AE456" s="244"/>
      <c r="AF456" s="244"/>
      <c r="AG456" s="244"/>
      <c r="AH456" s="244"/>
      <c r="AI456" s="244"/>
      <c r="AJ456" s="244"/>
      <c r="AK456" s="244"/>
      <c r="AL456" s="244"/>
      <c r="AM456" s="244"/>
      <c r="AN456" s="244"/>
      <c r="AO456" s="244"/>
      <c r="AP456" s="244"/>
      <c r="AQ456" s="244"/>
      <c r="AR456" s="244"/>
      <c r="AS456" s="244"/>
      <c r="AT456" s="244"/>
      <c r="AU456" s="244"/>
      <c r="AV456" s="244"/>
      <c r="AW456" s="244"/>
      <c r="AX456" s="244"/>
      <c r="AY456" s="244"/>
      <c r="AZ456" s="244"/>
      <c r="BA456" s="244"/>
      <c r="BB456" s="244"/>
      <c r="BC456" s="244"/>
      <c r="BD456" s="244"/>
      <c r="BE456" s="244"/>
      <c r="BF456" s="244"/>
      <c r="BG456" s="244"/>
      <c r="BH456" s="244"/>
      <c r="BI456" s="244"/>
      <c r="BJ456" s="244"/>
      <c r="BK456" s="244"/>
      <c r="BL456" s="244"/>
      <c r="BM456" s="244"/>
      <c r="BN456" s="244"/>
      <c r="BO456" s="244"/>
      <c r="BP456" s="244"/>
      <c r="BQ456" s="244"/>
      <c r="BR456" s="244"/>
      <c r="BS456" s="244"/>
      <c r="BT456" s="244"/>
      <c r="BU456" s="244"/>
      <c r="BV456" s="244"/>
      <c r="BW456" s="244"/>
      <c r="BX456" s="244"/>
      <c r="BY456" s="244"/>
      <c r="BZ456" s="244"/>
      <c r="CA456" s="244"/>
      <c r="CB456" s="244"/>
      <c r="CC456" s="244"/>
      <c r="CD456" s="244"/>
      <c r="CE456" s="243"/>
      <c r="CF456" s="243"/>
      <c r="CG456" s="243"/>
      <c r="CH456" s="243"/>
      <c r="CI456" s="243"/>
      <c r="CJ456" s="243"/>
      <c r="CK456" s="243"/>
      <c r="CL456" s="243"/>
      <c r="CM456" s="243"/>
      <c r="CN456" s="243"/>
      <c r="CO456" s="243"/>
      <c r="CP456" s="243"/>
      <c r="CQ456" s="243"/>
    </row>
    <row r="457" spans="1:95" s="245" customFormat="1" ht="30" customHeight="1" thickBot="1" x14ac:dyDescent="0.25">
      <c r="A457" s="319"/>
      <c r="B457" s="365" t="s">
        <v>222</v>
      </c>
      <c r="C457" s="256" t="s">
        <v>223</v>
      </c>
      <c r="D457" s="300"/>
      <c r="E457" s="301"/>
      <c r="F457" s="267" t="s">
        <v>75</v>
      </c>
      <c r="G457" s="54"/>
      <c r="H457" s="425" t="s">
        <v>75</v>
      </c>
      <c r="I457" s="426"/>
      <c r="J457" s="169" t="s">
        <v>75</v>
      </c>
      <c r="K457" s="54"/>
      <c r="L457" s="425"/>
      <c r="M457" s="175"/>
      <c r="N457" s="425" t="s">
        <v>75</v>
      </c>
      <c r="O457" s="302"/>
      <c r="P457" s="425"/>
      <c r="Q457" s="301"/>
      <c r="R457" s="303"/>
      <c r="S457" s="302"/>
      <c r="T457" s="300"/>
      <c r="U457" s="301"/>
      <c r="V457" s="303"/>
      <c r="W457" s="302"/>
      <c r="X457" s="304"/>
      <c r="Y457" s="304"/>
      <c r="Z457" s="342"/>
      <c r="AA457" s="184"/>
      <c r="AB457" s="243"/>
      <c r="AC457" s="244"/>
      <c r="AD457" s="231"/>
      <c r="AE457" s="244"/>
      <c r="AF457" s="244"/>
      <c r="AG457" s="244"/>
      <c r="AH457" s="244"/>
      <c r="AI457" s="244"/>
      <c r="AJ457" s="244"/>
      <c r="AK457" s="244"/>
      <c r="AL457" s="244"/>
      <c r="AM457" s="244"/>
      <c r="AN457" s="244"/>
      <c r="AO457" s="244"/>
      <c r="AP457" s="244"/>
      <c r="AQ457" s="244"/>
      <c r="AR457" s="244"/>
      <c r="AS457" s="244"/>
      <c r="AT457" s="244"/>
      <c r="AU457" s="244"/>
      <c r="AV457" s="244"/>
      <c r="AW457" s="244"/>
      <c r="AX457" s="244"/>
      <c r="AY457" s="244"/>
      <c r="AZ457" s="244"/>
      <c r="BA457" s="244"/>
      <c r="BB457" s="244"/>
      <c r="BC457" s="244"/>
      <c r="BD457" s="244"/>
      <c r="BE457" s="244"/>
      <c r="BF457" s="244"/>
      <c r="BG457" s="244"/>
      <c r="BH457" s="244"/>
      <c r="BI457" s="244"/>
      <c r="BJ457" s="244"/>
      <c r="BK457" s="244"/>
      <c r="BL457" s="244"/>
      <c r="BM457" s="244"/>
      <c r="BN457" s="244"/>
      <c r="BO457" s="244"/>
      <c r="BP457" s="244"/>
      <c r="BQ457" s="244"/>
      <c r="BR457" s="244"/>
      <c r="BS457" s="244"/>
      <c r="BT457" s="244"/>
      <c r="BU457" s="244"/>
      <c r="BV457" s="244"/>
      <c r="BW457" s="244"/>
      <c r="BX457" s="244"/>
      <c r="BY457" s="244"/>
      <c r="BZ457" s="244"/>
      <c r="CA457" s="244"/>
      <c r="CB457" s="244"/>
      <c r="CC457" s="244"/>
      <c r="CD457" s="244"/>
      <c r="CE457" s="243"/>
      <c r="CF457" s="243"/>
      <c r="CG457" s="243"/>
      <c r="CH457" s="243"/>
      <c r="CI457" s="243"/>
      <c r="CJ457" s="243"/>
      <c r="CK457" s="243"/>
      <c r="CL457" s="243"/>
      <c r="CM457" s="243"/>
      <c r="CN457" s="243"/>
      <c r="CO457" s="243"/>
      <c r="CP457" s="243"/>
      <c r="CQ457" s="243"/>
    </row>
    <row r="458" spans="1:95" s="245" customFormat="1" ht="45" customHeight="1" x14ac:dyDescent="0.2">
      <c r="A458" s="348"/>
      <c r="B458" s="198" t="s">
        <v>224</v>
      </c>
      <c r="C458" s="111" t="s">
        <v>225</v>
      </c>
      <c r="D458" s="655"/>
      <c r="E458" s="656"/>
      <c r="F458" s="655"/>
      <c r="G458" s="656"/>
      <c r="H458" s="655"/>
      <c r="I458" s="656"/>
      <c r="J458" s="655"/>
      <c r="K458" s="656"/>
      <c r="L458" s="655"/>
      <c r="M458" s="656"/>
      <c r="N458" s="655"/>
      <c r="O458" s="656"/>
      <c r="P458" s="655"/>
      <c r="Q458" s="656"/>
      <c r="R458" s="655"/>
      <c r="S458" s="656"/>
      <c r="T458" s="655"/>
      <c r="U458" s="656"/>
      <c r="V458" s="655"/>
      <c r="W458" s="656"/>
      <c r="X458" s="252"/>
      <c r="Y458" s="179">
        <f t="shared" ref="Y458:Y461" si="61">IF(OR(D458="s",F458="s",H458="s",J458="s",L458="s",N458="s",P458="s",R458="s",T458="s",V458="s"), 0, IF(OR(D458="a",F458="a",H458="a",J458="a",L458="a",N458="a",P458="a",R458="a",T458="a",V458="a"),Z458,0))</f>
        <v>0</v>
      </c>
      <c r="Z458" s="338">
        <v>5</v>
      </c>
      <c r="AA458" s="184">
        <f t="shared" ref="AA458:AA461" si="62">COUNTIF(D458:W458,"a")+COUNTIF(D458:W458,"s")</f>
        <v>0</v>
      </c>
      <c r="AB458" s="390"/>
      <c r="AC458" s="244"/>
      <c r="AD458" s="231"/>
      <c r="AE458" s="396"/>
      <c r="AF458" s="244"/>
      <c r="AG458" s="244"/>
      <c r="AH458" s="244"/>
      <c r="AI458" s="244"/>
      <c r="AJ458" s="244"/>
      <c r="AK458" s="244"/>
      <c r="AL458" s="244"/>
      <c r="AM458" s="244"/>
      <c r="AN458" s="244"/>
      <c r="AO458" s="244"/>
      <c r="AP458" s="244"/>
      <c r="AQ458" s="244"/>
      <c r="AR458" s="244"/>
      <c r="AS458" s="244"/>
      <c r="AT458" s="244"/>
      <c r="AU458" s="244"/>
      <c r="AV458" s="244"/>
      <c r="AW458" s="244"/>
      <c r="AX458" s="244"/>
      <c r="AY458" s="244"/>
      <c r="AZ458" s="244"/>
      <c r="BA458" s="244"/>
      <c r="BB458" s="244"/>
      <c r="BC458" s="244"/>
      <c r="BD458" s="244"/>
      <c r="BE458" s="244"/>
      <c r="BF458" s="244"/>
      <c r="BG458" s="244"/>
      <c r="BH458" s="244"/>
      <c r="BI458" s="244"/>
      <c r="BJ458" s="244"/>
      <c r="BK458" s="244"/>
      <c r="BL458" s="244"/>
      <c r="BM458" s="244"/>
      <c r="BN458" s="244"/>
      <c r="BO458" s="244"/>
      <c r="BP458" s="244"/>
      <c r="BQ458" s="244"/>
      <c r="BR458" s="244"/>
      <c r="BS458" s="244"/>
      <c r="BT458" s="244"/>
      <c r="BU458" s="244"/>
      <c r="BV458" s="244"/>
      <c r="BW458" s="244"/>
      <c r="BX458" s="244"/>
      <c r="BY458" s="244"/>
      <c r="BZ458" s="244"/>
      <c r="CA458" s="244"/>
      <c r="CB458" s="244"/>
      <c r="CC458" s="244"/>
      <c r="CD458" s="244"/>
      <c r="CE458" s="243"/>
      <c r="CF458" s="243"/>
      <c r="CG458" s="243"/>
      <c r="CH458" s="243"/>
      <c r="CI458" s="243"/>
      <c r="CJ458" s="243"/>
      <c r="CK458" s="243"/>
      <c r="CL458" s="243"/>
      <c r="CM458" s="243"/>
      <c r="CN458" s="243"/>
      <c r="CO458" s="243"/>
      <c r="CP458" s="243"/>
      <c r="CQ458" s="243"/>
    </row>
    <row r="459" spans="1:95" s="245" customFormat="1" ht="45" customHeight="1" x14ac:dyDescent="0.2">
      <c r="A459" s="348"/>
      <c r="B459" s="208" t="s">
        <v>226</v>
      </c>
      <c r="C459" s="150" t="s">
        <v>227</v>
      </c>
      <c r="D459" s="628"/>
      <c r="E459" s="629"/>
      <c r="F459" s="628"/>
      <c r="G459" s="629"/>
      <c r="H459" s="628"/>
      <c r="I459" s="629"/>
      <c r="J459" s="628"/>
      <c r="K459" s="629"/>
      <c r="L459" s="628"/>
      <c r="M459" s="629"/>
      <c r="N459" s="628"/>
      <c r="O459" s="629"/>
      <c r="P459" s="628"/>
      <c r="Q459" s="629"/>
      <c r="R459" s="628"/>
      <c r="S459" s="629"/>
      <c r="T459" s="628"/>
      <c r="U459" s="629"/>
      <c r="V459" s="628"/>
      <c r="W459" s="629"/>
      <c r="X459" s="252"/>
      <c r="Y459" s="179">
        <f t="shared" si="61"/>
        <v>0</v>
      </c>
      <c r="Z459" s="336">
        <v>5</v>
      </c>
      <c r="AA459" s="184">
        <f t="shared" si="62"/>
        <v>0</v>
      </c>
      <c r="AB459" s="390"/>
      <c r="AC459" s="244"/>
      <c r="AD459" s="231" t="s">
        <v>479</v>
      </c>
      <c r="AE459" s="396"/>
      <c r="AF459" s="244"/>
      <c r="AG459" s="244"/>
      <c r="AH459" s="244"/>
      <c r="AI459" s="244"/>
      <c r="AJ459" s="244"/>
      <c r="AK459" s="244"/>
      <c r="AL459" s="244"/>
      <c r="AM459" s="244"/>
      <c r="AN459" s="244"/>
      <c r="AO459" s="244"/>
      <c r="AP459" s="244"/>
      <c r="AQ459" s="244"/>
      <c r="AR459" s="244"/>
      <c r="AS459" s="244"/>
      <c r="AT459" s="244"/>
      <c r="AU459" s="244"/>
      <c r="AV459" s="244"/>
      <c r="AW459" s="244"/>
      <c r="AX459" s="244"/>
      <c r="AY459" s="244"/>
      <c r="AZ459" s="244"/>
      <c r="BA459" s="244"/>
      <c r="BB459" s="244"/>
      <c r="BC459" s="244"/>
      <c r="BD459" s="244"/>
      <c r="BE459" s="244"/>
      <c r="BF459" s="244"/>
      <c r="BG459" s="244"/>
      <c r="BH459" s="244"/>
      <c r="BI459" s="244"/>
      <c r="BJ459" s="244"/>
      <c r="BK459" s="244"/>
      <c r="BL459" s="244"/>
      <c r="BM459" s="244"/>
      <c r="BN459" s="244"/>
      <c r="BO459" s="244"/>
      <c r="BP459" s="244"/>
      <c r="BQ459" s="244"/>
      <c r="BR459" s="244"/>
      <c r="BS459" s="244"/>
      <c r="BT459" s="244"/>
      <c r="BU459" s="244"/>
      <c r="BV459" s="244"/>
      <c r="BW459" s="244"/>
      <c r="BX459" s="244"/>
      <c r="BY459" s="244"/>
      <c r="BZ459" s="244"/>
      <c r="CA459" s="244"/>
      <c r="CB459" s="244"/>
      <c r="CC459" s="244"/>
      <c r="CD459" s="244"/>
      <c r="CE459" s="243"/>
      <c r="CF459" s="243"/>
      <c r="CG459" s="243"/>
      <c r="CH459" s="243"/>
      <c r="CI459" s="243"/>
      <c r="CJ459" s="243"/>
      <c r="CK459" s="243"/>
      <c r="CL459" s="243"/>
      <c r="CM459" s="243"/>
      <c r="CN459" s="243"/>
      <c r="CO459" s="243"/>
      <c r="CP459" s="243"/>
      <c r="CQ459" s="243"/>
    </row>
    <row r="460" spans="1:95" s="245" customFormat="1" ht="126" customHeight="1" x14ac:dyDescent="0.2">
      <c r="A460" s="348"/>
      <c r="B460" s="208" t="s">
        <v>228</v>
      </c>
      <c r="C460" s="150" t="s">
        <v>876</v>
      </c>
      <c r="D460" s="584"/>
      <c r="E460" s="586"/>
      <c r="F460" s="584"/>
      <c r="G460" s="586"/>
      <c r="H460" s="584"/>
      <c r="I460" s="586"/>
      <c r="J460" s="584"/>
      <c r="K460" s="586"/>
      <c r="L460" s="584"/>
      <c r="M460" s="586"/>
      <c r="N460" s="584"/>
      <c r="O460" s="586"/>
      <c r="P460" s="584"/>
      <c r="Q460" s="586"/>
      <c r="R460" s="584"/>
      <c r="S460" s="586"/>
      <c r="T460" s="584"/>
      <c r="U460" s="586"/>
      <c r="V460" s="584"/>
      <c r="W460" s="586"/>
      <c r="X460" s="252"/>
      <c r="Y460" s="33">
        <f t="shared" si="61"/>
        <v>0</v>
      </c>
      <c r="Z460" s="336">
        <v>5</v>
      </c>
      <c r="AA460" s="184">
        <f t="shared" si="62"/>
        <v>0</v>
      </c>
      <c r="AB460" s="390"/>
      <c r="AC460" s="244"/>
      <c r="AD460" s="231" t="s">
        <v>479</v>
      </c>
      <c r="AE460" s="396"/>
      <c r="AF460" s="244"/>
      <c r="AG460" s="244"/>
      <c r="AH460" s="244"/>
      <c r="AI460" s="244"/>
      <c r="AJ460" s="244"/>
      <c r="AK460" s="244"/>
      <c r="AL460" s="244"/>
      <c r="AM460" s="244"/>
      <c r="AN460" s="244"/>
      <c r="AO460" s="244"/>
      <c r="AP460" s="244"/>
      <c r="AQ460" s="244"/>
      <c r="AR460" s="244"/>
      <c r="AS460" s="244"/>
      <c r="AT460" s="244"/>
      <c r="AU460" s="244"/>
      <c r="AV460" s="244"/>
      <c r="AW460" s="244"/>
      <c r="AX460" s="244"/>
      <c r="AY460" s="244"/>
      <c r="AZ460" s="244"/>
      <c r="BA460" s="244"/>
      <c r="BB460" s="244"/>
      <c r="BC460" s="244"/>
      <c r="BD460" s="244"/>
      <c r="BE460" s="244"/>
      <c r="BF460" s="244"/>
      <c r="BG460" s="244"/>
      <c r="BH460" s="244"/>
      <c r="BI460" s="244"/>
      <c r="BJ460" s="244"/>
      <c r="BK460" s="244"/>
      <c r="BL460" s="244"/>
      <c r="BM460" s="244"/>
      <c r="BN460" s="244"/>
      <c r="BO460" s="244"/>
      <c r="BP460" s="244"/>
      <c r="BQ460" s="244"/>
      <c r="BR460" s="244"/>
      <c r="BS460" s="244"/>
      <c r="BT460" s="244"/>
      <c r="BU460" s="244"/>
      <c r="BV460" s="244"/>
      <c r="BW460" s="244"/>
      <c r="BX460" s="244"/>
      <c r="BY460" s="244"/>
      <c r="BZ460" s="244"/>
      <c r="CA460" s="244"/>
      <c r="CB460" s="244"/>
      <c r="CC460" s="244"/>
      <c r="CD460" s="244"/>
      <c r="CE460" s="243"/>
      <c r="CF460" s="243"/>
      <c r="CG460" s="243"/>
      <c r="CH460" s="243"/>
      <c r="CI460" s="243"/>
      <c r="CJ460" s="243"/>
      <c r="CK460" s="243"/>
      <c r="CL460" s="243"/>
      <c r="CM460" s="243"/>
      <c r="CN460" s="243"/>
      <c r="CO460" s="243"/>
      <c r="CP460" s="243"/>
      <c r="CQ460" s="243"/>
    </row>
    <row r="461" spans="1:95" s="245" customFormat="1" ht="45" customHeight="1" thickBot="1" x14ac:dyDescent="0.25">
      <c r="A461" s="348"/>
      <c r="B461" s="208" t="s">
        <v>334</v>
      </c>
      <c r="C461" s="150" t="s">
        <v>335</v>
      </c>
      <c r="D461" s="628"/>
      <c r="E461" s="629"/>
      <c r="F461" s="628"/>
      <c r="G461" s="629"/>
      <c r="H461" s="628"/>
      <c r="I461" s="629"/>
      <c r="J461" s="628"/>
      <c r="K461" s="629"/>
      <c r="L461" s="628"/>
      <c r="M461" s="629"/>
      <c r="N461" s="628"/>
      <c r="O461" s="629"/>
      <c r="P461" s="628"/>
      <c r="Q461" s="629"/>
      <c r="R461" s="628"/>
      <c r="S461" s="629"/>
      <c r="T461" s="628"/>
      <c r="U461" s="629"/>
      <c r="V461" s="628"/>
      <c r="W461" s="629"/>
      <c r="X461" s="252"/>
      <c r="Y461" s="179">
        <f t="shared" si="61"/>
        <v>0</v>
      </c>
      <c r="Z461" s="336">
        <v>5</v>
      </c>
      <c r="AA461" s="184">
        <f t="shared" si="62"/>
        <v>0</v>
      </c>
      <c r="AB461" s="390"/>
      <c r="AC461" s="244"/>
      <c r="AD461" s="231"/>
      <c r="AE461" s="396"/>
      <c r="AF461" s="244"/>
      <c r="AG461" s="244"/>
      <c r="AH461" s="244"/>
      <c r="AI461" s="244"/>
      <c r="AJ461" s="244"/>
      <c r="AK461" s="244"/>
      <c r="AL461" s="244"/>
      <c r="AM461" s="244"/>
      <c r="AN461" s="244"/>
      <c r="AO461" s="244"/>
      <c r="AP461" s="244"/>
      <c r="AQ461" s="244"/>
      <c r="AR461" s="244"/>
      <c r="AS461" s="244"/>
      <c r="AT461" s="244"/>
      <c r="AU461" s="244"/>
      <c r="AV461" s="244"/>
      <c r="AW461" s="244"/>
      <c r="AX461" s="244"/>
      <c r="AY461" s="244"/>
      <c r="AZ461" s="244"/>
      <c r="BA461" s="244"/>
      <c r="BB461" s="244"/>
      <c r="BC461" s="244"/>
      <c r="BD461" s="244"/>
      <c r="BE461" s="244"/>
      <c r="BF461" s="244"/>
      <c r="BG461" s="244"/>
      <c r="BH461" s="244"/>
      <c r="BI461" s="244"/>
      <c r="BJ461" s="244"/>
      <c r="BK461" s="244"/>
      <c r="BL461" s="244"/>
      <c r="BM461" s="244"/>
      <c r="BN461" s="244"/>
      <c r="BO461" s="244"/>
      <c r="BP461" s="244"/>
      <c r="BQ461" s="244"/>
      <c r="BR461" s="244"/>
      <c r="BS461" s="244"/>
      <c r="BT461" s="244"/>
      <c r="BU461" s="244"/>
      <c r="BV461" s="244"/>
      <c r="BW461" s="244"/>
      <c r="BX461" s="244"/>
      <c r="BY461" s="244"/>
      <c r="BZ461" s="244"/>
      <c r="CA461" s="244"/>
      <c r="CB461" s="244"/>
      <c r="CC461" s="244"/>
      <c r="CD461" s="244"/>
      <c r="CE461" s="243"/>
      <c r="CF461" s="243"/>
      <c r="CG461" s="243"/>
      <c r="CH461" s="243"/>
      <c r="CI461" s="243"/>
      <c r="CJ461" s="243"/>
      <c r="CK461" s="243"/>
      <c r="CL461" s="243"/>
      <c r="CM461" s="243"/>
      <c r="CN461" s="243"/>
      <c r="CO461" s="243"/>
      <c r="CP461" s="243"/>
      <c r="CQ461" s="243"/>
    </row>
    <row r="462" spans="1:95" s="245" customFormat="1" ht="21" customHeight="1" thickTop="1" thickBot="1" x14ac:dyDescent="0.25">
      <c r="A462" s="348"/>
      <c r="B462" s="204"/>
      <c r="C462" s="122"/>
      <c r="D462" s="638" t="s">
        <v>76</v>
      </c>
      <c r="E462" s="639"/>
      <c r="F462" s="639"/>
      <c r="G462" s="639"/>
      <c r="H462" s="639"/>
      <c r="I462" s="639"/>
      <c r="J462" s="639"/>
      <c r="K462" s="639"/>
      <c r="L462" s="639"/>
      <c r="M462" s="639"/>
      <c r="N462" s="639"/>
      <c r="O462" s="639"/>
      <c r="P462" s="639"/>
      <c r="Q462" s="639"/>
      <c r="R462" s="639"/>
      <c r="S462" s="639"/>
      <c r="T462" s="639"/>
      <c r="U462" s="639"/>
      <c r="V462" s="639"/>
      <c r="W462" s="639"/>
      <c r="X462" s="681"/>
      <c r="Y462" s="6">
        <f>SUM(Y458:Y461)</f>
        <v>0</v>
      </c>
      <c r="Z462" s="337">
        <f>SUM(Z458:Z461)</f>
        <v>20</v>
      </c>
      <c r="AA462" s="184"/>
      <c r="AB462" s="243"/>
      <c r="AC462" s="244"/>
      <c r="AD462" s="231"/>
      <c r="AE462" s="244"/>
      <c r="AF462" s="244"/>
      <c r="AG462" s="244"/>
      <c r="AH462" s="244"/>
      <c r="AI462" s="244"/>
      <c r="AJ462" s="244"/>
      <c r="AK462" s="244"/>
      <c r="AL462" s="244"/>
      <c r="AM462" s="244"/>
      <c r="AN462" s="244"/>
      <c r="AO462" s="244"/>
      <c r="AP462" s="244"/>
      <c r="AQ462" s="244"/>
      <c r="AR462" s="244"/>
      <c r="AS462" s="244"/>
      <c r="AT462" s="244"/>
      <c r="AU462" s="244"/>
      <c r="AV462" s="244"/>
      <c r="AW462" s="244"/>
      <c r="AX462" s="244"/>
      <c r="AY462" s="244"/>
      <c r="AZ462" s="244"/>
      <c r="BA462" s="244"/>
      <c r="BB462" s="244"/>
      <c r="BC462" s="244"/>
      <c r="BD462" s="244"/>
      <c r="BE462" s="244"/>
      <c r="BF462" s="244"/>
      <c r="BG462" s="244"/>
      <c r="BH462" s="244"/>
      <c r="BI462" s="244"/>
      <c r="BJ462" s="244"/>
      <c r="BK462" s="244"/>
      <c r="BL462" s="244"/>
      <c r="BM462" s="244"/>
      <c r="BN462" s="244"/>
      <c r="BO462" s="244"/>
      <c r="BP462" s="244"/>
      <c r="BQ462" s="244"/>
      <c r="BR462" s="244"/>
      <c r="BS462" s="244"/>
      <c r="BT462" s="244"/>
      <c r="BU462" s="244"/>
      <c r="BV462" s="244"/>
      <c r="BW462" s="244"/>
      <c r="BX462" s="244"/>
      <c r="BY462" s="244"/>
      <c r="BZ462" s="244"/>
      <c r="CA462" s="244"/>
      <c r="CB462" s="244"/>
      <c r="CC462" s="244"/>
      <c r="CD462" s="244"/>
      <c r="CE462" s="243"/>
      <c r="CF462" s="243"/>
      <c r="CG462" s="243"/>
      <c r="CH462" s="243"/>
      <c r="CI462" s="243"/>
      <c r="CJ462" s="243"/>
      <c r="CK462" s="243"/>
      <c r="CL462" s="243"/>
      <c r="CM462" s="243"/>
      <c r="CN462" s="243"/>
      <c r="CO462" s="243"/>
      <c r="CP462" s="243"/>
      <c r="CQ462" s="243"/>
    </row>
    <row r="463" spans="1:95" s="245" customFormat="1" ht="21" customHeight="1" thickBot="1" x14ac:dyDescent="0.25">
      <c r="A463" s="321"/>
      <c r="B463" s="253"/>
      <c r="C463" s="156"/>
      <c r="D463" s="634"/>
      <c r="E463" s="635"/>
      <c r="F463" s="841">
        <v>10</v>
      </c>
      <c r="G463" s="842"/>
      <c r="H463" s="842"/>
      <c r="I463" s="842"/>
      <c r="J463" s="842"/>
      <c r="K463" s="842"/>
      <c r="L463" s="842"/>
      <c r="M463" s="842"/>
      <c r="N463" s="842"/>
      <c r="O463" s="842"/>
      <c r="P463" s="842"/>
      <c r="Q463" s="842"/>
      <c r="R463" s="842"/>
      <c r="S463" s="842"/>
      <c r="T463" s="842"/>
      <c r="U463" s="842"/>
      <c r="V463" s="842"/>
      <c r="W463" s="842"/>
      <c r="X463" s="842"/>
      <c r="Y463" s="842"/>
      <c r="Z463" s="843"/>
      <c r="AA463" s="184"/>
      <c r="AB463" s="243"/>
      <c r="AC463" s="244"/>
      <c r="AD463" s="231"/>
      <c r="AE463" s="244"/>
      <c r="AF463" s="244"/>
      <c r="AG463" s="244"/>
      <c r="AH463" s="244"/>
      <c r="AI463" s="244"/>
      <c r="AJ463" s="244"/>
      <c r="AK463" s="244"/>
      <c r="AL463" s="244"/>
      <c r="AM463" s="244"/>
      <c r="AN463" s="244"/>
      <c r="AO463" s="244"/>
      <c r="AP463" s="244"/>
      <c r="AQ463" s="244"/>
      <c r="AR463" s="244"/>
      <c r="AS463" s="244"/>
      <c r="AT463" s="244"/>
      <c r="AU463" s="244"/>
      <c r="AV463" s="244"/>
      <c r="AW463" s="244"/>
      <c r="AX463" s="244"/>
      <c r="AY463" s="244"/>
      <c r="AZ463" s="244"/>
      <c r="BA463" s="244"/>
      <c r="BB463" s="244"/>
      <c r="BC463" s="244"/>
      <c r="BD463" s="244"/>
      <c r="BE463" s="244"/>
      <c r="BF463" s="244"/>
      <c r="BG463" s="244"/>
      <c r="BH463" s="244"/>
      <c r="BI463" s="244"/>
      <c r="BJ463" s="244"/>
      <c r="BK463" s="244"/>
      <c r="BL463" s="244"/>
      <c r="BM463" s="244"/>
      <c r="BN463" s="244"/>
      <c r="BO463" s="244"/>
      <c r="BP463" s="244"/>
      <c r="BQ463" s="244"/>
      <c r="BR463" s="244"/>
      <c r="BS463" s="244"/>
      <c r="BT463" s="244"/>
      <c r="BU463" s="244"/>
      <c r="BV463" s="244"/>
      <c r="BW463" s="244"/>
      <c r="BX463" s="244"/>
      <c r="BY463" s="244"/>
      <c r="BZ463" s="244"/>
      <c r="CA463" s="244"/>
      <c r="CB463" s="244"/>
      <c r="CC463" s="244"/>
      <c r="CD463" s="244"/>
      <c r="CE463" s="243"/>
      <c r="CF463" s="243"/>
      <c r="CG463" s="243"/>
      <c r="CH463" s="243"/>
      <c r="CI463" s="243"/>
      <c r="CJ463" s="243"/>
      <c r="CK463" s="243"/>
      <c r="CL463" s="243"/>
      <c r="CM463" s="243"/>
      <c r="CN463" s="243"/>
      <c r="CO463" s="243"/>
      <c r="CP463" s="243"/>
      <c r="CQ463" s="243"/>
    </row>
    <row r="464" spans="1:95" ht="30" customHeight="1" thickBot="1" x14ac:dyDescent="0.25">
      <c r="A464" s="319"/>
      <c r="B464" s="206">
        <v>5900</v>
      </c>
      <c r="C464" s="174" t="s">
        <v>466</v>
      </c>
      <c r="D464" s="425" t="s">
        <v>75</v>
      </c>
      <c r="E464" s="175"/>
      <c r="F464" s="425" t="s">
        <v>75</v>
      </c>
      <c r="G464" s="176"/>
      <c r="H464" s="425" t="s">
        <v>75</v>
      </c>
      <c r="I464" s="175"/>
      <c r="J464" s="169"/>
      <c r="K464" s="176"/>
      <c r="L464" s="177"/>
      <c r="M464" s="175"/>
      <c r="N464" s="178"/>
      <c r="O464" s="175"/>
      <c r="P464" s="177"/>
      <c r="Q464" s="175"/>
      <c r="R464" s="177"/>
      <c r="S464" s="175"/>
      <c r="T464" s="177"/>
      <c r="U464" s="366"/>
      <c r="V464" s="425"/>
      <c r="W464" s="175"/>
      <c r="X464" s="362"/>
      <c r="Y464" s="362"/>
      <c r="Z464" s="342"/>
      <c r="AA464" s="184"/>
      <c r="AD464" s="231"/>
      <c r="CE464" s="48"/>
      <c r="CF464" s="48"/>
      <c r="CG464" s="48"/>
      <c r="CH464" s="48"/>
      <c r="CI464" s="48"/>
      <c r="CJ464" s="48"/>
      <c r="CK464" s="48"/>
      <c r="CL464" s="48"/>
      <c r="CM464" s="48"/>
      <c r="CN464" s="48"/>
      <c r="CO464" s="48"/>
      <c r="CP464" s="48"/>
      <c r="CQ464" s="48"/>
    </row>
    <row r="465" spans="1:95" ht="48" customHeight="1" thickBot="1" x14ac:dyDescent="0.25">
      <c r="A465" s="348"/>
      <c r="B465" s="198"/>
      <c r="C465" s="149" t="s">
        <v>325</v>
      </c>
      <c r="D465" s="653"/>
      <c r="E465" s="653"/>
      <c r="F465" s="653"/>
      <c r="G465" s="653"/>
      <c r="H465" s="653"/>
      <c r="I465" s="653"/>
      <c r="J465" s="653"/>
      <c r="K465" s="653"/>
      <c r="L465" s="653"/>
      <c r="M465" s="653"/>
      <c r="N465" s="653"/>
      <c r="O465" s="653"/>
      <c r="P465" s="653"/>
      <c r="Q465" s="653"/>
      <c r="R465" s="653"/>
      <c r="S465" s="653"/>
      <c r="T465" s="653"/>
      <c r="U465" s="653"/>
      <c r="V465" s="653"/>
      <c r="W465" s="653"/>
      <c r="X465" s="653"/>
      <c r="Y465" s="653"/>
      <c r="Z465" s="654"/>
      <c r="AA465" s="184"/>
      <c r="AD465" s="231"/>
      <c r="CE465" s="48"/>
      <c r="CF465" s="48"/>
      <c r="CG465" s="48"/>
      <c r="CH465" s="48"/>
      <c r="CI465" s="48"/>
      <c r="CJ465" s="48"/>
      <c r="CK465" s="48"/>
      <c r="CL465" s="48"/>
      <c r="CM465" s="48"/>
      <c r="CN465" s="48"/>
      <c r="CO465" s="48"/>
      <c r="CP465" s="48"/>
      <c r="CQ465" s="48"/>
    </row>
    <row r="466" spans="1:95" ht="45" customHeight="1" x14ac:dyDescent="0.2">
      <c r="A466" s="348"/>
      <c r="B466" s="208" t="s">
        <v>133</v>
      </c>
      <c r="C466" s="111" t="s">
        <v>877</v>
      </c>
      <c r="D466" s="655"/>
      <c r="E466" s="656"/>
      <c r="F466" s="655"/>
      <c r="G466" s="656"/>
      <c r="H466" s="655"/>
      <c r="I466" s="656"/>
      <c r="J466" s="655"/>
      <c r="K466" s="656"/>
      <c r="L466" s="655"/>
      <c r="M466" s="656"/>
      <c r="N466" s="655"/>
      <c r="O466" s="656"/>
      <c r="P466" s="655"/>
      <c r="Q466" s="656"/>
      <c r="R466" s="655"/>
      <c r="S466" s="656"/>
      <c r="T466" s="655"/>
      <c r="U466" s="656"/>
      <c r="V466" s="655"/>
      <c r="W466" s="656"/>
      <c r="X466" s="394"/>
      <c r="Y466" s="543">
        <f>IF(OR(D466="s",F466="s",H466="s",J466="s",L466="s",N466="s",P466="s",R466="s",T466="s",V466="s"), 0, IF(OR(D466="a",F466="a",H466="a",J466="a",L466="a",N466="a",P466="a",R466="a",T466="a",V466="a"),Z466,0))</f>
        <v>0</v>
      </c>
      <c r="Z466" s="338">
        <v>40</v>
      </c>
      <c r="AA466" s="184">
        <f>COUNTIF(D466:W466,"a")+COUNTIF(D466:W466,"s")</f>
        <v>0</v>
      </c>
      <c r="AB466" s="390"/>
      <c r="AD466" s="231" t="s">
        <v>479</v>
      </c>
      <c r="CE466" s="48"/>
      <c r="CF466" s="48"/>
      <c r="CG466" s="48"/>
      <c r="CH466" s="48"/>
      <c r="CI466" s="48"/>
      <c r="CJ466" s="48"/>
      <c r="CK466" s="48"/>
      <c r="CL466" s="48"/>
      <c r="CM466" s="48"/>
      <c r="CN466" s="48"/>
      <c r="CO466" s="48"/>
      <c r="CP466" s="48"/>
      <c r="CQ466" s="48"/>
    </row>
    <row r="467" spans="1:95" ht="67.7" customHeight="1" x14ac:dyDescent="0.2">
      <c r="A467" s="348"/>
      <c r="B467" s="208" t="s">
        <v>134</v>
      </c>
      <c r="C467" s="118" t="s">
        <v>463</v>
      </c>
      <c r="D467" s="628"/>
      <c r="E467" s="629"/>
      <c r="F467" s="628"/>
      <c r="G467" s="629"/>
      <c r="H467" s="628"/>
      <c r="I467" s="629"/>
      <c r="J467" s="628"/>
      <c r="K467" s="629"/>
      <c r="L467" s="628"/>
      <c r="M467" s="629"/>
      <c r="N467" s="628"/>
      <c r="O467" s="629"/>
      <c r="P467" s="628"/>
      <c r="Q467" s="629"/>
      <c r="R467" s="628"/>
      <c r="S467" s="629"/>
      <c r="T467" s="628"/>
      <c r="U467" s="629"/>
      <c r="V467" s="628"/>
      <c r="W467" s="629"/>
      <c r="X467" s="394"/>
      <c r="Y467" s="179">
        <f>IF(OR(D467="s",F467="s",H467="s",J467="s",L467="s",N467="s",P467="s",R467="s",T467="s",V467="s"), 0, IF(OR(D467="a",F467="a",H467="a",J467="a",L467="a",N467="a",P467="a",R467="a",T467="a",V467="a"),Z467,0))</f>
        <v>0</v>
      </c>
      <c r="Z467" s="336">
        <v>10</v>
      </c>
      <c r="AA467" s="184">
        <f>COUNTIF(D467:W467,"a")+COUNTIF(D467:W467,"s")</f>
        <v>0</v>
      </c>
      <c r="AB467" s="390"/>
      <c r="AD467" s="231"/>
      <c r="CE467" s="48"/>
      <c r="CF467" s="48"/>
      <c r="CG467" s="48"/>
      <c r="CH467" s="48"/>
      <c r="CI467" s="48"/>
      <c r="CJ467" s="48"/>
      <c r="CK467" s="48"/>
      <c r="CL467" s="48"/>
      <c r="CM467" s="48"/>
      <c r="CN467" s="48"/>
      <c r="CO467" s="48"/>
      <c r="CP467" s="48"/>
      <c r="CQ467" s="48"/>
    </row>
    <row r="468" spans="1:95" ht="67.7" customHeight="1" thickBot="1" x14ac:dyDescent="0.25">
      <c r="A468" s="348"/>
      <c r="B468" s="208" t="s">
        <v>135</v>
      </c>
      <c r="C468" s="118" t="s">
        <v>454</v>
      </c>
      <c r="D468" s="731"/>
      <c r="E468" s="732"/>
      <c r="F468" s="731"/>
      <c r="G468" s="732"/>
      <c r="H468" s="731"/>
      <c r="I468" s="732"/>
      <c r="J468" s="731"/>
      <c r="K468" s="732"/>
      <c r="L468" s="731"/>
      <c r="M468" s="732"/>
      <c r="N468" s="731"/>
      <c r="O468" s="732"/>
      <c r="P468" s="731"/>
      <c r="Q468" s="732"/>
      <c r="R468" s="731"/>
      <c r="S468" s="732"/>
      <c r="T468" s="731"/>
      <c r="U468" s="732"/>
      <c r="V468" s="731"/>
      <c r="W468" s="732"/>
      <c r="X468" s="394"/>
      <c r="Y468" s="179">
        <f>IF(OR(D468="s",F468="s",H468="s",J468="s",L468="s",N468="s",P468="s",R468="s",T468="s",V468="s"), 0, IF(OR(D468="a",F468="a",H468="a",J468="a",L468="a",N468="a",P468="a",R468="a",T468="a",V468="a"),Z468,0))</f>
        <v>0</v>
      </c>
      <c r="Z468" s="336">
        <v>10</v>
      </c>
      <c r="AA468" s="184">
        <f>COUNTIF(D468:W468,"a")+COUNTIF(D468:W468,"s")</f>
        <v>0</v>
      </c>
      <c r="AB468" s="390"/>
      <c r="AD468" s="231"/>
      <c r="CE468" s="48"/>
      <c r="CF468" s="48"/>
      <c r="CG468" s="48"/>
      <c r="CH468" s="48"/>
      <c r="CI468" s="48"/>
      <c r="CJ468" s="48"/>
      <c r="CK468" s="48"/>
      <c r="CL468" s="48"/>
      <c r="CM468" s="48"/>
      <c r="CN468" s="48"/>
      <c r="CO468" s="48"/>
      <c r="CP468" s="48"/>
      <c r="CQ468" s="48"/>
    </row>
    <row r="469" spans="1:95" ht="48" customHeight="1" thickBot="1" x14ac:dyDescent="0.25">
      <c r="A469" s="348"/>
      <c r="B469" s="208"/>
      <c r="C469" s="844" t="s">
        <v>878</v>
      </c>
      <c r="D469" s="653"/>
      <c r="E469" s="653"/>
      <c r="F469" s="653"/>
      <c r="G469" s="653"/>
      <c r="H469" s="653"/>
      <c r="I469" s="653"/>
      <c r="J469" s="653"/>
      <c r="K469" s="653"/>
      <c r="L469" s="653"/>
      <c r="M469" s="653"/>
      <c r="N469" s="653"/>
      <c r="O469" s="653"/>
      <c r="P469" s="653"/>
      <c r="Q469" s="653"/>
      <c r="R469" s="653"/>
      <c r="S469" s="653"/>
      <c r="T469" s="653"/>
      <c r="U469" s="653"/>
      <c r="V469" s="653"/>
      <c r="W469" s="653"/>
      <c r="X469" s="653"/>
      <c r="Y469" s="653"/>
      <c r="Z469" s="654"/>
      <c r="AA469" s="184"/>
      <c r="AD469" s="231"/>
      <c r="CE469" s="48"/>
      <c r="CF469" s="48"/>
      <c r="CG469" s="48"/>
      <c r="CH469" s="48"/>
      <c r="CI469" s="48"/>
      <c r="CJ469" s="48"/>
      <c r="CK469" s="48"/>
      <c r="CL469" s="48"/>
      <c r="CM469" s="48"/>
      <c r="CN469" s="48"/>
      <c r="CO469" s="48"/>
      <c r="CP469" s="48"/>
      <c r="CQ469" s="48"/>
    </row>
    <row r="470" spans="1:95" ht="45" customHeight="1" x14ac:dyDescent="0.2">
      <c r="A470" s="348"/>
      <c r="B470" s="208" t="s">
        <v>240</v>
      </c>
      <c r="C470" s="118" t="s">
        <v>879</v>
      </c>
      <c r="D470" s="655"/>
      <c r="E470" s="656"/>
      <c r="F470" s="655"/>
      <c r="G470" s="656"/>
      <c r="H470" s="655"/>
      <c r="I470" s="656"/>
      <c r="J470" s="655"/>
      <c r="K470" s="656"/>
      <c r="L470" s="655"/>
      <c r="M470" s="656"/>
      <c r="N470" s="655"/>
      <c r="O470" s="656"/>
      <c r="P470" s="655"/>
      <c r="Q470" s="656"/>
      <c r="R470" s="655"/>
      <c r="S470" s="656"/>
      <c r="T470" s="655"/>
      <c r="U470" s="656"/>
      <c r="V470" s="655"/>
      <c r="W470" s="656"/>
      <c r="X470" s="81"/>
      <c r="Y470" s="33">
        <f>IF(OR(D470="s",F470="s",H470="s",J470="s",L470="s",N470="s",P470="s",R470="s",T470="s",V470="s"), 0, IF(OR(D470="a",F470="a",H470="a",J470="a",L470="a",N470="a",P470="a",R470="a",T470="a",V470="a"),Z470,0))</f>
        <v>0</v>
      </c>
      <c r="Z470" s="336">
        <f>IF(X470="na",0,40)</f>
        <v>40</v>
      </c>
      <c r="AA470" s="184">
        <f>IF((COUNTIF(D470:W470,"a")+COUNTIF(D470:W470,"s")+COUNTIF(X470,"na"))&gt;0,IF((COUNTIF(D471:W471,"a")+COUNTIF(D471:W471,"s")),0,COUNTIF(D470:W470,"a")+COUNTIF(D470:W470,"s")+COUNTIF(X470,"na")),COUNTIF(D470:W470,"a")+COUNTIF(D470:W470,"s"))</f>
        <v>0</v>
      </c>
      <c r="AB470" s="185"/>
      <c r="AD470" s="231"/>
      <c r="CE470" s="48"/>
      <c r="CF470" s="48"/>
      <c r="CG470" s="48"/>
      <c r="CH470" s="48"/>
      <c r="CI470" s="48"/>
      <c r="CJ470" s="48"/>
      <c r="CK470" s="48"/>
      <c r="CL470" s="48"/>
      <c r="CM470" s="48"/>
      <c r="CN470" s="48"/>
      <c r="CO470" s="48"/>
      <c r="CP470" s="48"/>
      <c r="CQ470" s="48"/>
    </row>
    <row r="471" spans="1:95" ht="67.7" customHeight="1" x14ac:dyDescent="0.2">
      <c r="A471" s="348"/>
      <c r="B471" s="209" t="s">
        <v>136</v>
      </c>
      <c r="C471" s="172" t="s">
        <v>880</v>
      </c>
      <c r="D471" s="628"/>
      <c r="E471" s="629"/>
      <c r="F471" s="628"/>
      <c r="G471" s="629"/>
      <c r="H471" s="628"/>
      <c r="I471" s="629"/>
      <c r="J471" s="628"/>
      <c r="K471" s="629"/>
      <c r="L471" s="628"/>
      <c r="M471" s="629"/>
      <c r="N471" s="628"/>
      <c r="O471" s="629"/>
      <c r="P471" s="628"/>
      <c r="Q471" s="629"/>
      <c r="R471" s="628"/>
      <c r="S471" s="629"/>
      <c r="T471" s="628"/>
      <c r="U471" s="629"/>
      <c r="V471" s="628"/>
      <c r="W471" s="629"/>
      <c r="X471" s="394"/>
      <c r="Y471" s="78">
        <f>IF(OR(D471="s",F471="s",H471="s",J471="s",L471="s",N471="s",P471="s",R471="s",T471="s",V471="s"), 0, IF(OR(D471="a",F471="a",H471="a",J471="a",L471="a",N471="a",P471="a",R471="a",T471="a",V471="a"),Z471,0))</f>
        <v>0</v>
      </c>
      <c r="Z471" s="336">
        <f>IF(X470="na",0,20)</f>
        <v>20</v>
      </c>
      <c r="AA471" s="184">
        <f>IF((COUNTIF(D471:W471,"a")+COUNTIF(D471:W471,"s"))&gt;0,IF((COUNTIF(D470:W470,"a")+COUNTIF(D470:W470,"s")+COUNTIF(X470,"na")),0,COUNTIF(D471:W471,"a")+COUNTIF(D471:W471,"s")),COUNTIF(D471:W471,"a")+COUNTIF(D471:W471,"s"))</f>
        <v>0</v>
      </c>
      <c r="AB471" s="185"/>
      <c r="AD471" s="231"/>
      <c r="CE471" s="48"/>
      <c r="CF471" s="48"/>
      <c r="CG471" s="48"/>
      <c r="CH471" s="48"/>
      <c r="CI471" s="48"/>
      <c r="CJ471" s="48"/>
      <c r="CK471" s="48"/>
      <c r="CL471" s="48"/>
      <c r="CM471" s="48"/>
      <c r="CN471" s="48"/>
      <c r="CO471" s="48"/>
      <c r="CP471" s="48"/>
      <c r="CQ471" s="48"/>
    </row>
    <row r="472" spans="1:95" ht="67.7" customHeight="1" thickBot="1" x14ac:dyDescent="0.25">
      <c r="A472" s="348"/>
      <c r="B472" s="208" t="s">
        <v>1158</v>
      </c>
      <c r="C472" s="118" t="s">
        <v>1159</v>
      </c>
      <c r="D472" s="731"/>
      <c r="E472" s="732"/>
      <c r="F472" s="731"/>
      <c r="G472" s="732"/>
      <c r="H472" s="731"/>
      <c r="I472" s="732"/>
      <c r="J472" s="731"/>
      <c r="K472" s="732"/>
      <c r="L472" s="731"/>
      <c r="M472" s="732"/>
      <c r="N472" s="731"/>
      <c r="O472" s="732"/>
      <c r="P472" s="731"/>
      <c r="Q472" s="732"/>
      <c r="R472" s="731"/>
      <c r="S472" s="732"/>
      <c r="T472" s="731"/>
      <c r="U472" s="732"/>
      <c r="V472" s="731"/>
      <c r="W472" s="732"/>
      <c r="X472" s="394"/>
      <c r="Y472" s="179">
        <f>IF(OR(D472="s",F472="s",H472="s",J472="s",L472="s",N472="s",P472="s",R472="s",T472="s",V472="s"), 0, IF(OR(D472="a",F472="a",H472="a",J472="a",L472="a",N472="a",P472="a",R472="a",T472="a",V472="a"),Z472,0))</f>
        <v>0</v>
      </c>
      <c r="Z472" s="336">
        <v>20</v>
      </c>
      <c r="AA472" s="184">
        <f>COUNTIF(D472:W472,"a")+COUNTIF(D472:W472,"s")</f>
        <v>0</v>
      </c>
      <c r="AB472" s="390"/>
      <c r="AD472" s="231"/>
      <c r="CE472" s="48"/>
      <c r="CF472" s="48"/>
      <c r="CG472" s="48"/>
      <c r="CH472" s="48"/>
      <c r="CI472" s="48"/>
      <c r="CJ472" s="48"/>
      <c r="CK472" s="48"/>
      <c r="CL472" s="48"/>
      <c r="CM472" s="48"/>
      <c r="CN472" s="48"/>
      <c r="CO472" s="48"/>
      <c r="CP472" s="48"/>
      <c r="CQ472" s="48"/>
    </row>
    <row r="473" spans="1:95" ht="21" customHeight="1" thickTop="1" thickBot="1" x14ac:dyDescent="0.25">
      <c r="A473" s="348"/>
      <c r="B473" s="44"/>
      <c r="C473" s="121"/>
      <c r="D473" s="638" t="s">
        <v>76</v>
      </c>
      <c r="E473" s="816"/>
      <c r="F473" s="816"/>
      <c r="G473" s="816"/>
      <c r="H473" s="816"/>
      <c r="I473" s="816"/>
      <c r="J473" s="816"/>
      <c r="K473" s="816"/>
      <c r="L473" s="816"/>
      <c r="M473" s="816"/>
      <c r="N473" s="816"/>
      <c r="O473" s="816"/>
      <c r="P473" s="816"/>
      <c r="Q473" s="816"/>
      <c r="R473" s="816"/>
      <c r="S473" s="816"/>
      <c r="T473" s="816"/>
      <c r="U473" s="816"/>
      <c r="V473" s="816"/>
      <c r="W473" s="816"/>
      <c r="X473" s="817"/>
      <c r="Y473" s="86">
        <f>SUM(Y466:Y472)</f>
        <v>0</v>
      </c>
      <c r="Z473" s="337">
        <f>SUM(Z466:Z470,Z472)</f>
        <v>120</v>
      </c>
      <c r="AA473" s="184"/>
      <c r="AD473" s="231"/>
      <c r="CE473" s="48"/>
      <c r="CF473" s="48"/>
      <c r="CG473" s="48"/>
      <c r="CH473" s="48"/>
      <c r="CI473" s="48"/>
      <c r="CJ473" s="48"/>
      <c r="CK473" s="48"/>
      <c r="CL473" s="48"/>
      <c r="CM473" s="48"/>
      <c r="CN473" s="48"/>
      <c r="CO473" s="48"/>
      <c r="CP473" s="48"/>
      <c r="CQ473" s="48"/>
    </row>
    <row r="474" spans="1:95" ht="21" customHeight="1" thickBot="1" x14ac:dyDescent="0.25">
      <c r="A474" s="321"/>
      <c r="B474" s="548"/>
      <c r="C474" s="369"/>
      <c r="D474" s="634"/>
      <c r="E474" s="635"/>
      <c r="F474" s="845">
        <v>40</v>
      </c>
      <c r="G474" s="642"/>
      <c r="H474" s="642"/>
      <c r="I474" s="642"/>
      <c r="J474" s="642"/>
      <c r="K474" s="642"/>
      <c r="L474" s="642"/>
      <c r="M474" s="642"/>
      <c r="N474" s="642"/>
      <c r="O474" s="642"/>
      <c r="P474" s="642"/>
      <c r="Q474" s="642"/>
      <c r="R474" s="642"/>
      <c r="S474" s="642"/>
      <c r="T474" s="642"/>
      <c r="U474" s="642"/>
      <c r="V474" s="642"/>
      <c r="W474" s="642"/>
      <c r="X474" s="642"/>
      <c r="Y474" s="642"/>
      <c r="Z474" s="643"/>
      <c r="AA474" s="184"/>
      <c r="AD474" s="231"/>
      <c r="CE474" s="48"/>
      <c r="CF474" s="48"/>
      <c r="CG474" s="48"/>
      <c r="CH474" s="48"/>
      <c r="CI474" s="48"/>
      <c r="CJ474" s="48"/>
      <c r="CK474" s="48"/>
      <c r="CL474" s="48"/>
      <c r="CM474" s="48"/>
      <c r="CN474" s="48"/>
      <c r="CO474" s="48"/>
      <c r="CP474" s="48"/>
      <c r="CQ474" s="48"/>
    </row>
    <row r="475" spans="1:95" ht="30" customHeight="1" thickBot="1" x14ac:dyDescent="0.25">
      <c r="A475" s="319"/>
      <c r="B475" s="206">
        <v>5910</v>
      </c>
      <c r="C475" s="174" t="s">
        <v>464</v>
      </c>
      <c r="D475" s="425" t="s">
        <v>75</v>
      </c>
      <c r="E475" s="175"/>
      <c r="F475" s="425" t="s">
        <v>75</v>
      </c>
      <c r="G475" s="176"/>
      <c r="H475" s="425" t="s">
        <v>75</v>
      </c>
      <c r="I475" s="175"/>
      <c r="J475" s="169"/>
      <c r="K475" s="176"/>
      <c r="L475" s="177"/>
      <c r="M475" s="175"/>
      <c r="N475" s="178"/>
      <c r="O475" s="175"/>
      <c r="P475" s="177"/>
      <c r="Q475" s="175"/>
      <c r="R475" s="177"/>
      <c r="S475" s="175"/>
      <c r="T475" s="177"/>
      <c r="U475" s="366"/>
      <c r="V475" s="425"/>
      <c r="W475" s="175"/>
      <c r="X475" s="362"/>
      <c r="Y475" s="362"/>
      <c r="Z475" s="342"/>
      <c r="AA475" s="184"/>
      <c r="AD475" s="231"/>
      <c r="CE475" s="48"/>
      <c r="CF475" s="48"/>
      <c r="CG475" s="48"/>
      <c r="CH475" s="48"/>
      <c r="CI475" s="48"/>
      <c r="CJ475" s="48"/>
      <c r="CK475" s="48"/>
      <c r="CL475" s="48"/>
      <c r="CM475" s="48"/>
      <c r="CN475" s="48"/>
      <c r="CO475" s="48"/>
      <c r="CP475" s="48"/>
      <c r="CQ475" s="48"/>
    </row>
    <row r="476" spans="1:95" ht="30" customHeight="1" thickBot="1" x14ac:dyDescent="0.25">
      <c r="A476" s="348"/>
      <c r="B476" s="210"/>
      <c r="C476" s="149" t="s">
        <v>465</v>
      </c>
      <c r="D476" s="652"/>
      <c r="E476" s="653"/>
      <c r="F476" s="653"/>
      <c r="G476" s="653"/>
      <c r="H476" s="653"/>
      <c r="I476" s="653"/>
      <c r="J476" s="653"/>
      <c r="K476" s="653"/>
      <c r="L476" s="653"/>
      <c r="M476" s="653"/>
      <c r="N476" s="653"/>
      <c r="O476" s="653"/>
      <c r="P476" s="653"/>
      <c r="Q476" s="653"/>
      <c r="R476" s="653"/>
      <c r="S476" s="653"/>
      <c r="T476" s="653"/>
      <c r="U476" s="653"/>
      <c r="V476" s="653"/>
      <c r="W476" s="653"/>
      <c r="X476" s="653"/>
      <c r="Y476" s="653"/>
      <c r="Z476" s="654"/>
      <c r="AA476" s="184"/>
      <c r="AD476" s="231"/>
      <c r="CE476" s="48"/>
      <c r="CF476" s="48"/>
      <c r="CG476" s="48"/>
      <c r="CH476" s="48"/>
      <c r="CI476" s="48"/>
      <c r="CJ476" s="48"/>
      <c r="CK476" s="48"/>
      <c r="CL476" s="48"/>
      <c r="CM476" s="48"/>
      <c r="CN476" s="48"/>
      <c r="CO476" s="48"/>
      <c r="CP476" s="48"/>
      <c r="CQ476" s="48"/>
    </row>
    <row r="477" spans="1:95" ht="88.5" customHeight="1" x14ac:dyDescent="0.2">
      <c r="A477" s="348"/>
      <c r="B477" s="198" t="s">
        <v>881</v>
      </c>
      <c r="C477" s="111" t="s">
        <v>882</v>
      </c>
      <c r="D477" s="655"/>
      <c r="E477" s="656"/>
      <c r="F477" s="655"/>
      <c r="G477" s="656"/>
      <c r="H477" s="655"/>
      <c r="I477" s="656"/>
      <c r="J477" s="655"/>
      <c r="K477" s="656"/>
      <c r="L477" s="655"/>
      <c r="M477" s="656"/>
      <c r="N477" s="655"/>
      <c r="O477" s="656"/>
      <c r="P477" s="655"/>
      <c r="Q477" s="656"/>
      <c r="R477" s="655"/>
      <c r="S477" s="656"/>
      <c r="T477" s="655"/>
      <c r="U477" s="656"/>
      <c r="V477" s="655"/>
      <c r="W477" s="656"/>
      <c r="X477" s="81"/>
      <c r="Y477" s="179">
        <f t="shared" ref="Y477:Y481" si="63">IF(OR(D477="s",F477="s",H477="s",J477="s",L477="s",N477="s",P477="s",R477="s",T477="s",V477="s"), 0, IF(OR(D477="a",F477="a",H477="a",J477="a",L477="a",N477="a",P477="a",R477="a",T477="a",V477="a"),Z477,0))</f>
        <v>0</v>
      </c>
      <c r="Z477" s="338">
        <f>IF(X477="na",0,20)</f>
        <v>20</v>
      </c>
      <c r="AA477" s="184">
        <f t="shared" ref="AA477:AA483" si="64">COUNTIF(D477:W477,"a")+COUNTIF(D477:W477,"s")+COUNTIF(X477,"NA")</f>
        <v>0</v>
      </c>
      <c r="AB477" s="185"/>
      <c r="AD477" s="231"/>
      <c r="CE477" s="48"/>
      <c r="CF477" s="48"/>
      <c r="CG477" s="48"/>
      <c r="CH477" s="48"/>
      <c r="CI477" s="48"/>
      <c r="CJ477" s="48"/>
      <c r="CK477" s="48"/>
      <c r="CL477" s="48"/>
      <c r="CM477" s="48"/>
      <c r="CN477" s="48"/>
      <c r="CO477" s="48"/>
      <c r="CP477" s="48"/>
      <c r="CQ477" s="48"/>
    </row>
    <row r="478" spans="1:95" ht="45" customHeight="1" x14ac:dyDescent="0.2">
      <c r="A478" s="348"/>
      <c r="B478" s="208" t="s">
        <v>137</v>
      </c>
      <c r="C478" s="118" t="s">
        <v>883</v>
      </c>
      <c r="D478" s="628"/>
      <c r="E478" s="629"/>
      <c r="F478" s="628"/>
      <c r="G478" s="629"/>
      <c r="H478" s="628"/>
      <c r="I478" s="629"/>
      <c r="J478" s="628"/>
      <c r="K478" s="629"/>
      <c r="L478" s="628"/>
      <c r="M478" s="629"/>
      <c r="N478" s="628"/>
      <c r="O478" s="629"/>
      <c r="P478" s="628"/>
      <c r="Q478" s="629"/>
      <c r="R478" s="628"/>
      <c r="S478" s="629"/>
      <c r="T478" s="628"/>
      <c r="U478" s="629"/>
      <c r="V478" s="628"/>
      <c r="W478" s="629"/>
      <c r="X478" s="82" t="str">
        <f>IF(X477="na","na","")</f>
        <v/>
      </c>
      <c r="Y478" s="179">
        <f t="shared" si="63"/>
        <v>0</v>
      </c>
      <c r="Z478" s="336">
        <f>IF(X478="na",0,10)</f>
        <v>10</v>
      </c>
      <c r="AA478" s="184">
        <f t="shared" si="64"/>
        <v>0</v>
      </c>
      <c r="AB478" s="185"/>
      <c r="AD478" s="231"/>
      <c r="CE478" s="48"/>
      <c r="CF478" s="48"/>
      <c r="CG478" s="48"/>
      <c r="CH478" s="48"/>
      <c r="CI478" s="48"/>
      <c r="CJ478" s="48"/>
      <c r="CK478" s="48"/>
      <c r="CL478" s="48"/>
      <c r="CM478" s="48"/>
      <c r="CN478" s="48"/>
      <c r="CO478" s="48"/>
      <c r="CP478" s="48"/>
      <c r="CQ478" s="48"/>
    </row>
    <row r="479" spans="1:95" ht="88.5" customHeight="1" x14ac:dyDescent="0.2">
      <c r="A479" s="348"/>
      <c r="B479" s="208" t="s">
        <v>138</v>
      </c>
      <c r="C479" s="114" t="s">
        <v>389</v>
      </c>
      <c r="D479" s="628"/>
      <c r="E479" s="629"/>
      <c r="F479" s="628"/>
      <c r="G479" s="629"/>
      <c r="H479" s="628"/>
      <c r="I479" s="629"/>
      <c r="J479" s="628"/>
      <c r="K479" s="629"/>
      <c r="L479" s="628"/>
      <c r="M479" s="629"/>
      <c r="N479" s="628"/>
      <c r="O479" s="629"/>
      <c r="P479" s="628"/>
      <c r="Q479" s="629"/>
      <c r="R479" s="628"/>
      <c r="S479" s="629"/>
      <c r="T479" s="628"/>
      <c r="U479" s="629"/>
      <c r="V479" s="628"/>
      <c r="W479" s="629"/>
      <c r="X479" s="82" t="str">
        <f>IF(X477="na","na","")</f>
        <v/>
      </c>
      <c r="Y479" s="179">
        <f>IF(OR(D479="s",F479="s",H479="s",J479="s",L479="s",N479="s",P479="s",R479="s",T479="s",V479="s"), 0, IF(OR(D479="a",F479="a",H479="a",J479="a",L479="a",N479="a",P479="a",R479="a",T479="a",V479="a"),Z479,0))</f>
        <v>0</v>
      </c>
      <c r="Z479" s="336">
        <f>IF(X479="na", 0,20)</f>
        <v>20</v>
      </c>
      <c r="AA479" s="184">
        <f t="shared" si="64"/>
        <v>0</v>
      </c>
      <c r="AB479" s="185"/>
      <c r="AD479" s="231"/>
      <c r="CE479" s="48"/>
      <c r="CF479" s="48"/>
      <c r="CG479" s="48"/>
      <c r="CH479" s="48"/>
      <c r="CI479" s="48"/>
      <c r="CJ479" s="48"/>
      <c r="CK479" s="48"/>
      <c r="CL479" s="48"/>
      <c r="CM479" s="48"/>
      <c r="CN479" s="48"/>
      <c r="CO479" s="48"/>
      <c r="CP479" s="48"/>
      <c r="CQ479" s="48"/>
    </row>
    <row r="480" spans="1:95" ht="67.7" customHeight="1" x14ac:dyDescent="0.2">
      <c r="A480" s="347"/>
      <c r="B480" s="198" t="s">
        <v>139</v>
      </c>
      <c r="C480" s="150" t="s">
        <v>193</v>
      </c>
      <c r="D480" s="628"/>
      <c r="E480" s="629"/>
      <c r="F480" s="628"/>
      <c r="G480" s="629"/>
      <c r="H480" s="628"/>
      <c r="I480" s="629"/>
      <c r="J480" s="628"/>
      <c r="K480" s="629"/>
      <c r="L480" s="628"/>
      <c r="M480" s="629"/>
      <c r="N480" s="628"/>
      <c r="O480" s="629"/>
      <c r="P480" s="628"/>
      <c r="Q480" s="629"/>
      <c r="R480" s="628"/>
      <c r="S480" s="629"/>
      <c r="T480" s="628"/>
      <c r="U480" s="629"/>
      <c r="V480" s="628"/>
      <c r="W480" s="629"/>
      <c r="X480" s="82" t="str">
        <f>IF(X477="na","na","")</f>
        <v/>
      </c>
      <c r="Y480" s="179">
        <f t="shared" si="63"/>
        <v>0</v>
      </c>
      <c r="Z480" s="336">
        <f>IF(X480="na",0,20)</f>
        <v>20</v>
      </c>
      <c r="AA480" s="184">
        <f t="shared" si="64"/>
        <v>0</v>
      </c>
      <c r="AB480" s="185"/>
      <c r="AD480" s="231" t="s">
        <v>479</v>
      </c>
      <c r="CE480" s="48"/>
      <c r="CF480" s="48"/>
      <c r="CG480" s="48"/>
      <c r="CH480" s="48"/>
      <c r="CI480" s="48"/>
      <c r="CJ480" s="48"/>
      <c r="CK480" s="48"/>
      <c r="CL480" s="48"/>
      <c r="CM480" s="48"/>
      <c r="CN480" s="48"/>
      <c r="CO480" s="48"/>
      <c r="CP480" s="48"/>
      <c r="CQ480" s="48"/>
    </row>
    <row r="481" spans="1:95" ht="67.7" customHeight="1" x14ac:dyDescent="0.2">
      <c r="A481" s="348"/>
      <c r="B481" s="208" t="s">
        <v>241</v>
      </c>
      <c r="C481" s="150" t="s">
        <v>194</v>
      </c>
      <c r="D481" s="628"/>
      <c r="E481" s="629"/>
      <c r="F481" s="628"/>
      <c r="G481" s="629"/>
      <c r="H481" s="628"/>
      <c r="I481" s="629"/>
      <c r="J481" s="628"/>
      <c r="K481" s="629"/>
      <c r="L481" s="628"/>
      <c r="M481" s="629"/>
      <c r="N481" s="628"/>
      <c r="O481" s="629"/>
      <c r="P481" s="628"/>
      <c r="Q481" s="629"/>
      <c r="R481" s="628"/>
      <c r="S481" s="629"/>
      <c r="T481" s="628"/>
      <c r="U481" s="629"/>
      <c r="V481" s="628"/>
      <c r="W481" s="629"/>
      <c r="X481" s="82" t="str">
        <f>IF(X477="na","na","")</f>
        <v/>
      </c>
      <c r="Y481" s="179">
        <f t="shared" si="63"/>
        <v>0</v>
      </c>
      <c r="Z481" s="336">
        <f>IF(X481="na",0,20)</f>
        <v>20</v>
      </c>
      <c r="AA481" s="184">
        <f t="shared" si="64"/>
        <v>0</v>
      </c>
      <c r="AB481" s="185"/>
      <c r="AD481" s="231" t="s">
        <v>479</v>
      </c>
      <c r="CE481" s="48"/>
      <c r="CF481" s="48"/>
      <c r="CG481" s="48"/>
      <c r="CH481" s="48"/>
      <c r="CI481" s="48"/>
      <c r="CJ481" s="48"/>
      <c r="CK481" s="48"/>
      <c r="CL481" s="48"/>
      <c r="CM481" s="48"/>
      <c r="CN481" s="48"/>
      <c r="CO481" s="48"/>
      <c r="CP481" s="48"/>
      <c r="CQ481" s="48"/>
    </row>
    <row r="482" spans="1:95" ht="67.7" customHeight="1" x14ac:dyDescent="0.2">
      <c r="A482" s="347"/>
      <c r="B482" s="208" t="s">
        <v>140</v>
      </c>
      <c r="C482" s="150" t="s">
        <v>195</v>
      </c>
      <c r="D482" s="628"/>
      <c r="E482" s="629"/>
      <c r="F482" s="628"/>
      <c r="G482" s="629"/>
      <c r="H482" s="628"/>
      <c r="I482" s="629"/>
      <c r="J482" s="628"/>
      <c r="K482" s="629"/>
      <c r="L482" s="628"/>
      <c r="M482" s="629"/>
      <c r="N482" s="628"/>
      <c r="O482" s="629"/>
      <c r="P482" s="628"/>
      <c r="Q482" s="629"/>
      <c r="R482" s="628"/>
      <c r="S482" s="629"/>
      <c r="T482" s="628"/>
      <c r="U482" s="629"/>
      <c r="V482" s="628"/>
      <c r="W482" s="629"/>
      <c r="X482" s="82" t="str">
        <f>IF(X477="na","na","")</f>
        <v/>
      </c>
      <c r="Y482" s="179">
        <f>IF(OR(D482="s",F482="s",H482="s",J482="s",L482="s",N482="s",P482="s",R482="s",T482="s",V482="s"), 0, IF(OR(D482="a",F482="a",H482="a",J482="a",L482="a",N482="a",P482="a",R482="a",T482="a",V482="a"),Z482,0))</f>
        <v>0</v>
      </c>
      <c r="Z482" s="336">
        <f>IF(X482="na",0,20)</f>
        <v>20</v>
      </c>
      <c r="AA482" s="184">
        <f t="shared" si="64"/>
        <v>0</v>
      </c>
      <c r="AB482" s="185"/>
      <c r="AD482" s="231" t="s">
        <v>479</v>
      </c>
      <c r="CE482" s="48"/>
      <c r="CF482" s="48"/>
      <c r="CG482" s="48"/>
      <c r="CH482" s="48"/>
      <c r="CI482" s="48"/>
      <c r="CJ482" s="48"/>
      <c r="CK482" s="48"/>
      <c r="CL482" s="48"/>
      <c r="CM482" s="48"/>
      <c r="CN482" s="48"/>
      <c r="CO482" s="48"/>
      <c r="CP482" s="48"/>
      <c r="CQ482" s="48"/>
    </row>
    <row r="483" spans="1:95" ht="67.7" customHeight="1" thickBot="1" x14ac:dyDescent="0.25">
      <c r="A483" s="348"/>
      <c r="B483" s="208" t="s">
        <v>884</v>
      </c>
      <c r="C483" s="114" t="s">
        <v>885</v>
      </c>
      <c r="D483" s="621"/>
      <c r="E483" s="622"/>
      <c r="F483" s="621"/>
      <c r="G483" s="622"/>
      <c r="H483" s="621"/>
      <c r="I483" s="622"/>
      <c r="J483" s="621"/>
      <c r="K483" s="622"/>
      <c r="L483" s="621"/>
      <c r="M483" s="622"/>
      <c r="N483" s="621"/>
      <c r="O483" s="622"/>
      <c r="P483" s="621"/>
      <c r="Q483" s="622"/>
      <c r="R483" s="621"/>
      <c r="S483" s="622"/>
      <c r="T483" s="621"/>
      <c r="U483" s="622"/>
      <c r="V483" s="621"/>
      <c r="W483" s="622"/>
      <c r="X483" s="82" t="str">
        <f>IF(X477="na","na","")</f>
        <v/>
      </c>
      <c r="Y483" s="179">
        <f>IF(OR(D483="s",F483="s",H483="s",J483="s",L483="s",N483="s",P483="s",R483="s",T483="s",V483="s"), 0, IF(OR(D483="a",F483="a",H483="a",J483="a",L483="a",N483="a",P483="a",R483="a",T483="a",V483="a"),Z483,0))</f>
        <v>0</v>
      </c>
      <c r="Z483" s="336">
        <f>IF(X483="na", 0,10)</f>
        <v>10</v>
      </c>
      <c r="AA483" s="184">
        <f t="shared" si="64"/>
        <v>0</v>
      </c>
      <c r="AB483" s="390"/>
      <c r="AD483" s="231"/>
      <c r="CE483" s="48"/>
      <c r="CF483" s="48"/>
      <c r="CG483" s="48"/>
      <c r="CH483" s="48"/>
      <c r="CI483" s="48"/>
      <c r="CJ483" s="48"/>
      <c r="CK483" s="48"/>
      <c r="CL483" s="48"/>
      <c r="CM483" s="48"/>
      <c r="CN483" s="48"/>
      <c r="CO483" s="48"/>
      <c r="CP483" s="48"/>
      <c r="CQ483" s="48"/>
    </row>
    <row r="484" spans="1:95" ht="30" customHeight="1" thickBot="1" x14ac:dyDescent="0.25">
      <c r="A484" s="348"/>
      <c r="B484" s="210"/>
      <c r="C484" s="149" t="s">
        <v>886</v>
      </c>
      <c r="D484" s="652"/>
      <c r="E484" s="653"/>
      <c r="F484" s="653"/>
      <c r="G484" s="653"/>
      <c r="H484" s="653"/>
      <c r="I484" s="653"/>
      <c r="J484" s="653"/>
      <c r="K484" s="653"/>
      <c r="L484" s="653"/>
      <c r="M484" s="653"/>
      <c r="N484" s="653"/>
      <c r="O484" s="653"/>
      <c r="P484" s="653"/>
      <c r="Q484" s="653"/>
      <c r="R484" s="653"/>
      <c r="S484" s="653"/>
      <c r="T484" s="653"/>
      <c r="U484" s="653"/>
      <c r="V484" s="653"/>
      <c r="W484" s="653"/>
      <c r="X484" s="653"/>
      <c r="Y484" s="653"/>
      <c r="Z484" s="654"/>
      <c r="AA484" s="184"/>
      <c r="AD484" s="231"/>
      <c r="CE484" s="48"/>
      <c r="CF484" s="48"/>
      <c r="CG484" s="48"/>
      <c r="CH484" s="48"/>
      <c r="CI484" s="48"/>
      <c r="CJ484" s="48"/>
      <c r="CK484" s="48"/>
      <c r="CL484" s="48"/>
      <c r="CM484" s="48"/>
      <c r="CN484" s="48"/>
      <c r="CO484" s="48"/>
      <c r="CP484" s="48"/>
      <c r="CQ484" s="48"/>
    </row>
    <row r="485" spans="1:95" ht="67.7" customHeight="1" x14ac:dyDescent="0.2">
      <c r="A485" s="347"/>
      <c r="B485" s="198" t="s">
        <v>887</v>
      </c>
      <c r="C485" s="150" t="s">
        <v>888</v>
      </c>
      <c r="D485" s="628"/>
      <c r="E485" s="629"/>
      <c r="F485" s="628"/>
      <c r="G485" s="629"/>
      <c r="H485" s="628"/>
      <c r="I485" s="629"/>
      <c r="J485" s="628"/>
      <c r="K485" s="629"/>
      <c r="L485" s="628"/>
      <c r="M485" s="629"/>
      <c r="N485" s="628"/>
      <c r="O485" s="629"/>
      <c r="P485" s="628"/>
      <c r="Q485" s="629"/>
      <c r="R485" s="628"/>
      <c r="S485" s="629"/>
      <c r="T485" s="628"/>
      <c r="U485" s="629"/>
      <c r="V485" s="628"/>
      <c r="W485" s="629"/>
      <c r="X485" s="82" t="str">
        <f>IF(X477="na","na","")</f>
        <v/>
      </c>
      <c r="Y485" s="179">
        <f t="shared" ref="Y485:Y486" si="65">IF(OR(D485="s",F485="s",H485="s",J485="s",L485="s",N485="s",P485="s",R485="s",T485="s",V485="s"), 0, IF(OR(D485="a",F485="a",H485="a",J485="a",L485="a",N485="a",P485="a",R485="a",T485="a",V485="a"),Z485,0))</f>
        <v>0</v>
      </c>
      <c r="Z485" s="336">
        <f>IF(X485="na",0,20)</f>
        <v>20</v>
      </c>
      <c r="AA485" s="184">
        <f>IF(OR(COUNTIF(D486:W487,"a")+COUNTIF(D486:W487,"s")+COUNTIF(X486:X487,"na")&gt;0),0,(COUNTIF(D485:W485,"a")+COUNTIF(D485:W485,"s")+COUNTIF(X485,"na")))</f>
        <v>0</v>
      </c>
      <c r="AB485" s="390"/>
      <c r="AD485" s="231"/>
      <c r="CE485" s="48"/>
      <c r="CF485" s="48"/>
      <c r="CG485" s="48"/>
      <c r="CH485" s="48"/>
      <c r="CI485" s="48"/>
      <c r="CJ485" s="48"/>
      <c r="CK485" s="48"/>
      <c r="CL485" s="48"/>
      <c r="CM485" s="48"/>
      <c r="CN485" s="48"/>
      <c r="CO485" s="48"/>
      <c r="CP485" s="48"/>
      <c r="CQ485" s="48"/>
    </row>
    <row r="486" spans="1:95" ht="88.5" customHeight="1" x14ac:dyDescent="0.2">
      <c r="A486" s="348"/>
      <c r="B486" s="428" t="s">
        <v>889</v>
      </c>
      <c r="C486" s="429" t="s">
        <v>890</v>
      </c>
      <c r="D486" s="628"/>
      <c r="E486" s="629"/>
      <c r="F486" s="628"/>
      <c r="G486" s="629"/>
      <c r="H486" s="628"/>
      <c r="I486" s="629"/>
      <c r="J486" s="628"/>
      <c r="K486" s="629"/>
      <c r="L486" s="628"/>
      <c r="M486" s="629"/>
      <c r="N486" s="628"/>
      <c r="O486" s="629"/>
      <c r="P486" s="628"/>
      <c r="Q486" s="629"/>
      <c r="R486" s="628"/>
      <c r="S486" s="629"/>
      <c r="T486" s="628"/>
      <c r="U486" s="629"/>
      <c r="V486" s="628"/>
      <c r="W486" s="629"/>
      <c r="X486" s="394"/>
      <c r="Y486" s="478">
        <f t="shared" si="65"/>
        <v>0</v>
      </c>
      <c r="Z486" s="336">
        <f>IF(X477="na",0,10)</f>
        <v>10</v>
      </c>
      <c r="AA486" s="184">
        <f>IF(OR(COUNTIF(D485:W485,"a")+COUNTIF(D485:W485,"s")+COUNTIF(X485:X485,"na")+COUNTIF(D487:W487,"a")+COUNTIF(D487:W487,"s")+COUNTIF(X487:X487,"na")&gt;0),0,(COUNTIF(D486:W486,"a")+COUNTIF(D486:W486,"s")+COUNTIF(X486,"na")))</f>
        <v>0</v>
      </c>
      <c r="AB486" s="390"/>
      <c r="AD486" s="231"/>
      <c r="CE486" s="48"/>
      <c r="CF486" s="48"/>
      <c r="CG486" s="48"/>
      <c r="CH486" s="48"/>
      <c r="CI486" s="48"/>
      <c r="CJ486" s="48"/>
      <c r="CK486" s="48"/>
      <c r="CL486" s="48"/>
      <c r="CM486" s="48"/>
      <c r="CN486" s="48"/>
      <c r="CO486" s="48"/>
      <c r="CP486" s="48"/>
      <c r="CQ486" s="48"/>
    </row>
    <row r="487" spans="1:95" ht="67.7" customHeight="1" thickBot="1" x14ac:dyDescent="0.25">
      <c r="A487" s="347"/>
      <c r="B487" s="428" t="s">
        <v>891</v>
      </c>
      <c r="C487" s="429" t="s">
        <v>892</v>
      </c>
      <c r="D487" s="731"/>
      <c r="E487" s="732"/>
      <c r="F487" s="731"/>
      <c r="G487" s="732"/>
      <c r="H487" s="731"/>
      <c r="I487" s="732"/>
      <c r="J487" s="731"/>
      <c r="K487" s="732"/>
      <c r="L487" s="731"/>
      <c r="M487" s="732"/>
      <c r="N487" s="731"/>
      <c r="O487" s="732"/>
      <c r="P487" s="731"/>
      <c r="Q487" s="732"/>
      <c r="R487" s="731"/>
      <c r="S487" s="732"/>
      <c r="T487" s="731"/>
      <c r="U487" s="732"/>
      <c r="V487" s="731"/>
      <c r="W487" s="732"/>
      <c r="X487" s="394"/>
      <c r="Y487" s="478">
        <f>IF(OR(D487="s",F487="s",H487="s",J487="s",L487="s",N487="s",P487="s",R487="s",T487="s",V487="s"), 0, IF(OR(D487="a",F487="a",H487="a",J487="a",L487="a",N487="a",P487="a",R487="a",T487="a",V487="a"),Z487,0))</f>
        <v>0</v>
      </c>
      <c r="Z487" s="336">
        <f>IF(X477="na",0,5)</f>
        <v>5</v>
      </c>
      <c r="AA487" s="184">
        <f>IF(OR(COUNTIF(D485:W486,"a")+COUNTIF(D485:W486,"s")+COUNTIF(X485:X486,"na")&gt;0),0,(COUNTIF(D487:W487,"a")+COUNTIF(D487:W487,"s")+COUNTIF(X487,"na")))</f>
        <v>0</v>
      </c>
      <c r="AB487" s="390"/>
      <c r="AD487" s="231"/>
      <c r="CE487" s="48"/>
      <c r="CF487" s="48"/>
      <c r="CG487" s="48"/>
      <c r="CH487" s="48"/>
      <c r="CI487" s="48"/>
      <c r="CJ487" s="48"/>
      <c r="CK487" s="48"/>
      <c r="CL487" s="48"/>
      <c r="CM487" s="48"/>
      <c r="CN487" s="48"/>
      <c r="CO487" s="48"/>
      <c r="CP487" s="48"/>
      <c r="CQ487" s="48"/>
    </row>
    <row r="488" spans="1:95" ht="21" customHeight="1" thickTop="1" thickBot="1" x14ac:dyDescent="0.25">
      <c r="A488" s="348"/>
      <c r="B488" s="44"/>
      <c r="C488" s="121"/>
      <c r="D488" s="638" t="s">
        <v>76</v>
      </c>
      <c r="E488" s="816"/>
      <c r="F488" s="816"/>
      <c r="G488" s="816"/>
      <c r="H488" s="816"/>
      <c r="I488" s="816"/>
      <c r="J488" s="816"/>
      <c r="K488" s="816"/>
      <c r="L488" s="816"/>
      <c r="M488" s="816"/>
      <c r="N488" s="816"/>
      <c r="O488" s="816"/>
      <c r="P488" s="816"/>
      <c r="Q488" s="816"/>
      <c r="R488" s="816"/>
      <c r="S488" s="816"/>
      <c r="T488" s="816"/>
      <c r="U488" s="816"/>
      <c r="V488" s="816"/>
      <c r="W488" s="816"/>
      <c r="X488" s="817"/>
      <c r="Y488" s="479">
        <f>SUM(Y477:Y487)</f>
        <v>0</v>
      </c>
      <c r="Z488" s="337">
        <f>SUM(Z477:Z485)</f>
        <v>140</v>
      </c>
      <c r="AA488" s="184"/>
      <c r="AD488" s="231"/>
      <c r="CE488" s="48"/>
      <c r="CF488" s="48"/>
      <c r="CG488" s="48"/>
      <c r="CH488" s="48"/>
      <c r="CI488" s="48"/>
      <c r="CJ488" s="48"/>
      <c r="CK488" s="48"/>
      <c r="CL488" s="48"/>
      <c r="CM488" s="48"/>
      <c r="CN488" s="48"/>
      <c r="CO488" s="48"/>
      <c r="CP488" s="48"/>
      <c r="CQ488" s="48"/>
    </row>
    <row r="489" spans="1:95" ht="21" customHeight="1" thickBot="1" x14ac:dyDescent="0.25">
      <c r="A489" s="321"/>
      <c r="B489" s="548"/>
      <c r="C489" s="369"/>
      <c r="D489" s="634"/>
      <c r="E489" s="635"/>
      <c r="F489" s="851">
        <f>IF(X477="na",0,60)</f>
        <v>60</v>
      </c>
      <c r="G489" s="852"/>
      <c r="H489" s="852"/>
      <c r="I489" s="852"/>
      <c r="J489" s="852"/>
      <c r="K489" s="852"/>
      <c r="L489" s="852"/>
      <c r="M489" s="852"/>
      <c r="N489" s="852"/>
      <c r="O489" s="852"/>
      <c r="P489" s="852"/>
      <c r="Q489" s="852"/>
      <c r="R489" s="852"/>
      <c r="S489" s="852"/>
      <c r="T489" s="852"/>
      <c r="U489" s="852"/>
      <c r="V489" s="852"/>
      <c r="W489" s="852"/>
      <c r="X489" s="852"/>
      <c r="Y489" s="852"/>
      <c r="Z489" s="853"/>
      <c r="AA489" s="184"/>
      <c r="AD489" s="231"/>
      <c r="CE489" s="48"/>
      <c r="CF489" s="48"/>
      <c r="CG489" s="48"/>
      <c r="CH489" s="48"/>
      <c r="CI489" s="48"/>
      <c r="CJ489" s="48"/>
      <c r="CK489" s="48"/>
      <c r="CL489" s="48"/>
      <c r="CM489" s="48"/>
      <c r="CN489" s="48"/>
      <c r="CO489" s="48"/>
      <c r="CP489" s="48"/>
      <c r="CQ489" s="48"/>
    </row>
    <row r="490" spans="1:95" ht="33" customHeight="1" thickBot="1" x14ac:dyDescent="0.25">
      <c r="A490" s="319"/>
      <c r="B490" s="225">
        <v>6000</v>
      </c>
      <c r="C490" s="677" t="s">
        <v>38</v>
      </c>
      <c r="D490" s="678"/>
      <c r="E490" s="678"/>
      <c r="F490" s="678"/>
      <c r="G490" s="678"/>
      <c r="H490" s="678"/>
      <c r="I490" s="678"/>
      <c r="J490" s="678"/>
      <c r="K490" s="678"/>
      <c r="L490" s="678"/>
      <c r="M490" s="678"/>
      <c r="N490" s="678"/>
      <c r="O490" s="678"/>
      <c r="P490" s="678"/>
      <c r="Q490" s="678"/>
      <c r="R490" s="678"/>
      <c r="S490" s="678"/>
      <c r="T490" s="678"/>
      <c r="U490" s="678"/>
      <c r="V490" s="678"/>
      <c r="W490" s="678"/>
      <c r="X490" s="678"/>
      <c r="Y490" s="678"/>
      <c r="Z490" s="679"/>
      <c r="AD490" s="231"/>
      <c r="CG490" s="48"/>
      <c r="CH490" s="48"/>
      <c r="CI490" s="48"/>
      <c r="CJ490" s="48"/>
      <c r="CK490" s="48"/>
      <c r="CL490" s="48"/>
      <c r="CM490" s="48"/>
    </row>
    <row r="491" spans="1:95" ht="30" customHeight="1" thickBot="1" x14ac:dyDescent="0.25">
      <c r="A491" s="348"/>
      <c r="B491" s="212" t="s">
        <v>105</v>
      </c>
      <c r="C491" s="134" t="s">
        <v>473</v>
      </c>
      <c r="D491" s="23"/>
      <c r="E491" s="22"/>
      <c r="F491" s="23"/>
      <c r="G491" s="22"/>
      <c r="H491" s="23" t="s">
        <v>75</v>
      </c>
      <c r="I491" s="22"/>
      <c r="J491" s="23" t="s">
        <v>75</v>
      </c>
      <c r="K491" s="22"/>
      <c r="L491" s="23"/>
      <c r="M491" s="22"/>
      <c r="N491" s="23"/>
      <c r="O491" s="22"/>
      <c r="P491" s="23"/>
      <c r="Q491" s="22"/>
      <c r="R491" s="23"/>
      <c r="S491" s="22"/>
      <c r="T491" s="23"/>
      <c r="U491" s="22"/>
      <c r="V491" s="23"/>
      <c r="W491" s="22"/>
      <c r="X491" s="18"/>
      <c r="Y491" s="18"/>
      <c r="Z491" s="333"/>
      <c r="AA491" s="184"/>
      <c r="AD491" s="231"/>
      <c r="CE491" s="48"/>
      <c r="CF491" s="48"/>
      <c r="CG491" s="48"/>
      <c r="CH491" s="48"/>
      <c r="CI491" s="48"/>
      <c r="CJ491" s="48"/>
      <c r="CK491" s="48"/>
      <c r="CL491" s="48"/>
      <c r="CM491" s="48"/>
      <c r="CN491" s="48"/>
      <c r="CO491" s="48"/>
      <c r="CP491" s="48"/>
      <c r="CQ491" s="48"/>
    </row>
    <row r="492" spans="1:95" ht="27.95" customHeight="1" x14ac:dyDescent="0.2">
      <c r="A492" s="348"/>
      <c r="B492" s="199" t="s">
        <v>39</v>
      </c>
      <c r="C492" s="146" t="s">
        <v>474</v>
      </c>
      <c r="D492" s="621"/>
      <c r="E492" s="622"/>
      <c r="F492" s="621"/>
      <c r="G492" s="622"/>
      <c r="H492" s="621"/>
      <c r="I492" s="622"/>
      <c r="J492" s="621"/>
      <c r="K492" s="622"/>
      <c r="L492" s="621"/>
      <c r="M492" s="622"/>
      <c r="N492" s="621"/>
      <c r="O492" s="622"/>
      <c r="P492" s="621"/>
      <c r="Q492" s="622"/>
      <c r="R492" s="621"/>
      <c r="S492" s="622"/>
      <c r="T492" s="621"/>
      <c r="U492" s="622"/>
      <c r="V492" s="621"/>
      <c r="W492" s="622"/>
      <c r="X492" s="40"/>
      <c r="Y492" s="543">
        <f t="shared" ref="Y492:Y497" si="66">IF(OR(D492="s",F492="s",H492="s",J492="s",L492="s",N492="s",P492="s",R492="s",T492="s",V492="s"), 0, IF(OR(D492="a",F492="a",H492="a",J492="a",L492="a",N492="a",P492="a",R492="a",T492="a",V492="a"),Z492,0))</f>
        <v>0</v>
      </c>
      <c r="Z492" s="338">
        <v>10</v>
      </c>
      <c r="AA492" s="184">
        <f t="shared" ref="AA492:AA497" si="67">COUNTIF(D492:W492,"a")+COUNTIF(D492:W492,"s")</f>
        <v>0</v>
      </c>
      <c r="AB492" s="229"/>
      <c r="AD492" s="231" t="s">
        <v>479</v>
      </c>
      <c r="CE492" s="48"/>
      <c r="CF492" s="48"/>
      <c r="CG492" s="48"/>
      <c r="CH492" s="48"/>
      <c r="CI492" s="48"/>
      <c r="CJ492" s="48"/>
      <c r="CK492" s="48"/>
      <c r="CL492" s="48"/>
      <c r="CM492" s="48"/>
      <c r="CN492" s="48"/>
      <c r="CO492" s="48"/>
      <c r="CP492" s="48"/>
      <c r="CQ492" s="48"/>
    </row>
    <row r="493" spans="1:95" ht="27.95" customHeight="1" x14ac:dyDescent="0.2">
      <c r="A493" s="348"/>
      <c r="B493" s="201" t="s">
        <v>543</v>
      </c>
      <c r="C493" s="121" t="s">
        <v>475</v>
      </c>
      <c r="D493" s="628"/>
      <c r="E493" s="629"/>
      <c r="F493" s="628"/>
      <c r="G493" s="629"/>
      <c r="H493" s="628"/>
      <c r="I493" s="629"/>
      <c r="J493" s="628"/>
      <c r="K493" s="629"/>
      <c r="L493" s="628"/>
      <c r="M493" s="629"/>
      <c r="N493" s="628"/>
      <c r="O493" s="629"/>
      <c r="P493" s="628"/>
      <c r="Q493" s="629"/>
      <c r="R493" s="628"/>
      <c r="S493" s="629"/>
      <c r="T493" s="628"/>
      <c r="U493" s="629"/>
      <c r="V493" s="628"/>
      <c r="W493" s="629"/>
      <c r="X493" s="40"/>
      <c r="Y493" s="179">
        <f t="shared" si="66"/>
        <v>0</v>
      </c>
      <c r="Z493" s="336">
        <v>10</v>
      </c>
      <c r="AA493" s="184">
        <f t="shared" si="67"/>
        <v>0</v>
      </c>
      <c r="AB493" s="229"/>
      <c r="AD493" s="231" t="s">
        <v>479</v>
      </c>
      <c r="CE493" s="48"/>
      <c r="CF493" s="48"/>
      <c r="CG493" s="48"/>
      <c r="CH493" s="48"/>
      <c r="CI493" s="48"/>
      <c r="CJ493" s="48"/>
      <c r="CK493" s="48"/>
      <c r="CL493" s="48"/>
      <c r="CM493" s="48"/>
      <c r="CN493" s="48"/>
      <c r="CO493" s="48"/>
      <c r="CP493" s="48"/>
      <c r="CQ493" s="48"/>
    </row>
    <row r="494" spans="1:95" ht="27.95" customHeight="1" x14ac:dyDescent="0.2">
      <c r="A494" s="348"/>
      <c r="B494" s="201" t="s">
        <v>544</v>
      </c>
      <c r="C494" s="121" t="s">
        <v>249</v>
      </c>
      <c r="D494" s="628"/>
      <c r="E494" s="629"/>
      <c r="F494" s="628"/>
      <c r="G494" s="629"/>
      <c r="H494" s="628"/>
      <c r="I494" s="629"/>
      <c r="J494" s="628"/>
      <c r="K494" s="629"/>
      <c r="L494" s="628"/>
      <c r="M494" s="629"/>
      <c r="N494" s="628"/>
      <c r="O494" s="629"/>
      <c r="P494" s="628"/>
      <c r="Q494" s="629"/>
      <c r="R494" s="628"/>
      <c r="S494" s="629"/>
      <c r="T494" s="628"/>
      <c r="U494" s="629"/>
      <c r="V494" s="628"/>
      <c r="W494" s="629"/>
      <c r="X494" s="40"/>
      <c r="Y494" s="179">
        <f t="shared" si="66"/>
        <v>0</v>
      </c>
      <c r="Z494" s="336">
        <v>10</v>
      </c>
      <c r="AA494" s="184">
        <f t="shared" si="67"/>
        <v>0</v>
      </c>
      <c r="AB494" s="229"/>
      <c r="AD494" s="231" t="s">
        <v>479</v>
      </c>
      <c r="CE494" s="48"/>
      <c r="CF494" s="48"/>
      <c r="CG494" s="48"/>
      <c r="CH494" s="48"/>
      <c r="CI494" s="48"/>
      <c r="CJ494" s="48"/>
      <c r="CK494" s="48"/>
      <c r="CL494" s="48"/>
      <c r="CM494" s="48"/>
      <c r="CN494" s="48"/>
      <c r="CO494" s="48"/>
      <c r="CP494" s="48"/>
      <c r="CQ494" s="48"/>
    </row>
    <row r="495" spans="1:95" ht="45" customHeight="1" x14ac:dyDescent="0.2">
      <c r="A495" s="348"/>
      <c r="B495" s="201" t="s">
        <v>545</v>
      </c>
      <c r="C495" s="121" t="s">
        <v>8</v>
      </c>
      <c r="D495" s="628"/>
      <c r="E495" s="629"/>
      <c r="F495" s="628"/>
      <c r="G495" s="629"/>
      <c r="H495" s="628"/>
      <c r="I495" s="629"/>
      <c r="J495" s="628"/>
      <c r="K495" s="629"/>
      <c r="L495" s="628"/>
      <c r="M495" s="629"/>
      <c r="N495" s="628"/>
      <c r="O495" s="629"/>
      <c r="P495" s="628"/>
      <c r="Q495" s="629"/>
      <c r="R495" s="628"/>
      <c r="S495" s="629"/>
      <c r="T495" s="628"/>
      <c r="U495" s="629"/>
      <c r="V495" s="628"/>
      <c r="W495" s="629"/>
      <c r="X495" s="40"/>
      <c r="Y495" s="179">
        <f t="shared" si="66"/>
        <v>0</v>
      </c>
      <c r="Z495" s="336">
        <v>20</v>
      </c>
      <c r="AA495" s="184">
        <f t="shared" si="67"/>
        <v>0</v>
      </c>
      <c r="AB495" s="229"/>
      <c r="AD495" s="231" t="s">
        <v>479</v>
      </c>
      <c r="CE495" s="48"/>
      <c r="CF495" s="48"/>
      <c r="CG495" s="48"/>
      <c r="CH495" s="48"/>
      <c r="CI495" s="48"/>
      <c r="CJ495" s="48"/>
      <c r="CK495" s="48"/>
      <c r="CL495" s="48"/>
      <c r="CM495" s="48"/>
      <c r="CN495" s="48"/>
      <c r="CO495" s="48"/>
      <c r="CP495" s="48"/>
      <c r="CQ495" s="48"/>
    </row>
    <row r="496" spans="1:95" ht="27.95" customHeight="1" x14ac:dyDescent="0.2">
      <c r="A496" s="348"/>
      <c r="B496" s="201" t="s">
        <v>546</v>
      </c>
      <c r="C496" s="121" t="s">
        <v>192</v>
      </c>
      <c r="D496" s="628"/>
      <c r="E496" s="629"/>
      <c r="F496" s="628"/>
      <c r="G496" s="629"/>
      <c r="H496" s="628"/>
      <c r="I496" s="629"/>
      <c r="J496" s="628"/>
      <c r="K496" s="629"/>
      <c r="L496" s="628"/>
      <c r="M496" s="629"/>
      <c r="N496" s="628"/>
      <c r="O496" s="629"/>
      <c r="P496" s="628"/>
      <c r="Q496" s="629"/>
      <c r="R496" s="628"/>
      <c r="S496" s="629"/>
      <c r="T496" s="628"/>
      <c r="U496" s="629"/>
      <c r="V496" s="628"/>
      <c r="W496" s="629"/>
      <c r="X496" s="40"/>
      <c r="Y496" s="179">
        <f t="shared" si="66"/>
        <v>0</v>
      </c>
      <c r="Z496" s="336">
        <v>10</v>
      </c>
      <c r="AA496" s="184">
        <f t="shared" si="67"/>
        <v>0</v>
      </c>
      <c r="AB496" s="229"/>
      <c r="AD496" s="231" t="s">
        <v>479</v>
      </c>
      <c r="CE496" s="48"/>
      <c r="CF496" s="48"/>
      <c r="CG496" s="48"/>
      <c r="CH496" s="48"/>
      <c r="CI496" s="48"/>
      <c r="CJ496" s="48"/>
      <c r="CK496" s="48"/>
      <c r="CL496" s="48"/>
      <c r="CM496" s="48"/>
      <c r="CN496" s="48"/>
      <c r="CO496" s="48"/>
      <c r="CP496" s="48"/>
      <c r="CQ496" s="48"/>
    </row>
    <row r="497" spans="1:95" ht="27.95" customHeight="1" thickBot="1" x14ac:dyDescent="0.25">
      <c r="A497" s="348"/>
      <c r="B497" s="201" t="s">
        <v>187</v>
      </c>
      <c r="C497" s="145" t="s">
        <v>476</v>
      </c>
      <c r="D497" s="628"/>
      <c r="E497" s="629"/>
      <c r="F497" s="628"/>
      <c r="G497" s="629"/>
      <c r="H497" s="628"/>
      <c r="I497" s="629"/>
      <c r="J497" s="628"/>
      <c r="K497" s="629"/>
      <c r="L497" s="628"/>
      <c r="M497" s="629"/>
      <c r="N497" s="628"/>
      <c r="O497" s="629"/>
      <c r="P497" s="628"/>
      <c r="Q497" s="629"/>
      <c r="R497" s="628"/>
      <c r="S497" s="629"/>
      <c r="T497" s="628"/>
      <c r="U497" s="629"/>
      <c r="V497" s="628"/>
      <c r="W497" s="629"/>
      <c r="X497" s="40"/>
      <c r="Y497" s="179">
        <f t="shared" si="66"/>
        <v>0</v>
      </c>
      <c r="Z497" s="336">
        <v>10</v>
      </c>
      <c r="AA497" s="184">
        <f t="shared" si="67"/>
        <v>0</v>
      </c>
      <c r="AB497" s="229"/>
      <c r="AD497" s="231"/>
      <c r="CE497" s="48"/>
      <c r="CF497" s="48"/>
      <c r="CG497" s="48"/>
      <c r="CH497" s="48"/>
      <c r="CI497" s="48"/>
      <c r="CJ497" s="48"/>
      <c r="CK497" s="48"/>
      <c r="CL497" s="48"/>
      <c r="CM497" s="48"/>
      <c r="CN497" s="48"/>
      <c r="CO497" s="48"/>
      <c r="CP497" s="48"/>
      <c r="CQ497" s="48"/>
    </row>
    <row r="498" spans="1:95" ht="21" customHeight="1" thickTop="1" thickBot="1" x14ac:dyDescent="0.25">
      <c r="A498" s="348"/>
      <c r="B498" s="84"/>
      <c r="C498" s="121"/>
      <c r="D498" s="638" t="s">
        <v>76</v>
      </c>
      <c r="E498" s="639"/>
      <c r="F498" s="639"/>
      <c r="G498" s="639"/>
      <c r="H498" s="639"/>
      <c r="I498" s="639"/>
      <c r="J498" s="639"/>
      <c r="K498" s="639"/>
      <c r="L498" s="639"/>
      <c r="M498" s="639"/>
      <c r="N498" s="639"/>
      <c r="O498" s="639"/>
      <c r="P498" s="639"/>
      <c r="Q498" s="639"/>
      <c r="R498" s="639"/>
      <c r="S498" s="639"/>
      <c r="T498" s="639"/>
      <c r="U498" s="639"/>
      <c r="V498" s="639"/>
      <c r="W498" s="639"/>
      <c r="X498" s="640"/>
      <c r="Y498" s="86">
        <f>SUM(Y492:Y497)</f>
        <v>0</v>
      </c>
      <c r="Z498" s="337">
        <f>SUM(Z492:Z497)</f>
        <v>70</v>
      </c>
      <c r="AA498" s="184"/>
      <c r="AD498" s="231"/>
      <c r="CE498" s="48"/>
      <c r="CF498" s="48"/>
      <c r="CG498" s="48"/>
      <c r="CH498" s="48"/>
      <c r="CI498" s="48"/>
      <c r="CJ498" s="48"/>
      <c r="CK498" s="48"/>
      <c r="CL498" s="48"/>
      <c r="CM498" s="48"/>
      <c r="CN498" s="48"/>
      <c r="CO498" s="48"/>
      <c r="CP498" s="48"/>
      <c r="CQ498" s="48"/>
    </row>
    <row r="499" spans="1:95" ht="21" customHeight="1" thickBot="1" x14ac:dyDescent="0.25">
      <c r="A499" s="321"/>
      <c r="B499" s="163"/>
      <c r="C499" s="151"/>
      <c r="D499" s="634"/>
      <c r="E499" s="680"/>
      <c r="F499" s="746">
        <v>60</v>
      </c>
      <c r="G499" s="747"/>
      <c r="H499" s="747"/>
      <c r="I499" s="747"/>
      <c r="J499" s="747"/>
      <c r="K499" s="747"/>
      <c r="L499" s="747"/>
      <c r="M499" s="747"/>
      <c r="N499" s="747"/>
      <c r="O499" s="747"/>
      <c r="P499" s="747"/>
      <c r="Q499" s="747"/>
      <c r="R499" s="747"/>
      <c r="S499" s="747"/>
      <c r="T499" s="747"/>
      <c r="U499" s="747"/>
      <c r="V499" s="747"/>
      <c r="W499" s="747"/>
      <c r="X499" s="747"/>
      <c r="Y499" s="747"/>
      <c r="Z499" s="748"/>
      <c r="AA499" s="184"/>
      <c r="AD499" s="231"/>
      <c r="CE499" s="48"/>
      <c r="CF499" s="48"/>
      <c r="CG499" s="48"/>
      <c r="CH499" s="48"/>
      <c r="CI499" s="48"/>
      <c r="CJ499" s="48"/>
      <c r="CK499" s="48"/>
      <c r="CL499" s="48"/>
      <c r="CM499" s="48"/>
      <c r="CN499" s="48"/>
      <c r="CO499" s="48"/>
      <c r="CP499" s="48"/>
      <c r="CQ499" s="48"/>
    </row>
    <row r="500" spans="1:95" ht="30" customHeight="1" thickBot="1" x14ac:dyDescent="0.25">
      <c r="A500" s="319"/>
      <c r="B500" s="367" t="s">
        <v>336</v>
      </c>
      <c r="C500" s="153" t="s">
        <v>337</v>
      </c>
      <c r="D500" s="425" t="s">
        <v>75</v>
      </c>
      <c r="E500" s="54"/>
      <c r="F500" s="425" t="s">
        <v>75</v>
      </c>
      <c r="G500" s="54"/>
      <c r="H500" s="425" t="s">
        <v>75</v>
      </c>
      <c r="I500" s="158"/>
      <c r="J500" s="425"/>
      <c r="K500" s="162"/>
      <c r="L500" s="159"/>
      <c r="M500" s="158"/>
      <c r="N500" s="161"/>
      <c r="O500" s="162"/>
      <c r="P500" s="159"/>
      <c r="Q500" s="158"/>
      <c r="R500" s="161"/>
      <c r="S500" s="162"/>
      <c r="T500" s="159"/>
      <c r="U500" s="158"/>
      <c r="V500" s="161"/>
      <c r="W500" s="162"/>
      <c r="X500" s="362"/>
      <c r="Y500" s="362"/>
      <c r="Z500" s="342"/>
      <c r="AD500" s="231"/>
      <c r="AE500" s="238"/>
      <c r="CG500" s="48"/>
      <c r="CH500" s="48"/>
      <c r="CI500" s="48"/>
      <c r="CJ500" s="48"/>
      <c r="CK500" s="48"/>
      <c r="CL500" s="48"/>
      <c r="CM500" s="48"/>
    </row>
    <row r="501" spans="1:95" ht="45" customHeight="1" x14ac:dyDescent="0.2">
      <c r="A501" s="348"/>
      <c r="B501" s="198" t="s">
        <v>338</v>
      </c>
      <c r="C501" s="143" t="s">
        <v>339</v>
      </c>
      <c r="D501" s="655"/>
      <c r="E501" s="656"/>
      <c r="F501" s="655"/>
      <c r="G501" s="656"/>
      <c r="H501" s="655"/>
      <c r="I501" s="656"/>
      <c r="J501" s="655"/>
      <c r="K501" s="656"/>
      <c r="L501" s="655"/>
      <c r="M501" s="656"/>
      <c r="N501" s="655"/>
      <c r="O501" s="656"/>
      <c r="P501" s="655"/>
      <c r="Q501" s="656"/>
      <c r="R501" s="655"/>
      <c r="S501" s="656"/>
      <c r="T501" s="655"/>
      <c r="U501" s="656"/>
      <c r="V501" s="655"/>
      <c r="W501" s="656"/>
      <c r="X501" s="40"/>
      <c r="Y501" s="543">
        <f t="shared" ref="Y501:Y508" si="68">IF(OR(D501="s",F501="s",H501="s",J501="s",L501="s",N501="s",P501="s",R501="s",T501="s",V501="s"), 0, IF(OR(D501="a",F501="a",H501="a",J501="a",L501="a",N501="a",P501="a",R501="a",T501="a",V501="a"),Z501,0))</f>
        <v>0</v>
      </c>
      <c r="Z501" s="338">
        <v>10</v>
      </c>
      <c r="AA501" s="41">
        <f t="shared" ref="AA501:AA508" si="69">COUNTIF(D501:W501,"a")+COUNTIF(D501:W501,"s")</f>
        <v>0</v>
      </c>
      <c r="AB501" s="229"/>
      <c r="AD501" s="231" t="s">
        <v>479</v>
      </c>
      <c r="CG501" s="48"/>
      <c r="CH501" s="48"/>
      <c r="CI501" s="48"/>
      <c r="CJ501" s="48"/>
      <c r="CK501" s="48"/>
      <c r="CL501" s="48"/>
      <c r="CM501" s="48"/>
    </row>
    <row r="502" spans="1:95" ht="27.95" customHeight="1" x14ac:dyDescent="0.2">
      <c r="A502" s="348"/>
      <c r="B502" s="208" t="s">
        <v>340</v>
      </c>
      <c r="C502" s="126" t="s">
        <v>485</v>
      </c>
      <c r="D502" s="628"/>
      <c r="E502" s="629"/>
      <c r="F502" s="628"/>
      <c r="G502" s="629"/>
      <c r="H502" s="628"/>
      <c r="I502" s="629"/>
      <c r="J502" s="628"/>
      <c r="K502" s="629"/>
      <c r="L502" s="628"/>
      <c r="M502" s="629"/>
      <c r="N502" s="628"/>
      <c r="O502" s="629"/>
      <c r="P502" s="628"/>
      <c r="Q502" s="629"/>
      <c r="R502" s="628"/>
      <c r="S502" s="629"/>
      <c r="T502" s="628"/>
      <c r="U502" s="629"/>
      <c r="V502" s="628"/>
      <c r="W502" s="629"/>
      <c r="X502" s="40"/>
      <c r="Y502" s="179">
        <f t="shared" si="68"/>
        <v>0</v>
      </c>
      <c r="Z502" s="336">
        <v>10</v>
      </c>
      <c r="AA502" s="41">
        <f t="shared" si="69"/>
        <v>0</v>
      </c>
      <c r="AB502" s="229"/>
      <c r="AD502" s="231"/>
      <c r="CG502" s="48"/>
      <c r="CH502" s="48"/>
      <c r="CI502" s="48"/>
      <c r="CJ502" s="48"/>
      <c r="CK502" s="48"/>
      <c r="CL502" s="48"/>
      <c r="CM502" s="48"/>
    </row>
    <row r="503" spans="1:95" ht="45" customHeight="1" x14ac:dyDescent="0.2">
      <c r="A503" s="348"/>
      <c r="B503" s="201" t="s">
        <v>486</v>
      </c>
      <c r="C503" s="121" t="s">
        <v>487</v>
      </c>
      <c r="D503" s="628"/>
      <c r="E503" s="629"/>
      <c r="F503" s="628"/>
      <c r="G503" s="629"/>
      <c r="H503" s="628"/>
      <c r="I503" s="629"/>
      <c r="J503" s="628"/>
      <c r="K503" s="629"/>
      <c r="L503" s="628"/>
      <c r="M503" s="629"/>
      <c r="N503" s="628"/>
      <c r="O503" s="629"/>
      <c r="P503" s="628"/>
      <c r="Q503" s="629"/>
      <c r="R503" s="628"/>
      <c r="S503" s="629"/>
      <c r="T503" s="628"/>
      <c r="U503" s="629"/>
      <c r="V503" s="628"/>
      <c r="W503" s="629"/>
      <c r="X503" s="40"/>
      <c r="Y503" s="179">
        <f t="shared" si="68"/>
        <v>0</v>
      </c>
      <c r="Z503" s="336">
        <v>10</v>
      </c>
      <c r="AA503" s="41">
        <f t="shared" si="69"/>
        <v>0</v>
      </c>
      <c r="AB503" s="229"/>
      <c r="AD503" s="231"/>
      <c r="CG503" s="48"/>
      <c r="CH503" s="48"/>
      <c r="CI503" s="48"/>
      <c r="CJ503" s="48"/>
      <c r="CK503" s="48"/>
      <c r="CL503" s="48"/>
      <c r="CM503" s="48"/>
    </row>
    <row r="504" spans="1:95" ht="45" customHeight="1" x14ac:dyDescent="0.2">
      <c r="A504" s="348"/>
      <c r="B504" s="201" t="s">
        <v>488</v>
      </c>
      <c r="C504" s="121" t="s">
        <v>489</v>
      </c>
      <c r="D504" s="628"/>
      <c r="E504" s="629"/>
      <c r="F504" s="628"/>
      <c r="G504" s="629"/>
      <c r="H504" s="628"/>
      <c r="I504" s="629"/>
      <c r="J504" s="628"/>
      <c r="K504" s="629"/>
      <c r="L504" s="628"/>
      <c r="M504" s="629"/>
      <c r="N504" s="628"/>
      <c r="O504" s="629"/>
      <c r="P504" s="628"/>
      <c r="Q504" s="629"/>
      <c r="R504" s="628"/>
      <c r="S504" s="629"/>
      <c r="T504" s="628"/>
      <c r="U504" s="629"/>
      <c r="V504" s="628"/>
      <c r="W504" s="629"/>
      <c r="X504" s="40"/>
      <c r="Y504" s="179">
        <f t="shared" si="68"/>
        <v>0</v>
      </c>
      <c r="Z504" s="336">
        <v>5</v>
      </c>
      <c r="AA504" s="41">
        <f t="shared" si="69"/>
        <v>0</v>
      </c>
      <c r="AB504" s="229"/>
      <c r="AD504" s="231"/>
      <c r="CG504" s="48"/>
      <c r="CH504" s="48"/>
      <c r="CI504" s="48"/>
      <c r="CJ504" s="48"/>
      <c r="CK504" s="48"/>
      <c r="CL504" s="48"/>
      <c r="CM504" s="48"/>
    </row>
    <row r="505" spans="1:95" ht="45" customHeight="1" x14ac:dyDescent="0.2">
      <c r="A505" s="348"/>
      <c r="B505" s="208" t="s">
        <v>490</v>
      </c>
      <c r="C505" s="126" t="s">
        <v>491</v>
      </c>
      <c r="D505" s="628"/>
      <c r="E505" s="629"/>
      <c r="F505" s="628"/>
      <c r="G505" s="629"/>
      <c r="H505" s="628"/>
      <c r="I505" s="629"/>
      <c r="J505" s="628"/>
      <c r="K505" s="629"/>
      <c r="L505" s="628"/>
      <c r="M505" s="629"/>
      <c r="N505" s="628"/>
      <c r="O505" s="629"/>
      <c r="P505" s="628"/>
      <c r="Q505" s="629"/>
      <c r="R505" s="628"/>
      <c r="S505" s="629"/>
      <c r="T505" s="628"/>
      <c r="U505" s="629"/>
      <c r="V505" s="628"/>
      <c r="W505" s="629"/>
      <c r="X505" s="40"/>
      <c r="Y505" s="179">
        <f t="shared" si="68"/>
        <v>0</v>
      </c>
      <c r="Z505" s="336">
        <v>10</v>
      </c>
      <c r="AA505" s="41">
        <f t="shared" si="69"/>
        <v>0</v>
      </c>
      <c r="AB505" s="229"/>
      <c r="AD505" s="231" t="s">
        <v>479</v>
      </c>
      <c r="CG505" s="48"/>
      <c r="CH505" s="48"/>
      <c r="CI505" s="48"/>
      <c r="CJ505" s="48"/>
      <c r="CK505" s="48"/>
      <c r="CL505" s="48"/>
      <c r="CM505" s="48"/>
    </row>
    <row r="506" spans="1:95" ht="27.95" customHeight="1" x14ac:dyDescent="0.15">
      <c r="A506" s="348"/>
      <c r="B506" s="201" t="s">
        <v>492</v>
      </c>
      <c r="C506" s="145" t="s">
        <v>493</v>
      </c>
      <c r="D506" s="584"/>
      <c r="E506" s="586"/>
      <c r="F506" s="584"/>
      <c r="G506" s="586"/>
      <c r="H506" s="584"/>
      <c r="I506" s="586"/>
      <c r="J506" s="584"/>
      <c r="K506" s="586"/>
      <c r="L506" s="584"/>
      <c r="M506" s="586"/>
      <c r="N506" s="584"/>
      <c r="O506" s="586"/>
      <c r="P506" s="584"/>
      <c r="Q506" s="586"/>
      <c r="R506" s="584"/>
      <c r="S506" s="586"/>
      <c r="T506" s="584"/>
      <c r="U506" s="586"/>
      <c r="V506" s="584"/>
      <c r="W506" s="586"/>
      <c r="X506" s="40"/>
      <c r="Y506" s="179">
        <f t="shared" si="68"/>
        <v>0</v>
      </c>
      <c r="Z506" s="336">
        <v>10</v>
      </c>
      <c r="AA506" s="41">
        <f t="shared" si="69"/>
        <v>0</v>
      </c>
      <c r="AB506" s="229"/>
      <c r="AD506" s="231"/>
      <c r="CG506" s="48"/>
      <c r="CH506" s="48"/>
      <c r="CI506" s="48"/>
      <c r="CJ506" s="48"/>
      <c r="CK506" s="48"/>
      <c r="CL506" s="48"/>
      <c r="CM506" s="48"/>
    </row>
    <row r="507" spans="1:95" ht="45" customHeight="1" x14ac:dyDescent="0.15">
      <c r="A507" s="348"/>
      <c r="B507" s="208" t="s">
        <v>494</v>
      </c>
      <c r="C507" s="126" t="s">
        <v>495</v>
      </c>
      <c r="D507" s="584"/>
      <c r="E507" s="586"/>
      <c r="F507" s="584"/>
      <c r="G507" s="586"/>
      <c r="H507" s="584"/>
      <c r="I507" s="586"/>
      <c r="J507" s="584"/>
      <c r="K507" s="586"/>
      <c r="L507" s="584"/>
      <c r="M507" s="586"/>
      <c r="N507" s="584"/>
      <c r="O507" s="586"/>
      <c r="P507" s="584"/>
      <c r="Q507" s="586"/>
      <c r="R507" s="584"/>
      <c r="S507" s="586"/>
      <c r="T507" s="584"/>
      <c r="U507" s="586"/>
      <c r="V507" s="584"/>
      <c r="W507" s="586"/>
      <c r="X507" s="40"/>
      <c r="Y507" s="179">
        <f t="shared" si="68"/>
        <v>0</v>
      </c>
      <c r="Z507" s="336">
        <v>10</v>
      </c>
      <c r="AA507" s="41">
        <f t="shared" si="69"/>
        <v>0</v>
      </c>
      <c r="AB507" s="229"/>
      <c r="AD507" s="231" t="s">
        <v>479</v>
      </c>
      <c r="AE507" s="238"/>
      <c r="CG507" s="48"/>
      <c r="CH507" s="48"/>
      <c r="CI507" s="48"/>
      <c r="CJ507" s="48"/>
      <c r="CK507" s="48"/>
      <c r="CL507" s="48"/>
      <c r="CM507" s="48"/>
    </row>
    <row r="508" spans="1:95" ht="45" customHeight="1" thickBot="1" x14ac:dyDescent="0.2">
      <c r="A508" s="348"/>
      <c r="B508" s="201" t="s">
        <v>496</v>
      </c>
      <c r="C508" s="121" t="s">
        <v>84</v>
      </c>
      <c r="D508" s="593"/>
      <c r="E508" s="594"/>
      <c r="F508" s="593"/>
      <c r="G508" s="594"/>
      <c r="H508" s="593"/>
      <c r="I508" s="594"/>
      <c r="J508" s="593"/>
      <c r="K508" s="594"/>
      <c r="L508" s="593"/>
      <c r="M508" s="594"/>
      <c r="N508" s="593"/>
      <c r="O508" s="594"/>
      <c r="P508" s="593"/>
      <c r="Q508" s="594"/>
      <c r="R508" s="593"/>
      <c r="S508" s="594"/>
      <c r="T508" s="593"/>
      <c r="U508" s="594"/>
      <c r="V508" s="593"/>
      <c r="W508" s="594"/>
      <c r="X508" s="40"/>
      <c r="Y508" s="179">
        <f t="shared" si="68"/>
        <v>0</v>
      </c>
      <c r="Z508" s="336">
        <v>10</v>
      </c>
      <c r="AA508" s="41">
        <f t="shared" si="69"/>
        <v>0</v>
      </c>
      <c r="AB508" s="229"/>
      <c r="AD508" s="231"/>
      <c r="AE508" s="238"/>
      <c r="CG508" s="48"/>
      <c r="CH508" s="48"/>
      <c r="CI508" s="48"/>
      <c r="CJ508" s="48"/>
      <c r="CK508" s="48"/>
      <c r="CL508" s="48"/>
      <c r="CM508" s="48"/>
    </row>
    <row r="509" spans="1:95" ht="21" customHeight="1" thickTop="1" thickBot="1" x14ac:dyDescent="0.25">
      <c r="A509" s="348"/>
      <c r="B509" s="84"/>
      <c r="C509" s="145"/>
      <c r="D509" s="638" t="s">
        <v>76</v>
      </c>
      <c r="E509" s="639"/>
      <c r="F509" s="639"/>
      <c r="G509" s="639"/>
      <c r="H509" s="639"/>
      <c r="I509" s="639"/>
      <c r="J509" s="639"/>
      <c r="K509" s="639"/>
      <c r="L509" s="639"/>
      <c r="M509" s="639"/>
      <c r="N509" s="639"/>
      <c r="O509" s="639"/>
      <c r="P509" s="639"/>
      <c r="Q509" s="639"/>
      <c r="R509" s="639"/>
      <c r="S509" s="639"/>
      <c r="T509" s="639"/>
      <c r="U509" s="639"/>
      <c r="V509" s="639"/>
      <c r="W509" s="639"/>
      <c r="X509" s="640"/>
      <c r="Y509" s="86">
        <f>SUM(Y501:Y508)</f>
        <v>0</v>
      </c>
      <c r="Z509" s="337">
        <f>SUM(Z501:Z508)</f>
        <v>75</v>
      </c>
      <c r="AD509" s="231"/>
      <c r="CG509" s="48"/>
      <c r="CH509" s="48"/>
      <c r="CI509" s="48"/>
      <c r="CJ509" s="48"/>
      <c r="CK509" s="48"/>
      <c r="CL509" s="48"/>
      <c r="CM509" s="48"/>
    </row>
    <row r="510" spans="1:95" ht="21" customHeight="1" thickBot="1" x14ac:dyDescent="0.25">
      <c r="A510" s="321"/>
      <c r="B510" s="163"/>
      <c r="C510" s="306"/>
      <c r="D510" s="634"/>
      <c r="E510" s="635"/>
      <c r="F510" s="752">
        <v>30</v>
      </c>
      <c r="G510" s="753"/>
      <c r="H510" s="753"/>
      <c r="I510" s="753"/>
      <c r="J510" s="753"/>
      <c r="K510" s="753"/>
      <c r="L510" s="753"/>
      <c r="M510" s="753"/>
      <c r="N510" s="753"/>
      <c r="O510" s="753"/>
      <c r="P510" s="753"/>
      <c r="Q510" s="753"/>
      <c r="R510" s="753"/>
      <c r="S510" s="753"/>
      <c r="T510" s="753"/>
      <c r="U510" s="753"/>
      <c r="V510" s="753"/>
      <c r="W510" s="753"/>
      <c r="X510" s="753"/>
      <c r="Y510" s="753"/>
      <c r="Z510" s="754"/>
      <c r="AD510" s="231"/>
      <c r="AE510" s="238"/>
      <c r="CG510" s="48"/>
      <c r="CH510" s="48"/>
      <c r="CI510" s="48"/>
      <c r="CJ510" s="48"/>
      <c r="CK510" s="48"/>
      <c r="CL510" s="48"/>
      <c r="CM510" s="48"/>
    </row>
    <row r="511" spans="1:95" ht="30" customHeight="1" thickBot="1" x14ac:dyDescent="0.25">
      <c r="A511" s="319"/>
      <c r="B511" s="206">
        <v>6200</v>
      </c>
      <c r="C511" s="273" t="s">
        <v>181</v>
      </c>
      <c r="D511" s="528"/>
      <c r="E511" s="529"/>
      <c r="F511" s="528"/>
      <c r="G511" s="529"/>
      <c r="H511" s="425" t="s">
        <v>75</v>
      </c>
      <c r="I511" s="529"/>
      <c r="J511" s="528"/>
      <c r="K511" s="529"/>
      <c r="L511" s="528"/>
      <c r="M511" s="529"/>
      <c r="N511" s="528"/>
      <c r="O511" s="529"/>
      <c r="P511" s="425" t="s">
        <v>75</v>
      </c>
      <c r="Q511" s="529"/>
      <c r="R511" s="528"/>
      <c r="S511" s="529"/>
      <c r="T511" s="528"/>
      <c r="U511" s="529"/>
      <c r="V511" s="528"/>
      <c r="W511" s="529"/>
      <c r="X511" s="362"/>
      <c r="Y511" s="480"/>
      <c r="Z511" s="258"/>
      <c r="AD511" s="231"/>
      <c r="CG511" s="48"/>
      <c r="CH511" s="48"/>
      <c r="CI511" s="48"/>
      <c r="CJ511" s="48"/>
      <c r="CK511" s="48"/>
      <c r="CL511" s="48"/>
      <c r="CM511" s="48"/>
    </row>
    <row r="512" spans="1:95" ht="45" customHeight="1" x14ac:dyDescent="0.2">
      <c r="A512" s="348"/>
      <c r="B512" s="198" t="s">
        <v>327</v>
      </c>
      <c r="C512" s="135" t="s">
        <v>524</v>
      </c>
      <c r="D512" s="655"/>
      <c r="E512" s="656"/>
      <c r="F512" s="655"/>
      <c r="G512" s="656"/>
      <c r="H512" s="655"/>
      <c r="I512" s="656"/>
      <c r="J512" s="655"/>
      <c r="K512" s="656"/>
      <c r="L512" s="655"/>
      <c r="M512" s="656"/>
      <c r="N512" s="655"/>
      <c r="O512" s="656"/>
      <c r="P512" s="655"/>
      <c r="Q512" s="656"/>
      <c r="R512" s="655"/>
      <c r="S512" s="656"/>
      <c r="T512" s="655"/>
      <c r="U512" s="656"/>
      <c r="V512" s="655"/>
      <c r="W512" s="656"/>
      <c r="X512" s="98"/>
      <c r="Y512" s="179">
        <f t="shared" ref="Y512:Y521" si="70">IF(OR(D512="s",F512="s",H512="s",J512="s",L512="s",N512="s",P512="s",R512="s",T512="s",V512="s"), 0, IF(OR(D512="a",F512="a",H512="a",J512="a",L512="a",N512="a",P512="a",R512="a",T512="a",V512="a"),Z512,0))</f>
        <v>0</v>
      </c>
      <c r="Z512" s="336">
        <v>10</v>
      </c>
      <c r="AA512" s="41">
        <f t="shared" ref="AA512:AA519" si="71">COUNTIF(D512:W512,"a")+COUNTIF(D512:W512,"s")</f>
        <v>0</v>
      </c>
      <c r="AB512" s="229"/>
      <c r="AD512" s="231" t="s">
        <v>479</v>
      </c>
      <c r="CG512" s="48"/>
      <c r="CH512" s="48"/>
      <c r="CI512" s="48"/>
      <c r="CJ512" s="48"/>
      <c r="CK512" s="48"/>
      <c r="CL512" s="48"/>
      <c r="CM512" s="48"/>
    </row>
    <row r="513" spans="1:95" ht="27.95" customHeight="1" x14ac:dyDescent="0.2">
      <c r="A513" s="348"/>
      <c r="B513" s="198" t="s">
        <v>328</v>
      </c>
      <c r="C513" s="127" t="s">
        <v>329</v>
      </c>
      <c r="D513" s="628"/>
      <c r="E513" s="629"/>
      <c r="F513" s="628"/>
      <c r="G513" s="629"/>
      <c r="H513" s="628"/>
      <c r="I513" s="629"/>
      <c r="J513" s="628"/>
      <c r="K513" s="629"/>
      <c r="L513" s="628"/>
      <c r="M513" s="629"/>
      <c r="N513" s="628"/>
      <c r="O513" s="629"/>
      <c r="P513" s="628"/>
      <c r="Q513" s="629"/>
      <c r="R513" s="628"/>
      <c r="S513" s="629"/>
      <c r="T513" s="628"/>
      <c r="U513" s="629"/>
      <c r="V513" s="628"/>
      <c r="W513" s="629"/>
      <c r="X513" s="98"/>
      <c r="Y513" s="179">
        <f t="shared" si="70"/>
        <v>0</v>
      </c>
      <c r="Z513" s="336">
        <v>5</v>
      </c>
      <c r="AA513" s="41">
        <f t="shared" si="71"/>
        <v>0</v>
      </c>
      <c r="AB513" s="229"/>
      <c r="AD513" s="231" t="s">
        <v>479</v>
      </c>
      <c r="CG513" s="48"/>
      <c r="CH513" s="48"/>
      <c r="CI513" s="48"/>
      <c r="CJ513" s="48"/>
      <c r="CK513" s="48"/>
      <c r="CL513" s="48"/>
      <c r="CM513" s="48"/>
    </row>
    <row r="514" spans="1:95" ht="67.7" customHeight="1" x14ac:dyDescent="0.2">
      <c r="A514" s="348"/>
      <c r="B514" s="208" t="s">
        <v>317</v>
      </c>
      <c r="C514" s="124" t="s">
        <v>370</v>
      </c>
      <c r="D514" s="628"/>
      <c r="E514" s="629"/>
      <c r="F514" s="628"/>
      <c r="G514" s="629"/>
      <c r="H514" s="628"/>
      <c r="I514" s="629"/>
      <c r="J514" s="628"/>
      <c r="K514" s="629"/>
      <c r="L514" s="628"/>
      <c r="M514" s="629"/>
      <c r="N514" s="628"/>
      <c r="O514" s="629"/>
      <c r="P514" s="628"/>
      <c r="Q514" s="629"/>
      <c r="R514" s="628"/>
      <c r="S514" s="629"/>
      <c r="T514" s="628"/>
      <c r="U514" s="629"/>
      <c r="V514" s="628"/>
      <c r="W514" s="629"/>
      <c r="X514" s="98"/>
      <c r="Y514" s="179">
        <f t="shared" si="70"/>
        <v>0</v>
      </c>
      <c r="Z514" s="336">
        <v>10</v>
      </c>
      <c r="AA514" s="41">
        <f t="shared" si="71"/>
        <v>0</v>
      </c>
      <c r="AB514" s="229"/>
      <c r="AD514" s="231"/>
      <c r="CG514" s="48"/>
      <c r="CH514" s="48"/>
      <c r="CI514" s="48"/>
      <c r="CJ514" s="48"/>
      <c r="CK514" s="48"/>
      <c r="CL514" s="48"/>
      <c r="CM514" s="48"/>
    </row>
    <row r="515" spans="1:95" ht="27.95" customHeight="1" x14ac:dyDescent="0.2">
      <c r="A515" s="348"/>
      <c r="B515" s="208" t="s">
        <v>141</v>
      </c>
      <c r="C515" s="124" t="s">
        <v>508</v>
      </c>
      <c r="D515" s="628"/>
      <c r="E515" s="629"/>
      <c r="F515" s="628"/>
      <c r="G515" s="629"/>
      <c r="H515" s="628"/>
      <c r="I515" s="629"/>
      <c r="J515" s="628"/>
      <c r="K515" s="629"/>
      <c r="L515" s="628"/>
      <c r="M515" s="629"/>
      <c r="N515" s="628"/>
      <c r="O515" s="629"/>
      <c r="P515" s="628"/>
      <c r="Q515" s="629"/>
      <c r="R515" s="628"/>
      <c r="S515" s="629"/>
      <c r="T515" s="628"/>
      <c r="U515" s="629"/>
      <c r="V515" s="628"/>
      <c r="W515" s="629"/>
      <c r="X515" s="98"/>
      <c r="Y515" s="179">
        <f t="shared" si="70"/>
        <v>0</v>
      </c>
      <c r="Z515" s="336">
        <v>10</v>
      </c>
      <c r="AA515" s="41">
        <f t="shared" si="71"/>
        <v>0</v>
      </c>
      <c r="AB515" s="229"/>
      <c r="AD515" s="231"/>
      <c r="CG515" s="48"/>
      <c r="CH515" s="48"/>
      <c r="CI515" s="48"/>
      <c r="CJ515" s="48"/>
      <c r="CK515" s="48"/>
      <c r="CL515" s="48"/>
      <c r="CM515" s="48"/>
    </row>
    <row r="516" spans="1:95" ht="45" customHeight="1" x14ac:dyDescent="0.2">
      <c r="A516" s="348"/>
      <c r="B516" s="208" t="s">
        <v>142</v>
      </c>
      <c r="C516" s="124" t="s">
        <v>525</v>
      </c>
      <c r="D516" s="628"/>
      <c r="E516" s="629"/>
      <c r="F516" s="628"/>
      <c r="G516" s="629"/>
      <c r="H516" s="628"/>
      <c r="I516" s="629"/>
      <c r="J516" s="628"/>
      <c r="K516" s="629"/>
      <c r="L516" s="628"/>
      <c r="M516" s="629"/>
      <c r="N516" s="628"/>
      <c r="O516" s="629"/>
      <c r="P516" s="628"/>
      <c r="Q516" s="629"/>
      <c r="R516" s="628"/>
      <c r="S516" s="629"/>
      <c r="T516" s="628"/>
      <c r="U516" s="629"/>
      <c r="V516" s="628"/>
      <c r="W516" s="629"/>
      <c r="X516" s="98"/>
      <c r="Y516" s="179">
        <f t="shared" si="70"/>
        <v>0</v>
      </c>
      <c r="Z516" s="336">
        <v>5</v>
      </c>
      <c r="AA516" s="41">
        <f t="shared" si="71"/>
        <v>0</v>
      </c>
      <c r="AB516" s="229"/>
      <c r="AD516" s="231" t="s">
        <v>479</v>
      </c>
      <c r="CG516" s="48"/>
      <c r="CH516" s="48"/>
      <c r="CI516" s="48"/>
      <c r="CJ516" s="48"/>
      <c r="CK516" s="48"/>
      <c r="CL516" s="48"/>
      <c r="CM516" s="48"/>
    </row>
    <row r="517" spans="1:95" ht="45" customHeight="1" x14ac:dyDescent="0.2">
      <c r="A517" s="348"/>
      <c r="B517" s="208" t="s">
        <v>242</v>
      </c>
      <c r="C517" s="124" t="s">
        <v>164</v>
      </c>
      <c r="D517" s="628"/>
      <c r="E517" s="629"/>
      <c r="F517" s="628"/>
      <c r="G517" s="629"/>
      <c r="H517" s="628"/>
      <c r="I517" s="629"/>
      <c r="J517" s="628"/>
      <c r="K517" s="629"/>
      <c r="L517" s="628"/>
      <c r="M517" s="629"/>
      <c r="N517" s="628"/>
      <c r="O517" s="629"/>
      <c r="P517" s="628"/>
      <c r="Q517" s="629"/>
      <c r="R517" s="628"/>
      <c r="S517" s="629"/>
      <c r="T517" s="628"/>
      <c r="U517" s="629"/>
      <c r="V517" s="628"/>
      <c r="W517" s="629"/>
      <c r="X517" s="106"/>
      <c r="Y517" s="179">
        <f t="shared" si="70"/>
        <v>0</v>
      </c>
      <c r="Z517" s="336">
        <v>10</v>
      </c>
      <c r="AA517" s="41">
        <f t="shared" si="71"/>
        <v>0</v>
      </c>
      <c r="AB517" s="229"/>
      <c r="AD517" s="231" t="s">
        <v>479</v>
      </c>
      <c r="CG517" s="48"/>
      <c r="CH517" s="48"/>
      <c r="CI517" s="48"/>
      <c r="CJ517" s="48"/>
      <c r="CK517" s="48"/>
      <c r="CL517" s="48"/>
      <c r="CM517" s="48"/>
    </row>
    <row r="518" spans="1:95" ht="45" customHeight="1" x14ac:dyDescent="0.2">
      <c r="A518" s="348"/>
      <c r="B518" s="208" t="s">
        <v>47</v>
      </c>
      <c r="C518" s="124" t="s">
        <v>433</v>
      </c>
      <c r="D518" s="628"/>
      <c r="E518" s="629"/>
      <c r="F518" s="628"/>
      <c r="G518" s="629"/>
      <c r="H518" s="628"/>
      <c r="I518" s="629"/>
      <c r="J518" s="628"/>
      <c r="K518" s="629"/>
      <c r="L518" s="628"/>
      <c r="M518" s="629"/>
      <c r="N518" s="628"/>
      <c r="O518" s="629"/>
      <c r="P518" s="628"/>
      <c r="Q518" s="629"/>
      <c r="R518" s="628"/>
      <c r="S518" s="629"/>
      <c r="T518" s="628"/>
      <c r="U518" s="629"/>
      <c r="V518" s="628"/>
      <c r="W518" s="629"/>
      <c r="X518" s="32"/>
      <c r="Y518" s="87">
        <f>IF(OR(D518="s",F518="s",H518="s",J518="s",L518="s",N518="s",P518="s",R518="s",T518="s",V518="s"), 0, IF(OR(D518="a",F518="a",H518="a",J518="a",L518="a",N518="a",P518="a",R518="a",T518="a",V518="a", X518="NA"),Z518,0))</f>
        <v>0</v>
      </c>
      <c r="Z518" s="336">
        <v>5</v>
      </c>
      <c r="AA518" s="41">
        <f>COUNTIF(D518:W518,"a")+COUNTIF(D518:W518,"s")+COUNTIF(X518,"NA")</f>
        <v>0</v>
      </c>
      <c r="AB518" s="229"/>
      <c r="AD518" s="231" t="s">
        <v>479</v>
      </c>
      <c r="CG518" s="48"/>
      <c r="CH518" s="48"/>
      <c r="CI518" s="48"/>
      <c r="CJ518" s="48"/>
      <c r="CK518" s="48"/>
      <c r="CL518" s="48"/>
      <c r="CM518" s="48"/>
    </row>
    <row r="519" spans="1:95" ht="45" customHeight="1" x14ac:dyDescent="0.2">
      <c r="A519" s="348"/>
      <c r="B519" s="208" t="s">
        <v>318</v>
      </c>
      <c r="C519" s="124" t="s">
        <v>521</v>
      </c>
      <c r="D519" s="628"/>
      <c r="E519" s="629"/>
      <c r="F519" s="628"/>
      <c r="G519" s="629"/>
      <c r="H519" s="628"/>
      <c r="I519" s="629"/>
      <c r="J519" s="628"/>
      <c r="K519" s="629"/>
      <c r="L519" s="628"/>
      <c r="M519" s="629"/>
      <c r="N519" s="628"/>
      <c r="O519" s="629"/>
      <c r="P519" s="628"/>
      <c r="Q519" s="629"/>
      <c r="R519" s="628"/>
      <c r="S519" s="629"/>
      <c r="T519" s="628"/>
      <c r="U519" s="629"/>
      <c r="V519" s="628"/>
      <c r="W519" s="629"/>
      <c r="X519" s="98"/>
      <c r="Y519" s="179">
        <f t="shared" si="70"/>
        <v>0</v>
      </c>
      <c r="Z519" s="336">
        <v>10</v>
      </c>
      <c r="AA519" s="41">
        <f t="shared" si="71"/>
        <v>0</v>
      </c>
      <c r="AB519" s="229"/>
      <c r="AD519" s="231" t="s">
        <v>479</v>
      </c>
      <c r="CG519" s="48"/>
      <c r="CH519" s="48"/>
      <c r="CI519" s="48"/>
      <c r="CJ519" s="48"/>
      <c r="CK519" s="48"/>
      <c r="CL519" s="48"/>
      <c r="CM519" s="48"/>
    </row>
    <row r="520" spans="1:95" ht="27.95" customHeight="1" x14ac:dyDescent="0.2">
      <c r="A520" s="348"/>
      <c r="B520" s="208" t="s">
        <v>110</v>
      </c>
      <c r="C520" s="124" t="s">
        <v>326</v>
      </c>
      <c r="D520" s="603"/>
      <c r="E520" s="604"/>
      <c r="F520" s="603"/>
      <c r="G520" s="604"/>
      <c r="H520" s="603"/>
      <c r="I520" s="604"/>
      <c r="J520" s="603"/>
      <c r="K520" s="604"/>
      <c r="L520" s="603"/>
      <c r="M520" s="604"/>
      <c r="N520" s="603"/>
      <c r="O520" s="604"/>
      <c r="P520" s="603"/>
      <c r="Q520" s="604"/>
      <c r="R520" s="603"/>
      <c r="S520" s="604"/>
      <c r="T520" s="603"/>
      <c r="U520" s="604"/>
      <c r="V520" s="603"/>
      <c r="W520" s="604"/>
      <c r="X520" s="98"/>
      <c r="Y520" s="96">
        <f t="shared" si="70"/>
        <v>0</v>
      </c>
      <c r="Z520" s="339">
        <v>10</v>
      </c>
      <c r="AA520" s="41">
        <f>IF((COUNTIF(D520:W520,"a")+COUNTIF(D520:W520,"s"))&gt;0,IF(OR((COUNTIF(D521:W521,"a")+COUNTIF(D521:W521,"s"))),0,COUNTIF(D520:W520,"a")+COUNTIF(D520:W520,"s")),COUNTIF(D520:W520,"a")+COUNTIF(D520:W520,"s"))</f>
        <v>0</v>
      </c>
      <c r="AB520" s="185"/>
      <c r="AD520" s="231"/>
      <c r="CG520" s="48"/>
      <c r="CH520" s="48"/>
      <c r="CI520" s="48"/>
      <c r="CJ520" s="48"/>
      <c r="CK520" s="48"/>
      <c r="CL520" s="48"/>
      <c r="CM520" s="48"/>
    </row>
    <row r="521" spans="1:95" ht="27.95" customHeight="1" thickBot="1" x14ac:dyDescent="0.25">
      <c r="A521" s="348"/>
      <c r="B521" s="209" t="s">
        <v>143</v>
      </c>
      <c r="C521" s="131" t="s">
        <v>414</v>
      </c>
      <c r="D521" s="593"/>
      <c r="E521" s="594"/>
      <c r="F521" s="593"/>
      <c r="G521" s="594"/>
      <c r="H521" s="593"/>
      <c r="I521" s="594"/>
      <c r="J521" s="593"/>
      <c r="K521" s="594"/>
      <c r="L521" s="593"/>
      <c r="M521" s="594"/>
      <c r="N521" s="593"/>
      <c r="O521" s="594"/>
      <c r="P521" s="593"/>
      <c r="Q521" s="594"/>
      <c r="R521" s="593"/>
      <c r="S521" s="594"/>
      <c r="T521" s="593"/>
      <c r="U521" s="594"/>
      <c r="V521" s="593"/>
      <c r="W521" s="594"/>
      <c r="X521" s="98"/>
      <c r="Y521" s="107">
        <f t="shared" si="70"/>
        <v>0</v>
      </c>
      <c r="Z521" s="349">
        <v>10</v>
      </c>
      <c r="AA521" s="41">
        <f>IF((COUNTIF(D521:W521,"a")+COUNTIF(D521:W521,"s"))&gt;0,IF((COUNTIF(D520:W520,"a")+COUNTIF(D520:W520,"s"))&gt;0,0,COUNTIF(D521:W521,"a")+COUNTIF(D521:W521,"s")), COUNTIF(D521:W521,"a")+COUNTIF(D521:W521,"s"))</f>
        <v>0</v>
      </c>
      <c r="AB521" s="185"/>
      <c r="AD521" s="231"/>
      <c r="CG521" s="48"/>
      <c r="CH521" s="48"/>
      <c r="CI521" s="48"/>
      <c r="CJ521" s="48"/>
      <c r="CK521" s="48"/>
      <c r="CL521" s="48"/>
      <c r="CM521" s="48"/>
    </row>
    <row r="522" spans="1:95" ht="21" customHeight="1" thickTop="1" thickBot="1" x14ac:dyDescent="0.25">
      <c r="A522" s="348"/>
      <c r="B522" s="38"/>
      <c r="C522" s="122"/>
      <c r="D522" s="638" t="s">
        <v>76</v>
      </c>
      <c r="E522" s="639"/>
      <c r="F522" s="639"/>
      <c r="G522" s="639"/>
      <c r="H522" s="639"/>
      <c r="I522" s="639"/>
      <c r="J522" s="639"/>
      <c r="K522" s="639"/>
      <c r="L522" s="639"/>
      <c r="M522" s="639"/>
      <c r="N522" s="639"/>
      <c r="O522" s="639"/>
      <c r="P522" s="639"/>
      <c r="Q522" s="639"/>
      <c r="R522" s="639"/>
      <c r="S522" s="639"/>
      <c r="T522" s="639"/>
      <c r="U522" s="639"/>
      <c r="V522" s="639"/>
      <c r="W522" s="639"/>
      <c r="X522" s="640"/>
      <c r="Y522" s="6">
        <f>SUM(Y512:Y521)</f>
        <v>0</v>
      </c>
      <c r="Z522" s="337">
        <f>SUM(Z512:Z520)</f>
        <v>75</v>
      </c>
      <c r="AD522" s="231"/>
      <c r="CG522" s="48"/>
      <c r="CH522" s="48"/>
      <c r="CI522" s="48"/>
      <c r="CJ522" s="48"/>
      <c r="CK522" s="48"/>
      <c r="CL522" s="48"/>
      <c r="CM522" s="48"/>
    </row>
    <row r="523" spans="1:95" ht="21" customHeight="1" thickBot="1" x14ac:dyDescent="0.25">
      <c r="A523" s="321"/>
      <c r="B523" s="163"/>
      <c r="C523" s="156"/>
      <c r="D523" s="634"/>
      <c r="E523" s="635"/>
      <c r="F523" s="713">
        <v>45</v>
      </c>
      <c r="G523" s="642"/>
      <c r="H523" s="642"/>
      <c r="I523" s="642"/>
      <c r="J523" s="642"/>
      <c r="K523" s="642"/>
      <c r="L523" s="642"/>
      <c r="M523" s="642"/>
      <c r="N523" s="642"/>
      <c r="O523" s="642"/>
      <c r="P523" s="642"/>
      <c r="Q523" s="642"/>
      <c r="R523" s="642"/>
      <c r="S523" s="642"/>
      <c r="T523" s="642"/>
      <c r="U523" s="642"/>
      <c r="V523" s="642"/>
      <c r="W523" s="642"/>
      <c r="X523" s="642"/>
      <c r="Y523" s="642"/>
      <c r="Z523" s="643"/>
      <c r="AD523" s="231"/>
      <c r="CG523" s="48"/>
      <c r="CH523" s="48"/>
      <c r="CI523" s="48"/>
      <c r="CJ523" s="48"/>
      <c r="CK523" s="48"/>
      <c r="CL523" s="48"/>
      <c r="CM523" s="48"/>
    </row>
    <row r="524" spans="1:95" s="245" customFormat="1" ht="30" customHeight="1" thickBot="1" x14ac:dyDescent="0.25">
      <c r="A524" s="439"/>
      <c r="B524" s="203" t="s">
        <v>72</v>
      </c>
      <c r="C524" s="153" t="s">
        <v>182</v>
      </c>
      <c r="D524" s="300"/>
      <c r="E524" s="301"/>
      <c r="F524" s="303"/>
      <c r="G524" s="302"/>
      <c r="H524" s="425" t="s">
        <v>75</v>
      </c>
      <c r="I524" s="301"/>
      <c r="J524" s="364"/>
      <c r="K524" s="302"/>
      <c r="L524" s="300"/>
      <c r="M524" s="301"/>
      <c r="N524" s="303"/>
      <c r="O524" s="302"/>
      <c r="P524" s="300"/>
      <c r="Q524" s="301"/>
      <c r="R524" s="303"/>
      <c r="S524" s="302"/>
      <c r="T524" s="300"/>
      <c r="U524" s="301"/>
      <c r="V524" s="303"/>
      <c r="W524" s="302"/>
      <c r="X524" s="304"/>
      <c r="Y524" s="304"/>
      <c r="Z524" s="342"/>
      <c r="AA524" s="184"/>
      <c r="AB524" s="243"/>
      <c r="AC524" s="244"/>
      <c r="AD524" s="231"/>
      <c r="AE524" s="244"/>
      <c r="AF524" s="244"/>
      <c r="AG524" s="244"/>
      <c r="AH524" s="244"/>
      <c r="AI524" s="244"/>
      <c r="AJ524" s="244"/>
      <c r="AK524" s="244"/>
      <c r="AL524" s="244"/>
      <c r="AM524" s="244"/>
      <c r="AN524" s="244"/>
      <c r="AO524" s="244"/>
      <c r="AP524" s="244"/>
      <c r="AQ524" s="244"/>
      <c r="AR524" s="244"/>
      <c r="AS524" s="244"/>
      <c r="AT524" s="244"/>
      <c r="AU524" s="244"/>
      <c r="AV524" s="244"/>
      <c r="AW524" s="244"/>
      <c r="AX524" s="244"/>
      <c r="AY524" s="244"/>
      <c r="AZ524" s="244"/>
      <c r="BA524" s="244"/>
      <c r="BB524" s="244"/>
      <c r="BC524" s="244"/>
      <c r="BD524" s="244"/>
      <c r="BE524" s="244"/>
      <c r="BF524" s="244"/>
      <c r="BG524" s="244"/>
      <c r="BH524" s="244"/>
      <c r="BI524" s="244"/>
      <c r="BJ524" s="244"/>
      <c r="BK524" s="244"/>
      <c r="BL524" s="244"/>
      <c r="BM524" s="244"/>
      <c r="BN524" s="244"/>
      <c r="BO524" s="244"/>
      <c r="BP524" s="244"/>
      <c r="BQ524" s="244"/>
      <c r="BR524" s="244"/>
      <c r="BS524" s="244"/>
      <c r="BT524" s="244"/>
      <c r="BU524" s="244"/>
      <c r="BV524" s="244"/>
      <c r="BW524" s="244"/>
      <c r="BX524" s="244"/>
      <c r="BY524" s="244"/>
      <c r="BZ524" s="244"/>
      <c r="CA524" s="244"/>
      <c r="CB524" s="244"/>
      <c r="CC524" s="244"/>
      <c r="CD524" s="244"/>
      <c r="CE524" s="243"/>
      <c r="CF524" s="243"/>
      <c r="CG524" s="243"/>
      <c r="CH524" s="243"/>
      <c r="CI524" s="243"/>
      <c r="CJ524" s="243"/>
      <c r="CK524" s="243"/>
      <c r="CL524" s="243"/>
      <c r="CM524" s="243"/>
      <c r="CN524" s="243"/>
      <c r="CO524" s="243"/>
      <c r="CP524" s="243"/>
      <c r="CQ524" s="243"/>
    </row>
    <row r="525" spans="1:95" s="245" customFormat="1" ht="45" customHeight="1" x14ac:dyDescent="0.2">
      <c r="A525" s="348"/>
      <c r="B525" s="201" t="s">
        <v>245</v>
      </c>
      <c r="C525" s="121" t="s">
        <v>246</v>
      </c>
      <c r="D525" s="628"/>
      <c r="E525" s="629"/>
      <c r="F525" s="628"/>
      <c r="G525" s="629"/>
      <c r="H525" s="628"/>
      <c r="I525" s="629"/>
      <c r="J525" s="628"/>
      <c r="K525" s="629"/>
      <c r="L525" s="628"/>
      <c r="M525" s="629"/>
      <c r="N525" s="628"/>
      <c r="O525" s="629"/>
      <c r="P525" s="628"/>
      <c r="Q525" s="629"/>
      <c r="R525" s="628"/>
      <c r="S525" s="629"/>
      <c r="T525" s="628"/>
      <c r="U525" s="629"/>
      <c r="V525" s="628"/>
      <c r="W525" s="629"/>
      <c r="X525" s="252"/>
      <c r="Y525" s="179">
        <f t="shared" ref="Y525:Y530" si="72">IF(OR(D525="s",F525="s",H525="s",J525="s",L525="s",N525="s",P525="s",R525="s",T525="s",V525="s"), 0, IF(OR(D525="a",F525="a",H525="a",J525="a",L525="a",N525="a",P525="a",R525="a",T525="a",V525="a"),Z525,0))</f>
        <v>0</v>
      </c>
      <c r="Z525" s="336">
        <v>20</v>
      </c>
      <c r="AA525" s="184">
        <f t="shared" ref="AA525:AA530" si="73">COUNTIF(D525:W525,"a")+COUNTIF(D525:W525,"s")</f>
        <v>0</v>
      </c>
      <c r="AB525" s="229"/>
      <c r="AC525" s="244"/>
      <c r="AD525" s="231" t="s">
        <v>479</v>
      </c>
      <c r="AE525" s="244"/>
      <c r="AF525" s="244"/>
      <c r="AG525" s="244"/>
      <c r="AH525" s="244"/>
      <c r="AI525" s="244"/>
      <c r="AJ525" s="244"/>
      <c r="AK525" s="244"/>
      <c r="AL525" s="244"/>
      <c r="AM525" s="244"/>
      <c r="AN525" s="244"/>
      <c r="AO525" s="244"/>
      <c r="AP525" s="244"/>
      <c r="AQ525" s="244"/>
      <c r="AR525" s="244"/>
      <c r="AS525" s="244"/>
      <c r="AT525" s="244"/>
      <c r="AU525" s="244"/>
      <c r="AV525" s="244"/>
      <c r="AW525" s="244"/>
      <c r="AX525" s="244"/>
      <c r="AY525" s="244"/>
      <c r="AZ525" s="244"/>
      <c r="BA525" s="244"/>
      <c r="BB525" s="244"/>
      <c r="BC525" s="244"/>
      <c r="BD525" s="244"/>
      <c r="BE525" s="244"/>
      <c r="BF525" s="244"/>
      <c r="BG525" s="244"/>
      <c r="BH525" s="244"/>
      <c r="BI525" s="244"/>
      <c r="BJ525" s="244"/>
      <c r="BK525" s="244"/>
      <c r="BL525" s="244"/>
      <c r="BM525" s="244"/>
      <c r="BN525" s="244"/>
      <c r="BO525" s="244"/>
      <c r="BP525" s="244"/>
      <c r="BQ525" s="244"/>
      <c r="BR525" s="244"/>
      <c r="BS525" s="244"/>
      <c r="BT525" s="244"/>
      <c r="BU525" s="244"/>
      <c r="BV525" s="244"/>
      <c r="BW525" s="244"/>
      <c r="BX525" s="244"/>
      <c r="BY525" s="244"/>
      <c r="BZ525" s="244"/>
      <c r="CA525" s="244"/>
      <c r="CB525" s="244"/>
      <c r="CC525" s="244"/>
      <c r="CD525" s="244"/>
      <c r="CE525" s="243"/>
      <c r="CF525" s="243"/>
      <c r="CG525" s="243"/>
      <c r="CH525" s="243"/>
      <c r="CI525" s="243"/>
      <c r="CJ525" s="243"/>
      <c r="CK525" s="243"/>
      <c r="CL525" s="243"/>
      <c r="CM525" s="243"/>
      <c r="CN525" s="243"/>
      <c r="CO525" s="243"/>
      <c r="CP525" s="243"/>
      <c r="CQ525" s="243"/>
    </row>
    <row r="526" spans="1:95" s="245" customFormat="1" ht="27.95" customHeight="1" x14ac:dyDescent="0.2">
      <c r="A526" s="348"/>
      <c r="B526" s="201" t="s">
        <v>330</v>
      </c>
      <c r="C526" s="265" t="s">
        <v>4</v>
      </c>
      <c r="D526" s="628"/>
      <c r="E526" s="629"/>
      <c r="F526" s="628"/>
      <c r="G526" s="629"/>
      <c r="H526" s="628"/>
      <c r="I526" s="629"/>
      <c r="J526" s="628"/>
      <c r="K526" s="629"/>
      <c r="L526" s="628"/>
      <c r="M526" s="629"/>
      <c r="N526" s="628"/>
      <c r="O526" s="629"/>
      <c r="P526" s="628"/>
      <c r="Q526" s="629"/>
      <c r="R526" s="628"/>
      <c r="S526" s="629"/>
      <c r="T526" s="628"/>
      <c r="U526" s="629"/>
      <c r="V526" s="628"/>
      <c r="W526" s="629"/>
      <c r="X526" s="307"/>
      <c r="Y526" s="179">
        <f t="shared" si="72"/>
        <v>0</v>
      </c>
      <c r="Z526" s="336">
        <v>10</v>
      </c>
      <c r="AA526" s="184">
        <f t="shared" si="73"/>
        <v>0</v>
      </c>
      <c r="AB526" s="229"/>
      <c r="AC526" s="244"/>
      <c r="AD526" s="231"/>
      <c r="AE526" s="244"/>
      <c r="AF526" s="244"/>
      <c r="AG526" s="244"/>
      <c r="AH526" s="244"/>
      <c r="AI526" s="244"/>
      <c r="AJ526" s="244"/>
      <c r="AK526" s="244"/>
      <c r="AL526" s="244"/>
      <c r="AM526" s="244"/>
      <c r="AN526" s="244"/>
      <c r="AO526" s="244"/>
      <c r="AP526" s="244"/>
      <c r="AQ526" s="244"/>
      <c r="AR526" s="244"/>
      <c r="AS526" s="244"/>
      <c r="AT526" s="244"/>
      <c r="AU526" s="244"/>
      <c r="AV526" s="244"/>
      <c r="AW526" s="244"/>
      <c r="AX526" s="244"/>
      <c r="AY526" s="244"/>
      <c r="AZ526" s="244"/>
      <c r="BA526" s="244"/>
      <c r="BB526" s="244"/>
      <c r="BC526" s="244"/>
      <c r="BD526" s="244"/>
      <c r="BE526" s="244"/>
      <c r="BF526" s="244"/>
      <c r="BG526" s="244"/>
      <c r="BH526" s="244"/>
      <c r="BI526" s="244"/>
      <c r="BJ526" s="244"/>
      <c r="BK526" s="244"/>
      <c r="BL526" s="244"/>
      <c r="BM526" s="244"/>
      <c r="BN526" s="244"/>
      <c r="BO526" s="244"/>
      <c r="BP526" s="244"/>
      <c r="BQ526" s="244"/>
      <c r="BR526" s="244"/>
      <c r="BS526" s="244"/>
      <c r="BT526" s="244"/>
      <c r="BU526" s="244"/>
      <c r="BV526" s="244"/>
      <c r="BW526" s="244"/>
      <c r="BX526" s="244"/>
      <c r="BY526" s="244"/>
      <c r="BZ526" s="244"/>
      <c r="CA526" s="244"/>
      <c r="CB526" s="244"/>
      <c r="CC526" s="244"/>
      <c r="CD526" s="244"/>
      <c r="CE526" s="243"/>
      <c r="CF526" s="243"/>
      <c r="CG526" s="243"/>
      <c r="CH526" s="243"/>
      <c r="CI526" s="243"/>
      <c r="CJ526" s="243"/>
      <c r="CK526" s="243"/>
      <c r="CL526" s="243"/>
      <c r="CM526" s="243"/>
      <c r="CN526" s="243"/>
      <c r="CO526" s="243"/>
      <c r="CP526" s="243"/>
      <c r="CQ526" s="243"/>
    </row>
    <row r="527" spans="1:95" s="245" customFormat="1" ht="45" customHeight="1" x14ac:dyDescent="0.2">
      <c r="A527" s="348"/>
      <c r="B527" s="201" t="s">
        <v>247</v>
      </c>
      <c r="C527" s="270" t="s">
        <v>163</v>
      </c>
      <c r="D527" s="628"/>
      <c r="E527" s="629"/>
      <c r="F527" s="628"/>
      <c r="G527" s="629"/>
      <c r="H527" s="628"/>
      <c r="I527" s="629"/>
      <c r="J527" s="628"/>
      <c r="K527" s="629"/>
      <c r="L527" s="628"/>
      <c r="M527" s="629"/>
      <c r="N527" s="628"/>
      <c r="O527" s="629"/>
      <c r="P527" s="628"/>
      <c r="Q527" s="629"/>
      <c r="R527" s="628"/>
      <c r="S527" s="629"/>
      <c r="T527" s="628"/>
      <c r="U527" s="629"/>
      <c r="V527" s="628"/>
      <c r="W527" s="629"/>
      <c r="X527" s="32"/>
      <c r="Y527" s="179">
        <f>IF(OR(D527="s",F527="s",H527="s",J527="s",L527="s",N527="s",P527="s",R527="s",T527="s",V527="s"), 0, IF(OR(D527="a",F527="a",H527="a",J527="a",L527="a",N527="a",P527="a",R527="a",T527="a",V527="a",X527="na"),Z527,0))</f>
        <v>0</v>
      </c>
      <c r="Z527" s="336">
        <v>5</v>
      </c>
      <c r="AA527" s="184">
        <f>COUNTIF(D527:W527,"a")+COUNTIF(D527:W527,"s")+COUNTIF(X527,"na")</f>
        <v>0</v>
      </c>
      <c r="AB527" s="229"/>
      <c r="AC527" s="244"/>
      <c r="AD527" s="231"/>
      <c r="AE527" s="244"/>
      <c r="AF527" s="244"/>
      <c r="AG527" s="244"/>
      <c r="AH527" s="244"/>
      <c r="AI527" s="244"/>
      <c r="AJ527" s="244"/>
      <c r="AK527" s="244"/>
      <c r="AL527" s="244"/>
      <c r="AM527" s="244"/>
      <c r="AN527" s="244"/>
      <c r="AO527" s="244"/>
      <c r="AP527" s="244"/>
      <c r="AQ527" s="244"/>
      <c r="AR527" s="244"/>
      <c r="AS527" s="244"/>
      <c r="AT527" s="244"/>
      <c r="AU527" s="244"/>
      <c r="AV527" s="244"/>
      <c r="AW527" s="244"/>
      <c r="AX527" s="244"/>
      <c r="AY527" s="244"/>
      <c r="AZ527" s="244"/>
      <c r="BA527" s="244"/>
      <c r="BB527" s="244"/>
      <c r="BC527" s="244"/>
      <c r="BD527" s="244"/>
      <c r="BE527" s="244"/>
      <c r="BF527" s="244"/>
      <c r="BG527" s="244"/>
      <c r="BH527" s="244"/>
      <c r="BI527" s="244"/>
      <c r="BJ527" s="244"/>
      <c r="BK527" s="244"/>
      <c r="BL527" s="244"/>
      <c r="BM527" s="244"/>
      <c r="BN527" s="244"/>
      <c r="BO527" s="244"/>
      <c r="BP527" s="244"/>
      <c r="BQ527" s="244"/>
      <c r="BR527" s="244"/>
      <c r="BS527" s="244"/>
      <c r="BT527" s="244"/>
      <c r="BU527" s="244"/>
      <c r="BV527" s="244"/>
      <c r="BW527" s="244"/>
      <c r="BX527" s="244"/>
      <c r="BY527" s="244"/>
      <c r="BZ527" s="244"/>
      <c r="CA527" s="244"/>
      <c r="CB527" s="244"/>
      <c r="CC527" s="244"/>
      <c r="CD527" s="244"/>
      <c r="CE527" s="243"/>
      <c r="CF527" s="243"/>
      <c r="CG527" s="243"/>
      <c r="CH527" s="243"/>
      <c r="CI527" s="243"/>
      <c r="CJ527" s="243"/>
      <c r="CK527" s="243"/>
      <c r="CL527" s="243"/>
      <c r="CM527" s="243"/>
      <c r="CN527" s="243"/>
      <c r="CO527" s="243"/>
      <c r="CP527" s="243"/>
      <c r="CQ527" s="243"/>
    </row>
    <row r="528" spans="1:95" s="245" customFormat="1" ht="45" customHeight="1" x14ac:dyDescent="0.2">
      <c r="A528" s="348"/>
      <c r="B528" s="201" t="s">
        <v>248</v>
      </c>
      <c r="C528" s="121" t="s">
        <v>300</v>
      </c>
      <c r="D528" s="584"/>
      <c r="E528" s="586"/>
      <c r="F528" s="584"/>
      <c r="G528" s="586"/>
      <c r="H528" s="584"/>
      <c r="I528" s="586"/>
      <c r="J528" s="584"/>
      <c r="K528" s="586"/>
      <c r="L528" s="584"/>
      <c r="M528" s="586"/>
      <c r="N528" s="584"/>
      <c r="O528" s="586"/>
      <c r="P528" s="584"/>
      <c r="Q528" s="586"/>
      <c r="R528" s="584"/>
      <c r="S528" s="586"/>
      <c r="T528" s="584"/>
      <c r="U528" s="586"/>
      <c r="V528" s="584"/>
      <c r="W528" s="586"/>
      <c r="X528" s="252"/>
      <c r="Y528" s="179">
        <f t="shared" si="72"/>
        <v>0</v>
      </c>
      <c r="Z528" s="336">
        <v>20</v>
      </c>
      <c r="AA528" s="184">
        <f t="shared" si="73"/>
        <v>0</v>
      </c>
      <c r="AB528" s="229"/>
      <c r="AC528" s="244"/>
      <c r="AD528" s="231"/>
      <c r="AE528" s="244"/>
      <c r="AF528" s="244"/>
      <c r="AG528" s="244"/>
      <c r="AH528" s="244"/>
      <c r="AI528" s="244"/>
      <c r="AJ528" s="244"/>
      <c r="AK528" s="244"/>
      <c r="AL528" s="244"/>
      <c r="AM528" s="244"/>
      <c r="AN528" s="244"/>
      <c r="AO528" s="244"/>
      <c r="AP528" s="244"/>
      <c r="AQ528" s="244"/>
      <c r="AR528" s="244"/>
      <c r="AS528" s="244"/>
      <c r="AT528" s="244"/>
      <c r="AU528" s="244"/>
      <c r="AV528" s="244"/>
      <c r="AW528" s="244"/>
      <c r="AX528" s="244"/>
      <c r="AY528" s="244"/>
      <c r="AZ528" s="244"/>
      <c r="BA528" s="244"/>
      <c r="BB528" s="244"/>
      <c r="BC528" s="244"/>
      <c r="BD528" s="244"/>
      <c r="BE528" s="244"/>
      <c r="BF528" s="244"/>
      <c r="BG528" s="244"/>
      <c r="BH528" s="244"/>
      <c r="BI528" s="244"/>
      <c r="BJ528" s="244"/>
      <c r="BK528" s="244"/>
      <c r="BL528" s="244"/>
      <c r="BM528" s="244"/>
      <c r="BN528" s="244"/>
      <c r="BO528" s="244"/>
      <c r="BP528" s="244"/>
      <c r="BQ528" s="244"/>
      <c r="BR528" s="244"/>
      <c r="BS528" s="244"/>
      <c r="BT528" s="244"/>
      <c r="BU528" s="244"/>
      <c r="BV528" s="244"/>
      <c r="BW528" s="244"/>
      <c r="BX528" s="244"/>
      <c r="BY528" s="244"/>
      <c r="BZ528" s="244"/>
      <c r="CA528" s="244"/>
      <c r="CB528" s="244"/>
      <c r="CC528" s="244"/>
      <c r="CD528" s="244"/>
      <c r="CE528" s="243"/>
      <c r="CF528" s="243"/>
      <c r="CG528" s="243"/>
      <c r="CH528" s="243"/>
      <c r="CI528" s="243"/>
      <c r="CJ528" s="243"/>
      <c r="CK528" s="243"/>
      <c r="CL528" s="243"/>
      <c r="CM528" s="243"/>
      <c r="CN528" s="243"/>
      <c r="CO528" s="243"/>
      <c r="CP528" s="243"/>
      <c r="CQ528" s="243"/>
    </row>
    <row r="529" spans="1:95" s="245" customFormat="1" ht="67.7" customHeight="1" x14ac:dyDescent="0.2">
      <c r="A529" s="348"/>
      <c r="B529" s="201" t="s">
        <v>331</v>
      </c>
      <c r="C529" s="121" t="s">
        <v>301</v>
      </c>
      <c r="D529" s="628"/>
      <c r="E529" s="629"/>
      <c r="F529" s="628"/>
      <c r="G529" s="629"/>
      <c r="H529" s="628"/>
      <c r="I529" s="629"/>
      <c r="J529" s="628"/>
      <c r="K529" s="629"/>
      <c r="L529" s="628"/>
      <c r="M529" s="629"/>
      <c r="N529" s="628"/>
      <c r="O529" s="629"/>
      <c r="P529" s="628"/>
      <c r="Q529" s="629"/>
      <c r="R529" s="628"/>
      <c r="S529" s="629"/>
      <c r="T529" s="628"/>
      <c r="U529" s="629"/>
      <c r="V529" s="628"/>
      <c r="W529" s="629"/>
      <c r="X529" s="252"/>
      <c r="Y529" s="179">
        <f t="shared" si="72"/>
        <v>0</v>
      </c>
      <c r="Z529" s="336">
        <v>10</v>
      </c>
      <c r="AA529" s="184">
        <f t="shared" si="73"/>
        <v>0</v>
      </c>
      <c r="AB529" s="229"/>
      <c r="AC529" s="244"/>
      <c r="AD529" s="231" t="s">
        <v>479</v>
      </c>
      <c r="AE529" s="244"/>
      <c r="AF529" s="244"/>
      <c r="AG529" s="244"/>
      <c r="AH529" s="244"/>
      <c r="AI529" s="244"/>
      <c r="AJ529" s="244"/>
      <c r="AK529" s="244"/>
      <c r="AL529" s="244"/>
      <c r="AM529" s="244"/>
      <c r="AN529" s="244"/>
      <c r="AO529" s="244"/>
      <c r="AP529" s="244"/>
      <c r="AQ529" s="244"/>
      <c r="AR529" s="244"/>
      <c r="AS529" s="244"/>
      <c r="AT529" s="244"/>
      <c r="AU529" s="244"/>
      <c r="AV529" s="244"/>
      <c r="AW529" s="244"/>
      <c r="AX529" s="244"/>
      <c r="AY529" s="244"/>
      <c r="AZ529" s="244"/>
      <c r="BA529" s="244"/>
      <c r="BB529" s="244"/>
      <c r="BC529" s="244"/>
      <c r="BD529" s="244"/>
      <c r="BE529" s="244"/>
      <c r="BF529" s="244"/>
      <c r="BG529" s="244"/>
      <c r="BH529" s="244"/>
      <c r="BI529" s="244"/>
      <c r="BJ529" s="244"/>
      <c r="BK529" s="244"/>
      <c r="BL529" s="244"/>
      <c r="BM529" s="244"/>
      <c r="BN529" s="244"/>
      <c r="BO529" s="244"/>
      <c r="BP529" s="244"/>
      <c r="BQ529" s="244"/>
      <c r="BR529" s="244"/>
      <c r="BS529" s="244"/>
      <c r="BT529" s="244"/>
      <c r="BU529" s="244"/>
      <c r="BV529" s="244"/>
      <c r="BW529" s="244"/>
      <c r="BX529" s="244"/>
      <c r="BY529" s="244"/>
      <c r="BZ529" s="244"/>
      <c r="CA529" s="244"/>
      <c r="CB529" s="244"/>
      <c r="CC529" s="244"/>
      <c r="CD529" s="244"/>
      <c r="CE529" s="243"/>
      <c r="CF529" s="243"/>
      <c r="CG529" s="243"/>
      <c r="CH529" s="243"/>
      <c r="CI529" s="243"/>
      <c r="CJ529" s="243"/>
      <c r="CK529" s="243"/>
      <c r="CL529" s="243"/>
      <c r="CM529" s="243"/>
      <c r="CN529" s="243"/>
      <c r="CO529" s="243"/>
      <c r="CP529" s="243"/>
      <c r="CQ529" s="243"/>
    </row>
    <row r="530" spans="1:95" s="245" customFormat="1" ht="45" customHeight="1" thickBot="1" x14ac:dyDescent="0.25">
      <c r="A530" s="348"/>
      <c r="B530" s="201" t="s">
        <v>62</v>
      </c>
      <c r="C530" s="121" t="s">
        <v>462</v>
      </c>
      <c r="D530" s="584"/>
      <c r="E530" s="586"/>
      <c r="F530" s="584"/>
      <c r="G530" s="586"/>
      <c r="H530" s="584"/>
      <c r="I530" s="586"/>
      <c r="J530" s="584"/>
      <c r="K530" s="586"/>
      <c r="L530" s="584"/>
      <c r="M530" s="586"/>
      <c r="N530" s="584"/>
      <c r="O530" s="586"/>
      <c r="P530" s="584"/>
      <c r="Q530" s="586"/>
      <c r="R530" s="584"/>
      <c r="S530" s="586"/>
      <c r="T530" s="584"/>
      <c r="U530" s="586"/>
      <c r="V530" s="584"/>
      <c r="W530" s="586"/>
      <c r="X530" s="252"/>
      <c r="Y530" s="179">
        <f t="shared" si="72"/>
        <v>0</v>
      </c>
      <c r="Z530" s="336">
        <v>10</v>
      </c>
      <c r="AA530" s="184">
        <f t="shared" si="73"/>
        <v>0</v>
      </c>
      <c r="AB530" s="229"/>
      <c r="AC530" s="244"/>
      <c r="AD530" s="231" t="s">
        <v>479</v>
      </c>
      <c r="AE530" s="244"/>
      <c r="AF530" s="244"/>
      <c r="AG530" s="244"/>
      <c r="AH530" s="244"/>
      <c r="AI530" s="244"/>
      <c r="AJ530" s="244"/>
      <c r="AK530" s="244"/>
      <c r="AL530" s="244"/>
      <c r="AM530" s="244"/>
      <c r="AN530" s="244"/>
      <c r="AO530" s="244"/>
      <c r="AP530" s="244"/>
      <c r="AQ530" s="244"/>
      <c r="AR530" s="244"/>
      <c r="AS530" s="244"/>
      <c r="AT530" s="244"/>
      <c r="AU530" s="244"/>
      <c r="AV530" s="244"/>
      <c r="AW530" s="244"/>
      <c r="AX530" s="244"/>
      <c r="AY530" s="244"/>
      <c r="AZ530" s="244"/>
      <c r="BA530" s="244"/>
      <c r="BB530" s="244"/>
      <c r="BC530" s="244"/>
      <c r="BD530" s="244"/>
      <c r="BE530" s="244"/>
      <c r="BF530" s="244"/>
      <c r="BG530" s="244"/>
      <c r="BH530" s="244"/>
      <c r="BI530" s="244"/>
      <c r="BJ530" s="244"/>
      <c r="BK530" s="244"/>
      <c r="BL530" s="244"/>
      <c r="BM530" s="244"/>
      <c r="BN530" s="244"/>
      <c r="BO530" s="244"/>
      <c r="BP530" s="244"/>
      <c r="BQ530" s="244"/>
      <c r="BR530" s="244"/>
      <c r="BS530" s="244"/>
      <c r="BT530" s="244"/>
      <c r="BU530" s="244"/>
      <c r="BV530" s="244"/>
      <c r="BW530" s="244"/>
      <c r="BX530" s="244"/>
      <c r="BY530" s="244"/>
      <c r="BZ530" s="244"/>
      <c r="CA530" s="244"/>
      <c r="CB530" s="244"/>
      <c r="CC530" s="244"/>
      <c r="CD530" s="244"/>
      <c r="CE530" s="243"/>
      <c r="CF530" s="243"/>
      <c r="CG530" s="243"/>
      <c r="CH530" s="243"/>
      <c r="CI530" s="243"/>
      <c r="CJ530" s="243"/>
      <c r="CK530" s="243"/>
      <c r="CL530" s="243"/>
      <c r="CM530" s="243"/>
      <c r="CN530" s="243"/>
      <c r="CO530" s="243"/>
      <c r="CP530" s="243"/>
      <c r="CQ530" s="243"/>
    </row>
    <row r="531" spans="1:95" s="264" customFormat="1" ht="21" customHeight="1" thickTop="1" thickBot="1" x14ac:dyDescent="0.25">
      <c r="A531" s="348"/>
      <c r="B531" s="85"/>
      <c r="C531" s="122"/>
      <c r="D531" s="638" t="s">
        <v>76</v>
      </c>
      <c r="E531" s="639"/>
      <c r="F531" s="639"/>
      <c r="G531" s="639"/>
      <c r="H531" s="639"/>
      <c r="I531" s="639"/>
      <c r="J531" s="639"/>
      <c r="K531" s="639"/>
      <c r="L531" s="639"/>
      <c r="M531" s="639"/>
      <c r="N531" s="639"/>
      <c r="O531" s="639"/>
      <c r="P531" s="639"/>
      <c r="Q531" s="639"/>
      <c r="R531" s="639"/>
      <c r="S531" s="639"/>
      <c r="T531" s="639"/>
      <c r="U531" s="639"/>
      <c r="V531" s="639"/>
      <c r="W531" s="639"/>
      <c r="X531" s="708"/>
      <c r="Y531" s="6">
        <f>SUM(Y525:Y530)</f>
        <v>0</v>
      </c>
      <c r="Z531" s="337">
        <f>SUM(Z525:Z530)</f>
        <v>75</v>
      </c>
      <c r="AA531" s="184"/>
      <c r="AB531" s="228"/>
      <c r="AC531" s="263"/>
      <c r="AD531" s="231"/>
      <c r="AE531" s="263"/>
      <c r="AF531" s="263"/>
      <c r="AG531" s="263"/>
      <c r="AH531" s="263"/>
      <c r="AI531" s="263"/>
      <c r="AJ531" s="263"/>
      <c r="AK531" s="263"/>
      <c r="AL531" s="263"/>
      <c r="AM531" s="263"/>
      <c r="AN531" s="263"/>
      <c r="AO531" s="263"/>
      <c r="AP531" s="263"/>
      <c r="AQ531" s="263"/>
      <c r="AR531" s="263"/>
      <c r="AS531" s="263"/>
      <c r="AT531" s="263"/>
      <c r="AU531" s="263"/>
      <c r="AV531" s="263"/>
      <c r="AW531" s="263"/>
      <c r="AX531" s="263"/>
      <c r="AY531" s="263"/>
      <c r="AZ531" s="263"/>
      <c r="BA531" s="263"/>
      <c r="BB531" s="263"/>
      <c r="BC531" s="263"/>
      <c r="BD531" s="263"/>
      <c r="BE531" s="263"/>
      <c r="BF531" s="263"/>
      <c r="BG531" s="263"/>
      <c r="BH531" s="263"/>
      <c r="BI531" s="263"/>
      <c r="BJ531" s="263"/>
      <c r="BK531" s="263"/>
      <c r="BL531" s="263"/>
      <c r="BM531" s="263"/>
      <c r="BN531" s="263"/>
      <c r="BO531" s="263"/>
      <c r="BP531" s="263"/>
      <c r="BQ531" s="263"/>
      <c r="BR531" s="263"/>
      <c r="BS531" s="263"/>
      <c r="BT531" s="263"/>
      <c r="BU531" s="263"/>
      <c r="BV531" s="263"/>
      <c r="BW531" s="263"/>
      <c r="BX531" s="263"/>
      <c r="BY531" s="263"/>
      <c r="BZ531" s="263"/>
      <c r="CA531" s="263"/>
      <c r="CB531" s="263"/>
      <c r="CC531" s="263"/>
      <c r="CD531" s="263"/>
      <c r="CE531" s="228"/>
      <c r="CF531" s="228"/>
      <c r="CG531" s="228"/>
      <c r="CH531" s="228"/>
      <c r="CI531" s="228"/>
      <c r="CJ531" s="228"/>
      <c r="CK531" s="228"/>
      <c r="CL531" s="228"/>
      <c r="CM531" s="228"/>
      <c r="CN531" s="228"/>
      <c r="CO531" s="228"/>
      <c r="CP531" s="228"/>
      <c r="CQ531" s="228"/>
    </row>
    <row r="532" spans="1:95" s="264" customFormat="1" ht="21" customHeight="1" thickBot="1" x14ac:dyDescent="0.25">
      <c r="A532" s="321"/>
      <c r="B532" s="163"/>
      <c r="C532" s="151"/>
      <c r="D532" s="634"/>
      <c r="E532" s="680"/>
      <c r="F532" s="715">
        <v>40</v>
      </c>
      <c r="G532" s="716"/>
      <c r="H532" s="716"/>
      <c r="I532" s="716"/>
      <c r="J532" s="716"/>
      <c r="K532" s="716"/>
      <c r="L532" s="716"/>
      <c r="M532" s="716"/>
      <c r="N532" s="716"/>
      <c r="O532" s="716"/>
      <c r="P532" s="716"/>
      <c r="Q532" s="716"/>
      <c r="R532" s="716"/>
      <c r="S532" s="716"/>
      <c r="T532" s="716"/>
      <c r="U532" s="716"/>
      <c r="V532" s="716"/>
      <c r="W532" s="716"/>
      <c r="X532" s="716"/>
      <c r="Y532" s="716"/>
      <c r="Z532" s="717"/>
      <c r="AA532" s="184"/>
      <c r="AB532" s="228"/>
      <c r="AC532" s="263"/>
      <c r="AD532" s="231"/>
      <c r="AE532" s="263"/>
      <c r="AF532" s="263"/>
      <c r="AG532" s="263"/>
      <c r="AH532" s="263"/>
      <c r="AI532" s="263"/>
      <c r="AJ532" s="263"/>
      <c r="AK532" s="263"/>
      <c r="AL532" s="263"/>
      <c r="AM532" s="263"/>
      <c r="AN532" s="263"/>
      <c r="AO532" s="263"/>
      <c r="AP532" s="263"/>
      <c r="AQ532" s="263"/>
      <c r="AR532" s="263"/>
      <c r="AS532" s="263"/>
      <c r="AT532" s="263"/>
      <c r="AU532" s="263"/>
      <c r="AV532" s="263"/>
      <c r="AW532" s="263"/>
      <c r="AX532" s="263"/>
      <c r="AY532" s="263"/>
      <c r="AZ532" s="263"/>
      <c r="BA532" s="263"/>
      <c r="BB532" s="263"/>
      <c r="BC532" s="263"/>
      <c r="BD532" s="263"/>
      <c r="BE532" s="263"/>
      <c r="BF532" s="263"/>
      <c r="BG532" s="263"/>
      <c r="BH532" s="263"/>
      <c r="BI532" s="263"/>
      <c r="BJ532" s="263"/>
      <c r="BK532" s="263"/>
      <c r="BL532" s="263"/>
      <c r="BM532" s="263"/>
      <c r="BN532" s="263"/>
      <c r="BO532" s="263"/>
      <c r="BP532" s="263"/>
      <c r="BQ532" s="263"/>
      <c r="BR532" s="263"/>
      <c r="BS532" s="263"/>
      <c r="BT532" s="263"/>
      <c r="BU532" s="263"/>
      <c r="BV532" s="263"/>
      <c r="BW532" s="263"/>
      <c r="BX532" s="263"/>
      <c r="BY532" s="263"/>
      <c r="BZ532" s="263"/>
      <c r="CA532" s="263"/>
      <c r="CB532" s="263"/>
      <c r="CC532" s="263"/>
      <c r="CD532" s="263"/>
      <c r="CE532" s="228"/>
      <c r="CF532" s="228"/>
      <c r="CG532" s="228"/>
      <c r="CH532" s="228"/>
      <c r="CI532" s="228"/>
      <c r="CJ532" s="228"/>
      <c r="CK532" s="228"/>
      <c r="CL532" s="228"/>
      <c r="CM532" s="228"/>
      <c r="CN532" s="228"/>
      <c r="CO532" s="228"/>
      <c r="CP532" s="228"/>
      <c r="CQ532" s="228"/>
    </row>
    <row r="533" spans="1:95" ht="30" customHeight="1" thickBot="1" x14ac:dyDescent="0.25">
      <c r="A533" s="319"/>
      <c r="B533" s="203" t="s">
        <v>71</v>
      </c>
      <c r="C533" s="153" t="s">
        <v>387</v>
      </c>
      <c r="D533" s="425" t="s">
        <v>75</v>
      </c>
      <c r="E533" s="158"/>
      <c r="F533" s="161"/>
      <c r="G533" s="162"/>
      <c r="H533" s="425" t="s">
        <v>75</v>
      </c>
      <c r="I533" s="158"/>
      <c r="J533" s="356"/>
      <c r="K533" s="162"/>
      <c r="L533" s="159"/>
      <c r="M533" s="158"/>
      <c r="N533" s="161"/>
      <c r="O533" s="162"/>
      <c r="P533" s="159"/>
      <c r="Q533" s="158"/>
      <c r="R533" s="161"/>
      <c r="S533" s="162"/>
      <c r="T533" s="159"/>
      <c r="U533" s="158"/>
      <c r="V533" s="161"/>
      <c r="W533" s="162"/>
      <c r="X533" s="362"/>
      <c r="Y533" s="362"/>
      <c r="Z533" s="342"/>
      <c r="AD533" s="231"/>
      <c r="CG533" s="48"/>
      <c r="CH533" s="48"/>
      <c r="CI533" s="48"/>
      <c r="CJ533" s="48"/>
      <c r="CK533" s="48"/>
      <c r="CL533" s="48"/>
      <c r="CM533" s="48"/>
    </row>
    <row r="534" spans="1:95" ht="45" customHeight="1" thickBot="1" x14ac:dyDescent="0.25">
      <c r="A534" s="348"/>
      <c r="B534" s="198"/>
      <c r="C534" s="149" t="s">
        <v>85</v>
      </c>
      <c r="D534" s="653"/>
      <c r="E534" s="653"/>
      <c r="F534" s="653"/>
      <c r="G534" s="653"/>
      <c r="H534" s="653"/>
      <c r="I534" s="653"/>
      <c r="J534" s="653"/>
      <c r="K534" s="653"/>
      <c r="L534" s="653"/>
      <c r="M534" s="653"/>
      <c r="N534" s="653"/>
      <c r="O534" s="653"/>
      <c r="P534" s="653"/>
      <c r="Q534" s="653"/>
      <c r="R534" s="653"/>
      <c r="S534" s="653"/>
      <c r="T534" s="653"/>
      <c r="U534" s="653"/>
      <c r="V534" s="653"/>
      <c r="W534" s="653"/>
      <c r="X534" s="653"/>
      <c r="Y534" s="653"/>
      <c r="Z534" s="654"/>
      <c r="AA534" s="184"/>
      <c r="AD534" s="231"/>
      <c r="CE534" s="48"/>
      <c r="CF534" s="48"/>
      <c r="CG534" s="48"/>
      <c r="CH534" s="48"/>
      <c r="CI534" s="48"/>
      <c r="CJ534" s="48"/>
      <c r="CK534" s="48"/>
      <c r="CL534" s="48"/>
      <c r="CM534" s="48"/>
      <c r="CN534" s="48"/>
      <c r="CO534" s="48"/>
      <c r="CP534" s="48"/>
      <c r="CQ534" s="48"/>
    </row>
    <row r="535" spans="1:95" s="245" customFormat="1" ht="45" customHeight="1" x14ac:dyDescent="0.2">
      <c r="A535" s="348"/>
      <c r="B535" s="199" t="s">
        <v>144</v>
      </c>
      <c r="C535" s="146" t="s">
        <v>692</v>
      </c>
      <c r="D535" s="655"/>
      <c r="E535" s="656"/>
      <c r="F535" s="655"/>
      <c r="G535" s="656"/>
      <c r="H535" s="655"/>
      <c r="I535" s="656"/>
      <c r="J535" s="655"/>
      <c r="K535" s="656"/>
      <c r="L535" s="655"/>
      <c r="M535" s="656"/>
      <c r="N535" s="655"/>
      <c r="O535" s="656"/>
      <c r="P535" s="655"/>
      <c r="Q535" s="656"/>
      <c r="R535" s="655"/>
      <c r="S535" s="656"/>
      <c r="T535" s="655"/>
      <c r="U535" s="656"/>
      <c r="V535" s="655"/>
      <c r="W535" s="656"/>
      <c r="X535" s="180"/>
      <c r="Y535" s="179">
        <f>IF(OR(D535="s",F535="s",H535="s",J535="s",L535="s",N535="s",P535="s",R535="s",T535="s",V535="s"), 0, IF(OR(D535="a",F535="a",H535="a",J535="a",L535="a",N535="a",P535="a",R535="a",T535="a",V535="a",X535="na"),Z535,0))</f>
        <v>0</v>
      </c>
      <c r="Z535" s="338">
        <v>25</v>
      </c>
      <c r="AA535" s="184">
        <f>IF(OR(COUNTIF(D539:W541,"a")+COUNTIF(D539:W541,"s")+COUNTIF(X539:X541,"na")&gt;0),0,(COUNTIF(D535:W535,"a")+COUNTIF(D535:W535,"s")+COUNTIF(X535,"na")))</f>
        <v>0</v>
      </c>
      <c r="AB535" s="185"/>
      <c r="AC535" s="244"/>
      <c r="AD535" s="231" t="s">
        <v>479</v>
      </c>
      <c r="AE535" s="244"/>
      <c r="AF535" s="244"/>
      <c r="AG535" s="244"/>
      <c r="AH535" s="244"/>
      <c r="AI535" s="244"/>
      <c r="AJ535" s="244"/>
      <c r="AK535" s="244"/>
      <c r="AL535" s="244"/>
      <c r="AM535" s="244"/>
      <c r="AN535" s="244"/>
      <c r="AO535" s="244"/>
      <c r="AP535" s="244"/>
      <c r="AQ535" s="244"/>
      <c r="AR535" s="244"/>
      <c r="AS535" s="244"/>
      <c r="AT535" s="244"/>
      <c r="AU535" s="244"/>
      <c r="AV535" s="244"/>
      <c r="AW535" s="244"/>
      <c r="AX535" s="244"/>
      <c r="AY535" s="244"/>
      <c r="AZ535" s="244"/>
      <c r="BA535" s="244"/>
      <c r="BB535" s="244"/>
      <c r="BC535" s="244"/>
      <c r="BD535" s="244"/>
      <c r="BE535" s="244"/>
      <c r="BF535" s="244"/>
      <c r="BG535" s="244"/>
      <c r="BH535" s="244"/>
      <c r="BI535" s="244"/>
      <c r="BJ535" s="244"/>
      <c r="BK535" s="244"/>
      <c r="BL535" s="244"/>
      <c r="BM535" s="244"/>
      <c r="BN535" s="244"/>
      <c r="BO535" s="244"/>
      <c r="BP535" s="244"/>
      <c r="BQ535" s="244"/>
      <c r="BR535" s="244"/>
      <c r="BS535" s="244"/>
      <c r="BT535" s="244"/>
      <c r="BU535" s="244"/>
      <c r="BV535" s="244"/>
      <c r="BW535" s="244"/>
      <c r="BX535" s="244"/>
      <c r="BY535" s="244"/>
      <c r="BZ535" s="244"/>
      <c r="CA535" s="244"/>
      <c r="CB535" s="244"/>
      <c r="CC535" s="244"/>
      <c r="CD535" s="244"/>
      <c r="CE535" s="243"/>
      <c r="CF535" s="243"/>
      <c r="CG535" s="243"/>
      <c r="CH535" s="243"/>
      <c r="CI535" s="243"/>
      <c r="CJ535" s="243"/>
      <c r="CK535" s="243"/>
      <c r="CL535" s="243"/>
      <c r="CM535" s="243"/>
      <c r="CN535" s="243"/>
      <c r="CO535" s="243"/>
      <c r="CP535" s="243"/>
      <c r="CQ535" s="243"/>
    </row>
    <row r="536" spans="1:95" ht="45" customHeight="1" x14ac:dyDescent="0.2">
      <c r="A536" s="348"/>
      <c r="B536" s="201" t="s">
        <v>145</v>
      </c>
      <c r="C536" s="121" t="s">
        <v>693</v>
      </c>
      <c r="D536" s="628"/>
      <c r="E536" s="629"/>
      <c r="F536" s="628"/>
      <c r="G536" s="629"/>
      <c r="H536" s="628"/>
      <c r="I536" s="629"/>
      <c r="J536" s="628"/>
      <c r="K536" s="629"/>
      <c r="L536" s="628"/>
      <c r="M536" s="629"/>
      <c r="N536" s="628"/>
      <c r="O536" s="629"/>
      <c r="P536" s="628"/>
      <c r="Q536" s="629"/>
      <c r="R536" s="628"/>
      <c r="S536" s="629"/>
      <c r="T536" s="628"/>
      <c r="U536" s="629"/>
      <c r="V536" s="628"/>
      <c r="W536" s="629"/>
      <c r="X536" s="313" t="str">
        <f>IF(X535="na", "na","")</f>
        <v/>
      </c>
      <c r="Y536" s="179">
        <f>IF(OR(D536="s",F536="s",H536="s",J536="s",L536="s",N536="s",P536="s",R536="s",T536="s",V536="s"), 0, IF(OR(D536="a",F536="a",H536="a",J536="a",L536="a",N536="a",P536="a",R536="a",T536="a",V536="a"),Z536,0))</f>
        <v>0</v>
      </c>
      <c r="Z536" s="336">
        <v>20</v>
      </c>
      <c r="AA536" s="184">
        <f>IF(OR(COUNTIF(D539:W541,"a")+COUNTIF(D539:W541,"s")+COUNTIF(X539:X541,"na")&gt;0),0,(COUNTIF(D536:W536,"a")+COUNTIF(D536:W536,"s")+COUNTIF(X536,"na")))</f>
        <v>0</v>
      </c>
      <c r="AB536" s="229"/>
      <c r="AD536" s="231"/>
      <c r="CG536" s="48"/>
      <c r="CH536" s="48"/>
      <c r="CI536" s="48"/>
      <c r="CJ536" s="48"/>
      <c r="CK536" s="48"/>
      <c r="CL536" s="48"/>
      <c r="CM536" s="48"/>
    </row>
    <row r="537" spans="1:95" ht="45" customHeight="1" x14ac:dyDescent="0.2">
      <c r="A537" s="348"/>
      <c r="B537" s="201" t="s">
        <v>146</v>
      </c>
      <c r="C537" s="122" t="s">
        <v>694</v>
      </c>
      <c r="D537" s="647"/>
      <c r="E537" s="648"/>
      <c r="F537" s="647"/>
      <c r="G537" s="648"/>
      <c r="H537" s="647"/>
      <c r="I537" s="648"/>
      <c r="J537" s="647"/>
      <c r="K537" s="648"/>
      <c r="L537" s="647"/>
      <c r="M537" s="648"/>
      <c r="N537" s="647"/>
      <c r="O537" s="648"/>
      <c r="P537" s="647"/>
      <c r="Q537" s="648"/>
      <c r="R537" s="647"/>
      <c r="S537" s="648"/>
      <c r="T537" s="647"/>
      <c r="U537" s="648"/>
      <c r="V537" s="647"/>
      <c r="W537" s="648"/>
      <c r="X537" s="313" t="str">
        <f>IF(X535="na", "na","")</f>
        <v/>
      </c>
      <c r="Y537" s="179">
        <f>IF(OR(D537="s",F537="s",H537="s",J537="s",L537="s",N537="s",P537="s",R537="s",T537="s",V537="s"), 0, IF(OR(D537="a",F537="a",H537="a",J537="a",L537="a",N537="a",P537="a",R537="a",T537="a",V537="a"),Z537,0))</f>
        <v>0</v>
      </c>
      <c r="Z537" s="339">
        <v>20</v>
      </c>
      <c r="AA537" s="184">
        <f>IF(OR(COUNTIF(D539:W541,"a")+COUNTIF(D539:W541,"s")+COUNTIF(X539:X541,"na")&gt;0),0,(COUNTIF(D537:W537,"a")+COUNTIF(D537:W537,"s")+COUNTIF(X537,"na")))</f>
        <v>0</v>
      </c>
      <c r="AB537" s="229"/>
      <c r="AD537" s="231"/>
      <c r="CG537" s="48"/>
      <c r="CH537" s="48"/>
      <c r="CI537" s="48"/>
      <c r="CJ537" s="48"/>
      <c r="CK537" s="48"/>
      <c r="CL537" s="48"/>
      <c r="CM537" s="48"/>
    </row>
    <row r="538" spans="1:95" ht="45" customHeight="1" x14ac:dyDescent="0.2">
      <c r="A538" s="348"/>
      <c r="B538" s="198"/>
      <c r="C538" s="173" t="s">
        <v>86</v>
      </c>
      <c r="D538" s="722"/>
      <c r="E538" s="722"/>
      <c r="F538" s="722"/>
      <c r="G538" s="722"/>
      <c r="H538" s="722"/>
      <c r="I538" s="722"/>
      <c r="J538" s="722"/>
      <c r="K538" s="722"/>
      <c r="L538" s="722"/>
      <c r="M538" s="722"/>
      <c r="N538" s="722"/>
      <c r="O538" s="722"/>
      <c r="P538" s="722"/>
      <c r="Q538" s="722"/>
      <c r="R538" s="722"/>
      <c r="S538" s="722"/>
      <c r="T538" s="722"/>
      <c r="U538" s="722"/>
      <c r="V538" s="722"/>
      <c r="W538" s="722"/>
      <c r="X538" s="722"/>
      <c r="Y538" s="722"/>
      <c r="Z538" s="723"/>
      <c r="AA538" s="184"/>
      <c r="AD538" s="231"/>
      <c r="CE538" s="48"/>
      <c r="CF538" s="48"/>
      <c r="CG538" s="48"/>
      <c r="CH538" s="48"/>
      <c r="CI538" s="48"/>
      <c r="CJ538" s="48"/>
      <c r="CK538" s="48"/>
      <c r="CL538" s="48"/>
      <c r="CM538" s="48"/>
      <c r="CN538" s="48"/>
      <c r="CO538" s="48"/>
      <c r="CP538" s="48"/>
      <c r="CQ538" s="48"/>
    </row>
    <row r="539" spans="1:95" s="245" customFormat="1" ht="45" customHeight="1" x14ac:dyDescent="0.2">
      <c r="A539" s="348"/>
      <c r="B539" s="216" t="s">
        <v>87</v>
      </c>
      <c r="C539" s="308" t="s">
        <v>695</v>
      </c>
      <c r="D539" s="621"/>
      <c r="E539" s="622"/>
      <c r="F539" s="621"/>
      <c r="G539" s="622"/>
      <c r="H539" s="621"/>
      <c r="I539" s="622"/>
      <c r="J539" s="621"/>
      <c r="K539" s="622"/>
      <c r="L539" s="621"/>
      <c r="M539" s="622"/>
      <c r="N539" s="621"/>
      <c r="O539" s="622"/>
      <c r="P539" s="621"/>
      <c r="Q539" s="622"/>
      <c r="R539" s="621"/>
      <c r="S539" s="622"/>
      <c r="T539" s="621"/>
      <c r="U539" s="622"/>
      <c r="V539" s="621"/>
      <c r="W539" s="622"/>
      <c r="X539" s="309"/>
      <c r="Y539" s="105">
        <f>IF(OR(D539="s",F539="s",H539="s",J539="s",L539="s",N539="s",P539="s",R539="s",T539="s",V539="s"), 0, IF(OR(D539="a",F539="a",H539="a",J539="a",L539="a",N539="a",P539="a",R539="a",T539="a",V539="a",X539="na"),Z539,0))</f>
        <v>0</v>
      </c>
      <c r="Z539" s="338">
        <v>25</v>
      </c>
      <c r="AA539" s="184">
        <f>IF(OR(COUNTIF(D535:W537,"a")+COUNTIF(D535:W537,"s")+COUNTIF(X535:X537,"na")&gt;0),0,(COUNTIF(D539:W539,"a")+COUNTIF(D539:W539,"s")+COUNTIF(X539,"na")))</f>
        <v>0</v>
      </c>
      <c r="AB539" s="229"/>
      <c r="AC539" s="244"/>
      <c r="AD539" s="231" t="s">
        <v>479</v>
      </c>
      <c r="AE539" s="244"/>
      <c r="AF539" s="244"/>
      <c r="AG539" s="244"/>
      <c r="AH539" s="244"/>
      <c r="AI539" s="244"/>
      <c r="AJ539" s="244"/>
      <c r="AK539" s="244"/>
      <c r="AL539" s="244"/>
      <c r="AM539" s="244"/>
      <c r="AN539" s="244"/>
      <c r="AO539" s="244"/>
      <c r="AP539" s="244"/>
      <c r="AQ539" s="244"/>
      <c r="AR539" s="244"/>
      <c r="AS539" s="244"/>
      <c r="AT539" s="244"/>
      <c r="AU539" s="244"/>
      <c r="AV539" s="244"/>
      <c r="AW539" s="244"/>
      <c r="AX539" s="244"/>
      <c r="AY539" s="244"/>
      <c r="AZ539" s="244"/>
      <c r="BA539" s="244"/>
      <c r="BB539" s="244"/>
      <c r="BC539" s="244"/>
      <c r="BD539" s="244"/>
      <c r="BE539" s="244"/>
      <c r="BF539" s="244"/>
      <c r="BG539" s="244"/>
      <c r="BH539" s="244"/>
      <c r="BI539" s="244"/>
      <c r="BJ539" s="244"/>
      <c r="BK539" s="244"/>
      <c r="BL539" s="244"/>
      <c r="BM539" s="244"/>
      <c r="BN539" s="244"/>
      <c r="BO539" s="244"/>
      <c r="BP539" s="244"/>
      <c r="BQ539" s="244"/>
      <c r="BR539" s="244"/>
      <c r="BS539" s="244"/>
      <c r="BT539" s="244"/>
      <c r="BU539" s="244"/>
      <c r="BV539" s="244"/>
      <c r="BW539" s="244"/>
      <c r="BX539" s="244"/>
      <c r="BY539" s="244"/>
      <c r="BZ539" s="244"/>
      <c r="CA539" s="244"/>
      <c r="CB539" s="244"/>
      <c r="CC539" s="244"/>
      <c r="CD539" s="244"/>
      <c r="CE539" s="243"/>
      <c r="CF539" s="243"/>
      <c r="CG539" s="243"/>
      <c r="CH539" s="243"/>
      <c r="CI539" s="243"/>
      <c r="CJ539" s="243"/>
      <c r="CK539" s="243"/>
      <c r="CL539" s="243"/>
      <c r="CM539" s="243"/>
      <c r="CN539" s="243"/>
      <c r="CO539" s="243"/>
      <c r="CP539" s="243"/>
      <c r="CQ539" s="243"/>
    </row>
    <row r="540" spans="1:95" ht="45" customHeight="1" x14ac:dyDescent="0.2">
      <c r="A540" s="348"/>
      <c r="B540" s="266" t="s">
        <v>88</v>
      </c>
      <c r="C540" s="310" t="s">
        <v>696</v>
      </c>
      <c r="D540" s="628"/>
      <c r="E540" s="629"/>
      <c r="F540" s="628"/>
      <c r="G540" s="629"/>
      <c r="H540" s="628"/>
      <c r="I540" s="629"/>
      <c r="J540" s="628"/>
      <c r="K540" s="629"/>
      <c r="L540" s="628"/>
      <c r="M540" s="629"/>
      <c r="N540" s="628"/>
      <c r="O540" s="629"/>
      <c r="P540" s="628"/>
      <c r="Q540" s="629"/>
      <c r="R540" s="628"/>
      <c r="S540" s="629"/>
      <c r="T540" s="628"/>
      <c r="U540" s="629"/>
      <c r="V540" s="628"/>
      <c r="W540" s="629"/>
      <c r="X540" s="313" t="str">
        <f>IF(X539="na", "na","")</f>
        <v/>
      </c>
      <c r="Y540" s="105">
        <f t="shared" ref="Y540:Y545" si="74">IF(OR(D540="s",F540="s",H540="s",J540="s",L540="s",N540="s",P540="s",R540="s",T540="s",V540="s"), 0, IF(OR(D540="a",F540="a",H540="a",J540="a",L540="a",N540="a",P540="a",R540="a",T540="a",V540="a"),Z540,0))</f>
        <v>0</v>
      </c>
      <c r="Z540" s="336">
        <v>20</v>
      </c>
      <c r="AA540" s="184">
        <f>IF(OR(COUNTIF(D535:W537,"a")+COUNTIF(D535:W537,"s")+COUNTIF(X535:X537,"na")&gt;0),0,(COUNTIF(D540:W540,"a")+COUNTIF(D540:W540,"s")+COUNTIF(X540,"na")))</f>
        <v>0</v>
      </c>
      <c r="AB540" s="229"/>
      <c r="AD540" s="231"/>
      <c r="CG540" s="48"/>
      <c r="CH540" s="48"/>
      <c r="CI540" s="48"/>
      <c r="CJ540" s="48"/>
      <c r="CK540" s="48"/>
      <c r="CL540" s="48"/>
      <c r="CM540" s="48"/>
    </row>
    <row r="541" spans="1:95" ht="45" customHeight="1" x14ac:dyDescent="0.2">
      <c r="A541" s="348"/>
      <c r="B541" s="266" t="s">
        <v>89</v>
      </c>
      <c r="C541" s="310" t="s">
        <v>697</v>
      </c>
      <c r="D541" s="628"/>
      <c r="E541" s="629"/>
      <c r="F541" s="628"/>
      <c r="G541" s="629"/>
      <c r="H541" s="628"/>
      <c r="I541" s="629"/>
      <c r="J541" s="628"/>
      <c r="K541" s="629"/>
      <c r="L541" s="628"/>
      <c r="M541" s="629"/>
      <c r="N541" s="628"/>
      <c r="O541" s="629"/>
      <c r="P541" s="628"/>
      <c r="Q541" s="629"/>
      <c r="R541" s="628"/>
      <c r="S541" s="629"/>
      <c r="T541" s="628"/>
      <c r="U541" s="629"/>
      <c r="V541" s="628"/>
      <c r="W541" s="629"/>
      <c r="X541" s="313" t="str">
        <f>IF(X539="na", "na","")</f>
        <v/>
      </c>
      <c r="Y541" s="105">
        <f t="shared" si="74"/>
        <v>0</v>
      </c>
      <c r="Z541" s="336">
        <v>20</v>
      </c>
      <c r="AA541" s="184">
        <f>IF(OR(COUNTIF(D535:W537,"a")+COUNTIF(D535:W537,"s")+COUNTIF(X535:X537,"na")&gt;0),0,(COUNTIF(D541:W541,"a")+COUNTIF(D541:W541,"s")+COUNTIF(X541,"na")))</f>
        <v>0</v>
      </c>
      <c r="AB541" s="229"/>
      <c r="AD541" s="231"/>
      <c r="CG541" s="48"/>
      <c r="CH541" s="48"/>
      <c r="CI541" s="48"/>
      <c r="CJ541" s="48"/>
      <c r="CK541" s="48"/>
      <c r="CL541" s="48"/>
      <c r="CM541" s="48"/>
    </row>
    <row r="542" spans="1:95" ht="45" customHeight="1" x14ac:dyDescent="0.2">
      <c r="A542" s="348"/>
      <c r="B542" s="201" t="s">
        <v>147</v>
      </c>
      <c r="C542" s="121" t="s">
        <v>351</v>
      </c>
      <c r="D542" s="628"/>
      <c r="E542" s="629"/>
      <c r="F542" s="628"/>
      <c r="G542" s="629"/>
      <c r="H542" s="628"/>
      <c r="I542" s="629"/>
      <c r="J542" s="628"/>
      <c r="K542" s="629"/>
      <c r="L542" s="628"/>
      <c r="M542" s="629"/>
      <c r="N542" s="628"/>
      <c r="O542" s="629"/>
      <c r="P542" s="628"/>
      <c r="Q542" s="629"/>
      <c r="R542" s="628"/>
      <c r="S542" s="629"/>
      <c r="T542" s="628"/>
      <c r="U542" s="629"/>
      <c r="V542" s="628"/>
      <c r="W542" s="629"/>
      <c r="X542" s="98"/>
      <c r="Y542" s="179">
        <f t="shared" si="74"/>
        <v>0</v>
      </c>
      <c r="Z542" s="336">
        <v>10</v>
      </c>
      <c r="AA542" s="41">
        <f>COUNTIF(D542:W542,"a")+COUNTIF(D542:W542,"s")</f>
        <v>0</v>
      </c>
      <c r="AB542" s="229"/>
      <c r="AD542" s="231" t="s">
        <v>479</v>
      </c>
      <c r="CG542" s="48"/>
      <c r="CH542" s="48"/>
      <c r="CI542" s="48"/>
      <c r="CJ542" s="48"/>
      <c r="CK542" s="48"/>
      <c r="CL542" s="48"/>
      <c r="CM542" s="48"/>
    </row>
    <row r="543" spans="1:95" ht="27.95" customHeight="1" x14ac:dyDescent="0.2">
      <c r="A543" s="348"/>
      <c r="B543" s="201" t="s">
        <v>148</v>
      </c>
      <c r="C543" s="121" t="s">
        <v>376</v>
      </c>
      <c r="D543" s="628"/>
      <c r="E543" s="629"/>
      <c r="F543" s="628"/>
      <c r="G543" s="629"/>
      <c r="H543" s="628"/>
      <c r="I543" s="629"/>
      <c r="J543" s="628"/>
      <c r="K543" s="629"/>
      <c r="L543" s="628"/>
      <c r="M543" s="629"/>
      <c r="N543" s="628"/>
      <c r="O543" s="629"/>
      <c r="P543" s="628"/>
      <c r="Q543" s="629"/>
      <c r="R543" s="628"/>
      <c r="S543" s="629"/>
      <c r="T543" s="628"/>
      <c r="U543" s="629"/>
      <c r="V543" s="628"/>
      <c r="W543" s="629"/>
      <c r="X543" s="98"/>
      <c r="Y543" s="179">
        <f t="shared" si="74"/>
        <v>0</v>
      </c>
      <c r="Z543" s="336">
        <v>10</v>
      </c>
      <c r="AA543" s="41">
        <f>COUNTIF(D543:W543,"a")+COUNTIF(D543:W543,"s")</f>
        <v>0</v>
      </c>
      <c r="AB543" s="229"/>
      <c r="AD543" s="231" t="s">
        <v>479</v>
      </c>
      <c r="CG543" s="48"/>
      <c r="CH543" s="48"/>
      <c r="CI543" s="48"/>
      <c r="CJ543" s="48"/>
      <c r="CK543" s="48"/>
      <c r="CL543" s="48"/>
      <c r="CM543" s="48"/>
    </row>
    <row r="544" spans="1:95" ht="27.95" customHeight="1" x14ac:dyDescent="0.2">
      <c r="A544" s="348"/>
      <c r="B544" s="213" t="s">
        <v>149</v>
      </c>
      <c r="C544" s="121" t="s">
        <v>111</v>
      </c>
      <c r="D544" s="628"/>
      <c r="E544" s="629"/>
      <c r="F544" s="628"/>
      <c r="G544" s="629"/>
      <c r="H544" s="628"/>
      <c r="I544" s="629"/>
      <c r="J544" s="628"/>
      <c r="K544" s="629"/>
      <c r="L544" s="628"/>
      <c r="M544" s="629"/>
      <c r="N544" s="628"/>
      <c r="O544" s="629"/>
      <c r="P544" s="628"/>
      <c r="Q544" s="629"/>
      <c r="R544" s="628"/>
      <c r="S544" s="629"/>
      <c r="T544" s="628"/>
      <c r="U544" s="629"/>
      <c r="V544" s="628"/>
      <c r="W544" s="629"/>
      <c r="X544" s="98"/>
      <c r="Y544" s="96">
        <f t="shared" si="74"/>
        <v>0</v>
      </c>
      <c r="Z544" s="339">
        <v>20</v>
      </c>
      <c r="AA544" s="41">
        <f>COUNTIF(D544:W544,"a")+COUNTIF(D544:W544,"s")</f>
        <v>0</v>
      </c>
      <c r="AB544" s="229"/>
      <c r="AD544" s="231"/>
      <c r="CG544" s="48"/>
      <c r="CH544" s="48"/>
      <c r="CI544" s="48"/>
      <c r="CJ544" s="48"/>
      <c r="CK544" s="48"/>
      <c r="CL544" s="48"/>
      <c r="CM544" s="48"/>
    </row>
    <row r="545" spans="1:173" ht="27.95" customHeight="1" thickBot="1" x14ac:dyDescent="0.25">
      <c r="A545" s="348"/>
      <c r="B545" s="213" t="s">
        <v>150</v>
      </c>
      <c r="C545" s="121" t="s">
        <v>1120</v>
      </c>
      <c r="D545" s="593"/>
      <c r="E545" s="594"/>
      <c r="F545" s="593"/>
      <c r="G545" s="594"/>
      <c r="H545" s="593"/>
      <c r="I545" s="594"/>
      <c r="J545" s="593"/>
      <c r="K545" s="594"/>
      <c r="L545" s="593"/>
      <c r="M545" s="594"/>
      <c r="N545" s="593"/>
      <c r="O545" s="594"/>
      <c r="P545" s="593"/>
      <c r="Q545" s="594"/>
      <c r="R545" s="593"/>
      <c r="S545" s="594"/>
      <c r="T545" s="593"/>
      <c r="U545" s="594"/>
      <c r="V545" s="593"/>
      <c r="W545" s="594"/>
      <c r="X545" s="98"/>
      <c r="Y545" s="96">
        <f t="shared" si="74"/>
        <v>0</v>
      </c>
      <c r="Z545" s="336">
        <v>15</v>
      </c>
      <c r="AA545" s="184">
        <f>COUNTIF(D545:W545,"a")+COUNTIF(D545:W545,"s")</f>
        <v>0</v>
      </c>
      <c r="AB545" s="229"/>
      <c r="AD545" s="231" t="s">
        <v>479</v>
      </c>
      <c r="CE545" s="48"/>
      <c r="CF545" s="48"/>
      <c r="CG545" s="48"/>
      <c r="CH545" s="48"/>
      <c r="CI545" s="48"/>
      <c r="CJ545" s="48"/>
      <c r="CK545" s="48"/>
      <c r="CL545" s="48"/>
      <c r="CM545" s="48"/>
      <c r="CN545" s="48"/>
      <c r="CO545" s="48"/>
      <c r="CP545" s="48"/>
      <c r="CQ545" s="48"/>
    </row>
    <row r="546" spans="1:173" s="245" customFormat="1" ht="21" customHeight="1" thickTop="1" thickBot="1" x14ac:dyDescent="0.25">
      <c r="A546" s="348"/>
      <c r="B546" s="95"/>
      <c r="C546" s="121"/>
      <c r="D546" s="638" t="s">
        <v>76</v>
      </c>
      <c r="E546" s="639"/>
      <c r="F546" s="639"/>
      <c r="G546" s="639"/>
      <c r="H546" s="639"/>
      <c r="I546" s="639"/>
      <c r="J546" s="639"/>
      <c r="K546" s="639"/>
      <c r="L546" s="639"/>
      <c r="M546" s="639"/>
      <c r="N546" s="639"/>
      <c r="O546" s="639"/>
      <c r="P546" s="639"/>
      <c r="Q546" s="639"/>
      <c r="R546" s="639"/>
      <c r="S546" s="639"/>
      <c r="T546" s="639"/>
      <c r="U546" s="639"/>
      <c r="V546" s="639"/>
      <c r="W546" s="639"/>
      <c r="X546" s="681"/>
      <c r="Y546" s="86">
        <f>SUM(Y535:Y545)</f>
        <v>0</v>
      </c>
      <c r="Z546" s="337">
        <f>SUM(Z539:Z545)</f>
        <v>120</v>
      </c>
      <c r="AA546" s="184"/>
      <c r="AB546" s="243"/>
      <c r="AC546" s="244"/>
      <c r="AD546" s="244"/>
      <c r="AE546" s="244"/>
      <c r="AF546" s="244"/>
      <c r="AG546" s="244"/>
      <c r="AH546" s="244"/>
      <c r="AI546" s="244"/>
      <c r="AJ546" s="244"/>
      <c r="AK546" s="244"/>
      <c r="AL546" s="244"/>
      <c r="AM546" s="244"/>
      <c r="AN546" s="244"/>
      <c r="AO546" s="244"/>
      <c r="AP546" s="244"/>
      <c r="AQ546" s="244"/>
      <c r="AR546" s="244"/>
      <c r="AS546" s="244"/>
      <c r="AT546" s="244"/>
      <c r="AU546" s="244"/>
      <c r="AV546" s="244"/>
      <c r="AW546" s="244"/>
      <c r="AX546" s="244"/>
      <c r="AY546" s="244"/>
      <c r="AZ546" s="244"/>
      <c r="BA546" s="244"/>
      <c r="BB546" s="244"/>
      <c r="BC546" s="244"/>
      <c r="BD546" s="244"/>
      <c r="BE546" s="244"/>
      <c r="BF546" s="244"/>
      <c r="BG546" s="244"/>
      <c r="BH546" s="244"/>
      <c r="BI546" s="244"/>
      <c r="BJ546" s="244"/>
      <c r="BK546" s="244"/>
      <c r="BL546" s="244"/>
      <c r="BM546" s="244"/>
      <c r="BN546" s="244"/>
      <c r="BO546" s="244"/>
      <c r="BP546" s="244"/>
      <c r="BQ546" s="244"/>
      <c r="BR546" s="244"/>
      <c r="BS546" s="244"/>
      <c r="BT546" s="244"/>
      <c r="BU546" s="244"/>
      <c r="BV546" s="244"/>
      <c r="BW546" s="244"/>
      <c r="BX546" s="244"/>
      <c r="BY546" s="244"/>
      <c r="BZ546" s="244"/>
      <c r="CA546" s="244"/>
      <c r="CB546" s="244"/>
      <c r="CC546" s="244"/>
      <c r="CD546" s="244"/>
      <c r="CE546" s="243"/>
      <c r="CF546" s="243"/>
      <c r="CG546" s="243"/>
      <c r="CH546" s="243"/>
      <c r="CI546" s="243"/>
      <c r="CJ546" s="243"/>
      <c r="CK546" s="243"/>
      <c r="CL546" s="243"/>
      <c r="CM546" s="243"/>
      <c r="CN546" s="243"/>
      <c r="CO546" s="243"/>
      <c r="CP546" s="243"/>
      <c r="CQ546" s="243"/>
    </row>
    <row r="547" spans="1:173" s="254" customFormat="1" ht="21" customHeight="1" thickBot="1" x14ac:dyDescent="0.25">
      <c r="A547" s="321"/>
      <c r="B547" s="163"/>
      <c r="C547" s="438"/>
      <c r="D547" s="634"/>
      <c r="E547" s="635"/>
      <c r="F547" s="714">
        <v>60</v>
      </c>
      <c r="G547" s="642"/>
      <c r="H547" s="642"/>
      <c r="I547" s="642"/>
      <c r="J547" s="642"/>
      <c r="K547" s="642"/>
      <c r="L547" s="642"/>
      <c r="M547" s="642"/>
      <c r="N547" s="642"/>
      <c r="O547" s="642"/>
      <c r="P547" s="642"/>
      <c r="Q547" s="642"/>
      <c r="R547" s="642"/>
      <c r="S547" s="642"/>
      <c r="T547" s="642"/>
      <c r="U547" s="642"/>
      <c r="V547" s="642"/>
      <c r="W547" s="642"/>
      <c r="X547" s="642"/>
      <c r="Y547" s="642"/>
      <c r="Z547" s="643"/>
      <c r="AA547" s="184"/>
      <c r="AB547" s="243"/>
      <c r="AC547" s="244"/>
      <c r="AD547" s="244"/>
      <c r="AE547" s="244"/>
      <c r="AF547" s="244"/>
      <c r="AG547" s="244"/>
      <c r="AH547" s="244"/>
      <c r="AI547" s="244"/>
      <c r="AJ547" s="244"/>
      <c r="AK547" s="244"/>
      <c r="AL547" s="244"/>
      <c r="AM547" s="244"/>
      <c r="AN547" s="244"/>
      <c r="AO547" s="244"/>
      <c r="AP547" s="244"/>
      <c r="AQ547" s="244"/>
      <c r="AR547" s="244"/>
      <c r="AS547" s="244"/>
      <c r="AT547" s="244"/>
      <c r="AU547" s="244"/>
      <c r="AV547" s="244"/>
      <c r="AW547" s="244"/>
      <c r="AX547" s="244"/>
      <c r="AY547" s="244"/>
      <c r="AZ547" s="244"/>
      <c r="BA547" s="244"/>
      <c r="BB547" s="244"/>
      <c r="BC547" s="244"/>
      <c r="BD547" s="244"/>
      <c r="BE547" s="244"/>
      <c r="BF547" s="244"/>
      <c r="BG547" s="244"/>
      <c r="BH547" s="244"/>
      <c r="BI547" s="244"/>
      <c r="BJ547" s="244"/>
      <c r="BK547" s="244"/>
      <c r="BL547" s="244"/>
      <c r="BM547" s="244"/>
      <c r="BN547" s="244"/>
      <c r="BO547" s="244"/>
      <c r="BP547" s="244"/>
      <c r="BQ547" s="244"/>
      <c r="BR547" s="244"/>
      <c r="BS547" s="244"/>
      <c r="BT547" s="244"/>
      <c r="BU547" s="244"/>
      <c r="BV547" s="244"/>
      <c r="BW547" s="244"/>
      <c r="BX547" s="244"/>
      <c r="BY547" s="244"/>
      <c r="BZ547" s="244"/>
      <c r="CA547" s="244"/>
      <c r="CB547" s="244"/>
      <c r="CC547" s="244"/>
      <c r="CD547" s="244"/>
      <c r="CE547" s="243"/>
      <c r="CF547" s="243"/>
      <c r="CG547" s="243"/>
      <c r="CH547" s="243"/>
      <c r="CI547" s="243"/>
      <c r="CJ547" s="243"/>
      <c r="CK547" s="243"/>
      <c r="CL547" s="243"/>
      <c r="CM547" s="243"/>
      <c r="CN547" s="243"/>
      <c r="CO547" s="243"/>
      <c r="CP547" s="243"/>
      <c r="CQ547" s="243"/>
      <c r="CR547" s="245"/>
      <c r="CS547" s="245"/>
      <c r="CT547" s="245"/>
      <c r="CU547" s="245"/>
      <c r="CV547" s="245"/>
      <c r="CW547" s="245"/>
      <c r="CX547" s="245"/>
      <c r="CY547" s="245"/>
      <c r="CZ547" s="245"/>
      <c r="DA547" s="245"/>
      <c r="DB547" s="245"/>
      <c r="DC547" s="245"/>
      <c r="DD547" s="245"/>
      <c r="DE547" s="245"/>
      <c r="DF547" s="245"/>
      <c r="DG547" s="245"/>
      <c r="DH547" s="245"/>
      <c r="DI547" s="245"/>
      <c r="DJ547" s="245"/>
      <c r="DK547" s="245"/>
      <c r="DL547" s="245"/>
      <c r="DM547" s="245"/>
      <c r="DN547" s="245"/>
      <c r="DO547" s="245"/>
      <c r="DP547" s="245"/>
      <c r="DQ547" s="245"/>
      <c r="DR547" s="245"/>
      <c r="DS547" s="245"/>
      <c r="DT547" s="245"/>
      <c r="DU547" s="245"/>
      <c r="DV547" s="245"/>
      <c r="DW547" s="245"/>
      <c r="DX547" s="245"/>
      <c r="DY547" s="245"/>
      <c r="DZ547" s="245"/>
      <c r="EA547" s="245"/>
      <c r="EB547" s="245"/>
      <c r="EC547" s="245"/>
      <c r="ED547" s="245"/>
      <c r="EE547" s="245"/>
      <c r="EF547" s="245"/>
      <c r="EG547" s="245"/>
      <c r="EH547" s="245"/>
      <c r="EI547" s="245"/>
      <c r="EJ547" s="245"/>
      <c r="EK547" s="245"/>
      <c r="EL547" s="245"/>
      <c r="EM547" s="245"/>
      <c r="EN547" s="245"/>
      <c r="EO547" s="245"/>
      <c r="EP547" s="245"/>
      <c r="EQ547" s="245"/>
      <c r="ER547" s="245"/>
      <c r="ES547" s="245"/>
      <c r="ET547" s="245"/>
      <c r="EU547" s="245"/>
      <c r="EV547" s="245"/>
      <c r="EW547" s="245"/>
      <c r="EX547" s="245"/>
      <c r="EY547" s="245"/>
      <c r="EZ547" s="245"/>
      <c r="FA547" s="245"/>
      <c r="FB547" s="245"/>
      <c r="FC547" s="245"/>
      <c r="FD547" s="245"/>
      <c r="FE547" s="245"/>
      <c r="FF547" s="245"/>
      <c r="FG547" s="245"/>
      <c r="FH547" s="245"/>
      <c r="FI547" s="245"/>
      <c r="FJ547" s="245"/>
      <c r="FK547" s="245"/>
      <c r="FL547" s="245"/>
      <c r="FM547" s="245"/>
      <c r="FN547" s="245"/>
      <c r="FO547" s="245"/>
      <c r="FP547" s="245"/>
      <c r="FQ547" s="245"/>
    </row>
    <row r="548" spans="1:173" ht="33" customHeight="1" thickBot="1" x14ac:dyDescent="0.25">
      <c r="A548" s="437"/>
      <c r="B548" s="274">
        <v>7000</v>
      </c>
      <c r="C548" s="677" t="s">
        <v>254</v>
      </c>
      <c r="D548" s="678"/>
      <c r="E548" s="678"/>
      <c r="F548" s="678"/>
      <c r="G548" s="678"/>
      <c r="H548" s="678"/>
      <c r="I548" s="678"/>
      <c r="J548" s="678"/>
      <c r="K548" s="678"/>
      <c r="L548" s="678"/>
      <c r="M548" s="678"/>
      <c r="N548" s="678"/>
      <c r="O548" s="678"/>
      <c r="P548" s="678"/>
      <c r="Q548" s="678"/>
      <c r="R548" s="678"/>
      <c r="S548" s="678"/>
      <c r="T548" s="678"/>
      <c r="U548" s="678"/>
      <c r="V548" s="678"/>
      <c r="W548" s="678"/>
      <c r="X548" s="678"/>
      <c r="Y548" s="678"/>
      <c r="Z548" s="679"/>
      <c r="AD548" s="231"/>
      <c r="BD548" s="16" t="s">
        <v>255</v>
      </c>
      <c r="CG548" s="48"/>
      <c r="CH548" s="48"/>
      <c r="CI548" s="48"/>
      <c r="CJ548" s="48"/>
      <c r="CK548" s="48"/>
      <c r="CL548" s="48"/>
      <c r="CM548" s="48"/>
    </row>
    <row r="549" spans="1:173" s="94" customFormat="1" ht="30" customHeight="1" thickBot="1" x14ac:dyDescent="0.25">
      <c r="A549" s="348"/>
      <c r="B549" s="200">
        <v>7100</v>
      </c>
      <c r="C549" s="134" t="s">
        <v>183</v>
      </c>
      <c r="D549" s="9"/>
      <c r="E549" s="8"/>
      <c r="F549" s="9"/>
      <c r="G549" s="10"/>
      <c r="H549" s="7"/>
      <c r="I549" s="8"/>
      <c r="J549" s="91"/>
      <c r="K549" s="10"/>
      <c r="L549" s="13" t="s">
        <v>75</v>
      </c>
      <c r="M549" s="8"/>
      <c r="N549" s="9"/>
      <c r="O549" s="10"/>
      <c r="P549" s="7"/>
      <c r="Q549" s="8"/>
      <c r="R549" s="9"/>
      <c r="S549" s="10"/>
      <c r="T549" s="7"/>
      <c r="U549" s="8"/>
      <c r="V549" s="9"/>
      <c r="W549" s="10"/>
      <c r="X549" s="14"/>
      <c r="Y549" s="14"/>
      <c r="Z549" s="333"/>
      <c r="AA549" s="41"/>
      <c r="AB549" s="48"/>
      <c r="AC549" s="16"/>
      <c r="AD549" s="231"/>
      <c r="AE549" s="16"/>
      <c r="AF549" s="16"/>
      <c r="AG549" s="16"/>
      <c r="AH549" s="16"/>
      <c r="AI549" s="16"/>
      <c r="AJ549" s="16"/>
      <c r="AK549" s="16"/>
      <c r="AL549" s="16"/>
      <c r="AM549" s="16"/>
      <c r="AN549" s="16"/>
      <c r="AO549" s="16"/>
      <c r="AP549" s="16"/>
      <c r="AQ549" s="16"/>
      <c r="AR549" s="16"/>
      <c r="AS549" s="16"/>
      <c r="AT549" s="16"/>
      <c r="AU549" s="16"/>
      <c r="AV549" s="16"/>
      <c r="AW549" s="16"/>
      <c r="AX549" s="16"/>
      <c r="AY549" s="16"/>
      <c r="AZ549" s="16"/>
      <c r="BA549" s="16"/>
      <c r="BB549" s="16"/>
      <c r="BC549" s="16"/>
      <c r="BD549" s="16"/>
      <c r="BE549" s="16"/>
      <c r="BF549" s="16"/>
      <c r="BG549" s="16"/>
      <c r="BH549" s="16"/>
      <c r="BI549" s="16"/>
      <c r="BJ549" s="16"/>
      <c r="BK549" s="16"/>
      <c r="BL549" s="16"/>
      <c r="BM549" s="16"/>
      <c r="BN549" s="16"/>
      <c r="BO549" s="16"/>
      <c r="BP549" s="16"/>
      <c r="BQ549" s="16"/>
      <c r="BR549" s="16"/>
      <c r="BS549" s="16"/>
      <c r="BT549" s="16"/>
      <c r="BU549" s="16"/>
      <c r="BV549" s="16"/>
      <c r="BW549" s="16"/>
      <c r="BX549" s="16"/>
      <c r="BY549" s="16"/>
      <c r="BZ549" s="16"/>
      <c r="CA549" s="16"/>
      <c r="CB549" s="16"/>
      <c r="CC549" s="16"/>
      <c r="CD549" s="16"/>
      <c r="CE549" s="16"/>
      <c r="CF549" s="16"/>
      <c r="CG549" s="48"/>
      <c r="CH549" s="48"/>
      <c r="CI549" s="48"/>
      <c r="CJ549" s="48"/>
      <c r="CK549" s="48"/>
      <c r="CL549" s="48"/>
      <c r="CM549" s="48"/>
      <c r="CN549" s="2"/>
      <c r="CO549" s="2"/>
      <c r="CP549" s="2"/>
      <c r="CQ549" s="2"/>
      <c r="CR549" s="2"/>
      <c r="CS549" s="2"/>
      <c r="CT549" s="2"/>
      <c r="CU549" s="2"/>
      <c r="CV549" s="2"/>
      <c r="CW549" s="2"/>
      <c r="CX549" s="2"/>
      <c r="CY549" s="2"/>
      <c r="CZ549" s="2"/>
      <c r="DA549" s="2"/>
      <c r="DB549" s="2"/>
      <c r="DC549" s="2"/>
      <c r="DD549" s="2"/>
      <c r="DE549" s="2"/>
      <c r="DF549" s="2"/>
      <c r="DG549" s="2"/>
      <c r="DH549" s="2"/>
      <c r="DI549" s="2"/>
      <c r="DJ549" s="2"/>
      <c r="DK549" s="2"/>
      <c r="DL549" s="2"/>
      <c r="DM549" s="2"/>
      <c r="DN549" s="2"/>
      <c r="DO549" s="2"/>
      <c r="DP549" s="2"/>
      <c r="DQ549" s="2"/>
      <c r="DR549" s="2"/>
      <c r="DS549" s="2"/>
      <c r="DT549" s="2"/>
      <c r="DU549" s="2"/>
      <c r="DV549" s="2"/>
      <c r="DW549" s="2"/>
      <c r="DX549" s="2"/>
      <c r="DY549" s="2"/>
      <c r="DZ549" s="2"/>
      <c r="EA549" s="2"/>
      <c r="EB549" s="2"/>
      <c r="EC549" s="2"/>
      <c r="ED549" s="2"/>
      <c r="EE549" s="2"/>
      <c r="EF549" s="2"/>
      <c r="EG549" s="2"/>
      <c r="EH549" s="2"/>
      <c r="EI549" s="2"/>
      <c r="EJ549" s="2"/>
      <c r="EK549" s="2"/>
      <c r="EL549" s="2"/>
      <c r="EM549" s="2"/>
      <c r="EN549" s="2"/>
      <c r="EO549" s="2"/>
      <c r="EP549" s="2"/>
      <c r="EQ549" s="2"/>
      <c r="ER549" s="2"/>
      <c r="ES549" s="2"/>
      <c r="ET549" s="2"/>
      <c r="EU549" s="2"/>
      <c r="EV549" s="2"/>
      <c r="EW549" s="2"/>
      <c r="EX549" s="2"/>
      <c r="EY549" s="2"/>
      <c r="EZ549" s="2"/>
      <c r="FA549" s="2"/>
      <c r="FB549" s="2"/>
      <c r="FC549" s="2"/>
      <c r="FD549" s="2"/>
      <c r="FE549" s="2"/>
      <c r="FF549" s="2"/>
      <c r="FG549" s="2"/>
      <c r="FH549" s="2"/>
      <c r="FI549" s="2"/>
      <c r="FJ549" s="2"/>
      <c r="FK549" s="2"/>
      <c r="FL549" s="2"/>
      <c r="FM549" s="2"/>
      <c r="FN549" s="2"/>
      <c r="FO549" s="2"/>
      <c r="FP549" s="2"/>
      <c r="FQ549" s="2"/>
    </row>
    <row r="550" spans="1:173" ht="27.95" customHeight="1" thickBot="1" x14ac:dyDescent="0.25">
      <c r="A550" s="348"/>
      <c r="B550" s="218" t="s">
        <v>256</v>
      </c>
      <c r="C550" s="142" t="s">
        <v>483</v>
      </c>
      <c r="D550" s="720"/>
      <c r="E550" s="721"/>
      <c r="F550" s="720"/>
      <c r="G550" s="721"/>
      <c r="H550" s="720"/>
      <c r="I550" s="721"/>
      <c r="J550" s="720"/>
      <c r="K550" s="721"/>
      <c r="L550" s="720"/>
      <c r="M550" s="721"/>
      <c r="N550" s="720"/>
      <c r="O550" s="721"/>
      <c r="P550" s="720"/>
      <c r="Q550" s="721"/>
      <c r="R550" s="720"/>
      <c r="S550" s="721"/>
      <c r="T550" s="720"/>
      <c r="U550" s="721"/>
      <c r="V550" s="720"/>
      <c r="W550" s="721"/>
      <c r="X550" s="98"/>
      <c r="Y550" s="96">
        <f>IF(OR(D550="s",F550="s",H550="s",J550="s",L550="s",N550="s",P550="s",R550="s",T550="s",V550="s"), 0, IF(OR(D550="a",F550="a",H550="a",J550="a",L550="a",N550="a",P550="a",R550="a",T550="a",V550="a"),Z550,0))</f>
        <v>0</v>
      </c>
      <c r="Z550" s="341">
        <v>30</v>
      </c>
      <c r="AA550" s="41">
        <f>IF((COUNTIF(D550:W550,"a")+COUNTIF(D550:W550,"s"))&gt;0,IF(OR((COUNTIF(D552:W552,"a")+COUNTIF(D552:W552,"s")),(COUNTIF(D553:W553,"a")+COUNTIF(D553:W553,"s")),(COUNTIF(D554:W554,"a")+COUNTIF(D554:W554,"s"))),0,COUNTIF(D550:W550,"a")+COUNTIF(D550:W550,"s")),COUNTIF(D550:W550,"a")+COUNTIF(D550:W550,"s"))</f>
        <v>0</v>
      </c>
      <c r="AB550" s="185"/>
      <c r="AD550" s="231"/>
      <c r="CG550" s="48"/>
      <c r="CH550" s="48"/>
      <c r="CI550" s="48"/>
      <c r="CJ550" s="48"/>
      <c r="CK550" s="48"/>
      <c r="CL550" s="48"/>
      <c r="CM550" s="48"/>
    </row>
    <row r="551" spans="1:173" ht="27.95" customHeight="1" thickBot="1" x14ac:dyDescent="0.25">
      <c r="A551" s="348"/>
      <c r="B551" s="272"/>
      <c r="C551" s="719" t="s">
        <v>361</v>
      </c>
      <c r="D551" s="653"/>
      <c r="E551" s="653"/>
      <c r="F551" s="653"/>
      <c r="G551" s="653"/>
      <c r="H551" s="653"/>
      <c r="I551" s="653"/>
      <c r="J551" s="653"/>
      <c r="K551" s="653"/>
      <c r="L551" s="653"/>
      <c r="M551" s="653"/>
      <c r="N551" s="653"/>
      <c r="O551" s="653"/>
      <c r="P551" s="653"/>
      <c r="Q551" s="653"/>
      <c r="R551" s="653"/>
      <c r="S551" s="653"/>
      <c r="T551" s="653"/>
      <c r="U551" s="653"/>
      <c r="V551" s="653"/>
      <c r="W551" s="653"/>
      <c r="X551" s="653"/>
      <c r="Y551" s="653"/>
      <c r="Z551" s="654"/>
      <c r="AD551" s="231"/>
      <c r="CG551" s="48"/>
      <c r="CH551" s="48"/>
      <c r="CI551" s="48"/>
      <c r="CJ551" s="48"/>
      <c r="CK551" s="48"/>
      <c r="CL551" s="48"/>
      <c r="CM551" s="48"/>
    </row>
    <row r="552" spans="1:173" ht="27.95" customHeight="1" x14ac:dyDescent="0.2">
      <c r="A552" s="348"/>
      <c r="B552" s="199" t="s">
        <v>257</v>
      </c>
      <c r="C552" s="146" t="s">
        <v>484</v>
      </c>
      <c r="D552" s="621"/>
      <c r="E552" s="622"/>
      <c r="F552" s="621"/>
      <c r="G552" s="622"/>
      <c r="H552" s="621"/>
      <c r="I552" s="622"/>
      <c r="J552" s="621"/>
      <c r="K552" s="622"/>
      <c r="L552" s="621"/>
      <c r="M552" s="622"/>
      <c r="N552" s="621"/>
      <c r="O552" s="622"/>
      <c r="P552" s="621"/>
      <c r="Q552" s="622"/>
      <c r="R552" s="621"/>
      <c r="S552" s="622"/>
      <c r="T552" s="621"/>
      <c r="U552" s="622"/>
      <c r="V552" s="621"/>
      <c r="W552" s="622"/>
      <c r="X552" s="255"/>
      <c r="Y552" s="105">
        <f>IF(OR(D552="s",F552="s",H552="s",J552="s",L552="s",N552="s",P552="s",R552="s",T552="s",V552="s"), 0, IF(OR(D552="a",F552="a",H552="a",J552="a",L552="a",N552="a",P552="a",R552="a",T552="a",V552="a"),Z552,0))</f>
        <v>0</v>
      </c>
      <c r="Z552" s="338">
        <v>10</v>
      </c>
      <c r="AA552" s="41">
        <f>IF((COUNTIF(D552:W552,"a")+COUNTIF(D552:W552,"s"))&gt;0,IF((COUNTIF(D550:W550,"a")+COUNTIF(D550:W550,"s"))&gt;0,0,COUNTIF(D552:W552,"a")+COUNTIF(D552:W552,"s")), COUNTIF(D552:W552,"a")+COUNTIF(D552:W552,"s"))</f>
        <v>0</v>
      </c>
      <c r="AB552" s="185"/>
      <c r="AD552" s="231"/>
      <c r="CG552" s="48"/>
      <c r="CH552" s="48"/>
      <c r="CI552" s="48"/>
      <c r="CJ552" s="48"/>
      <c r="CK552" s="48"/>
      <c r="CL552" s="48"/>
      <c r="CM552" s="48"/>
    </row>
    <row r="553" spans="1:173" ht="27.95" customHeight="1" x14ac:dyDescent="0.2">
      <c r="A553" s="348"/>
      <c r="B553" s="201" t="s">
        <v>258</v>
      </c>
      <c r="C553" s="146" t="s">
        <v>522</v>
      </c>
      <c r="D553" s="628"/>
      <c r="E553" s="629"/>
      <c r="F553" s="628"/>
      <c r="G553" s="629"/>
      <c r="H553" s="628"/>
      <c r="I553" s="629"/>
      <c r="J553" s="628"/>
      <c r="K553" s="629"/>
      <c r="L553" s="628"/>
      <c r="M553" s="629"/>
      <c r="N553" s="628"/>
      <c r="O553" s="629"/>
      <c r="P553" s="628"/>
      <c r="Q553" s="629"/>
      <c r="R553" s="628"/>
      <c r="S553" s="629"/>
      <c r="T553" s="628"/>
      <c r="U553" s="629"/>
      <c r="V553" s="628"/>
      <c r="W553" s="629"/>
      <c r="X553" s="98"/>
      <c r="Y553" s="105">
        <f>IF(OR(D553="s",F553="s",H553="s",J553="s",L553="s",N553="s",P553="s",R553="s",T553="s",V553="s"), 0, IF(OR(D553="a",F553="a",H553="a",J553="a",L553="a",N553="a",P553="a",R553="a",T553="a",V553="a"),Z553,0))</f>
        <v>0</v>
      </c>
      <c r="Z553" s="336">
        <v>10</v>
      </c>
      <c r="AA553" s="41">
        <f>IF((COUNTIF(D553:W553,"a")+COUNTIF(D553:W553,"s"))&gt;0,IF((COUNTIF(D550:W550,"a")+COUNTIF(D550:W550,"s"))&gt;0,0,COUNTIF(D553:W553,"a")+COUNTIF(D553:W553,"s")), COUNTIF(D553:W553,"a")+COUNTIF(D553:W553,"s"))</f>
        <v>0</v>
      </c>
      <c r="AB553" s="185"/>
      <c r="AD553" s="231"/>
      <c r="CG553" s="48"/>
      <c r="CH553" s="48"/>
      <c r="CI553" s="48"/>
      <c r="CJ553" s="48"/>
      <c r="CK553" s="48"/>
      <c r="CL553" s="48"/>
      <c r="CM553" s="48"/>
    </row>
    <row r="554" spans="1:173" ht="27.95" customHeight="1" thickBot="1" x14ac:dyDescent="0.25">
      <c r="A554" s="348"/>
      <c r="B554" s="201" t="s">
        <v>259</v>
      </c>
      <c r="C554" s="146" t="s">
        <v>523</v>
      </c>
      <c r="D554" s="593"/>
      <c r="E554" s="594"/>
      <c r="F554" s="593"/>
      <c r="G554" s="594"/>
      <c r="H554" s="593"/>
      <c r="I554" s="594"/>
      <c r="J554" s="593"/>
      <c r="K554" s="594"/>
      <c r="L554" s="593"/>
      <c r="M554" s="594"/>
      <c r="N554" s="593"/>
      <c r="O554" s="594"/>
      <c r="P554" s="593"/>
      <c r="Q554" s="594"/>
      <c r="R554" s="593"/>
      <c r="S554" s="594"/>
      <c r="T554" s="593"/>
      <c r="U554" s="594"/>
      <c r="V554" s="593"/>
      <c r="W554" s="594"/>
      <c r="X554" s="98"/>
      <c r="Y554" s="105">
        <f>IF(OR(D554="s",F554="s",H554="s",J554="s",L554="s",N554="s",P554="s",R554="s",T554="s",V554="s"), 0, IF(OR(D554="a",F554="a",H554="a",J554="a",L554="a",N554="a",P554="a",R554="a",T554="a",V554="a"),Z554,0))</f>
        <v>0</v>
      </c>
      <c r="Z554" s="339">
        <v>10</v>
      </c>
      <c r="AA554" s="41">
        <f>IF((COUNTIF(D554:W554,"a")+COUNTIF(D554:W554,"s"))&gt;0,IF((COUNTIF(D550:W550,"a")+COUNTIF(D550:W550,"s"))&gt;0,0,COUNTIF(D554:W554,"a")+COUNTIF(D554:W554,"s")), COUNTIF(D554:W554,"a")+COUNTIF(D554:W554,"s"))</f>
        <v>0</v>
      </c>
      <c r="AB554" s="185"/>
      <c r="AD554" s="231"/>
      <c r="CG554" s="48"/>
      <c r="CH554" s="48"/>
      <c r="CI554" s="48"/>
      <c r="CJ554" s="48"/>
      <c r="CK554" s="48"/>
      <c r="CL554" s="48"/>
      <c r="CM554" s="48"/>
    </row>
    <row r="555" spans="1:173" ht="21" customHeight="1" thickTop="1" thickBot="1" x14ac:dyDescent="0.25">
      <c r="A555" s="348"/>
      <c r="B555" s="84"/>
      <c r="C555" s="121"/>
      <c r="D555" s="638" t="s">
        <v>76</v>
      </c>
      <c r="E555" s="639"/>
      <c r="F555" s="639"/>
      <c r="G555" s="639"/>
      <c r="H555" s="639"/>
      <c r="I555" s="639"/>
      <c r="J555" s="639"/>
      <c r="K555" s="639"/>
      <c r="L555" s="639"/>
      <c r="M555" s="639"/>
      <c r="N555" s="639"/>
      <c r="O555" s="639"/>
      <c r="P555" s="639"/>
      <c r="Q555" s="639"/>
      <c r="R555" s="639"/>
      <c r="S555" s="639"/>
      <c r="T555" s="639"/>
      <c r="U555" s="639"/>
      <c r="V555" s="639"/>
      <c r="W555" s="639"/>
      <c r="X555" s="640"/>
      <c r="Y555" s="86">
        <f>SUM(Y550:Y554)</f>
        <v>0</v>
      </c>
      <c r="Z555" s="337">
        <v>30</v>
      </c>
      <c r="AD555" s="231"/>
      <c r="CG555" s="48"/>
      <c r="CH555" s="48"/>
      <c r="CI555" s="48"/>
      <c r="CJ555" s="48"/>
      <c r="CK555" s="48"/>
      <c r="CL555" s="48"/>
      <c r="CM555" s="48"/>
    </row>
    <row r="556" spans="1:173" ht="21" customHeight="1" thickBot="1" x14ac:dyDescent="0.25">
      <c r="A556" s="348"/>
      <c r="B556" s="163"/>
      <c r="C556" s="156"/>
      <c r="D556" s="634"/>
      <c r="E556" s="635"/>
      <c r="F556" s="718">
        <v>0</v>
      </c>
      <c r="G556" s="642"/>
      <c r="H556" s="642"/>
      <c r="I556" s="642"/>
      <c r="J556" s="642"/>
      <c r="K556" s="642"/>
      <c r="L556" s="642"/>
      <c r="M556" s="642"/>
      <c r="N556" s="642"/>
      <c r="O556" s="642"/>
      <c r="P556" s="642"/>
      <c r="Q556" s="642"/>
      <c r="R556" s="642"/>
      <c r="S556" s="642"/>
      <c r="T556" s="642"/>
      <c r="U556" s="642"/>
      <c r="V556" s="642"/>
      <c r="W556" s="642"/>
      <c r="X556" s="642"/>
      <c r="Y556" s="642"/>
      <c r="Z556" s="643"/>
      <c r="AD556" s="231"/>
      <c r="CG556" s="48"/>
      <c r="CH556" s="48"/>
      <c r="CI556" s="48"/>
      <c r="CJ556" s="48"/>
      <c r="CK556" s="48"/>
      <c r="CL556" s="48"/>
      <c r="CM556" s="48"/>
    </row>
    <row r="557" spans="1:173" s="94" customFormat="1" ht="30" customHeight="1" thickBot="1" x14ac:dyDescent="0.25">
      <c r="A557" s="348"/>
      <c r="B557" s="200" t="s">
        <v>598</v>
      </c>
      <c r="C557" s="134" t="s">
        <v>599</v>
      </c>
      <c r="D557" s="9"/>
      <c r="E557" s="8"/>
      <c r="F557" s="9"/>
      <c r="G557" s="10"/>
      <c r="H557" s="13" t="s">
        <v>75</v>
      </c>
      <c r="I557" s="8"/>
      <c r="J557" s="91"/>
      <c r="K557" s="10"/>
      <c r="L557" s="13" t="s">
        <v>75</v>
      </c>
      <c r="M557" s="8"/>
      <c r="N557" s="9"/>
      <c r="O557" s="10"/>
      <c r="P557" s="7"/>
      <c r="Q557" s="8"/>
      <c r="R557" s="9"/>
      <c r="S557" s="10"/>
      <c r="T557" s="7"/>
      <c r="U557" s="8"/>
      <c r="V557" s="9"/>
      <c r="W557" s="10"/>
      <c r="X557" s="14"/>
      <c r="Y557" s="14"/>
      <c r="Z557" s="333"/>
      <c r="AA557" s="41"/>
      <c r="AB557" s="48"/>
      <c r="AC557" s="16"/>
      <c r="AD557" s="388"/>
      <c r="AE557" s="16"/>
      <c r="AF557" s="16"/>
      <c r="AG557" s="16"/>
      <c r="AH557" s="16"/>
      <c r="AI557" s="16"/>
      <c r="AJ557" s="16"/>
      <c r="AK557" s="16"/>
      <c r="AL557" s="16"/>
      <c r="AM557" s="16"/>
      <c r="AN557" s="16"/>
      <c r="AO557" s="16"/>
      <c r="AP557" s="16"/>
      <c r="AQ557" s="16"/>
      <c r="AR557" s="16"/>
      <c r="AS557" s="16"/>
      <c r="AT557" s="16"/>
      <c r="AU557" s="16"/>
      <c r="AV557" s="16"/>
      <c r="AW557" s="16"/>
      <c r="AX557" s="16"/>
      <c r="AY557" s="16"/>
      <c r="AZ557" s="16"/>
      <c r="BA557" s="16"/>
      <c r="BB557" s="16"/>
      <c r="BC557" s="16"/>
      <c r="BD557" s="16"/>
      <c r="BE557" s="16"/>
      <c r="BF557" s="16"/>
      <c r="BG557" s="16"/>
      <c r="BH557" s="16"/>
      <c r="BI557" s="16"/>
      <c r="BJ557" s="16"/>
      <c r="BK557" s="16"/>
      <c r="BL557" s="16"/>
      <c r="BM557" s="16"/>
      <c r="BN557" s="16"/>
      <c r="BO557" s="16"/>
      <c r="BP557" s="16"/>
      <c r="BQ557" s="16"/>
      <c r="BR557" s="16"/>
      <c r="BS557" s="16"/>
      <c r="BT557" s="16"/>
      <c r="BU557" s="16"/>
      <c r="BV557" s="16"/>
      <c r="BW557" s="16"/>
      <c r="BX557" s="16"/>
      <c r="BY557" s="16"/>
      <c r="BZ557" s="16"/>
      <c r="CA557" s="16"/>
      <c r="CB557" s="16"/>
      <c r="CC557" s="16"/>
      <c r="CD557" s="16"/>
      <c r="CE557" s="16"/>
      <c r="CF557" s="16"/>
      <c r="CG557" s="48"/>
      <c r="CH557" s="48"/>
      <c r="CI557" s="48"/>
      <c r="CJ557" s="48"/>
      <c r="CK557" s="48"/>
      <c r="CL557" s="48"/>
      <c r="CM557" s="48"/>
      <c r="CN557" s="2"/>
      <c r="CO557" s="2"/>
      <c r="CP557" s="2"/>
      <c r="CQ557" s="2"/>
      <c r="CR557" s="2"/>
      <c r="CS557" s="2"/>
      <c r="CT557" s="2"/>
      <c r="CU557" s="2"/>
      <c r="CV557" s="2"/>
      <c r="CW557" s="2"/>
      <c r="CX557" s="2"/>
      <c r="CY557" s="2"/>
      <c r="CZ557" s="2"/>
      <c r="DA557" s="2"/>
      <c r="DB557" s="2"/>
      <c r="DC557" s="2"/>
      <c r="DD557" s="2"/>
      <c r="DE557" s="2"/>
      <c r="DF557" s="2"/>
      <c r="DG557" s="2"/>
      <c r="DH557" s="2"/>
      <c r="DI557" s="2"/>
      <c r="DJ557" s="2"/>
      <c r="DK557" s="2"/>
      <c r="DL557" s="2"/>
      <c r="DM557" s="2"/>
      <c r="DN557" s="2"/>
      <c r="DO557" s="2"/>
      <c r="DP557" s="2"/>
      <c r="DQ557" s="2"/>
      <c r="DR557" s="2"/>
      <c r="DS557" s="2"/>
      <c r="DT557" s="2"/>
      <c r="DU557" s="2"/>
      <c r="DV557" s="2"/>
      <c r="DW557" s="2"/>
      <c r="DX557" s="2"/>
      <c r="DY557" s="2"/>
      <c r="DZ557" s="2"/>
      <c r="EA557" s="2"/>
      <c r="EB557" s="2"/>
      <c r="EC557" s="2"/>
      <c r="ED557" s="2"/>
      <c r="EE557" s="2"/>
      <c r="EF557" s="2"/>
      <c r="EG557" s="2"/>
      <c r="EH557" s="2"/>
      <c r="EI557" s="2"/>
      <c r="EJ557" s="2"/>
      <c r="EK557" s="2"/>
      <c r="EL557" s="2"/>
      <c r="EM557" s="2"/>
      <c r="EN557" s="2"/>
      <c r="EO557" s="2"/>
      <c r="EP557" s="2"/>
      <c r="EQ557" s="2"/>
      <c r="ER557" s="2"/>
      <c r="ES557" s="2"/>
      <c r="ET557" s="2"/>
      <c r="EU557" s="2"/>
      <c r="EV557" s="2"/>
      <c r="EW557" s="2"/>
      <c r="EX557" s="2"/>
      <c r="EY557" s="2"/>
      <c r="EZ557" s="2"/>
      <c r="FA557" s="2"/>
      <c r="FB557" s="2"/>
      <c r="FC557" s="2"/>
      <c r="FD557" s="2"/>
      <c r="FE557" s="2"/>
      <c r="FF557" s="2"/>
      <c r="FG557" s="2"/>
      <c r="FH557" s="2"/>
      <c r="FI557" s="2"/>
      <c r="FJ557" s="2"/>
      <c r="FK557" s="2"/>
      <c r="FL557" s="2"/>
      <c r="FM557" s="2"/>
      <c r="FN557" s="2"/>
      <c r="FO557" s="2"/>
      <c r="FP557" s="2"/>
      <c r="FQ557" s="2"/>
    </row>
    <row r="558" spans="1:173" ht="45" customHeight="1" x14ac:dyDescent="0.2">
      <c r="A558" s="348"/>
      <c r="B558" s="199" t="s">
        <v>261</v>
      </c>
      <c r="C558" s="397" t="s">
        <v>600</v>
      </c>
      <c r="D558" s="682"/>
      <c r="E558" s="683"/>
      <c r="F558" s="682"/>
      <c r="G558" s="683"/>
      <c r="H558" s="682"/>
      <c r="I558" s="683"/>
      <c r="J558" s="682"/>
      <c r="K558" s="683"/>
      <c r="L558" s="682"/>
      <c r="M558" s="683"/>
      <c r="N558" s="682"/>
      <c r="O558" s="683"/>
      <c r="P558" s="682"/>
      <c r="Q558" s="683"/>
      <c r="R558" s="682"/>
      <c r="S558" s="683"/>
      <c r="T558" s="682"/>
      <c r="U558" s="683"/>
      <c r="V558" s="682"/>
      <c r="W558" s="683"/>
      <c r="X558" s="98"/>
      <c r="Y558" s="543">
        <f t="shared" ref="Y558:Y565" si="75">IF(OR(D558="s",F558="s",H558="s",J558="s",L558="s",N558="s",P558="s",R558="s",T558="s",V558="s"), 0, IF(OR(D558="a",F558="a",H558="a",J558="a",L558="a",N558="a",P558="a",R558="a",T558="a",V558="a"),Z558,0))</f>
        <v>0</v>
      </c>
      <c r="Z558" s="338">
        <v>10</v>
      </c>
      <c r="AA558" s="41">
        <f t="shared" ref="AA558:AA565" si="76">COUNTIF(D558:W558,"a")+COUNTIF(D558:W558,"s")</f>
        <v>0</v>
      </c>
      <c r="AB558" s="390"/>
      <c r="AD558" s="388"/>
      <c r="CG558" s="48"/>
      <c r="CH558" s="48"/>
      <c r="CI558" s="48"/>
      <c r="CJ558" s="48"/>
      <c r="CK558" s="48"/>
      <c r="CL558" s="48"/>
      <c r="CM558" s="48"/>
    </row>
    <row r="559" spans="1:173" ht="45" customHeight="1" x14ac:dyDescent="0.2">
      <c r="A559" s="348"/>
      <c r="B559" s="201" t="s">
        <v>601</v>
      </c>
      <c r="C559" s="398" t="s">
        <v>602</v>
      </c>
      <c r="D559" s="636"/>
      <c r="E559" s="637"/>
      <c r="F559" s="636"/>
      <c r="G559" s="637"/>
      <c r="H559" s="636"/>
      <c r="I559" s="637"/>
      <c r="J559" s="636"/>
      <c r="K559" s="637"/>
      <c r="L559" s="636"/>
      <c r="M559" s="637"/>
      <c r="N559" s="636"/>
      <c r="O559" s="637"/>
      <c r="P559" s="636"/>
      <c r="Q559" s="637"/>
      <c r="R559" s="636"/>
      <c r="S559" s="637"/>
      <c r="T559" s="636"/>
      <c r="U559" s="637"/>
      <c r="V559" s="636"/>
      <c r="W559" s="637"/>
      <c r="X559" s="98"/>
      <c r="Y559" s="179">
        <f t="shared" si="75"/>
        <v>0</v>
      </c>
      <c r="Z559" s="336">
        <v>10</v>
      </c>
      <c r="AA559" s="41">
        <f t="shared" si="76"/>
        <v>0</v>
      </c>
      <c r="AB559" s="390"/>
      <c r="AD559" s="388"/>
      <c r="CG559" s="48"/>
      <c r="CH559" s="48"/>
      <c r="CI559" s="48"/>
      <c r="CJ559" s="48"/>
      <c r="CK559" s="48"/>
      <c r="CL559" s="48"/>
      <c r="CM559" s="48"/>
    </row>
    <row r="560" spans="1:173" ht="45" customHeight="1" x14ac:dyDescent="0.2">
      <c r="A560" s="348"/>
      <c r="B560" s="201" t="s">
        <v>262</v>
      </c>
      <c r="C560" s="398" t="s">
        <v>603</v>
      </c>
      <c r="D560" s="636"/>
      <c r="E560" s="637"/>
      <c r="F560" s="636"/>
      <c r="G560" s="637"/>
      <c r="H560" s="636"/>
      <c r="I560" s="637"/>
      <c r="J560" s="636"/>
      <c r="K560" s="637"/>
      <c r="L560" s="636"/>
      <c r="M560" s="637"/>
      <c r="N560" s="636"/>
      <c r="O560" s="637"/>
      <c r="P560" s="636"/>
      <c r="Q560" s="637"/>
      <c r="R560" s="636"/>
      <c r="S560" s="637"/>
      <c r="T560" s="636"/>
      <c r="U560" s="637"/>
      <c r="V560" s="636"/>
      <c r="W560" s="637"/>
      <c r="X560" s="98"/>
      <c r="Y560" s="179">
        <f t="shared" si="75"/>
        <v>0</v>
      </c>
      <c r="Z560" s="336">
        <v>10</v>
      </c>
      <c r="AA560" s="41">
        <f t="shared" si="76"/>
        <v>0</v>
      </c>
      <c r="AB560" s="390"/>
      <c r="AD560" s="388" t="s">
        <v>479</v>
      </c>
      <c r="CG560" s="48"/>
      <c r="CH560" s="48"/>
      <c r="CI560" s="48"/>
      <c r="CJ560" s="48"/>
      <c r="CK560" s="48"/>
      <c r="CL560" s="48"/>
      <c r="CM560" s="48"/>
    </row>
    <row r="561" spans="1:95" ht="45" customHeight="1" x14ac:dyDescent="0.2">
      <c r="A561" s="348"/>
      <c r="B561" s="201" t="s">
        <v>608</v>
      </c>
      <c r="C561" s="398" t="s">
        <v>605</v>
      </c>
      <c r="D561" s="636"/>
      <c r="E561" s="637"/>
      <c r="F561" s="636"/>
      <c r="G561" s="637"/>
      <c r="H561" s="636"/>
      <c r="I561" s="637"/>
      <c r="J561" s="636"/>
      <c r="K561" s="637"/>
      <c r="L561" s="636"/>
      <c r="M561" s="637"/>
      <c r="N561" s="636"/>
      <c r="O561" s="637"/>
      <c r="P561" s="636"/>
      <c r="Q561" s="637"/>
      <c r="R561" s="636"/>
      <c r="S561" s="637"/>
      <c r="T561" s="636"/>
      <c r="U561" s="637"/>
      <c r="V561" s="636"/>
      <c r="W561" s="637"/>
      <c r="X561" s="98"/>
      <c r="Y561" s="179">
        <f t="shared" si="75"/>
        <v>0</v>
      </c>
      <c r="Z561" s="336">
        <v>10</v>
      </c>
      <c r="AA561" s="41">
        <f t="shared" si="76"/>
        <v>0</v>
      </c>
      <c r="AB561" s="390"/>
      <c r="AD561" s="388" t="s">
        <v>479</v>
      </c>
      <c r="CG561" s="48"/>
      <c r="CH561" s="48"/>
      <c r="CI561" s="48"/>
      <c r="CJ561" s="48"/>
      <c r="CK561" s="48"/>
      <c r="CL561" s="48"/>
      <c r="CM561" s="48"/>
    </row>
    <row r="562" spans="1:95" ht="45" customHeight="1" x14ac:dyDescent="0.2">
      <c r="A562" s="348"/>
      <c r="B562" s="201" t="s">
        <v>263</v>
      </c>
      <c r="C562" s="398" t="s">
        <v>606</v>
      </c>
      <c r="D562" s="636"/>
      <c r="E562" s="637"/>
      <c r="F562" s="636"/>
      <c r="G562" s="637"/>
      <c r="H562" s="636"/>
      <c r="I562" s="637"/>
      <c r="J562" s="636"/>
      <c r="K562" s="637"/>
      <c r="L562" s="636"/>
      <c r="M562" s="637"/>
      <c r="N562" s="636"/>
      <c r="O562" s="637"/>
      <c r="P562" s="636"/>
      <c r="Q562" s="637"/>
      <c r="R562" s="636"/>
      <c r="S562" s="637"/>
      <c r="T562" s="636"/>
      <c r="U562" s="637"/>
      <c r="V562" s="636"/>
      <c r="W562" s="637"/>
      <c r="X562" s="98"/>
      <c r="Y562" s="179">
        <f t="shared" si="75"/>
        <v>0</v>
      </c>
      <c r="Z562" s="336">
        <v>10</v>
      </c>
      <c r="AA562" s="41">
        <f t="shared" si="76"/>
        <v>0</v>
      </c>
      <c r="AB562" s="390"/>
      <c r="AD562" s="388"/>
      <c r="CG562" s="48"/>
      <c r="CH562" s="48"/>
      <c r="CI562" s="48"/>
      <c r="CJ562" s="48"/>
      <c r="CK562" s="48"/>
      <c r="CL562" s="48"/>
      <c r="CM562" s="48"/>
    </row>
    <row r="563" spans="1:95" ht="27.95" customHeight="1" x14ac:dyDescent="0.2">
      <c r="A563" s="348"/>
      <c r="B563" s="201" t="s">
        <v>264</v>
      </c>
      <c r="C563" s="398" t="s">
        <v>607</v>
      </c>
      <c r="D563" s="636"/>
      <c r="E563" s="637"/>
      <c r="F563" s="636"/>
      <c r="G563" s="637"/>
      <c r="H563" s="636"/>
      <c r="I563" s="637"/>
      <c r="J563" s="636"/>
      <c r="K563" s="637"/>
      <c r="L563" s="636"/>
      <c r="M563" s="637"/>
      <c r="N563" s="636"/>
      <c r="O563" s="637"/>
      <c r="P563" s="636"/>
      <c r="Q563" s="637"/>
      <c r="R563" s="636"/>
      <c r="S563" s="637"/>
      <c r="T563" s="636"/>
      <c r="U563" s="637"/>
      <c r="V563" s="636"/>
      <c r="W563" s="637"/>
      <c r="X563" s="98"/>
      <c r="Y563" s="179">
        <f t="shared" si="75"/>
        <v>0</v>
      </c>
      <c r="Z563" s="336">
        <v>10</v>
      </c>
      <c r="AA563" s="41">
        <f t="shared" si="76"/>
        <v>0</v>
      </c>
      <c r="AB563" s="390"/>
      <c r="AD563" s="388" t="s">
        <v>479</v>
      </c>
      <c r="CG563" s="48"/>
      <c r="CH563" s="48"/>
      <c r="CI563" s="48"/>
      <c r="CJ563" s="48"/>
      <c r="CK563" s="48"/>
      <c r="CL563" s="48"/>
      <c r="CM563" s="48"/>
    </row>
    <row r="564" spans="1:95" ht="45" customHeight="1" x14ac:dyDescent="0.2">
      <c r="A564" s="348"/>
      <c r="B564" s="201" t="s">
        <v>610</v>
      </c>
      <c r="C564" s="398" t="s">
        <v>609</v>
      </c>
      <c r="D564" s="636"/>
      <c r="E564" s="637"/>
      <c r="F564" s="636"/>
      <c r="G564" s="637"/>
      <c r="H564" s="636"/>
      <c r="I564" s="637"/>
      <c r="J564" s="636"/>
      <c r="K564" s="637"/>
      <c r="L564" s="636"/>
      <c r="M564" s="637"/>
      <c r="N564" s="636"/>
      <c r="O564" s="637"/>
      <c r="P564" s="636"/>
      <c r="Q564" s="637"/>
      <c r="R564" s="636"/>
      <c r="S564" s="637"/>
      <c r="T564" s="636"/>
      <c r="U564" s="637"/>
      <c r="V564" s="636"/>
      <c r="W564" s="637"/>
      <c r="X564" s="98"/>
      <c r="Y564" s="179">
        <f t="shared" si="75"/>
        <v>0</v>
      </c>
      <c r="Z564" s="336">
        <v>10</v>
      </c>
      <c r="AA564" s="41">
        <f t="shared" si="76"/>
        <v>0</v>
      </c>
      <c r="AB564" s="390"/>
      <c r="AD564" s="388" t="s">
        <v>479</v>
      </c>
      <c r="CG564" s="48"/>
      <c r="CH564" s="48"/>
      <c r="CI564" s="48"/>
      <c r="CJ564" s="48"/>
      <c r="CK564" s="48"/>
      <c r="CL564" s="48"/>
      <c r="CM564" s="48"/>
    </row>
    <row r="565" spans="1:95" ht="45" customHeight="1" thickBot="1" x14ac:dyDescent="0.25">
      <c r="A565" s="348"/>
      <c r="B565" s="201" t="s">
        <v>604</v>
      </c>
      <c r="C565" s="399" t="s">
        <v>611</v>
      </c>
      <c r="D565" s="636"/>
      <c r="E565" s="637"/>
      <c r="F565" s="636"/>
      <c r="G565" s="637"/>
      <c r="H565" s="636"/>
      <c r="I565" s="637"/>
      <c r="J565" s="636"/>
      <c r="K565" s="637"/>
      <c r="L565" s="636"/>
      <c r="M565" s="637"/>
      <c r="N565" s="636"/>
      <c r="O565" s="637"/>
      <c r="P565" s="636"/>
      <c r="Q565" s="637"/>
      <c r="R565" s="636"/>
      <c r="S565" s="637"/>
      <c r="T565" s="636"/>
      <c r="U565" s="637"/>
      <c r="V565" s="636"/>
      <c r="W565" s="637"/>
      <c r="X565" s="98"/>
      <c r="Y565" s="179">
        <f t="shared" si="75"/>
        <v>0</v>
      </c>
      <c r="Z565" s="336">
        <v>10</v>
      </c>
      <c r="AA565" s="41">
        <f t="shared" si="76"/>
        <v>0</v>
      </c>
      <c r="AB565" s="390"/>
      <c r="AD565" s="388"/>
      <c r="CG565" s="48"/>
      <c r="CH565" s="48"/>
      <c r="CI565" s="48"/>
      <c r="CJ565" s="48"/>
      <c r="CK565" s="48"/>
      <c r="CL565" s="48"/>
      <c r="CM565" s="48"/>
    </row>
    <row r="566" spans="1:95" ht="21" customHeight="1" thickTop="1" thickBot="1" x14ac:dyDescent="0.25">
      <c r="A566" s="348"/>
      <c r="B566" s="85"/>
      <c r="C566" s="122"/>
      <c r="D566" s="638" t="s">
        <v>76</v>
      </c>
      <c r="E566" s="639"/>
      <c r="F566" s="639"/>
      <c r="G566" s="639"/>
      <c r="H566" s="639"/>
      <c r="I566" s="639"/>
      <c r="J566" s="639"/>
      <c r="K566" s="639"/>
      <c r="L566" s="639"/>
      <c r="M566" s="639"/>
      <c r="N566" s="639"/>
      <c r="O566" s="639"/>
      <c r="P566" s="639"/>
      <c r="Q566" s="639"/>
      <c r="R566" s="639"/>
      <c r="S566" s="639"/>
      <c r="T566" s="639"/>
      <c r="U566" s="639"/>
      <c r="V566" s="639"/>
      <c r="W566" s="639"/>
      <c r="X566" s="640"/>
      <c r="Y566" s="6">
        <f>SUM(Y558:Y565)</f>
        <v>0</v>
      </c>
      <c r="Z566" s="337">
        <f>SUM(Z558:Z565)</f>
        <v>80</v>
      </c>
      <c r="AD566" s="231"/>
      <c r="CG566" s="48"/>
      <c r="CH566" s="48"/>
      <c r="CI566" s="48"/>
      <c r="CJ566" s="48"/>
      <c r="CK566" s="48"/>
      <c r="CL566" s="48"/>
      <c r="CM566" s="48"/>
    </row>
    <row r="567" spans="1:95" ht="21" customHeight="1" thickBot="1" x14ac:dyDescent="0.25">
      <c r="A567" s="321"/>
      <c r="B567" s="163"/>
      <c r="C567" s="156"/>
      <c r="D567" s="634"/>
      <c r="E567" s="635"/>
      <c r="F567" s="850">
        <v>40</v>
      </c>
      <c r="G567" s="642"/>
      <c r="H567" s="642"/>
      <c r="I567" s="642"/>
      <c r="J567" s="642"/>
      <c r="K567" s="642"/>
      <c r="L567" s="642"/>
      <c r="M567" s="642"/>
      <c r="N567" s="642"/>
      <c r="O567" s="642"/>
      <c r="P567" s="642"/>
      <c r="Q567" s="642"/>
      <c r="R567" s="642"/>
      <c r="S567" s="642"/>
      <c r="T567" s="642"/>
      <c r="U567" s="642"/>
      <c r="V567" s="642"/>
      <c r="W567" s="642"/>
      <c r="X567" s="642"/>
      <c r="Y567" s="642"/>
      <c r="Z567" s="643"/>
      <c r="AD567" s="231"/>
      <c r="CG567" s="48"/>
      <c r="CH567" s="48"/>
      <c r="CI567" s="48"/>
      <c r="CJ567" s="48"/>
      <c r="CK567" s="48"/>
      <c r="CL567" s="48"/>
      <c r="CM567" s="48"/>
    </row>
    <row r="568" spans="1:95" ht="48" customHeight="1" thickBot="1" x14ac:dyDescent="0.25">
      <c r="A568" s="319" t="s">
        <v>1179</v>
      </c>
      <c r="B568" s="367" t="s">
        <v>477</v>
      </c>
      <c r="C568" s="153" t="s">
        <v>458</v>
      </c>
      <c r="D568" s="260"/>
      <c r="E568" s="261"/>
      <c r="F568" s="260"/>
      <c r="G568" s="261"/>
      <c r="H568" s="260"/>
      <c r="I568" s="261"/>
      <c r="J568" s="260"/>
      <c r="K568" s="261"/>
      <c r="L568" s="260" t="s">
        <v>75</v>
      </c>
      <c r="M568" s="261"/>
      <c r="N568" s="260"/>
      <c r="O568" s="261"/>
      <c r="P568" s="260"/>
      <c r="Q568" s="261"/>
      <c r="R568" s="260"/>
      <c r="S568" s="261"/>
      <c r="T568" s="260"/>
      <c r="U568" s="261"/>
      <c r="V568" s="260"/>
      <c r="W568" s="261"/>
      <c r="X568" s="259"/>
      <c r="Y568" s="259"/>
      <c r="Z568" s="342"/>
      <c r="AA568" s="184"/>
      <c r="AD568" s="231"/>
      <c r="CE568" s="48"/>
      <c r="CF568" s="48"/>
      <c r="CG568" s="48"/>
      <c r="CH568" s="48"/>
      <c r="CI568" s="48"/>
      <c r="CJ568" s="48"/>
      <c r="CK568" s="48"/>
      <c r="CL568" s="48"/>
      <c r="CM568" s="48"/>
      <c r="CN568" s="48"/>
      <c r="CO568" s="48"/>
      <c r="CP568" s="48"/>
      <c r="CQ568" s="48"/>
    </row>
    <row r="569" spans="1:95" ht="60.75" x14ac:dyDescent="0.2">
      <c r="A569" s="348"/>
      <c r="B569" s="199" t="s">
        <v>167</v>
      </c>
      <c r="C569" s="146" t="s">
        <v>613</v>
      </c>
      <c r="D569" s="621"/>
      <c r="E569" s="622"/>
      <c r="F569" s="621"/>
      <c r="G569" s="622"/>
      <c r="H569" s="621"/>
      <c r="I569" s="622"/>
      <c r="J569" s="621"/>
      <c r="K569" s="622"/>
      <c r="L569" s="621"/>
      <c r="M569" s="622"/>
      <c r="N569" s="621"/>
      <c r="O569" s="622"/>
      <c r="P569" s="621"/>
      <c r="Q569" s="622"/>
      <c r="R569" s="621"/>
      <c r="S569" s="622"/>
      <c r="T569" s="621"/>
      <c r="U569" s="622"/>
      <c r="V569" s="621"/>
      <c r="W569" s="622"/>
      <c r="X569" s="40"/>
      <c r="Y569" s="543">
        <f t="shared" ref="Y569:Y570" si="77">IF(OR(D569="s",F569="s",H569="s",J569="s",L569="s",N569="s",P569="s",R569="s",T569="s",V569="s"), 0, IF(OR(D569="a",F569="a",H569="a",J569="a",L569="a",N569="a",P569="a",R569="a",T569="a",V569="a"),Z569,0))</f>
        <v>0</v>
      </c>
      <c r="Z569" s="338">
        <v>5</v>
      </c>
      <c r="AA569" s="184">
        <f t="shared" ref="AA569:AA570" si="78">COUNTIF(D569:W569,"a")+COUNTIF(D569:W569,"s")</f>
        <v>0</v>
      </c>
      <c r="AB569" s="229"/>
      <c r="AD569" s="231" t="s">
        <v>479</v>
      </c>
      <c r="CE569" s="48"/>
      <c r="CF569" s="48"/>
      <c r="CG569" s="48"/>
      <c r="CH569" s="48"/>
      <c r="CI569" s="48"/>
      <c r="CJ569" s="48"/>
      <c r="CK569" s="48"/>
      <c r="CL569" s="48"/>
      <c r="CM569" s="48"/>
      <c r="CN569" s="48"/>
      <c r="CO569" s="48"/>
      <c r="CP569" s="48"/>
      <c r="CQ569" s="48"/>
    </row>
    <row r="570" spans="1:95" ht="125.25" customHeight="1" x14ac:dyDescent="0.2">
      <c r="A570" s="348"/>
      <c r="B570" s="199" t="s">
        <v>467</v>
      </c>
      <c r="C570" s="400" t="s">
        <v>612</v>
      </c>
      <c r="D570" s="628"/>
      <c r="E570" s="629"/>
      <c r="F570" s="628"/>
      <c r="G570" s="629"/>
      <c r="H570" s="628"/>
      <c r="I570" s="629"/>
      <c r="J570" s="628"/>
      <c r="K570" s="629"/>
      <c r="L570" s="628"/>
      <c r="M570" s="629"/>
      <c r="N570" s="628"/>
      <c r="O570" s="629"/>
      <c r="P570" s="628"/>
      <c r="Q570" s="629"/>
      <c r="R570" s="628"/>
      <c r="S570" s="629"/>
      <c r="T570" s="628"/>
      <c r="U570" s="629"/>
      <c r="V570" s="628"/>
      <c r="W570" s="629"/>
      <c r="X570" s="40"/>
      <c r="Y570" s="179">
        <f t="shared" si="77"/>
        <v>0</v>
      </c>
      <c r="Z570" s="336">
        <v>5</v>
      </c>
      <c r="AA570" s="184">
        <f t="shared" si="78"/>
        <v>0</v>
      </c>
      <c r="AB570" s="229"/>
      <c r="AD570" s="231" t="s">
        <v>479</v>
      </c>
      <c r="CE570" s="48"/>
      <c r="CF570" s="48"/>
      <c r="CG570" s="48"/>
      <c r="CH570" s="48"/>
      <c r="CI570" s="48"/>
      <c r="CJ570" s="48"/>
      <c r="CK570" s="48"/>
      <c r="CL570" s="48"/>
      <c r="CM570" s="48"/>
      <c r="CN570" s="48"/>
      <c r="CO570" s="48"/>
      <c r="CP570" s="48"/>
      <c r="CQ570" s="48"/>
    </row>
    <row r="571" spans="1:95" ht="45" customHeight="1" x14ac:dyDescent="0.2">
      <c r="A571" s="348"/>
      <c r="B571" s="201" t="s">
        <v>541</v>
      </c>
      <c r="C571" s="121" t="s">
        <v>614</v>
      </c>
      <c r="D571" s="636"/>
      <c r="E571" s="637"/>
      <c r="F571" s="636"/>
      <c r="G571" s="637"/>
      <c r="H571" s="636"/>
      <c r="I571" s="637"/>
      <c r="J571" s="636"/>
      <c r="K571" s="637"/>
      <c r="L571" s="636"/>
      <c r="M571" s="637"/>
      <c r="N571" s="636"/>
      <c r="O571" s="637"/>
      <c r="P571" s="636"/>
      <c r="Q571" s="637"/>
      <c r="R571" s="636"/>
      <c r="S571" s="637"/>
      <c r="T571" s="636"/>
      <c r="U571" s="637"/>
      <c r="V571" s="636"/>
      <c r="W571" s="637"/>
      <c r="X571" s="98"/>
      <c r="Y571" s="96">
        <f>IF(OR(D571="s",F571="s",H571="s",J571="s",L571="s",N571="s",P571="s",R571="s",T571="s",V571="s"), 0, IF(OR(D571="a",F571="a",H571="a",J571="a",L571="a",N571="a",P571="a",R571="a",T571="a",V571="a"),Z571,0))</f>
        <v>0</v>
      </c>
      <c r="Z571" s="339">
        <v>10</v>
      </c>
      <c r="AA571" s="41">
        <f>COUNTIF(D571:W571,"a")+COUNTIF(D571:W571,"s")</f>
        <v>0</v>
      </c>
      <c r="AB571" s="390"/>
      <c r="AD571" s="388"/>
      <c r="CG571" s="48"/>
      <c r="CH571" s="48"/>
      <c r="CI571" s="48"/>
      <c r="CJ571" s="48"/>
      <c r="CK571" s="48"/>
      <c r="CL571" s="48"/>
      <c r="CM571" s="48"/>
    </row>
    <row r="572" spans="1:95" ht="45" customHeight="1" x14ac:dyDescent="0.2">
      <c r="A572" s="348"/>
      <c r="B572" s="201" t="s">
        <v>481</v>
      </c>
      <c r="C572" s="121" t="s">
        <v>615</v>
      </c>
      <c r="D572" s="636"/>
      <c r="E572" s="637"/>
      <c r="F572" s="636"/>
      <c r="G572" s="637"/>
      <c r="H572" s="636"/>
      <c r="I572" s="637"/>
      <c r="J572" s="636"/>
      <c r="K572" s="637"/>
      <c r="L572" s="636"/>
      <c r="M572" s="637"/>
      <c r="N572" s="636"/>
      <c r="O572" s="637"/>
      <c r="P572" s="636"/>
      <c r="Q572" s="637"/>
      <c r="R572" s="636"/>
      <c r="S572" s="637"/>
      <c r="T572" s="636"/>
      <c r="U572" s="637"/>
      <c r="V572" s="636"/>
      <c r="W572" s="637"/>
      <c r="X572" s="98"/>
      <c r="Y572" s="96">
        <f>IF(OR(D572="s",F572="s",H572="s",J572="s",L572="s",N572="s",P572="s",R572="s",T572="s",V572="s"), 0, IF(OR(D572="a",F572="a",H572="a",J572="a",L572="a",N572="a",P572="a",R572="a",T572="a",V572="a"),Z572,0))</f>
        <v>0</v>
      </c>
      <c r="Z572" s="339">
        <v>15</v>
      </c>
      <c r="AA572" s="41">
        <f>COUNTIF(D572:W572,"a")+COUNTIF(D572:W572,"s")</f>
        <v>0</v>
      </c>
      <c r="AB572" s="390"/>
      <c r="AD572" s="388" t="s">
        <v>479</v>
      </c>
      <c r="CG572" s="48"/>
      <c r="CH572" s="48"/>
      <c r="CI572" s="48"/>
      <c r="CJ572" s="48"/>
      <c r="CK572" s="48"/>
      <c r="CL572" s="48"/>
      <c r="CM572" s="48"/>
    </row>
    <row r="573" spans="1:95" ht="45" customHeight="1" x14ac:dyDescent="0.2">
      <c r="A573" s="348"/>
      <c r="B573" s="201" t="s">
        <v>482</v>
      </c>
      <c r="C573" s="121" t="s">
        <v>616</v>
      </c>
      <c r="D573" s="636"/>
      <c r="E573" s="637"/>
      <c r="F573" s="636"/>
      <c r="G573" s="637"/>
      <c r="H573" s="636"/>
      <c r="I573" s="637"/>
      <c r="J573" s="636"/>
      <c r="K573" s="637"/>
      <c r="L573" s="636"/>
      <c r="M573" s="637"/>
      <c r="N573" s="636"/>
      <c r="O573" s="637"/>
      <c r="P573" s="636"/>
      <c r="Q573" s="637"/>
      <c r="R573" s="636"/>
      <c r="S573" s="637"/>
      <c r="T573" s="636"/>
      <c r="U573" s="637"/>
      <c r="V573" s="636"/>
      <c r="W573" s="637"/>
      <c r="X573" s="98"/>
      <c r="Y573" s="96">
        <f>IF(OR(D573="s",F573="s",H573="s",J573="s",L573="s",N573="s",P573="s",R573="s",T573="s",V573="s"), 0, IF(OR(D573="a",F573="a",H573="a",J573="a",L573="a",N573="a",P573="a",R573="a",T573="a",V573="a"),Z573,0))</f>
        <v>0</v>
      </c>
      <c r="Z573" s="339">
        <v>10</v>
      </c>
      <c r="AA573" s="41">
        <f>COUNTIF(D573:W573,"a")+COUNTIF(D573:W573,"s")</f>
        <v>0</v>
      </c>
      <c r="AB573" s="390"/>
      <c r="AD573" s="388"/>
      <c r="CG573" s="48"/>
      <c r="CH573" s="48"/>
      <c r="CI573" s="48"/>
      <c r="CJ573" s="48"/>
      <c r="CK573" s="48"/>
      <c r="CL573" s="48"/>
      <c r="CM573" s="48"/>
    </row>
    <row r="574" spans="1:95" ht="45" customHeight="1" x14ac:dyDescent="0.2">
      <c r="A574" s="348"/>
      <c r="B574" s="201" t="s">
        <v>617</v>
      </c>
      <c r="C574" s="121" t="s">
        <v>618</v>
      </c>
      <c r="D574" s="636"/>
      <c r="E574" s="637"/>
      <c r="F574" s="636"/>
      <c r="G574" s="637"/>
      <c r="H574" s="636"/>
      <c r="I574" s="637"/>
      <c r="J574" s="636"/>
      <c r="K574" s="637"/>
      <c r="L574" s="636"/>
      <c r="M574" s="637"/>
      <c r="N574" s="636"/>
      <c r="O574" s="637"/>
      <c r="P574" s="636"/>
      <c r="Q574" s="637"/>
      <c r="R574" s="636"/>
      <c r="S574" s="637"/>
      <c r="T574" s="636"/>
      <c r="U574" s="637"/>
      <c r="V574" s="636"/>
      <c r="W574" s="637"/>
      <c r="X574" s="98"/>
      <c r="Y574" s="96">
        <f t="shared" ref="Y574:Y578" si="79">IF(OR(D574="s",F574="s",H574="s",J574="s",L574="s",N574="s",P574="s",R574="s",T574="s",V574="s"), 0, IF(OR(D574="a",F574="a",H574="a",J574="a",L574="a",N574="a",P574="a",R574="a",T574="a",V574="a"),Z574,0))</f>
        <v>0</v>
      </c>
      <c r="Z574" s="339">
        <v>5</v>
      </c>
      <c r="AA574" s="41">
        <f t="shared" ref="AA574:AA575" si="80">COUNTIF(D574:W574,"a")+COUNTIF(D574:W574,"s")</f>
        <v>0</v>
      </c>
      <c r="AB574" s="390"/>
      <c r="AD574" s="388"/>
      <c r="CG574" s="48"/>
      <c r="CH574" s="48"/>
      <c r="CI574" s="48"/>
      <c r="CJ574" s="48"/>
      <c r="CK574" s="48"/>
      <c r="CL574" s="48"/>
      <c r="CM574" s="48"/>
    </row>
    <row r="575" spans="1:95" ht="45" customHeight="1" x14ac:dyDescent="0.2">
      <c r="A575" s="348"/>
      <c r="B575" s="201" t="s">
        <v>619</v>
      </c>
      <c r="C575" s="121" t="s">
        <v>620</v>
      </c>
      <c r="D575" s="636"/>
      <c r="E575" s="637"/>
      <c r="F575" s="636"/>
      <c r="G575" s="637"/>
      <c r="H575" s="636"/>
      <c r="I575" s="637"/>
      <c r="J575" s="636"/>
      <c r="K575" s="637"/>
      <c r="L575" s="636"/>
      <c r="M575" s="637"/>
      <c r="N575" s="636"/>
      <c r="O575" s="637"/>
      <c r="P575" s="636"/>
      <c r="Q575" s="637"/>
      <c r="R575" s="636"/>
      <c r="S575" s="637"/>
      <c r="T575" s="636"/>
      <c r="U575" s="637"/>
      <c r="V575" s="636"/>
      <c r="W575" s="637"/>
      <c r="X575" s="98"/>
      <c r="Y575" s="96">
        <f t="shared" si="79"/>
        <v>0</v>
      </c>
      <c r="Z575" s="339">
        <v>5</v>
      </c>
      <c r="AA575" s="41">
        <f t="shared" si="80"/>
        <v>0</v>
      </c>
      <c r="AB575" s="390"/>
      <c r="AD575" s="388"/>
      <c r="CG575" s="48"/>
      <c r="CH575" s="48"/>
      <c r="CI575" s="48"/>
      <c r="CJ575" s="48"/>
      <c r="CK575" s="48"/>
      <c r="CL575" s="48"/>
      <c r="CM575" s="48"/>
    </row>
    <row r="576" spans="1:95" ht="45" customHeight="1" x14ac:dyDescent="0.2">
      <c r="A576" s="348"/>
      <c r="B576" s="201" t="s">
        <v>41</v>
      </c>
      <c r="C576" s="121" t="s">
        <v>621</v>
      </c>
      <c r="D576" s="636"/>
      <c r="E576" s="637"/>
      <c r="F576" s="636"/>
      <c r="G576" s="637"/>
      <c r="H576" s="636"/>
      <c r="I576" s="637"/>
      <c r="J576" s="636"/>
      <c r="K576" s="637"/>
      <c r="L576" s="636"/>
      <c r="M576" s="637"/>
      <c r="N576" s="636"/>
      <c r="O576" s="637"/>
      <c r="P576" s="636"/>
      <c r="Q576" s="637"/>
      <c r="R576" s="636"/>
      <c r="S576" s="637"/>
      <c r="T576" s="636"/>
      <c r="U576" s="637"/>
      <c r="V576" s="636"/>
      <c r="W576" s="637"/>
      <c r="X576" s="98"/>
      <c r="Y576" s="96">
        <f t="shared" si="79"/>
        <v>0</v>
      </c>
      <c r="Z576" s="339">
        <v>5</v>
      </c>
      <c r="AA576" s="41">
        <f>IF((COUNTIF(D576:W576,"a")+COUNTIF(D576:W576,"s"))&gt;0,IF(OR((COUNTIF(D578:W578,"a")+COUNTIF(D578:W578,"s"))),0,COUNTIF(D576:W576,"a")+COUNTIF(D576:W576,"s")),COUNTIF(D576:W576,"a")+COUNTIF(D576:W576,"s"))</f>
        <v>0</v>
      </c>
      <c r="AB576" s="403"/>
      <c r="AD576" s="388" t="s">
        <v>479</v>
      </c>
      <c r="CG576" s="48"/>
      <c r="CH576" s="48"/>
      <c r="CI576" s="48"/>
      <c r="CJ576" s="48"/>
      <c r="CK576" s="48"/>
      <c r="CL576" s="48"/>
      <c r="CM576" s="48"/>
    </row>
    <row r="577" spans="1:173" ht="45" customHeight="1" x14ac:dyDescent="0.2">
      <c r="A577" s="348"/>
      <c r="B577" s="201" t="s">
        <v>622</v>
      </c>
      <c r="C577" s="121" t="s">
        <v>623</v>
      </c>
      <c r="D577" s="636"/>
      <c r="E577" s="637"/>
      <c r="F577" s="636"/>
      <c r="G577" s="637"/>
      <c r="H577" s="636"/>
      <c r="I577" s="637"/>
      <c r="J577" s="636"/>
      <c r="K577" s="637"/>
      <c r="L577" s="636"/>
      <c r="M577" s="637"/>
      <c r="N577" s="636"/>
      <c r="O577" s="637"/>
      <c r="P577" s="636"/>
      <c r="Q577" s="637"/>
      <c r="R577" s="636"/>
      <c r="S577" s="637"/>
      <c r="T577" s="636"/>
      <c r="U577" s="637"/>
      <c r="V577" s="636"/>
      <c r="W577" s="637"/>
      <c r="X577" s="98"/>
      <c r="Y577" s="33">
        <f t="shared" si="79"/>
        <v>0</v>
      </c>
      <c r="Z577" s="339">
        <v>5</v>
      </c>
      <c r="AA577" s="41">
        <f>IF((COUNTIF(D577:W577,"a")+COUNTIF(D577:W577,"s"))&gt;0,IF(OR((COUNTIF(D578:W578,"a")+COUNTIF(D578:W578,"s"))),0,COUNTIF(D577:W577,"a")+COUNTIF(D577:W577,"s")),COUNTIF(D577:W577,"a")+COUNTIF(D577:W577,"s"))</f>
        <v>0</v>
      </c>
      <c r="AB577" s="403"/>
      <c r="AD577" s="388" t="s">
        <v>479</v>
      </c>
      <c r="CG577" s="48"/>
      <c r="CH577" s="48"/>
      <c r="CI577" s="48"/>
      <c r="CJ577" s="48"/>
      <c r="CK577" s="48"/>
      <c r="CL577" s="48"/>
      <c r="CM577" s="48"/>
    </row>
    <row r="578" spans="1:173" ht="45" customHeight="1" x14ac:dyDescent="0.2">
      <c r="A578" s="348"/>
      <c r="B578" s="401" t="s">
        <v>624</v>
      </c>
      <c r="C578" s="402" t="s">
        <v>625</v>
      </c>
      <c r="D578" s="636"/>
      <c r="E578" s="637"/>
      <c r="F578" s="636"/>
      <c r="G578" s="637"/>
      <c r="H578" s="636"/>
      <c r="I578" s="637"/>
      <c r="J578" s="636"/>
      <c r="K578" s="637"/>
      <c r="L578" s="636"/>
      <c r="M578" s="637"/>
      <c r="N578" s="636"/>
      <c r="O578" s="637"/>
      <c r="P578" s="636"/>
      <c r="Q578" s="637"/>
      <c r="R578" s="636"/>
      <c r="S578" s="637"/>
      <c r="T578" s="636"/>
      <c r="U578" s="637"/>
      <c r="V578" s="636"/>
      <c r="W578" s="637"/>
      <c r="X578" s="98"/>
      <c r="Y578" s="105">
        <f t="shared" si="79"/>
        <v>0</v>
      </c>
      <c r="Z578" s="339">
        <v>10</v>
      </c>
      <c r="AA578" s="41">
        <f>IF((COUNTIF(D578:W578,"a")+COUNTIF(D578:W578,"s"))&gt;0,IF((COUNTIF(D576:W577,"a")+COUNTIF(D576:W577,"s"))&gt;0,0,COUNTIF(D578:W578,"a")+COUNTIF(D578:W578,"s")), COUNTIF(D578:W578,"a")+COUNTIF(D578:W578,"s"))</f>
        <v>0</v>
      </c>
      <c r="AB578" s="403"/>
      <c r="AD578" s="388" t="s">
        <v>479</v>
      </c>
      <c r="CG578" s="48"/>
      <c r="CH578" s="48"/>
      <c r="CI578" s="48"/>
      <c r="CJ578" s="48"/>
      <c r="CK578" s="48"/>
      <c r="CL578" s="48"/>
      <c r="CM578" s="48"/>
    </row>
    <row r="579" spans="1:173" ht="45" customHeight="1" x14ac:dyDescent="0.2">
      <c r="A579" s="348" t="s">
        <v>306</v>
      </c>
      <c r="B579" s="201" t="s">
        <v>411</v>
      </c>
      <c r="C579" s="121" t="s">
        <v>626</v>
      </c>
      <c r="D579" s="636"/>
      <c r="E579" s="637"/>
      <c r="F579" s="636"/>
      <c r="G579" s="637"/>
      <c r="H579" s="636"/>
      <c r="I579" s="637"/>
      <c r="J579" s="636"/>
      <c r="K579" s="637"/>
      <c r="L579" s="636"/>
      <c r="M579" s="637"/>
      <c r="N579" s="636"/>
      <c r="O579" s="637"/>
      <c r="P579" s="636"/>
      <c r="Q579" s="637"/>
      <c r="R579" s="636"/>
      <c r="S579" s="637"/>
      <c r="T579" s="636"/>
      <c r="U579" s="637"/>
      <c r="V579" s="636"/>
      <c r="W579" s="637"/>
      <c r="X579" s="98"/>
      <c r="Y579" s="96">
        <f>IF(OR(D579="s",F579="s",H579="s",J579="s",L579="s",N579="s",P579="s",R579="s",T579="s",V579="s"), 0, IF(OR(D579="a",F579="a",H579="a",J579="a",L579="a",N579="a",P579="a",R579="a",T579="a",V579="a"),Z579,0))</f>
        <v>0</v>
      </c>
      <c r="Z579" s="339">
        <v>15</v>
      </c>
      <c r="AA579" s="41">
        <f>COUNTIF(D579:W579,"a")+COUNTIF(D579:W579,"s")</f>
        <v>0</v>
      </c>
      <c r="AB579" s="390"/>
      <c r="AD579" s="231" t="s">
        <v>479</v>
      </c>
      <c r="CG579" s="48"/>
      <c r="CH579" s="48"/>
      <c r="CI579" s="48"/>
      <c r="CJ579" s="48"/>
      <c r="CK579" s="48"/>
      <c r="CL579" s="48"/>
      <c r="CM579" s="48"/>
    </row>
    <row r="580" spans="1:173" s="553" customFormat="1" ht="45" customHeight="1" x14ac:dyDescent="0.2">
      <c r="A580" s="348" t="s">
        <v>306</v>
      </c>
      <c r="B580" s="201" t="s">
        <v>7</v>
      </c>
      <c r="C580" s="121" t="s">
        <v>1195</v>
      </c>
      <c r="D580" s="628"/>
      <c r="E580" s="629"/>
      <c r="F580" s="628"/>
      <c r="G580" s="629"/>
      <c r="H580" s="628"/>
      <c r="I580" s="629"/>
      <c r="J580" s="628"/>
      <c r="K580" s="629"/>
      <c r="L580" s="628"/>
      <c r="M580" s="629"/>
      <c r="N580" s="628"/>
      <c r="O580" s="629"/>
      <c r="P580" s="628"/>
      <c r="Q580" s="629"/>
      <c r="R580" s="628"/>
      <c r="S580" s="629"/>
      <c r="T580" s="628"/>
      <c r="U580" s="629"/>
      <c r="V580" s="628"/>
      <c r="W580" s="629"/>
      <c r="X580" s="98"/>
      <c r="Y580" s="96">
        <f>IF(OR(D580="s",F580="s",H580="s",J580="s",L580="s",N580="s",P580="s",R580="s",T580="s",V580="s"), 0, IF(OR(D580="a",F580="a",H580="a",J580="a",L580="a",N580="a",P580="a",R580="a",T580="a",V580="a"),Z580,0))</f>
        <v>0</v>
      </c>
      <c r="Z580" s="339">
        <v>15</v>
      </c>
      <c r="AA580" s="41">
        <f>COUNTIF(D580:W580,"a")+COUNTIF(D580:W580,"s")</f>
        <v>0</v>
      </c>
      <c r="AB580" s="552"/>
      <c r="AD580" s="554" t="s">
        <v>479</v>
      </c>
    </row>
    <row r="581" spans="1:173" s="553" customFormat="1" ht="45" customHeight="1" x14ac:dyDescent="0.2">
      <c r="A581" s="348" t="s">
        <v>306</v>
      </c>
      <c r="B581" s="201" t="s">
        <v>627</v>
      </c>
      <c r="C581" s="121" t="s">
        <v>1196</v>
      </c>
      <c r="D581" s="628"/>
      <c r="E581" s="629"/>
      <c r="F581" s="628"/>
      <c r="G581" s="629"/>
      <c r="H581" s="628"/>
      <c r="I581" s="629"/>
      <c r="J581" s="628"/>
      <c r="K581" s="629"/>
      <c r="L581" s="628"/>
      <c r="M581" s="629"/>
      <c r="N581" s="628"/>
      <c r="O581" s="629"/>
      <c r="P581" s="628"/>
      <c r="Q581" s="629"/>
      <c r="R581" s="628"/>
      <c r="S581" s="629"/>
      <c r="T581" s="628"/>
      <c r="U581" s="629"/>
      <c r="V581" s="628"/>
      <c r="W581" s="629"/>
      <c r="X581" s="98"/>
      <c r="Y581" s="96">
        <f t="shared" ref="Y581:Y582" si="81">IF(OR(D581="s",F581="s",H581="s",J581="s",L581="s",N581="s",P581="s",R581="s",T581="s",V581="s"), 0, IF(OR(D581="a",F581="a",H581="a",J581="a",L581="a",N581="a",P581="a",R581="a",T581="a",V581="a"),Z581,0))</f>
        <v>0</v>
      </c>
      <c r="Z581" s="339">
        <v>20</v>
      </c>
      <c r="AA581" s="41">
        <f t="shared" ref="AA581:AA582" si="82">COUNTIF(D581:W581,"a")+COUNTIF(D581:W581,"s")</f>
        <v>0</v>
      </c>
      <c r="AB581" s="552"/>
      <c r="AD581" s="554"/>
    </row>
    <row r="582" spans="1:173" s="553" customFormat="1" ht="45" customHeight="1" thickBot="1" x14ac:dyDescent="0.25">
      <c r="A582" s="348" t="s">
        <v>6</v>
      </c>
      <c r="B582" s="201" t="s">
        <v>1197</v>
      </c>
      <c r="C582" s="121" t="s">
        <v>1198</v>
      </c>
      <c r="D582" s="628"/>
      <c r="E582" s="629"/>
      <c r="F582" s="628"/>
      <c r="G582" s="629"/>
      <c r="H582" s="628"/>
      <c r="I582" s="629"/>
      <c r="J582" s="628"/>
      <c r="K582" s="629"/>
      <c r="L582" s="628"/>
      <c r="M582" s="629"/>
      <c r="N582" s="628"/>
      <c r="O582" s="629"/>
      <c r="P582" s="628"/>
      <c r="Q582" s="629"/>
      <c r="R582" s="628"/>
      <c r="S582" s="629"/>
      <c r="T582" s="628"/>
      <c r="U582" s="629"/>
      <c r="V582" s="628"/>
      <c r="W582" s="629"/>
      <c r="X582" s="98"/>
      <c r="Y582" s="96">
        <f t="shared" si="81"/>
        <v>0</v>
      </c>
      <c r="Z582" s="339">
        <v>20</v>
      </c>
      <c r="AA582" s="41">
        <f t="shared" si="82"/>
        <v>0</v>
      </c>
      <c r="AB582" s="552"/>
      <c r="AD582" s="554"/>
    </row>
    <row r="583" spans="1:173" ht="21" customHeight="1" thickTop="1" thickBot="1" x14ac:dyDescent="0.25">
      <c r="A583" s="348" t="s">
        <v>513</v>
      </c>
      <c r="B583" s="84"/>
      <c r="C583" s="121"/>
      <c r="D583" s="638" t="s">
        <v>76</v>
      </c>
      <c r="E583" s="639"/>
      <c r="F583" s="639"/>
      <c r="G583" s="639"/>
      <c r="H583" s="639"/>
      <c r="I583" s="639"/>
      <c r="J583" s="639"/>
      <c r="K583" s="639"/>
      <c r="L583" s="639"/>
      <c r="M583" s="639"/>
      <c r="N583" s="639"/>
      <c r="O583" s="639"/>
      <c r="P583" s="639"/>
      <c r="Q583" s="639"/>
      <c r="R583" s="639"/>
      <c r="S583" s="639"/>
      <c r="T583" s="639"/>
      <c r="U583" s="639"/>
      <c r="V583" s="639"/>
      <c r="W583" s="639"/>
      <c r="X583" s="640"/>
      <c r="Y583" s="86">
        <f>SUM(Y569:Y582)</f>
        <v>0</v>
      </c>
      <c r="Z583" s="337">
        <f>SUM(Z569:Z577)+SUM(Z579:Z582)</f>
        <v>135</v>
      </c>
      <c r="AA583" s="184"/>
      <c r="AD583" s="231"/>
      <c r="CE583" s="48"/>
      <c r="CF583" s="48"/>
      <c r="CG583" s="48"/>
      <c r="CH583" s="48"/>
      <c r="CI583" s="48"/>
      <c r="CJ583" s="48"/>
      <c r="CK583" s="48"/>
      <c r="CL583" s="48"/>
      <c r="CM583" s="48"/>
      <c r="CN583" s="48"/>
      <c r="CO583" s="48"/>
      <c r="CP583" s="48"/>
      <c r="CQ583" s="48"/>
    </row>
    <row r="584" spans="1:173" ht="21" customHeight="1" thickBot="1" x14ac:dyDescent="0.25">
      <c r="A584" s="321" t="s">
        <v>513</v>
      </c>
      <c r="B584" s="163"/>
      <c r="C584" s="151"/>
      <c r="D584" s="634"/>
      <c r="E584" s="680"/>
      <c r="F584" s="724">
        <v>65</v>
      </c>
      <c r="G584" s="725"/>
      <c r="H584" s="725"/>
      <c r="I584" s="725"/>
      <c r="J584" s="725"/>
      <c r="K584" s="725"/>
      <c r="L584" s="725"/>
      <c r="M584" s="725"/>
      <c r="N584" s="725"/>
      <c r="O584" s="725"/>
      <c r="P584" s="725"/>
      <c r="Q584" s="725"/>
      <c r="R584" s="725"/>
      <c r="S584" s="725"/>
      <c r="T584" s="725"/>
      <c r="U584" s="725"/>
      <c r="V584" s="725"/>
      <c r="W584" s="725"/>
      <c r="X584" s="725"/>
      <c r="Y584" s="725"/>
      <c r="Z584" s="726"/>
      <c r="AA584" s="184"/>
      <c r="AD584" s="231"/>
      <c r="CE584" s="48"/>
      <c r="CF584" s="48"/>
      <c r="CG584" s="48"/>
      <c r="CH584" s="48"/>
      <c r="CI584" s="48"/>
      <c r="CJ584" s="48"/>
      <c r="CK584" s="48"/>
      <c r="CL584" s="48"/>
      <c r="CM584" s="48"/>
      <c r="CN584" s="48"/>
      <c r="CO584" s="48"/>
      <c r="CP584" s="48"/>
      <c r="CQ584" s="48"/>
    </row>
    <row r="585" spans="1:173" s="94" customFormat="1" ht="33" customHeight="1" thickBot="1" x14ac:dyDescent="0.25">
      <c r="A585" s="319"/>
      <c r="B585" s="203">
        <v>7400</v>
      </c>
      <c r="C585" s="153" t="s">
        <v>698</v>
      </c>
      <c r="D585" s="159"/>
      <c r="E585" s="158"/>
      <c r="F585" s="161"/>
      <c r="G585" s="162"/>
      <c r="H585" s="159"/>
      <c r="I585" s="158"/>
      <c r="J585" s="425" t="s">
        <v>75</v>
      </c>
      <c r="K585" s="162"/>
      <c r="L585" s="425" t="s">
        <v>75</v>
      </c>
      <c r="M585" s="158"/>
      <c r="N585" s="161"/>
      <c r="O585" s="162"/>
      <c r="P585" s="159"/>
      <c r="Q585" s="158"/>
      <c r="R585" s="161"/>
      <c r="S585" s="162"/>
      <c r="T585" s="159"/>
      <c r="U585" s="158"/>
      <c r="V585" s="161"/>
      <c r="W585" s="162"/>
      <c r="X585" s="362"/>
      <c r="Y585" s="362"/>
      <c r="Z585" s="182"/>
      <c r="AA585" s="41"/>
      <c r="AB585" s="48"/>
      <c r="AC585" s="16"/>
      <c r="AD585" s="231"/>
      <c r="AE585" s="16"/>
      <c r="AF585" s="16"/>
      <c r="AG585" s="16"/>
      <c r="AH585" s="16"/>
      <c r="AI585" s="16"/>
      <c r="AJ585" s="16"/>
      <c r="AK585" s="16"/>
      <c r="AL585" s="16"/>
      <c r="AM585" s="16"/>
      <c r="AN585" s="16"/>
      <c r="AO585" s="16"/>
      <c r="AP585" s="16"/>
      <c r="AQ585" s="16"/>
      <c r="AR585" s="16"/>
      <c r="AS585" s="16"/>
      <c r="AT585" s="16"/>
      <c r="AU585" s="16"/>
      <c r="AV585" s="16"/>
      <c r="AW585" s="16"/>
      <c r="AX585" s="16"/>
      <c r="AY585" s="16"/>
      <c r="AZ585" s="16"/>
      <c r="BA585" s="16"/>
      <c r="BB585" s="16"/>
      <c r="BC585" s="16"/>
      <c r="BD585" s="16"/>
      <c r="BE585" s="16"/>
      <c r="BF585" s="16"/>
      <c r="BG585" s="16"/>
      <c r="BH585" s="16"/>
      <c r="BI585" s="16"/>
      <c r="BJ585" s="16"/>
      <c r="BK585" s="16"/>
      <c r="BL585" s="16"/>
      <c r="BM585" s="16"/>
      <c r="BN585" s="16"/>
      <c r="BO585" s="16"/>
      <c r="BP585" s="16"/>
      <c r="BQ585" s="16"/>
      <c r="BR585" s="16"/>
      <c r="BS585" s="16"/>
      <c r="BT585" s="16"/>
      <c r="BU585" s="16"/>
      <c r="BV585" s="16"/>
      <c r="BW585" s="16"/>
      <c r="BX585" s="16"/>
      <c r="BY585" s="16"/>
      <c r="BZ585" s="16"/>
      <c r="CA585" s="16"/>
      <c r="CB585" s="16"/>
      <c r="CC585" s="16"/>
      <c r="CD585" s="16"/>
      <c r="CE585" s="16"/>
      <c r="CF585" s="16"/>
      <c r="CG585" s="48"/>
      <c r="CH585" s="48"/>
      <c r="CI585" s="48"/>
      <c r="CJ585" s="48"/>
      <c r="CK585" s="48"/>
      <c r="CL585" s="48"/>
      <c r="CM585" s="48"/>
      <c r="CN585" s="2"/>
      <c r="CO585" s="2"/>
      <c r="CP585" s="2"/>
      <c r="CQ585" s="2"/>
      <c r="CR585" s="2"/>
      <c r="CS585" s="2"/>
      <c r="CT585" s="2"/>
      <c r="CU585" s="2"/>
      <c r="CV585" s="2"/>
      <c r="CW585" s="2"/>
      <c r="CX585" s="2"/>
      <c r="CY585" s="2"/>
      <c r="CZ585" s="2"/>
      <c r="DA585" s="2"/>
      <c r="DB585" s="2"/>
      <c r="DC585" s="2"/>
      <c r="DD585" s="2"/>
      <c r="DE585" s="2"/>
      <c r="DF585" s="2"/>
      <c r="DG585" s="2"/>
      <c r="DH585" s="2"/>
      <c r="DI585" s="2"/>
      <c r="DJ585" s="2"/>
      <c r="DK585" s="2"/>
      <c r="DL585" s="2"/>
      <c r="DM585" s="2"/>
      <c r="DN585" s="2"/>
      <c r="DO585" s="2"/>
      <c r="DP585" s="2"/>
      <c r="DQ585" s="2"/>
      <c r="DR585" s="2"/>
      <c r="DS585" s="2"/>
      <c r="DT585" s="2"/>
      <c r="DU585" s="2"/>
      <c r="DV585" s="2"/>
      <c r="DW585" s="2"/>
      <c r="DX585" s="2"/>
      <c r="DY585" s="2"/>
      <c r="DZ585" s="2"/>
      <c r="EA585" s="2"/>
      <c r="EB585" s="2"/>
      <c r="EC585" s="2"/>
      <c r="ED585" s="2"/>
      <c r="EE585" s="2"/>
      <c r="EF585" s="2"/>
      <c r="EG585" s="2"/>
      <c r="EH585" s="2"/>
      <c r="EI585" s="2"/>
      <c r="EJ585" s="2"/>
      <c r="EK585" s="2"/>
      <c r="EL585" s="2"/>
      <c r="EM585" s="2"/>
      <c r="EN585" s="2"/>
      <c r="EO585" s="2"/>
      <c r="EP585" s="2"/>
      <c r="EQ585" s="2"/>
      <c r="ER585" s="2"/>
      <c r="ES585" s="2"/>
      <c r="ET585" s="2"/>
      <c r="EU585" s="2"/>
      <c r="EV585" s="2"/>
      <c r="EW585" s="2"/>
      <c r="EX585" s="2"/>
      <c r="EY585" s="2"/>
      <c r="EZ585" s="2"/>
      <c r="FA585" s="2"/>
      <c r="FB585" s="2"/>
      <c r="FC585" s="2"/>
      <c r="FD585" s="2"/>
      <c r="FE585" s="2"/>
      <c r="FF585" s="2"/>
      <c r="FG585" s="2"/>
      <c r="FH585" s="2"/>
      <c r="FI585" s="2"/>
      <c r="FJ585" s="2"/>
      <c r="FK585" s="2"/>
      <c r="FL585" s="2"/>
      <c r="FM585" s="2"/>
      <c r="FN585" s="2"/>
      <c r="FO585" s="2"/>
      <c r="FP585" s="2"/>
      <c r="FQ585" s="2"/>
    </row>
    <row r="586" spans="1:173" ht="67.7" customHeight="1" x14ac:dyDescent="0.2">
      <c r="A586" s="404"/>
      <c r="B586" s="198" t="s">
        <v>52</v>
      </c>
      <c r="C586" s="146" t="s">
        <v>628</v>
      </c>
      <c r="D586" s="682"/>
      <c r="E586" s="683"/>
      <c r="F586" s="682"/>
      <c r="G586" s="683"/>
      <c r="H586" s="682"/>
      <c r="I586" s="683"/>
      <c r="J586" s="682"/>
      <c r="K586" s="683"/>
      <c r="L586" s="682"/>
      <c r="M586" s="683"/>
      <c r="N586" s="682"/>
      <c r="O586" s="683"/>
      <c r="P586" s="682"/>
      <c r="Q586" s="683"/>
      <c r="R586" s="682"/>
      <c r="S586" s="683"/>
      <c r="T586" s="682"/>
      <c r="U586" s="683"/>
      <c r="V586" s="682"/>
      <c r="W586" s="683"/>
      <c r="X586" s="98"/>
      <c r="Y586" s="543">
        <f t="shared" ref="Y586:Y589" si="83">IF(OR(D586="s",F586="s",H586="s",J586="s",L586="s",N586="s",P586="s",R586="s",T586="s",V586="s"), 0, IF(OR(D586="a",F586="a",H586="a",J586="a",L586="a",N586="a",P586="a",R586="a",T586="a",V586="a"),Z586,0))</f>
        <v>0</v>
      </c>
      <c r="Z586" s="338">
        <v>20</v>
      </c>
      <c r="AA586" s="41">
        <f t="shared" ref="AA586:AA589" si="84">COUNTIF(D586:W586,"a")+COUNTIF(D586:W586,"s")</f>
        <v>0</v>
      </c>
      <c r="AB586" s="390"/>
      <c r="AD586" s="388" t="s">
        <v>479</v>
      </c>
      <c r="CG586" s="48"/>
      <c r="CH586" s="48"/>
      <c r="CI586" s="48"/>
      <c r="CJ586" s="48"/>
      <c r="CK586" s="48"/>
      <c r="CL586" s="48"/>
      <c r="CM586" s="48"/>
    </row>
    <row r="587" spans="1:173" ht="45" customHeight="1" x14ac:dyDescent="0.2">
      <c r="A587" s="346"/>
      <c r="B587" s="208" t="s">
        <v>53</v>
      </c>
      <c r="C587" s="121" t="s">
        <v>702</v>
      </c>
      <c r="D587" s="636"/>
      <c r="E587" s="637"/>
      <c r="F587" s="636"/>
      <c r="G587" s="637"/>
      <c r="H587" s="636"/>
      <c r="I587" s="637"/>
      <c r="J587" s="636"/>
      <c r="K587" s="637"/>
      <c r="L587" s="636"/>
      <c r="M587" s="637"/>
      <c r="N587" s="636"/>
      <c r="O587" s="637"/>
      <c r="P587" s="636"/>
      <c r="Q587" s="637"/>
      <c r="R587" s="636"/>
      <c r="S587" s="637"/>
      <c r="T587" s="636"/>
      <c r="U587" s="637"/>
      <c r="V587" s="636"/>
      <c r="W587" s="637"/>
      <c r="X587" s="98"/>
      <c r="Y587" s="543">
        <f t="shared" si="83"/>
        <v>0</v>
      </c>
      <c r="Z587" s="336">
        <v>20</v>
      </c>
      <c r="AA587" s="41">
        <f t="shared" si="84"/>
        <v>0</v>
      </c>
      <c r="AB587" s="390"/>
      <c r="AD587" s="388" t="s">
        <v>479</v>
      </c>
      <c r="CG587" s="48"/>
      <c r="CH587" s="48"/>
      <c r="CI587" s="48"/>
      <c r="CJ587" s="48"/>
      <c r="CK587" s="48"/>
      <c r="CL587" s="48"/>
      <c r="CM587" s="48"/>
    </row>
    <row r="588" spans="1:173" ht="45" customHeight="1" x14ac:dyDescent="0.2">
      <c r="A588" s="346"/>
      <c r="B588" s="208" t="s">
        <v>629</v>
      </c>
      <c r="C588" s="121" t="s">
        <v>630</v>
      </c>
      <c r="D588" s="636"/>
      <c r="E588" s="637"/>
      <c r="F588" s="636"/>
      <c r="G588" s="637"/>
      <c r="H588" s="636"/>
      <c r="I588" s="637"/>
      <c r="J588" s="636"/>
      <c r="K588" s="637"/>
      <c r="L588" s="636"/>
      <c r="M588" s="637"/>
      <c r="N588" s="636"/>
      <c r="O588" s="637"/>
      <c r="P588" s="636"/>
      <c r="Q588" s="637"/>
      <c r="R588" s="636"/>
      <c r="S588" s="637"/>
      <c r="T588" s="636"/>
      <c r="U588" s="637"/>
      <c r="V588" s="636"/>
      <c r="W588" s="637"/>
      <c r="X588" s="98"/>
      <c r="Y588" s="543">
        <f t="shared" si="83"/>
        <v>0</v>
      </c>
      <c r="Z588" s="336">
        <v>10</v>
      </c>
      <c r="AA588" s="41">
        <f t="shared" si="84"/>
        <v>0</v>
      </c>
      <c r="AB588" s="390"/>
      <c r="AD588" s="388"/>
      <c r="CG588" s="48"/>
      <c r="CH588" s="48"/>
      <c r="CI588" s="48"/>
      <c r="CJ588" s="48"/>
      <c r="CK588" s="48"/>
      <c r="CL588" s="48"/>
      <c r="CM588" s="48"/>
    </row>
    <row r="589" spans="1:173" ht="45" customHeight="1" x14ac:dyDescent="0.2">
      <c r="A589" s="346"/>
      <c r="B589" s="208" t="s">
        <v>631</v>
      </c>
      <c r="C589" s="121" t="s">
        <v>632</v>
      </c>
      <c r="D589" s="636"/>
      <c r="E589" s="637"/>
      <c r="F589" s="636"/>
      <c r="G589" s="637"/>
      <c r="H589" s="636"/>
      <c r="I589" s="637"/>
      <c r="J589" s="636"/>
      <c r="K589" s="637"/>
      <c r="L589" s="636"/>
      <c r="M589" s="637"/>
      <c r="N589" s="636"/>
      <c r="O589" s="637"/>
      <c r="P589" s="636"/>
      <c r="Q589" s="637"/>
      <c r="R589" s="636"/>
      <c r="S589" s="637"/>
      <c r="T589" s="636"/>
      <c r="U589" s="637"/>
      <c r="V589" s="636"/>
      <c r="W589" s="637"/>
      <c r="X589" s="98"/>
      <c r="Y589" s="543">
        <f t="shared" si="83"/>
        <v>0</v>
      </c>
      <c r="Z589" s="336">
        <v>10</v>
      </c>
      <c r="AA589" s="41">
        <f t="shared" si="84"/>
        <v>0</v>
      </c>
      <c r="AB589" s="390"/>
      <c r="AD589" s="388"/>
      <c r="CG589" s="48"/>
      <c r="CH589" s="48"/>
      <c r="CI589" s="48"/>
      <c r="CJ589" s="48"/>
      <c r="CK589" s="48"/>
      <c r="CL589" s="48"/>
      <c r="CM589" s="48"/>
    </row>
    <row r="590" spans="1:173" ht="67.7" customHeight="1" x14ac:dyDescent="0.2">
      <c r="A590" s="346"/>
      <c r="B590" s="208" t="s">
        <v>633</v>
      </c>
      <c r="C590" s="121" t="s">
        <v>634</v>
      </c>
      <c r="D590" s="636"/>
      <c r="E590" s="637"/>
      <c r="F590" s="636"/>
      <c r="G590" s="637"/>
      <c r="H590" s="636"/>
      <c r="I590" s="637"/>
      <c r="J590" s="636"/>
      <c r="K590" s="637"/>
      <c r="L590" s="636"/>
      <c r="M590" s="637"/>
      <c r="N590" s="636"/>
      <c r="O590" s="637"/>
      <c r="P590" s="636"/>
      <c r="Q590" s="637"/>
      <c r="R590" s="636"/>
      <c r="S590" s="637"/>
      <c r="T590" s="636"/>
      <c r="U590" s="637"/>
      <c r="V590" s="636"/>
      <c r="W590" s="637"/>
      <c r="X590" s="180"/>
      <c r="Y590" s="543">
        <f>IF(OR(D590="s",F590="s",H590="s",J590="s",L590="s",N590="s",P590="s",R590="s",T590="s",V590="s"), 0, IF(OR(D590="a",F590="a",H590="a",J590="a",L590="a",N590="a",P590="a",R590="a",T590="a",V590="a",X590="na"),Z590,0))</f>
        <v>0</v>
      </c>
      <c r="Z590" s="336">
        <v>10</v>
      </c>
      <c r="AA590" s="41">
        <f>COUNTIF(D590:W590,"a")+COUNTIF(D590:W590,"s")+COUNTIF(X590,"na")</f>
        <v>0</v>
      </c>
      <c r="AB590" s="390"/>
      <c r="AD590" s="388"/>
      <c r="CG590" s="48"/>
      <c r="CH590" s="48"/>
      <c r="CI590" s="48"/>
      <c r="CJ590" s="48"/>
      <c r="CK590" s="48"/>
      <c r="CL590" s="48"/>
      <c r="CM590" s="48"/>
    </row>
    <row r="591" spans="1:173" ht="45" customHeight="1" thickBot="1" x14ac:dyDescent="0.25">
      <c r="A591" s="416"/>
      <c r="B591" s="208" t="s">
        <v>151</v>
      </c>
      <c r="C591" s="121" t="s">
        <v>679</v>
      </c>
      <c r="D591" s="636"/>
      <c r="E591" s="637"/>
      <c r="F591" s="636"/>
      <c r="G591" s="637"/>
      <c r="H591" s="636"/>
      <c r="I591" s="637"/>
      <c r="J591" s="636"/>
      <c r="K591" s="637"/>
      <c r="L591" s="636"/>
      <c r="M591" s="637"/>
      <c r="N591" s="636"/>
      <c r="O591" s="637"/>
      <c r="P591" s="636"/>
      <c r="Q591" s="637"/>
      <c r="R591" s="636"/>
      <c r="S591" s="637"/>
      <c r="T591" s="636"/>
      <c r="U591" s="637"/>
      <c r="V591" s="636"/>
      <c r="W591" s="637"/>
      <c r="X591" s="98"/>
      <c r="Y591" s="543">
        <f t="shared" ref="Y591" si="85">IF(OR(D591="s",F591="s",H591="s",J591="s",L591="s",N591="s",P591="s",R591="s",T591="s",V591="s"), 0, IF(OR(D591="a",F591="a",H591="a",J591="a",L591="a",N591="a",P591="a",R591="a",T591="a",V591="a"),Z591,0))</f>
        <v>0</v>
      </c>
      <c r="Z591" s="336">
        <v>10</v>
      </c>
      <c r="AA591" s="41">
        <f t="shared" ref="AA591" si="86">COUNTIF(D591:W591,"a")+COUNTIF(D591:W591,"s")</f>
        <v>0</v>
      </c>
      <c r="AB591" s="390"/>
      <c r="AD591" s="388" t="s">
        <v>479</v>
      </c>
      <c r="CG591" s="48"/>
      <c r="CH591" s="48"/>
      <c r="CI591" s="48"/>
      <c r="CJ591" s="48"/>
      <c r="CK591" s="48"/>
      <c r="CL591" s="48"/>
      <c r="CM591" s="48"/>
    </row>
    <row r="592" spans="1:173" ht="21" customHeight="1" thickTop="1" thickBot="1" x14ac:dyDescent="0.25">
      <c r="A592" s="348"/>
      <c r="B592" s="44"/>
      <c r="C592" s="121"/>
      <c r="D592" s="638" t="s">
        <v>76</v>
      </c>
      <c r="E592" s="639"/>
      <c r="F592" s="639"/>
      <c r="G592" s="639"/>
      <c r="H592" s="639"/>
      <c r="I592" s="639"/>
      <c r="J592" s="639"/>
      <c r="K592" s="639"/>
      <c r="L592" s="639"/>
      <c r="M592" s="639"/>
      <c r="N592" s="639"/>
      <c r="O592" s="639"/>
      <c r="P592" s="639"/>
      <c r="Q592" s="639"/>
      <c r="R592" s="639"/>
      <c r="S592" s="639"/>
      <c r="T592" s="639"/>
      <c r="U592" s="639"/>
      <c r="V592" s="639"/>
      <c r="W592" s="639"/>
      <c r="X592" s="640"/>
      <c r="Y592" s="1">
        <f>SUM(Y586:Y591)</f>
        <v>0</v>
      </c>
      <c r="Z592" s="337">
        <f>SUM(Z586:Z591)</f>
        <v>80</v>
      </c>
      <c r="AD592" s="231"/>
      <c r="CG592" s="48"/>
      <c r="CH592" s="48"/>
      <c r="CI592" s="48"/>
      <c r="CJ592" s="48"/>
      <c r="CK592" s="48"/>
      <c r="CL592" s="48"/>
      <c r="CM592" s="48"/>
    </row>
    <row r="593" spans="1:173" s="101" customFormat="1" ht="21" customHeight="1" thickBot="1" x14ac:dyDescent="0.25">
      <c r="A593" s="348"/>
      <c r="B593" s="100"/>
      <c r="C593" s="122"/>
      <c r="D593" s="634"/>
      <c r="E593" s="635"/>
      <c r="F593" s="730">
        <v>50</v>
      </c>
      <c r="G593" s="642"/>
      <c r="H593" s="642"/>
      <c r="I593" s="642"/>
      <c r="J593" s="642"/>
      <c r="K593" s="642"/>
      <c r="L593" s="642"/>
      <c r="M593" s="642"/>
      <c r="N593" s="642"/>
      <c r="O593" s="642"/>
      <c r="P593" s="642"/>
      <c r="Q593" s="642"/>
      <c r="R593" s="642"/>
      <c r="S593" s="642"/>
      <c r="T593" s="642"/>
      <c r="U593" s="642"/>
      <c r="V593" s="642"/>
      <c r="W593" s="642"/>
      <c r="X593" s="642"/>
      <c r="Y593" s="642"/>
      <c r="Z593" s="643"/>
      <c r="AA593" s="41"/>
      <c r="AB593" s="48"/>
      <c r="AC593" s="16"/>
      <c r="AD593" s="231"/>
      <c r="AE593" s="16"/>
      <c r="AF593" s="16"/>
      <c r="AG593" s="16"/>
      <c r="AH593" s="16"/>
      <c r="AI593" s="16"/>
      <c r="AJ593" s="16"/>
      <c r="AK593" s="16"/>
      <c r="AL593" s="16"/>
      <c r="AM593" s="16"/>
      <c r="AN593" s="16"/>
      <c r="AO593" s="16"/>
      <c r="AP593" s="16"/>
      <c r="AQ593" s="16"/>
      <c r="AR593" s="16"/>
      <c r="AS593" s="16"/>
      <c r="AT593" s="16"/>
      <c r="AU593" s="16"/>
      <c r="AV593" s="16"/>
      <c r="AW593" s="16"/>
      <c r="AX593" s="16"/>
      <c r="AY593" s="16"/>
      <c r="AZ593" s="16"/>
      <c r="BA593" s="16"/>
      <c r="BB593" s="16"/>
      <c r="BC593" s="16"/>
      <c r="BD593" s="16"/>
      <c r="BE593" s="16"/>
      <c r="BF593" s="16"/>
      <c r="BG593" s="16"/>
      <c r="BH593" s="16"/>
      <c r="BI593" s="16"/>
      <c r="BJ593" s="16"/>
      <c r="BK593" s="16"/>
      <c r="BL593" s="16"/>
      <c r="BM593" s="16"/>
      <c r="BN593" s="16"/>
      <c r="BO593" s="16"/>
      <c r="BP593" s="16"/>
      <c r="BQ593" s="16"/>
      <c r="BR593" s="16"/>
      <c r="BS593" s="16"/>
      <c r="BT593" s="16"/>
      <c r="BU593" s="16"/>
      <c r="BV593" s="16"/>
      <c r="BW593" s="16"/>
      <c r="BX593" s="16"/>
      <c r="BY593" s="16"/>
      <c r="BZ593" s="16"/>
      <c r="CA593" s="16"/>
      <c r="CB593" s="16"/>
      <c r="CC593" s="16"/>
      <c r="CD593" s="16"/>
      <c r="CE593" s="16"/>
      <c r="CF593" s="16"/>
      <c r="CG593" s="48"/>
      <c r="CH593" s="48"/>
      <c r="CI593" s="48"/>
      <c r="CJ593" s="48"/>
      <c r="CK593" s="48"/>
      <c r="CL593" s="48"/>
      <c r="CM593" s="48"/>
      <c r="CN593" s="2"/>
      <c r="CO593" s="2"/>
      <c r="CP593" s="2"/>
      <c r="CQ593" s="2"/>
      <c r="CR593" s="2"/>
      <c r="CS593" s="2"/>
      <c r="CT593" s="2"/>
      <c r="CU593" s="2"/>
      <c r="CV593" s="2"/>
      <c r="CW593" s="2"/>
      <c r="CX593" s="2"/>
      <c r="CY593" s="2"/>
      <c r="CZ593" s="2"/>
      <c r="DA593" s="2"/>
      <c r="DB593" s="2"/>
      <c r="DC593" s="2"/>
      <c r="DD593" s="2"/>
      <c r="DE593" s="2"/>
      <c r="DF593" s="2"/>
      <c r="DG593" s="2"/>
      <c r="DH593" s="2"/>
      <c r="DI593" s="2"/>
      <c r="DJ593" s="2"/>
      <c r="DK593" s="2"/>
      <c r="DL593" s="2"/>
      <c r="DM593" s="2"/>
      <c r="DN593" s="2"/>
      <c r="DO593" s="2"/>
      <c r="DP593" s="2"/>
      <c r="DQ593" s="2"/>
      <c r="DR593" s="2"/>
      <c r="DS593" s="2"/>
      <c r="DT593" s="2"/>
      <c r="DU593" s="2"/>
      <c r="DV593" s="2"/>
      <c r="DW593" s="2"/>
      <c r="DX593" s="2"/>
      <c r="DY593" s="2"/>
      <c r="DZ593" s="2"/>
      <c r="EA593" s="2"/>
      <c r="EB593" s="2"/>
      <c r="EC593" s="2"/>
      <c r="ED593" s="2"/>
      <c r="EE593" s="2"/>
      <c r="EF593" s="2"/>
      <c r="EG593" s="2"/>
      <c r="EH593" s="2"/>
      <c r="EI593" s="2"/>
      <c r="EJ593" s="2"/>
      <c r="EK593" s="2"/>
      <c r="EL593" s="2"/>
      <c r="EM593" s="2"/>
      <c r="EN593" s="2"/>
      <c r="EO593" s="2"/>
      <c r="EP593" s="2"/>
      <c r="EQ593" s="2"/>
      <c r="ER593" s="2"/>
      <c r="ES593" s="2"/>
      <c r="ET593" s="2"/>
      <c r="EU593" s="2"/>
      <c r="EV593" s="2"/>
      <c r="EW593" s="2"/>
      <c r="EX593" s="2"/>
      <c r="EY593" s="2"/>
      <c r="EZ593" s="2"/>
      <c r="FA593" s="2"/>
      <c r="FB593" s="2"/>
      <c r="FC593" s="2"/>
      <c r="FD593" s="2"/>
      <c r="FE593" s="2"/>
      <c r="FF593" s="2"/>
      <c r="FG593" s="2"/>
      <c r="FH593" s="2"/>
      <c r="FI593" s="2"/>
      <c r="FJ593" s="2"/>
      <c r="FK593" s="2"/>
      <c r="FL593" s="2"/>
      <c r="FM593" s="2"/>
      <c r="FN593" s="2"/>
      <c r="FO593" s="2"/>
      <c r="FP593" s="2"/>
      <c r="FQ593" s="2"/>
    </row>
    <row r="594" spans="1:173" s="94" customFormat="1" ht="33" customHeight="1" thickBot="1" x14ac:dyDescent="0.25">
      <c r="A594" s="348"/>
      <c r="B594" s="200" t="s">
        <v>635</v>
      </c>
      <c r="C594" s="134" t="s">
        <v>636</v>
      </c>
      <c r="D594" s="9"/>
      <c r="E594" s="8"/>
      <c r="F594" s="9"/>
      <c r="G594" s="10"/>
      <c r="H594" s="7"/>
      <c r="I594" s="8"/>
      <c r="J594" s="9"/>
      <c r="K594" s="10"/>
      <c r="L594" s="13" t="s">
        <v>75</v>
      </c>
      <c r="M594" s="8"/>
      <c r="N594" s="9"/>
      <c r="O594" s="10"/>
      <c r="P594" s="7"/>
      <c r="Q594" s="8"/>
      <c r="R594" s="9"/>
      <c r="S594" s="10"/>
      <c r="T594" s="7"/>
      <c r="U594" s="8"/>
      <c r="V594" s="9"/>
      <c r="W594" s="10"/>
      <c r="X594" s="14"/>
      <c r="Y594" s="14"/>
      <c r="Z594" s="21"/>
      <c r="AA594" s="108"/>
      <c r="AB594" s="48"/>
      <c r="AC594" s="16"/>
      <c r="AD594" s="231"/>
      <c r="AE594" s="16"/>
      <c r="AF594" s="16"/>
      <c r="AG594" s="16"/>
      <c r="AH594" s="16"/>
      <c r="AI594" s="16"/>
      <c r="AJ594" s="16"/>
      <c r="AK594" s="16"/>
      <c r="AL594" s="16"/>
      <c r="AM594" s="16"/>
      <c r="AN594" s="16"/>
      <c r="AO594" s="16"/>
      <c r="AP594" s="16"/>
      <c r="AQ594" s="16"/>
      <c r="AR594" s="16"/>
      <c r="AS594" s="16"/>
      <c r="AT594" s="16"/>
      <c r="AU594" s="16"/>
      <c r="AV594" s="16"/>
      <c r="AW594" s="16"/>
      <c r="AX594" s="16"/>
      <c r="AY594" s="16"/>
      <c r="AZ594" s="16"/>
      <c r="BA594" s="16"/>
      <c r="BB594" s="16"/>
      <c r="BC594" s="16"/>
      <c r="BD594" s="16"/>
      <c r="BE594" s="16"/>
      <c r="BF594" s="16"/>
      <c r="BG594" s="16"/>
      <c r="BH594" s="16"/>
      <c r="BI594" s="16"/>
      <c r="BJ594" s="16"/>
      <c r="BK594" s="16"/>
      <c r="BL594" s="16"/>
      <c r="BM594" s="16"/>
      <c r="BN594" s="16"/>
      <c r="BO594" s="16"/>
      <c r="BP594" s="16"/>
      <c r="BQ594" s="16"/>
      <c r="BR594" s="16"/>
      <c r="BS594" s="16"/>
      <c r="BT594" s="16"/>
      <c r="BU594" s="16"/>
      <c r="BV594" s="16"/>
      <c r="BW594" s="16"/>
      <c r="BX594" s="16"/>
      <c r="BY594" s="16"/>
      <c r="BZ594" s="16"/>
      <c r="CA594" s="16"/>
      <c r="CB594" s="16"/>
      <c r="CC594" s="16"/>
      <c r="CD594" s="16"/>
      <c r="CE594" s="16"/>
      <c r="CF594" s="16"/>
      <c r="CG594" s="48"/>
      <c r="CH594" s="48"/>
      <c r="CI594" s="48"/>
      <c r="CJ594" s="48"/>
      <c r="CK594" s="48"/>
      <c r="CL594" s="48"/>
      <c r="CM594" s="48"/>
      <c r="CN594" s="2"/>
      <c r="CO594" s="2"/>
      <c r="CP594" s="2"/>
      <c r="CQ594" s="2"/>
      <c r="CR594" s="2"/>
      <c r="CS594" s="2"/>
      <c r="CT594" s="2"/>
      <c r="CU594" s="2"/>
      <c r="CV594" s="2"/>
      <c r="CW594" s="2"/>
      <c r="CX594" s="2"/>
      <c r="CY594" s="2"/>
      <c r="CZ594" s="2"/>
      <c r="DA594" s="2"/>
      <c r="DB594" s="2"/>
      <c r="DC594" s="2"/>
      <c r="DD594" s="2"/>
      <c r="DE594" s="2"/>
      <c r="DF594" s="2"/>
      <c r="DG594" s="2"/>
      <c r="DH594" s="2"/>
      <c r="DI594" s="2"/>
      <c r="DJ594" s="2"/>
      <c r="DK594" s="2"/>
      <c r="DL594" s="2"/>
      <c r="DM594" s="2"/>
      <c r="DN594" s="2"/>
      <c r="DO594" s="2"/>
      <c r="DP594" s="2"/>
      <c r="DQ594" s="2"/>
      <c r="DR594" s="2"/>
      <c r="DS594" s="2"/>
      <c r="DT594" s="2"/>
      <c r="DU594" s="2"/>
      <c r="DV594" s="2"/>
      <c r="DW594" s="2"/>
      <c r="DX594" s="2"/>
      <c r="DY594" s="2"/>
      <c r="DZ594" s="2"/>
      <c r="EA594" s="2"/>
      <c r="EB594" s="2"/>
      <c r="EC594" s="2"/>
      <c r="ED594" s="2"/>
      <c r="EE594" s="2"/>
      <c r="EF594" s="2"/>
      <c r="EG594" s="2"/>
      <c r="EH594" s="2"/>
      <c r="EI594" s="2"/>
      <c r="EJ594" s="2"/>
      <c r="EK594" s="2"/>
      <c r="EL594" s="2"/>
      <c r="EM594" s="2"/>
      <c r="EN594" s="2"/>
      <c r="EO594" s="2"/>
      <c r="EP594" s="2"/>
      <c r="EQ594" s="2"/>
      <c r="ER594" s="2"/>
      <c r="ES594" s="2"/>
      <c r="ET594" s="2"/>
      <c r="EU594" s="2"/>
      <c r="EV594" s="2"/>
      <c r="EW594" s="2"/>
      <c r="EX594" s="2"/>
      <c r="EY594" s="2"/>
      <c r="EZ594" s="2"/>
      <c r="FA594" s="2"/>
      <c r="FB594" s="2"/>
      <c r="FC594" s="2"/>
      <c r="FD594" s="2"/>
      <c r="FE594" s="2"/>
      <c r="FF594" s="2"/>
      <c r="FG594" s="2"/>
      <c r="FH594" s="2"/>
      <c r="FI594" s="2"/>
      <c r="FJ594" s="2"/>
      <c r="FK594" s="2"/>
      <c r="FL594" s="2"/>
      <c r="FM594" s="2"/>
      <c r="FN594" s="2"/>
      <c r="FO594" s="2"/>
      <c r="FP594" s="2"/>
      <c r="FQ594" s="2"/>
    </row>
    <row r="595" spans="1:173" ht="30" customHeight="1" x14ac:dyDescent="0.2">
      <c r="A595" s="348"/>
      <c r="B595" s="198"/>
      <c r="C595" s="311" t="s">
        <v>1099</v>
      </c>
      <c r="D595" s="623"/>
      <c r="E595" s="624"/>
      <c r="F595" s="624"/>
      <c r="G595" s="624"/>
      <c r="H595" s="624"/>
      <c r="I595" s="624"/>
      <c r="J595" s="624"/>
      <c r="K595" s="624"/>
      <c r="L595" s="624"/>
      <c r="M595" s="624"/>
      <c r="N595" s="624"/>
      <c r="O595" s="624"/>
      <c r="P595" s="624"/>
      <c r="Q595" s="624"/>
      <c r="R595" s="624"/>
      <c r="S595" s="624"/>
      <c r="T595" s="624"/>
      <c r="U595" s="624"/>
      <c r="V595" s="624"/>
      <c r="W595" s="624"/>
      <c r="X595" s="624"/>
      <c r="Y595" s="624"/>
      <c r="Z595" s="625"/>
      <c r="CF595" s="2"/>
    </row>
    <row r="596" spans="1:173" ht="67.7" customHeight="1" x14ac:dyDescent="0.2">
      <c r="A596" s="348"/>
      <c r="B596" s="199" t="s">
        <v>54</v>
      </c>
      <c r="C596" s="146" t="s">
        <v>1100</v>
      </c>
      <c r="D596" s="626"/>
      <c r="E596" s="627"/>
      <c r="F596" s="626"/>
      <c r="G596" s="627"/>
      <c r="H596" s="626"/>
      <c r="I596" s="627"/>
      <c r="J596" s="626"/>
      <c r="K596" s="627"/>
      <c r="L596" s="626"/>
      <c r="M596" s="627"/>
      <c r="N596" s="626"/>
      <c r="O596" s="627"/>
      <c r="P596" s="626"/>
      <c r="Q596" s="627"/>
      <c r="R596" s="626"/>
      <c r="S596" s="627"/>
      <c r="T596" s="626"/>
      <c r="U596" s="627"/>
      <c r="V596" s="626"/>
      <c r="W596" s="627"/>
      <c r="X596" s="385"/>
      <c r="Y596" s="545">
        <f t="shared" ref="Y596:Y604" si="87">IF(OR(D596="s",F596="s",H596="s",J596="s",L596="s",N596="s",P596="s",R596="s",T596="s",V596="s"), 0, IF(OR(D596="a",F596="a",H596="a",J596="a",L596="a",N596="a",P596="a",R596="a",T596="a",V596="a"),Z596,0))</f>
        <v>0</v>
      </c>
      <c r="Z596" s="341">
        <v>5</v>
      </c>
      <c r="AA596" s="41">
        <f t="shared" ref="AA596:AA604" si="88">COUNTIF(D596:W596,"a")+COUNTIF(D596:W596,"s")</f>
        <v>0</v>
      </c>
      <c r="AB596" s="390"/>
      <c r="AD596" s="231" t="s">
        <v>479</v>
      </c>
      <c r="CG596" s="48"/>
      <c r="CH596" s="48"/>
      <c r="CI596" s="48"/>
      <c r="CJ596" s="48"/>
      <c r="CK596" s="48"/>
      <c r="CL596" s="48"/>
      <c r="CM596" s="48"/>
    </row>
    <row r="597" spans="1:173" s="553" customFormat="1" ht="27.95" customHeight="1" x14ac:dyDescent="0.2">
      <c r="A597" s="348" t="s">
        <v>513</v>
      </c>
      <c r="B597" s="199" t="s">
        <v>637</v>
      </c>
      <c r="C597" s="146" t="s">
        <v>638</v>
      </c>
      <c r="D597" s="633"/>
      <c r="E597" s="618"/>
      <c r="F597" s="633"/>
      <c r="G597" s="618"/>
      <c r="H597" s="633"/>
      <c r="I597" s="618"/>
      <c r="J597" s="633"/>
      <c r="K597" s="618"/>
      <c r="L597" s="633"/>
      <c r="M597" s="618"/>
      <c r="N597" s="633"/>
      <c r="O597" s="618"/>
      <c r="P597" s="633"/>
      <c r="Q597" s="618"/>
      <c r="R597" s="633"/>
      <c r="S597" s="618"/>
      <c r="T597" s="633"/>
      <c r="U597" s="618"/>
      <c r="V597" s="633"/>
      <c r="W597" s="618"/>
      <c r="X597" s="106"/>
      <c r="Y597" s="179">
        <f t="shared" si="87"/>
        <v>0</v>
      </c>
      <c r="Z597" s="336">
        <v>5</v>
      </c>
      <c r="AA597" s="41">
        <f t="shared" si="88"/>
        <v>0</v>
      </c>
      <c r="AB597" s="552"/>
      <c r="AD597" s="554"/>
    </row>
    <row r="598" spans="1:173" s="553" customFormat="1" ht="45" customHeight="1" x14ac:dyDescent="0.2">
      <c r="A598" s="348" t="s">
        <v>513</v>
      </c>
      <c r="B598" s="199" t="s">
        <v>388</v>
      </c>
      <c r="C598" s="142" t="s">
        <v>639</v>
      </c>
      <c r="D598" s="619"/>
      <c r="E598" s="620"/>
      <c r="F598" s="619"/>
      <c r="G598" s="620"/>
      <c r="H598" s="619"/>
      <c r="I598" s="620"/>
      <c r="J598" s="619"/>
      <c r="K598" s="620"/>
      <c r="L598" s="619"/>
      <c r="M598" s="620"/>
      <c r="N598" s="619"/>
      <c r="O598" s="620"/>
      <c r="P598" s="619"/>
      <c r="Q598" s="620"/>
      <c r="R598" s="619"/>
      <c r="S598" s="620"/>
      <c r="T598" s="619"/>
      <c r="U598" s="620"/>
      <c r="V598" s="619"/>
      <c r="W598" s="620"/>
      <c r="X598" s="386"/>
      <c r="Y598" s="96">
        <f t="shared" si="87"/>
        <v>0</v>
      </c>
      <c r="Z598" s="339">
        <v>5</v>
      </c>
      <c r="AA598" s="41">
        <f t="shared" si="88"/>
        <v>0</v>
      </c>
      <c r="AB598" s="552"/>
      <c r="AD598" s="554" t="s">
        <v>479</v>
      </c>
    </row>
    <row r="599" spans="1:173" ht="30" customHeight="1" x14ac:dyDescent="0.2">
      <c r="A599" s="348"/>
      <c r="B599" s="198"/>
      <c r="C599" s="449" t="s">
        <v>1101</v>
      </c>
      <c r="D599" s="630"/>
      <c r="E599" s="631"/>
      <c r="F599" s="631"/>
      <c r="G599" s="631"/>
      <c r="H599" s="631"/>
      <c r="I599" s="631"/>
      <c r="J599" s="631"/>
      <c r="K599" s="631"/>
      <c r="L599" s="631"/>
      <c r="M599" s="631"/>
      <c r="N599" s="631"/>
      <c r="O599" s="631"/>
      <c r="P599" s="631"/>
      <c r="Q599" s="631"/>
      <c r="R599" s="631"/>
      <c r="S599" s="631"/>
      <c r="T599" s="631"/>
      <c r="U599" s="631"/>
      <c r="V599" s="631"/>
      <c r="W599" s="631"/>
      <c r="X599" s="631"/>
      <c r="Y599" s="631"/>
      <c r="Z599" s="632"/>
      <c r="CF599" s="2"/>
    </row>
    <row r="600" spans="1:173" ht="67.7" customHeight="1" x14ac:dyDescent="0.2">
      <c r="A600" s="348"/>
      <c r="B600" s="199" t="s">
        <v>640</v>
      </c>
      <c r="C600" s="146" t="s">
        <v>1102</v>
      </c>
      <c r="D600" s="617"/>
      <c r="E600" s="618"/>
      <c r="F600" s="617"/>
      <c r="G600" s="618"/>
      <c r="H600" s="617"/>
      <c r="I600" s="618"/>
      <c r="J600" s="617"/>
      <c r="K600" s="618"/>
      <c r="L600" s="617"/>
      <c r="M600" s="618"/>
      <c r="N600" s="617"/>
      <c r="O600" s="618"/>
      <c r="P600" s="617"/>
      <c r="Q600" s="618"/>
      <c r="R600" s="617"/>
      <c r="S600" s="618"/>
      <c r="T600" s="617"/>
      <c r="U600" s="618"/>
      <c r="V600" s="617"/>
      <c r="W600" s="618"/>
      <c r="X600" s="106"/>
      <c r="Y600" s="179">
        <f t="shared" si="87"/>
        <v>0</v>
      </c>
      <c r="Z600" s="336">
        <v>30</v>
      </c>
      <c r="AA600" s="41">
        <f t="shared" si="88"/>
        <v>0</v>
      </c>
      <c r="AB600" s="390"/>
      <c r="AD600" s="231" t="s">
        <v>479</v>
      </c>
      <c r="CG600" s="48"/>
      <c r="CH600" s="48"/>
      <c r="CI600" s="48"/>
      <c r="CJ600" s="48"/>
      <c r="CK600" s="48"/>
      <c r="CL600" s="48"/>
      <c r="CM600" s="48"/>
    </row>
    <row r="601" spans="1:173" s="553" customFormat="1" ht="67.7" customHeight="1" x14ac:dyDescent="0.2">
      <c r="A601" s="348" t="s">
        <v>513</v>
      </c>
      <c r="B601" s="199" t="s">
        <v>1103</v>
      </c>
      <c r="C601" s="146" t="s">
        <v>1104</v>
      </c>
      <c r="D601" s="617"/>
      <c r="E601" s="618"/>
      <c r="F601" s="617"/>
      <c r="G601" s="618"/>
      <c r="H601" s="617"/>
      <c r="I601" s="618"/>
      <c r="J601" s="617"/>
      <c r="K601" s="618"/>
      <c r="L601" s="617"/>
      <c r="M601" s="618"/>
      <c r="N601" s="617"/>
      <c r="O601" s="618"/>
      <c r="P601" s="617"/>
      <c r="Q601" s="618"/>
      <c r="R601" s="617"/>
      <c r="S601" s="618"/>
      <c r="T601" s="617"/>
      <c r="U601" s="618"/>
      <c r="V601" s="617"/>
      <c r="W601" s="618"/>
      <c r="X601" s="106"/>
      <c r="Y601" s="179">
        <f t="shared" si="87"/>
        <v>0</v>
      </c>
      <c r="Z601" s="336">
        <v>25</v>
      </c>
      <c r="AA601" s="41">
        <f>COUNTIF(D601:W601,"a")+COUNTIF(D601:W601,"s")</f>
        <v>0</v>
      </c>
      <c r="AB601" s="552"/>
      <c r="AD601" s="554"/>
    </row>
    <row r="602" spans="1:173" s="553" customFormat="1" ht="126" customHeight="1" x14ac:dyDescent="0.2">
      <c r="A602" s="348" t="s">
        <v>513</v>
      </c>
      <c r="B602" s="199" t="s">
        <v>1105</v>
      </c>
      <c r="C602" s="146" t="s">
        <v>1106</v>
      </c>
      <c r="D602" s="633"/>
      <c r="E602" s="618"/>
      <c r="F602" s="633"/>
      <c r="G602" s="618"/>
      <c r="H602" s="633"/>
      <c r="I602" s="618"/>
      <c r="J602" s="633"/>
      <c r="K602" s="618"/>
      <c r="L602" s="633"/>
      <c r="M602" s="618"/>
      <c r="N602" s="633"/>
      <c r="O602" s="618"/>
      <c r="P602" s="633"/>
      <c r="Q602" s="618"/>
      <c r="R602" s="633"/>
      <c r="S602" s="618"/>
      <c r="T602" s="633"/>
      <c r="U602" s="618"/>
      <c r="V602" s="633"/>
      <c r="W602" s="618"/>
      <c r="X602" s="106"/>
      <c r="Y602" s="179">
        <f t="shared" si="87"/>
        <v>0</v>
      </c>
      <c r="Z602" s="336">
        <v>25</v>
      </c>
      <c r="AA602" s="41">
        <f t="shared" ref="AA602" si="89">COUNTIF(D602:W602,"a")+COUNTIF(D602:W602,"s")</f>
        <v>0</v>
      </c>
      <c r="AB602" s="552"/>
      <c r="AD602" s="554" t="s">
        <v>479</v>
      </c>
    </row>
    <row r="603" spans="1:173" ht="30" customHeight="1" x14ac:dyDescent="0.2">
      <c r="A603" s="348"/>
      <c r="B603" s="198"/>
      <c r="C603" s="449" t="s">
        <v>1107</v>
      </c>
      <c r="D603" s="630"/>
      <c r="E603" s="631"/>
      <c r="F603" s="631"/>
      <c r="G603" s="631"/>
      <c r="H603" s="631"/>
      <c r="I603" s="631"/>
      <c r="J603" s="631"/>
      <c r="K603" s="631"/>
      <c r="L603" s="631"/>
      <c r="M603" s="631"/>
      <c r="N603" s="631"/>
      <c r="O603" s="631"/>
      <c r="P603" s="631"/>
      <c r="Q603" s="631"/>
      <c r="R603" s="631"/>
      <c r="S603" s="631"/>
      <c r="T603" s="631"/>
      <c r="U603" s="631"/>
      <c r="V603" s="631"/>
      <c r="W603" s="631"/>
      <c r="X603" s="631"/>
      <c r="Y603" s="631"/>
      <c r="Z603" s="632"/>
      <c r="CF603" s="2"/>
    </row>
    <row r="604" spans="1:173" ht="67.7" customHeight="1" x14ac:dyDescent="0.2">
      <c r="A604" s="348"/>
      <c r="B604" s="199" t="s">
        <v>641</v>
      </c>
      <c r="C604" s="146" t="s">
        <v>1108</v>
      </c>
      <c r="D604" s="633"/>
      <c r="E604" s="618"/>
      <c r="F604" s="633"/>
      <c r="G604" s="618"/>
      <c r="H604" s="633"/>
      <c r="I604" s="618"/>
      <c r="J604" s="633"/>
      <c r="K604" s="618"/>
      <c r="L604" s="633"/>
      <c r="M604" s="618"/>
      <c r="N604" s="633"/>
      <c r="O604" s="618"/>
      <c r="P604" s="633"/>
      <c r="Q604" s="618"/>
      <c r="R604" s="633"/>
      <c r="S604" s="618"/>
      <c r="T604" s="633"/>
      <c r="U604" s="618"/>
      <c r="V604" s="633"/>
      <c r="W604" s="618"/>
      <c r="X604" s="106"/>
      <c r="Y604" s="179">
        <f t="shared" si="87"/>
        <v>0</v>
      </c>
      <c r="Z604" s="336">
        <v>5</v>
      </c>
      <c r="AA604" s="41">
        <f t="shared" si="88"/>
        <v>0</v>
      </c>
      <c r="AB604" s="390"/>
      <c r="AD604" s="231"/>
      <c r="CG604" s="48"/>
      <c r="CH604" s="48"/>
      <c r="CI604" s="48"/>
      <c r="CJ604" s="48"/>
      <c r="CK604" s="48"/>
      <c r="CL604" s="48"/>
      <c r="CM604" s="48"/>
    </row>
    <row r="605" spans="1:173" ht="45" customHeight="1" x14ac:dyDescent="0.2">
      <c r="A605" s="348"/>
      <c r="B605" s="199" t="s">
        <v>1109</v>
      </c>
      <c r="C605" s="146" t="s">
        <v>1110</v>
      </c>
      <c r="D605" s="633"/>
      <c r="E605" s="618"/>
      <c r="F605" s="633"/>
      <c r="G605" s="618"/>
      <c r="H605" s="633"/>
      <c r="I605" s="618"/>
      <c r="J605" s="633"/>
      <c r="K605" s="618"/>
      <c r="L605" s="633"/>
      <c r="M605" s="618"/>
      <c r="N605" s="633"/>
      <c r="O605" s="618"/>
      <c r="P605" s="633"/>
      <c r="Q605" s="618"/>
      <c r="R605" s="633"/>
      <c r="S605" s="618"/>
      <c r="T605" s="633"/>
      <c r="U605" s="618"/>
      <c r="V605" s="633"/>
      <c r="W605" s="618"/>
      <c r="X605" s="106"/>
      <c r="Y605" s="179">
        <f t="shared" ref="Y605:Y606" si="90">IF(OR(D605="s",F605="s",H605="s",J605="s",L605="s",N605="s",P605="s",R605="s",T605="s",V605="s"), 0, IF(OR(D605="a",F605="a",H605="a",J605="a",L605="a",N605="a",P605="a",R605="a",T605="a",V605="a"),Z605,0))</f>
        <v>0</v>
      </c>
      <c r="Z605" s="336">
        <v>5</v>
      </c>
      <c r="AA605" s="41">
        <f t="shared" ref="AA605:AA606" si="91">COUNTIF(D605:W605,"a")+COUNTIF(D605:W605,"s")</f>
        <v>0</v>
      </c>
      <c r="AB605" s="390"/>
      <c r="AD605" s="231"/>
      <c r="CG605" s="48"/>
      <c r="CH605" s="48"/>
      <c r="CI605" s="48"/>
      <c r="CJ605" s="48"/>
      <c r="CK605" s="48"/>
      <c r="CL605" s="48"/>
      <c r="CM605" s="48"/>
    </row>
    <row r="606" spans="1:173" s="553" customFormat="1" ht="45" customHeight="1" thickBot="1" x14ac:dyDescent="0.25">
      <c r="A606" s="348" t="s">
        <v>6</v>
      </c>
      <c r="B606" s="199" t="s">
        <v>1182</v>
      </c>
      <c r="C606" s="146" t="s">
        <v>1183</v>
      </c>
      <c r="D606" s="633"/>
      <c r="E606" s="618"/>
      <c r="F606" s="633"/>
      <c r="G606" s="618"/>
      <c r="H606" s="633"/>
      <c r="I606" s="618"/>
      <c r="J606" s="633"/>
      <c r="K606" s="618"/>
      <c r="L606" s="633"/>
      <c r="M606" s="618"/>
      <c r="N606" s="633"/>
      <c r="O606" s="618"/>
      <c r="P606" s="633"/>
      <c r="Q606" s="618"/>
      <c r="R606" s="633"/>
      <c r="S606" s="618"/>
      <c r="T606" s="633"/>
      <c r="U606" s="618"/>
      <c r="V606" s="633"/>
      <c r="W606" s="618"/>
      <c r="X606" s="106"/>
      <c r="Y606" s="179">
        <f t="shared" si="90"/>
        <v>0</v>
      </c>
      <c r="Z606" s="336">
        <v>5</v>
      </c>
      <c r="AA606" s="41">
        <f t="shared" si="91"/>
        <v>0</v>
      </c>
      <c r="AB606" s="552"/>
      <c r="AD606" s="554"/>
    </row>
    <row r="607" spans="1:173" ht="21" customHeight="1" thickTop="1" thickBot="1" x14ac:dyDescent="0.25">
      <c r="A607" s="348" t="s">
        <v>513</v>
      </c>
      <c r="B607" s="84"/>
      <c r="C607" s="121"/>
      <c r="D607" s="638" t="s">
        <v>76</v>
      </c>
      <c r="E607" s="639"/>
      <c r="F607" s="639"/>
      <c r="G607" s="639"/>
      <c r="H607" s="639"/>
      <c r="I607" s="639"/>
      <c r="J607" s="639"/>
      <c r="K607" s="639"/>
      <c r="L607" s="639"/>
      <c r="M607" s="639"/>
      <c r="N607" s="639"/>
      <c r="O607" s="639"/>
      <c r="P607" s="639"/>
      <c r="Q607" s="639"/>
      <c r="R607" s="639"/>
      <c r="S607" s="639"/>
      <c r="T607" s="639"/>
      <c r="U607" s="639"/>
      <c r="V607" s="639"/>
      <c r="W607" s="639"/>
      <c r="X607" s="640"/>
      <c r="Y607" s="86">
        <f>SUM(Y596:Y606)</f>
        <v>0</v>
      </c>
      <c r="Z607" s="337">
        <f>SUM(Z596:Z606)</f>
        <v>110</v>
      </c>
      <c r="AA607" s="108"/>
      <c r="AD607" s="231"/>
      <c r="CG607" s="48"/>
      <c r="CH607" s="48"/>
      <c r="CI607" s="48"/>
      <c r="CJ607" s="48"/>
      <c r="CK607" s="48"/>
      <c r="CL607" s="48"/>
      <c r="CM607" s="48"/>
    </row>
    <row r="608" spans="1:173" ht="21" customHeight="1" thickBot="1" x14ac:dyDescent="0.25">
      <c r="A608" s="321" t="s">
        <v>513</v>
      </c>
      <c r="B608" s="163"/>
      <c r="C608" s="151"/>
      <c r="D608" s="634"/>
      <c r="E608" s="635"/>
      <c r="F608" s="641">
        <v>65</v>
      </c>
      <c r="G608" s="642"/>
      <c r="H608" s="642"/>
      <c r="I608" s="642"/>
      <c r="J608" s="642"/>
      <c r="K608" s="642"/>
      <c r="L608" s="642"/>
      <c r="M608" s="642"/>
      <c r="N608" s="642"/>
      <c r="O608" s="642"/>
      <c r="P608" s="642"/>
      <c r="Q608" s="642"/>
      <c r="R608" s="642"/>
      <c r="S608" s="642"/>
      <c r="T608" s="642"/>
      <c r="U608" s="642"/>
      <c r="V608" s="642"/>
      <c r="W608" s="642"/>
      <c r="X608" s="642"/>
      <c r="Y608" s="642"/>
      <c r="Z608" s="643"/>
      <c r="AA608" s="52"/>
      <c r="AD608" s="231"/>
      <c r="CG608" s="48"/>
      <c r="CH608" s="48"/>
      <c r="CI608" s="48"/>
      <c r="CJ608" s="48"/>
      <c r="CK608" s="48"/>
      <c r="CL608" s="48"/>
      <c r="CM608" s="48"/>
    </row>
    <row r="609" spans="1:91" customFormat="1" ht="33" customHeight="1" thickBot="1" x14ac:dyDescent="0.3">
      <c r="A609" s="319"/>
      <c r="B609" s="225">
        <v>9000</v>
      </c>
      <c r="C609" s="599" t="s">
        <v>1128</v>
      </c>
      <c r="D609" s="733"/>
      <c r="E609" s="733"/>
      <c r="F609" s="733"/>
      <c r="G609" s="733"/>
      <c r="H609" s="733"/>
      <c r="I609" s="733"/>
      <c r="J609" s="733"/>
      <c r="K609" s="733"/>
      <c r="L609" s="733"/>
      <c r="M609" s="733"/>
      <c r="N609" s="733"/>
      <c r="O609" s="733"/>
      <c r="P609" s="733"/>
      <c r="Q609" s="733"/>
      <c r="R609" s="733"/>
      <c r="S609" s="733"/>
      <c r="T609" s="733"/>
      <c r="U609" s="733"/>
      <c r="V609" s="733"/>
      <c r="W609" s="733"/>
      <c r="X609" s="733"/>
      <c r="Y609" s="733"/>
      <c r="Z609" s="734"/>
      <c r="AA609" s="102"/>
      <c r="AB609" s="30"/>
      <c r="AC609" s="234"/>
      <c r="AD609" s="231"/>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T609" s="234"/>
      <c r="BU609" s="234"/>
      <c r="BV609" s="234"/>
      <c r="BW609" s="234"/>
      <c r="BX609" s="234"/>
      <c r="BY609" s="234"/>
      <c r="BZ609" s="234"/>
      <c r="CA609" s="234"/>
      <c r="CB609" s="234"/>
      <c r="CC609" s="234"/>
      <c r="CD609" s="234"/>
      <c r="CE609" s="234"/>
      <c r="CF609" s="234"/>
      <c r="CG609" s="30"/>
      <c r="CH609" s="30"/>
      <c r="CI609" s="30"/>
      <c r="CJ609" s="30"/>
      <c r="CK609" s="30"/>
      <c r="CL609" s="30"/>
      <c r="CM609" s="30"/>
    </row>
    <row r="610" spans="1:91" customFormat="1" ht="30" customHeight="1" thickBot="1" x14ac:dyDescent="0.5">
      <c r="A610" s="350"/>
      <c r="B610" s="210" t="s">
        <v>1032</v>
      </c>
      <c r="C610" s="110" t="s">
        <v>1033</v>
      </c>
      <c r="D610" s="27"/>
      <c r="E610" s="55"/>
      <c r="F610" s="27"/>
      <c r="G610" s="56"/>
      <c r="H610" s="28"/>
      <c r="I610" s="55"/>
      <c r="J610" s="27"/>
      <c r="K610" s="56"/>
      <c r="L610" s="28"/>
      <c r="M610" s="55"/>
      <c r="N610" s="27"/>
      <c r="O610" s="56"/>
      <c r="P610" s="28"/>
      <c r="Q610" s="55"/>
      <c r="R610" s="27"/>
      <c r="S610" s="56"/>
      <c r="T610" s="28"/>
      <c r="U610" s="55"/>
      <c r="V610" s="27"/>
      <c r="W610" s="56"/>
      <c r="X610" s="15"/>
      <c r="Y610" s="15"/>
      <c r="Z610" s="351"/>
      <c r="AA610" s="102"/>
      <c r="AB610" s="30"/>
      <c r="AC610" s="234"/>
      <c r="AD610" s="231"/>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T610" s="234"/>
      <c r="BU610" s="234"/>
      <c r="BV610" s="234"/>
      <c r="BW610" s="234"/>
      <c r="BX610" s="234"/>
      <c r="BY610" s="234"/>
      <c r="BZ610" s="234"/>
      <c r="CA610" s="234"/>
      <c r="CB610" s="234"/>
      <c r="CC610" s="234"/>
      <c r="CD610" s="234"/>
      <c r="CE610" s="234"/>
      <c r="CF610" s="234"/>
      <c r="CG610" s="30"/>
      <c r="CH610" s="30"/>
      <c r="CI610" s="30"/>
      <c r="CJ610" s="30"/>
      <c r="CK610" s="30"/>
      <c r="CL610" s="30"/>
      <c r="CM610" s="30"/>
    </row>
    <row r="611" spans="1:91" customFormat="1" ht="27.95" customHeight="1" x14ac:dyDescent="0.2">
      <c r="A611" s="348"/>
      <c r="B611" s="208" t="s">
        <v>1018</v>
      </c>
      <c r="C611" s="123" t="s">
        <v>1019</v>
      </c>
      <c r="D611" s="655"/>
      <c r="E611" s="656"/>
      <c r="F611" s="655"/>
      <c r="G611" s="656"/>
      <c r="H611" s="655"/>
      <c r="I611" s="656"/>
      <c r="J611" s="655"/>
      <c r="K611" s="656"/>
      <c r="L611" s="655"/>
      <c r="M611" s="656"/>
      <c r="N611" s="655"/>
      <c r="O611" s="656"/>
      <c r="P611" s="655"/>
      <c r="Q611" s="656"/>
      <c r="R611" s="655"/>
      <c r="S611" s="656"/>
      <c r="T611" s="655"/>
      <c r="U611" s="656"/>
      <c r="V611" s="655"/>
      <c r="W611" s="656"/>
      <c r="X611" s="98"/>
      <c r="Y611" s="543">
        <f t="shared" ref="Y611:Y620" si="92">IF(OR(D611="s",F611="s",H611="s",J611="s",L611="s",N611="s",P611="s",R611="s",T611="s",V611="s"), 0, IF(OR(D611="a",F611="a",H611="a",J611="a",L611="a",N611="a",P611="a",R611="a",T611="a",V611="a"),Z611,0))</f>
        <v>0</v>
      </c>
      <c r="Z611" s="338">
        <v>10</v>
      </c>
      <c r="AA611" s="41">
        <f t="shared" ref="AA611:AA620" si="93">COUNTIF(D611:W611,"a")+COUNTIF(D611:W611,"s")</f>
        <v>0</v>
      </c>
      <c r="AB611" s="390"/>
      <c r="AC611" s="234"/>
      <c r="AD611" s="231"/>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T611" s="234"/>
      <c r="BU611" s="234"/>
      <c r="BV611" s="234"/>
      <c r="BW611" s="234"/>
      <c r="BX611" s="234"/>
      <c r="BY611" s="234"/>
      <c r="BZ611" s="234"/>
      <c r="CA611" s="234"/>
      <c r="CB611" s="234"/>
      <c r="CC611" s="234"/>
      <c r="CD611" s="234"/>
      <c r="CE611" s="234"/>
      <c r="CF611" s="234"/>
      <c r="CG611" s="30"/>
      <c r="CH611" s="30"/>
      <c r="CI611" s="30"/>
      <c r="CJ611" s="30"/>
      <c r="CK611" s="30"/>
      <c r="CL611" s="30"/>
      <c r="CM611" s="30"/>
    </row>
    <row r="612" spans="1:91" customFormat="1" ht="45" customHeight="1" x14ac:dyDescent="0.2">
      <c r="A612" s="348"/>
      <c r="B612" s="208" t="s">
        <v>1020</v>
      </c>
      <c r="C612" s="123" t="s">
        <v>1125</v>
      </c>
      <c r="D612" s="621"/>
      <c r="E612" s="622"/>
      <c r="F612" s="621"/>
      <c r="G612" s="622"/>
      <c r="H612" s="621"/>
      <c r="I612" s="622"/>
      <c r="J612" s="621"/>
      <c r="K612" s="622"/>
      <c r="L612" s="621"/>
      <c r="M612" s="622"/>
      <c r="N612" s="621"/>
      <c r="O612" s="622"/>
      <c r="P612" s="621"/>
      <c r="Q612" s="622"/>
      <c r="R612" s="621"/>
      <c r="S612" s="622"/>
      <c r="T612" s="621"/>
      <c r="U612" s="622"/>
      <c r="V612" s="621"/>
      <c r="W612" s="622"/>
      <c r="X612" s="98"/>
      <c r="Y612" s="543">
        <f t="shared" ref="Y612" si="94">IF(OR(D612="s",F612="s",H612="s",J612="s",L612="s",N612="s",P612="s",R612="s",T612="s",V612="s"), 0, IF(OR(D612="a",F612="a",H612="a",J612="a",L612="a",N612="a",P612="a",R612="a",T612="a",V612="a"),Z612,0))</f>
        <v>0</v>
      </c>
      <c r="Z612" s="338">
        <v>10</v>
      </c>
      <c r="AA612" s="41">
        <f t="shared" ref="AA612" si="95">COUNTIF(D612:W612,"a")+COUNTIF(D612:W612,"s")</f>
        <v>0</v>
      </c>
      <c r="AB612" s="390"/>
      <c r="AC612" s="234"/>
      <c r="AD612" s="231"/>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T612" s="234"/>
      <c r="BU612" s="234"/>
      <c r="BV612" s="234"/>
      <c r="BW612" s="234"/>
      <c r="BX612" s="234"/>
      <c r="BY612" s="234"/>
      <c r="BZ612" s="234"/>
      <c r="CA612" s="234"/>
      <c r="CB612" s="234"/>
      <c r="CC612" s="234"/>
      <c r="CD612" s="234"/>
      <c r="CE612" s="234"/>
      <c r="CF612" s="234"/>
      <c r="CG612" s="30"/>
      <c r="CH612" s="30"/>
      <c r="CI612" s="30"/>
      <c r="CJ612" s="30"/>
      <c r="CK612" s="30"/>
      <c r="CL612" s="30"/>
      <c r="CM612" s="30"/>
    </row>
    <row r="613" spans="1:91" customFormat="1" ht="45" customHeight="1" x14ac:dyDescent="0.2">
      <c r="A613" s="348"/>
      <c r="B613" s="208" t="s">
        <v>1022</v>
      </c>
      <c r="C613" s="124" t="s">
        <v>1021</v>
      </c>
      <c r="D613" s="628"/>
      <c r="E613" s="629"/>
      <c r="F613" s="628"/>
      <c r="G613" s="629"/>
      <c r="H613" s="628"/>
      <c r="I613" s="629"/>
      <c r="J613" s="628"/>
      <c r="K613" s="629"/>
      <c r="L613" s="628"/>
      <c r="M613" s="629"/>
      <c r="N613" s="628"/>
      <c r="O613" s="629"/>
      <c r="P613" s="628"/>
      <c r="Q613" s="629"/>
      <c r="R613" s="628"/>
      <c r="S613" s="629"/>
      <c r="T613" s="628"/>
      <c r="U613" s="629"/>
      <c r="V613" s="628"/>
      <c r="W613" s="629"/>
      <c r="X613" s="98"/>
      <c r="Y613" s="179">
        <f t="shared" si="92"/>
        <v>0</v>
      </c>
      <c r="Z613" s="336">
        <v>10</v>
      </c>
      <c r="AA613" s="41">
        <f t="shared" si="93"/>
        <v>0</v>
      </c>
      <c r="AB613" s="390"/>
      <c r="AC613" s="234"/>
      <c r="AD613" s="231"/>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T613" s="234"/>
      <c r="BU613" s="234"/>
      <c r="BV613" s="234"/>
      <c r="BW613" s="234"/>
      <c r="BX613" s="234"/>
      <c r="BY613" s="234"/>
      <c r="BZ613" s="234"/>
      <c r="CA613" s="234"/>
      <c r="CB613" s="234"/>
      <c r="CC613" s="234"/>
      <c r="CD613" s="234"/>
      <c r="CE613" s="234"/>
      <c r="CF613" s="234"/>
      <c r="CG613" s="30"/>
      <c r="CH613" s="30"/>
      <c r="CI613" s="30"/>
      <c r="CJ613" s="30"/>
      <c r="CK613" s="30"/>
      <c r="CL613" s="30"/>
      <c r="CM613" s="30"/>
    </row>
    <row r="614" spans="1:91" customFormat="1" ht="45" customHeight="1" x14ac:dyDescent="0.2">
      <c r="A614" s="348"/>
      <c r="B614" s="208" t="s">
        <v>1024</v>
      </c>
      <c r="C614" s="124" t="s">
        <v>1023</v>
      </c>
      <c r="D614" s="628"/>
      <c r="E614" s="629"/>
      <c r="F614" s="628"/>
      <c r="G614" s="629"/>
      <c r="H614" s="628"/>
      <c r="I614" s="629"/>
      <c r="J614" s="628"/>
      <c r="K614" s="629"/>
      <c r="L614" s="628"/>
      <c r="M614" s="629"/>
      <c r="N614" s="628"/>
      <c r="O614" s="629"/>
      <c r="P614" s="628"/>
      <c r="Q614" s="629"/>
      <c r="R614" s="628"/>
      <c r="S614" s="629"/>
      <c r="T614" s="628"/>
      <c r="U614" s="629"/>
      <c r="V614" s="628"/>
      <c r="W614" s="629"/>
      <c r="X614" s="98"/>
      <c r="Y614" s="179">
        <f t="shared" si="92"/>
        <v>0</v>
      </c>
      <c r="Z614" s="336">
        <v>10</v>
      </c>
      <c r="AA614" s="41">
        <f t="shared" si="93"/>
        <v>0</v>
      </c>
      <c r="AB614" s="390"/>
      <c r="AC614" s="234"/>
      <c r="AD614" s="231"/>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T614" s="234"/>
      <c r="BU614" s="234"/>
      <c r="BV614" s="234"/>
      <c r="BW614" s="234"/>
      <c r="BX614" s="234"/>
      <c r="BY614" s="234"/>
      <c r="BZ614" s="234"/>
      <c r="CA614" s="234"/>
      <c r="CB614" s="234"/>
      <c r="CC614" s="234"/>
      <c r="CD614" s="234"/>
      <c r="CE614" s="234"/>
      <c r="CF614" s="234"/>
      <c r="CG614" s="30"/>
      <c r="CH614" s="30"/>
      <c r="CI614" s="30"/>
      <c r="CJ614" s="30"/>
      <c r="CK614" s="30"/>
      <c r="CL614" s="30"/>
      <c r="CM614" s="30"/>
    </row>
    <row r="615" spans="1:91" customFormat="1" ht="45" customHeight="1" x14ac:dyDescent="0.2">
      <c r="A615" s="348"/>
      <c r="B615" s="208" t="s">
        <v>1026</v>
      </c>
      <c r="C615" s="124" t="s">
        <v>1025</v>
      </c>
      <c r="D615" s="628"/>
      <c r="E615" s="629"/>
      <c r="F615" s="628"/>
      <c r="G615" s="629"/>
      <c r="H615" s="628"/>
      <c r="I615" s="629"/>
      <c r="J615" s="628"/>
      <c r="K615" s="629"/>
      <c r="L615" s="628"/>
      <c r="M615" s="629"/>
      <c r="N615" s="628"/>
      <c r="O615" s="629"/>
      <c r="P615" s="628"/>
      <c r="Q615" s="629"/>
      <c r="R615" s="628"/>
      <c r="S615" s="629"/>
      <c r="T615" s="628"/>
      <c r="U615" s="629"/>
      <c r="V615" s="628"/>
      <c r="W615" s="629"/>
      <c r="X615" s="98"/>
      <c r="Y615" s="543">
        <f t="shared" si="92"/>
        <v>0</v>
      </c>
      <c r="Z615" s="338">
        <v>10</v>
      </c>
      <c r="AA615" s="41">
        <f t="shared" si="93"/>
        <v>0</v>
      </c>
      <c r="AB615" s="390"/>
      <c r="AC615" s="234"/>
      <c r="AD615" s="231"/>
      <c r="AE615" s="234"/>
      <c r="AF615" s="234"/>
      <c r="AG615" s="234"/>
      <c r="AH615" s="234"/>
      <c r="AI615" s="234"/>
      <c r="AJ615" s="234"/>
      <c r="AK615" s="234"/>
      <c r="AL615" s="234"/>
      <c r="AM615" s="234"/>
      <c r="AN615" s="234"/>
      <c r="AO615" s="234"/>
      <c r="AP615" s="234"/>
      <c r="AQ615" s="234"/>
      <c r="AR615" s="234"/>
      <c r="AS615" s="234"/>
      <c r="AT615" s="234"/>
      <c r="AU615" s="234"/>
      <c r="AV615" s="234"/>
      <c r="AW615" s="234"/>
      <c r="AX615" s="234"/>
      <c r="AY615" s="234"/>
      <c r="AZ615" s="234"/>
      <c r="BA615" s="234"/>
      <c r="BB615" s="234"/>
      <c r="BC615" s="234"/>
      <c r="BD615" s="234"/>
      <c r="BE615" s="234"/>
      <c r="BF615" s="234"/>
      <c r="BG615" s="234"/>
      <c r="BH615" s="234"/>
      <c r="BI615" s="234"/>
      <c r="BJ615" s="234"/>
      <c r="BK615" s="234"/>
      <c r="BL615" s="234"/>
      <c r="BM615" s="234"/>
      <c r="BN615" s="234"/>
      <c r="BO615" s="234"/>
      <c r="BP615" s="234"/>
      <c r="BQ615" s="234"/>
      <c r="BR615" s="234"/>
      <c r="BS615" s="234"/>
      <c r="BT615" s="234"/>
      <c r="BU615" s="234"/>
      <c r="BV615" s="234"/>
      <c r="BW615" s="234"/>
      <c r="BX615" s="234"/>
      <c r="BY615" s="234"/>
      <c r="BZ615" s="234"/>
      <c r="CA615" s="234"/>
      <c r="CB615" s="234"/>
      <c r="CC615" s="234"/>
      <c r="CD615" s="234"/>
      <c r="CE615" s="234"/>
      <c r="CF615" s="234"/>
      <c r="CG615" s="30"/>
      <c r="CH615" s="30"/>
      <c r="CI615" s="30"/>
      <c r="CJ615" s="30"/>
      <c r="CK615" s="30"/>
      <c r="CL615" s="30"/>
      <c r="CM615" s="30"/>
    </row>
    <row r="616" spans="1:91" customFormat="1" ht="45" customHeight="1" x14ac:dyDescent="0.2">
      <c r="A616" s="348"/>
      <c r="B616" s="208" t="s">
        <v>1028</v>
      </c>
      <c r="C616" s="124" t="s">
        <v>1126</v>
      </c>
      <c r="D616" s="628"/>
      <c r="E616" s="629"/>
      <c r="F616" s="628"/>
      <c r="G616" s="629"/>
      <c r="H616" s="628"/>
      <c r="I616" s="629"/>
      <c r="J616" s="628"/>
      <c r="K616" s="629"/>
      <c r="L616" s="628"/>
      <c r="M616" s="629"/>
      <c r="N616" s="628"/>
      <c r="O616" s="629"/>
      <c r="P616" s="628"/>
      <c r="Q616" s="629"/>
      <c r="R616" s="628"/>
      <c r="S616" s="629"/>
      <c r="T616" s="628"/>
      <c r="U616" s="629"/>
      <c r="V616" s="628"/>
      <c r="W616" s="629"/>
      <c r="X616" s="98"/>
      <c r="Y616" s="543">
        <f t="shared" ref="Y616" si="96">IF(OR(D616="s",F616="s",H616="s",J616="s",L616="s",N616="s",P616="s",R616="s",T616="s",V616="s"), 0, IF(OR(D616="a",F616="a",H616="a",J616="a",L616="a",N616="a",P616="a",R616="a",T616="a",V616="a"),Z616,0))</f>
        <v>0</v>
      </c>
      <c r="Z616" s="338">
        <v>10</v>
      </c>
      <c r="AA616" s="41">
        <f t="shared" ref="AA616" si="97">COUNTIF(D616:W616,"a")+COUNTIF(D616:W616,"s")</f>
        <v>0</v>
      </c>
      <c r="AB616" s="390"/>
      <c r="AC616" s="234"/>
      <c r="AD616" s="231"/>
      <c r="AE616" s="234"/>
      <c r="AF616" s="234"/>
      <c r="AG616" s="234"/>
      <c r="AH616" s="234"/>
      <c r="AI616" s="234"/>
      <c r="AJ616" s="234"/>
      <c r="AK616" s="234"/>
      <c r="AL616" s="234"/>
      <c r="AM616" s="234"/>
      <c r="AN616" s="234"/>
      <c r="AO616" s="234"/>
      <c r="AP616" s="234"/>
      <c r="AQ616" s="234"/>
      <c r="AR616" s="234"/>
      <c r="AS616" s="234"/>
      <c r="AT616" s="234"/>
      <c r="AU616" s="234"/>
      <c r="AV616" s="234"/>
      <c r="AW616" s="234"/>
      <c r="AX616" s="234"/>
      <c r="AY616" s="234"/>
      <c r="AZ616" s="234"/>
      <c r="BA616" s="234"/>
      <c r="BB616" s="234"/>
      <c r="BC616" s="234"/>
      <c r="BD616" s="234"/>
      <c r="BE616" s="234"/>
      <c r="BF616" s="234"/>
      <c r="BG616" s="234"/>
      <c r="BH616" s="234"/>
      <c r="BI616" s="234"/>
      <c r="BJ616" s="234"/>
      <c r="BK616" s="234"/>
      <c r="BL616" s="234"/>
      <c r="BM616" s="234"/>
      <c r="BN616" s="234"/>
      <c r="BO616" s="234"/>
      <c r="BP616" s="234"/>
      <c r="BQ616" s="234"/>
      <c r="BR616" s="234"/>
      <c r="BS616" s="234"/>
      <c r="BT616" s="234"/>
      <c r="BU616" s="234"/>
      <c r="BV616" s="234"/>
      <c r="BW616" s="234"/>
      <c r="BX616" s="234"/>
      <c r="BY616" s="234"/>
      <c r="BZ616" s="234"/>
      <c r="CA616" s="234"/>
      <c r="CB616" s="234"/>
      <c r="CC616" s="234"/>
      <c r="CD616" s="234"/>
      <c r="CE616" s="234"/>
      <c r="CF616" s="234"/>
      <c r="CG616" s="30"/>
      <c r="CH616" s="30"/>
      <c r="CI616" s="30"/>
      <c r="CJ616" s="30"/>
      <c r="CK616" s="30"/>
      <c r="CL616" s="30"/>
      <c r="CM616" s="30"/>
    </row>
    <row r="617" spans="1:91" customFormat="1" ht="45" customHeight="1" x14ac:dyDescent="0.2">
      <c r="A617" s="348"/>
      <c r="B617" s="208" t="s">
        <v>1030</v>
      </c>
      <c r="C617" s="124" t="s">
        <v>1027</v>
      </c>
      <c r="D617" s="628"/>
      <c r="E617" s="629"/>
      <c r="F617" s="628"/>
      <c r="G617" s="629"/>
      <c r="H617" s="628"/>
      <c r="I617" s="629"/>
      <c r="J617" s="628"/>
      <c r="K617" s="629"/>
      <c r="L617" s="628"/>
      <c r="M617" s="629"/>
      <c r="N617" s="628"/>
      <c r="O617" s="629"/>
      <c r="P617" s="628"/>
      <c r="Q617" s="629"/>
      <c r="R617" s="628"/>
      <c r="S617" s="629"/>
      <c r="T617" s="628"/>
      <c r="U617" s="629"/>
      <c r="V617" s="628"/>
      <c r="W617" s="629"/>
      <c r="X617" s="98"/>
      <c r="Y617" s="179">
        <f t="shared" si="92"/>
        <v>0</v>
      </c>
      <c r="Z617" s="336">
        <v>10</v>
      </c>
      <c r="AA617" s="41">
        <f t="shared" si="93"/>
        <v>0</v>
      </c>
      <c r="AB617" s="390"/>
      <c r="AC617" s="234"/>
      <c r="AD617" s="231"/>
      <c r="AE617" s="234"/>
      <c r="AF617" s="234"/>
      <c r="AG617" s="234"/>
      <c r="AH617" s="234"/>
      <c r="AI617" s="234"/>
      <c r="AJ617" s="234"/>
      <c r="AK617" s="234"/>
      <c r="AL617" s="234"/>
      <c r="AM617" s="234"/>
      <c r="AN617" s="234"/>
      <c r="AO617" s="234"/>
      <c r="AP617" s="234"/>
      <c r="AQ617" s="234"/>
      <c r="AR617" s="234"/>
      <c r="AS617" s="234"/>
      <c r="AT617" s="234"/>
      <c r="AU617" s="234"/>
      <c r="AV617" s="234"/>
      <c r="AW617" s="234"/>
      <c r="AX617" s="234"/>
      <c r="AY617" s="234"/>
      <c r="AZ617" s="234"/>
      <c r="BA617" s="234"/>
      <c r="BB617" s="234"/>
      <c r="BC617" s="234"/>
      <c r="BD617" s="234"/>
      <c r="BE617" s="234"/>
      <c r="BF617" s="234"/>
      <c r="BG617" s="234"/>
      <c r="BH617" s="234"/>
      <c r="BI617" s="234"/>
      <c r="BJ617" s="234"/>
      <c r="BK617" s="234"/>
      <c r="BL617" s="234"/>
      <c r="BM617" s="234"/>
      <c r="BN617" s="234"/>
      <c r="BO617" s="234"/>
      <c r="BP617" s="234"/>
      <c r="BQ617" s="234"/>
      <c r="BR617" s="234"/>
      <c r="BS617" s="234"/>
      <c r="BT617" s="234"/>
      <c r="BU617" s="234"/>
      <c r="BV617" s="234"/>
      <c r="BW617" s="234"/>
      <c r="BX617" s="234"/>
      <c r="BY617" s="234"/>
      <c r="BZ617" s="234"/>
      <c r="CA617" s="234"/>
      <c r="CB617" s="234"/>
      <c r="CC617" s="234"/>
      <c r="CD617" s="234"/>
      <c r="CE617" s="234"/>
      <c r="CF617" s="234"/>
      <c r="CG617" s="30"/>
      <c r="CH617" s="30"/>
      <c r="CI617" s="30"/>
      <c r="CJ617" s="30"/>
      <c r="CK617" s="30"/>
      <c r="CL617" s="30"/>
      <c r="CM617" s="30"/>
    </row>
    <row r="618" spans="1:91" customFormat="1" ht="27.95" customHeight="1" x14ac:dyDescent="0.2">
      <c r="A618" s="348"/>
      <c r="B618" s="208" t="s">
        <v>1031</v>
      </c>
      <c r="C618" s="116" t="s">
        <v>1029</v>
      </c>
      <c r="D618" s="628"/>
      <c r="E618" s="629"/>
      <c r="F618" s="628"/>
      <c r="G618" s="629"/>
      <c r="H618" s="628"/>
      <c r="I618" s="629"/>
      <c r="J618" s="628"/>
      <c r="K618" s="629"/>
      <c r="L618" s="628"/>
      <c r="M618" s="629"/>
      <c r="N618" s="628"/>
      <c r="O618" s="629"/>
      <c r="P618" s="628"/>
      <c r="Q618" s="629"/>
      <c r="R618" s="628"/>
      <c r="S618" s="629"/>
      <c r="T618" s="628"/>
      <c r="U618" s="629"/>
      <c r="V618" s="628"/>
      <c r="W618" s="629"/>
      <c r="X618" s="98"/>
      <c r="Y618" s="179">
        <f t="shared" si="92"/>
        <v>0</v>
      </c>
      <c r="Z618" s="336">
        <v>10</v>
      </c>
      <c r="AA618" s="41">
        <f t="shared" si="93"/>
        <v>0</v>
      </c>
      <c r="AB618" s="390"/>
      <c r="AC618" s="234"/>
      <c r="AD618" s="231"/>
      <c r="AE618" s="234"/>
      <c r="AF618" s="234"/>
      <c r="AG618" s="234"/>
      <c r="AH618" s="234"/>
      <c r="AI618" s="234"/>
      <c r="AJ618" s="234"/>
      <c r="AK618" s="234"/>
      <c r="AL618" s="234"/>
      <c r="AM618" s="234"/>
      <c r="AN618" s="234"/>
      <c r="AO618" s="234"/>
      <c r="AP618" s="234"/>
      <c r="AQ618" s="234"/>
      <c r="AR618" s="234"/>
      <c r="AS618" s="234"/>
      <c r="AT618" s="234"/>
      <c r="AU618" s="234"/>
      <c r="AV618" s="234"/>
      <c r="AW618" s="234"/>
      <c r="AX618" s="234"/>
      <c r="AY618" s="234"/>
      <c r="AZ618" s="234"/>
      <c r="BA618" s="234"/>
      <c r="BB618" s="234"/>
      <c r="BC618" s="234"/>
      <c r="BD618" s="234"/>
      <c r="BE618" s="234"/>
      <c r="BF618" s="234"/>
      <c r="BG618" s="234"/>
      <c r="BH618" s="234"/>
      <c r="BI618" s="234"/>
      <c r="BJ618" s="234"/>
      <c r="BK618" s="234"/>
      <c r="BL618" s="234"/>
      <c r="BM618" s="234"/>
      <c r="BN618" s="234"/>
      <c r="BO618" s="234"/>
      <c r="BP618" s="234"/>
      <c r="BQ618" s="234"/>
      <c r="BR618" s="234"/>
      <c r="BS618" s="234"/>
      <c r="BT618" s="234"/>
      <c r="BU618" s="234"/>
      <c r="BV618" s="234"/>
      <c r="BW618" s="234"/>
      <c r="BX618" s="234"/>
      <c r="BY618" s="234"/>
      <c r="BZ618" s="234"/>
      <c r="CA618" s="234"/>
      <c r="CB618" s="234"/>
      <c r="CC618" s="234"/>
      <c r="CD618" s="234"/>
      <c r="CE618" s="234"/>
      <c r="CF618" s="234"/>
      <c r="CG618" s="30"/>
      <c r="CH618" s="30"/>
      <c r="CI618" s="30"/>
      <c r="CJ618" s="30"/>
      <c r="CK618" s="30"/>
      <c r="CL618" s="30"/>
      <c r="CM618" s="30"/>
    </row>
    <row r="619" spans="1:91" customFormat="1" ht="67.7" customHeight="1" x14ac:dyDescent="0.2">
      <c r="A619" s="348"/>
      <c r="B619" s="208" t="s">
        <v>1123</v>
      </c>
      <c r="C619" s="116" t="s">
        <v>815</v>
      </c>
      <c r="D619" s="628"/>
      <c r="E619" s="629"/>
      <c r="F619" s="628"/>
      <c r="G619" s="629"/>
      <c r="H619" s="628"/>
      <c r="I619" s="629"/>
      <c r="J619" s="628"/>
      <c r="K619" s="629"/>
      <c r="L619" s="628"/>
      <c r="M619" s="629"/>
      <c r="N619" s="628"/>
      <c r="O619" s="629"/>
      <c r="P619" s="628"/>
      <c r="Q619" s="629"/>
      <c r="R619" s="628"/>
      <c r="S619" s="629"/>
      <c r="T619" s="628"/>
      <c r="U619" s="629"/>
      <c r="V619" s="628"/>
      <c r="W619" s="629"/>
      <c r="X619" s="98"/>
      <c r="Y619" s="179">
        <f t="shared" si="92"/>
        <v>0</v>
      </c>
      <c r="Z619" s="336">
        <v>10</v>
      </c>
      <c r="AA619" s="41">
        <f t="shared" si="93"/>
        <v>0</v>
      </c>
      <c r="AB619" s="390"/>
      <c r="AC619" s="234"/>
      <c r="AD619" s="231"/>
      <c r="AE619" s="234"/>
      <c r="AF619" s="234"/>
      <c r="AG619" s="234"/>
      <c r="AH619" s="234"/>
      <c r="AI619" s="234"/>
      <c r="AJ619" s="234"/>
      <c r="AK619" s="234"/>
      <c r="AL619" s="234"/>
      <c r="AM619" s="234"/>
      <c r="AN619" s="234"/>
      <c r="AO619" s="234"/>
      <c r="AP619" s="234"/>
      <c r="AQ619" s="234"/>
      <c r="AR619" s="234"/>
      <c r="AS619" s="234"/>
      <c r="AT619" s="234"/>
      <c r="AU619" s="234"/>
      <c r="AV619" s="234"/>
      <c r="AW619" s="234"/>
      <c r="AX619" s="234"/>
      <c r="AY619" s="234"/>
      <c r="AZ619" s="234"/>
      <c r="BA619" s="234"/>
      <c r="BB619" s="234"/>
      <c r="BC619" s="234"/>
      <c r="BD619" s="234"/>
      <c r="BE619" s="234"/>
      <c r="BF619" s="234"/>
      <c r="BG619" s="234"/>
      <c r="BH619" s="234"/>
      <c r="BI619" s="234"/>
      <c r="BJ619" s="234"/>
      <c r="BK619" s="234"/>
      <c r="BL619" s="234"/>
      <c r="BM619" s="234"/>
      <c r="BN619" s="234"/>
      <c r="BO619" s="234"/>
      <c r="BP619" s="234"/>
      <c r="BQ619" s="234"/>
      <c r="BR619" s="234"/>
      <c r="BS619" s="234"/>
      <c r="BT619" s="234"/>
      <c r="BU619" s="234"/>
      <c r="BV619" s="234"/>
      <c r="BW619" s="234"/>
      <c r="BX619" s="234"/>
      <c r="BY619" s="234"/>
      <c r="BZ619" s="234"/>
      <c r="CA619" s="234"/>
      <c r="CB619" s="234"/>
      <c r="CC619" s="234"/>
      <c r="CD619" s="234"/>
      <c r="CE619" s="234"/>
      <c r="CF619" s="234"/>
      <c r="CG619" s="30"/>
      <c r="CH619" s="30"/>
      <c r="CI619" s="30"/>
      <c r="CJ619" s="30"/>
      <c r="CK619" s="30"/>
      <c r="CL619" s="30"/>
      <c r="CM619" s="30"/>
    </row>
    <row r="620" spans="1:91" customFormat="1" ht="44.25" customHeight="1" thickBot="1" x14ac:dyDescent="0.25">
      <c r="A620" s="348"/>
      <c r="B620" s="208" t="s">
        <v>1124</v>
      </c>
      <c r="C620" s="116" t="s">
        <v>814</v>
      </c>
      <c r="D620" s="593"/>
      <c r="E620" s="594"/>
      <c r="F620" s="593"/>
      <c r="G620" s="594"/>
      <c r="H620" s="593"/>
      <c r="I620" s="594"/>
      <c r="J620" s="593"/>
      <c r="K620" s="594"/>
      <c r="L620" s="593"/>
      <c r="M620" s="594"/>
      <c r="N620" s="593"/>
      <c r="O620" s="594"/>
      <c r="P620" s="593"/>
      <c r="Q620" s="594"/>
      <c r="R620" s="593"/>
      <c r="S620" s="594"/>
      <c r="T620" s="593"/>
      <c r="U620" s="594"/>
      <c r="V620" s="593"/>
      <c r="W620" s="594"/>
      <c r="X620" s="98"/>
      <c r="Y620" s="179">
        <f t="shared" si="92"/>
        <v>0</v>
      </c>
      <c r="Z620" s="349">
        <v>5</v>
      </c>
      <c r="AA620" s="41">
        <f t="shared" si="93"/>
        <v>0</v>
      </c>
      <c r="AB620" s="390"/>
      <c r="AC620" s="234"/>
      <c r="AD620" s="231"/>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T620" s="234"/>
      <c r="BU620" s="234"/>
      <c r="BV620" s="234"/>
      <c r="BW620" s="234"/>
      <c r="BX620" s="234"/>
      <c r="BY620" s="234"/>
      <c r="BZ620" s="234"/>
      <c r="CA620" s="234"/>
      <c r="CB620" s="234"/>
      <c r="CC620" s="234"/>
      <c r="CD620" s="234"/>
      <c r="CE620" s="234"/>
      <c r="CF620" s="234"/>
      <c r="CG620" s="30"/>
      <c r="CH620" s="30"/>
      <c r="CI620" s="30"/>
      <c r="CJ620" s="30"/>
      <c r="CK620" s="30"/>
      <c r="CL620" s="30"/>
      <c r="CM620" s="30"/>
    </row>
    <row r="621" spans="1:91" ht="21" customHeight="1" thickTop="1" thickBot="1" x14ac:dyDescent="0.25">
      <c r="A621" s="344"/>
      <c r="B621" s="38"/>
      <c r="C621" s="154" t="s">
        <v>260</v>
      </c>
      <c r="D621" s="638" t="s">
        <v>76</v>
      </c>
      <c r="E621" s="639"/>
      <c r="F621" s="639"/>
      <c r="G621" s="639"/>
      <c r="H621" s="639"/>
      <c r="I621" s="639"/>
      <c r="J621" s="639"/>
      <c r="K621" s="639"/>
      <c r="L621" s="639"/>
      <c r="M621" s="639"/>
      <c r="N621" s="639"/>
      <c r="O621" s="639"/>
      <c r="P621" s="639"/>
      <c r="Q621" s="639"/>
      <c r="R621" s="639"/>
      <c r="S621" s="639"/>
      <c r="T621" s="639"/>
      <c r="U621" s="639"/>
      <c r="V621" s="639"/>
      <c r="W621" s="639"/>
      <c r="X621" s="640"/>
      <c r="Y621" s="6">
        <f>SUM(Y611:Y620)</f>
        <v>0</v>
      </c>
      <c r="Z621" s="337">
        <f>SUM(Z611:Z620)</f>
        <v>95</v>
      </c>
      <c r="AA621" s="103"/>
      <c r="AD621" s="231"/>
      <c r="CG621" s="48"/>
      <c r="CH621" s="48"/>
      <c r="CI621" s="48"/>
      <c r="CJ621" s="48"/>
      <c r="CK621" s="48"/>
      <c r="CL621" s="48"/>
      <c r="CM621" s="48"/>
    </row>
    <row r="622" spans="1:91" ht="21" customHeight="1" thickBot="1" x14ac:dyDescent="0.25">
      <c r="A622" s="352"/>
      <c r="B622" s="353"/>
      <c r="C622" s="354"/>
      <c r="D622" s="634"/>
      <c r="E622" s="635"/>
      <c r="F622" s="767">
        <v>0</v>
      </c>
      <c r="G622" s="768"/>
      <c r="H622" s="768"/>
      <c r="I622" s="768"/>
      <c r="J622" s="768"/>
      <c r="K622" s="768"/>
      <c r="L622" s="768"/>
      <c r="M622" s="768"/>
      <c r="N622" s="768"/>
      <c r="O622" s="768"/>
      <c r="P622" s="768"/>
      <c r="Q622" s="768"/>
      <c r="R622" s="768"/>
      <c r="S622" s="768"/>
      <c r="T622" s="768"/>
      <c r="U622" s="768"/>
      <c r="V622" s="768"/>
      <c r="W622" s="768"/>
      <c r="X622" s="768"/>
      <c r="Y622" s="768"/>
      <c r="Z622" s="769"/>
      <c r="AA622" s="52"/>
      <c r="AD622" s="231"/>
      <c r="CG622" s="48"/>
      <c r="CH622" s="48"/>
      <c r="CI622" s="48"/>
      <c r="CJ622" s="48"/>
      <c r="CK622" s="48"/>
      <c r="CL622" s="48"/>
      <c r="CM622" s="48"/>
    </row>
    <row r="623" spans="1:91" ht="21" customHeight="1" x14ac:dyDescent="0.2">
      <c r="A623" s="239"/>
      <c r="B623" s="16"/>
      <c r="C623" s="240"/>
      <c r="D623" s="16"/>
      <c r="E623" s="16"/>
      <c r="F623" s="16"/>
      <c r="G623" s="16"/>
      <c r="H623" s="16"/>
      <c r="I623" s="16"/>
      <c r="J623" s="16"/>
      <c r="K623" s="16"/>
      <c r="L623" s="16"/>
      <c r="M623" s="16"/>
      <c r="N623" s="16"/>
      <c r="O623" s="16"/>
      <c r="P623" s="16"/>
      <c r="Q623" s="16"/>
      <c r="R623" s="16"/>
      <c r="S623" s="16"/>
      <c r="T623" s="16"/>
      <c r="U623" s="16"/>
      <c r="V623" s="16"/>
      <c r="W623" s="16"/>
      <c r="X623" s="16"/>
      <c r="Y623" s="16"/>
      <c r="Z623" s="241"/>
      <c r="AA623" s="233"/>
      <c r="AB623" s="16"/>
    </row>
    <row r="624" spans="1:91" ht="27.75" x14ac:dyDescent="0.2">
      <c r="A624" s="295" t="s">
        <v>3</v>
      </c>
      <c r="B624" s="295"/>
      <c r="C624" s="296"/>
      <c r="D624" s="297"/>
      <c r="E624" s="297"/>
      <c r="F624" s="297"/>
      <c r="G624" s="297"/>
      <c r="H624" s="297"/>
      <c r="I624" s="297"/>
      <c r="J624" s="297"/>
      <c r="K624" s="297"/>
      <c r="L624" s="297"/>
      <c r="M624" s="297"/>
      <c r="N624" s="297"/>
      <c r="O624" s="297"/>
      <c r="P624" s="297"/>
      <c r="Q624" s="297"/>
      <c r="R624" s="297"/>
      <c r="S624" s="297"/>
      <c r="T624" s="297"/>
      <c r="U624" s="297"/>
      <c r="V624" s="297"/>
      <c r="W624" s="297"/>
      <c r="X624" s="297"/>
      <c r="Y624" s="297"/>
      <c r="Z624" s="298"/>
      <c r="AA624" s="299"/>
      <c r="AB624" s="297"/>
    </row>
    <row r="625" spans="1:200" s="16" customFormat="1" ht="21" customHeight="1" x14ac:dyDescent="0.2">
      <c r="A625" s="239"/>
      <c r="C625" s="240"/>
      <c r="Z625" s="241"/>
      <c r="AA625" s="233"/>
      <c r="CG625" s="2"/>
      <c r="CH625" s="2"/>
      <c r="CI625" s="2"/>
      <c r="CJ625" s="2"/>
      <c r="CK625" s="2"/>
      <c r="CL625" s="2"/>
      <c r="CM625" s="2"/>
      <c r="CN625" s="2"/>
      <c r="CO625" s="2"/>
      <c r="CP625" s="2"/>
      <c r="CQ625" s="2"/>
      <c r="CR625" s="2"/>
      <c r="CS625" s="2"/>
      <c r="CT625" s="2"/>
      <c r="CU625" s="2"/>
      <c r="CV625" s="2"/>
      <c r="CW625" s="2"/>
      <c r="CX625" s="2"/>
      <c r="CY625" s="2"/>
      <c r="CZ625" s="2"/>
      <c r="DA625" s="2"/>
      <c r="DB625" s="2"/>
      <c r="DC625" s="2"/>
      <c r="DD625" s="2"/>
      <c r="DE625" s="2"/>
      <c r="DF625" s="2"/>
      <c r="DG625" s="2"/>
      <c r="DH625" s="2"/>
      <c r="DI625" s="2"/>
      <c r="DJ625" s="2"/>
      <c r="DK625" s="2"/>
      <c r="DL625" s="2"/>
      <c r="DM625" s="2"/>
      <c r="DN625" s="2"/>
      <c r="DO625" s="2"/>
      <c r="DP625" s="2"/>
      <c r="DQ625" s="2"/>
      <c r="DR625" s="2"/>
      <c r="DS625" s="2"/>
      <c r="DT625" s="2"/>
      <c r="DU625" s="2"/>
      <c r="DV625" s="2"/>
      <c r="DW625" s="2"/>
      <c r="DX625" s="2"/>
      <c r="DY625" s="2"/>
      <c r="DZ625" s="2"/>
      <c r="EA625" s="2"/>
      <c r="EB625" s="2"/>
      <c r="EC625" s="2"/>
      <c r="ED625" s="2"/>
      <c r="EE625" s="2"/>
      <c r="EF625" s="2"/>
      <c r="EG625" s="2"/>
      <c r="EH625" s="2"/>
      <c r="EI625" s="2"/>
      <c r="EJ625" s="2"/>
      <c r="EK625" s="2"/>
      <c r="EL625" s="2"/>
      <c r="EM625" s="2"/>
      <c r="EN625" s="2"/>
      <c r="EO625" s="2"/>
      <c r="EP625" s="2"/>
      <c r="EQ625" s="2"/>
      <c r="ER625" s="2"/>
      <c r="ES625" s="2"/>
      <c r="ET625" s="2"/>
      <c r="EU625" s="2"/>
      <c r="EV625" s="2"/>
      <c r="EW625" s="2"/>
      <c r="EX625" s="2"/>
      <c r="EY625" s="2"/>
      <c r="EZ625" s="2"/>
      <c r="FA625" s="2"/>
      <c r="FB625" s="2"/>
      <c r="FC625" s="2"/>
      <c r="FD625" s="2"/>
      <c r="FE625" s="2"/>
      <c r="FF625" s="2"/>
      <c r="FG625" s="2"/>
      <c r="FH625" s="2"/>
      <c r="FI625" s="2"/>
      <c r="FJ625" s="2"/>
      <c r="FK625" s="2"/>
      <c r="FL625" s="2"/>
      <c r="FM625" s="2"/>
      <c r="FN625" s="2"/>
      <c r="FO625" s="2"/>
      <c r="FP625" s="2"/>
      <c r="FQ625" s="2"/>
      <c r="FR625" s="2"/>
      <c r="FS625" s="2"/>
      <c r="FT625" s="2"/>
      <c r="FU625" s="2"/>
      <c r="FV625" s="2"/>
      <c r="FW625" s="2"/>
      <c r="FX625" s="2"/>
      <c r="FY625" s="2"/>
      <c r="FZ625" s="2"/>
      <c r="GA625" s="2"/>
      <c r="GB625" s="2"/>
      <c r="GC625" s="2"/>
      <c r="GD625" s="2"/>
      <c r="GE625" s="2"/>
      <c r="GF625" s="2"/>
      <c r="GG625" s="2"/>
      <c r="GH625" s="2"/>
      <c r="GI625" s="2"/>
      <c r="GJ625" s="2"/>
      <c r="GK625" s="2"/>
      <c r="GL625" s="2"/>
      <c r="GM625" s="2"/>
      <c r="GN625" s="2"/>
      <c r="GO625" s="2"/>
      <c r="GP625" s="2"/>
      <c r="GQ625" s="2"/>
      <c r="GR625" s="2"/>
    </row>
    <row r="626" spans="1:200" s="16" customFormat="1" ht="21" customHeight="1" x14ac:dyDescent="0.2">
      <c r="A626" s="239"/>
      <c r="C626" s="240"/>
      <c r="Z626" s="241"/>
      <c r="AA626" s="233"/>
      <c r="CG626" s="2"/>
      <c r="CH626" s="2"/>
      <c r="CI626" s="2"/>
      <c r="CJ626" s="2"/>
      <c r="CK626" s="2"/>
      <c r="CL626" s="2"/>
      <c r="CM626" s="2"/>
      <c r="CN626" s="2"/>
      <c r="CO626" s="2"/>
      <c r="CP626" s="2"/>
      <c r="CQ626" s="2"/>
      <c r="CR626" s="2"/>
      <c r="CS626" s="2"/>
      <c r="CT626" s="2"/>
      <c r="CU626" s="2"/>
      <c r="CV626" s="2"/>
      <c r="CW626" s="2"/>
      <c r="CX626" s="2"/>
      <c r="CY626" s="2"/>
      <c r="CZ626" s="2"/>
      <c r="DA626" s="2"/>
      <c r="DB626" s="2"/>
      <c r="DC626" s="2"/>
      <c r="DD626" s="2"/>
      <c r="DE626" s="2"/>
      <c r="DF626" s="2"/>
      <c r="DG626" s="2"/>
      <c r="DH626" s="2"/>
      <c r="DI626" s="2"/>
      <c r="DJ626" s="2"/>
      <c r="DK626" s="2"/>
      <c r="DL626" s="2"/>
      <c r="DM626" s="2"/>
      <c r="DN626" s="2"/>
      <c r="DO626" s="2"/>
      <c r="DP626" s="2"/>
      <c r="DQ626" s="2"/>
      <c r="DR626" s="2"/>
      <c r="DS626" s="2"/>
      <c r="DT626" s="2"/>
      <c r="DU626" s="2"/>
      <c r="DV626" s="2"/>
      <c r="DW626" s="2"/>
      <c r="DX626" s="2"/>
      <c r="DY626" s="2"/>
      <c r="DZ626" s="2"/>
      <c r="EA626" s="2"/>
      <c r="EB626" s="2"/>
      <c r="EC626" s="2"/>
      <c r="ED626" s="2"/>
      <c r="EE626" s="2"/>
      <c r="EF626" s="2"/>
      <c r="EG626" s="2"/>
      <c r="EH626" s="2"/>
      <c r="EI626" s="2"/>
      <c r="EJ626" s="2"/>
      <c r="EK626" s="2"/>
      <c r="EL626" s="2"/>
      <c r="EM626" s="2"/>
      <c r="EN626" s="2"/>
      <c r="EO626" s="2"/>
      <c r="EP626" s="2"/>
      <c r="EQ626" s="2"/>
      <c r="ER626" s="2"/>
      <c r="ES626" s="2"/>
      <c r="ET626" s="2"/>
      <c r="EU626" s="2"/>
      <c r="EV626" s="2"/>
      <c r="EW626" s="2"/>
      <c r="EX626" s="2"/>
      <c r="EY626" s="2"/>
      <c r="EZ626" s="2"/>
      <c r="FA626" s="2"/>
      <c r="FB626" s="2"/>
      <c r="FC626" s="2"/>
      <c r="FD626" s="2"/>
      <c r="FE626" s="2"/>
      <c r="FF626" s="2"/>
      <c r="FG626" s="2"/>
      <c r="FH626" s="2"/>
      <c r="FI626" s="2"/>
      <c r="FJ626" s="2"/>
      <c r="FK626" s="2"/>
      <c r="FL626" s="2"/>
      <c r="FM626" s="2"/>
      <c r="FN626" s="2"/>
      <c r="FO626" s="2"/>
      <c r="FP626" s="2"/>
      <c r="FQ626" s="2"/>
      <c r="FR626" s="2"/>
      <c r="FS626" s="2"/>
      <c r="FT626" s="2"/>
      <c r="FU626" s="2"/>
      <c r="FV626" s="2"/>
      <c r="FW626" s="2"/>
      <c r="FX626" s="2"/>
      <c r="FY626" s="2"/>
      <c r="FZ626" s="2"/>
      <c r="GA626" s="2"/>
      <c r="GB626" s="2"/>
      <c r="GC626" s="2"/>
      <c r="GD626" s="2"/>
      <c r="GE626" s="2"/>
      <c r="GF626" s="2"/>
      <c r="GG626" s="2"/>
      <c r="GH626" s="2"/>
      <c r="GI626" s="2"/>
      <c r="GJ626" s="2"/>
      <c r="GK626" s="2"/>
      <c r="GL626" s="2"/>
      <c r="GM626" s="2"/>
      <c r="GN626" s="2"/>
      <c r="GO626" s="2"/>
      <c r="GP626" s="2"/>
      <c r="GQ626" s="2"/>
      <c r="GR626" s="2"/>
    </row>
    <row r="627" spans="1:200" s="16" customFormat="1" ht="21" customHeight="1" x14ac:dyDescent="0.2">
      <c r="A627" s="239"/>
      <c r="C627" s="240"/>
      <c r="Z627" s="241"/>
      <c r="AA627" s="233"/>
      <c r="CG627" s="2"/>
      <c r="CH627" s="2"/>
      <c r="CI627" s="2"/>
      <c r="CJ627" s="2"/>
      <c r="CK627" s="2"/>
      <c r="CL627" s="2"/>
      <c r="CM627" s="2"/>
      <c r="CN627" s="2"/>
      <c r="CO627" s="2"/>
      <c r="CP627" s="2"/>
      <c r="CQ627" s="2"/>
      <c r="CR627" s="2"/>
      <c r="CS627" s="2"/>
      <c r="CT627" s="2"/>
      <c r="CU627" s="2"/>
      <c r="CV627" s="2"/>
      <c r="CW627" s="2"/>
      <c r="CX627" s="2"/>
      <c r="CY627" s="2"/>
      <c r="CZ627" s="2"/>
      <c r="DA627" s="2"/>
      <c r="DB627" s="2"/>
      <c r="DC627" s="2"/>
      <c r="DD627" s="2"/>
      <c r="DE627" s="2"/>
      <c r="DF627" s="2"/>
      <c r="DG627" s="2"/>
      <c r="DH627" s="2"/>
      <c r="DI627" s="2"/>
      <c r="DJ627" s="2"/>
      <c r="DK627" s="2"/>
      <c r="DL627" s="2"/>
      <c r="DM627" s="2"/>
      <c r="DN627" s="2"/>
      <c r="DO627" s="2"/>
      <c r="DP627" s="2"/>
      <c r="DQ627" s="2"/>
      <c r="DR627" s="2"/>
      <c r="DS627" s="2"/>
      <c r="DT627" s="2"/>
      <c r="DU627" s="2"/>
      <c r="DV627" s="2"/>
      <c r="DW627" s="2"/>
      <c r="DX627" s="2"/>
      <c r="DY627" s="2"/>
      <c r="DZ627" s="2"/>
      <c r="EA627" s="2"/>
      <c r="EB627" s="2"/>
      <c r="EC627" s="2"/>
      <c r="ED627" s="2"/>
      <c r="EE627" s="2"/>
      <c r="EF627" s="2"/>
      <c r="EG627" s="2"/>
      <c r="EH627" s="2"/>
      <c r="EI627" s="2"/>
      <c r="EJ627" s="2"/>
      <c r="EK627" s="2"/>
      <c r="EL627" s="2"/>
      <c r="EM627" s="2"/>
      <c r="EN627" s="2"/>
      <c r="EO627" s="2"/>
      <c r="EP627" s="2"/>
      <c r="EQ627" s="2"/>
      <c r="ER627" s="2"/>
      <c r="ES627" s="2"/>
      <c r="ET627" s="2"/>
      <c r="EU627" s="2"/>
      <c r="EV627" s="2"/>
      <c r="EW627" s="2"/>
      <c r="EX627" s="2"/>
      <c r="EY627" s="2"/>
      <c r="EZ627" s="2"/>
      <c r="FA627" s="2"/>
      <c r="FB627" s="2"/>
      <c r="FC627" s="2"/>
      <c r="FD627" s="2"/>
      <c r="FE627" s="2"/>
      <c r="FF627" s="2"/>
      <c r="FG627" s="2"/>
      <c r="FH627" s="2"/>
      <c r="FI627" s="2"/>
      <c r="FJ627" s="2"/>
      <c r="FK627" s="2"/>
      <c r="FL627" s="2"/>
      <c r="FM627" s="2"/>
      <c r="FN627" s="2"/>
      <c r="FO627" s="2"/>
      <c r="FP627" s="2"/>
      <c r="FQ627" s="2"/>
      <c r="FR627" s="2"/>
      <c r="FS627" s="2"/>
      <c r="FT627" s="2"/>
      <c r="FU627" s="2"/>
      <c r="FV627" s="2"/>
      <c r="FW627" s="2"/>
      <c r="FX627" s="2"/>
      <c r="FY627" s="2"/>
      <c r="FZ627" s="2"/>
      <c r="GA627" s="2"/>
      <c r="GB627" s="2"/>
      <c r="GC627" s="2"/>
      <c r="GD627" s="2"/>
      <c r="GE627" s="2"/>
      <c r="GF627" s="2"/>
      <c r="GG627" s="2"/>
      <c r="GH627" s="2"/>
      <c r="GI627" s="2"/>
      <c r="GJ627" s="2"/>
      <c r="GK627" s="2"/>
      <c r="GL627" s="2"/>
      <c r="GM627" s="2"/>
      <c r="GN627" s="2"/>
      <c r="GO627" s="2"/>
      <c r="GP627" s="2"/>
      <c r="GQ627" s="2"/>
      <c r="GR627" s="2"/>
    </row>
    <row r="628" spans="1:200" s="16" customFormat="1" ht="21" customHeight="1" x14ac:dyDescent="0.2">
      <c r="A628" s="239"/>
      <c r="C628" s="240"/>
      <c r="Z628" s="241"/>
      <c r="AA628" s="233"/>
      <c r="CG628" s="2"/>
      <c r="CH628" s="2"/>
      <c r="CI628" s="2"/>
      <c r="CJ628" s="2"/>
      <c r="CK628" s="2"/>
      <c r="CL628" s="2"/>
      <c r="CM628" s="2"/>
      <c r="CN628" s="2"/>
      <c r="CO628" s="2"/>
      <c r="CP628" s="2"/>
      <c r="CQ628" s="2"/>
      <c r="CR628" s="2"/>
      <c r="CS628" s="2"/>
      <c r="CT628" s="2"/>
      <c r="CU628" s="2"/>
      <c r="CV628" s="2"/>
      <c r="CW628" s="2"/>
      <c r="CX628" s="2"/>
      <c r="CY628" s="2"/>
      <c r="CZ628" s="2"/>
      <c r="DA628" s="2"/>
      <c r="DB628" s="2"/>
      <c r="DC628" s="2"/>
      <c r="DD628" s="2"/>
      <c r="DE628" s="2"/>
      <c r="DF628" s="2"/>
      <c r="DG628" s="2"/>
      <c r="DH628" s="2"/>
      <c r="DI628" s="2"/>
      <c r="DJ628" s="2"/>
      <c r="DK628" s="2"/>
      <c r="DL628" s="2"/>
      <c r="DM628" s="2"/>
      <c r="DN628" s="2"/>
      <c r="DO628" s="2"/>
      <c r="DP628" s="2"/>
      <c r="DQ628" s="2"/>
      <c r="DR628" s="2"/>
      <c r="DS628" s="2"/>
      <c r="DT628" s="2"/>
      <c r="DU628" s="2"/>
      <c r="DV628" s="2"/>
      <c r="DW628" s="2"/>
      <c r="DX628" s="2"/>
      <c r="DY628" s="2"/>
      <c r="DZ628" s="2"/>
      <c r="EA628" s="2"/>
      <c r="EB628" s="2"/>
      <c r="EC628" s="2"/>
      <c r="ED628" s="2"/>
      <c r="EE628" s="2"/>
      <c r="EF628" s="2"/>
      <c r="EG628" s="2"/>
      <c r="EH628" s="2"/>
      <c r="EI628" s="2"/>
      <c r="EJ628" s="2"/>
      <c r="EK628" s="2"/>
      <c r="EL628" s="2"/>
      <c r="EM628" s="2"/>
      <c r="EN628" s="2"/>
      <c r="EO628" s="2"/>
      <c r="EP628" s="2"/>
      <c r="EQ628" s="2"/>
      <c r="ER628" s="2"/>
      <c r="ES628" s="2"/>
      <c r="ET628" s="2"/>
      <c r="EU628" s="2"/>
      <c r="EV628" s="2"/>
      <c r="EW628" s="2"/>
      <c r="EX628" s="2"/>
      <c r="EY628" s="2"/>
      <c r="EZ628" s="2"/>
      <c r="FA628" s="2"/>
      <c r="FB628" s="2"/>
      <c r="FC628" s="2"/>
      <c r="FD628" s="2"/>
      <c r="FE628" s="2"/>
      <c r="FF628" s="2"/>
      <c r="FG628" s="2"/>
      <c r="FH628" s="2"/>
      <c r="FI628" s="2"/>
      <c r="FJ628" s="2"/>
      <c r="FK628" s="2"/>
      <c r="FL628" s="2"/>
      <c r="FM628" s="2"/>
      <c r="FN628" s="2"/>
      <c r="FO628" s="2"/>
      <c r="FP628" s="2"/>
      <c r="FQ628" s="2"/>
      <c r="FR628" s="2"/>
      <c r="FS628" s="2"/>
      <c r="FT628" s="2"/>
      <c r="FU628" s="2"/>
      <c r="FV628" s="2"/>
      <c r="FW628" s="2"/>
      <c r="FX628" s="2"/>
      <c r="FY628" s="2"/>
      <c r="FZ628" s="2"/>
      <c r="GA628" s="2"/>
      <c r="GB628" s="2"/>
      <c r="GC628" s="2"/>
      <c r="GD628" s="2"/>
      <c r="GE628" s="2"/>
      <c r="GF628" s="2"/>
      <c r="GG628" s="2"/>
      <c r="GH628" s="2"/>
      <c r="GI628" s="2"/>
      <c r="GJ628" s="2"/>
      <c r="GK628" s="2"/>
      <c r="GL628" s="2"/>
      <c r="GM628" s="2"/>
      <c r="GN628" s="2"/>
      <c r="GO628" s="2"/>
      <c r="GP628" s="2"/>
      <c r="GQ628" s="2"/>
      <c r="GR628" s="2"/>
    </row>
    <row r="629" spans="1:200" s="16" customFormat="1" ht="21" customHeight="1" x14ac:dyDescent="0.2">
      <c r="A629" s="239"/>
      <c r="C629" s="240"/>
      <c r="X629" s="234"/>
      <c r="Z629" s="241"/>
      <c r="AA629" s="233"/>
      <c r="CG629" s="2"/>
      <c r="CH629" s="2"/>
      <c r="CI629" s="2"/>
      <c r="CJ629" s="2"/>
      <c r="CK629" s="2"/>
      <c r="CL629" s="2"/>
      <c r="CM629" s="2"/>
      <c r="CN629" s="2"/>
      <c r="CO629" s="2"/>
      <c r="CP629" s="2"/>
      <c r="CQ629" s="2"/>
      <c r="CR629" s="2"/>
      <c r="CS629" s="2"/>
      <c r="CT629" s="2"/>
      <c r="CU629" s="2"/>
      <c r="CV629" s="2"/>
      <c r="CW629" s="2"/>
      <c r="CX629" s="2"/>
      <c r="CY629" s="2"/>
      <c r="CZ629" s="2"/>
      <c r="DA629" s="2"/>
      <c r="DB629" s="2"/>
      <c r="DC629" s="2"/>
      <c r="DD629" s="2"/>
      <c r="DE629" s="2"/>
      <c r="DF629" s="2"/>
      <c r="DG629" s="2"/>
      <c r="DH629" s="2"/>
      <c r="DI629" s="2"/>
      <c r="DJ629" s="2"/>
      <c r="DK629" s="2"/>
      <c r="DL629" s="2"/>
      <c r="DM629" s="2"/>
      <c r="DN629" s="2"/>
      <c r="DO629" s="2"/>
      <c r="DP629" s="2"/>
      <c r="DQ629" s="2"/>
      <c r="DR629" s="2"/>
      <c r="DS629" s="2"/>
      <c r="DT629" s="2"/>
      <c r="DU629" s="2"/>
      <c r="DV629" s="2"/>
      <c r="DW629" s="2"/>
      <c r="DX629" s="2"/>
      <c r="DY629" s="2"/>
      <c r="DZ629" s="2"/>
      <c r="EA629" s="2"/>
      <c r="EB629" s="2"/>
      <c r="EC629" s="2"/>
      <c r="ED629" s="2"/>
      <c r="EE629" s="2"/>
      <c r="EF629" s="2"/>
      <c r="EG629" s="2"/>
      <c r="EH629" s="2"/>
      <c r="EI629" s="2"/>
      <c r="EJ629" s="2"/>
      <c r="EK629" s="2"/>
      <c r="EL629" s="2"/>
      <c r="EM629" s="2"/>
      <c r="EN629" s="2"/>
      <c r="EO629" s="2"/>
      <c r="EP629" s="2"/>
      <c r="EQ629" s="2"/>
      <c r="ER629" s="2"/>
      <c r="ES629" s="2"/>
      <c r="ET629" s="2"/>
      <c r="EU629" s="2"/>
      <c r="EV629" s="2"/>
      <c r="EW629" s="2"/>
      <c r="EX629" s="2"/>
      <c r="EY629" s="2"/>
      <c r="EZ629" s="2"/>
      <c r="FA629" s="2"/>
      <c r="FB629" s="2"/>
      <c r="FC629" s="2"/>
      <c r="FD629" s="2"/>
      <c r="FE629" s="2"/>
      <c r="FF629" s="2"/>
      <c r="FG629" s="2"/>
      <c r="FH629" s="2"/>
      <c r="FI629" s="2"/>
      <c r="FJ629" s="2"/>
      <c r="FK629" s="2"/>
      <c r="FL629" s="2"/>
      <c r="FM629" s="2"/>
      <c r="FN629" s="2"/>
      <c r="FO629" s="2"/>
      <c r="FP629" s="2"/>
      <c r="FQ629" s="2"/>
      <c r="FR629" s="2"/>
      <c r="FS629" s="2"/>
      <c r="FT629" s="2"/>
      <c r="FU629" s="2"/>
      <c r="FV629" s="2"/>
      <c r="FW629" s="2"/>
      <c r="FX629" s="2"/>
      <c r="FY629" s="2"/>
      <c r="FZ629" s="2"/>
      <c r="GA629" s="2"/>
      <c r="GB629" s="2"/>
      <c r="GC629" s="2"/>
      <c r="GD629" s="2"/>
      <c r="GE629" s="2"/>
      <c r="GF629" s="2"/>
      <c r="GG629" s="2"/>
      <c r="GH629" s="2"/>
      <c r="GI629" s="2"/>
      <c r="GJ629" s="2"/>
      <c r="GK629" s="2"/>
      <c r="GL629" s="2"/>
      <c r="GM629" s="2"/>
      <c r="GN629" s="2"/>
      <c r="GO629" s="2"/>
      <c r="GP629" s="2"/>
      <c r="GQ629" s="2"/>
      <c r="GR629" s="2"/>
    </row>
    <row r="630" spans="1:200" s="16" customFormat="1" x14ac:dyDescent="0.25">
      <c r="A630" s="239"/>
      <c r="C630" s="240"/>
      <c r="X630" s="242"/>
      <c r="Z630" s="241"/>
      <c r="AA630" s="233"/>
      <c r="CG630" s="2"/>
      <c r="CH630" s="2"/>
      <c r="CI630" s="2"/>
      <c r="CJ630" s="2"/>
      <c r="CK630" s="2"/>
      <c r="CL630" s="2"/>
      <c r="CM630" s="2"/>
      <c r="CN630" s="2"/>
      <c r="CO630" s="2"/>
      <c r="CP630" s="2"/>
      <c r="CQ630" s="2"/>
      <c r="CR630" s="2"/>
      <c r="CS630" s="2"/>
      <c r="CT630" s="2"/>
      <c r="CU630" s="2"/>
      <c r="CV630" s="2"/>
      <c r="CW630" s="2"/>
      <c r="CX630" s="2"/>
      <c r="CY630" s="2"/>
      <c r="CZ630" s="2"/>
      <c r="DA630" s="2"/>
      <c r="DB630" s="2"/>
      <c r="DC630" s="2"/>
      <c r="DD630" s="2"/>
      <c r="DE630" s="2"/>
      <c r="DF630" s="2"/>
      <c r="DG630" s="2"/>
      <c r="DH630" s="2"/>
      <c r="DI630" s="2"/>
      <c r="DJ630" s="2"/>
      <c r="DK630" s="2"/>
      <c r="DL630" s="2"/>
      <c r="DM630" s="2"/>
      <c r="DN630" s="2"/>
      <c r="DO630" s="2"/>
      <c r="DP630" s="2"/>
      <c r="DQ630" s="2"/>
      <c r="DR630" s="2"/>
      <c r="DS630" s="2"/>
      <c r="DT630" s="2"/>
      <c r="DU630" s="2"/>
      <c r="DV630" s="2"/>
      <c r="DW630" s="2"/>
      <c r="DX630" s="2"/>
      <c r="DY630" s="2"/>
      <c r="DZ630" s="2"/>
      <c r="EA630" s="2"/>
      <c r="EB630" s="2"/>
      <c r="EC630" s="2"/>
      <c r="ED630" s="2"/>
      <c r="EE630" s="2"/>
      <c r="EF630" s="2"/>
      <c r="EG630" s="2"/>
      <c r="EH630" s="2"/>
      <c r="EI630" s="2"/>
      <c r="EJ630" s="2"/>
      <c r="EK630" s="2"/>
      <c r="EL630" s="2"/>
      <c r="EM630" s="2"/>
      <c r="EN630" s="2"/>
      <c r="EO630" s="2"/>
      <c r="EP630" s="2"/>
      <c r="EQ630" s="2"/>
      <c r="ER630" s="2"/>
      <c r="ES630" s="2"/>
      <c r="ET630" s="2"/>
      <c r="EU630" s="2"/>
      <c r="EV630" s="2"/>
      <c r="EW630" s="2"/>
      <c r="EX630" s="2"/>
      <c r="EY630" s="2"/>
      <c r="EZ630" s="2"/>
      <c r="FA630" s="2"/>
      <c r="FB630" s="2"/>
      <c r="FC630" s="2"/>
      <c r="FD630" s="2"/>
      <c r="FE630" s="2"/>
      <c r="FF630" s="2"/>
      <c r="FG630" s="2"/>
      <c r="FH630" s="2"/>
      <c r="FI630" s="2"/>
      <c r="FJ630" s="2"/>
      <c r="FK630" s="2"/>
      <c r="FL630" s="2"/>
      <c r="FM630" s="2"/>
      <c r="FN630" s="2"/>
      <c r="FO630" s="2"/>
      <c r="FP630" s="2"/>
      <c r="FQ630" s="2"/>
      <c r="FR630" s="2"/>
      <c r="FS630" s="2"/>
      <c r="FT630" s="2"/>
      <c r="FU630" s="2"/>
      <c r="FV630" s="2"/>
      <c r="FW630" s="2"/>
      <c r="FX630" s="2"/>
      <c r="FY630" s="2"/>
      <c r="FZ630" s="2"/>
      <c r="GA630" s="2"/>
      <c r="GB630" s="2"/>
      <c r="GC630" s="2"/>
      <c r="GD630" s="2"/>
      <c r="GE630" s="2"/>
      <c r="GF630" s="2"/>
      <c r="GG630" s="2"/>
      <c r="GH630" s="2"/>
      <c r="GI630" s="2"/>
      <c r="GJ630" s="2"/>
      <c r="GK630" s="2"/>
      <c r="GL630" s="2"/>
      <c r="GM630" s="2"/>
      <c r="GN630" s="2"/>
      <c r="GO630" s="2"/>
      <c r="GP630" s="2"/>
      <c r="GQ630" s="2"/>
      <c r="GR630" s="2"/>
    </row>
    <row r="631" spans="1:200" s="16" customFormat="1" x14ac:dyDescent="0.2">
      <c r="A631" s="239"/>
      <c r="C631" s="240"/>
      <c r="Z631" s="241"/>
      <c r="AA631" s="233"/>
      <c r="CG631" s="2"/>
      <c r="CH631" s="2"/>
      <c r="CI631" s="2"/>
      <c r="CJ631" s="2"/>
      <c r="CK631" s="2"/>
      <c r="CL631" s="2"/>
      <c r="CM631" s="2"/>
      <c r="CN631" s="2"/>
      <c r="CO631" s="2"/>
      <c r="CP631" s="2"/>
      <c r="CQ631" s="2"/>
      <c r="CR631" s="2"/>
      <c r="CS631" s="2"/>
      <c r="CT631" s="2"/>
      <c r="CU631" s="2"/>
      <c r="CV631" s="2"/>
      <c r="CW631" s="2"/>
      <c r="CX631" s="2"/>
      <c r="CY631" s="2"/>
      <c r="CZ631" s="2"/>
      <c r="DA631" s="2"/>
      <c r="DB631" s="2"/>
      <c r="DC631" s="2"/>
      <c r="DD631" s="2"/>
      <c r="DE631" s="2"/>
      <c r="DF631" s="2"/>
      <c r="DG631" s="2"/>
      <c r="DH631" s="2"/>
      <c r="DI631" s="2"/>
      <c r="DJ631" s="2"/>
      <c r="DK631" s="2"/>
      <c r="DL631" s="2"/>
      <c r="DM631" s="2"/>
      <c r="DN631" s="2"/>
      <c r="DO631" s="2"/>
      <c r="DP631" s="2"/>
      <c r="DQ631" s="2"/>
      <c r="DR631" s="2"/>
      <c r="DS631" s="2"/>
      <c r="DT631" s="2"/>
      <c r="DU631" s="2"/>
      <c r="DV631" s="2"/>
      <c r="DW631" s="2"/>
      <c r="DX631" s="2"/>
      <c r="DY631" s="2"/>
      <c r="DZ631" s="2"/>
      <c r="EA631" s="2"/>
      <c r="EB631" s="2"/>
      <c r="EC631" s="2"/>
      <c r="ED631" s="2"/>
      <c r="EE631" s="2"/>
      <c r="EF631" s="2"/>
      <c r="EG631" s="2"/>
      <c r="EH631" s="2"/>
      <c r="EI631" s="2"/>
      <c r="EJ631" s="2"/>
      <c r="EK631" s="2"/>
      <c r="EL631" s="2"/>
      <c r="EM631" s="2"/>
      <c r="EN631" s="2"/>
      <c r="EO631" s="2"/>
      <c r="EP631" s="2"/>
      <c r="EQ631" s="2"/>
      <c r="ER631" s="2"/>
      <c r="ES631" s="2"/>
      <c r="ET631" s="2"/>
      <c r="EU631" s="2"/>
      <c r="EV631" s="2"/>
      <c r="EW631" s="2"/>
      <c r="EX631" s="2"/>
      <c r="EY631" s="2"/>
      <c r="EZ631" s="2"/>
      <c r="FA631" s="2"/>
      <c r="FB631" s="2"/>
      <c r="FC631" s="2"/>
      <c r="FD631" s="2"/>
      <c r="FE631" s="2"/>
      <c r="FF631" s="2"/>
      <c r="FG631" s="2"/>
      <c r="FH631" s="2"/>
      <c r="FI631" s="2"/>
      <c r="FJ631" s="2"/>
      <c r="FK631" s="2"/>
      <c r="FL631" s="2"/>
      <c r="FM631" s="2"/>
      <c r="FN631" s="2"/>
      <c r="FO631" s="2"/>
      <c r="FP631" s="2"/>
      <c r="FQ631" s="2"/>
      <c r="FR631" s="2"/>
      <c r="FS631" s="2"/>
      <c r="FT631" s="2"/>
      <c r="FU631" s="2"/>
      <c r="FV631" s="2"/>
      <c r="FW631" s="2"/>
      <c r="FX631" s="2"/>
      <c r="FY631" s="2"/>
      <c r="FZ631" s="2"/>
      <c r="GA631" s="2"/>
      <c r="GB631" s="2"/>
      <c r="GC631" s="2"/>
      <c r="GD631" s="2"/>
      <c r="GE631" s="2"/>
      <c r="GF631" s="2"/>
      <c r="GG631" s="2"/>
      <c r="GH631" s="2"/>
      <c r="GI631" s="2"/>
      <c r="GJ631" s="2"/>
      <c r="GK631" s="2"/>
      <c r="GL631" s="2"/>
      <c r="GM631" s="2"/>
      <c r="GN631" s="2"/>
      <c r="GO631" s="2"/>
      <c r="GP631" s="2"/>
      <c r="GQ631" s="2"/>
      <c r="GR631" s="2"/>
    </row>
    <row r="632" spans="1:200" s="16" customFormat="1" x14ac:dyDescent="0.2">
      <c r="A632" s="239"/>
      <c r="C632" s="240"/>
      <c r="Z632" s="241"/>
      <c r="AA632" s="233"/>
      <c r="CG632" s="2"/>
      <c r="CH632" s="2"/>
      <c r="CI632" s="2"/>
      <c r="CJ632" s="2"/>
      <c r="CK632" s="2"/>
      <c r="CL632" s="2"/>
      <c r="CM632" s="2"/>
      <c r="CN632" s="2"/>
      <c r="CO632" s="2"/>
      <c r="CP632" s="2"/>
      <c r="CQ632" s="2"/>
      <c r="CR632" s="2"/>
      <c r="CS632" s="2"/>
      <c r="CT632" s="2"/>
      <c r="CU632" s="2"/>
      <c r="CV632" s="2"/>
      <c r="CW632" s="2"/>
      <c r="CX632" s="2"/>
      <c r="CY632" s="2"/>
      <c r="CZ632" s="2"/>
      <c r="DA632" s="2"/>
      <c r="DB632" s="2"/>
      <c r="DC632" s="2"/>
      <c r="DD632" s="2"/>
      <c r="DE632" s="2"/>
      <c r="DF632" s="2"/>
      <c r="DG632" s="2"/>
      <c r="DH632" s="2"/>
      <c r="DI632" s="2"/>
      <c r="DJ632" s="2"/>
      <c r="DK632" s="2"/>
      <c r="DL632" s="2"/>
      <c r="DM632" s="2"/>
      <c r="DN632" s="2"/>
      <c r="DO632" s="2"/>
      <c r="DP632" s="2"/>
      <c r="DQ632" s="2"/>
      <c r="DR632" s="2"/>
      <c r="DS632" s="2"/>
      <c r="DT632" s="2"/>
      <c r="DU632" s="2"/>
      <c r="DV632" s="2"/>
      <c r="DW632" s="2"/>
      <c r="DX632" s="2"/>
      <c r="DY632" s="2"/>
      <c r="DZ632" s="2"/>
      <c r="EA632" s="2"/>
      <c r="EB632" s="2"/>
      <c r="EC632" s="2"/>
      <c r="ED632" s="2"/>
      <c r="EE632" s="2"/>
      <c r="EF632" s="2"/>
      <c r="EG632" s="2"/>
      <c r="EH632" s="2"/>
      <c r="EI632" s="2"/>
      <c r="EJ632" s="2"/>
      <c r="EK632" s="2"/>
      <c r="EL632" s="2"/>
      <c r="EM632" s="2"/>
      <c r="EN632" s="2"/>
      <c r="EO632" s="2"/>
      <c r="EP632" s="2"/>
      <c r="EQ632" s="2"/>
      <c r="ER632" s="2"/>
      <c r="ES632" s="2"/>
      <c r="ET632" s="2"/>
      <c r="EU632" s="2"/>
      <c r="EV632" s="2"/>
      <c r="EW632" s="2"/>
      <c r="EX632" s="2"/>
      <c r="EY632" s="2"/>
      <c r="EZ632" s="2"/>
      <c r="FA632" s="2"/>
      <c r="FB632" s="2"/>
      <c r="FC632" s="2"/>
      <c r="FD632" s="2"/>
      <c r="FE632" s="2"/>
      <c r="FF632" s="2"/>
      <c r="FG632" s="2"/>
      <c r="FH632" s="2"/>
      <c r="FI632" s="2"/>
      <c r="FJ632" s="2"/>
      <c r="FK632" s="2"/>
      <c r="FL632" s="2"/>
      <c r="FM632" s="2"/>
      <c r="FN632" s="2"/>
      <c r="FO632" s="2"/>
      <c r="FP632" s="2"/>
      <c r="FQ632" s="2"/>
      <c r="FR632" s="2"/>
      <c r="FS632" s="2"/>
      <c r="FT632" s="2"/>
      <c r="FU632" s="2"/>
      <c r="FV632" s="2"/>
      <c r="FW632" s="2"/>
      <c r="FX632" s="2"/>
      <c r="FY632" s="2"/>
      <c r="FZ632" s="2"/>
      <c r="GA632" s="2"/>
      <c r="GB632" s="2"/>
      <c r="GC632" s="2"/>
      <c r="GD632" s="2"/>
      <c r="GE632" s="2"/>
      <c r="GF632" s="2"/>
      <c r="GG632" s="2"/>
      <c r="GH632" s="2"/>
      <c r="GI632" s="2"/>
      <c r="GJ632" s="2"/>
      <c r="GK632" s="2"/>
      <c r="GL632" s="2"/>
      <c r="GM632" s="2"/>
      <c r="GN632" s="2"/>
      <c r="GO632" s="2"/>
      <c r="GP632" s="2"/>
      <c r="GQ632" s="2"/>
      <c r="GR632" s="2"/>
    </row>
    <row r="633" spans="1:200" s="16" customFormat="1" x14ac:dyDescent="0.2">
      <c r="A633" s="239"/>
      <c r="C633" s="240"/>
      <c r="X633" s="234"/>
      <c r="Z633" s="241"/>
      <c r="AA633" s="233"/>
      <c r="CG633" s="2"/>
      <c r="CH633" s="2"/>
      <c r="CI633" s="2"/>
      <c r="CJ633" s="2"/>
      <c r="CK633" s="2"/>
      <c r="CL633" s="2"/>
      <c r="CM633" s="2"/>
      <c r="CN633" s="2"/>
      <c r="CO633" s="2"/>
      <c r="CP633" s="2"/>
      <c r="CQ633" s="2"/>
      <c r="CR633" s="2"/>
      <c r="CS633" s="2"/>
      <c r="CT633" s="2"/>
      <c r="CU633" s="2"/>
      <c r="CV633" s="2"/>
      <c r="CW633" s="2"/>
      <c r="CX633" s="2"/>
      <c r="CY633" s="2"/>
      <c r="CZ633" s="2"/>
      <c r="DA633" s="2"/>
      <c r="DB633" s="2"/>
      <c r="DC633" s="2"/>
      <c r="DD633" s="2"/>
      <c r="DE633" s="2"/>
      <c r="DF633" s="2"/>
      <c r="DG633" s="2"/>
      <c r="DH633" s="2"/>
      <c r="DI633" s="2"/>
      <c r="DJ633" s="2"/>
      <c r="DK633" s="2"/>
      <c r="DL633" s="2"/>
      <c r="DM633" s="2"/>
      <c r="DN633" s="2"/>
      <c r="DO633" s="2"/>
      <c r="DP633" s="2"/>
      <c r="DQ633" s="2"/>
      <c r="DR633" s="2"/>
      <c r="DS633" s="2"/>
      <c r="DT633" s="2"/>
      <c r="DU633" s="2"/>
      <c r="DV633" s="2"/>
      <c r="DW633" s="2"/>
      <c r="DX633" s="2"/>
      <c r="DY633" s="2"/>
      <c r="DZ633" s="2"/>
      <c r="EA633" s="2"/>
      <c r="EB633" s="2"/>
      <c r="EC633" s="2"/>
      <c r="ED633" s="2"/>
      <c r="EE633" s="2"/>
      <c r="EF633" s="2"/>
      <c r="EG633" s="2"/>
      <c r="EH633" s="2"/>
      <c r="EI633" s="2"/>
      <c r="EJ633" s="2"/>
      <c r="EK633" s="2"/>
      <c r="EL633" s="2"/>
      <c r="EM633" s="2"/>
      <c r="EN633" s="2"/>
      <c r="EO633" s="2"/>
      <c r="EP633" s="2"/>
      <c r="EQ633" s="2"/>
      <c r="ER633" s="2"/>
      <c r="ES633" s="2"/>
      <c r="ET633" s="2"/>
      <c r="EU633" s="2"/>
      <c r="EV633" s="2"/>
      <c r="EW633" s="2"/>
      <c r="EX633" s="2"/>
      <c r="EY633" s="2"/>
      <c r="EZ633" s="2"/>
      <c r="FA633" s="2"/>
      <c r="FB633" s="2"/>
      <c r="FC633" s="2"/>
      <c r="FD633" s="2"/>
      <c r="FE633" s="2"/>
      <c r="FF633" s="2"/>
      <c r="FG633" s="2"/>
      <c r="FH633" s="2"/>
      <c r="FI633" s="2"/>
      <c r="FJ633" s="2"/>
      <c r="FK633" s="2"/>
      <c r="FL633" s="2"/>
      <c r="FM633" s="2"/>
      <c r="FN633" s="2"/>
      <c r="FO633" s="2"/>
      <c r="FP633" s="2"/>
      <c r="FQ633" s="2"/>
      <c r="FR633" s="2"/>
      <c r="FS633" s="2"/>
      <c r="FT633" s="2"/>
      <c r="FU633" s="2"/>
      <c r="FV633" s="2"/>
      <c r="FW633" s="2"/>
      <c r="FX633" s="2"/>
      <c r="FY633" s="2"/>
      <c r="FZ633" s="2"/>
      <c r="GA633" s="2"/>
      <c r="GB633" s="2"/>
      <c r="GC633" s="2"/>
      <c r="GD633" s="2"/>
      <c r="GE633" s="2"/>
      <c r="GF633" s="2"/>
      <c r="GG633" s="2"/>
      <c r="GH633" s="2"/>
      <c r="GI633" s="2"/>
      <c r="GJ633" s="2"/>
      <c r="GK633" s="2"/>
      <c r="GL633" s="2"/>
      <c r="GM633" s="2"/>
      <c r="GN633" s="2"/>
      <c r="GO633" s="2"/>
      <c r="GP633" s="2"/>
      <c r="GQ633" s="2"/>
      <c r="GR633" s="2"/>
    </row>
    <row r="634" spans="1:200" s="16" customFormat="1" x14ac:dyDescent="0.25">
      <c r="A634" s="239"/>
      <c r="C634" s="240"/>
      <c r="X634" s="242"/>
      <c r="Z634" s="241"/>
      <c r="AA634" s="233"/>
      <c r="CG634" s="2"/>
      <c r="CH634" s="2"/>
      <c r="CI634" s="2"/>
      <c r="CJ634" s="2"/>
      <c r="CK634" s="2"/>
      <c r="CL634" s="2"/>
      <c r="CM634" s="2"/>
      <c r="CN634" s="2"/>
      <c r="CO634" s="2"/>
      <c r="CP634" s="2"/>
      <c r="CQ634" s="2"/>
      <c r="CR634" s="2"/>
      <c r="CS634" s="2"/>
      <c r="CT634" s="2"/>
      <c r="CU634" s="2"/>
      <c r="CV634" s="2"/>
      <c r="CW634" s="2"/>
      <c r="CX634" s="2"/>
      <c r="CY634" s="2"/>
      <c r="CZ634" s="2"/>
      <c r="DA634" s="2"/>
      <c r="DB634" s="2"/>
      <c r="DC634" s="2"/>
      <c r="DD634" s="2"/>
      <c r="DE634" s="2"/>
      <c r="DF634" s="2"/>
      <c r="DG634" s="2"/>
      <c r="DH634" s="2"/>
      <c r="DI634" s="2"/>
      <c r="DJ634" s="2"/>
      <c r="DK634" s="2"/>
      <c r="DL634" s="2"/>
      <c r="DM634" s="2"/>
      <c r="DN634" s="2"/>
      <c r="DO634" s="2"/>
      <c r="DP634" s="2"/>
      <c r="DQ634" s="2"/>
      <c r="DR634" s="2"/>
      <c r="DS634" s="2"/>
      <c r="DT634" s="2"/>
      <c r="DU634" s="2"/>
      <c r="DV634" s="2"/>
      <c r="DW634" s="2"/>
      <c r="DX634" s="2"/>
      <c r="DY634" s="2"/>
      <c r="DZ634" s="2"/>
      <c r="EA634" s="2"/>
      <c r="EB634" s="2"/>
      <c r="EC634" s="2"/>
      <c r="ED634" s="2"/>
      <c r="EE634" s="2"/>
      <c r="EF634" s="2"/>
      <c r="EG634" s="2"/>
      <c r="EH634" s="2"/>
      <c r="EI634" s="2"/>
      <c r="EJ634" s="2"/>
      <c r="EK634" s="2"/>
      <c r="EL634" s="2"/>
      <c r="EM634" s="2"/>
      <c r="EN634" s="2"/>
      <c r="EO634" s="2"/>
      <c r="EP634" s="2"/>
      <c r="EQ634" s="2"/>
      <c r="ER634" s="2"/>
      <c r="ES634" s="2"/>
      <c r="ET634" s="2"/>
      <c r="EU634" s="2"/>
      <c r="EV634" s="2"/>
      <c r="EW634" s="2"/>
      <c r="EX634" s="2"/>
      <c r="EY634" s="2"/>
      <c r="EZ634" s="2"/>
      <c r="FA634" s="2"/>
      <c r="FB634" s="2"/>
      <c r="FC634" s="2"/>
      <c r="FD634" s="2"/>
      <c r="FE634" s="2"/>
      <c r="FF634" s="2"/>
      <c r="FG634" s="2"/>
      <c r="FH634" s="2"/>
      <c r="FI634" s="2"/>
      <c r="FJ634" s="2"/>
      <c r="FK634" s="2"/>
      <c r="FL634" s="2"/>
      <c r="FM634" s="2"/>
      <c r="FN634" s="2"/>
      <c r="FO634" s="2"/>
      <c r="FP634" s="2"/>
      <c r="FQ634" s="2"/>
      <c r="FR634" s="2"/>
      <c r="FS634" s="2"/>
      <c r="FT634" s="2"/>
      <c r="FU634" s="2"/>
      <c r="FV634" s="2"/>
      <c r="FW634" s="2"/>
      <c r="FX634" s="2"/>
      <c r="FY634" s="2"/>
      <c r="FZ634" s="2"/>
      <c r="GA634" s="2"/>
      <c r="GB634" s="2"/>
      <c r="GC634" s="2"/>
      <c r="GD634" s="2"/>
      <c r="GE634" s="2"/>
      <c r="GF634" s="2"/>
      <c r="GG634" s="2"/>
      <c r="GH634" s="2"/>
      <c r="GI634" s="2"/>
      <c r="GJ634" s="2"/>
      <c r="GK634" s="2"/>
      <c r="GL634" s="2"/>
      <c r="GM634" s="2"/>
      <c r="GN634" s="2"/>
      <c r="GO634" s="2"/>
      <c r="GP634" s="2"/>
      <c r="GQ634" s="2"/>
      <c r="GR634" s="2"/>
    </row>
    <row r="635" spans="1:200" s="16" customFormat="1" x14ac:dyDescent="0.25">
      <c r="A635" s="239"/>
      <c r="C635" s="240"/>
      <c r="X635" s="242"/>
      <c r="Z635" s="241"/>
      <c r="AA635" s="233"/>
      <c r="CG635" s="2"/>
      <c r="CH635" s="2"/>
      <c r="CI635" s="2"/>
      <c r="CJ635" s="2"/>
      <c r="CK635" s="2"/>
      <c r="CL635" s="2"/>
      <c r="CM635" s="2"/>
      <c r="CN635" s="2"/>
      <c r="CO635" s="2"/>
      <c r="CP635" s="2"/>
      <c r="CQ635" s="2"/>
      <c r="CR635" s="2"/>
      <c r="CS635" s="2"/>
      <c r="CT635" s="2"/>
      <c r="CU635" s="2"/>
      <c r="CV635" s="2"/>
      <c r="CW635" s="2"/>
      <c r="CX635" s="2"/>
      <c r="CY635" s="2"/>
      <c r="CZ635" s="2"/>
      <c r="DA635" s="2"/>
      <c r="DB635" s="2"/>
      <c r="DC635" s="2"/>
      <c r="DD635" s="2"/>
      <c r="DE635" s="2"/>
      <c r="DF635" s="2"/>
      <c r="DG635" s="2"/>
      <c r="DH635" s="2"/>
      <c r="DI635" s="2"/>
      <c r="DJ635" s="2"/>
      <c r="DK635" s="2"/>
      <c r="DL635" s="2"/>
      <c r="DM635" s="2"/>
      <c r="DN635" s="2"/>
      <c r="DO635" s="2"/>
      <c r="DP635" s="2"/>
      <c r="DQ635" s="2"/>
      <c r="DR635" s="2"/>
      <c r="DS635" s="2"/>
      <c r="DT635" s="2"/>
      <c r="DU635" s="2"/>
      <c r="DV635" s="2"/>
      <c r="DW635" s="2"/>
      <c r="DX635" s="2"/>
      <c r="DY635" s="2"/>
      <c r="DZ635" s="2"/>
      <c r="EA635" s="2"/>
      <c r="EB635" s="2"/>
      <c r="EC635" s="2"/>
      <c r="ED635" s="2"/>
      <c r="EE635" s="2"/>
      <c r="EF635" s="2"/>
      <c r="EG635" s="2"/>
      <c r="EH635" s="2"/>
      <c r="EI635" s="2"/>
      <c r="EJ635" s="2"/>
      <c r="EK635" s="2"/>
      <c r="EL635" s="2"/>
      <c r="EM635" s="2"/>
      <c r="EN635" s="2"/>
      <c r="EO635" s="2"/>
      <c r="EP635" s="2"/>
      <c r="EQ635" s="2"/>
      <c r="ER635" s="2"/>
      <c r="ES635" s="2"/>
      <c r="ET635" s="2"/>
      <c r="EU635" s="2"/>
      <c r="EV635" s="2"/>
      <c r="EW635" s="2"/>
      <c r="EX635" s="2"/>
      <c r="EY635" s="2"/>
      <c r="EZ635" s="2"/>
      <c r="FA635" s="2"/>
      <c r="FB635" s="2"/>
      <c r="FC635" s="2"/>
      <c r="FD635" s="2"/>
      <c r="FE635" s="2"/>
      <c r="FF635" s="2"/>
      <c r="FG635" s="2"/>
      <c r="FH635" s="2"/>
      <c r="FI635" s="2"/>
      <c r="FJ635" s="2"/>
      <c r="FK635" s="2"/>
      <c r="FL635" s="2"/>
      <c r="FM635" s="2"/>
      <c r="FN635" s="2"/>
      <c r="FO635" s="2"/>
      <c r="FP635" s="2"/>
      <c r="FQ635" s="2"/>
      <c r="FR635" s="2"/>
      <c r="FS635" s="2"/>
      <c r="FT635" s="2"/>
      <c r="FU635" s="2"/>
      <c r="FV635" s="2"/>
      <c r="FW635" s="2"/>
      <c r="FX635" s="2"/>
      <c r="FY635" s="2"/>
      <c r="FZ635" s="2"/>
      <c r="GA635" s="2"/>
      <c r="GB635" s="2"/>
      <c r="GC635" s="2"/>
      <c r="GD635" s="2"/>
      <c r="GE635" s="2"/>
      <c r="GF635" s="2"/>
      <c r="GG635" s="2"/>
      <c r="GH635" s="2"/>
      <c r="GI635" s="2"/>
      <c r="GJ635" s="2"/>
      <c r="GK635" s="2"/>
      <c r="GL635" s="2"/>
      <c r="GM635" s="2"/>
      <c r="GN635" s="2"/>
      <c r="GO635" s="2"/>
      <c r="GP635" s="2"/>
      <c r="GQ635" s="2"/>
      <c r="GR635" s="2"/>
    </row>
    <row r="636" spans="1:200" s="16" customFormat="1" x14ac:dyDescent="0.2">
      <c r="A636" s="239"/>
      <c r="C636" s="240"/>
      <c r="Z636" s="241"/>
      <c r="AA636" s="233"/>
      <c r="CG636" s="2"/>
      <c r="CH636" s="2"/>
      <c r="CI636" s="2"/>
      <c r="CJ636" s="2"/>
      <c r="CK636" s="2"/>
      <c r="CL636" s="2"/>
      <c r="CM636" s="2"/>
      <c r="CN636" s="2"/>
      <c r="CO636" s="2"/>
      <c r="CP636" s="2"/>
      <c r="CQ636" s="2"/>
      <c r="CR636" s="2"/>
      <c r="CS636" s="2"/>
      <c r="CT636" s="2"/>
      <c r="CU636" s="2"/>
      <c r="CV636" s="2"/>
      <c r="CW636" s="2"/>
      <c r="CX636" s="2"/>
      <c r="CY636" s="2"/>
      <c r="CZ636" s="2"/>
      <c r="DA636" s="2"/>
      <c r="DB636" s="2"/>
      <c r="DC636" s="2"/>
      <c r="DD636" s="2"/>
      <c r="DE636" s="2"/>
      <c r="DF636" s="2"/>
      <c r="DG636" s="2"/>
      <c r="DH636" s="2"/>
      <c r="DI636" s="2"/>
      <c r="DJ636" s="2"/>
      <c r="DK636" s="2"/>
      <c r="DL636" s="2"/>
      <c r="DM636" s="2"/>
      <c r="DN636" s="2"/>
      <c r="DO636" s="2"/>
      <c r="DP636" s="2"/>
      <c r="DQ636" s="2"/>
      <c r="DR636" s="2"/>
      <c r="DS636" s="2"/>
      <c r="DT636" s="2"/>
      <c r="DU636" s="2"/>
      <c r="DV636" s="2"/>
      <c r="DW636" s="2"/>
      <c r="DX636" s="2"/>
      <c r="DY636" s="2"/>
      <c r="DZ636" s="2"/>
      <c r="EA636" s="2"/>
      <c r="EB636" s="2"/>
      <c r="EC636" s="2"/>
      <c r="ED636" s="2"/>
      <c r="EE636" s="2"/>
      <c r="EF636" s="2"/>
      <c r="EG636" s="2"/>
      <c r="EH636" s="2"/>
      <c r="EI636" s="2"/>
      <c r="EJ636" s="2"/>
      <c r="EK636" s="2"/>
      <c r="EL636" s="2"/>
      <c r="EM636" s="2"/>
      <c r="EN636" s="2"/>
      <c r="EO636" s="2"/>
      <c r="EP636" s="2"/>
      <c r="EQ636" s="2"/>
      <c r="ER636" s="2"/>
      <c r="ES636" s="2"/>
      <c r="ET636" s="2"/>
      <c r="EU636" s="2"/>
      <c r="EV636" s="2"/>
      <c r="EW636" s="2"/>
      <c r="EX636" s="2"/>
      <c r="EY636" s="2"/>
      <c r="EZ636" s="2"/>
      <c r="FA636" s="2"/>
      <c r="FB636" s="2"/>
      <c r="FC636" s="2"/>
      <c r="FD636" s="2"/>
      <c r="FE636" s="2"/>
      <c r="FF636" s="2"/>
      <c r="FG636" s="2"/>
      <c r="FH636" s="2"/>
      <c r="FI636" s="2"/>
      <c r="FJ636" s="2"/>
      <c r="FK636" s="2"/>
      <c r="FL636" s="2"/>
      <c r="FM636" s="2"/>
      <c r="FN636" s="2"/>
      <c r="FO636" s="2"/>
      <c r="FP636" s="2"/>
      <c r="FQ636" s="2"/>
      <c r="FR636" s="2"/>
      <c r="FS636" s="2"/>
      <c r="FT636" s="2"/>
      <c r="FU636" s="2"/>
      <c r="FV636" s="2"/>
      <c r="FW636" s="2"/>
      <c r="FX636" s="2"/>
      <c r="FY636" s="2"/>
      <c r="FZ636" s="2"/>
      <c r="GA636" s="2"/>
      <c r="GB636" s="2"/>
      <c r="GC636" s="2"/>
      <c r="GD636" s="2"/>
      <c r="GE636" s="2"/>
      <c r="GF636" s="2"/>
      <c r="GG636" s="2"/>
      <c r="GH636" s="2"/>
      <c r="GI636" s="2"/>
      <c r="GJ636" s="2"/>
      <c r="GK636" s="2"/>
      <c r="GL636" s="2"/>
      <c r="GM636" s="2"/>
      <c r="GN636" s="2"/>
      <c r="GO636" s="2"/>
      <c r="GP636" s="2"/>
      <c r="GQ636" s="2"/>
      <c r="GR636" s="2"/>
    </row>
    <row r="637" spans="1:200" s="16" customFormat="1" x14ac:dyDescent="0.2">
      <c r="A637" s="239"/>
      <c r="C637" s="240"/>
      <c r="Z637" s="241"/>
      <c r="AA637" s="233"/>
      <c r="CG637" s="2"/>
      <c r="CH637" s="2"/>
      <c r="CI637" s="2"/>
      <c r="CJ637" s="2"/>
      <c r="CK637" s="2"/>
      <c r="CL637" s="2"/>
      <c r="CM637" s="2"/>
      <c r="CN637" s="2"/>
      <c r="CO637" s="2"/>
      <c r="CP637" s="2"/>
      <c r="CQ637" s="2"/>
      <c r="CR637" s="2"/>
      <c r="CS637" s="2"/>
      <c r="CT637" s="2"/>
      <c r="CU637" s="2"/>
      <c r="CV637" s="2"/>
      <c r="CW637" s="2"/>
      <c r="CX637" s="2"/>
      <c r="CY637" s="2"/>
      <c r="CZ637" s="2"/>
      <c r="DA637" s="2"/>
      <c r="DB637" s="2"/>
      <c r="DC637" s="2"/>
      <c r="DD637" s="2"/>
      <c r="DE637" s="2"/>
      <c r="DF637" s="2"/>
      <c r="DG637" s="2"/>
      <c r="DH637" s="2"/>
      <c r="DI637" s="2"/>
      <c r="DJ637" s="2"/>
      <c r="DK637" s="2"/>
      <c r="DL637" s="2"/>
      <c r="DM637" s="2"/>
      <c r="DN637" s="2"/>
      <c r="DO637" s="2"/>
      <c r="DP637" s="2"/>
      <c r="DQ637" s="2"/>
      <c r="DR637" s="2"/>
      <c r="DS637" s="2"/>
      <c r="DT637" s="2"/>
      <c r="DU637" s="2"/>
      <c r="DV637" s="2"/>
      <c r="DW637" s="2"/>
      <c r="DX637" s="2"/>
      <c r="DY637" s="2"/>
      <c r="DZ637" s="2"/>
      <c r="EA637" s="2"/>
      <c r="EB637" s="2"/>
      <c r="EC637" s="2"/>
      <c r="ED637" s="2"/>
      <c r="EE637" s="2"/>
      <c r="EF637" s="2"/>
      <c r="EG637" s="2"/>
      <c r="EH637" s="2"/>
      <c r="EI637" s="2"/>
      <c r="EJ637" s="2"/>
      <c r="EK637" s="2"/>
      <c r="EL637" s="2"/>
      <c r="EM637" s="2"/>
      <c r="EN637" s="2"/>
      <c r="EO637" s="2"/>
      <c r="EP637" s="2"/>
      <c r="EQ637" s="2"/>
      <c r="ER637" s="2"/>
      <c r="ES637" s="2"/>
      <c r="ET637" s="2"/>
      <c r="EU637" s="2"/>
      <c r="EV637" s="2"/>
      <c r="EW637" s="2"/>
      <c r="EX637" s="2"/>
      <c r="EY637" s="2"/>
      <c r="EZ637" s="2"/>
      <c r="FA637" s="2"/>
      <c r="FB637" s="2"/>
      <c r="FC637" s="2"/>
      <c r="FD637" s="2"/>
      <c r="FE637" s="2"/>
      <c r="FF637" s="2"/>
      <c r="FG637" s="2"/>
      <c r="FH637" s="2"/>
      <c r="FI637" s="2"/>
      <c r="FJ637" s="2"/>
      <c r="FK637" s="2"/>
      <c r="FL637" s="2"/>
      <c r="FM637" s="2"/>
      <c r="FN637" s="2"/>
      <c r="FO637" s="2"/>
      <c r="FP637" s="2"/>
      <c r="FQ637" s="2"/>
      <c r="FR637" s="2"/>
      <c r="FS637" s="2"/>
      <c r="FT637" s="2"/>
      <c r="FU637" s="2"/>
      <c r="FV637" s="2"/>
      <c r="FW637" s="2"/>
      <c r="FX637" s="2"/>
      <c r="FY637" s="2"/>
      <c r="FZ637" s="2"/>
      <c r="GA637" s="2"/>
      <c r="GB637" s="2"/>
      <c r="GC637" s="2"/>
      <c r="GD637" s="2"/>
      <c r="GE637" s="2"/>
      <c r="GF637" s="2"/>
      <c r="GG637" s="2"/>
      <c r="GH637" s="2"/>
      <c r="GI637" s="2"/>
      <c r="GJ637" s="2"/>
      <c r="GK637" s="2"/>
      <c r="GL637" s="2"/>
      <c r="GM637" s="2"/>
      <c r="GN637" s="2"/>
      <c r="GO637" s="2"/>
      <c r="GP637" s="2"/>
      <c r="GQ637" s="2"/>
      <c r="GR637" s="2"/>
    </row>
    <row r="638" spans="1:200" s="16" customFormat="1" x14ac:dyDescent="0.2">
      <c r="A638" s="239"/>
      <c r="C638" s="240"/>
      <c r="Z638" s="241"/>
      <c r="AA638" s="233"/>
      <c r="CG638" s="2"/>
      <c r="CH638" s="2"/>
      <c r="CI638" s="2"/>
      <c r="CJ638" s="2"/>
      <c r="CK638" s="2"/>
      <c r="CL638" s="2"/>
      <c r="CM638" s="2"/>
      <c r="CN638" s="2"/>
      <c r="CO638" s="2"/>
      <c r="CP638" s="2"/>
      <c r="CQ638" s="2"/>
      <c r="CR638" s="2"/>
      <c r="CS638" s="2"/>
      <c r="CT638" s="2"/>
      <c r="CU638" s="2"/>
      <c r="CV638" s="2"/>
      <c r="CW638" s="2"/>
      <c r="CX638" s="2"/>
      <c r="CY638" s="2"/>
      <c r="CZ638" s="2"/>
      <c r="DA638" s="2"/>
      <c r="DB638" s="2"/>
      <c r="DC638" s="2"/>
      <c r="DD638" s="2"/>
      <c r="DE638" s="2"/>
      <c r="DF638" s="2"/>
      <c r="DG638" s="2"/>
      <c r="DH638" s="2"/>
      <c r="DI638" s="2"/>
      <c r="DJ638" s="2"/>
      <c r="DK638" s="2"/>
      <c r="DL638" s="2"/>
      <c r="DM638" s="2"/>
      <c r="DN638" s="2"/>
      <c r="DO638" s="2"/>
      <c r="DP638" s="2"/>
      <c r="DQ638" s="2"/>
      <c r="DR638" s="2"/>
      <c r="DS638" s="2"/>
      <c r="DT638" s="2"/>
      <c r="DU638" s="2"/>
      <c r="DV638" s="2"/>
      <c r="DW638" s="2"/>
      <c r="DX638" s="2"/>
      <c r="DY638" s="2"/>
      <c r="DZ638" s="2"/>
      <c r="EA638" s="2"/>
      <c r="EB638" s="2"/>
      <c r="EC638" s="2"/>
      <c r="ED638" s="2"/>
      <c r="EE638" s="2"/>
      <c r="EF638" s="2"/>
      <c r="EG638" s="2"/>
      <c r="EH638" s="2"/>
      <c r="EI638" s="2"/>
      <c r="EJ638" s="2"/>
      <c r="EK638" s="2"/>
      <c r="EL638" s="2"/>
      <c r="EM638" s="2"/>
      <c r="EN638" s="2"/>
      <c r="EO638" s="2"/>
      <c r="EP638" s="2"/>
      <c r="EQ638" s="2"/>
      <c r="ER638" s="2"/>
      <c r="ES638" s="2"/>
      <c r="ET638" s="2"/>
      <c r="EU638" s="2"/>
      <c r="EV638" s="2"/>
      <c r="EW638" s="2"/>
      <c r="EX638" s="2"/>
      <c r="EY638" s="2"/>
      <c r="EZ638" s="2"/>
      <c r="FA638" s="2"/>
      <c r="FB638" s="2"/>
      <c r="FC638" s="2"/>
      <c r="FD638" s="2"/>
      <c r="FE638" s="2"/>
      <c r="FF638" s="2"/>
      <c r="FG638" s="2"/>
      <c r="FH638" s="2"/>
      <c r="FI638" s="2"/>
      <c r="FJ638" s="2"/>
      <c r="FK638" s="2"/>
      <c r="FL638" s="2"/>
      <c r="FM638" s="2"/>
      <c r="FN638" s="2"/>
      <c r="FO638" s="2"/>
      <c r="FP638" s="2"/>
      <c r="FQ638" s="2"/>
      <c r="FR638" s="2"/>
      <c r="FS638" s="2"/>
      <c r="FT638" s="2"/>
      <c r="FU638" s="2"/>
      <c r="FV638" s="2"/>
      <c r="FW638" s="2"/>
      <c r="FX638" s="2"/>
      <c r="FY638" s="2"/>
      <c r="FZ638" s="2"/>
      <c r="GA638" s="2"/>
      <c r="GB638" s="2"/>
      <c r="GC638" s="2"/>
      <c r="GD638" s="2"/>
      <c r="GE638" s="2"/>
      <c r="GF638" s="2"/>
      <c r="GG638" s="2"/>
      <c r="GH638" s="2"/>
      <c r="GI638" s="2"/>
      <c r="GJ638" s="2"/>
      <c r="GK638" s="2"/>
      <c r="GL638" s="2"/>
      <c r="GM638" s="2"/>
      <c r="GN638" s="2"/>
      <c r="GO638" s="2"/>
      <c r="GP638" s="2"/>
      <c r="GQ638" s="2"/>
      <c r="GR638" s="2"/>
    </row>
    <row r="639" spans="1:200" s="16" customFormat="1" x14ac:dyDescent="0.2">
      <c r="A639" s="239"/>
      <c r="C639" s="240"/>
      <c r="Z639" s="241"/>
      <c r="AA639" s="233"/>
      <c r="CG639" s="2"/>
      <c r="CH639" s="2"/>
      <c r="CI639" s="2"/>
      <c r="CJ639" s="2"/>
      <c r="CK639" s="2"/>
      <c r="CL639" s="2"/>
      <c r="CM639" s="2"/>
      <c r="CN639" s="2"/>
      <c r="CO639" s="2"/>
      <c r="CP639" s="2"/>
      <c r="CQ639" s="2"/>
      <c r="CR639" s="2"/>
      <c r="CS639" s="2"/>
      <c r="CT639" s="2"/>
      <c r="CU639" s="2"/>
      <c r="CV639" s="2"/>
      <c r="CW639" s="2"/>
      <c r="CX639" s="2"/>
      <c r="CY639" s="2"/>
      <c r="CZ639" s="2"/>
      <c r="DA639" s="2"/>
      <c r="DB639" s="2"/>
      <c r="DC639" s="2"/>
      <c r="DD639" s="2"/>
      <c r="DE639" s="2"/>
      <c r="DF639" s="2"/>
      <c r="DG639" s="2"/>
      <c r="DH639" s="2"/>
      <c r="DI639" s="2"/>
      <c r="DJ639" s="2"/>
      <c r="DK639" s="2"/>
      <c r="DL639" s="2"/>
      <c r="DM639" s="2"/>
      <c r="DN639" s="2"/>
      <c r="DO639" s="2"/>
      <c r="DP639" s="2"/>
      <c r="DQ639" s="2"/>
      <c r="DR639" s="2"/>
      <c r="DS639" s="2"/>
      <c r="DT639" s="2"/>
      <c r="DU639" s="2"/>
      <c r="DV639" s="2"/>
      <c r="DW639" s="2"/>
      <c r="DX639" s="2"/>
      <c r="DY639" s="2"/>
      <c r="DZ639" s="2"/>
      <c r="EA639" s="2"/>
      <c r="EB639" s="2"/>
      <c r="EC639" s="2"/>
      <c r="ED639" s="2"/>
      <c r="EE639" s="2"/>
      <c r="EF639" s="2"/>
      <c r="EG639" s="2"/>
      <c r="EH639" s="2"/>
      <c r="EI639" s="2"/>
      <c r="EJ639" s="2"/>
      <c r="EK639" s="2"/>
      <c r="EL639" s="2"/>
      <c r="EM639" s="2"/>
      <c r="EN639" s="2"/>
      <c r="EO639" s="2"/>
      <c r="EP639" s="2"/>
      <c r="EQ639" s="2"/>
      <c r="ER639" s="2"/>
      <c r="ES639" s="2"/>
      <c r="ET639" s="2"/>
      <c r="EU639" s="2"/>
      <c r="EV639" s="2"/>
      <c r="EW639" s="2"/>
      <c r="EX639" s="2"/>
      <c r="EY639" s="2"/>
      <c r="EZ639" s="2"/>
      <c r="FA639" s="2"/>
      <c r="FB639" s="2"/>
      <c r="FC639" s="2"/>
      <c r="FD639" s="2"/>
      <c r="FE639" s="2"/>
      <c r="FF639" s="2"/>
      <c r="FG639" s="2"/>
      <c r="FH639" s="2"/>
      <c r="FI639" s="2"/>
      <c r="FJ639" s="2"/>
      <c r="FK639" s="2"/>
      <c r="FL639" s="2"/>
      <c r="FM639" s="2"/>
      <c r="FN639" s="2"/>
      <c r="FO639" s="2"/>
      <c r="FP639" s="2"/>
      <c r="FQ639" s="2"/>
      <c r="FR639" s="2"/>
      <c r="FS639" s="2"/>
      <c r="FT639" s="2"/>
      <c r="FU639" s="2"/>
      <c r="FV639" s="2"/>
      <c r="FW639" s="2"/>
      <c r="FX639" s="2"/>
      <c r="FY639" s="2"/>
      <c r="FZ639" s="2"/>
      <c r="GA639" s="2"/>
      <c r="GB639" s="2"/>
      <c r="GC639" s="2"/>
      <c r="GD639" s="2"/>
      <c r="GE639" s="2"/>
      <c r="GF639" s="2"/>
      <c r="GG639" s="2"/>
      <c r="GH639" s="2"/>
      <c r="GI639" s="2"/>
      <c r="GJ639" s="2"/>
      <c r="GK639" s="2"/>
      <c r="GL639" s="2"/>
      <c r="GM639" s="2"/>
      <c r="GN639" s="2"/>
      <c r="GO639" s="2"/>
      <c r="GP639" s="2"/>
      <c r="GQ639" s="2"/>
      <c r="GR639" s="2"/>
    </row>
    <row r="640" spans="1:200" s="16" customFormat="1" x14ac:dyDescent="0.2">
      <c r="A640" s="239"/>
      <c r="C640" s="240"/>
      <c r="X640" s="234"/>
      <c r="Z640" s="241"/>
      <c r="AA640" s="233"/>
    </row>
    <row r="641" spans="1:27" s="16" customFormat="1" x14ac:dyDescent="0.25">
      <c r="A641" s="239"/>
      <c r="C641" s="240"/>
      <c r="X641" s="242"/>
      <c r="Z641" s="241"/>
      <c r="AA641" s="233"/>
    </row>
    <row r="642" spans="1:27" s="16" customFormat="1" x14ac:dyDescent="0.25">
      <c r="A642" s="239"/>
      <c r="C642" s="240"/>
      <c r="X642" s="242"/>
      <c r="Z642" s="241"/>
      <c r="AA642" s="233"/>
    </row>
    <row r="643" spans="1:27" s="16" customFormat="1" x14ac:dyDescent="0.25">
      <c r="A643" s="239"/>
      <c r="C643" s="240"/>
      <c r="X643" s="242"/>
      <c r="Z643" s="241"/>
      <c r="AA643" s="233"/>
    </row>
    <row r="644" spans="1:27" s="16" customFormat="1" x14ac:dyDescent="0.2">
      <c r="A644" s="239"/>
      <c r="C644" s="240"/>
      <c r="Z644" s="241"/>
      <c r="AA644" s="233"/>
    </row>
    <row r="645" spans="1:27" s="16" customFormat="1" x14ac:dyDescent="0.2">
      <c r="A645" s="239"/>
      <c r="C645" s="240"/>
      <c r="Z645" s="241"/>
      <c r="AA645" s="233"/>
    </row>
    <row r="646" spans="1:27" s="16" customFormat="1" x14ac:dyDescent="0.2">
      <c r="A646" s="239"/>
      <c r="C646" s="240"/>
      <c r="Z646" s="241"/>
      <c r="AA646" s="233"/>
    </row>
    <row r="647" spans="1:27" s="16" customFormat="1" x14ac:dyDescent="0.2">
      <c r="A647" s="239"/>
      <c r="C647" s="240"/>
      <c r="Z647" s="241"/>
      <c r="AA647" s="233"/>
    </row>
    <row r="648" spans="1:27" s="16" customFormat="1" x14ac:dyDescent="0.2">
      <c r="A648" s="239"/>
      <c r="C648" s="240"/>
      <c r="Z648" s="241"/>
      <c r="AA648" s="233"/>
    </row>
    <row r="649" spans="1:27" s="16" customFormat="1" x14ac:dyDescent="0.2">
      <c r="A649" s="239"/>
      <c r="C649" s="240"/>
      <c r="Z649" s="241"/>
      <c r="AA649" s="233"/>
    </row>
    <row r="650" spans="1:27" s="16" customFormat="1" x14ac:dyDescent="0.2">
      <c r="A650" s="239"/>
      <c r="C650" s="240"/>
      <c r="X650" s="234"/>
      <c r="Z650" s="241"/>
      <c r="AA650" s="233"/>
    </row>
    <row r="651" spans="1:27" s="16" customFormat="1" x14ac:dyDescent="0.25">
      <c r="A651" s="239"/>
      <c r="C651" s="240"/>
      <c r="X651" s="242"/>
      <c r="Z651" s="241"/>
      <c r="AA651" s="233"/>
    </row>
    <row r="652" spans="1:27" s="16" customFormat="1" x14ac:dyDescent="0.25">
      <c r="A652" s="239"/>
      <c r="C652" s="240"/>
      <c r="X652" s="242"/>
      <c r="Z652" s="241"/>
      <c r="AA652" s="233"/>
    </row>
    <row r="653" spans="1:27" s="16" customFormat="1" x14ac:dyDescent="0.25">
      <c r="A653" s="239"/>
      <c r="C653" s="240"/>
      <c r="X653" s="242"/>
      <c r="Z653" s="241"/>
      <c r="AA653" s="233"/>
    </row>
    <row r="654" spans="1:27" s="16" customFormat="1" x14ac:dyDescent="0.25">
      <c r="A654" s="239"/>
      <c r="C654" s="240"/>
      <c r="X654" s="242"/>
      <c r="Z654" s="241"/>
      <c r="AA654" s="233"/>
    </row>
    <row r="655" spans="1:27" s="16" customFormat="1" x14ac:dyDescent="0.25">
      <c r="A655" s="239"/>
      <c r="C655" s="240"/>
      <c r="X655" s="242"/>
      <c r="Z655" s="241"/>
      <c r="AA655" s="233"/>
    </row>
    <row r="656" spans="1:27" s="16" customFormat="1" x14ac:dyDescent="0.25">
      <c r="A656" s="239"/>
      <c r="C656" s="240"/>
      <c r="X656" s="242"/>
      <c r="Z656" s="241"/>
      <c r="AA656" s="233"/>
    </row>
    <row r="657" spans="1:27" s="16" customFormat="1" x14ac:dyDescent="0.2">
      <c r="A657" s="239"/>
      <c r="C657" s="240"/>
      <c r="Z657" s="241"/>
      <c r="AA657" s="233"/>
    </row>
    <row r="658" spans="1:27" s="16" customFormat="1" x14ac:dyDescent="0.2">
      <c r="A658" s="239"/>
      <c r="C658" s="240"/>
      <c r="Z658" s="241"/>
      <c r="AA658" s="233"/>
    </row>
    <row r="659" spans="1:27" s="16" customFormat="1" x14ac:dyDescent="0.2">
      <c r="A659" s="239"/>
      <c r="C659" s="240"/>
      <c r="Z659" s="241"/>
      <c r="AA659" s="233"/>
    </row>
    <row r="660" spans="1:27" s="16" customFormat="1" x14ac:dyDescent="0.2">
      <c r="A660" s="239"/>
      <c r="C660" s="240"/>
      <c r="Z660" s="241"/>
      <c r="AA660" s="233"/>
    </row>
    <row r="661" spans="1:27" s="16" customFormat="1" x14ac:dyDescent="0.2">
      <c r="A661" s="239"/>
      <c r="C661" s="240"/>
      <c r="Z661" s="241"/>
      <c r="AA661" s="233"/>
    </row>
    <row r="662" spans="1:27" s="16" customFormat="1" x14ac:dyDescent="0.2">
      <c r="A662" s="239"/>
      <c r="C662" s="240"/>
      <c r="Z662" s="241"/>
      <c r="AA662" s="233"/>
    </row>
    <row r="663" spans="1:27" s="16" customFormat="1" x14ac:dyDescent="0.2">
      <c r="A663" s="239"/>
      <c r="C663" s="240"/>
      <c r="Z663" s="241"/>
      <c r="AA663" s="233"/>
    </row>
    <row r="664" spans="1:27" s="16" customFormat="1" x14ac:dyDescent="0.2">
      <c r="A664" s="239"/>
      <c r="C664" s="240"/>
      <c r="Z664" s="241"/>
      <c r="AA664" s="233"/>
    </row>
    <row r="665" spans="1:27" s="16" customFormat="1" x14ac:dyDescent="0.2">
      <c r="A665" s="239"/>
      <c r="C665" s="240"/>
      <c r="Z665" s="241"/>
      <c r="AA665" s="233"/>
    </row>
    <row r="666" spans="1:27" s="16" customFormat="1" x14ac:dyDescent="0.2">
      <c r="A666" s="239"/>
      <c r="C666" s="240"/>
      <c r="Z666" s="241"/>
      <c r="AA666" s="233"/>
    </row>
    <row r="667" spans="1:27" s="16" customFormat="1" x14ac:dyDescent="0.2">
      <c r="A667" s="239"/>
      <c r="C667" s="240"/>
      <c r="Z667" s="241"/>
      <c r="AA667" s="233"/>
    </row>
    <row r="668" spans="1:27" s="16" customFormat="1" x14ac:dyDescent="0.2">
      <c r="A668" s="239"/>
      <c r="C668" s="240"/>
      <c r="Z668" s="241"/>
      <c r="AA668" s="233"/>
    </row>
    <row r="669" spans="1:27" s="16" customFormat="1" x14ac:dyDescent="0.2">
      <c r="A669" s="239"/>
      <c r="C669" s="240"/>
      <c r="Z669" s="241"/>
      <c r="AA669" s="233"/>
    </row>
    <row r="670" spans="1:27" s="16" customFormat="1" x14ac:dyDescent="0.2">
      <c r="A670" s="239"/>
      <c r="C670" s="240"/>
      <c r="Z670" s="241"/>
      <c r="AA670" s="233"/>
    </row>
    <row r="671" spans="1:27" s="16" customFormat="1" x14ac:dyDescent="0.2">
      <c r="A671" s="239"/>
      <c r="C671" s="240"/>
      <c r="Z671" s="241"/>
      <c r="AA671" s="233"/>
    </row>
    <row r="672" spans="1:27" s="16" customFormat="1" x14ac:dyDescent="0.2">
      <c r="A672" s="239"/>
      <c r="C672" s="240"/>
      <c r="Z672" s="241"/>
      <c r="AA672" s="233"/>
    </row>
    <row r="673" spans="1:27" s="16" customFormat="1" x14ac:dyDescent="0.2">
      <c r="A673" s="239"/>
      <c r="C673" s="240"/>
      <c r="Z673" s="241"/>
      <c r="AA673" s="233"/>
    </row>
    <row r="674" spans="1:27" s="16" customFormat="1" x14ac:dyDescent="0.2">
      <c r="A674" s="239"/>
      <c r="C674" s="240"/>
      <c r="Z674" s="241"/>
      <c r="AA674" s="233"/>
    </row>
    <row r="675" spans="1:27" s="16" customFormat="1" x14ac:dyDescent="0.2">
      <c r="A675" s="239"/>
      <c r="C675" s="240"/>
      <c r="Z675" s="241"/>
      <c r="AA675" s="233"/>
    </row>
    <row r="676" spans="1:27" s="16" customFormat="1" x14ac:dyDescent="0.2">
      <c r="A676" s="239"/>
      <c r="C676" s="240"/>
      <c r="Z676" s="241"/>
      <c r="AA676" s="233"/>
    </row>
    <row r="677" spans="1:27" s="16" customFormat="1" x14ac:dyDescent="0.2">
      <c r="A677" s="239"/>
      <c r="C677" s="240"/>
      <c r="Z677" s="241"/>
      <c r="AA677" s="233"/>
    </row>
    <row r="678" spans="1:27" s="16" customFormat="1" x14ac:dyDescent="0.2">
      <c r="A678" s="239"/>
      <c r="C678" s="240"/>
      <c r="Z678" s="241"/>
      <c r="AA678" s="233"/>
    </row>
    <row r="679" spans="1:27" s="16" customFormat="1" x14ac:dyDescent="0.2">
      <c r="A679" s="239"/>
      <c r="C679" s="240"/>
      <c r="Z679" s="241"/>
      <c r="AA679" s="233"/>
    </row>
    <row r="680" spans="1:27" s="16" customFormat="1" x14ac:dyDescent="0.2">
      <c r="A680" s="239"/>
      <c r="C680" s="240"/>
      <c r="Z680" s="241"/>
      <c r="AA680" s="233"/>
    </row>
    <row r="681" spans="1:27" s="16" customFormat="1" x14ac:dyDescent="0.2">
      <c r="A681" s="239"/>
      <c r="C681" s="240"/>
      <c r="Z681" s="241"/>
      <c r="AA681" s="233"/>
    </row>
    <row r="682" spans="1:27" s="16" customFormat="1" x14ac:dyDescent="0.2">
      <c r="A682" s="239"/>
      <c r="C682" s="240"/>
      <c r="Z682" s="241"/>
      <c r="AA682" s="233"/>
    </row>
    <row r="683" spans="1:27" s="16" customFormat="1" x14ac:dyDescent="0.2">
      <c r="A683" s="239"/>
      <c r="C683" s="240"/>
      <c r="Z683" s="241"/>
      <c r="AA683" s="233"/>
    </row>
    <row r="684" spans="1:27" s="16" customFormat="1" x14ac:dyDescent="0.2">
      <c r="A684" s="239"/>
      <c r="C684" s="240"/>
      <c r="Z684" s="241"/>
      <c r="AA684" s="233"/>
    </row>
    <row r="685" spans="1:27" s="16" customFormat="1" x14ac:dyDescent="0.2">
      <c r="A685" s="239"/>
      <c r="C685" s="240"/>
      <c r="Z685" s="241"/>
      <c r="AA685" s="233"/>
    </row>
    <row r="686" spans="1:27" s="16" customFormat="1" x14ac:dyDescent="0.2">
      <c r="A686" s="239"/>
      <c r="C686" s="240"/>
      <c r="Z686" s="241"/>
      <c r="AA686" s="233"/>
    </row>
    <row r="687" spans="1:27" s="16" customFormat="1" x14ac:dyDescent="0.2">
      <c r="A687" s="239"/>
      <c r="C687" s="240"/>
      <c r="Z687" s="241"/>
      <c r="AA687" s="233"/>
    </row>
    <row r="688" spans="1:27" s="16" customFormat="1" x14ac:dyDescent="0.2">
      <c r="A688" s="239"/>
      <c r="C688" s="240"/>
      <c r="Z688" s="241"/>
      <c r="AA688" s="233"/>
    </row>
    <row r="689" spans="1:27" s="16" customFormat="1" x14ac:dyDescent="0.2">
      <c r="A689" s="239"/>
      <c r="C689" s="240"/>
      <c r="Z689" s="241"/>
      <c r="AA689" s="233"/>
    </row>
    <row r="690" spans="1:27" s="16" customFormat="1" x14ac:dyDescent="0.2">
      <c r="A690" s="239"/>
      <c r="C690" s="240"/>
      <c r="Z690" s="241"/>
      <c r="AA690" s="233"/>
    </row>
    <row r="691" spans="1:27" s="16" customFormat="1" x14ac:dyDescent="0.2">
      <c r="A691" s="239"/>
      <c r="C691" s="240"/>
      <c r="Z691" s="241"/>
      <c r="AA691" s="233"/>
    </row>
    <row r="692" spans="1:27" s="16" customFormat="1" x14ac:dyDescent="0.2">
      <c r="A692" s="239"/>
      <c r="C692" s="240"/>
      <c r="Z692" s="241"/>
      <c r="AA692" s="233"/>
    </row>
    <row r="693" spans="1:27" s="16" customFormat="1" x14ac:dyDescent="0.2">
      <c r="A693" s="239"/>
      <c r="C693" s="240"/>
      <c r="Z693" s="241"/>
      <c r="AA693" s="233"/>
    </row>
    <row r="694" spans="1:27" s="16" customFormat="1" x14ac:dyDescent="0.2">
      <c r="A694" s="239"/>
      <c r="C694" s="240"/>
      <c r="Z694" s="241"/>
      <c r="AA694" s="233"/>
    </row>
    <row r="695" spans="1:27" s="16" customFormat="1" x14ac:dyDescent="0.2">
      <c r="A695" s="239"/>
      <c r="C695" s="240"/>
      <c r="Z695" s="241"/>
      <c r="AA695" s="233"/>
    </row>
    <row r="696" spans="1:27" s="16" customFormat="1" x14ac:dyDescent="0.2">
      <c r="A696" s="239"/>
      <c r="C696" s="240"/>
      <c r="Z696" s="241"/>
      <c r="AA696" s="233"/>
    </row>
    <row r="697" spans="1:27" s="16" customFormat="1" x14ac:dyDescent="0.2">
      <c r="A697" s="239"/>
      <c r="C697" s="240"/>
      <c r="Z697" s="241"/>
      <c r="AA697" s="233"/>
    </row>
    <row r="698" spans="1:27" s="16" customFormat="1" x14ac:dyDescent="0.2">
      <c r="A698" s="239"/>
      <c r="C698" s="240"/>
      <c r="Z698" s="241"/>
      <c r="AA698" s="233"/>
    </row>
    <row r="699" spans="1:27" s="16" customFormat="1" x14ac:dyDescent="0.2">
      <c r="A699" s="239"/>
      <c r="C699" s="240"/>
      <c r="Z699" s="241"/>
      <c r="AA699" s="233"/>
    </row>
    <row r="700" spans="1:27" s="16" customFormat="1" x14ac:dyDescent="0.2">
      <c r="A700" s="239"/>
      <c r="C700" s="240"/>
      <c r="Z700" s="241"/>
      <c r="AA700" s="233"/>
    </row>
    <row r="701" spans="1:27" s="16" customFormat="1" x14ac:dyDescent="0.2">
      <c r="A701" s="239"/>
      <c r="C701" s="240"/>
      <c r="Z701" s="241"/>
      <c r="AA701" s="233"/>
    </row>
    <row r="702" spans="1:27" s="16" customFormat="1" x14ac:dyDescent="0.2">
      <c r="A702" s="239"/>
      <c r="C702" s="240"/>
      <c r="Z702" s="241"/>
      <c r="AA702" s="233"/>
    </row>
    <row r="703" spans="1:27" s="16" customFormat="1" x14ac:dyDescent="0.2">
      <c r="A703" s="239"/>
      <c r="C703" s="240"/>
      <c r="Z703" s="241"/>
      <c r="AA703" s="233"/>
    </row>
    <row r="704" spans="1:27" s="16" customFormat="1" x14ac:dyDescent="0.2">
      <c r="A704" s="239"/>
      <c r="C704" s="240"/>
      <c r="Z704" s="241"/>
      <c r="AA704" s="233"/>
    </row>
    <row r="705" spans="1:27" s="16" customFormat="1" x14ac:dyDescent="0.2">
      <c r="A705" s="239"/>
      <c r="C705" s="240"/>
      <c r="Z705" s="241"/>
      <c r="AA705" s="233"/>
    </row>
    <row r="706" spans="1:27" s="16" customFormat="1" x14ac:dyDescent="0.2">
      <c r="A706" s="239"/>
      <c r="C706" s="240"/>
      <c r="Z706" s="241"/>
      <c r="AA706" s="233"/>
    </row>
    <row r="707" spans="1:27" s="16" customFormat="1" x14ac:dyDescent="0.2">
      <c r="A707" s="239"/>
      <c r="C707" s="240"/>
      <c r="Z707" s="241"/>
      <c r="AA707" s="233"/>
    </row>
    <row r="708" spans="1:27" s="16" customFormat="1" x14ac:dyDescent="0.2">
      <c r="A708" s="239"/>
      <c r="C708" s="240"/>
      <c r="Z708" s="241"/>
      <c r="AA708" s="233"/>
    </row>
    <row r="709" spans="1:27" s="16" customFormat="1" x14ac:dyDescent="0.2">
      <c r="A709" s="239"/>
      <c r="C709" s="240"/>
      <c r="Z709" s="241"/>
      <c r="AA709" s="233"/>
    </row>
    <row r="710" spans="1:27" s="16" customFormat="1" x14ac:dyDescent="0.2">
      <c r="A710" s="239"/>
      <c r="C710" s="240"/>
      <c r="Z710" s="241"/>
      <c r="AA710" s="233"/>
    </row>
    <row r="711" spans="1:27" s="16" customFormat="1" x14ac:dyDescent="0.2">
      <c r="A711" s="239"/>
      <c r="C711" s="240"/>
      <c r="Z711" s="241"/>
      <c r="AA711" s="233"/>
    </row>
    <row r="712" spans="1:27" s="16" customFormat="1" x14ac:dyDescent="0.2">
      <c r="A712" s="239"/>
      <c r="C712" s="240"/>
      <c r="Z712" s="241"/>
      <c r="AA712" s="233"/>
    </row>
    <row r="713" spans="1:27" s="16" customFormat="1" x14ac:dyDescent="0.2">
      <c r="A713" s="239"/>
      <c r="C713" s="240"/>
      <c r="Z713" s="241"/>
      <c r="AA713" s="233"/>
    </row>
    <row r="714" spans="1:27" s="16" customFormat="1" x14ac:dyDescent="0.2">
      <c r="A714" s="239"/>
      <c r="C714" s="240"/>
      <c r="Z714" s="241"/>
      <c r="AA714" s="233"/>
    </row>
    <row r="715" spans="1:27" s="16" customFormat="1" x14ac:dyDescent="0.2">
      <c r="A715" s="239"/>
      <c r="C715" s="240"/>
      <c r="Z715" s="241"/>
      <c r="AA715" s="233"/>
    </row>
    <row r="716" spans="1:27" s="16" customFormat="1" x14ac:dyDescent="0.2">
      <c r="A716" s="239"/>
      <c r="C716" s="240"/>
      <c r="Z716" s="241"/>
      <c r="AA716" s="233"/>
    </row>
    <row r="717" spans="1:27" s="16" customFormat="1" x14ac:dyDescent="0.2">
      <c r="A717" s="239"/>
      <c r="C717" s="240"/>
      <c r="Z717" s="241"/>
      <c r="AA717" s="233"/>
    </row>
    <row r="718" spans="1:27" s="16" customFormat="1" x14ac:dyDescent="0.2">
      <c r="A718" s="239"/>
      <c r="C718" s="240"/>
      <c r="Z718" s="241"/>
      <c r="AA718" s="233"/>
    </row>
    <row r="719" spans="1:27" s="16" customFormat="1" x14ac:dyDescent="0.2">
      <c r="A719" s="239"/>
      <c r="C719" s="240"/>
      <c r="Z719" s="241"/>
      <c r="AA719" s="233"/>
    </row>
    <row r="720" spans="1:27" s="16" customFormat="1" x14ac:dyDescent="0.2">
      <c r="A720" s="239"/>
      <c r="C720" s="240"/>
      <c r="Z720" s="241"/>
      <c r="AA720" s="233"/>
    </row>
    <row r="721" spans="1:27" s="16" customFormat="1" x14ac:dyDescent="0.2">
      <c r="A721" s="239"/>
      <c r="C721" s="240"/>
      <c r="Z721" s="241"/>
      <c r="AA721" s="233"/>
    </row>
    <row r="722" spans="1:27" s="16" customFormat="1" x14ac:dyDescent="0.2">
      <c r="A722" s="239"/>
      <c r="C722" s="240"/>
      <c r="Z722" s="241"/>
      <c r="AA722" s="233"/>
    </row>
    <row r="723" spans="1:27" s="16" customFormat="1" x14ac:dyDescent="0.2">
      <c r="A723" s="239"/>
      <c r="C723" s="240"/>
      <c r="Z723" s="241"/>
      <c r="AA723" s="233"/>
    </row>
    <row r="724" spans="1:27" s="16" customFormat="1" x14ac:dyDescent="0.2">
      <c r="A724" s="239"/>
      <c r="C724" s="240"/>
      <c r="Z724" s="241"/>
      <c r="AA724" s="233"/>
    </row>
    <row r="725" spans="1:27" s="16" customFormat="1" x14ac:dyDescent="0.2">
      <c r="A725" s="239"/>
      <c r="C725" s="240"/>
      <c r="Z725" s="241"/>
      <c r="AA725" s="233"/>
    </row>
    <row r="726" spans="1:27" s="16" customFormat="1" x14ac:dyDescent="0.2">
      <c r="A726" s="239"/>
      <c r="C726" s="240"/>
      <c r="Z726" s="241"/>
      <c r="AA726" s="233"/>
    </row>
    <row r="727" spans="1:27" s="16" customFormat="1" x14ac:dyDescent="0.2">
      <c r="A727" s="239"/>
      <c r="C727" s="240"/>
      <c r="Z727" s="241"/>
      <c r="AA727" s="233"/>
    </row>
    <row r="728" spans="1:27" s="16" customFormat="1" x14ac:dyDescent="0.2">
      <c r="A728" s="239"/>
      <c r="C728" s="240"/>
      <c r="Z728" s="241"/>
      <c r="AA728" s="233"/>
    </row>
    <row r="729" spans="1:27" s="16" customFormat="1" x14ac:dyDescent="0.2">
      <c r="A729" s="239"/>
      <c r="C729" s="240"/>
      <c r="Z729" s="241"/>
      <c r="AA729" s="233"/>
    </row>
    <row r="730" spans="1:27" s="16" customFormat="1" x14ac:dyDescent="0.2">
      <c r="A730" s="239"/>
      <c r="C730" s="240"/>
      <c r="Z730" s="241"/>
      <c r="AA730" s="233"/>
    </row>
    <row r="731" spans="1:27" s="16" customFormat="1" x14ac:dyDescent="0.2">
      <c r="A731" s="239"/>
      <c r="C731" s="240"/>
      <c r="Z731" s="241"/>
      <c r="AA731" s="233"/>
    </row>
    <row r="732" spans="1:27" s="16" customFormat="1" x14ac:dyDescent="0.2">
      <c r="A732" s="239"/>
      <c r="C732" s="240"/>
      <c r="Z732" s="241"/>
      <c r="AA732" s="233"/>
    </row>
    <row r="733" spans="1:27" s="16" customFormat="1" x14ac:dyDescent="0.2">
      <c r="A733" s="239"/>
      <c r="C733" s="240"/>
      <c r="Z733" s="241"/>
      <c r="AA733" s="233"/>
    </row>
    <row r="734" spans="1:27" s="16" customFormat="1" x14ac:dyDescent="0.2">
      <c r="A734" s="239"/>
      <c r="C734" s="240"/>
      <c r="Z734" s="241"/>
      <c r="AA734" s="233"/>
    </row>
    <row r="735" spans="1:27" s="16" customFormat="1" x14ac:dyDescent="0.2">
      <c r="A735" s="239"/>
      <c r="C735" s="240"/>
      <c r="Z735" s="241"/>
      <c r="AA735" s="233"/>
    </row>
    <row r="736" spans="1:27" s="16" customFormat="1" x14ac:dyDescent="0.2">
      <c r="A736" s="239"/>
      <c r="C736" s="240"/>
      <c r="Z736" s="241"/>
      <c r="AA736" s="233"/>
    </row>
    <row r="737" spans="1:27" s="16" customFormat="1" x14ac:dyDescent="0.2">
      <c r="A737" s="239"/>
      <c r="C737" s="240"/>
      <c r="Z737" s="241"/>
      <c r="AA737" s="233"/>
    </row>
    <row r="738" spans="1:27" s="16" customFormat="1" x14ac:dyDescent="0.2">
      <c r="A738" s="239"/>
      <c r="C738" s="240"/>
      <c r="Z738" s="241"/>
      <c r="AA738" s="233"/>
    </row>
    <row r="739" spans="1:27" s="16" customFormat="1" x14ac:dyDescent="0.2">
      <c r="A739" s="239"/>
      <c r="C739" s="240"/>
      <c r="Z739" s="241"/>
      <c r="AA739" s="233"/>
    </row>
    <row r="740" spans="1:27" s="16" customFormat="1" x14ac:dyDescent="0.2">
      <c r="A740" s="239"/>
      <c r="C740" s="240"/>
      <c r="Z740" s="241"/>
      <c r="AA740" s="233"/>
    </row>
    <row r="741" spans="1:27" s="16" customFormat="1" x14ac:dyDescent="0.2">
      <c r="A741" s="239"/>
      <c r="C741" s="240"/>
      <c r="Z741" s="241"/>
      <c r="AA741" s="233"/>
    </row>
    <row r="742" spans="1:27" s="16" customFormat="1" x14ac:dyDescent="0.2">
      <c r="A742" s="239"/>
      <c r="C742" s="240"/>
      <c r="Z742" s="241"/>
      <c r="AA742" s="233"/>
    </row>
    <row r="743" spans="1:27" s="16" customFormat="1" x14ac:dyDescent="0.2">
      <c r="A743" s="239"/>
      <c r="C743" s="240"/>
      <c r="Z743" s="241"/>
      <c r="AA743" s="233"/>
    </row>
    <row r="744" spans="1:27" s="16" customFormat="1" x14ac:dyDescent="0.2">
      <c r="A744" s="239"/>
      <c r="C744" s="240"/>
      <c r="Z744" s="241"/>
      <c r="AA744" s="233"/>
    </row>
    <row r="745" spans="1:27" s="16" customFormat="1" x14ac:dyDescent="0.2">
      <c r="A745" s="239"/>
      <c r="C745" s="240"/>
      <c r="Z745" s="241"/>
      <c r="AA745" s="233"/>
    </row>
    <row r="746" spans="1:27" s="16" customFormat="1" x14ac:dyDescent="0.2">
      <c r="A746" s="239"/>
      <c r="C746" s="240"/>
      <c r="Z746" s="241"/>
      <c r="AA746" s="233"/>
    </row>
    <row r="747" spans="1:27" s="16" customFormat="1" x14ac:dyDescent="0.2">
      <c r="A747" s="239"/>
      <c r="C747" s="240"/>
      <c r="Z747" s="241"/>
      <c r="AA747" s="233"/>
    </row>
    <row r="748" spans="1:27" s="16" customFormat="1" x14ac:dyDescent="0.2">
      <c r="A748" s="239"/>
      <c r="C748" s="240"/>
      <c r="Z748" s="241"/>
      <c r="AA748" s="233"/>
    </row>
    <row r="749" spans="1:27" s="16" customFormat="1" x14ac:dyDescent="0.2">
      <c r="A749" s="239"/>
      <c r="C749" s="240"/>
      <c r="Z749" s="241"/>
      <c r="AA749" s="233"/>
    </row>
    <row r="750" spans="1:27" s="16" customFormat="1" x14ac:dyDescent="0.2">
      <c r="A750" s="239"/>
      <c r="C750" s="240"/>
      <c r="Z750" s="241"/>
      <c r="AA750" s="233"/>
    </row>
    <row r="751" spans="1:27" s="16" customFormat="1" x14ac:dyDescent="0.2">
      <c r="A751" s="239"/>
      <c r="C751" s="240"/>
      <c r="Z751" s="241"/>
      <c r="AA751" s="233"/>
    </row>
    <row r="752" spans="1:27" s="16" customFormat="1" x14ac:dyDescent="0.2">
      <c r="A752" s="239"/>
      <c r="C752" s="240"/>
      <c r="Z752" s="241"/>
      <c r="AA752" s="233"/>
    </row>
    <row r="753" spans="1:27" s="16" customFormat="1" x14ac:dyDescent="0.2">
      <c r="A753" s="239"/>
      <c r="C753" s="240"/>
      <c r="Z753" s="241"/>
      <c r="AA753" s="233"/>
    </row>
    <row r="754" spans="1:27" s="16" customFormat="1" x14ac:dyDescent="0.2">
      <c r="A754" s="239"/>
      <c r="C754" s="240"/>
      <c r="Z754" s="241"/>
      <c r="AA754" s="233"/>
    </row>
    <row r="755" spans="1:27" s="16" customFormat="1" x14ac:dyDescent="0.2">
      <c r="A755" s="239"/>
      <c r="C755" s="240"/>
      <c r="Z755" s="241"/>
      <c r="AA755" s="233"/>
    </row>
    <row r="756" spans="1:27" s="16" customFormat="1" x14ac:dyDescent="0.2">
      <c r="A756" s="239"/>
      <c r="C756" s="240"/>
      <c r="Z756" s="241"/>
      <c r="AA756" s="233"/>
    </row>
    <row r="757" spans="1:27" s="16" customFormat="1" x14ac:dyDescent="0.2">
      <c r="A757" s="239"/>
      <c r="C757" s="240"/>
      <c r="Z757" s="241"/>
      <c r="AA757" s="233"/>
    </row>
    <row r="758" spans="1:27" s="16" customFormat="1" x14ac:dyDescent="0.2">
      <c r="A758" s="239"/>
      <c r="C758" s="240"/>
      <c r="Z758" s="241"/>
      <c r="AA758" s="233"/>
    </row>
    <row r="759" spans="1:27" s="16" customFormat="1" x14ac:dyDescent="0.2">
      <c r="A759" s="239"/>
      <c r="C759" s="240"/>
      <c r="Z759" s="241"/>
      <c r="AA759" s="233"/>
    </row>
    <row r="760" spans="1:27" s="16" customFormat="1" x14ac:dyDescent="0.2">
      <c r="A760" s="239"/>
      <c r="C760" s="240"/>
      <c r="Z760" s="241"/>
      <c r="AA760" s="233"/>
    </row>
    <row r="761" spans="1:27" s="16" customFormat="1" x14ac:dyDescent="0.2">
      <c r="A761" s="239"/>
      <c r="C761" s="240"/>
      <c r="Z761" s="241"/>
      <c r="AA761" s="233"/>
    </row>
    <row r="762" spans="1:27" s="16" customFormat="1" x14ac:dyDescent="0.2">
      <c r="A762" s="239"/>
      <c r="C762" s="240"/>
      <c r="Z762" s="241"/>
      <c r="AA762" s="233"/>
    </row>
    <row r="763" spans="1:27" s="16" customFormat="1" x14ac:dyDescent="0.2">
      <c r="A763" s="239"/>
      <c r="C763" s="240"/>
      <c r="Z763" s="241"/>
      <c r="AA763" s="233"/>
    </row>
    <row r="764" spans="1:27" s="16" customFormat="1" x14ac:dyDescent="0.2">
      <c r="A764" s="239"/>
      <c r="C764" s="240"/>
      <c r="Z764" s="241"/>
      <c r="AA764" s="233"/>
    </row>
    <row r="765" spans="1:27" s="16" customFormat="1" x14ac:dyDescent="0.2">
      <c r="A765" s="239"/>
      <c r="C765" s="240"/>
      <c r="Z765" s="241"/>
      <c r="AA765" s="233"/>
    </row>
    <row r="766" spans="1:27" s="16" customFormat="1" x14ac:dyDescent="0.2">
      <c r="A766" s="239"/>
      <c r="C766" s="240"/>
      <c r="Z766" s="241"/>
      <c r="AA766" s="233"/>
    </row>
    <row r="767" spans="1:27" s="16" customFormat="1" x14ac:dyDescent="0.2">
      <c r="A767" s="239"/>
      <c r="C767" s="240"/>
      <c r="Z767" s="241"/>
      <c r="AA767" s="233"/>
    </row>
    <row r="768" spans="1:27" s="16" customFormat="1" x14ac:dyDescent="0.2">
      <c r="A768" s="239"/>
      <c r="C768" s="240"/>
      <c r="Z768" s="241"/>
      <c r="AA768" s="233"/>
    </row>
    <row r="769" spans="1:27" s="16" customFormat="1" x14ac:dyDescent="0.2">
      <c r="A769" s="239"/>
      <c r="C769" s="240"/>
      <c r="Z769" s="241"/>
      <c r="AA769" s="233"/>
    </row>
    <row r="770" spans="1:27" s="16" customFormat="1" x14ac:dyDescent="0.2">
      <c r="A770" s="239"/>
      <c r="C770" s="240"/>
      <c r="Z770" s="241"/>
      <c r="AA770" s="233"/>
    </row>
    <row r="771" spans="1:27" s="16" customFormat="1" x14ac:dyDescent="0.2">
      <c r="A771" s="239"/>
      <c r="C771" s="240"/>
      <c r="Z771" s="241"/>
      <c r="AA771" s="233"/>
    </row>
    <row r="772" spans="1:27" s="16" customFormat="1" x14ac:dyDescent="0.2">
      <c r="A772" s="239"/>
      <c r="C772" s="240"/>
      <c r="Z772" s="241"/>
      <c r="AA772" s="233"/>
    </row>
    <row r="773" spans="1:27" s="16" customFormat="1" x14ac:dyDescent="0.2">
      <c r="A773" s="239"/>
      <c r="C773" s="240"/>
      <c r="Z773" s="241"/>
      <c r="AA773" s="233"/>
    </row>
    <row r="774" spans="1:27" s="16" customFormat="1" x14ac:dyDescent="0.2">
      <c r="A774" s="239"/>
      <c r="C774" s="240"/>
      <c r="Z774" s="241"/>
      <c r="AA774" s="233"/>
    </row>
    <row r="775" spans="1:27" s="16" customFormat="1" x14ac:dyDescent="0.2">
      <c r="A775" s="239"/>
      <c r="C775" s="240"/>
      <c r="Z775" s="241"/>
      <c r="AA775" s="233"/>
    </row>
    <row r="776" spans="1:27" s="16" customFormat="1" x14ac:dyDescent="0.2">
      <c r="A776" s="239"/>
      <c r="C776" s="240"/>
      <c r="Z776" s="241"/>
      <c r="AA776" s="233"/>
    </row>
    <row r="777" spans="1:27" s="16" customFormat="1" x14ac:dyDescent="0.2">
      <c r="A777" s="239"/>
      <c r="C777" s="240"/>
      <c r="Z777" s="241"/>
      <c r="AA777" s="233"/>
    </row>
    <row r="778" spans="1:27" s="16" customFormat="1" x14ac:dyDescent="0.2">
      <c r="A778" s="239"/>
      <c r="C778" s="240"/>
      <c r="Z778" s="241"/>
      <c r="AA778" s="233"/>
    </row>
    <row r="779" spans="1:27" s="16" customFormat="1" x14ac:dyDescent="0.2">
      <c r="A779" s="239"/>
      <c r="C779" s="240"/>
      <c r="Z779" s="241"/>
      <c r="AA779" s="233"/>
    </row>
    <row r="780" spans="1:27" s="16" customFormat="1" x14ac:dyDescent="0.2">
      <c r="A780" s="239"/>
      <c r="C780" s="240"/>
      <c r="Z780" s="241"/>
      <c r="AA780" s="233"/>
    </row>
    <row r="781" spans="1:27" s="16" customFormat="1" x14ac:dyDescent="0.2">
      <c r="A781" s="239"/>
      <c r="C781" s="240"/>
      <c r="Z781" s="241"/>
      <c r="AA781" s="233"/>
    </row>
    <row r="782" spans="1:27" s="16" customFormat="1" x14ac:dyDescent="0.2">
      <c r="A782" s="239"/>
      <c r="C782" s="240"/>
      <c r="Z782" s="241"/>
      <c r="AA782" s="233"/>
    </row>
    <row r="783" spans="1:27" s="16" customFormat="1" x14ac:dyDescent="0.2">
      <c r="A783" s="239"/>
      <c r="C783" s="240"/>
      <c r="Z783" s="241"/>
      <c r="AA783" s="233"/>
    </row>
    <row r="784" spans="1:27" s="16" customFormat="1" x14ac:dyDescent="0.2">
      <c r="A784" s="239"/>
      <c r="C784" s="240"/>
      <c r="Z784" s="241"/>
      <c r="AA784" s="233"/>
    </row>
    <row r="785" spans="1:27" s="16" customFormat="1" x14ac:dyDescent="0.2">
      <c r="A785" s="239"/>
      <c r="C785" s="240"/>
      <c r="Z785" s="241"/>
      <c r="AA785" s="233"/>
    </row>
    <row r="786" spans="1:27" s="16" customFormat="1" x14ac:dyDescent="0.2">
      <c r="A786" s="239"/>
      <c r="C786" s="240"/>
      <c r="Z786" s="241"/>
      <c r="AA786" s="233"/>
    </row>
    <row r="787" spans="1:27" s="16" customFormat="1" x14ac:dyDescent="0.2">
      <c r="A787" s="239"/>
      <c r="C787" s="240"/>
      <c r="Z787" s="241"/>
      <c r="AA787" s="233"/>
    </row>
    <row r="788" spans="1:27" s="16" customFormat="1" x14ac:dyDescent="0.2">
      <c r="A788" s="239"/>
      <c r="C788" s="240"/>
      <c r="Z788" s="241"/>
      <c r="AA788" s="233"/>
    </row>
    <row r="789" spans="1:27" s="16" customFormat="1" x14ac:dyDescent="0.2">
      <c r="A789" s="239"/>
      <c r="C789" s="240"/>
      <c r="Z789" s="241"/>
      <c r="AA789" s="233"/>
    </row>
    <row r="790" spans="1:27" s="16" customFormat="1" x14ac:dyDescent="0.2">
      <c r="A790" s="239"/>
      <c r="C790" s="240"/>
      <c r="Z790" s="241"/>
      <c r="AA790" s="233"/>
    </row>
    <row r="791" spans="1:27" s="16" customFormat="1" x14ac:dyDescent="0.2">
      <c r="A791" s="239"/>
      <c r="C791" s="240"/>
      <c r="Z791" s="241"/>
      <c r="AA791" s="233"/>
    </row>
    <row r="792" spans="1:27" s="16" customFormat="1" x14ac:dyDescent="0.2">
      <c r="A792" s="239"/>
      <c r="C792" s="240"/>
      <c r="Z792" s="241"/>
      <c r="AA792" s="233"/>
    </row>
    <row r="793" spans="1:27" s="16" customFormat="1" x14ac:dyDescent="0.2">
      <c r="A793" s="239"/>
      <c r="C793" s="240"/>
      <c r="Z793" s="241"/>
      <c r="AA793" s="233"/>
    </row>
    <row r="794" spans="1:27" s="16" customFormat="1" x14ac:dyDescent="0.2">
      <c r="A794" s="239"/>
      <c r="C794" s="240"/>
      <c r="Z794" s="241"/>
      <c r="AA794" s="233"/>
    </row>
    <row r="795" spans="1:27" s="16" customFormat="1" x14ac:dyDescent="0.2">
      <c r="A795" s="239"/>
      <c r="C795" s="240"/>
      <c r="Z795" s="241"/>
      <c r="AA795" s="233"/>
    </row>
    <row r="796" spans="1:27" s="16" customFormat="1" x14ac:dyDescent="0.2">
      <c r="A796" s="239"/>
      <c r="C796" s="240"/>
      <c r="Z796" s="241"/>
      <c r="AA796" s="233"/>
    </row>
    <row r="797" spans="1:27" s="16" customFormat="1" x14ac:dyDescent="0.2">
      <c r="A797" s="239"/>
      <c r="C797" s="240"/>
      <c r="Z797" s="241"/>
      <c r="AA797" s="233"/>
    </row>
    <row r="798" spans="1:27" s="16" customFormat="1" x14ac:dyDescent="0.2">
      <c r="A798" s="239"/>
      <c r="C798" s="240"/>
      <c r="Z798" s="241"/>
      <c r="AA798" s="233"/>
    </row>
    <row r="799" spans="1:27" s="16" customFormat="1" x14ac:dyDescent="0.2">
      <c r="A799" s="239"/>
      <c r="C799" s="240"/>
      <c r="Z799" s="241"/>
      <c r="AA799" s="233"/>
    </row>
    <row r="800" spans="1:27" s="16" customFormat="1" x14ac:dyDescent="0.2">
      <c r="A800" s="239"/>
      <c r="C800" s="240"/>
      <c r="Z800" s="241"/>
      <c r="AA800" s="233"/>
    </row>
    <row r="801" spans="1:27" s="16" customFormat="1" x14ac:dyDescent="0.2">
      <c r="A801" s="239"/>
      <c r="C801" s="240"/>
      <c r="Z801" s="241"/>
      <c r="AA801" s="233"/>
    </row>
    <row r="802" spans="1:27" s="16" customFormat="1" x14ac:dyDescent="0.2">
      <c r="A802" s="239"/>
      <c r="C802" s="240"/>
      <c r="Z802" s="241"/>
      <c r="AA802" s="233"/>
    </row>
    <row r="803" spans="1:27" s="16" customFormat="1" x14ac:dyDescent="0.2">
      <c r="A803" s="239"/>
      <c r="C803" s="240"/>
      <c r="Z803" s="241"/>
      <c r="AA803" s="233"/>
    </row>
    <row r="804" spans="1:27" s="16" customFormat="1" x14ac:dyDescent="0.2">
      <c r="A804" s="239"/>
      <c r="C804" s="240"/>
      <c r="Z804" s="241"/>
      <c r="AA804" s="233"/>
    </row>
    <row r="805" spans="1:27" s="16" customFormat="1" x14ac:dyDescent="0.2">
      <c r="A805" s="239"/>
      <c r="C805" s="240"/>
      <c r="Z805" s="241"/>
      <c r="AA805" s="233"/>
    </row>
    <row r="806" spans="1:27" s="16" customFormat="1" x14ac:dyDescent="0.2">
      <c r="A806" s="239"/>
      <c r="C806" s="240"/>
      <c r="Z806" s="241"/>
      <c r="AA806" s="233"/>
    </row>
    <row r="807" spans="1:27" s="16" customFormat="1" x14ac:dyDescent="0.2">
      <c r="A807" s="239"/>
      <c r="C807" s="240"/>
      <c r="Z807" s="241"/>
      <c r="AA807" s="233"/>
    </row>
    <row r="808" spans="1:27" s="16" customFormat="1" x14ac:dyDescent="0.2">
      <c r="A808" s="239"/>
      <c r="C808" s="240"/>
      <c r="Z808" s="241"/>
      <c r="AA808" s="233"/>
    </row>
    <row r="809" spans="1:27" s="16" customFormat="1" x14ac:dyDescent="0.2">
      <c r="A809" s="239"/>
      <c r="C809" s="240"/>
      <c r="Z809" s="241"/>
      <c r="AA809" s="233"/>
    </row>
    <row r="810" spans="1:27" s="16" customFormat="1" x14ac:dyDescent="0.2">
      <c r="A810" s="239"/>
      <c r="C810" s="240"/>
      <c r="Z810" s="241"/>
      <c r="AA810" s="233"/>
    </row>
    <row r="811" spans="1:27" s="16" customFormat="1" x14ac:dyDescent="0.2">
      <c r="A811" s="239"/>
      <c r="C811" s="240"/>
      <c r="Z811" s="241"/>
      <c r="AA811" s="233"/>
    </row>
    <row r="812" spans="1:27" s="16" customFormat="1" x14ac:dyDescent="0.2">
      <c r="A812" s="239"/>
      <c r="C812" s="240"/>
      <c r="Z812" s="241"/>
      <c r="AA812" s="233"/>
    </row>
    <row r="813" spans="1:27" s="16" customFormat="1" x14ac:dyDescent="0.2">
      <c r="A813" s="239"/>
      <c r="C813" s="240"/>
      <c r="Z813" s="241"/>
      <c r="AA813" s="233"/>
    </row>
    <row r="814" spans="1:27" s="16" customFormat="1" x14ac:dyDescent="0.2">
      <c r="A814" s="239"/>
      <c r="C814" s="240"/>
      <c r="Z814" s="241"/>
      <c r="AA814" s="233"/>
    </row>
    <row r="815" spans="1:27" s="16" customFormat="1" x14ac:dyDescent="0.2">
      <c r="A815" s="239"/>
      <c r="C815" s="240"/>
      <c r="Z815" s="241"/>
      <c r="AA815" s="233"/>
    </row>
    <row r="816" spans="1:27" s="16" customFormat="1" x14ac:dyDescent="0.2">
      <c r="A816" s="239"/>
      <c r="C816" s="240"/>
      <c r="Z816" s="241"/>
      <c r="AA816" s="233"/>
    </row>
    <row r="817" spans="1:27" s="16" customFormat="1" x14ac:dyDescent="0.2">
      <c r="A817" s="239"/>
      <c r="C817" s="240"/>
      <c r="Z817" s="241"/>
      <c r="AA817" s="233"/>
    </row>
    <row r="818" spans="1:27" s="16" customFormat="1" x14ac:dyDescent="0.2">
      <c r="A818" s="239"/>
      <c r="C818" s="240"/>
      <c r="Z818" s="241"/>
      <c r="AA818" s="233"/>
    </row>
    <row r="819" spans="1:27" s="16" customFormat="1" x14ac:dyDescent="0.2">
      <c r="A819" s="239"/>
      <c r="C819" s="240"/>
      <c r="Z819" s="241"/>
      <c r="AA819" s="233"/>
    </row>
    <row r="820" spans="1:27" s="16" customFormat="1" x14ac:dyDescent="0.2">
      <c r="A820" s="239"/>
      <c r="C820" s="240"/>
      <c r="Z820" s="241"/>
      <c r="AA820" s="233"/>
    </row>
    <row r="821" spans="1:27" s="16" customFormat="1" x14ac:dyDescent="0.2">
      <c r="A821" s="239"/>
      <c r="C821" s="240"/>
      <c r="Z821" s="241"/>
      <c r="AA821" s="233"/>
    </row>
    <row r="822" spans="1:27" s="16" customFormat="1" x14ac:dyDescent="0.2">
      <c r="A822" s="239"/>
      <c r="C822" s="240"/>
      <c r="Z822" s="241"/>
      <c r="AA822" s="233"/>
    </row>
    <row r="823" spans="1:27" s="16" customFormat="1" x14ac:dyDescent="0.2">
      <c r="A823" s="239"/>
      <c r="C823" s="240"/>
      <c r="Z823" s="241"/>
      <c r="AA823" s="233"/>
    </row>
    <row r="824" spans="1:27" s="16" customFormat="1" x14ac:dyDescent="0.2">
      <c r="A824" s="239"/>
      <c r="C824" s="240"/>
      <c r="Z824" s="241"/>
      <c r="AA824" s="233"/>
    </row>
    <row r="825" spans="1:27" s="16" customFormat="1" x14ac:dyDescent="0.2">
      <c r="A825" s="239"/>
      <c r="C825" s="240"/>
      <c r="Z825" s="241"/>
      <c r="AA825" s="233"/>
    </row>
    <row r="826" spans="1:27" s="16" customFormat="1" x14ac:dyDescent="0.2">
      <c r="A826" s="239"/>
      <c r="C826" s="240"/>
      <c r="Z826" s="241"/>
      <c r="AA826" s="233"/>
    </row>
    <row r="827" spans="1:27" s="16" customFormat="1" x14ac:dyDescent="0.2">
      <c r="A827" s="239"/>
      <c r="C827" s="240"/>
      <c r="Z827" s="241"/>
      <c r="AA827" s="233"/>
    </row>
    <row r="828" spans="1:27" s="16" customFormat="1" x14ac:dyDescent="0.2">
      <c r="A828" s="239"/>
      <c r="C828" s="240"/>
      <c r="Z828" s="241"/>
      <c r="AA828" s="233"/>
    </row>
    <row r="829" spans="1:27" s="16" customFormat="1" x14ac:dyDescent="0.2">
      <c r="A829" s="239"/>
      <c r="C829" s="240"/>
      <c r="Z829" s="241"/>
      <c r="AA829" s="233"/>
    </row>
    <row r="830" spans="1:27" s="16" customFormat="1" x14ac:dyDescent="0.2">
      <c r="A830" s="239"/>
      <c r="C830" s="240"/>
      <c r="Z830" s="241"/>
      <c r="AA830" s="233"/>
    </row>
    <row r="831" spans="1:27" s="16" customFormat="1" x14ac:dyDescent="0.2">
      <c r="A831" s="239"/>
      <c r="C831" s="240"/>
      <c r="Z831" s="241"/>
      <c r="AA831" s="233"/>
    </row>
    <row r="832" spans="1:27" s="16" customFormat="1" x14ac:dyDescent="0.2">
      <c r="A832" s="239"/>
      <c r="C832" s="240"/>
      <c r="Z832" s="241"/>
      <c r="AA832" s="233"/>
    </row>
    <row r="833" spans="1:27" s="16" customFormat="1" x14ac:dyDescent="0.2">
      <c r="A833" s="239"/>
      <c r="C833" s="240"/>
      <c r="Z833" s="241"/>
      <c r="AA833" s="233"/>
    </row>
    <row r="834" spans="1:27" s="16" customFormat="1" x14ac:dyDescent="0.2">
      <c r="A834" s="239"/>
      <c r="C834" s="240"/>
      <c r="Z834" s="241"/>
      <c r="AA834" s="233"/>
    </row>
    <row r="835" spans="1:27" s="16" customFormat="1" x14ac:dyDescent="0.2">
      <c r="A835" s="239"/>
      <c r="C835" s="240"/>
      <c r="Z835" s="241"/>
      <c r="AA835" s="233"/>
    </row>
    <row r="836" spans="1:27" s="16" customFormat="1" x14ac:dyDescent="0.2">
      <c r="A836" s="239"/>
      <c r="C836" s="240"/>
      <c r="Z836" s="241"/>
      <c r="AA836" s="233"/>
    </row>
    <row r="837" spans="1:27" s="16" customFormat="1" x14ac:dyDescent="0.2">
      <c r="A837" s="239"/>
      <c r="C837" s="240"/>
      <c r="Z837" s="241"/>
      <c r="AA837" s="233"/>
    </row>
    <row r="838" spans="1:27" s="16" customFormat="1" x14ac:dyDescent="0.2">
      <c r="A838" s="239"/>
      <c r="C838" s="240"/>
      <c r="Z838" s="241"/>
      <c r="AA838" s="233"/>
    </row>
    <row r="839" spans="1:27" s="16" customFormat="1" x14ac:dyDescent="0.2">
      <c r="A839" s="239"/>
      <c r="C839" s="240"/>
      <c r="Z839" s="241"/>
      <c r="AA839" s="233"/>
    </row>
    <row r="840" spans="1:27" s="16" customFormat="1" x14ac:dyDescent="0.2">
      <c r="A840" s="239"/>
      <c r="C840" s="240"/>
      <c r="Z840" s="241"/>
      <c r="AA840" s="233"/>
    </row>
    <row r="841" spans="1:27" s="16" customFormat="1" x14ac:dyDescent="0.2">
      <c r="A841" s="239"/>
      <c r="C841" s="240"/>
      <c r="Z841" s="241"/>
      <c r="AA841" s="233"/>
    </row>
    <row r="842" spans="1:27" s="16" customFormat="1" x14ac:dyDescent="0.2">
      <c r="A842" s="239"/>
      <c r="C842" s="240"/>
      <c r="Z842" s="241"/>
      <c r="AA842" s="233"/>
    </row>
    <row r="843" spans="1:27" s="16" customFormat="1" x14ac:dyDescent="0.2">
      <c r="A843" s="239"/>
      <c r="C843" s="240"/>
      <c r="Z843" s="241"/>
      <c r="AA843" s="233"/>
    </row>
    <row r="844" spans="1:27" s="16" customFormat="1" x14ac:dyDescent="0.2">
      <c r="A844" s="239"/>
      <c r="C844" s="240"/>
      <c r="Z844" s="241"/>
      <c r="AA844" s="233"/>
    </row>
    <row r="845" spans="1:27" s="16" customFormat="1" x14ac:dyDescent="0.2">
      <c r="A845" s="239"/>
      <c r="C845" s="240"/>
      <c r="Z845" s="241"/>
      <c r="AA845" s="233"/>
    </row>
    <row r="846" spans="1:27" s="16" customFormat="1" x14ac:dyDescent="0.2">
      <c r="A846" s="239"/>
      <c r="C846" s="240"/>
      <c r="Z846" s="241"/>
      <c r="AA846" s="233"/>
    </row>
    <row r="847" spans="1:27" s="16" customFormat="1" x14ac:dyDescent="0.2">
      <c r="A847" s="239"/>
      <c r="C847" s="240"/>
      <c r="Z847" s="241"/>
      <c r="AA847" s="233"/>
    </row>
    <row r="848" spans="1:27" s="16" customFormat="1" x14ac:dyDescent="0.2">
      <c r="A848" s="239"/>
      <c r="C848" s="240"/>
      <c r="Z848" s="241"/>
      <c r="AA848" s="233"/>
    </row>
    <row r="849" spans="1:27" s="16" customFormat="1" x14ac:dyDescent="0.2">
      <c r="A849" s="239"/>
      <c r="C849" s="240"/>
      <c r="Z849" s="241"/>
      <c r="AA849" s="233"/>
    </row>
    <row r="850" spans="1:27" s="16" customFormat="1" x14ac:dyDescent="0.2">
      <c r="A850" s="239"/>
      <c r="C850" s="240"/>
      <c r="Z850" s="241"/>
      <c r="AA850" s="233"/>
    </row>
    <row r="851" spans="1:27" s="16" customFormat="1" x14ac:dyDescent="0.2">
      <c r="A851" s="239"/>
      <c r="C851" s="240"/>
      <c r="Z851" s="241"/>
      <c r="AA851" s="233"/>
    </row>
    <row r="852" spans="1:27" s="16" customFormat="1" x14ac:dyDescent="0.2">
      <c r="A852" s="239"/>
      <c r="C852" s="240"/>
      <c r="Z852" s="241"/>
      <c r="AA852" s="233"/>
    </row>
    <row r="853" spans="1:27" s="16" customFormat="1" x14ac:dyDescent="0.2">
      <c r="A853" s="239"/>
      <c r="C853" s="240"/>
      <c r="Z853" s="241"/>
      <c r="AA853" s="233"/>
    </row>
    <row r="854" spans="1:27" s="16" customFormat="1" x14ac:dyDescent="0.2">
      <c r="A854" s="239"/>
      <c r="C854" s="240"/>
      <c r="Z854" s="241"/>
      <c r="AA854" s="233"/>
    </row>
    <row r="855" spans="1:27" s="16" customFormat="1" x14ac:dyDescent="0.2">
      <c r="A855" s="239"/>
      <c r="C855" s="240"/>
      <c r="Z855" s="241"/>
      <c r="AA855" s="233"/>
    </row>
    <row r="856" spans="1:27" s="16" customFormat="1" x14ac:dyDescent="0.2">
      <c r="A856" s="239"/>
      <c r="C856" s="240"/>
      <c r="Z856" s="241"/>
      <c r="AA856" s="233"/>
    </row>
    <row r="857" spans="1:27" s="16" customFormat="1" x14ac:dyDescent="0.2">
      <c r="A857" s="239"/>
      <c r="C857" s="240"/>
      <c r="Z857" s="241"/>
      <c r="AA857" s="233"/>
    </row>
    <row r="858" spans="1:27" s="16" customFormat="1" x14ac:dyDescent="0.2">
      <c r="A858" s="239"/>
      <c r="C858" s="240"/>
      <c r="Z858" s="241"/>
      <c r="AA858" s="233"/>
    </row>
    <row r="859" spans="1:27" s="16" customFormat="1" x14ac:dyDescent="0.2">
      <c r="A859" s="239"/>
      <c r="C859" s="240"/>
      <c r="Z859" s="241"/>
      <c r="AA859" s="233"/>
    </row>
    <row r="860" spans="1:27" s="16" customFormat="1" x14ac:dyDescent="0.2">
      <c r="A860" s="239"/>
      <c r="C860" s="240"/>
      <c r="Z860" s="241"/>
      <c r="AA860" s="233"/>
    </row>
    <row r="861" spans="1:27" s="16" customFormat="1" x14ac:dyDescent="0.2">
      <c r="A861" s="239"/>
      <c r="C861" s="240"/>
      <c r="Z861" s="241"/>
      <c r="AA861" s="233"/>
    </row>
    <row r="862" spans="1:27" s="16" customFormat="1" x14ac:dyDescent="0.2">
      <c r="A862" s="239"/>
      <c r="C862" s="240"/>
      <c r="Z862" s="241"/>
      <c r="AA862" s="233"/>
    </row>
    <row r="863" spans="1:27" s="16" customFormat="1" x14ac:dyDescent="0.2">
      <c r="A863" s="239"/>
      <c r="C863" s="240"/>
      <c r="Z863" s="241"/>
      <c r="AA863" s="233"/>
    </row>
    <row r="864" spans="1:27" s="16" customFormat="1" x14ac:dyDescent="0.2">
      <c r="A864" s="239"/>
      <c r="C864" s="240"/>
      <c r="Z864" s="241"/>
      <c r="AA864" s="233"/>
    </row>
    <row r="865" spans="1:27" s="16" customFormat="1" x14ac:dyDescent="0.2">
      <c r="A865" s="239"/>
      <c r="C865" s="240"/>
      <c r="Z865" s="241"/>
      <c r="AA865" s="233"/>
    </row>
    <row r="866" spans="1:27" s="16" customFormat="1" x14ac:dyDescent="0.2">
      <c r="A866" s="239"/>
      <c r="C866" s="240"/>
      <c r="Z866" s="241"/>
      <c r="AA866" s="233"/>
    </row>
    <row r="867" spans="1:27" s="16" customFormat="1" x14ac:dyDescent="0.2">
      <c r="A867" s="239"/>
      <c r="C867" s="240"/>
      <c r="Z867" s="241"/>
      <c r="AA867" s="233"/>
    </row>
    <row r="868" spans="1:27" s="16" customFormat="1" x14ac:dyDescent="0.2">
      <c r="A868" s="239"/>
      <c r="C868" s="240"/>
      <c r="Z868" s="241"/>
      <c r="AA868" s="233"/>
    </row>
    <row r="869" spans="1:27" s="16" customFormat="1" x14ac:dyDescent="0.2">
      <c r="A869" s="239"/>
      <c r="C869" s="240"/>
      <c r="Z869" s="241"/>
      <c r="AA869" s="233"/>
    </row>
    <row r="870" spans="1:27" s="16" customFormat="1" x14ac:dyDescent="0.2">
      <c r="A870" s="239"/>
      <c r="C870" s="240"/>
      <c r="Z870" s="241"/>
      <c r="AA870" s="233"/>
    </row>
    <row r="871" spans="1:27" s="16" customFormat="1" x14ac:dyDescent="0.2">
      <c r="A871" s="239"/>
      <c r="C871" s="240"/>
      <c r="Z871" s="241"/>
      <c r="AA871" s="233"/>
    </row>
    <row r="872" spans="1:27" s="16" customFormat="1" x14ac:dyDescent="0.2">
      <c r="A872" s="239"/>
      <c r="C872" s="240"/>
      <c r="Z872" s="241"/>
      <c r="AA872" s="233"/>
    </row>
    <row r="873" spans="1:27" s="16" customFormat="1" x14ac:dyDescent="0.2">
      <c r="A873" s="239"/>
      <c r="C873" s="240"/>
      <c r="Z873" s="241"/>
      <c r="AA873" s="233"/>
    </row>
    <row r="874" spans="1:27" s="16" customFormat="1" x14ac:dyDescent="0.2">
      <c r="A874" s="239"/>
      <c r="C874" s="240"/>
      <c r="Z874" s="241"/>
      <c r="AA874" s="233"/>
    </row>
    <row r="875" spans="1:27" s="16" customFormat="1" x14ac:dyDescent="0.2">
      <c r="A875" s="239"/>
      <c r="C875" s="240"/>
      <c r="Z875" s="241"/>
      <c r="AA875" s="233"/>
    </row>
    <row r="876" spans="1:27" s="16" customFormat="1" x14ac:dyDescent="0.2">
      <c r="A876" s="239"/>
      <c r="C876" s="240"/>
      <c r="Z876" s="241"/>
      <c r="AA876" s="233"/>
    </row>
    <row r="877" spans="1:27" s="16" customFormat="1" x14ac:dyDescent="0.2">
      <c r="A877" s="239"/>
      <c r="C877" s="240"/>
      <c r="Z877" s="241"/>
      <c r="AA877" s="233"/>
    </row>
    <row r="878" spans="1:27" s="16" customFormat="1" x14ac:dyDescent="0.2">
      <c r="A878" s="239"/>
      <c r="C878" s="240"/>
      <c r="Z878" s="241"/>
      <c r="AA878" s="233"/>
    </row>
    <row r="879" spans="1:27" s="16" customFormat="1" x14ac:dyDescent="0.2">
      <c r="A879" s="239"/>
      <c r="C879" s="240"/>
      <c r="Z879" s="241"/>
      <c r="AA879" s="233"/>
    </row>
    <row r="880" spans="1:27" s="16" customFormat="1" x14ac:dyDescent="0.2">
      <c r="A880" s="239"/>
      <c r="C880" s="240"/>
      <c r="Z880" s="241"/>
      <c r="AA880" s="233"/>
    </row>
    <row r="881" spans="1:27" s="16" customFormat="1" x14ac:dyDescent="0.2">
      <c r="A881" s="239"/>
      <c r="C881" s="240"/>
      <c r="Z881" s="241"/>
      <c r="AA881" s="233"/>
    </row>
    <row r="882" spans="1:27" s="16" customFormat="1" x14ac:dyDescent="0.2">
      <c r="A882" s="239"/>
      <c r="C882" s="240"/>
      <c r="Z882" s="241"/>
      <c r="AA882" s="233"/>
    </row>
    <row r="883" spans="1:27" s="16" customFormat="1" x14ac:dyDescent="0.2">
      <c r="A883" s="239"/>
      <c r="C883" s="240"/>
      <c r="Z883" s="241"/>
      <c r="AA883" s="233"/>
    </row>
    <row r="884" spans="1:27" s="16" customFormat="1" x14ac:dyDescent="0.2">
      <c r="A884" s="239"/>
      <c r="C884" s="240"/>
      <c r="Z884" s="241"/>
      <c r="AA884" s="233"/>
    </row>
    <row r="885" spans="1:27" s="16" customFormat="1" x14ac:dyDescent="0.2">
      <c r="A885" s="239"/>
      <c r="C885" s="240"/>
      <c r="Z885" s="241"/>
      <c r="AA885" s="233"/>
    </row>
    <row r="886" spans="1:27" s="16" customFormat="1" x14ac:dyDescent="0.2">
      <c r="A886" s="239"/>
      <c r="C886" s="240"/>
      <c r="Z886" s="241"/>
      <c r="AA886" s="233"/>
    </row>
    <row r="887" spans="1:27" s="16" customFormat="1" x14ac:dyDescent="0.2">
      <c r="A887" s="239"/>
      <c r="C887" s="240"/>
      <c r="Z887" s="241"/>
      <c r="AA887" s="233"/>
    </row>
    <row r="888" spans="1:27" s="16" customFormat="1" x14ac:dyDescent="0.2">
      <c r="A888" s="239"/>
      <c r="C888" s="240"/>
      <c r="Z888" s="241"/>
      <c r="AA888" s="233"/>
    </row>
    <row r="889" spans="1:27" s="16" customFormat="1" x14ac:dyDescent="0.2">
      <c r="A889" s="239"/>
      <c r="C889" s="240"/>
      <c r="Z889" s="241"/>
      <c r="AA889" s="233"/>
    </row>
    <row r="890" spans="1:27" s="16" customFormat="1" x14ac:dyDescent="0.2">
      <c r="A890" s="239"/>
      <c r="C890" s="240"/>
      <c r="Z890" s="241"/>
      <c r="AA890" s="233"/>
    </row>
    <row r="891" spans="1:27" s="16" customFormat="1" x14ac:dyDescent="0.2">
      <c r="A891" s="239"/>
      <c r="C891" s="240"/>
      <c r="Z891" s="241"/>
      <c r="AA891" s="233"/>
    </row>
    <row r="892" spans="1:27" s="16" customFormat="1" x14ac:dyDescent="0.2">
      <c r="A892" s="239"/>
      <c r="C892" s="240"/>
      <c r="Z892" s="241"/>
      <c r="AA892" s="233"/>
    </row>
    <row r="893" spans="1:27" s="16" customFormat="1" x14ac:dyDescent="0.2">
      <c r="A893" s="239"/>
      <c r="C893" s="240"/>
      <c r="Z893" s="241"/>
      <c r="AA893" s="233"/>
    </row>
    <row r="894" spans="1:27" s="16" customFormat="1" x14ac:dyDescent="0.2">
      <c r="A894" s="239"/>
      <c r="C894" s="240"/>
      <c r="Z894" s="241"/>
      <c r="AA894" s="233"/>
    </row>
    <row r="895" spans="1:27" s="16" customFormat="1" x14ac:dyDescent="0.2">
      <c r="A895" s="239"/>
      <c r="C895" s="240"/>
      <c r="Z895" s="241"/>
      <c r="AA895" s="233"/>
    </row>
    <row r="896" spans="1:27" s="16" customFormat="1" x14ac:dyDescent="0.2">
      <c r="A896" s="239"/>
      <c r="C896" s="240"/>
      <c r="Z896" s="241"/>
      <c r="AA896" s="233"/>
    </row>
    <row r="897" spans="1:27" s="16" customFormat="1" x14ac:dyDescent="0.2">
      <c r="A897" s="239"/>
      <c r="C897" s="240"/>
      <c r="Z897" s="241"/>
      <c r="AA897" s="233"/>
    </row>
    <row r="898" spans="1:27" s="16" customFormat="1" x14ac:dyDescent="0.2">
      <c r="A898" s="239"/>
      <c r="C898" s="240"/>
      <c r="Z898" s="241"/>
      <c r="AA898" s="233"/>
    </row>
    <row r="899" spans="1:27" s="16" customFormat="1" x14ac:dyDescent="0.2">
      <c r="A899" s="239"/>
      <c r="C899" s="240"/>
      <c r="Z899" s="241"/>
      <c r="AA899" s="233"/>
    </row>
    <row r="900" spans="1:27" s="16" customFormat="1" x14ac:dyDescent="0.2">
      <c r="A900" s="239"/>
      <c r="C900" s="240"/>
      <c r="Z900" s="241"/>
      <c r="AA900" s="233"/>
    </row>
    <row r="901" spans="1:27" s="16" customFormat="1" x14ac:dyDescent="0.2">
      <c r="A901" s="239"/>
      <c r="C901" s="240"/>
      <c r="Z901" s="241"/>
      <c r="AA901" s="233"/>
    </row>
    <row r="902" spans="1:27" s="16" customFormat="1" x14ac:dyDescent="0.2">
      <c r="A902" s="239"/>
      <c r="C902" s="240"/>
      <c r="Z902" s="241"/>
      <c r="AA902" s="233"/>
    </row>
    <row r="903" spans="1:27" s="16" customFormat="1" x14ac:dyDescent="0.2">
      <c r="A903" s="239"/>
      <c r="C903" s="240"/>
      <c r="Z903" s="241"/>
      <c r="AA903" s="233"/>
    </row>
    <row r="904" spans="1:27" s="16" customFormat="1" x14ac:dyDescent="0.2">
      <c r="A904" s="239"/>
      <c r="C904" s="240"/>
      <c r="Z904" s="241"/>
      <c r="AA904" s="233"/>
    </row>
    <row r="905" spans="1:27" s="16" customFormat="1" x14ac:dyDescent="0.2">
      <c r="A905" s="239"/>
      <c r="C905" s="240"/>
      <c r="Z905" s="241"/>
      <c r="AA905" s="233"/>
    </row>
    <row r="906" spans="1:27" s="16" customFormat="1" x14ac:dyDescent="0.2">
      <c r="A906" s="239"/>
      <c r="C906" s="240"/>
      <c r="Z906" s="241"/>
      <c r="AA906" s="233"/>
    </row>
    <row r="907" spans="1:27" s="16" customFormat="1" x14ac:dyDescent="0.2">
      <c r="A907" s="239"/>
      <c r="C907" s="240"/>
      <c r="Z907" s="241"/>
      <c r="AA907" s="233"/>
    </row>
    <row r="908" spans="1:27" s="16" customFormat="1" x14ac:dyDescent="0.2">
      <c r="A908" s="239"/>
      <c r="C908" s="240"/>
      <c r="Z908" s="241"/>
      <c r="AA908" s="233"/>
    </row>
    <row r="909" spans="1:27" s="16" customFormat="1" x14ac:dyDescent="0.2">
      <c r="A909" s="239"/>
      <c r="C909" s="240"/>
      <c r="Z909" s="241"/>
      <c r="AA909" s="233"/>
    </row>
    <row r="910" spans="1:27" s="16" customFormat="1" x14ac:dyDescent="0.2">
      <c r="A910" s="239"/>
      <c r="C910" s="240"/>
      <c r="Z910" s="241"/>
      <c r="AA910" s="233"/>
    </row>
    <row r="911" spans="1:27" s="16" customFormat="1" x14ac:dyDescent="0.2">
      <c r="A911" s="239"/>
      <c r="C911" s="240"/>
      <c r="Z911" s="241"/>
      <c r="AA911" s="233"/>
    </row>
    <row r="912" spans="1:27" s="16" customFormat="1" x14ac:dyDescent="0.2">
      <c r="A912" s="239"/>
      <c r="C912" s="240"/>
      <c r="Z912" s="241"/>
      <c r="AA912" s="233"/>
    </row>
    <row r="913" spans="1:27" s="16" customFormat="1" x14ac:dyDescent="0.2">
      <c r="A913" s="239"/>
      <c r="C913" s="240"/>
      <c r="Z913" s="241"/>
      <c r="AA913" s="233"/>
    </row>
    <row r="914" spans="1:27" s="16" customFormat="1" x14ac:dyDescent="0.2">
      <c r="A914" s="239"/>
      <c r="C914" s="240"/>
      <c r="Z914" s="241"/>
      <c r="AA914" s="233"/>
    </row>
    <row r="915" spans="1:27" s="16" customFormat="1" x14ac:dyDescent="0.2">
      <c r="A915" s="239"/>
      <c r="C915" s="240"/>
      <c r="Z915" s="241"/>
      <c r="AA915" s="233"/>
    </row>
    <row r="916" spans="1:27" s="16" customFormat="1" x14ac:dyDescent="0.2">
      <c r="A916" s="239"/>
      <c r="C916" s="240"/>
      <c r="Z916" s="241"/>
      <c r="AA916" s="233"/>
    </row>
    <row r="917" spans="1:27" s="16" customFormat="1" x14ac:dyDescent="0.2">
      <c r="A917" s="239"/>
      <c r="C917" s="240"/>
      <c r="Z917" s="241"/>
      <c r="AA917" s="233"/>
    </row>
    <row r="918" spans="1:27" s="16" customFormat="1" x14ac:dyDescent="0.2">
      <c r="A918" s="239"/>
      <c r="C918" s="240"/>
      <c r="Z918" s="241"/>
      <c r="AA918" s="233"/>
    </row>
    <row r="919" spans="1:27" s="16" customFormat="1" x14ac:dyDescent="0.2">
      <c r="A919" s="239"/>
      <c r="C919" s="240"/>
      <c r="Z919" s="241"/>
      <c r="AA919" s="233"/>
    </row>
    <row r="920" spans="1:27" s="16" customFormat="1" x14ac:dyDescent="0.2">
      <c r="A920" s="239"/>
      <c r="C920" s="240"/>
      <c r="Z920" s="241"/>
      <c r="AA920" s="233"/>
    </row>
    <row r="921" spans="1:27" s="16" customFormat="1" x14ac:dyDescent="0.2">
      <c r="A921" s="239"/>
      <c r="C921" s="240"/>
      <c r="Z921" s="241"/>
      <c r="AA921" s="233"/>
    </row>
    <row r="922" spans="1:27" s="16" customFormat="1" x14ac:dyDescent="0.2">
      <c r="A922" s="239"/>
      <c r="C922" s="240"/>
      <c r="Z922" s="241"/>
      <c r="AA922" s="233"/>
    </row>
    <row r="923" spans="1:27" s="16" customFormat="1" x14ac:dyDescent="0.2">
      <c r="A923" s="239"/>
      <c r="C923" s="240"/>
      <c r="Z923" s="241"/>
      <c r="AA923" s="233"/>
    </row>
    <row r="924" spans="1:27" s="16" customFormat="1" x14ac:dyDescent="0.2">
      <c r="A924" s="239"/>
      <c r="C924" s="240"/>
      <c r="Z924" s="241"/>
      <c r="AA924" s="233"/>
    </row>
    <row r="925" spans="1:27" s="16" customFormat="1" x14ac:dyDescent="0.2">
      <c r="A925" s="239"/>
      <c r="C925" s="240"/>
      <c r="Z925" s="241"/>
      <c r="AA925" s="233"/>
    </row>
    <row r="926" spans="1:27" s="16" customFormat="1" x14ac:dyDescent="0.2">
      <c r="A926" s="239"/>
      <c r="C926" s="240"/>
      <c r="Z926" s="241"/>
      <c r="AA926" s="233"/>
    </row>
    <row r="927" spans="1:27" s="16" customFormat="1" x14ac:dyDescent="0.2">
      <c r="A927" s="239"/>
      <c r="C927" s="240"/>
      <c r="Z927" s="241"/>
      <c r="AA927" s="233"/>
    </row>
    <row r="928" spans="1:27" s="16" customFormat="1" x14ac:dyDescent="0.2">
      <c r="A928" s="239"/>
      <c r="C928" s="240"/>
      <c r="Z928" s="241"/>
      <c r="AA928" s="233"/>
    </row>
    <row r="929" spans="1:27" s="16" customFormat="1" x14ac:dyDescent="0.2">
      <c r="A929" s="239"/>
      <c r="C929" s="240"/>
      <c r="Z929" s="241"/>
      <c r="AA929" s="233"/>
    </row>
    <row r="930" spans="1:27" s="16" customFormat="1" x14ac:dyDescent="0.2">
      <c r="A930" s="239"/>
      <c r="C930" s="240"/>
      <c r="Z930" s="241"/>
      <c r="AA930" s="233"/>
    </row>
    <row r="931" spans="1:27" s="16" customFormat="1" x14ac:dyDescent="0.2">
      <c r="A931" s="239"/>
      <c r="C931" s="240"/>
      <c r="Z931" s="241"/>
      <c r="AA931" s="233"/>
    </row>
    <row r="932" spans="1:27" s="16" customFormat="1" x14ac:dyDescent="0.2">
      <c r="A932" s="239"/>
      <c r="C932" s="240"/>
      <c r="Z932" s="241"/>
      <c r="AA932" s="233"/>
    </row>
    <row r="933" spans="1:27" s="16" customFormat="1" x14ac:dyDescent="0.2">
      <c r="A933" s="239"/>
      <c r="C933" s="240"/>
      <c r="Z933" s="241"/>
      <c r="AA933" s="233"/>
    </row>
    <row r="934" spans="1:27" s="16" customFormat="1" x14ac:dyDescent="0.2">
      <c r="A934" s="239"/>
      <c r="C934" s="240"/>
      <c r="Z934" s="241"/>
      <c r="AA934" s="233"/>
    </row>
    <row r="935" spans="1:27" s="16" customFormat="1" x14ac:dyDescent="0.2">
      <c r="A935" s="239"/>
      <c r="C935" s="240"/>
      <c r="Z935" s="241"/>
      <c r="AA935" s="233"/>
    </row>
    <row r="936" spans="1:27" s="16" customFormat="1" x14ac:dyDescent="0.2">
      <c r="A936" s="239"/>
      <c r="C936" s="240"/>
      <c r="Z936" s="241"/>
      <c r="AA936" s="233"/>
    </row>
    <row r="937" spans="1:27" s="16" customFormat="1" x14ac:dyDescent="0.2">
      <c r="A937" s="239"/>
      <c r="C937" s="240"/>
      <c r="Z937" s="241"/>
      <c r="AA937" s="233"/>
    </row>
    <row r="938" spans="1:27" s="16" customFormat="1" x14ac:dyDescent="0.2">
      <c r="A938" s="239"/>
      <c r="C938" s="240"/>
      <c r="Z938" s="241"/>
      <c r="AA938" s="233"/>
    </row>
    <row r="939" spans="1:27" s="16" customFormat="1" x14ac:dyDescent="0.2">
      <c r="A939" s="239"/>
      <c r="C939" s="240"/>
      <c r="Z939" s="241"/>
      <c r="AA939" s="233"/>
    </row>
    <row r="940" spans="1:27" s="16" customFormat="1" x14ac:dyDescent="0.2">
      <c r="A940" s="239"/>
      <c r="C940" s="240"/>
      <c r="Z940" s="241"/>
      <c r="AA940" s="233"/>
    </row>
    <row r="941" spans="1:27" s="16" customFormat="1" x14ac:dyDescent="0.2">
      <c r="A941" s="239"/>
      <c r="C941" s="240"/>
      <c r="Z941" s="241"/>
      <c r="AA941" s="233"/>
    </row>
    <row r="942" spans="1:27" s="16" customFormat="1" x14ac:dyDescent="0.2">
      <c r="A942" s="239"/>
      <c r="C942" s="240"/>
      <c r="Z942" s="241"/>
      <c r="AA942" s="233"/>
    </row>
    <row r="943" spans="1:27" s="16" customFormat="1" x14ac:dyDescent="0.2">
      <c r="A943" s="239"/>
      <c r="C943" s="240"/>
      <c r="Z943" s="241"/>
      <c r="AA943" s="233"/>
    </row>
    <row r="944" spans="1:27" s="16" customFormat="1" x14ac:dyDescent="0.2">
      <c r="A944" s="239"/>
      <c r="C944" s="240"/>
      <c r="Z944" s="241"/>
      <c r="AA944" s="233"/>
    </row>
    <row r="945" spans="1:27" s="16" customFormat="1" x14ac:dyDescent="0.2">
      <c r="A945" s="239"/>
      <c r="C945" s="240"/>
      <c r="Z945" s="241"/>
      <c r="AA945" s="233"/>
    </row>
    <row r="946" spans="1:27" s="16" customFormat="1" x14ac:dyDescent="0.2">
      <c r="A946" s="239"/>
      <c r="C946" s="240"/>
      <c r="Z946" s="241"/>
      <c r="AA946" s="233"/>
    </row>
    <row r="947" spans="1:27" s="16" customFormat="1" x14ac:dyDescent="0.2">
      <c r="A947" s="239"/>
      <c r="C947" s="240"/>
      <c r="Z947" s="241"/>
      <c r="AA947" s="233"/>
    </row>
    <row r="948" spans="1:27" s="16" customFormat="1" x14ac:dyDescent="0.2">
      <c r="A948" s="239"/>
      <c r="C948" s="240"/>
      <c r="Z948" s="241"/>
      <c r="AA948" s="233"/>
    </row>
    <row r="949" spans="1:27" s="16" customFormat="1" x14ac:dyDescent="0.2">
      <c r="A949" s="239"/>
      <c r="C949" s="240"/>
      <c r="Z949" s="241"/>
      <c r="AA949" s="233"/>
    </row>
    <row r="950" spans="1:27" s="16" customFormat="1" x14ac:dyDescent="0.2">
      <c r="A950" s="239"/>
      <c r="C950" s="240"/>
      <c r="Z950" s="241"/>
      <c r="AA950" s="233"/>
    </row>
    <row r="951" spans="1:27" s="16" customFormat="1" x14ac:dyDescent="0.2">
      <c r="A951" s="239"/>
      <c r="C951" s="240"/>
      <c r="Z951" s="241"/>
      <c r="AA951" s="233"/>
    </row>
    <row r="952" spans="1:27" s="16" customFormat="1" x14ac:dyDescent="0.2">
      <c r="A952" s="239"/>
      <c r="C952" s="240"/>
      <c r="Z952" s="241"/>
      <c r="AA952" s="233"/>
    </row>
    <row r="953" spans="1:27" s="16" customFormat="1" x14ac:dyDescent="0.2">
      <c r="A953" s="239"/>
      <c r="C953" s="240"/>
      <c r="Z953" s="241"/>
      <c r="AA953" s="233"/>
    </row>
    <row r="954" spans="1:27" s="16" customFormat="1" x14ac:dyDescent="0.2">
      <c r="A954" s="239"/>
      <c r="C954" s="240"/>
      <c r="Z954" s="241"/>
      <c r="AA954" s="233"/>
    </row>
    <row r="955" spans="1:27" s="16" customFormat="1" x14ac:dyDescent="0.2">
      <c r="A955" s="239"/>
      <c r="C955" s="240"/>
      <c r="Z955" s="241"/>
      <c r="AA955" s="233"/>
    </row>
    <row r="956" spans="1:27" s="16" customFormat="1" x14ac:dyDescent="0.2">
      <c r="A956" s="239"/>
      <c r="C956" s="240"/>
      <c r="Z956" s="241"/>
      <c r="AA956" s="233"/>
    </row>
    <row r="957" spans="1:27" s="16" customFormat="1" x14ac:dyDescent="0.2">
      <c r="A957" s="239"/>
      <c r="C957" s="240"/>
      <c r="Z957" s="241"/>
      <c r="AA957" s="233"/>
    </row>
    <row r="958" spans="1:27" s="16" customFormat="1" x14ac:dyDescent="0.2">
      <c r="A958" s="239"/>
      <c r="C958" s="240"/>
      <c r="Z958" s="241"/>
      <c r="AA958" s="233"/>
    </row>
    <row r="959" spans="1:27" s="16" customFormat="1" x14ac:dyDescent="0.2">
      <c r="A959" s="239"/>
      <c r="C959" s="240"/>
      <c r="Z959" s="241"/>
      <c r="AA959" s="233"/>
    </row>
    <row r="960" spans="1:27" s="16" customFormat="1" x14ac:dyDescent="0.2">
      <c r="A960" s="239"/>
      <c r="C960" s="240"/>
      <c r="Z960" s="241"/>
      <c r="AA960" s="233"/>
    </row>
    <row r="961" spans="1:27" s="16" customFormat="1" x14ac:dyDescent="0.2">
      <c r="A961" s="239"/>
      <c r="C961" s="240"/>
      <c r="Z961" s="241"/>
      <c r="AA961" s="233"/>
    </row>
    <row r="962" spans="1:27" s="16" customFormat="1" x14ac:dyDescent="0.2">
      <c r="A962" s="239"/>
      <c r="C962" s="240"/>
      <c r="Z962" s="241"/>
      <c r="AA962" s="233"/>
    </row>
    <row r="963" spans="1:27" s="16" customFormat="1" x14ac:dyDescent="0.2">
      <c r="A963" s="239"/>
      <c r="C963" s="240"/>
      <c r="Z963" s="241"/>
      <c r="AA963" s="233"/>
    </row>
    <row r="964" spans="1:27" s="16" customFormat="1" x14ac:dyDescent="0.2">
      <c r="A964" s="239"/>
      <c r="C964" s="240"/>
      <c r="Z964" s="241"/>
      <c r="AA964" s="233"/>
    </row>
    <row r="965" spans="1:27" s="16" customFormat="1" x14ac:dyDescent="0.2">
      <c r="A965" s="239"/>
      <c r="C965" s="240"/>
      <c r="Z965" s="241"/>
      <c r="AA965" s="233"/>
    </row>
    <row r="966" spans="1:27" s="16" customFormat="1" x14ac:dyDescent="0.2">
      <c r="A966" s="239"/>
      <c r="C966" s="240"/>
      <c r="Z966" s="241"/>
      <c r="AA966" s="233"/>
    </row>
    <row r="967" spans="1:27" s="16" customFormat="1" x14ac:dyDescent="0.2">
      <c r="A967" s="239"/>
      <c r="C967" s="240"/>
      <c r="Z967" s="241"/>
      <c r="AA967" s="233"/>
    </row>
    <row r="968" spans="1:27" s="16" customFormat="1" x14ac:dyDescent="0.2">
      <c r="A968" s="239"/>
      <c r="C968" s="240"/>
      <c r="Z968" s="241"/>
      <c r="AA968" s="233"/>
    </row>
    <row r="969" spans="1:27" s="16" customFormat="1" x14ac:dyDescent="0.2">
      <c r="A969" s="239"/>
      <c r="C969" s="240"/>
      <c r="Z969" s="241"/>
      <c r="AA969" s="233"/>
    </row>
    <row r="970" spans="1:27" s="16" customFormat="1" x14ac:dyDescent="0.2">
      <c r="A970" s="239"/>
      <c r="C970" s="240"/>
      <c r="Z970" s="241"/>
      <c r="AA970" s="233"/>
    </row>
    <row r="971" spans="1:27" s="16" customFormat="1" x14ac:dyDescent="0.2">
      <c r="A971" s="239"/>
      <c r="C971" s="240"/>
      <c r="Z971" s="241"/>
      <c r="AA971" s="233"/>
    </row>
    <row r="972" spans="1:27" s="16" customFormat="1" x14ac:dyDescent="0.2">
      <c r="A972" s="239"/>
      <c r="C972" s="240"/>
      <c r="Z972" s="241"/>
      <c r="AA972" s="233"/>
    </row>
    <row r="973" spans="1:27" s="16" customFormat="1" x14ac:dyDescent="0.2">
      <c r="A973" s="239"/>
      <c r="C973" s="240"/>
      <c r="Z973" s="241"/>
      <c r="AA973" s="233"/>
    </row>
    <row r="974" spans="1:27" s="16" customFormat="1" x14ac:dyDescent="0.2">
      <c r="A974" s="239"/>
      <c r="C974" s="240"/>
      <c r="Z974" s="241"/>
      <c r="AA974" s="233"/>
    </row>
    <row r="975" spans="1:27" s="16" customFormat="1" x14ac:dyDescent="0.2">
      <c r="A975" s="239"/>
      <c r="C975" s="240"/>
      <c r="Z975" s="241"/>
      <c r="AA975" s="233"/>
    </row>
    <row r="976" spans="1:27" s="16" customFormat="1" x14ac:dyDescent="0.2">
      <c r="A976" s="239"/>
      <c r="C976" s="240"/>
      <c r="Z976" s="241"/>
      <c r="AA976" s="233"/>
    </row>
    <row r="977" spans="1:27" s="16" customFormat="1" x14ac:dyDescent="0.2">
      <c r="A977" s="239"/>
      <c r="C977" s="240"/>
      <c r="Z977" s="241"/>
      <c r="AA977" s="233"/>
    </row>
    <row r="978" spans="1:27" s="16" customFormat="1" x14ac:dyDescent="0.2">
      <c r="A978" s="239"/>
      <c r="C978" s="240"/>
      <c r="Z978" s="241"/>
      <c r="AA978" s="233"/>
    </row>
    <row r="979" spans="1:27" s="16" customFormat="1" x14ac:dyDescent="0.2">
      <c r="A979" s="239"/>
      <c r="C979" s="240"/>
      <c r="Z979" s="241"/>
      <c r="AA979" s="233"/>
    </row>
    <row r="980" spans="1:27" s="16" customFormat="1" x14ac:dyDescent="0.2">
      <c r="A980" s="239"/>
      <c r="C980" s="240"/>
      <c r="Z980" s="241"/>
      <c r="AA980" s="233"/>
    </row>
    <row r="981" spans="1:27" s="16" customFormat="1" x14ac:dyDescent="0.2">
      <c r="A981" s="239"/>
      <c r="C981" s="240"/>
      <c r="Z981" s="241"/>
      <c r="AA981" s="233"/>
    </row>
    <row r="982" spans="1:27" s="16" customFormat="1" x14ac:dyDescent="0.2">
      <c r="A982" s="239"/>
      <c r="C982" s="240"/>
      <c r="Z982" s="241"/>
      <c r="AA982" s="233"/>
    </row>
    <row r="983" spans="1:27" s="16" customFormat="1" x14ac:dyDescent="0.2">
      <c r="A983" s="239"/>
      <c r="C983" s="240"/>
      <c r="Z983" s="241"/>
      <c r="AA983" s="233"/>
    </row>
    <row r="984" spans="1:27" s="16" customFormat="1" x14ac:dyDescent="0.2">
      <c r="A984" s="239"/>
      <c r="C984" s="240"/>
      <c r="Z984" s="241"/>
      <c r="AA984" s="233"/>
    </row>
    <row r="985" spans="1:27" s="16" customFormat="1" x14ac:dyDescent="0.2">
      <c r="A985" s="239"/>
      <c r="C985" s="240"/>
      <c r="Z985" s="241"/>
      <c r="AA985" s="233"/>
    </row>
    <row r="986" spans="1:27" s="16" customFormat="1" x14ac:dyDescent="0.2">
      <c r="A986" s="239"/>
      <c r="C986" s="240"/>
      <c r="Z986" s="241"/>
      <c r="AA986" s="233"/>
    </row>
    <row r="987" spans="1:27" s="16" customFormat="1" x14ac:dyDescent="0.2">
      <c r="A987" s="239"/>
      <c r="C987" s="240"/>
      <c r="Z987" s="241"/>
      <c r="AA987" s="233"/>
    </row>
    <row r="988" spans="1:27" s="16" customFormat="1" x14ac:dyDescent="0.2">
      <c r="A988" s="239"/>
      <c r="C988" s="240"/>
      <c r="Z988" s="241"/>
      <c r="AA988" s="233"/>
    </row>
    <row r="989" spans="1:27" s="16" customFormat="1" x14ac:dyDescent="0.2">
      <c r="A989" s="239"/>
      <c r="C989" s="240"/>
      <c r="Z989" s="241"/>
      <c r="AA989" s="233"/>
    </row>
    <row r="990" spans="1:27" s="16" customFormat="1" x14ac:dyDescent="0.2">
      <c r="A990" s="239"/>
      <c r="C990" s="240"/>
      <c r="Z990" s="241"/>
      <c r="AA990" s="233"/>
    </row>
    <row r="991" spans="1:27" s="16" customFormat="1" x14ac:dyDescent="0.2">
      <c r="A991" s="239"/>
      <c r="C991" s="240"/>
      <c r="Z991" s="241"/>
      <c r="AA991" s="233"/>
    </row>
    <row r="992" spans="1:27" s="16" customFormat="1" x14ac:dyDescent="0.2">
      <c r="A992" s="239"/>
      <c r="C992" s="240"/>
      <c r="Z992" s="241"/>
      <c r="AA992" s="233"/>
    </row>
    <row r="993" spans="1:27" s="16" customFormat="1" x14ac:dyDescent="0.2">
      <c r="A993" s="239"/>
      <c r="C993" s="240"/>
      <c r="Z993" s="241"/>
      <c r="AA993" s="233"/>
    </row>
    <row r="994" spans="1:27" s="16" customFormat="1" x14ac:dyDescent="0.2">
      <c r="A994" s="239"/>
      <c r="C994" s="240"/>
      <c r="Z994" s="241"/>
      <c r="AA994" s="233"/>
    </row>
    <row r="995" spans="1:27" s="16" customFormat="1" x14ac:dyDescent="0.2">
      <c r="A995" s="239"/>
      <c r="C995" s="240"/>
      <c r="Z995" s="241"/>
      <c r="AA995" s="233"/>
    </row>
    <row r="996" spans="1:27" s="16" customFormat="1" x14ac:dyDescent="0.2">
      <c r="A996" s="239"/>
      <c r="C996" s="240"/>
      <c r="Z996" s="241"/>
      <c r="AA996" s="233"/>
    </row>
    <row r="997" spans="1:27" s="16" customFormat="1" x14ac:dyDescent="0.2">
      <c r="A997" s="239"/>
      <c r="C997" s="240"/>
      <c r="Z997" s="241"/>
      <c r="AA997" s="233"/>
    </row>
    <row r="998" spans="1:27" s="16" customFormat="1" x14ac:dyDescent="0.2">
      <c r="A998" s="239"/>
      <c r="C998" s="240"/>
      <c r="Z998" s="241"/>
      <c r="AA998" s="233"/>
    </row>
    <row r="999" spans="1:27" s="16" customFormat="1" x14ac:dyDescent="0.2">
      <c r="A999" s="239"/>
      <c r="C999" s="240"/>
      <c r="Z999" s="241"/>
      <c r="AA999" s="233"/>
    </row>
    <row r="1000" spans="1:27" s="16" customFormat="1" x14ac:dyDescent="0.2">
      <c r="A1000" s="239"/>
      <c r="C1000" s="240"/>
      <c r="Z1000" s="241"/>
      <c r="AA1000" s="233"/>
    </row>
    <row r="1001" spans="1:27" s="16" customFormat="1" x14ac:dyDescent="0.2">
      <c r="A1001" s="239"/>
      <c r="C1001" s="240"/>
      <c r="Z1001" s="241"/>
      <c r="AA1001" s="233"/>
    </row>
    <row r="1002" spans="1:27" s="16" customFormat="1" x14ac:dyDescent="0.2">
      <c r="A1002" s="239"/>
      <c r="C1002" s="240"/>
      <c r="Z1002" s="241"/>
      <c r="AA1002" s="233"/>
    </row>
    <row r="1003" spans="1:27" s="16" customFormat="1" x14ac:dyDescent="0.2">
      <c r="A1003" s="239"/>
      <c r="C1003" s="240"/>
      <c r="Z1003" s="241"/>
      <c r="AA1003" s="233"/>
    </row>
    <row r="1004" spans="1:27" s="16" customFormat="1" x14ac:dyDescent="0.2">
      <c r="A1004" s="239"/>
      <c r="C1004" s="240"/>
      <c r="Z1004" s="241"/>
      <c r="AA1004" s="233"/>
    </row>
    <row r="1005" spans="1:27" s="16" customFormat="1" x14ac:dyDescent="0.2">
      <c r="A1005" s="239"/>
      <c r="C1005" s="240"/>
      <c r="Z1005" s="241"/>
      <c r="AA1005" s="233"/>
    </row>
    <row r="1006" spans="1:27" s="16" customFormat="1" x14ac:dyDescent="0.2">
      <c r="A1006" s="239"/>
      <c r="C1006" s="240"/>
      <c r="Z1006" s="241"/>
      <c r="AA1006" s="233"/>
    </row>
    <row r="1007" spans="1:27" s="16" customFormat="1" x14ac:dyDescent="0.2">
      <c r="A1007" s="239"/>
      <c r="C1007" s="240"/>
      <c r="Z1007" s="241"/>
      <c r="AA1007" s="233"/>
    </row>
    <row r="1008" spans="1:27" s="16" customFormat="1" x14ac:dyDescent="0.2">
      <c r="A1008" s="239"/>
      <c r="C1008" s="240"/>
      <c r="Z1008" s="241"/>
      <c r="AA1008" s="233"/>
    </row>
    <row r="1009" spans="1:27" s="16" customFormat="1" x14ac:dyDescent="0.2">
      <c r="A1009" s="239"/>
      <c r="C1009" s="240"/>
      <c r="Z1009" s="241"/>
      <c r="AA1009" s="233"/>
    </row>
    <row r="1010" spans="1:27" s="16" customFormat="1" x14ac:dyDescent="0.2">
      <c r="A1010" s="239"/>
      <c r="C1010" s="240"/>
      <c r="Z1010" s="241"/>
      <c r="AA1010" s="233"/>
    </row>
    <row r="1011" spans="1:27" s="16" customFormat="1" x14ac:dyDescent="0.2">
      <c r="A1011" s="239"/>
      <c r="C1011" s="240"/>
      <c r="Z1011" s="241"/>
      <c r="AA1011" s="233"/>
    </row>
    <row r="1012" spans="1:27" s="16" customFormat="1" x14ac:dyDescent="0.2">
      <c r="A1012" s="239"/>
      <c r="C1012" s="240"/>
      <c r="Z1012" s="241"/>
      <c r="AA1012" s="233"/>
    </row>
    <row r="1013" spans="1:27" s="16" customFormat="1" x14ac:dyDescent="0.2">
      <c r="A1013" s="239"/>
      <c r="C1013" s="240"/>
      <c r="Z1013" s="241"/>
      <c r="AA1013" s="233"/>
    </row>
    <row r="1014" spans="1:27" s="16" customFormat="1" x14ac:dyDescent="0.2">
      <c r="A1014" s="239"/>
      <c r="C1014" s="240"/>
      <c r="Z1014" s="241"/>
      <c r="AA1014" s="233"/>
    </row>
    <row r="1015" spans="1:27" s="16" customFormat="1" x14ac:dyDescent="0.2">
      <c r="A1015" s="239"/>
      <c r="C1015" s="240"/>
      <c r="Z1015" s="241"/>
      <c r="AA1015" s="233"/>
    </row>
    <row r="1016" spans="1:27" s="16" customFormat="1" x14ac:dyDescent="0.2">
      <c r="A1016" s="239"/>
      <c r="C1016" s="240"/>
      <c r="Z1016" s="241"/>
      <c r="AA1016" s="233"/>
    </row>
    <row r="1017" spans="1:27" s="16" customFormat="1" x14ac:dyDescent="0.2">
      <c r="A1017" s="239"/>
      <c r="C1017" s="240"/>
      <c r="Z1017" s="241"/>
      <c r="AA1017" s="233"/>
    </row>
    <row r="1018" spans="1:27" s="16" customFormat="1" x14ac:dyDescent="0.2">
      <c r="A1018" s="239"/>
      <c r="C1018" s="240"/>
      <c r="Z1018" s="241"/>
      <c r="AA1018" s="233"/>
    </row>
    <row r="1019" spans="1:27" s="16" customFormat="1" x14ac:dyDescent="0.2">
      <c r="A1019" s="239"/>
      <c r="C1019" s="240"/>
      <c r="Z1019" s="241"/>
      <c r="AA1019" s="233"/>
    </row>
    <row r="1020" spans="1:27" s="16" customFormat="1" x14ac:dyDescent="0.2">
      <c r="A1020" s="239"/>
      <c r="C1020" s="240"/>
      <c r="Z1020" s="241"/>
      <c r="AA1020" s="233"/>
    </row>
    <row r="1021" spans="1:27" s="16" customFormat="1" x14ac:dyDescent="0.2">
      <c r="A1021" s="239"/>
      <c r="C1021" s="240"/>
      <c r="Z1021" s="241"/>
      <c r="AA1021" s="233"/>
    </row>
    <row r="1022" spans="1:27" s="16" customFormat="1" x14ac:dyDescent="0.2">
      <c r="A1022" s="239"/>
      <c r="C1022" s="240"/>
      <c r="Z1022" s="241"/>
      <c r="AA1022" s="233"/>
    </row>
    <row r="1023" spans="1:27" s="16" customFormat="1" x14ac:dyDescent="0.2">
      <c r="A1023" s="239"/>
      <c r="C1023" s="240"/>
      <c r="Z1023" s="241"/>
      <c r="AA1023" s="233"/>
    </row>
    <row r="1024" spans="1:27" s="16" customFormat="1" x14ac:dyDescent="0.2">
      <c r="A1024" s="239"/>
      <c r="C1024" s="240"/>
      <c r="Z1024" s="241"/>
      <c r="AA1024" s="233"/>
    </row>
    <row r="1025" spans="1:27" s="16" customFormat="1" x14ac:dyDescent="0.2">
      <c r="A1025" s="239"/>
      <c r="C1025" s="240"/>
      <c r="Z1025" s="241"/>
      <c r="AA1025" s="233"/>
    </row>
    <row r="1026" spans="1:27" s="16" customFormat="1" x14ac:dyDescent="0.2">
      <c r="A1026" s="239"/>
      <c r="C1026" s="240"/>
      <c r="Z1026" s="241"/>
      <c r="AA1026" s="233"/>
    </row>
    <row r="1027" spans="1:27" s="16" customFormat="1" x14ac:dyDescent="0.2">
      <c r="A1027" s="239"/>
      <c r="C1027" s="240"/>
      <c r="Z1027" s="241"/>
      <c r="AA1027" s="233"/>
    </row>
    <row r="1028" spans="1:27" s="16" customFormat="1" x14ac:dyDescent="0.2">
      <c r="A1028" s="239"/>
      <c r="C1028" s="240"/>
      <c r="Z1028" s="241"/>
      <c r="AA1028" s="233"/>
    </row>
    <row r="1029" spans="1:27" s="16" customFormat="1" x14ac:dyDescent="0.2">
      <c r="A1029" s="239"/>
      <c r="C1029" s="240"/>
      <c r="Z1029" s="241"/>
      <c r="AA1029" s="233"/>
    </row>
    <row r="1030" spans="1:27" s="16" customFormat="1" x14ac:dyDescent="0.2">
      <c r="A1030" s="239"/>
      <c r="C1030" s="240"/>
      <c r="Z1030" s="241"/>
      <c r="AA1030" s="233"/>
    </row>
    <row r="1031" spans="1:27" s="16" customFormat="1" x14ac:dyDescent="0.2">
      <c r="A1031" s="239"/>
      <c r="C1031" s="240"/>
      <c r="Z1031" s="241"/>
      <c r="AA1031" s="233"/>
    </row>
    <row r="1032" spans="1:27" s="16" customFormat="1" x14ac:dyDescent="0.2">
      <c r="A1032" s="239"/>
      <c r="C1032" s="240"/>
      <c r="Z1032" s="241"/>
      <c r="AA1032" s="233"/>
    </row>
    <row r="1033" spans="1:27" s="16" customFormat="1" x14ac:dyDescent="0.2">
      <c r="A1033" s="239"/>
      <c r="C1033" s="240"/>
      <c r="Z1033" s="241"/>
      <c r="AA1033" s="233"/>
    </row>
    <row r="1034" spans="1:27" s="16" customFormat="1" x14ac:dyDescent="0.2">
      <c r="A1034" s="239"/>
      <c r="C1034" s="240"/>
      <c r="Z1034" s="241"/>
      <c r="AA1034" s="233"/>
    </row>
    <row r="1035" spans="1:27" s="16" customFormat="1" x14ac:dyDescent="0.2">
      <c r="A1035" s="239"/>
      <c r="C1035" s="240"/>
      <c r="Z1035" s="241"/>
      <c r="AA1035" s="233"/>
    </row>
    <row r="1036" spans="1:27" s="16" customFormat="1" x14ac:dyDescent="0.2">
      <c r="A1036" s="239"/>
      <c r="C1036" s="240"/>
      <c r="Z1036" s="241"/>
      <c r="AA1036" s="233"/>
    </row>
    <row r="1037" spans="1:27" s="16" customFormat="1" x14ac:dyDescent="0.2">
      <c r="A1037" s="239"/>
      <c r="C1037" s="240"/>
      <c r="Z1037" s="241"/>
      <c r="AA1037" s="233"/>
    </row>
    <row r="1038" spans="1:27" s="16" customFormat="1" x14ac:dyDescent="0.2">
      <c r="A1038" s="239"/>
      <c r="C1038" s="240"/>
      <c r="Z1038" s="241"/>
      <c r="AA1038" s="233"/>
    </row>
    <row r="1039" spans="1:27" s="16" customFormat="1" x14ac:dyDescent="0.2">
      <c r="A1039" s="239"/>
      <c r="C1039" s="240"/>
      <c r="Z1039" s="241"/>
      <c r="AA1039" s="233"/>
    </row>
    <row r="1040" spans="1:27" s="16" customFormat="1" x14ac:dyDescent="0.2">
      <c r="A1040" s="239"/>
      <c r="C1040" s="240"/>
      <c r="Z1040" s="241"/>
      <c r="AA1040" s="233"/>
    </row>
    <row r="1041" spans="1:27" s="16" customFormat="1" x14ac:dyDescent="0.2">
      <c r="A1041" s="239"/>
      <c r="C1041" s="240"/>
      <c r="Z1041" s="241"/>
      <c r="AA1041" s="233"/>
    </row>
    <row r="1042" spans="1:27" s="16" customFormat="1" x14ac:dyDescent="0.2">
      <c r="A1042" s="239"/>
      <c r="C1042" s="240"/>
      <c r="Z1042" s="241"/>
      <c r="AA1042" s="233"/>
    </row>
    <row r="1043" spans="1:27" s="16" customFormat="1" x14ac:dyDescent="0.2">
      <c r="A1043" s="239"/>
      <c r="C1043" s="240"/>
      <c r="Z1043" s="241"/>
      <c r="AA1043" s="233"/>
    </row>
    <row r="1044" spans="1:27" s="16" customFormat="1" x14ac:dyDescent="0.2">
      <c r="A1044" s="239"/>
      <c r="C1044" s="240"/>
      <c r="Z1044" s="241"/>
      <c r="AA1044" s="233"/>
    </row>
    <row r="1045" spans="1:27" s="16" customFormat="1" x14ac:dyDescent="0.2">
      <c r="A1045" s="239"/>
      <c r="C1045" s="240"/>
      <c r="Z1045" s="241"/>
      <c r="AA1045" s="233"/>
    </row>
    <row r="1046" spans="1:27" s="16" customFormat="1" x14ac:dyDescent="0.2">
      <c r="A1046" s="239"/>
      <c r="C1046" s="240"/>
      <c r="Z1046" s="241"/>
      <c r="AA1046" s="233"/>
    </row>
    <row r="1047" spans="1:27" s="16" customFormat="1" x14ac:dyDescent="0.2">
      <c r="A1047" s="239"/>
      <c r="C1047" s="240"/>
      <c r="Z1047" s="241"/>
      <c r="AA1047" s="233"/>
    </row>
    <row r="1048" spans="1:27" s="16" customFormat="1" x14ac:dyDescent="0.2">
      <c r="A1048" s="239"/>
      <c r="C1048" s="240"/>
      <c r="Z1048" s="241"/>
      <c r="AA1048" s="233"/>
    </row>
    <row r="1049" spans="1:27" s="16" customFormat="1" x14ac:dyDescent="0.2">
      <c r="A1049" s="239"/>
      <c r="C1049" s="240"/>
      <c r="Z1049" s="241"/>
      <c r="AA1049" s="233"/>
    </row>
    <row r="1050" spans="1:27" s="16" customFormat="1" x14ac:dyDescent="0.2">
      <c r="A1050" s="239"/>
      <c r="C1050" s="240"/>
      <c r="Z1050" s="241"/>
      <c r="AA1050" s="233"/>
    </row>
    <row r="1051" spans="1:27" s="16" customFormat="1" x14ac:dyDescent="0.2">
      <c r="A1051" s="239"/>
      <c r="C1051" s="240"/>
      <c r="Z1051" s="241"/>
      <c r="AA1051" s="233"/>
    </row>
    <row r="1052" spans="1:27" s="16" customFormat="1" x14ac:dyDescent="0.2">
      <c r="A1052" s="239"/>
      <c r="C1052" s="240"/>
      <c r="Z1052" s="241"/>
      <c r="AA1052" s="233"/>
    </row>
    <row r="1053" spans="1:27" s="16" customFormat="1" x14ac:dyDescent="0.2">
      <c r="A1053" s="239"/>
      <c r="C1053" s="240"/>
      <c r="Z1053" s="241"/>
      <c r="AA1053" s="233"/>
    </row>
    <row r="1054" spans="1:27" s="16" customFormat="1" x14ac:dyDescent="0.2">
      <c r="A1054" s="239"/>
      <c r="C1054" s="240"/>
      <c r="Z1054" s="241"/>
      <c r="AA1054" s="233"/>
    </row>
    <row r="1055" spans="1:27" s="16" customFormat="1" x14ac:dyDescent="0.2">
      <c r="A1055" s="239"/>
      <c r="C1055" s="240"/>
      <c r="Z1055" s="241"/>
      <c r="AA1055" s="233"/>
    </row>
    <row r="1056" spans="1:27" s="16" customFormat="1" x14ac:dyDescent="0.2">
      <c r="A1056" s="239"/>
      <c r="C1056" s="240"/>
      <c r="Z1056" s="241"/>
      <c r="AA1056" s="233"/>
    </row>
    <row r="1057" spans="1:27" s="16" customFormat="1" x14ac:dyDescent="0.2">
      <c r="A1057" s="239"/>
      <c r="C1057" s="240"/>
      <c r="Z1057" s="241"/>
      <c r="AA1057" s="233"/>
    </row>
    <row r="1058" spans="1:27" s="16" customFormat="1" x14ac:dyDescent="0.2">
      <c r="A1058" s="239"/>
      <c r="C1058" s="240"/>
      <c r="Z1058" s="241"/>
      <c r="AA1058" s="233"/>
    </row>
    <row r="1059" spans="1:27" s="16" customFormat="1" x14ac:dyDescent="0.2">
      <c r="A1059" s="239"/>
      <c r="C1059" s="240"/>
      <c r="Z1059" s="241"/>
      <c r="AA1059" s="233"/>
    </row>
    <row r="1060" spans="1:27" s="16" customFormat="1" x14ac:dyDescent="0.2">
      <c r="A1060" s="239"/>
      <c r="C1060" s="240"/>
      <c r="Z1060" s="241"/>
      <c r="AA1060" s="233"/>
    </row>
    <row r="1061" spans="1:27" s="16" customFormat="1" x14ac:dyDescent="0.2">
      <c r="A1061" s="239"/>
      <c r="C1061" s="240"/>
      <c r="Z1061" s="241"/>
      <c r="AA1061" s="233"/>
    </row>
    <row r="1062" spans="1:27" s="16" customFormat="1" x14ac:dyDescent="0.2">
      <c r="A1062" s="239"/>
      <c r="C1062" s="240"/>
      <c r="Z1062" s="241"/>
      <c r="AA1062" s="233"/>
    </row>
    <row r="1063" spans="1:27" s="16" customFormat="1" x14ac:dyDescent="0.2">
      <c r="A1063" s="239"/>
      <c r="C1063" s="240"/>
      <c r="Z1063" s="241"/>
      <c r="AA1063" s="233"/>
    </row>
    <row r="1064" spans="1:27" s="16" customFormat="1" x14ac:dyDescent="0.2">
      <c r="A1064" s="239"/>
      <c r="C1064" s="240"/>
      <c r="Z1064" s="241"/>
      <c r="AA1064" s="233"/>
    </row>
    <row r="1065" spans="1:27" s="16" customFormat="1" x14ac:dyDescent="0.2">
      <c r="A1065" s="239"/>
      <c r="C1065" s="240"/>
      <c r="Z1065" s="241"/>
      <c r="AA1065" s="233"/>
    </row>
    <row r="1066" spans="1:27" s="16" customFormat="1" x14ac:dyDescent="0.2">
      <c r="A1066" s="239"/>
      <c r="C1066" s="240"/>
      <c r="Z1066" s="241"/>
      <c r="AA1066" s="233"/>
    </row>
    <row r="1067" spans="1:27" s="16" customFormat="1" x14ac:dyDescent="0.2">
      <c r="A1067" s="239"/>
      <c r="C1067" s="240"/>
      <c r="Z1067" s="241"/>
      <c r="AA1067" s="233"/>
    </row>
    <row r="1068" spans="1:27" s="16" customFormat="1" x14ac:dyDescent="0.2">
      <c r="A1068" s="239"/>
      <c r="C1068" s="240"/>
      <c r="Z1068" s="241"/>
      <c r="AA1068" s="233"/>
    </row>
    <row r="1069" spans="1:27" s="16" customFormat="1" x14ac:dyDescent="0.2">
      <c r="A1069" s="239"/>
      <c r="C1069" s="240"/>
      <c r="Z1069" s="241"/>
      <c r="AA1069" s="233"/>
    </row>
    <row r="1070" spans="1:27" s="16" customFormat="1" x14ac:dyDescent="0.2">
      <c r="A1070" s="239"/>
      <c r="C1070" s="240"/>
      <c r="Z1070" s="241"/>
      <c r="AA1070" s="233"/>
    </row>
    <row r="1071" spans="1:27" s="16" customFormat="1" x14ac:dyDescent="0.2">
      <c r="A1071" s="239"/>
      <c r="C1071" s="240"/>
      <c r="Z1071" s="241"/>
      <c r="AA1071" s="233"/>
    </row>
    <row r="1072" spans="1:27" s="16" customFormat="1" x14ac:dyDescent="0.2">
      <c r="A1072" s="239"/>
      <c r="C1072" s="240"/>
      <c r="Z1072" s="241"/>
      <c r="AA1072" s="233"/>
    </row>
    <row r="1073" spans="1:27" s="16" customFormat="1" x14ac:dyDescent="0.2">
      <c r="A1073" s="239"/>
      <c r="C1073" s="240"/>
      <c r="Z1073" s="241"/>
      <c r="AA1073" s="233"/>
    </row>
    <row r="1074" spans="1:27" s="16" customFormat="1" x14ac:dyDescent="0.2">
      <c r="A1074" s="239"/>
      <c r="C1074" s="240"/>
      <c r="Z1074" s="241"/>
      <c r="AA1074" s="233"/>
    </row>
    <row r="1075" spans="1:27" s="16" customFormat="1" x14ac:dyDescent="0.2">
      <c r="A1075" s="239"/>
      <c r="C1075" s="240"/>
      <c r="Z1075" s="241"/>
      <c r="AA1075" s="233"/>
    </row>
    <row r="1076" spans="1:27" s="16" customFormat="1" x14ac:dyDescent="0.2">
      <c r="A1076" s="239"/>
      <c r="C1076" s="240"/>
      <c r="Z1076" s="241"/>
      <c r="AA1076" s="233"/>
    </row>
    <row r="1077" spans="1:27" s="16" customFormat="1" x14ac:dyDescent="0.2">
      <c r="A1077" s="239"/>
      <c r="C1077" s="240"/>
      <c r="Z1077" s="241"/>
      <c r="AA1077" s="233"/>
    </row>
    <row r="1078" spans="1:27" s="16" customFormat="1" x14ac:dyDescent="0.2">
      <c r="A1078" s="239"/>
      <c r="C1078" s="240"/>
      <c r="Z1078" s="241"/>
      <c r="AA1078" s="233"/>
    </row>
    <row r="1079" spans="1:27" s="16" customFormat="1" x14ac:dyDescent="0.2">
      <c r="A1079" s="239"/>
      <c r="C1079" s="240"/>
      <c r="Z1079" s="241"/>
      <c r="AA1079" s="233"/>
    </row>
    <row r="1080" spans="1:27" s="16" customFormat="1" x14ac:dyDescent="0.2">
      <c r="A1080" s="239"/>
      <c r="C1080" s="240"/>
      <c r="Z1080" s="241"/>
      <c r="AA1080" s="233"/>
    </row>
    <row r="1081" spans="1:27" s="16" customFormat="1" x14ac:dyDescent="0.2">
      <c r="A1081" s="239"/>
      <c r="C1081" s="240"/>
      <c r="Z1081" s="241"/>
      <c r="AA1081" s="233"/>
    </row>
    <row r="1082" spans="1:27" s="16" customFormat="1" x14ac:dyDescent="0.2">
      <c r="A1082" s="239"/>
      <c r="C1082" s="240"/>
      <c r="Z1082" s="241"/>
      <c r="AA1082" s="233"/>
    </row>
    <row r="1083" spans="1:27" s="16" customFormat="1" x14ac:dyDescent="0.2">
      <c r="A1083" s="239"/>
      <c r="C1083" s="240"/>
      <c r="Z1083" s="241"/>
      <c r="AA1083" s="233"/>
    </row>
    <row r="1084" spans="1:27" s="16" customFormat="1" x14ac:dyDescent="0.2">
      <c r="A1084" s="239"/>
      <c r="C1084" s="240"/>
      <c r="Z1084" s="241"/>
      <c r="AA1084" s="233"/>
    </row>
    <row r="1085" spans="1:27" s="16" customFormat="1" x14ac:dyDescent="0.2">
      <c r="A1085" s="239"/>
      <c r="C1085" s="240"/>
      <c r="Z1085" s="241"/>
      <c r="AA1085" s="233"/>
    </row>
    <row r="1086" spans="1:27" s="16" customFormat="1" x14ac:dyDescent="0.2">
      <c r="A1086" s="239"/>
      <c r="C1086" s="240"/>
      <c r="Z1086" s="241"/>
      <c r="AA1086" s="233"/>
    </row>
    <row r="1087" spans="1:27" s="16" customFormat="1" x14ac:dyDescent="0.2">
      <c r="A1087" s="239"/>
      <c r="C1087" s="240"/>
      <c r="Z1087" s="241"/>
      <c r="AA1087" s="233"/>
    </row>
    <row r="1088" spans="1:27" s="16" customFormat="1" x14ac:dyDescent="0.2">
      <c r="A1088" s="239"/>
      <c r="C1088" s="240"/>
      <c r="Z1088" s="241"/>
      <c r="AA1088" s="233"/>
    </row>
    <row r="1089" spans="1:27" s="16" customFormat="1" x14ac:dyDescent="0.2">
      <c r="A1089" s="239"/>
      <c r="C1089" s="240"/>
      <c r="Z1089" s="241"/>
      <c r="AA1089" s="233"/>
    </row>
    <row r="1090" spans="1:27" s="16" customFormat="1" x14ac:dyDescent="0.2">
      <c r="A1090" s="239"/>
      <c r="C1090" s="240"/>
      <c r="Z1090" s="241"/>
      <c r="AA1090" s="233"/>
    </row>
    <row r="1091" spans="1:27" s="16" customFormat="1" x14ac:dyDescent="0.2">
      <c r="A1091" s="239"/>
      <c r="C1091" s="240"/>
      <c r="Z1091" s="241"/>
      <c r="AA1091" s="233"/>
    </row>
    <row r="1092" spans="1:27" s="16" customFormat="1" x14ac:dyDescent="0.2">
      <c r="A1092" s="239"/>
      <c r="C1092" s="240"/>
      <c r="Z1092" s="241"/>
      <c r="AA1092" s="233"/>
    </row>
    <row r="1093" spans="1:27" s="16" customFormat="1" x14ac:dyDescent="0.2">
      <c r="A1093" s="239"/>
      <c r="C1093" s="240"/>
      <c r="Z1093" s="241"/>
      <c r="AA1093" s="233"/>
    </row>
    <row r="1094" spans="1:27" s="16" customFormat="1" x14ac:dyDescent="0.2">
      <c r="A1094" s="239"/>
      <c r="C1094" s="240"/>
      <c r="Z1094" s="241"/>
      <c r="AA1094" s="233"/>
    </row>
    <row r="1095" spans="1:27" s="16" customFormat="1" x14ac:dyDescent="0.2">
      <c r="A1095" s="239"/>
      <c r="C1095" s="240"/>
      <c r="Z1095" s="241"/>
      <c r="AA1095" s="233"/>
    </row>
    <row r="1096" spans="1:27" s="16" customFormat="1" x14ac:dyDescent="0.2">
      <c r="A1096" s="239"/>
      <c r="C1096" s="240"/>
      <c r="Z1096" s="241"/>
      <c r="AA1096" s="233"/>
    </row>
    <row r="1097" spans="1:27" s="16" customFormat="1" x14ac:dyDescent="0.2">
      <c r="A1097" s="239"/>
      <c r="C1097" s="240"/>
      <c r="Z1097" s="241"/>
      <c r="AA1097" s="233"/>
    </row>
    <row r="1098" spans="1:27" s="16" customFormat="1" x14ac:dyDescent="0.2">
      <c r="A1098" s="239"/>
      <c r="C1098" s="240"/>
      <c r="Z1098" s="241"/>
      <c r="AA1098" s="233"/>
    </row>
    <row r="1099" spans="1:27" s="16" customFormat="1" x14ac:dyDescent="0.2">
      <c r="A1099" s="239"/>
      <c r="C1099" s="240"/>
      <c r="Z1099" s="241"/>
      <c r="AA1099" s="233"/>
    </row>
    <row r="1100" spans="1:27" s="16" customFormat="1" x14ac:dyDescent="0.2">
      <c r="A1100" s="239"/>
      <c r="C1100" s="240"/>
      <c r="Z1100" s="241"/>
      <c r="AA1100" s="233"/>
    </row>
    <row r="1101" spans="1:27" s="16" customFormat="1" x14ac:dyDescent="0.2">
      <c r="A1101" s="239"/>
      <c r="C1101" s="240"/>
      <c r="Z1101" s="241"/>
      <c r="AA1101" s="233"/>
    </row>
    <row r="1102" spans="1:27" s="16" customFormat="1" x14ac:dyDescent="0.2">
      <c r="A1102" s="239"/>
      <c r="C1102" s="240"/>
      <c r="Z1102" s="241"/>
      <c r="AA1102" s="233"/>
    </row>
    <row r="1103" spans="1:27" s="16" customFormat="1" x14ac:dyDescent="0.2">
      <c r="A1103" s="239"/>
      <c r="C1103" s="240"/>
      <c r="Z1103" s="241"/>
      <c r="AA1103" s="233"/>
    </row>
    <row r="1104" spans="1:27" s="16" customFormat="1" x14ac:dyDescent="0.2">
      <c r="A1104" s="239"/>
      <c r="C1104" s="240"/>
      <c r="Z1104" s="241"/>
      <c r="AA1104" s="233"/>
    </row>
    <row r="1105" spans="1:27" s="16" customFormat="1" x14ac:dyDescent="0.2">
      <c r="A1105" s="239"/>
      <c r="C1105" s="240"/>
      <c r="Z1105" s="241"/>
      <c r="AA1105" s="233"/>
    </row>
    <row r="1106" spans="1:27" s="16" customFormat="1" x14ac:dyDescent="0.2">
      <c r="A1106" s="239"/>
      <c r="C1106" s="240"/>
      <c r="Z1106" s="241"/>
      <c r="AA1106" s="233"/>
    </row>
    <row r="1107" spans="1:27" s="16" customFormat="1" x14ac:dyDescent="0.2">
      <c r="A1107" s="239"/>
      <c r="C1107" s="240"/>
      <c r="Z1107" s="241"/>
      <c r="AA1107" s="233"/>
    </row>
    <row r="1108" spans="1:27" s="16" customFormat="1" x14ac:dyDescent="0.2">
      <c r="A1108" s="239"/>
      <c r="C1108" s="240"/>
      <c r="Z1108" s="241"/>
      <c r="AA1108" s="233"/>
    </row>
    <row r="1109" spans="1:27" s="16" customFormat="1" x14ac:dyDescent="0.2">
      <c r="A1109" s="239"/>
      <c r="C1109" s="240"/>
      <c r="Z1109" s="241"/>
      <c r="AA1109" s="233"/>
    </row>
    <row r="1110" spans="1:27" s="16" customFormat="1" x14ac:dyDescent="0.2">
      <c r="A1110" s="239"/>
      <c r="C1110" s="240"/>
      <c r="Z1110" s="241"/>
      <c r="AA1110" s="233"/>
    </row>
    <row r="1111" spans="1:27" x14ac:dyDescent="0.2">
      <c r="B1111" s="2"/>
    </row>
    <row r="1112" spans="1:27" x14ac:dyDescent="0.2">
      <c r="B1112" s="2"/>
    </row>
    <row r="1113" spans="1:27" x14ac:dyDescent="0.2">
      <c r="B1113" s="2"/>
    </row>
    <row r="1114" spans="1:27" x14ac:dyDescent="0.2">
      <c r="B1114" s="2"/>
    </row>
    <row r="1115" spans="1:27" x14ac:dyDescent="0.2">
      <c r="B1115" s="2"/>
    </row>
    <row r="1116" spans="1:27" x14ac:dyDescent="0.2">
      <c r="B1116" s="2"/>
    </row>
    <row r="1117" spans="1:27" x14ac:dyDescent="0.2">
      <c r="B1117" s="2"/>
    </row>
    <row r="1118" spans="1:27" x14ac:dyDescent="0.2">
      <c r="B1118" s="2"/>
    </row>
    <row r="1119" spans="1:27" x14ac:dyDescent="0.2">
      <c r="B1119" s="2"/>
    </row>
    <row r="1120" spans="1:27" x14ac:dyDescent="0.2">
      <c r="B1120" s="2"/>
    </row>
    <row r="1121" spans="2:2" x14ac:dyDescent="0.2">
      <c r="B1121" s="2"/>
    </row>
    <row r="1122" spans="2:2" x14ac:dyDescent="0.2">
      <c r="B1122" s="2"/>
    </row>
    <row r="1123" spans="2:2" x14ac:dyDescent="0.2">
      <c r="B1123" s="2"/>
    </row>
    <row r="1124" spans="2:2" x14ac:dyDescent="0.2">
      <c r="B1124" s="2"/>
    </row>
    <row r="1125" spans="2:2" x14ac:dyDescent="0.2">
      <c r="B1125" s="2"/>
    </row>
    <row r="1126" spans="2:2" x14ac:dyDescent="0.2">
      <c r="B1126" s="2"/>
    </row>
    <row r="1127" spans="2:2" x14ac:dyDescent="0.2">
      <c r="B1127" s="2"/>
    </row>
    <row r="1128" spans="2:2" x14ac:dyDescent="0.2">
      <c r="B1128" s="2"/>
    </row>
    <row r="1129" spans="2:2" x14ac:dyDescent="0.2">
      <c r="B1129" s="2"/>
    </row>
    <row r="1130" spans="2:2" x14ac:dyDescent="0.2">
      <c r="B1130" s="2"/>
    </row>
    <row r="1131" spans="2:2" x14ac:dyDescent="0.2">
      <c r="B1131" s="2"/>
    </row>
    <row r="1132" spans="2:2" x14ac:dyDescent="0.2">
      <c r="B1132" s="2"/>
    </row>
    <row r="1133" spans="2:2" x14ac:dyDescent="0.2">
      <c r="B1133" s="2"/>
    </row>
    <row r="1134" spans="2:2" x14ac:dyDescent="0.2">
      <c r="B1134" s="2"/>
    </row>
    <row r="1135" spans="2:2" x14ac:dyDescent="0.2">
      <c r="B1135" s="2"/>
    </row>
    <row r="1136" spans="2:2" x14ac:dyDescent="0.2">
      <c r="B1136" s="2"/>
    </row>
    <row r="1137" spans="2:2" x14ac:dyDescent="0.2">
      <c r="B1137" s="2"/>
    </row>
    <row r="1138" spans="2:2" x14ac:dyDescent="0.2">
      <c r="B1138" s="2"/>
    </row>
    <row r="1139" spans="2:2" x14ac:dyDescent="0.2">
      <c r="B1139" s="2"/>
    </row>
    <row r="1140" spans="2:2" x14ac:dyDescent="0.2">
      <c r="B1140" s="2"/>
    </row>
    <row r="1141" spans="2:2" x14ac:dyDescent="0.2">
      <c r="B1141" s="2"/>
    </row>
    <row r="1142" spans="2:2" x14ac:dyDescent="0.2">
      <c r="B1142" s="2"/>
    </row>
    <row r="1143" spans="2:2" x14ac:dyDescent="0.2">
      <c r="B1143" s="2"/>
    </row>
    <row r="1144" spans="2:2" x14ac:dyDescent="0.2">
      <c r="B1144" s="2"/>
    </row>
    <row r="1145" spans="2:2" x14ac:dyDescent="0.2">
      <c r="B1145" s="2"/>
    </row>
    <row r="1146" spans="2:2" x14ac:dyDescent="0.2">
      <c r="B1146" s="2"/>
    </row>
    <row r="1147" spans="2:2" x14ac:dyDescent="0.2">
      <c r="B1147" s="2"/>
    </row>
    <row r="1148" spans="2:2" x14ac:dyDescent="0.2">
      <c r="B1148" s="2"/>
    </row>
    <row r="1149" spans="2:2" x14ac:dyDescent="0.2">
      <c r="B1149" s="2"/>
    </row>
    <row r="1150" spans="2:2" x14ac:dyDescent="0.2">
      <c r="B1150" s="2"/>
    </row>
    <row r="1151" spans="2:2" x14ac:dyDescent="0.2">
      <c r="B1151" s="2"/>
    </row>
    <row r="1152" spans="2:2" x14ac:dyDescent="0.2">
      <c r="B1152" s="2"/>
    </row>
    <row r="1153" spans="2:2" x14ac:dyDescent="0.2">
      <c r="B1153" s="2"/>
    </row>
    <row r="1154" spans="2:2" x14ac:dyDescent="0.2">
      <c r="B1154" s="2"/>
    </row>
    <row r="1155" spans="2:2" x14ac:dyDescent="0.2">
      <c r="B1155" s="2"/>
    </row>
    <row r="1156" spans="2:2" x14ac:dyDescent="0.2">
      <c r="B1156" s="2"/>
    </row>
    <row r="1157" spans="2:2" x14ac:dyDescent="0.2">
      <c r="B1157" s="2"/>
    </row>
    <row r="1158" spans="2:2" x14ac:dyDescent="0.2">
      <c r="B1158" s="2"/>
    </row>
    <row r="1159" spans="2:2" x14ac:dyDescent="0.2">
      <c r="B1159" s="2"/>
    </row>
    <row r="1160" spans="2:2" x14ac:dyDescent="0.2">
      <c r="B1160" s="2"/>
    </row>
    <row r="1161" spans="2:2" x14ac:dyDescent="0.2">
      <c r="B1161" s="2"/>
    </row>
    <row r="1162" spans="2:2" x14ac:dyDescent="0.2">
      <c r="B1162" s="2"/>
    </row>
    <row r="1163" spans="2:2" x14ac:dyDescent="0.2">
      <c r="B1163" s="2"/>
    </row>
    <row r="1164" spans="2:2" x14ac:dyDescent="0.2">
      <c r="B1164" s="2"/>
    </row>
    <row r="1165" spans="2:2" x14ac:dyDescent="0.2">
      <c r="B1165" s="2"/>
    </row>
    <row r="1166" spans="2:2" x14ac:dyDescent="0.2">
      <c r="B1166" s="2"/>
    </row>
    <row r="1167" spans="2:2" x14ac:dyDescent="0.2">
      <c r="B1167" s="2"/>
    </row>
    <row r="1168" spans="2:2" x14ac:dyDescent="0.2">
      <c r="B1168" s="2"/>
    </row>
    <row r="1169" spans="2:2" x14ac:dyDescent="0.2">
      <c r="B1169" s="2"/>
    </row>
    <row r="1170" spans="2:2" x14ac:dyDescent="0.2">
      <c r="B1170" s="2"/>
    </row>
    <row r="1171" spans="2:2" x14ac:dyDescent="0.2">
      <c r="B1171" s="2"/>
    </row>
    <row r="1172" spans="2:2" x14ac:dyDescent="0.2">
      <c r="B1172" s="2"/>
    </row>
    <row r="1173" spans="2:2" x14ac:dyDescent="0.2">
      <c r="B1173" s="2"/>
    </row>
    <row r="1174" spans="2:2" x14ac:dyDescent="0.2">
      <c r="B1174" s="2"/>
    </row>
    <row r="1175" spans="2:2" x14ac:dyDescent="0.2">
      <c r="B1175" s="2"/>
    </row>
    <row r="1176" spans="2:2" x14ac:dyDescent="0.2">
      <c r="B1176" s="2"/>
    </row>
    <row r="1177" spans="2:2" x14ac:dyDescent="0.2">
      <c r="B1177" s="2"/>
    </row>
    <row r="1178" spans="2:2" x14ac:dyDescent="0.2">
      <c r="B1178" s="2"/>
    </row>
    <row r="1179" spans="2:2" x14ac:dyDescent="0.2">
      <c r="B1179" s="2"/>
    </row>
    <row r="1180" spans="2:2" x14ac:dyDescent="0.2">
      <c r="B1180" s="2"/>
    </row>
    <row r="1181" spans="2:2" x14ac:dyDescent="0.2">
      <c r="B1181" s="2"/>
    </row>
    <row r="1182" spans="2:2" x14ac:dyDescent="0.2">
      <c r="B1182" s="2"/>
    </row>
    <row r="1183" spans="2:2" x14ac:dyDescent="0.2">
      <c r="B1183" s="2"/>
    </row>
    <row r="1184" spans="2:2" x14ac:dyDescent="0.2">
      <c r="B1184" s="2"/>
    </row>
    <row r="1185" spans="2:2" x14ac:dyDescent="0.2">
      <c r="B1185" s="2"/>
    </row>
    <row r="1186" spans="2:2" x14ac:dyDescent="0.2">
      <c r="B1186" s="2"/>
    </row>
    <row r="1187" spans="2:2" x14ac:dyDescent="0.2">
      <c r="B1187" s="2"/>
    </row>
    <row r="1188" spans="2:2" x14ac:dyDescent="0.2">
      <c r="B1188" s="2"/>
    </row>
    <row r="1189" spans="2:2" x14ac:dyDescent="0.2">
      <c r="B1189" s="2"/>
    </row>
    <row r="1190" spans="2:2" x14ac:dyDescent="0.2">
      <c r="B1190" s="2"/>
    </row>
    <row r="1191" spans="2:2" x14ac:dyDescent="0.2">
      <c r="B1191" s="2"/>
    </row>
    <row r="1192" spans="2:2" x14ac:dyDescent="0.2">
      <c r="B1192" s="2"/>
    </row>
    <row r="1193" spans="2:2" x14ac:dyDescent="0.2">
      <c r="B1193" s="2"/>
    </row>
    <row r="1194" spans="2:2" x14ac:dyDescent="0.2">
      <c r="B1194" s="2"/>
    </row>
    <row r="1195" spans="2:2" x14ac:dyDescent="0.2">
      <c r="B1195" s="2"/>
    </row>
    <row r="1196" spans="2:2" x14ac:dyDescent="0.2">
      <c r="B1196" s="2"/>
    </row>
    <row r="1197" spans="2:2" x14ac:dyDescent="0.2">
      <c r="B1197" s="2"/>
    </row>
    <row r="1198" spans="2:2" x14ac:dyDescent="0.2">
      <c r="B1198" s="2"/>
    </row>
    <row r="1199" spans="2:2" x14ac:dyDescent="0.2">
      <c r="B1199" s="2"/>
    </row>
    <row r="1200" spans="2:2" x14ac:dyDescent="0.2">
      <c r="B1200" s="2"/>
    </row>
    <row r="1201" spans="2:2" x14ac:dyDescent="0.2">
      <c r="B1201" s="2"/>
    </row>
    <row r="1202" spans="2:2" x14ac:dyDescent="0.2">
      <c r="B1202" s="2"/>
    </row>
    <row r="1203" spans="2:2" x14ac:dyDescent="0.2">
      <c r="B1203" s="2"/>
    </row>
    <row r="1204" spans="2:2" x14ac:dyDescent="0.2">
      <c r="B1204" s="2"/>
    </row>
    <row r="1205" spans="2:2" x14ac:dyDescent="0.2">
      <c r="B1205" s="2"/>
    </row>
    <row r="1206" spans="2:2" x14ac:dyDescent="0.2">
      <c r="B1206" s="2"/>
    </row>
    <row r="1207" spans="2:2" x14ac:dyDescent="0.2">
      <c r="B1207" s="2"/>
    </row>
    <row r="1208" spans="2:2" x14ac:dyDescent="0.2">
      <c r="B1208" s="2"/>
    </row>
    <row r="1209" spans="2:2" x14ac:dyDescent="0.2">
      <c r="B1209" s="2"/>
    </row>
    <row r="1210" spans="2:2" x14ac:dyDescent="0.2">
      <c r="B1210" s="2"/>
    </row>
    <row r="1211" spans="2:2" x14ac:dyDescent="0.2">
      <c r="B1211" s="2"/>
    </row>
    <row r="1212" spans="2:2" x14ac:dyDescent="0.2">
      <c r="B1212" s="2"/>
    </row>
    <row r="1213" spans="2:2" x14ac:dyDescent="0.2">
      <c r="B1213" s="2"/>
    </row>
    <row r="1214" spans="2:2" x14ac:dyDescent="0.2">
      <c r="B1214" s="2"/>
    </row>
    <row r="1215" spans="2:2" x14ac:dyDescent="0.2">
      <c r="B1215" s="2"/>
    </row>
    <row r="1216" spans="2:2" x14ac:dyDescent="0.2">
      <c r="B1216" s="2"/>
    </row>
    <row r="1217" spans="2:2" x14ac:dyDescent="0.2">
      <c r="B1217" s="2"/>
    </row>
    <row r="1218" spans="2:2" x14ac:dyDescent="0.2">
      <c r="B1218" s="2"/>
    </row>
    <row r="1219" spans="2:2" x14ac:dyDescent="0.2">
      <c r="B1219" s="2"/>
    </row>
    <row r="1220" spans="2:2" x14ac:dyDescent="0.2">
      <c r="B1220" s="2"/>
    </row>
    <row r="1221" spans="2:2" x14ac:dyDescent="0.2">
      <c r="B1221" s="2"/>
    </row>
    <row r="1222" spans="2:2" x14ac:dyDescent="0.2">
      <c r="B1222" s="2"/>
    </row>
    <row r="1223" spans="2:2" x14ac:dyDescent="0.2">
      <c r="B1223" s="2"/>
    </row>
    <row r="1224" spans="2:2" x14ac:dyDescent="0.2">
      <c r="B1224" s="2"/>
    </row>
    <row r="1225" spans="2:2" x14ac:dyDescent="0.2">
      <c r="B1225" s="2"/>
    </row>
    <row r="1226" spans="2:2" x14ac:dyDescent="0.2">
      <c r="B1226" s="2"/>
    </row>
    <row r="1227" spans="2:2" x14ac:dyDescent="0.2">
      <c r="B1227" s="2"/>
    </row>
    <row r="1228" spans="2:2" x14ac:dyDescent="0.2">
      <c r="B1228" s="2"/>
    </row>
    <row r="1229" spans="2:2" x14ac:dyDescent="0.2">
      <c r="B1229" s="2"/>
    </row>
    <row r="1230" spans="2:2" x14ac:dyDescent="0.2">
      <c r="B1230" s="2"/>
    </row>
    <row r="1231" spans="2:2" x14ac:dyDescent="0.2">
      <c r="B1231" s="2"/>
    </row>
    <row r="1232" spans="2:2" x14ac:dyDescent="0.2">
      <c r="B1232" s="2"/>
    </row>
    <row r="1233" spans="2:2" x14ac:dyDescent="0.2">
      <c r="B1233" s="2"/>
    </row>
    <row r="1234" spans="2:2" x14ac:dyDescent="0.2">
      <c r="B1234" s="2"/>
    </row>
    <row r="1235" spans="2:2" x14ac:dyDescent="0.2">
      <c r="B1235" s="2"/>
    </row>
    <row r="1236" spans="2:2" x14ac:dyDescent="0.2">
      <c r="B1236" s="2"/>
    </row>
    <row r="1237" spans="2:2" x14ac:dyDescent="0.2">
      <c r="B1237" s="2"/>
    </row>
    <row r="1238" spans="2:2" x14ac:dyDescent="0.2">
      <c r="B1238" s="2"/>
    </row>
    <row r="1239" spans="2:2" x14ac:dyDescent="0.2">
      <c r="B1239" s="2"/>
    </row>
    <row r="1240" spans="2:2" x14ac:dyDescent="0.2">
      <c r="B1240" s="2"/>
    </row>
    <row r="1241" spans="2:2" x14ac:dyDescent="0.2">
      <c r="B1241" s="2"/>
    </row>
    <row r="1242" spans="2:2" x14ac:dyDescent="0.2">
      <c r="B1242" s="2"/>
    </row>
    <row r="1243" spans="2:2" x14ac:dyDescent="0.2">
      <c r="B1243" s="2"/>
    </row>
    <row r="1244" spans="2:2" x14ac:dyDescent="0.2">
      <c r="B1244" s="2"/>
    </row>
    <row r="1245" spans="2:2" x14ac:dyDescent="0.2">
      <c r="B1245" s="2"/>
    </row>
    <row r="1246" spans="2:2" x14ac:dyDescent="0.2">
      <c r="B1246" s="2"/>
    </row>
    <row r="1247" spans="2:2" x14ac:dyDescent="0.2">
      <c r="B1247" s="2"/>
    </row>
    <row r="1248" spans="2:2" x14ac:dyDescent="0.2">
      <c r="B1248" s="2"/>
    </row>
    <row r="1249" spans="2:2" x14ac:dyDescent="0.2">
      <c r="B1249" s="2"/>
    </row>
    <row r="1250" spans="2:2" x14ac:dyDescent="0.2">
      <c r="B1250" s="2"/>
    </row>
    <row r="1251" spans="2:2" x14ac:dyDescent="0.2">
      <c r="B1251" s="2"/>
    </row>
    <row r="1252" spans="2:2" x14ac:dyDescent="0.2">
      <c r="B1252" s="2"/>
    </row>
    <row r="1253" spans="2:2" x14ac:dyDescent="0.2">
      <c r="B1253" s="2"/>
    </row>
    <row r="1254" spans="2:2" x14ac:dyDescent="0.2">
      <c r="B1254" s="2"/>
    </row>
    <row r="1255" spans="2:2" x14ac:dyDescent="0.2">
      <c r="B1255" s="2"/>
    </row>
    <row r="1256" spans="2:2" x14ac:dyDescent="0.2">
      <c r="B1256" s="2"/>
    </row>
    <row r="1257" spans="2:2" x14ac:dyDescent="0.2">
      <c r="B1257" s="2"/>
    </row>
    <row r="1258" spans="2:2" x14ac:dyDescent="0.2">
      <c r="B1258" s="2"/>
    </row>
    <row r="1259" spans="2:2" x14ac:dyDescent="0.2">
      <c r="B1259" s="2"/>
    </row>
    <row r="1260" spans="2:2" x14ac:dyDescent="0.2">
      <c r="B1260" s="2"/>
    </row>
    <row r="1261" spans="2:2" x14ac:dyDescent="0.2">
      <c r="B1261" s="2"/>
    </row>
    <row r="1262" spans="2:2" x14ac:dyDescent="0.2">
      <c r="B1262" s="2"/>
    </row>
    <row r="1263" spans="2:2" x14ac:dyDescent="0.2">
      <c r="B1263" s="2"/>
    </row>
    <row r="1264" spans="2:2" x14ac:dyDescent="0.2">
      <c r="B1264" s="2"/>
    </row>
    <row r="1265" spans="2:2" x14ac:dyDescent="0.2">
      <c r="B1265" s="2"/>
    </row>
    <row r="1266" spans="2:2" x14ac:dyDescent="0.2">
      <c r="B1266" s="2"/>
    </row>
    <row r="1267" spans="2:2" x14ac:dyDescent="0.2">
      <c r="B1267" s="2"/>
    </row>
    <row r="1268" spans="2:2" x14ac:dyDescent="0.2">
      <c r="B1268" s="2"/>
    </row>
    <row r="1269" spans="2:2" x14ac:dyDescent="0.2">
      <c r="B1269" s="2"/>
    </row>
    <row r="1270" spans="2:2" x14ac:dyDescent="0.2">
      <c r="B1270" s="2"/>
    </row>
    <row r="1271" spans="2:2" x14ac:dyDescent="0.2">
      <c r="B1271" s="2"/>
    </row>
    <row r="1272" spans="2:2" x14ac:dyDescent="0.2">
      <c r="B1272" s="2"/>
    </row>
    <row r="1273" spans="2:2" x14ac:dyDescent="0.2">
      <c r="B1273" s="2"/>
    </row>
    <row r="1274" spans="2:2" x14ac:dyDescent="0.2">
      <c r="B1274" s="2"/>
    </row>
    <row r="1275" spans="2:2" x14ac:dyDescent="0.2">
      <c r="B1275" s="2"/>
    </row>
    <row r="1276" spans="2:2" x14ac:dyDescent="0.2">
      <c r="B1276" s="2"/>
    </row>
    <row r="1277" spans="2:2" x14ac:dyDescent="0.2">
      <c r="B1277" s="2"/>
    </row>
    <row r="1278" spans="2:2" x14ac:dyDescent="0.2">
      <c r="B1278" s="2"/>
    </row>
    <row r="1279" spans="2:2" x14ac:dyDescent="0.2">
      <c r="B1279" s="2"/>
    </row>
    <row r="1280" spans="2:2" x14ac:dyDescent="0.2">
      <c r="B1280" s="2"/>
    </row>
    <row r="1281" spans="2:2" x14ac:dyDescent="0.2">
      <c r="B1281" s="2"/>
    </row>
    <row r="1282" spans="2:2" x14ac:dyDescent="0.2">
      <c r="B1282" s="2"/>
    </row>
    <row r="1283" spans="2:2" x14ac:dyDescent="0.2">
      <c r="B1283" s="2"/>
    </row>
    <row r="1284" spans="2:2" x14ac:dyDescent="0.2">
      <c r="B1284" s="2"/>
    </row>
    <row r="1285" spans="2:2" x14ac:dyDescent="0.2">
      <c r="B1285" s="2"/>
    </row>
    <row r="1286" spans="2:2" x14ac:dyDescent="0.2">
      <c r="B1286" s="2"/>
    </row>
    <row r="1287" spans="2:2" x14ac:dyDescent="0.2">
      <c r="B1287" s="2"/>
    </row>
    <row r="1288" spans="2:2" x14ac:dyDescent="0.2">
      <c r="B1288" s="2"/>
    </row>
    <row r="1289" spans="2:2" x14ac:dyDescent="0.2">
      <c r="B1289" s="2"/>
    </row>
    <row r="1290" spans="2:2" x14ac:dyDescent="0.2">
      <c r="B1290" s="2"/>
    </row>
    <row r="1291" spans="2:2" x14ac:dyDescent="0.2">
      <c r="B1291" s="2"/>
    </row>
    <row r="1292" spans="2:2" x14ac:dyDescent="0.2">
      <c r="B1292" s="2"/>
    </row>
    <row r="1293" spans="2:2" x14ac:dyDescent="0.2">
      <c r="B1293" s="2"/>
    </row>
    <row r="1294" spans="2:2" x14ac:dyDescent="0.2">
      <c r="B1294" s="2"/>
    </row>
    <row r="1295" spans="2:2" x14ac:dyDescent="0.2">
      <c r="B1295" s="2"/>
    </row>
    <row r="1296" spans="2:2" x14ac:dyDescent="0.2">
      <c r="B1296" s="2"/>
    </row>
    <row r="1297" spans="2:2" x14ac:dyDescent="0.2">
      <c r="B1297" s="2"/>
    </row>
    <row r="1298" spans="2:2" x14ac:dyDescent="0.2">
      <c r="B1298" s="2"/>
    </row>
    <row r="1299" spans="2:2" x14ac:dyDescent="0.2">
      <c r="B1299" s="2"/>
    </row>
    <row r="1300" spans="2:2" x14ac:dyDescent="0.2">
      <c r="B1300" s="2"/>
    </row>
    <row r="1301" spans="2:2" x14ac:dyDescent="0.2">
      <c r="B1301" s="2"/>
    </row>
    <row r="1302" spans="2:2" x14ac:dyDescent="0.2">
      <c r="B1302" s="2"/>
    </row>
    <row r="1303" spans="2:2" x14ac:dyDescent="0.2">
      <c r="B1303" s="2"/>
    </row>
    <row r="1304" spans="2:2" x14ac:dyDescent="0.2">
      <c r="B1304" s="2"/>
    </row>
    <row r="1305" spans="2:2" x14ac:dyDescent="0.2">
      <c r="B1305" s="2"/>
    </row>
    <row r="1306" spans="2:2" x14ac:dyDescent="0.2">
      <c r="B1306" s="2"/>
    </row>
    <row r="1307" spans="2:2" x14ac:dyDescent="0.2">
      <c r="B1307" s="2"/>
    </row>
    <row r="1308" spans="2:2" x14ac:dyDescent="0.2">
      <c r="B1308" s="2"/>
    </row>
    <row r="1309" spans="2:2" x14ac:dyDescent="0.2">
      <c r="B1309" s="2"/>
    </row>
    <row r="1310" spans="2:2" x14ac:dyDescent="0.2">
      <c r="B1310" s="2"/>
    </row>
    <row r="1311" spans="2:2" x14ac:dyDescent="0.2">
      <c r="B1311" s="2"/>
    </row>
    <row r="1312" spans="2:2" x14ac:dyDescent="0.2">
      <c r="B1312" s="2"/>
    </row>
    <row r="1313" spans="2:2" x14ac:dyDescent="0.2">
      <c r="B1313" s="2"/>
    </row>
    <row r="1314" spans="2:2" x14ac:dyDescent="0.2">
      <c r="B1314" s="2"/>
    </row>
    <row r="1315" spans="2:2" x14ac:dyDescent="0.2">
      <c r="B1315" s="2"/>
    </row>
    <row r="1316" spans="2:2" x14ac:dyDescent="0.2">
      <c r="B1316" s="2"/>
    </row>
    <row r="1317" spans="2:2" x14ac:dyDescent="0.2">
      <c r="B1317" s="2"/>
    </row>
    <row r="1318" spans="2:2" x14ac:dyDescent="0.2">
      <c r="B1318" s="2"/>
    </row>
    <row r="1319" spans="2:2" x14ac:dyDescent="0.2">
      <c r="B1319" s="2"/>
    </row>
    <row r="1320" spans="2:2" x14ac:dyDescent="0.2">
      <c r="B1320" s="2"/>
    </row>
    <row r="1321" spans="2:2" x14ac:dyDescent="0.2">
      <c r="B1321" s="2"/>
    </row>
    <row r="1322" spans="2:2" x14ac:dyDescent="0.2">
      <c r="B1322" s="2"/>
    </row>
    <row r="1323" spans="2:2" x14ac:dyDescent="0.2">
      <c r="B1323" s="2"/>
    </row>
    <row r="1324" spans="2:2" x14ac:dyDescent="0.2">
      <c r="B1324" s="2"/>
    </row>
    <row r="1325" spans="2:2" x14ac:dyDescent="0.2">
      <c r="B1325" s="2"/>
    </row>
    <row r="1326" spans="2:2" x14ac:dyDescent="0.2">
      <c r="B1326" s="2"/>
    </row>
    <row r="1327" spans="2:2" x14ac:dyDescent="0.2">
      <c r="B1327" s="2"/>
    </row>
    <row r="1328" spans="2:2" x14ac:dyDescent="0.2">
      <c r="B1328" s="2"/>
    </row>
    <row r="1329" spans="2:2" x14ac:dyDescent="0.2">
      <c r="B1329" s="2"/>
    </row>
    <row r="1330" spans="2:2" x14ac:dyDescent="0.2">
      <c r="B1330" s="2"/>
    </row>
    <row r="1331" spans="2:2" x14ac:dyDescent="0.2">
      <c r="B1331" s="2"/>
    </row>
    <row r="1332" spans="2:2" x14ac:dyDescent="0.2">
      <c r="B1332" s="2"/>
    </row>
    <row r="1333" spans="2:2" x14ac:dyDescent="0.2">
      <c r="B1333" s="2"/>
    </row>
    <row r="1334" spans="2:2" x14ac:dyDescent="0.2">
      <c r="B1334" s="2"/>
    </row>
    <row r="1335" spans="2:2" x14ac:dyDescent="0.2">
      <c r="B1335" s="2"/>
    </row>
    <row r="1336" spans="2:2" x14ac:dyDescent="0.2">
      <c r="B1336" s="2"/>
    </row>
    <row r="1337" spans="2:2" x14ac:dyDescent="0.2">
      <c r="B1337" s="2"/>
    </row>
    <row r="1338" spans="2:2" x14ac:dyDescent="0.2">
      <c r="B1338" s="2"/>
    </row>
    <row r="1339" spans="2:2" x14ac:dyDescent="0.2">
      <c r="B1339" s="2"/>
    </row>
    <row r="1340" spans="2:2" x14ac:dyDescent="0.2">
      <c r="B1340" s="2"/>
    </row>
    <row r="1341" spans="2:2" x14ac:dyDescent="0.2">
      <c r="B1341" s="2"/>
    </row>
    <row r="1342" spans="2:2" x14ac:dyDescent="0.2">
      <c r="B1342" s="2"/>
    </row>
    <row r="1343" spans="2:2" x14ac:dyDescent="0.2">
      <c r="B1343" s="2"/>
    </row>
    <row r="1344" spans="2:2" x14ac:dyDescent="0.2">
      <c r="B1344" s="2"/>
    </row>
    <row r="1345" spans="2:2" x14ac:dyDescent="0.2">
      <c r="B1345" s="2"/>
    </row>
    <row r="1346" spans="2:2" x14ac:dyDescent="0.2">
      <c r="B1346" s="2"/>
    </row>
    <row r="1347" spans="2:2" x14ac:dyDescent="0.2">
      <c r="B1347" s="2"/>
    </row>
    <row r="1348" spans="2:2" x14ac:dyDescent="0.2">
      <c r="B1348" s="2"/>
    </row>
    <row r="1349" spans="2:2" x14ac:dyDescent="0.2">
      <c r="B1349" s="2"/>
    </row>
    <row r="1350" spans="2:2" x14ac:dyDescent="0.2">
      <c r="B1350" s="2"/>
    </row>
    <row r="1351" spans="2:2" x14ac:dyDescent="0.2">
      <c r="B1351" s="2"/>
    </row>
    <row r="1352" spans="2:2" x14ac:dyDescent="0.2">
      <c r="B1352" s="2"/>
    </row>
    <row r="1353" spans="2:2" x14ac:dyDescent="0.2">
      <c r="B1353" s="2"/>
    </row>
    <row r="1354" spans="2:2" x14ac:dyDescent="0.2">
      <c r="B1354" s="2"/>
    </row>
    <row r="1355" spans="2:2" x14ac:dyDescent="0.2">
      <c r="B1355" s="2"/>
    </row>
    <row r="1356" spans="2:2" x14ac:dyDescent="0.2">
      <c r="B1356" s="2"/>
    </row>
    <row r="1357" spans="2:2" x14ac:dyDescent="0.2">
      <c r="B1357" s="2"/>
    </row>
    <row r="1358" spans="2:2" x14ac:dyDescent="0.2">
      <c r="B1358" s="2"/>
    </row>
    <row r="1359" spans="2:2" x14ac:dyDescent="0.2">
      <c r="B1359" s="2"/>
    </row>
    <row r="1360" spans="2:2" x14ac:dyDescent="0.2">
      <c r="B1360" s="2"/>
    </row>
    <row r="1361" spans="2:2" x14ac:dyDescent="0.2">
      <c r="B1361" s="2"/>
    </row>
    <row r="1362" spans="2:2" x14ac:dyDescent="0.2">
      <c r="B1362" s="2"/>
    </row>
    <row r="1363" spans="2:2" x14ac:dyDescent="0.2">
      <c r="B1363" s="2"/>
    </row>
    <row r="1364" spans="2:2" x14ac:dyDescent="0.2">
      <c r="B1364" s="2"/>
    </row>
    <row r="1365" spans="2:2" x14ac:dyDescent="0.2">
      <c r="B1365" s="2"/>
    </row>
    <row r="1366" spans="2:2" x14ac:dyDescent="0.2">
      <c r="B1366" s="2"/>
    </row>
    <row r="1367" spans="2:2" x14ac:dyDescent="0.2">
      <c r="B1367" s="2"/>
    </row>
    <row r="1368" spans="2:2" x14ac:dyDescent="0.2">
      <c r="B1368" s="2"/>
    </row>
    <row r="1369" spans="2:2" x14ac:dyDescent="0.2">
      <c r="B1369" s="2"/>
    </row>
    <row r="1370" spans="2:2" x14ac:dyDescent="0.2">
      <c r="B1370" s="2"/>
    </row>
    <row r="1371" spans="2:2" x14ac:dyDescent="0.2">
      <c r="B1371" s="2"/>
    </row>
    <row r="1372" spans="2:2" x14ac:dyDescent="0.2">
      <c r="B1372" s="2"/>
    </row>
    <row r="1373" spans="2:2" x14ac:dyDescent="0.2">
      <c r="B1373" s="2"/>
    </row>
    <row r="1374" spans="2:2" x14ac:dyDescent="0.2">
      <c r="B1374" s="2"/>
    </row>
    <row r="1375" spans="2:2" x14ac:dyDescent="0.2">
      <c r="B1375" s="2"/>
    </row>
    <row r="1376" spans="2:2" x14ac:dyDescent="0.2">
      <c r="B1376" s="2"/>
    </row>
    <row r="1377" spans="2:2" x14ac:dyDescent="0.2">
      <c r="B1377" s="2"/>
    </row>
    <row r="1378" spans="2:2" x14ac:dyDescent="0.2">
      <c r="B1378" s="2"/>
    </row>
    <row r="1379" spans="2:2" x14ac:dyDescent="0.2">
      <c r="B1379" s="2"/>
    </row>
    <row r="1380" spans="2:2" x14ac:dyDescent="0.2">
      <c r="B1380" s="2"/>
    </row>
    <row r="1381" spans="2:2" x14ac:dyDescent="0.2">
      <c r="B1381" s="2"/>
    </row>
    <row r="1382" spans="2:2" x14ac:dyDescent="0.2">
      <c r="B1382" s="2"/>
    </row>
    <row r="1383" spans="2:2" x14ac:dyDescent="0.2">
      <c r="B1383" s="2"/>
    </row>
    <row r="1384" spans="2:2" x14ac:dyDescent="0.2">
      <c r="B1384" s="2"/>
    </row>
    <row r="1385" spans="2:2" x14ac:dyDescent="0.2">
      <c r="B1385" s="2"/>
    </row>
    <row r="1386" spans="2:2" x14ac:dyDescent="0.2">
      <c r="B1386" s="2"/>
    </row>
    <row r="1387" spans="2:2" x14ac:dyDescent="0.2">
      <c r="B1387" s="2"/>
    </row>
    <row r="1388" spans="2:2" x14ac:dyDescent="0.2">
      <c r="B1388" s="2"/>
    </row>
    <row r="1389" spans="2:2" x14ac:dyDescent="0.2">
      <c r="B1389" s="2"/>
    </row>
    <row r="1390" spans="2:2" x14ac:dyDescent="0.2">
      <c r="B1390" s="2"/>
    </row>
    <row r="1391" spans="2:2" x14ac:dyDescent="0.2">
      <c r="B1391" s="2"/>
    </row>
    <row r="1392" spans="2:2" x14ac:dyDescent="0.2">
      <c r="B1392" s="2"/>
    </row>
    <row r="1393" spans="2:2" x14ac:dyDescent="0.2">
      <c r="B1393" s="2"/>
    </row>
    <row r="1394" spans="2:2" x14ac:dyDescent="0.2">
      <c r="B1394" s="2"/>
    </row>
    <row r="1395" spans="2:2" x14ac:dyDescent="0.2">
      <c r="B1395" s="2"/>
    </row>
    <row r="1396" spans="2:2" x14ac:dyDescent="0.2">
      <c r="B1396" s="2"/>
    </row>
    <row r="1397" spans="2:2" x14ac:dyDescent="0.2">
      <c r="B1397" s="2"/>
    </row>
    <row r="1398" spans="2:2" x14ac:dyDescent="0.2">
      <c r="B1398" s="2"/>
    </row>
    <row r="1399" spans="2:2" x14ac:dyDescent="0.2">
      <c r="B1399" s="2"/>
    </row>
    <row r="1400" spans="2:2" x14ac:dyDescent="0.2">
      <c r="B1400" s="2"/>
    </row>
    <row r="1401" spans="2:2" x14ac:dyDescent="0.2">
      <c r="B1401" s="2"/>
    </row>
    <row r="1402" spans="2:2" x14ac:dyDescent="0.2">
      <c r="B1402" s="2"/>
    </row>
    <row r="1403" spans="2:2" x14ac:dyDescent="0.2">
      <c r="B1403" s="2"/>
    </row>
    <row r="1404" spans="2:2" x14ac:dyDescent="0.2">
      <c r="B1404" s="2"/>
    </row>
    <row r="1405" spans="2:2" x14ac:dyDescent="0.2">
      <c r="B1405" s="2"/>
    </row>
    <row r="1406" spans="2:2" x14ac:dyDescent="0.2">
      <c r="B1406" s="2"/>
    </row>
    <row r="1407" spans="2:2" x14ac:dyDescent="0.2">
      <c r="B1407" s="2"/>
    </row>
    <row r="1408" spans="2:2" x14ac:dyDescent="0.2">
      <c r="B1408" s="2"/>
    </row>
    <row r="1409" spans="2:2" x14ac:dyDescent="0.2">
      <c r="B1409" s="2"/>
    </row>
    <row r="1410" spans="2:2" x14ac:dyDescent="0.2">
      <c r="B1410" s="2"/>
    </row>
    <row r="1411" spans="2:2" x14ac:dyDescent="0.2">
      <c r="B1411" s="2"/>
    </row>
    <row r="1412" spans="2:2" x14ac:dyDescent="0.2">
      <c r="B1412" s="2"/>
    </row>
    <row r="1413" spans="2:2" x14ac:dyDescent="0.2">
      <c r="B1413" s="2"/>
    </row>
    <row r="1414" spans="2:2" x14ac:dyDescent="0.2">
      <c r="B1414" s="2"/>
    </row>
    <row r="1415" spans="2:2" x14ac:dyDescent="0.2">
      <c r="B1415" s="2"/>
    </row>
    <row r="1416" spans="2:2" x14ac:dyDescent="0.2">
      <c r="B1416" s="2"/>
    </row>
    <row r="1417" spans="2:2" x14ac:dyDescent="0.2">
      <c r="B1417" s="2"/>
    </row>
    <row r="1418" spans="2:2" x14ac:dyDescent="0.2">
      <c r="B1418" s="2"/>
    </row>
    <row r="1419" spans="2:2" x14ac:dyDescent="0.2">
      <c r="B1419" s="2"/>
    </row>
    <row r="1420" spans="2:2" x14ac:dyDescent="0.2">
      <c r="B1420" s="2"/>
    </row>
    <row r="1421" spans="2:2" x14ac:dyDescent="0.2">
      <c r="B1421" s="2"/>
    </row>
    <row r="1422" spans="2:2" x14ac:dyDescent="0.2">
      <c r="B1422" s="2"/>
    </row>
    <row r="1423" spans="2:2" x14ac:dyDescent="0.2">
      <c r="B1423" s="2"/>
    </row>
    <row r="1424" spans="2:2" x14ac:dyDescent="0.2">
      <c r="B1424" s="2"/>
    </row>
    <row r="1425" spans="2:2" x14ac:dyDescent="0.2">
      <c r="B1425" s="2"/>
    </row>
    <row r="1426" spans="2:2" x14ac:dyDescent="0.2">
      <c r="B1426" s="2"/>
    </row>
    <row r="1427" spans="2:2" x14ac:dyDescent="0.2">
      <c r="B1427" s="2"/>
    </row>
    <row r="1428" spans="2:2" x14ac:dyDescent="0.2">
      <c r="B1428" s="2"/>
    </row>
    <row r="1429" spans="2:2" x14ac:dyDescent="0.2">
      <c r="B1429" s="2"/>
    </row>
    <row r="1430" spans="2:2" x14ac:dyDescent="0.2">
      <c r="B1430" s="2"/>
    </row>
    <row r="1431" spans="2:2" x14ac:dyDescent="0.2">
      <c r="B1431" s="2"/>
    </row>
    <row r="1432" spans="2:2" x14ac:dyDescent="0.2">
      <c r="B1432" s="2"/>
    </row>
    <row r="1433" spans="2:2" x14ac:dyDescent="0.2">
      <c r="B1433" s="2"/>
    </row>
    <row r="1434" spans="2:2" x14ac:dyDescent="0.2">
      <c r="B1434" s="2"/>
    </row>
    <row r="1435" spans="2:2" x14ac:dyDescent="0.2">
      <c r="B1435" s="2"/>
    </row>
    <row r="1436" spans="2:2" x14ac:dyDescent="0.2">
      <c r="B1436" s="2"/>
    </row>
    <row r="1437" spans="2:2" x14ac:dyDescent="0.2">
      <c r="B1437" s="2"/>
    </row>
    <row r="1438" spans="2:2" x14ac:dyDescent="0.2">
      <c r="B1438" s="2"/>
    </row>
    <row r="1439" spans="2:2" x14ac:dyDescent="0.2">
      <c r="B1439" s="2"/>
    </row>
    <row r="1440" spans="2:2" x14ac:dyDescent="0.2">
      <c r="B1440" s="2"/>
    </row>
    <row r="1441" spans="2:2" x14ac:dyDescent="0.2">
      <c r="B1441" s="2"/>
    </row>
    <row r="1442" spans="2:2" x14ac:dyDescent="0.2">
      <c r="B1442" s="2"/>
    </row>
    <row r="1443" spans="2:2" x14ac:dyDescent="0.2">
      <c r="B1443" s="2"/>
    </row>
    <row r="1444" spans="2:2" x14ac:dyDescent="0.2">
      <c r="B1444" s="2"/>
    </row>
    <row r="1445" spans="2:2" x14ac:dyDescent="0.2">
      <c r="B1445" s="2"/>
    </row>
    <row r="1446" spans="2:2" x14ac:dyDescent="0.2">
      <c r="B1446" s="2"/>
    </row>
    <row r="1447" spans="2:2" x14ac:dyDescent="0.2">
      <c r="B1447" s="2"/>
    </row>
    <row r="1448" spans="2:2" x14ac:dyDescent="0.2">
      <c r="B1448" s="2"/>
    </row>
    <row r="1449" spans="2:2" x14ac:dyDescent="0.2">
      <c r="B1449" s="2"/>
    </row>
    <row r="1450" spans="2:2" x14ac:dyDescent="0.2">
      <c r="B1450" s="2"/>
    </row>
    <row r="1451" spans="2:2" x14ac:dyDescent="0.2">
      <c r="B1451" s="2"/>
    </row>
    <row r="1452" spans="2:2" x14ac:dyDescent="0.2">
      <c r="B1452" s="2"/>
    </row>
    <row r="1453" spans="2:2" x14ac:dyDescent="0.2">
      <c r="B1453" s="2"/>
    </row>
    <row r="1454" spans="2:2" x14ac:dyDescent="0.2">
      <c r="B1454" s="2"/>
    </row>
    <row r="1455" spans="2:2" x14ac:dyDescent="0.2">
      <c r="B1455" s="2"/>
    </row>
    <row r="1456" spans="2:2" x14ac:dyDescent="0.2">
      <c r="B1456" s="2"/>
    </row>
    <row r="1457" spans="2:2" x14ac:dyDescent="0.2">
      <c r="B1457" s="2"/>
    </row>
    <row r="1458" spans="2:2" x14ac:dyDescent="0.2">
      <c r="B1458" s="2"/>
    </row>
    <row r="1459" spans="2:2" x14ac:dyDescent="0.2">
      <c r="B1459" s="2"/>
    </row>
    <row r="1460" spans="2:2" x14ac:dyDescent="0.2">
      <c r="B1460" s="2"/>
    </row>
    <row r="1461" spans="2:2" x14ac:dyDescent="0.2">
      <c r="B1461" s="2"/>
    </row>
    <row r="1462" spans="2:2" x14ac:dyDescent="0.2">
      <c r="B1462" s="2"/>
    </row>
    <row r="1463" spans="2:2" x14ac:dyDescent="0.2">
      <c r="B1463" s="2"/>
    </row>
    <row r="1464" spans="2:2" x14ac:dyDescent="0.2">
      <c r="B1464" s="2"/>
    </row>
    <row r="1465" spans="2:2" x14ac:dyDescent="0.2">
      <c r="B1465" s="2"/>
    </row>
    <row r="1466" spans="2:2" x14ac:dyDescent="0.2">
      <c r="B1466" s="2"/>
    </row>
    <row r="1467" spans="2:2" x14ac:dyDescent="0.2">
      <c r="B1467" s="2"/>
    </row>
    <row r="1468" spans="2:2" x14ac:dyDescent="0.2">
      <c r="B1468" s="2"/>
    </row>
    <row r="1469" spans="2:2" x14ac:dyDescent="0.2">
      <c r="B1469" s="2"/>
    </row>
    <row r="1470" spans="2:2" x14ac:dyDescent="0.2">
      <c r="B1470" s="2"/>
    </row>
    <row r="1471" spans="2:2" x14ac:dyDescent="0.2">
      <c r="B1471" s="2"/>
    </row>
    <row r="1472" spans="2:2" x14ac:dyDescent="0.2">
      <c r="B1472" s="2"/>
    </row>
    <row r="1473" spans="2:2" x14ac:dyDescent="0.2">
      <c r="B1473" s="2"/>
    </row>
    <row r="1474" spans="2:2" x14ac:dyDescent="0.2">
      <c r="B1474" s="2"/>
    </row>
    <row r="1475" spans="2:2" x14ac:dyDescent="0.2">
      <c r="B1475" s="2"/>
    </row>
    <row r="1476" spans="2:2" x14ac:dyDescent="0.2">
      <c r="B1476" s="2"/>
    </row>
    <row r="1477" spans="2:2" x14ac:dyDescent="0.2">
      <c r="B1477" s="2"/>
    </row>
    <row r="1478" spans="2:2" x14ac:dyDescent="0.2">
      <c r="B1478" s="2"/>
    </row>
    <row r="1479" spans="2:2" x14ac:dyDescent="0.2">
      <c r="B1479" s="2"/>
    </row>
    <row r="1480" spans="2:2" x14ac:dyDescent="0.2">
      <c r="B1480" s="2"/>
    </row>
    <row r="1481" spans="2:2" x14ac:dyDescent="0.2">
      <c r="B1481" s="2"/>
    </row>
    <row r="1482" spans="2:2" x14ac:dyDescent="0.2">
      <c r="B1482" s="2"/>
    </row>
    <row r="1483" spans="2:2" x14ac:dyDescent="0.2">
      <c r="B1483" s="2"/>
    </row>
    <row r="1484" spans="2:2" x14ac:dyDescent="0.2">
      <c r="B1484" s="2"/>
    </row>
    <row r="1485" spans="2:2" x14ac:dyDescent="0.2">
      <c r="B1485" s="2"/>
    </row>
    <row r="1486" spans="2:2" x14ac:dyDescent="0.2">
      <c r="B1486" s="2"/>
    </row>
    <row r="1487" spans="2:2" x14ac:dyDescent="0.2">
      <c r="B1487" s="2"/>
    </row>
    <row r="1488" spans="2:2" x14ac:dyDescent="0.2">
      <c r="B1488" s="2"/>
    </row>
    <row r="1489" spans="2:2" x14ac:dyDescent="0.2">
      <c r="B1489" s="2"/>
    </row>
    <row r="1490" spans="2:2" x14ac:dyDescent="0.2">
      <c r="B1490" s="2"/>
    </row>
    <row r="1491" spans="2:2" x14ac:dyDescent="0.2">
      <c r="B1491" s="2"/>
    </row>
    <row r="1492" spans="2:2" x14ac:dyDescent="0.2">
      <c r="B1492" s="2"/>
    </row>
    <row r="1493" spans="2:2" x14ac:dyDescent="0.2">
      <c r="B1493" s="2"/>
    </row>
    <row r="1494" spans="2:2" x14ac:dyDescent="0.2">
      <c r="B1494" s="2"/>
    </row>
    <row r="1495" spans="2:2" x14ac:dyDescent="0.2">
      <c r="B1495" s="2"/>
    </row>
    <row r="1496" spans="2:2" x14ac:dyDescent="0.2">
      <c r="B1496" s="2"/>
    </row>
    <row r="1497" spans="2:2" x14ac:dyDescent="0.2">
      <c r="B1497" s="2"/>
    </row>
    <row r="1498" spans="2:2" x14ac:dyDescent="0.2">
      <c r="B1498" s="2"/>
    </row>
    <row r="1499" spans="2:2" x14ac:dyDescent="0.2">
      <c r="B1499" s="2"/>
    </row>
    <row r="1500" spans="2:2" x14ac:dyDescent="0.2">
      <c r="B1500" s="2"/>
    </row>
    <row r="1501" spans="2:2" x14ac:dyDescent="0.2">
      <c r="B1501" s="2"/>
    </row>
    <row r="1502" spans="2:2" x14ac:dyDescent="0.2">
      <c r="B1502" s="2"/>
    </row>
    <row r="1503" spans="2:2" x14ac:dyDescent="0.2">
      <c r="B1503" s="2"/>
    </row>
    <row r="1504" spans="2:2" x14ac:dyDescent="0.2">
      <c r="B1504" s="2"/>
    </row>
    <row r="1505" spans="2:2" x14ac:dyDescent="0.2">
      <c r="B1505" s="2"/>
    </row>
    <row r="1506" spans="2:2" x14ac:dyDescent="0.2">
      <c r="B1506" s="2"/>
    </row>
    <row r="1507" spans="2:2" x14ac:dyDescent="0.2">
      <c r="B1507" s="2"/>
    </row>
    <row r="1508" spans="2:2" x14ac:dyDescent="0.2">
      <c r="B1508" s="2"/>
    </row>
    <row r="1509" spans="2:2" x14ac:dyDescent="0.2">
      <c r="B1509" s="2"/>
    </row>
    <row r="1510" spans="2:2" x14ac:dyDescent="0.2">
      <c r="B1510" s="2"/>
    </row>
    <row r="1511" spans="2:2" x14ac:dyDescent="0.2">
      <c r="B1511" s="2"/>
    </row>
    <row r="1512" spans="2:2" x14ac:dyDescent="0.2">
      <c r="B1512" s="2"/>
    </row>
    <row r="1513" spans="2:2" x14ac:dyDescent="0.2">
      <c r="B1513" s="2"/>
    </row>
    <row r="1514" spans="2:2" x14ac:dyDescent="0.2">
      <c r="B1514" s="2"/>
    </row>
    <row r="1515" spans="2:2" x14ac:dyDescent="0.2">
      <c r="B1515" s="2"/>
    </row>
    <row r="1516" spans="2:2" x14ac:dyDescent="0.2">
      <c r="B1516" s="2"/>
    </row>
    <row r="1517" spans="2:2" x14ac:dyDescent="0.2">
      <c r="B1517" s="2"/>
    </row>
    <row r="1518" spans="2:2" x14ac:dyDescent="0.2">
      <c r="B1518" s="2"/>
    </row>
    <row r="1519" spans="2:2" x14ac:dyDescent="0.2">
      <c r="B1519" s="2"/>
    </row>
    <row r="1520" spans="2:2" x14ac:dyDescent="0.2">
      <c r="B1520" s="2"/>
    </row>
    <row r="1521" spans="2:2" x14ac:dyDescent="0.2">
      <c r="B1521" s="2"/>
    </row>
    <row r="1522" spans="2:2" x14ac:dyDescent="0.2">
      <c r="B1522" s="2"/>
    </row>
    <row r="1523" spans="2:2" x14ac:dyDescent="0.2">
      <c r="B1523" s="2"/>
    </row>
    <row r="1524" spans="2:2" x14ac:dyDescent="0.2">
      <c r="B1524" s="2"/>
    </row>
    <row r="1525" spans="2:2" x14ac:dyDescent="0.2">
      <c r="B1525" s="2"/>
    </row>
    <row r="1526" spans="2:2" x14ac:dyDescent="0.2">
      <c r="B1526" s="2"/>
    </row>
    <row r="1527" spans="2:2" x14ac:dyDescent="0.2">
      <c r="B1527" s="2"/>
    </row>
    <row r="1528" spans="2:2" x14ac:dyDescent="0.2">
      <c r="B1528" s="2"/>
    </row>
    <row r="1529" spans="2:2" x14ac:dyDescent="0.2">
      <c r="B1529" s="2"/>
    </row>
    <row r="1530" spans="2:2" x14ac:dyDescent="0.2">
      <c r="B1530" s="2"/>
    </row>
    <row r="1531" spans="2:2" x14ac:dyDescent="0.2">
      <c r="B1531" s="2"/>
    </row>
    <row r="1532" spans="2:2" x14ac:dyDescent="0.2">
      <c r="B1532" s="2"/>
    </row>
    <row r="1533" spans="2:2" x14ac:dyDescent="0.2">
      <c r="B1533" s="2"/>
    </row>
    <row r="1534" spans="2:2" x14ac:dyDescent="0.2">
      <c r="B1534" s="2"/>
    </row>
    <row r="1535" spans="2:2" x14ac:dyDescent="0.2">
      <c r="B1535" s="2"/>
    </row>
    <row r="1536" spans="2:2" x14ac:dyDescent="0.2">
      <c r="B1536" s="2"/>
    </row>
    <row r="1537" spans="2:2" x14ac:dyDescent="0.2">
      <c r="B1537" s="2"/>
    </row>
    <row r="1538" spans="2:2" x14ac:dyDescent="0.2">
      <c r="B1538" s="2"/>
    </row>
    <row r="1539" spans="2:2" x14ac:dyDescent="0.2">
      <c r="B1539" s="2"/>
    </row>
    <row r="1540" spans="2:2" x14ac:dyDescent="0.2">
      <c r="B1540" s="2"/>
    </row>
    <row r="1541" spans="2:2" x14ac:dyDescent="0.2">
      <c r="B1541" s="2"/>
    </row>
    <row r="1542" spans="2:2" x14ac:dyDescent="0.2">
      <c r="B1542" s="2"/>
    </row>
    <row r="1543" spans="2:2" x14ac:dyDescent="0.2">
      <c r="B1543" s="2"/>
    </row>
    <row r="1544" spans="2:2" x14ac:dyDescent="0.2">
      <c r="B1544" s="2"/>
    </row>
    <row r="1545" spans="2:2" x14ac:dyDescent="0.2">
      <c r="B1545" s="2"/>
    </row>
    <row r="1546" spans="2:2" x14ac:dyDescent="0.2">
      <c r="B1546" s="2"/>
    </row>
    <row r="1547" spans="2:2" x14ac:dyDescent="0.2">
      <c r="B1547" s="2"/>
    </row>
    <row r="1548" spans="2:2" x14ac:dyDescent="0.2">
      <c r="B1548" s="2"/>
    </row>
    <row r="1549" spans="2:2" x14ac:dyDescent="0.2">
      <c r="B1549" s="2"/>
    </row>
    <row r="1550" spans="2:2" x14ac:dyDescent="0.2">
      <c r="B1550" s="2"/>
    </row>
    <row r="1551" spans="2:2" x14ac:dyDescent="0.2">
      <c r="B1551" s="2"/>
    </row>
    <row r="1552" spans="2:2" x14ac:dyDescent="0.2">
      <c r="B1552" s="2"/>
    </row>
    <row r="1553" spans="2:2" x14ac:dyDescent="0.2">
      <c r="B1553" s="2"/>
    </row>
    <row r="1554" spans="2:2" x14ac:dyDescent="0.2">
      <c r="B1554" s="2"/>
    </row>
    <row r="1555" spans="2:2" x14ac:dyDescent="0.2">
      <c r="B1555" s="2"/>
    </row>
    <row r="1556" spans="2:2" x14ac:dyDescent="0.2">
      <c r="B1556" s="2"/>
    </row>
    <row r="1557" spans="2:2" x14ac:dyDescent="0.2">
      <c r="B1557" s="2"/>
    </row>
    <row r="1558" spans="2:2" x14ac:dyDescent="0.2">
      <c r="B1558" s="2"/>
    </row>
    <row r="1559" spans="2:2" x14ac:dyDescent="0.2">
      <c r="B1559" s="2"/>
    </row>
    <row r="1560" spans="2:2" x14ac:dyDescent="0.2">
      <c r="B1560" s="2"/>
    </row>
    <row r="1561" spans="2:2" x14ac:dyDescent="0.2">
      <c r="B1561" s="2"/>
    </row>
    <row r="1562" spans="2:2" x14ac:dyDescent="0.2">
      <c r="B1562" s="2"/>
    </row>
    <row r="1563" spans="2:2" x14ac:dyDescent="0.2">
      <c r="B1563" s="2"/>
    </row>
    <row r="1564" spans="2:2" x14ac:dyDescent="0.2">
      <c r="B1564" s="2"/>
    </row>
    <row r="1565" spans="2:2" x14ac:dyDescent="0.2">
      <c r="B1565" s="2"/>
    </row>
    <row r="1566" spans="2:2" x14ac:dyDescent="0.2">
      <c r="B1566" s="2"/>
    </row>
    <row r="1567" spans="2:2" x14ac:dyDescent="0.2">
      <c r="B1567" s="2"/>
    </row>
    <row r="1568" spans="2:2" x14ac:dyDescent="0.2">
      <c r="B1568" s="2"/>
    </row>
    <row r="1569" spans="2:2" x14ac:dyDescent="0.2">
      <c r="B1569" s="2"/>
    </row>
    <row r="1570" spans="2:2" x14ac:dyDescent="0.2">
      <c r="B1570" s="2"/>
    </row>
    <row r="1571" spans="2:2" x14ac:dyDescent="0.2">
      <c r="B1571" s="2"/>
    </row>
    <row r="1572" spans="2:2" x14ac:dyDescent="0.2">
      <c r="B1572" s="2"/>
    </row>
    <row r="1573" spans="2:2" x14ac:dyDescent="0.2">
      <c r="B1573" s="2"/>
    </row>
    <row r="1574" spans="2:2" x14ac:dyDescent="0.2">
      <c r="B1574" s="2"/>
    </row>
    <row r="1575" spans="2:2" x14ac:dyDescent="0.2">
      <c r="B1575" s="2"/>
    </row>
    <row r="1576" spans="2:2" x14ac:dyDescent="0.2">
      <c r="B1576" s="2"/>
    </row>
    <row r="1577" spans="2:2" x14ac:dyDescent="0.2">
      <c r="B1577" s="2"/>
    </row>
    <row r="1578" spans="2:2" x14ac:dyDescent="0.2">
      <c r="B1578" s="2"/>
    </row>
    <row r="1579" spans="2:2" x14ac:dyDescent="0.2">
      <c r="B1579" s="2"/>
    </row>
    <row r="1580" spans="2:2" x14ac:dyDescent="0.2">
      <c r="B1580" s="2"/>
    </row>
    <row r="1581" spans="2:2" x14ac:dyDescent="0.2">
      <c r="B1581" s="2"/>
    </row>
    <row r="1582" spans="2:2" x14ac:dyDescent="0.2">
      <c r="B1582" s="2"/>
    </row>
    <row r="1583" spans="2:2" x14ac:dyDescent="0.2">
      <c r="B1583" s="2"/>
    </row>
    <row r="1584" spans="2:2" x14ac:dyDescent="0.2">
      <c r="B1584" s="2"/>
    </row>
    <row r="1585" spans="2:2" x14ac:dyDescent="0.2">
      <c r="B1585" s="2"/>
    </row>
    <row r="1586" spans="2:2" x14ac:dyDescent="0.2">
      <c r="B1586" s="2"/>
    </row>
    <row r="1587" spans="2:2" x14ac:dyDescent="0.2">
      <c r="B1587" s="2"/>
    </row>
    <row r="1588" spans="2:2" x14ac:dyDescent="0.2">
      <c r="B1588" s="2"/>
    </row>
    <row r="1589" spans="2:2" x14ac:dyDescent="0.2">
      <c r="B1589" s="2"/>
    </row>
    <row r="1590" spans="2:2" x14ac:dyDescent="0.2">
      <c r="B1590" s="2"/>
    </row>
    <row r="1591" spans="2:2" x14ac:dyDescent="0.2">
      <c r="B1591" s="2"/>
    </row>
    <row r="1592" spans="2:2" x14ac:dyDescent="0.2">
      <c r="B1592" s="2"/>
    </row>
    <row r="1593" spans="2:2" x14ac:dyDescent="0.2">
      <c r="B1593" s="2"/>
    </row>
    <row r="1594" spans="2:2" x14ac:dyDescent="0.2">
      <c r="B1594" s="2"/>
    </row>
    <row r="1595" spans="2:2" x14ac:dyDescent="0.2">
      <c r="B1595" s="2"/>
    </row>
    <row r="1596" spans="2:2" x14ac:dyDescent="0.2">
      <c r="B1596" s="2"/>
    </row>
    <row r="1597" spans="2:2" x14ac:dyDescent="0.2">
      <c r="B1597" s="2"/>
    </row>
    <row r="1598" spans="2:2" x14ac:dyDescent="0.2">
      <c r="B1598" s="2"/>
    </row>
    <row r="1599" spans="2:2" x14ac:dyDescent="0.2">
      <c r="B1599" s="2"/>
    </row>
    <row r="1600" spans="2:2" x14ac:dyDescent="0.2">
      <c r="B1600" s="2"/>
    </row>
    <row r="1601" spans="2:2" x14ac:dyDescent="0.2">
      <c r="B1601" s="2"/>
    </row>
    <row r="1602" spans="2:2" x14ac:dyDescent="0.2">
      <c r="B1602" s="2"/>
    </row>
    <row r="1603" spans="2:2" x14ac:dyDescent="0.2">
      <c r="B1603" s="2"/>
    </row>
    <row r="1604" spans="2:2" x14ac:dyDescent="0.2">
      <c r="B1604" s="2"/>
    </row>
    <row r="1605" spans="2:2" x14ac:dyDescent="0.2">
      <c r="B1605" s="2"/>
    </row>
    <row r="1606" spans="2:2" x14ac:dyDescent="0.2">
      <c r="B1606" s="2"/>
    </row>
    <row r="1607" spans="2:2" x14ac:dyDescent="0.2">
      <c r="B1607" s="2"/>
    </row>
    <row r="1608" spans="2:2" x14ac:dyDescent="0.2">
      <c r="B1608" s="2"/>
    </row>
    <row r="1609" spans="2:2" x14ac:dyDescent="0.2">
      <c r="B1609" s="2"/>
    </row>
    <row r="1610" spans="2:2" x14ac:dyDescent="0.2">
      <c r="B1610" s="2"/>
    </row>
    <row r="1611" spans="2:2" x14ac:dyDescent="0.2">
      <c r="B1611" s="2"/>
    </row>
    <row r="1612" spans="2:2" x14ac:dyDescent="0.2">
      <c r="B1612" s="2"/>
    </row>
    <row r="1613" spans="2:2" x14ac:dyDescent="0.2">
      <c r="B1613" s="2"/>
    </row>
    <row r="1614" spans="2:2" x14ac:dyDescent="0.2">
      <c r="B1614" s="2"/>
    </row>
    <row r="1615" spans="2:2" x14ac:dyDescent="0.2">
      <c r="B1615" s="2"/>
    </row>
    <row r="1616" spans="2:2" x14ac:dyDescent="0.2">
      <c r="B1616" s="2"/>
    </row>
    <row r="1617" spans="2:2" x14ac:dyDescent="0.2">
      <c r="B1617" s="2"/>
    </row>
    <row r="1618" spans="2:2" x14ac:dyDescent="0.2">
      <c r="B1618" s="2"/>
    </row>
    <row r="1619" spans="2:2" x14ac:dyDescent="0.2">
      <c r="B1619" s="2"/>
    </row>
    <row r="1620" spans="2:2" x14ac:dyDescent="0.2">
      <c r="B1620" s="2"/>
    </row>
    <row r="1621" spans="2:2" x14ac:dyDescent="0.2">
      <c r="B1621" s="2"/>
    </row>
    <row r="1622" spans="2:2" x14ac:dyDescent="0.2">
      <c r="B1622" s="2"/>
    </row>
    <row r="1623" spans="2:2" x14ac:dyDescent="0.2">
      <c r="B1623" s="2"/>
    </row>
    <row r="1624" spans="2:2" x14ac:dyDescent="0.2">
      <c r="B1624" s="2"/>
    </row>
    <row r="1625" spans="2:2" x14ac:dyDescent="0.2">
      <c r="B1625" s="2"/>
    </row>
    <row r="1626" spans="2:2" x14ac:dyDescent="0.2">
      <c r="B1626" s="2"/>
    </row>
    <row r="1627" spans="2:2" x14ac:dyDescent="0.2">
      <c r="B1627" s="2"/>
    </row>
    <row r="1628" spans="2:2" x14ac:dyDescent="0.2">
      <c r="B1628" s="2"/>
    </row>
    <row r="1629" spans="2:2" x14ac:dyDescent="0.2">
      <c r="B1629" s="2"/>
    </row>
    <row r="1630" spans="2:2" x14ac:dyDescent="0.2">
      <c r="B1630" s="2"/>
    </row>
    <row r="1631" spans="2:2" x14ac:dyDescent="0.2">
      <c r="B1631" s="2"/>
    </row>
    <row r="1632" spans="2:2" x14ac:dyDescent="0.2">
      <c r="B1632" s="2"/>
    </row>
    <row r="1633" spans="2:2" x14ac:dyDescent="0.2">
      <c r="B1633" s="2"/>
    </row>
    <row r="1634" spans="2:2" x14ac:dyDescent="0.2">
      <c r="B1634" s="2"/>
    </row>
    <row r="1635" spans="2:2" x14ac:dyDescent="0.2">
      <c r="B1635" s="2"/>
    </row>
    <row r="1636" spans="2:2" x14ac:dyDescent="0.2">
      <c r="B1636" s="2"/>
    </row>
    <row r="1637" spans="2:2" x14ac:dyDescent="0.2">
      <c r="B1637" s="2"/>
    </row>
    <row r="1638" spans="2:2" x14ac:dyDescent="0.2">
      <c r="B1638" s="2"/>
    </row>
    <row r="1639" spans="2:2" x14ac:dyDescent="0.2">
      <c r="B1639" s="2"/>
    </row>
    <row r="1640" spans="2:2" x14ac:dyDescent="0.2">
      <c r="B1640" s="2"/>
    </row>
    <row r="1641" spans="2:2" x14ac:dyDescent="0.2">
      <c r="B1641" s="2"/>
    </row>
    <row r="1642" spans="2:2" x14ac:dyDescent="0.2">
      <c r="B1642" s="2"/>
    </row>
    <row r="1643" spans="2:2" x14ac:dyDescent="0.2">
      <c r="B1643" s="2"/>
    </row>
    <row r="1644" spans="2:2" x14ac:dyDescent="0.2">
      <c r="B1644" s="2"/>
    </row>
    <row r="1645" spans="2:2" x14ac:dyDescent="0.2">
      <c r="B1645" s="2"/>
    </row>
    <row r="1646" spans="2:2" x14ac:dyDescent="0.2">
      <c r="B1646" s="2"/>
    </row>
    <row r="1647" spans="2:2" x14ac:dyDescent="0.2">
      <c r="B1647" s="2"/>
    </row>
    <row r="1648" spans="2:2" x14ac:dyDescent="0.2">
      <c r="B1648" s="2"/>
    </row>
    <row r="1649" spans="2:2" x14ac:dyDescent="0.2">
      <c r="B1649" s="2"/>
    </row>
    <row r="1650" spans="2:2" x14ac:dyDescent="0.2">
      <c r="B1650" s="2"/>
    </row>
    <row r="1651" spans="2:2" x14ac:dyDescent="0.2">
      <c r="B1651" s="2"/>
    </row>
    <row r="1652" spans="2:2" x14ac:dyDescent="0.2">
      <c r="B1652" s="2"/>
    </row>
    <row r="1653" spans="2:2" x14ac:dyDescent="0.2">
      <c r="B1653" s="2"/>
    </row>
    <row r="1654" spans="2:2" x14ac:dyDescent="0.2">
      <c r="B1654" s="2"/>
    </row>
    <row r="1655" spans="2:2" x14ac:dyDescent="0.2">
      <c r="B1655" s="2"/>
    </row>
    <row r="1656" spans="2:2" x14ac:dyDescent="0.2">
      <c r="B1656" s="2"/>
    </row>
    <row r="1657" spans="2:2" x14ac:dyDescent="0.2">
      <c r="B1657" s="2"/>
    </row>
    <row r="1658" spans="2:2" x14ac:dyDescent="0.2">
      <c r="B1658" s="2"/>
    </row>
    <row r="1659" spans="2:2" x14ac:dyDescent="0.2">
      <c r="B1659" s="2"/>
    </row>
    <row r="1660" spans="2:2" x14ac:dyDescent="0.2">
      <c r="B1660" s="2"/>
    </row>
    <row r="1661" spans="2:2" x14ac:dyDescent="0.2">
      <c r="B1661" s="2"/>
    </row>
    <row r="1662" spans="2:2" x14ac:dyDescent="0.2">
      <c r="B1662" s="2"/>
    </row>
    <row r="1663" spans="2:2" x14ac:dyDescent="0.2">
      <c r="B1663" s="2"/>
    </row>
    <row r="1664" spans="2:2" x14ac:dyDescent="0.2">
      <c r="B1664" s="2"/>
    </row>
    <row r="1665" spans="2:2" x14ac:dyDescent="0.2">
      <c r="B1665" s="2"/>
    </row>
    <row r="1666" spans="2:2" x14ac:dyDescent="0.2">
      <c r="B1666" s="2"/>
    </row>
    <row r="1667" spans="2:2" x14ac:dyDescent="0.2">
      <c r="B1667" s="2"/>
    </row>
    <row r="1668" spans="2:2" x14ac:dyDescent="0.2">
      <c r="B1668" s="2"/>
    </row>
    <row r="1669" spans="2:2" x14ac:dyDescent="0.2">
      <c r="B1669" s="2"/>
    </row>
    <row r="1670" spans="2:2" x14ac:dyDescent="0.2">
      <c r="B1670" s="2"/>
    </row>
    <row r="1671" spans="2:2" x14ac:dyDescent="0.2">
      <c r="B1671" s="2"/>
    </row>
    <row r="1672" spans="2:2" x14ac:dyDescent="0.2">
      <c r="B1672" s="2"/>
    </row>
    <row r="1673" spans="2:2" x14ac:dyDescent="0.2">
      <c r="B1673" s="2"/>
    </row>
    <row r="1674" spans="2:2" x14ac:dyDescent="0.2">
      <c r="B1674" s="2"/>
    </row>
    <row r="1675" spans="2:2" x14ac:dyDescent="0.2">
      <c r="B1675" s="2"/>
    </row>
    <row r="1676" spans="2:2" x14ac:dyDescent="0.2">
      <c r="B1676" s="2"/>
    </row>
    <row r="1677" spans="2:2" x14ac:dyDescent="0.2">
      <c r="B1677" s="2"/>
    </row>
    <row r="1678" spans="2:2" x14ac:dyDescent="0.2">
      <c r="B1678" s="2"/>
    </row>
    <row r="1679" spans="2:2" x14ac:dyDescent="0.2">
      <c r="B1679" s="2"/>
    </row>
    <row r="1680" spans="2:2" x14ac:dyDescent="0.2">
      <c r="B1680" s="2"/>
    </row>
    <row r="1681" spans="2:2" x14ac:dyDescent="0.2">
      <c r="B1681" s="2"/>
    </row>
    <row r="1682" spans="2:2" x14ac:dyDescent="0.2">
      <c r="B1682" s="2"/>
    </row>
    <row r="1683" spans="2:2" x14ac:dyDescent="0.2">
      <c r="B1683" s="2"/>
    </row>
    <row r="1684" spans="2:2" x14ac:dyDescent="0.2">
      <c r="B1684" s="2"/>
    </row>
    <row r="1685" spans="2:2" x14ac:dyDescent="0.2">
      <c r="B1685" s="2"/>
    </row>
    <row r="1686" spans="2:2" x14ac:dyDescent="0.2">
      <c r="B1686" s="2"/>
    </row>
    <row r="1687" spans="2:2" x14ac:dyDescent="0.2">
      <c r="B1687" s="2"/>
    </row>
    <row r="1688" spans="2:2" x14ac:dyDescent="0.2">
      <c r="B1688" s="2"/>
    </row>
    <row r="1689" spans="2:2" x14ac:dyDescent="0.2">
      <c r="B1689" s="2"/>
    </row>
    <row r="1690" spans="2:2" x14ac:dyDescent="0.2">
      <c r="B1690" s="2"/>
    </row>
    <row r="1691" spans="2:2" x14ac:dyDescent="0.2">
      <c r="B1691" s="2"/>
    </row>
    <row r="1692" spans="2:2" x14ac:dyDescent="0.2">
      <c r="B1692" s="2"/>
    </row>
    <row r="1693" spans="2:2" x14ac:dyDescent="0.2">
      <c r="B1693" s="2"/>
    </row>
    <row r="1694" spans="2:2" x14ac:dyDescent="0.2">
      <c r="B1694" s="2"/>
    </row>
    <row r="1695" spans="2:2" x14ac:dyDescent="0.2">
      <c r="B1695" s="2"/>
    </row>
    <row r="1696" spans="2:2" x14ac:dyDescent="0.2">
      <c r="B1696" s="2"/>
    </row>
    <row r="1697" spans="2:2" x14ac:dyDescent="0.2">
      <c r="B1697" s="2"/>
    </row>
    <row r="1698" spans="2:2" x14ac:dyDescent="0.2">
      <c r="B1698" s="2"/>
    </row>
    <row r="1699" spans="2:2" x14ac:dyDescent="0.2">
      <c r="B1699" s="2"/>
    </row>
    <row r="1700" spans="2:2" x14ac:dyDescent="0.2">
      <c r="B1700" s="2"/>
    </row>
    <row r="1701" spans="2:2" x14ac:dyDescent="0.2">
      <c r="B1701" s="2"/>
    </row>
    <row r="1702" spans="2:2" x14ac:dyDescent="0.2">
      <c r="B1702" s="2"/>
    </row>
    <row r="1703" spans="2:2" x14ac:dyDescent="0.2">
      <c r="B1703" s="2"/>
    </row>
    <row r="1704" spans="2:2" x14ac:dyDescent="0.2">
      <c r="B1704" s="2"/>
    </row>
    <row r="1705" spans="2:2" x14ac:dyDescent="0.2">
      <c r="B1705" s="2"/>
    </row>
    <row r="1706" spans="2:2" x14ac:dyDescent="0.2">
      <c r="B1706" s="2"/>
    </row>
    <row r="1707" spans="2:2" x14ac:dyDescent="0.2">
      <c r="B1707" s="2"/>
    </row>
    <row r="1708" spans="2:2" x14ac:dyDescent="0.2">
      <c r="B1708" s="2"/>
    </row>
    <row r="1709" spans="2:2" x14ac:dyDescent="0.2">
      <c r="B1709" s="2"/>
    </row>
    <row r="1710" spans="2:2" x14ac:dyDescent="0.2">
      <c r="B1710" s="2"/>
    </row>
    <row r="1711" spans="2:2" x14ac:dyDescent="0.2">
      <c r="B1711" s="2"/>
    </row>
    <row r="1712" spans="2:2" x14ac:dyDescent="0.2">
      <c r="B1712" s="2"/>
    </row>
    <row r="1713" spans="2:2" x14ac:dyDescent="0.2">
      <c r="B1713" s="2"/>
    </row>
    <row r="1714" spans="2:2" x14ac:dyDescent="0.2">
      <c r="B1714" s="2"/>
    </row>
    <row r="1715" spans="2:2" x14ac:dyDescent="0.2">
      <c r="B1715" s="2"/>
    </row>
    <row r="1716" spans="2:2" x14ac:dyDescent="0.2">
      <c r="B1716" s="2"/>
    </row>
    <row r="1717" spans="2:2" x14ac:dyDescent="0.2">
      <c r="B1717" s="2"/>
    </row>
    <row r="1718" spans="2:2" x14ac:dyDescent="0.2">
      <c r="B1718" s="2"/>
    </row>
    <row r="1719" spans="2:2" x14ac:dyDescent="0.2">
      <c r="B1719" s="2"/>
    </row>
    <row r="1720" spans="2:2" x14ac:dyDescent="0.2">
      <c r="B1720" s="2"/>
    </row>
    <row r="1721" spans="2:2" x14ac:dyDescent="0.2">
      <c r="B1721" s="2"/>
    </row>
    <row r="1722" spans="2:2" x14ac:dyDescent="0.2">
      <c r="B1722" s="2"/>
    </row>
    <row r="1723" spans="2:2" x14ac:dyDescent="0.2">
      <c r="B1723" s="2"/>
    </row>
    <row r="1724" spans="2:2" x14ac:dyDescent="0.2">
      <c r="B1724" s="2"/>
    </row>
    <row r="1725" spans="2:2" x14ac:dyDescent="0.2">
      <c r="B1725" s="2"/>
    </row>
    <row r="1726" spans="2:2" x14ac:dyDescent="0.2">
      <c r="B1726" s="2"/>
    </row>
    <row r="1727" spans="2:2" x14ac:dyDescent="0.2">
      <c r="B1727" s="2"/>
    </row>
    <row r="1728" spans="2:2" x14ac:dyDescent="0.2">
      <c r="B1728" s="2"/>
    </row>
    <row r="1729" spans="2:2" x14ac:dyDescent="0.2">
      <c r="B1729" s="2"/>
    </row>
    <row r="1730" spans="2:2" x14ac:dyDescent="0.2">
      <c r="B1730" s="2"/>
    </row>
    <row r="1731" spans="2:2" x14ac:dyDescent="0.2">
      <c r="B1731" s="2"/>
    </row>
    <row r="1732" spans="2:2" x14ac:dyDescent="0.2">
      <c r="B1732" s="2"/>
    </row>
    <row r="1733" spans="2:2" x14ac:dyDescent="0.2">
      <c r="B1733" s="2"/>
    </row>
    <row r="1734" spans="2:2" x14ac:dyDescent="0.2">
      <c r="B1734" s="2"/>
    </row>
    <row r="1735" spans="2:2" x14ac:dyDescent="0.2">
      <c r="B1735" s="2"/>
    </row>
    <row r="1736" spans="2:2" x14ac:dyDescent="0.2">
      <c r="B1736" s="2"/>
    </row>
    <row r="1737" spans="2:2" x14ac:dyDescent="0.2">
      <c r="B1737" s="2"/>
    </row>
    <row r="1738" spans="2:2" x14ac:dyDescent="0.2">
      <c r="B1738" s="2"/>
    </row>
    <row r="1739" spans="2:2" x14ac:dyDescent="0.2">
      <c r="B1739" s="2"/>
    </row>
    <row r="1740" spans="2:2" x14ac:dyDescent="0.2">
      <c r="B1740" s="2"/>
    </row>
    <row r="1741" spans="2:2" x14ac:dyDescent="0.2">
      <c r="B1741" s="2"/>
    </row>
    <row r="1742" spans="2:2" x14ac:dyDescent="0.2">
      <c r="B1742" s="2"/>
    </row>
    <row r="1743" spans="2:2" x14ac:dyDescent="0.2">
      <c r="B1743" s="2"/>
    </row>
    <row r="1744" spans="2:2" x14ac:dyDescent="0.2">
      <c r="B1744" s="2"/>
    </row>
    <row r="1745" spans="2:2" x14ac:dyDescent="0.2">
      <c r="B1745" s="2"/>
    </row>
    <row r="1746" spans="2:2" x14ac:dyDescent="0.2">
      <c r="B1746" s="2"/>
    </row>
    <row r="1747" spans="2:2" x14ac:dyDescent="0.2">
      <c r="B1747" s="2"/>
    </row>
    <row r="1748" spans="2:2" x14ac:dyDescent="0.2">
      <c r="B1748" s="2"/>
    </row>
    <row r="1749" spans="2:2" x14ac:dyDescent="0.2">
      <c r="B1749" s="2"/>
    </row>
    <row r="1750" spans="2:2" x14ac:dyDescent="0.2">
      <c r="B1750" s="2"/>
    </row>
    <row r="1751" spans="2:2" x14ac:dyDescent="0.2">
      <c r="B1751" s="2"/>
    </row>
    <row r="1752" spans="2:2" x14ac:dyDescent="0.2">
      <c r="B1752" s="2"/>
    </row>
    <row r="1753" spans="2:2" x14ac:dyDescent="0.2">
      <c r="B1753" s="2"/>
    </row>
    <row r="1754" spans="2:2" x14ac:dyDescent="0.2">
      <c r="B1754" s="2"/>
    </row>
    <row r="1755" spans="2:2" x14ac:dyDescent="0.2">
      <c r="B1755" s="2"/>
    </row>
    <row r="1756" spans="2:2" x14ac:dyDescent="0.2">
      <c r="B1756" s="2"/>
    </row>
    <row r="1757" spans="2:2" x14ac:dyDescent="0.2">
      <c r="B1757" s="2"/>
    </row>
    <row r="1758" spans="2:2" x14ac:dyDescent="0.2">
      <c r="B1758" s="2"/>
    </row>
    <row r="1759" spans="2:2" x14ac:dyDescent="0.2">
      <c r="B1759" s="2"/>
    </row>
    <row r="1760" spans="2:2" x14ac:dyDescent="0.2">
      <c r="B1760" s="2"/>
    </row>
    <row r="1761" spans="2:2" x14ac:dyDescent="0.2">
      <c r="B1761" s="2"/>
    </row>
    <row r="1762" spans="2:2" x14ac:dyDescent="0.2">
      <c r="B1762" s="2"/>
    </row>
    <row r="1763" spans="2:2" x14ac:dyDescent="0.2">
      <c r="B1763" s="2"/>
    </row>
    <row r="1764" spans="2:2" x14ac:dyDescent="0.2">
      <c r="B1764" s="2"/>
    </row>
    <row r="1765" spans="2:2" x14ac:dyDescent="0.2">
      <c r="B1765" s="2"/>
    </row>
    <row r="1766" spans="2:2" x14ac:dyDescent="0.2">
      <c r="B1766" s="2"/>
    </row>
    <row r="1767" spans="2:2" x14ac:dyDescent="0.2">
      <c r="B1767" s="2"/>
    </row>
    <row r="1768" spans="2:2" x14ac:dyDescent="0.2">
      <c r="B1768" s="2"/>
    </row>
    <row r="1769" spans="2:2" x14ac:dyDescent="0.2">
      <c r="B1769" s="2"/>
    </row>
    <row r="1770" spans="2:2" x14ac:dyDescent="0.2">
      <c r="B1770" s="2"/>
    </row>
    <row r="1771" spans="2:2" x14ac:dyDescent="0.2">
      <c r="B1771" s="2"/>
    </row>
    <row r="1772" spans="2:2" x14ac:dyDescent="0.2">
      <c r="B1772" s="2"/>
    </row>
    <row r="1773" spans="2:2" x14ac:dyDescent="0.2">
      <c r="B1773" s="2"/>
    </row>
    <row r="1774" spans="2:2" x14ac:dyDescent="0.2">
      <c r="B1774" s="2"/>
    </row>
    <row r="1775" spans="2:2" x14ac:dyDescent="0.2">
      <c r="B1775" s="2"/>
    </row>
    <row r="1776" spans="2:2" x14ac:dyDescent="0.2">
      <c r="B1776" s="2"/>
    </row>
    <row r="1777" spans="2:2" x14ac:dyDescent="0.2">
      <c r="B1777" s="2"/>
    </row>
    <row r="1778" spans="2:2" x14ac:dyDescent="0.2">
      <c r="B1778" s="2"/>
    </row>
    <row r="1779" spans="2:2" x14ac:dyDescent="0.2">
      <c r="B1779" s="2"/>
    </row>
    <row r="1780" spans="2:2" x14ac:dyDescent="0.2">
      <c r="B1780" s="2"/>
    </row>
    <row r="1781" spans="2:2" x14ac:dyDescent="0.2">
      <c r="B1781" s="2"/>
    </row>
    <row r="1782" spans="2:2" x14ac:dyDescent="0.2">
      <c r="B1782" s="2"/>
    </row>
    <row r="1783" spans="2:2" x14ac:dyDescent="0.2">
      <c r="B1783" s="2"/>
    </row>
    <row r="1784" spans="2:2" x14ac:dyDescent="0.2">
      <c r="B1784" s="2"/>
    </row>
    <row r="1785" spans="2:2" x14ac:dyDescent="0.2">
      <c r="B1785" s="2"/>
    </row>
    <row r="1786" spans="2:2" x14ac:dyDescent="0.2">
      <c r="B1786" s="2"/>
    </row>
    <row r="1787" spans="2:2" x14ac:dyDescent="0.2">
      <c r="B1787" s="2"/>
    </row>
    <row r="1788" spans="2:2" x14ac:dyDescent="0.2">
      <c r="B1788" s="2"/>
    </row>
    <row r="1789" spans="2:2" x14ac:dyDescent="0.2">
      <c r="B1789" s="2"/>
    </row>
    <row r="1790" spans="2:2" x14ac:dyDescent="0.2">
      <c r="B1790" s="2"/>
    </row>
    <row r="1791" spans="2:2" x14ac:dyDescent="0.2">
      <c r="B1791" s="2"/>
    </row>
    <row r="1792" spans="2:2" x14ac:dyDescent="0.2">
      <c r="B1792" s="2"/>
    </row>
    <row r="1793" spans="2:2" x14ac:dyDescent="0.2">
      <c r="B1793" s="2"/>
    </row>
    <row r="1794" spans="2:2" x14ac:dyDescent="0.2">
      <c r="B1794" s="2"/>
    </row>
    <row r="1795" spans="2:2" x14ac:dyDescent="0.2">
      <c r="B1795" s="2"/>
    </row>
    <row r="1796" spans="2:2" x14ac:dyDescent="0.2">
      <c r="B1796" s="2"/>
    </row>
    <row r="1797" spans="2:2" x14ac:dyDescent="0.2">
      <c r="B1797" s="2"/>
    </row>
    <row r="1798" spans="2:2" x14ac:dyDescent="0.2">
      <c r="B1798" s="2"/>
    </row>
    <row r="1799" spans="2:2" x14ac:dyDescent="0.2">
      <c r="B1799" s="2"/>
    </row>
    <row r="1800" spans="2:2" x14ac:dyDescent="0.2">
      <c r="B1800" s="2"/>
    </row>
    <row r="1801" spans="2:2" x14ac:dyDescent="0.2">
      <c r="B1801" s="2"/>
    </row>
    <row r="1802" spans="2:2" x14ac:dyDescent="0.2">
      <c r="B1802" s="2"/>
    </row>
    <row r="1803" spans="2:2" x14ac:dyDescent="0.2">
      <c r="B1803" s="2"/>
    </row>
    <row r="1804" spans="2:2" x14ac:dyDescent="0.2">
      <c r="B1804" s="2"/>
    </row>
    <row r="1805" spans="2:2" x14ac:dyDescent="0.2">
      <c r="B1805" s="2"/>
    </row>
    <row r="1806" spans="2:2" x14ac:dyDescent="0.2">
      <c r="B1806" s="2"/>
    </row>
    <row r="1807" spans="2:2" x14ac:dyDescent="0.2">
      <c r="B1807" s="2"/>
    </row>
    <row r="1808" spans="2:2" x14ac:dyDescent="0.2">
      <c r="B1808" s="2"/>
    </row>
    <row r="1809" spans="2:2" x14ac:dyDescent="0.2">
      <c r="B1809" s="2"/>
    </row>
    <row r="1810" spans="2:2" x14ac:dyDescent="0.2">
      <c r="B1810" s="2"/>
    </row>
    <row r="1811" spans="2:2" x14ac:dyDescent="0.2">
      <c r="B1811" s="2"/>
    </row>
    <row r="1812" spans="2:2" x14ac:dyDescent="0.2">
      <c r="B1812" s="2"/>
    </row>
    <row r="1813" spans="2:2" x14ac:dyDescent="0.2">
      <c r="B1813" s="2"/>
    </row>
    <row r="1814" spans="2:2" x14ac:dyDescent="0.2">
      <c r="B1814" s="2"/>
    </row>
    <row r="1815" spans="2:2" x14ac:dyDescent="0.2">
      <c r="B1815" s="2"/>
    </row>
    <row r="1816" spans="2:2" x14ac:dyDescent="0.2">
      <c r="B1816" s="2"/>
    </row>
    <row r="1817" spans="2:2" x14ac:dyDescent="0.2">
      <c r="B1817" s="2"/>
    </row>
    <row r="1818" spans="2:2" x14ac:dyDescent="0.2">
      <c r="B1818" s="2"/>
    </row>
    <row r="1819" spans="2:2" x14ac:dyDescent="0.2">
      <c r="B1819" s="2"/>
    </row>
    <row r="1820" spans="2:2" x14ac:dyDescent="0.2">
      <c r="B1820" s="2"/>
    </row>
    <row r="1821" spans="2:2" x14ac:dyDescent="0.2">
      <c r="B1821" s="2"/>
    </row>
    <row r="1822" spans="2:2" x14ac:dyDescent="0.2">
      <c r="B1822" s="2"/>
    </row>
    <row r="1823" spans="2:2" x14ac:dyDescent="0.2">
      <c r="B1823" s="2"/>
    </row>
    <row r="1824" spans="2:2" x14ac:dyDescent="0.2">
      <c r="B1824" s="2"/>
    </row>
    <row r="1825" spans="2:2" x14ac:dyDescent="0.2">
      <c r="B1825" s="2"/>
    </row>
    <row r="1826" spans="2:2" x14ac:dyDescent="0.2">
      <c r="B1826" s="2"/>
    </row>
    <row r="1827" spans="2:2" x14ac:dyDescent="0.2">
      <c r="B1827" s="2"/>
    </row>
    <row r="1828" spans="2:2" x14ac:dyDescent="0.2">
      <c r="B1828" s="2"/>
    </row>
    <row r="1829" spans="2:2" x14ac:dyDescent="0.2">
      <c r="B1829" s="2"/>
    </row>
    <row r="1830" spans="2:2" x14ac:dyDescent="0.2">
      <c r="B1830" s="2"/>
    </row>
    <row r="1831" spans="2:2" x14ac:dyDescent="0.2">
      <c r="B1831" s="2"/>
    </row>
    <row r="1832" spans="2:2" x14ac:dyDescent="0.2">
      <c r="B1832" s="2"/>
    </row>
    <row r="1833" spans="2:2" x14ac:dyDescent="0.2">
      <c r="B1833" s="2"/>
    </row>
    <row r="1834" spans="2:2" x14ac:dyDescent="0.2">
      <c r="B1834" s="2"/>
    </row>
    <row r="1835" spans="2:2" x14ac:dyDescent="0.2">
      <c r="B1835" s="2"/>
    </row>
    <row r="1836" spans="2:2" x14ac:dyDescent="0.2">
      <c r="B1836" s="2"/>
    </row>
    <row r="1837" spans="2:2" x14ac:dyDescent="0.2">
      <c r="B1837" s="2"/>
    </row>
    <row r="1838" spans="2:2" x14ac:dyDescent="0.2">
      <c r="B1838" s="2"/>
    </row>
    <row r="1839" spans="2:2" x14ac:dyDescent="0.2">
      <c r="B1839" s="2"/>
    </row>
    <row r="1840" spans="2:2" x14ac:dyDescent="0.2">
      <c r="B1840" s="2"/>
    </row>
    <row r="1841" spans="2:2" x14ac:dyDescent="0.2">
      <c r="B1841" s="2"/>
    </row>
    <row r="1842" spans="2:2" x14ac:dyDescent="0.2">
      <c r="B1842" s="2"/>
    </row>
    <row r="1843" spans="2:2" x14ac:dyDescent="0.2">
      <c r="B1843" s="2"/>
    </row>
    <row r="1844" spans="2:2" x14ac:dyDescent="0.2">
      <c r="B1844" s="2"/>
    </row>
    <row r="1845" spans="2:2" x14ac:dyDescent="0.2">
      <c r="B1845" s="2"/>
    </row>
    <row r="1846" spans="2:2" x14ac:dyDescent="0.2">
      <c r="B1846" s="2"/>
    </row>
    <row r="1847" spans="2:2" x14ac:dyDescent="0.2">
      <c r="B1847" s="2"/>
    </row>
    <row r="1848" spans="2:2" x14ac:dyDescent="0.2">
      <c r="B1848" s="2"/>
    </row>
    <row r="1849" spans="2:2" x14ac:dyDescent="0.2">
      <c r="B1849" s="2"/>
    </row>
    <row r="1850" spans="2:2" x14ac:dyDescent="0.2">
      <c r="B1850" s="2"/>
    </row>
    <row r="1851" spans="2:2" x14ac:dyDescent="0.2">
      <c r="B1851" s="2"/>
    </row>
    <row r="1852" spans="2:2" x14ac:dyDescent="0.2">
      <c r="B1852" s="2"/>
    </row>
    <row r="1853" spans="2:2" x14ac:dyDescent="0.2">
      <c r="B1853" s="2"/>
    </row>
    <row r="1854" spans="2:2" x14ac:dyDescent="0.2">
      <c r="B1854" s="2"/>
    </row>
    <row r="1855" spans="2:2" x14ac:dyDescent="0.2">
      <c r="B1855" s="2"/>
    </row>
    <row r="1856" spans="2:2" x14ac:dyDescent="0.2">
      <c r="B1856" s="2"/>
    </row>
    <row r="1857" spans="2:2" x14ac:dyDescent="0.2">
      <c r="B1857" s="2"/>
    </row>
    <row r="1858" spans="2:2" x14ac:dyDescent="0.2">
      <c r="B1858" s="2"/>
    </row>
    <row r="1859" spans="2:2" x14ac:dyDescent="0.2">
      <c r="B1859" s="2"/>
    </row>
    <row r="1860" spans="2:2" x14ac:dyDescent="0.2">
      <c r="B1860" s="2"/>
    </row>
    <row r="1861" spans="2:2" x14ac:dyDescent="0.2">
      <c r="B1861" s="2"/>
    </row>
    <row r="1862" spans="2:2" x14ac:dyDescent="0.2">
      <c r="B1862" s="2"/>
    </row>
    <row r="1863" spans="2:2" x14ac:dyDescent="0.2">
      <c r="B1863" s="2"/>
    </row>
    <row r="1864" spans="2:2" x14ac:dyDescent="0.2">
      <c r="B1864" s="2"/>
    </row>
    <row r="1865" spans="2:2" x14ac:dyDescent="0.2">
      <c r="B1865" s="2"/>
    </row>
    <row r="1866" spans="2:2" x14ac:dyDescent="0.2">
      <c r="B1866" s="2"/>
    </row>
    <row r="1867" spans="2:2" x14ac:dyDescent="0.2">
      <c r="B1867" s="2"/>
    </row>
    <row r="1868" spans="2:2" x14ac:dyDescent="0.2">
      <c r="B1868" s="2"/>
    </row>
    <row r="1869" spans="2:2" x14ac:dyDescent="0.2">
      <c r="B1869" s="2"/>
    </row>
    <row r="1870" spans="2:2" x14ac:dyDescent="0.2">
      <c r="B1870" s="2"/>
    </row>
    <row r="1871" spans="2:2" x14ac:dyDescent="0.2">
      <c r="B1871" s="2"/>
    </row>
    <row r="1872" spans="2:2" x14ac:dyDescent="0.2">
      <c r="B1872" s="2"/>
    </row>
    <row r="1873" spans="2:2" x14ac:dyDescent="0.2">
      <c r="B1873" s="2"/>
    </row>
    <row r="1874" spans="2:2" x14ac:dyDescent="0.2">
      <c r="B1874" s="2"/>
    </row>
    <row r="1875" spans="2:2" x14ac:dyDescent="0.2">
      <c r="B1875" s="2"/>
    </row>
    <row r="1876" spans="2:2" x14ac:dyDescent="0.2">
      <c r="B1876" s="2"/>
    </row>
    <row r="1877" spans="2:2" x14ac:dyDescent="0.2">
      <c r="B1877" s="2"/>
    </row>
    <row r="1878" spans="2:2" x14ac:dyDescent="0.2">
      <c r="B1878" s="2"/>
    </row>
    <row r="1879" spans="2:2" x14ac:dyDescent="0.2">
      <c r="B1879" s="2"/>
    </row>
    <row r="1880" spans="2:2" x14ac:dyDescent="0.2">
      <c r="B1880" s="2"/>
    </row>
    <row r="1881" spans="2:2" x14ac:dyDescent="0.2">
      <c r="B1881" s="2"/>
    </row>
    <row r="1882" spans="2:2" x14ac:dyDescent="0.2">
      <c r="B1882" s="2"/>
    </row>
    <row r="1883" spans="2:2" x14ac:dyDescent="0.2">
      <c r="B1883" s="2"/>
    </row>
    <row r="1884" spans="2:2" x14ac:dyDescent="0.2">
      <c r="B1884" s="2"/>
    </row>
    <row r="1885" spans="2:2" x14ac:dyDescent="0.2">
      <c r="B1885" s="2"/>
    </row>
    <row r="1886" spans="2:2" x14ac:dyDescent="0.2">
      <c r="B1886" s="2"/>
    </row>
    <row r="1887" spans="2:2" x14ac:dyDescent="0.2">
      <c r="B1887" s="2"/>
    </row>
    <row r="1888" spans="2:2" x14ac:dyDescent="0.2">
      <c r="B1888" s="2"/>
    </row>
    <row r="1889" spans="2:2" x14ac:dyDescent="0.2">
      <c r="B1889" s="2"/>
    </row>
    <row r="1890" spans="2:2" x14ac:dyDescent="0.2">
      <c r="B1890" s="2"/>
    </row>
    <row r="1891" spans="2:2" x14ac:dyDescent="0.2">
      <c r="B1891" s="2"/>
    </row>
    <row r="1892" spans="2:2" x14ac:dyDescent="0.2">
      <c r="B1892" s="2"/>
    </row>
    <row r="1893" spans="2:2" x14ac:dyDescent="0.2">
      <c r="B1893" s="2"/>
    </row>
    <row r="1894" spans="2:2" x14ac:dyDescent="0.2">
      <c r="B1894" s="2"/>
    </row>
    <row r="1895" spans="2:2" x14ac:dyDescent="0.2">
      <c r="B1895" s="2"/>
    </row>
    <row r="1896" spans="2:2" x14ac:dyDescent="0.2">
      <c r="B1896" s="2"/>
    </row>
    <row r="1897" spans="2:2" x14ac:dyDescent="0.2">
      <c r="B1897" s="2"/>
    </row>
    <row r="1898" spans="2:2" x14ac:dyDescent="0.2">
      <c r="B1898" s="2"/>
    </row>
    <row r="1899" spans="2:2" x14ac:dyDescent="0.2">
      <c r="B1899" s="2"/>
    </row>
    <row r="1900" spans="2:2" x14ac:dyDescent="0.2">
      <c r="B1900" s="2"/>
    </row>
    <row r="1901" spans="2:2" x14ac:dyDescent="0.2">
      <c r="B1901" s="2"/>
    </row>
    <row r="1902" spans="2:2" x14ac:dyDescent="0.2">
      <c r="B1902" s="2"/>
    </row>
    <row r="1903" spans="2:2" x14ac:dyDescent="0.2">
      <c r="B1903" s="2"/>
    </row>
    <row r="1904" spans="2:2" x14ac:dyDescent="0.2">
      <c r="B1904" s="2"/>
    </row>
    <row r="1905" spans="2:2" x14ac:dyDescent="0.2">
      <c r="B1905" s="2"/>
    </row>
    <row r="1906" spans="2:2" x14ac:dyDescent="0.2">
      <c r="B1906" s="2"/>
    </row>
    <row r="1907" spans="2:2" x14ac:dyDescent="0.2">
      <c r="B1907" s="2"/>
    </row>
    <row r="1908" spans="2:2" x14ac:dyDescent="0.2">
      <c r="B1908" s="2"/>
    </row>
    <row r="1909" spans="2:2" x14ac:dyDescent="0.2">
      <c r="B1909" s="2"/>
    </row>
    <row r="1910" spans="2:2" x14ac:dyDescent="0.2">
      <c r="B1910" s="2"/>
    </row>
    <row r="1911" spans="2:2" x14ac:dyDescent="0.2">
      <c r="B1911" s="2"/>
    </row>
    <row r="1912" spans="2:2" x14ac:dyDescent="0.2">
      <c r="B1912" s="2"/>
    </row>
    <row r="1913" spans="2:2" x14ac:dyDescent="0.2">
      <c r="B1913" s="2"/>
    </row>
    <row r="1914" spans="2:2" x14ac:dyDescent="0.2">
      <c r="B1914" s="2"/>
    </row>
    <row r="1915" spans="2:2" x14ac:dyDescent="0.2">
      <c r="B1915" s="2"/>
    </row>
    <row r="1916" spans="2:2" x14ac:dyDescent="0.2">
      <c r="B1916" s="2"/>
    </row>
    <row r="1917" spans="2:2" x14ac:dyDescent="0.2">
      <c r="B1917" s="2"/>
    </row>
    <row r="1918" spans="2:2" x14ac:dyDescent="0.2">
      <c r="B1918" s="2"/>
    </row>
    <row r="1919" spans="2:2" x14ac:dyDescent="0.2">
      <c r="B1919" s="2"/>
    </row>
    <row r="1920" spans="2:2" x14ac:dyDescent="0.2">
      <c r="B1920" s="2"/>
    </row>
    <row r="1921" spans="2:2" x14ac:dyDescent="0.2">
      <c r="B1921" s="2"/>
    </row>
    <row r="1922" spans="2:2" x14ac:dyDescent="0.2">
      <c r="B1922" s="2"/>
    </row>
    <row r="1923" spans="2:2" x14ac:dyDescent="0.2">
      <c r="B1923" s="2"/>
    </row>
    <row r="1924" spans="2:2" x14ac:dyDescent="0.2">
      <c r="B1924" s="2"/>
    </row>
    <row r="1925" spans="2:2" x14ac:dyDescent="0.2">
      <c r="B1925" s="2"/>
    </row>
    <row r="1926" spans="2:2" x14ac:dyDescent="0.2">
      <c r="B1926" s="2"/>
    </row>
    <row r="1927" spans="2:2" x14ac:dyDescent="0.2">
      <c r="B1927" s="2"/>
    </row>
    <row r="1928" spans="2:2" x14ac:dyDescent="0.2">
      <c r="B1928" s="2"/>
    </row>
    <row r="1929" spans="2:2" x14ac:dyDescent="0.2">
      <c r="B1929" s="2"/>
    </row>
    <row r="1930" spans="2:2" x14ac:dyDescent="0.2">
      <c r="B1930" s="2"/>
    </row>
    <row r="1931" spans="2:2" x14ac:dyDescent="0.2">
      <c r="B1931" s="2"/>
    </row>
    <row r="1932" spans="2:2" x14ac:dyDescent="0.2">
      <c r="B1932" s="2"/>
    </row>
    <row r="1933" spans="2:2" x14ac:dyDescent="0.2">
      <c r="B1933" s="2"/>
    </row>
    <row r="1934" spans="2:2" x14ac:dyDescent="0.2">
      <c r="B1934" s="2"/>
    </row>
    <row r="1935" spans="2:2" x14ac:dyDescent="0.2">
      <c r="B1935" s="2"/>
    </row>
    <row r="1936" spans="2:2" x14ac:dyDescent="0.2">
      <c r="B1936" s="2"/>
    </row>
    <row r="1937" spans="2:2" x14ac:dyDescent="0.2">
      <c r="B1937" s="2"/>
    </row>
    <row r="1938" spans="2:2" x14ac:dyDescent="0.2">
      <c r="B1938" s="2"/>
    </row>
    <row r="1939" spans="2:2" x14ac:dyDescent="0.2">
      <c r="B1939" s="2"/>
    </row>
    <row r="1940" spans="2:2" x14ac:dyDescent="0.2">
      <c r="B1940" s="2"/>
    </row>
    <row r="1941" spans="2:2" x14ac:dyDescent="0.2">
      <c r="B1941" s="2"/>
    </row>
    <row r="1942" spans="2:2" x14ac:dyDescent="0.2">
      <c r="B1942" s="2"/>
    </row>
    <row r="1943" spans="2:2" x14ac:dyDescent="0.2">
      <c r="B1943" s="2"/>
    </row>
    <row r="1944" spans="2:2" x14ac:dyDescent="0.2">
      <c r="B1944" s="2"/>
    </row>
    <row r="1945" spans="2:2" x14ac:dyDescent="0.2">
      <c r="B1945" s="2"/>
    </row>
    <row r="1946" spans="2:2" x14ac:dyDescent="0.2">
      <c r="B1946" s="2"/>
    </row>
    <row r="1947" spans="2:2" x14ac:dyDescent="0.2">
      <c r="B1947" s="2"/>
    </row>
    <row r="1948" spans="2:2" x14ac:dyDescent="0.2">
      <c r="B1948" s="2"/>
    </row>
    <row r="1949" spans="2:2" x14ac:dyDescent="0.2">
      <c r="B1949" s="2"/>
    </row>
    <row r="1950" spans="2:2" x14ac:dyDescent="0.2">
      <c r="B1950" s="2"/>
    </row>
    <row r="1951" spans="2:2" x14ac:dyDescent="0.2">
      <c r="B1951" s="2"/>
    </row>
    <row r="1952" spans="2:2" x14ac:dyDescent="0.2">
      <c r="B1952" s="2"/>
    </row>
    <row r="1953" spans="2:2" x14ac:dyDescent="0.2">
      <c r="B1953" s="2"/>
    </row>
    <row r="1954" spans="2:2" x14ac:dyDescent="0.2">
      <c r="B1954" s="2"/>
    </row>
    <row r="1955" spans="2:2" x14ac:dyDescent="0.2">
      <c r="B1955" s="2"/>
    </row>
    <row r="1956" spans="2:2" x14ac:dyDescent="0.2">
      <c r="B1956" s="2"/>
    </row>
    <row r="1957" spans="2:2" x14ac:dyDescent="0.2">
      <c r="B1957" s="2"/>
    </row>
    <row r="1958" spans="2:2" x14ac:dyDescent="0.2">
      <c r="B1958" s="2"/>
    </row>
    <row r="1959" spans="2:2" x14ac:dyDescent="0.2">
      <c r="B1959" s="2"/>
    </row>
    <row r="1960" spans="2:2" x14ac:dyDescent="0.2">
      <c r="B1960" s="2"/>
    </row>
    <row r="1961" spans="2:2" x14ac:dyDescent="0.2">
      <c r="B1961" s="2"/>
    </row>
    <row r="1962" spans="2:2" x14ac:dyDescent="0.2">
      <c r="B1962" s="2"/>
    </row>
    <row r="1963" spans="2:2" x14ac:dyDescent="0.2">
      <c r="B1963" s="2"/>
    </row>
    <row r="1964" spans="2:2" x14ac:dyDescent="0.2">
      <c r="B1964" s="2"/>
    </row>
    <row r="1965" spans="2:2" x14ac:dyDescent="0.2">
      <c r="B1965" s="2"/>
    </row>
    <row r="1966" spans="2:2" x14ac:dyDescent="0.2">
      <c r="B1966" s="2"/>
    </row>
    <row r="1967" spans="2:2" x14ac:dyDescent="0.2">
      <c r="B1967" s="2"/>
    </row>
    <row r="1968" spans="2:2" x14ac:dyDescent="0.2">
      <c r="B1968" s="2"/>
    </row>
    <row r="1969" spans="2:2" x14ac:dyDescent="0.2">
      <c r="B1969" s="2"/>
    </row>
    <row r="1970" spans="2:2" x14ac:dyDescent="0.2">
      <c r="B1970" s="2"/>
    </row>
    <row r="1971" spans="2:2" x14ac:dyDescent="0.2">
      <c r="B1971" s="2"/>
    </row>
    <row r="1972" spans="2:2" x14ac:dyDescent="0.2">
      <c r="B1972" s="2"/>
    </row>
    <row r="1973" spans="2:2" x14ac:dyDescent="0.2">
      <c r="B1973" s="2"/>
    </row>
    <row r="1974" spans="2:2" x14ac:dyDescent="0.2">
      <c r="B1974" s="2"/>
    </row>
    <row r="1975" spans="2:2" x14ac:dyDescent="0.2">
      <c r="B1975" s="2"/>
    </row>
    <row r="1976" spans="2:2" x14ac:dyDescent="0.2">
      <c r="B1976" s="2"/>
    </row>
    <row r="1977" spans="2:2" x14ac:dyDescent="0.2">
      <c r="B1977" s="2"/>
    </row>
    <row r="1978" spans="2:2" x14ac:dyDescent="0.2">
      <c r="B1978" s="2"/>
    </row>
    <row r="1979" spans="2:2" x14ac:dyDescent="0.2">
      <c r="B1979" s="2"/>
    </row>
    <row r="1980" spans="2:2" x14ac:dyDescent="0.2">
      <c r="B1980" s="2"/>
    </row>
    <row r="1981" spans="2:2" x14ac:dyDescent="0.2">
      <c r="B1981" s="2"/>
    </row>
    <row r="1982" spans="2:2" x14ac:dyDescent="0.2">
      <c r="B1982" s="2"/>
    </row>
    <row r="1983" spans="2:2" x14ac:dyDescent="0.2">
      <c r="B1983" s="2"/>
    </row>
    <row r="1984" spans="2:2" x14ac:dyDescent="0.2">
      <c r="B1984" s="2"/>
    </row>
    <row r="1985" spans="2:2" x14ac:dyDescent="0.2">
      <c r="B1985" s="2"/>
    </row>
    <row r="1986" spans="2:2" x14ac:dyDescent="0.2">
      <c r="B1986" s="2"/>
    </row>
    <row r="1987" spans="2:2" x14ac:dyDescent="0.2">
      <c r="B1987" s="2"/>
    </row>
    <row r="1988" spans="2:2" x14ac:dyDescent="0.2">
      <c r="B1988" s="2"/>
    </row>
    <row r="1989" spans="2:2" x14ac:dyDescent="0.2">
      <c r="B1989" s="2"/>
    </row>
    <row r="1990" spans="2:2" x14ac:dyDescent="0.2">
      <c r="B1990" s="2"/>
    </row>
    <row r="1991" spans="2:2" x14ac:dyDescent="0.2">
      <c r="B1991" s="2"/>
    </row>
    <row r="1992" spans="2:2" x14ac:dyDescent="0.2">
      <c r="B1992" s="2"/>
    </row>
    <row r="1993" spans="2:2" x14ac:dyDescent="0.2">
      <c r="B1993" s="2"/>
    </row>
    <row r="1994" spans="2:2" x14ac:dyDescent="0.2">
      <c r="B1994" s="2"/>
    </row>
    <row r="1995" spans="2:2" x14ac:dyDescent="0.2">
      <c r="B1995" s="2"/>
    </row>
    <row r="1996" spans="2:2" x14ac:dyDescent="0.2">
      <c r="B1996" s="2"/>
    </row>
    <row r="1997" spans="2:2" x14ac:dyDescent="0.2">
      <c r="B1997" s="2"/>
    </row>
    <row r="1998" spans="2:2" x14ac:dyDescent="0.2">
      <c r="B1998" s="2"/>
    </row>
    <row r="1999" spans="2:2" x14ac:dyDescent="0.2">
      <c r="B1999" s="2"/>
    </row>
    <row r="2000" spans="2:2" x14ac:dyDescent="0.2">
      <c r="B2000" s="2"/>
    </row>
    <row r="2001" spans="2:2" x14ac:dyDescent="0.2">
      <c r="B2001" s="2"/>
    </row>
    <row r="2002" spans="2:2" x14ac:dyDescent="0.2">
      <c r="B2002" s="2"/>
    </row>
    <row r="2003" spans="2:2" x14ac:dyDescent="0.2">
      <c r="B2003" s="2"/>
    </row>
    <row r="2004" spans="2:2" x14ac:dyDescent="0.2">
      <c r="B2004" s="2"/>
    </row>
    <row r="2005" spans="2:2" x14ac:dyDescent="0.2">
      <c r="B2005" s="2"/>
    </row>
    <row r="2006" spans="2:2" x14ac:dyDescent="0.2">
      <c r="B2006" s="2"/>
    </row>
    <row r="2007" spans="2:2" x14ac:dyDescent="0.2">
      <c r="B2007" s="2"/>
    </row>
    <row r="2008" spans="2:2" x14ac:dyDescent="0.2">
      <c r="B2008" s="2"/>
    </row>
    <row r="2009" spans="2:2" x14ac:dyDescent="0.2">
      <c r="B2009" s="2"/>
    </row>
    <row r="2010" spans="2:2" x14ac:dyDescent="0.2">
      <c r="B2010" s="2"/>
    </row>
    <row r="2011" spans="2:2" x14ac:dyDescent="0.2">
      <c r="B2011" s="2"/>
    </row>
    <row r="2012" spans="2:2" x14ac:dyDescent="0.2">
      <c r="B2012" s="2"/>
    </row>
    <row r="2013" spans="2:2" x14ac:dyDescent="0.2">
      <c r="B2013" s="2"/>
    </row>
    <row r="2014" spans="2:2" x14ac:dyDescent="0.2">
      <c r="B2014" s="2"/>
    </row>
    <row r="2015" spans="2:2" x14ac:dyDescent="0.2">
      <c r="B2015" s="2"/>
    </row>
    <row r="2016" spans="2:2" x14ac:dyDescent="0.2">
      <c r="B2016" s="2"/>
    </row>
    <row r="2017" spans="2:2" x14ac:dyDescent="0.2">
      <c r="B2017" s="2"/>
    </row>
    <row r="2018" spans="2:2" x14ac:dyDescent="0.2">
      <c r="B2018" s="2"/>
    </row>
    <row r="2019" spans="2:2" x14ac:dyDescent="0.2">
      <c r="B2019" s="2"/>
    </row>
    <row r="2020" spans="2:2" x14ac:dyDescent="0.2">
      <c r="B2020" s="2"/>
    </row>
    <row r="2021" spans="2:2" x14ac:dyDescent="0.2">
      <c r="B2021" s="2"/>
    </row>
    <row r="2022" spans="2:2" x14ac:dyDescent="0.2">
      <c r="B2022" s="2"/>
    </row>
    <row r="2023" spans="2:2" x14ac:dyDescent="0.2">
      <c r="B2023" s="2"/>
    </row>
    <row r="2024" spans="2:2" x14ac:dyDescent="0.2">
      <c r="B2024" s="2"/>
    </row>
    <row r="2025" spans="2:2" x14ac:dyDescent="0.2">
      <c r="B2025" s="2"/>
    </row>
    <row r="2026" spans="2:2" x14ac:dyDescent="0.2">
      <c r="B2026" s="2"/>
    </row>
    <row r="2027" spans="2:2" x14ac:dyDescent="0.2">
      <c r="B2027" s="2"/>
    </row>
    <row r="2028" spans="2:2" x14ac:dyDescent="0.2">
      <c r="B2028" s="2"/>
    </row>
    <row r="2029" spans="2:2" x14ac:dyDescent="0.2">
      <c r="B2029" s="2"/>
    </row>
    <row r="2030" spans="2:2" x14ac:dyDescent="0.2">
      <c r="B2030" s="2"/>
    </row>
    <row r="2031" spans="2:2" x14ac:dyDescent="0.2">
      <c r="B2031" s="2"/>
    </row>
    <row r="2032" spans="2:2" x14ac:dyDescent="0.2">
      <c r="B2032" s="2"/>
    </row>
    <row r="2033" spans="2:2" x14ac:dyDescent="0.2">
      <c r="B2033" s="2"/>
    </row>
    <row r="2034" spans="2:2" x14ac:dyDescent="0.2">
      <c r="B2034" s="2"/>
    </row>
    <row r="2035" spans="2:2" x14ac:dyDescent="0.2">
      <c r="B2035" s="2"/>
    </row>
    <row r="2036" spans="2:2" x14ac:dyDescent="0.2">
      <c r="B2036" s="2"/>
    </row>
    <row r="2037" spans="2:2" x14ac:dyDescent="0.2">
      <c r="B2037" s="2"/>
    </row>
    <row r="2038" spans="2:2" x14ac:dyDescent="0.2">
      <c r="B2038" s="2"/>
    </row>
    <row r="2039" spans="2:2" x14ac:dyDescent="0.2">
      <c r="B2039" s="2"/>
    </row>
    <row r="2040" spans="2:2" x14ac:dyDescent="0.2">
      <c r="B2040" s="2"/>
    </row>
    <row r="2041" spans="2:2" x14ac:dyDescent="0.2">
      <c r="B2041" s="2"/>
    </row>
    <row r="2042" spans="2:2" x14ac:dyDescent="0.2">
      <c r="B2042" s="2"/>
    </row>
    <row r="2043" spans="2:2" x14ac:dyDescent="0.2">
      <c r="B2043" s="2"/>
    </row>
    <row r="2044" spans="2:2" x14ac:dyDescent="0.2">
      <c r="B2044" s="2"/>
    </row>
    <row r="2045" spans="2:2" x14ac:dyDescent="0.2">
      <c r="B2045" s="2"/>
    </row>
    <row r="2046" spans="2:2" x14ac:dyDescent="0.2">
      <c r="B2046" s="2"/>
    </row>
    <row r="2047" spans="2:2" x14ac:dyDescent="0.2">
      <c r="B2047" s="2"/>
    </row>
    <row r="2048" spans="2:2" x14ac:dyDescent="0.2">
      <c r="B2048" s="2"/>
    </row>
    <row r="2049" spans="2:2" x14ac:dyDescent="0.2">
      <c r="B2049" s="2"/>
    </row>
    <row r="2050" spans="2:2" x14ac:dyDescent="0.2">
      <c r="B2050" s="2"/>
    </row>
    <row r="2051" spans="2:2" x14ac:dyDescent="0.2">
      <c r="B2051" s="2"/>
    </row>
    <row r="2052" spans="2:2" x14ac:dyDescent="0.2">
      <c r="B2052" s="2"/>
    </row>
    <row r="2053" spans="2:2" x14ac:dyDescent="0.2">
      <c r="B2053" s="2"/>
    </row>
    <row r="2054" spans="2:2" x14ac:dyDescent="0.2">
      <c r="B2054" s="2"/>
    </row>
    <row r="2055" spans="2:2" x14ac:dyDescent="0.2">
      <c r="B2055" s="2"/>
    </row>
    <row r="2056" spans="2:2" x14ac:dyDescent="0.2">
      <c r="B2056" s="2"/>
    </row>
    <row r="2057" spans="2:2" x14ac:dyDescent="0.2">
      <c r="B2057" s="2"/>
    </row>
    <row r="2058" spans="2:2" x14ac:dyDescent="0.2">
      <c r="B2058" s="2"/>
    </row>
    <row r="2059" spans="2:2" x14ac:dyDescent="0.2">
      <c r="B2059" s="2"/>
    </row>
    <row r="2060" spans="2:2" x14ac:dyDescent="0.2">
      <c r="B2060" s="2"/>
    </row>
    <row r="2061" spans="2:2" x14ac:dyDescent="0.2">
      <c r="B2061" s="2"/>
    </row>
    <row r="2062" spans="2:2" x14ac:dyDescent="0.2">
      <c r="B2062" s="2"/>
    </row>
    <row r="2063" spans="2:2" x14ac:dyDescent="0.2">
      <c r="B2063" s="2"/>
    </row>
    <row r="2064" spans="2:2" x14ac:dyDescent="0.2">
      <c r="B2064" s="2"/>
    </row>
    <row r="2065" spans="2:2" x14ac:dyDescent="0.2">
      <c r="B2065" s="2"/>
    </row>
    <row r="2066" spans="2:2" x14ac:dyDescent="0.2">
      <c r="B2066" s="2"/>
    </row>
    <row r="2067" spans="2:2" x14ac:dyDescent="0.2">
      <c r="B2067" s="2"/>
    </row>
    <row r="2068" spans="2:2" x14ac:dyDescent="0.2">
      <c r="B2068" s="2"/>
    </row>
    <row r="2069" spans="2:2" x14ac:dyDescent="0.2">
      <c r="B2069" s="2"/>
    </row>
    <row r="2070" spans="2:2" x14ac:dyDescent="0.2">
      <c r="B2070" s="2"/>
    </row>
    <row r="2071" spans="2:2" x14ac:dyDescent="0.2">
      <c r="B2071" s="2"/>
    </row>
    <row r="2072" spans="2:2" x14ac:dyDescent="0.2">
      <c r="B2072" s="2"/>
    </row>
    <row r="2073" spans="2:2" x14ac:dyDescent="0.2">
      <c r="B2073" s="2"/>
    </row>
    <row r="2074" spans="2:2" x14ac:dyDescent="0.2">
      <c r="B2074" s="2"/>
    </row>
    <row r="2075" spans="2:2" x14ac:dyDescent="0.2">
      <c r="B2075" s="2"/>
    </row>
    <row r="2076" spans="2:2" x14ac:dyDescent="0.2">
      <c r="B2076" s="2"/>
    </row>
    <row r="2077" spans="2:2" x14ac:dyDescent="0.2">
      <c r="B2077" s="2"/>
    </row>
    <row r="2078" spans="2:2" x14ac:dyDescent="0.2">
      <c r="B2078" s="2"/>
    </row>
    <row r="2079" spans="2:2" x14ac:dyDescent="0.2">
      <c r="B2079" s="2"/>
    </row>
    <row r="2080" spans="2:2" x14ac:dyDescent="0.2">
      <c r="B2080" s="2"/>
    </row>
    <row r="2081" spans="2:2" x14ac:dyDescent="0.2">
      <c r="B2081" s="2"/>
    </row>
    <row r="2082" spans="2:2" x14ac:dyDescent="0.2">
      <c r="B2082" s="2"/>
    </row>
    <row r="2083" spans="2:2" x14ac:dyDescent="0.2">
      <c r="B2083" s="2"/>
    </row>
    <row r="2084" spans="2:2" x14ac:dyDescent="0.2">
      <c r="B2084" s="2"/>
    </row>
    <row r="2085" spans="2:2" x14ac:dyDescent="0.2">
      <c r="B2085" s="2"/>
    </row>
    <row r="2086" spans="2:2" x14ac:dyDescent="0.2">
      <c r="B2086" s="2"/>
    </row>
    <row r="2087" spans="2:2" x14ac:dyDescent="0.2">
      <c r="B2087" s="2"/>
    </row>
    <row r="2088" spans="2:2" x14ac:dyDescent="0.2">
      <c r="B2088" s="2"/>
    </row>
    <row r="2089" spans="2:2" x14ac:dyDescent="0.2">
      <c r="B2089" s="2"/>
    </row>
    <row r="2090" spans="2:2" x14ac:dyDescent="0.2">
      <c r="B2090" s="2"/>
    </row>
    <row r="2091" spans="2:2" x14ac:dyDescent="0.2">
      <c r="B2091" s="2"/>
    </row>
    <row r="2092" spans="2:2" x14ac:dyDescent="0.2">
      <c r="B2092" s="2"/>
    </row>
    <row r="2093" spans="2:2" x14ac:dyDescent="0.2">
      <c r="B2093" s="2"/>
    </row>
    <row r="2094" spans="2:2" x14ac:dyDescent="0.2">
      <c r="B2094" s="2"/>
    </row>
    <row r="2095" spans="2:2" x14ac:dyDescent="0.2">
      <c r="B2095" s="2"/>
    </row>
    <row r="2096" spans="2:2" x14ac:dyDescent="0.2">
      <c r="B2096" s="2"/>
    </row>
    <row r="2097" spans="2:2" x14ac:dyDescent="0.2">
      <c r="B2097" s="2"/>
    </row>
    <row r="2098" spans="2:2" x14ac:dyDescent="0.2">
      <c r="B2098" s="2"/>
    </row>
    <row r="2099" spans="2:2" x14ac:dyDescent="0.2">
      <c r="B2099" s="2"/>
    </row>
    <row r="2100" spans="2:2" x14ac:dyDescent="0.2">
      <c r="B2100" s="2"/>
    </row>
    <row r="2101" spans="2:2" x14ac:dyDescent="0.2">
      <c r="B2101" s="2"/>
    </row>
    <row r="2102" spans="2:2" x14ac:dyDescent="0.2">
      <c r="B2102" s="2"/>
    </row>
    <row r="2103" spans="2:2" x14ac:dyDescent="0.2">
      <c r="B2103" s="2"/>
    </row>
    <row r="2104" spans="2:2" x14ac:dyDescent="0.2">
      <c r="B2104" s="2"/>
    </row>
    <row r="2105" spans="2:2" x14ac:dyDescent="0.2">
      <c r="B2105" s="2"/>
    </row>
    <row r="2106" spans="2:2" x14ac:dyDescent="0.2">
      <c r="B2106" s="2"/>
    </row>
    <row r="2107" spans="2:2" x14ac:dyDescent="0.2">
      <c r="B2107" s="2"/>
    </row>
    <row r="2108" spans="2:2" x14ac:dyDescent="0.2">
      <c r="B2108" s="2"/>
    </row>
    <row r="2109" spans="2:2" x14ac:dyDescent="0.2">
      <c r="B2109" s="2"/>
    </row>
    <row r="2110" spans="2:2" x14ac:dyDescent="0.2">
      <c r="B2110" s="2"/>
    </row>
    <row r="2111" spans="2:2" x14ac:dyDescent="0.2">
      <c r="B2111" s="2"/>
    </row>
    <row r="2112" spans="2:2" x14ac:dyDescent="0.2">
      <c r="B2112" s="2"/>
    </row>
    <row r="2113" spans="2:2" x14ac:dyDescent="0.2">
      <c r="B2113" s="2"/>
    </row>
    <row r="2114" spans="2:2" x14ac:dyDescent="0.2">
      <c r="B2114" s="2"/>
    </row>
    <row r="2115" spans="2:2" x14ac:dyDescent="0.2">
      <c r="B2115" s="2"/>
    </row>
    <row r="2116" spans="2:2" x14ac:dyDescent="0.2">
      <c r="B2116" s="2"/>
    </row>
    <row r="2117" spans="2:2" x14ac:dyDescent="0.2">
      <c r="B2117" s="2"/>
    </row>
    <row r="2118" spans="2:2" x14ac:dyDescent="0.2">
      <c r="B2118" s="2"/>
    </row>
    <row r="2119" spans="2:2" x14ac:dyDescent="0.2">
      <c r="B2119" s="2"/>
    </row>
    <row r="2120" spans="2:2" x14ac:dyDescent="0.2">
      <c r="B2120" s="2"/>
    </row>
    <row r="2121" spans="2:2" x14ac:dyDescent="0.2">
      <c r="B2121" s="2"/>
    </row>
    <row r="2122" spans="2:2" x14ac:dyDescent="0.2">
      <c r="B2122" s="2"/>
    </row>
    <row r="2123" spans="2:2" x14ac:dyDescent="0.2">
      <c r="B2123" s="2"/>
    </row>
    <row r="2124" spans="2:2" x14ac:dyDescent="0.2">
      <c r="B2124" s="2"/>
    </row>
    <row r="2125" spans="2:2" x14ac:dyDescent="0.2">
      <c r="B2125" s="2"/>
    </row>
    <row r="2126" spans="2:2" x14ac:dyDescent="0.2">
      <c r="B2126" s="2"/>
    </row>
    <row r="2127" spans="2:2" x14ac:dyDescent="0.2">
      <c r="B2127" s="2"/>
    </row>
    <row r="2128" spans="2:2" x14ac:dyDescent="0.2">
      <c r="B2128" s="2"/>
    </row>
    <row r="2129" spans="2:2" x14ac:dyDescent="0.2">
      <c r="B2129" s="2"/>
    </row>
    <row r="2130" spans="2:2" x14ac:dyDescent="0.2">
      <c r="B2130" s="2"/>
    </row>
    <row r="2131" spans="2:2" x14ac:dyDescent="0.2">
      <c r="B2131" s="2"/>
    </row>
    <row r="2132" spans="2:2" x14ac:dyDescent="0.2">
      <c r="B2132" s="2"/>
    </row>
    <row r="2133" spans="2:2" x14ac:dyDescent="0.2">
      <c r="B2133" s="2"/>
    </row>
    <row r="2134" spans="2:2" x14ac:dyDescent="0.2">
      <c r="B2134" s="2"/>
    </row>
    <row r="2135" spans="2:2" x14ac:dyDescent="0.2">
      <c r="B2135" s="2"/>
    </row>
    <row r="2136" spans="2:2" x14ac:dyDescent="0.2">
      <c r="B2136" s="2"/>
    </row>
    <row r="2137" spans="2:2" x14ac:dyDescent="0.2">
      <c r="B2137" s="2"/>
    </row>
    <row r="2138" spans="2:2" x14ac:dyDescent="0.2">
      <c r="B2138" s="2"/>
    </row>
    <row r="2139" spans="2:2" x14ac:dyDescent="0.2">
      <c r="B2139" s="2"/>
    </row>
    <row r="2140" spans="2:2" x14ac:dyDescent="0.2">
      <c r="B2140" s="2"/>
    </row>
    <row r="2141" spans="2:2" x14ac:dyDescent="0.2">
      <c r="B2141" s="2"/>
    </row>
    <row r="2142" spans="2:2" x14ac:dyDescent="0.2">
      <c r="B2142" s="2"/>
    </row>
    <row r="2143" spans="2:2" x14ac:dyDescent="0.2">
      <c r="B2143" s="2"/>
    </row>
    <row r="2144" spans="2:2" x14ac:dyDescent="0.2">
      <c r="B2144" s="2"/>
    </row>
    <row r="2145" spans="2:2" x14ac:dyDescent="0.2">
      <c r="B2145" s="2"/>
    </row>
    <row r="2146" spans="2:2" x14ac:dyDescent="0.2">
      <c r="B2146" s="2"/>
    </row>
    <row r="2147" spans="2:2" x14ac:dyDescent="0.2">
      <c r="B2147" s="2"/>
    </row>
    <row r="2148" spans="2:2" x14ac:dyDescent="0.2">
      <c r="B2148" s="2"/>
    </row>
    <row r="2149" spans="2:2" x14ac:dyDescent="0.2">
      <c r="B2149" s="2"/>
    </row>
    <row r="2150" spans="2:2" x14ac:dyDescent="0.2">
      <c r="B2150" s="2"/>
    </row>
    <row r="2151" spans="2:2" x14ac:dyDescent="0.2">
      <c r="B2151" s="2"/>
    </row>
    <row r="2152" spans="2:2" x14ac:dyDescent="0.2">
      <c r="B2152" s="2"/>
    </row>
    <row r="2153" spans="2:2" x14ac:dyDescent="0.2">
      <c r="B2153" s="2"/>
    </row>
    <row r="2154" spans="2:2" x14ac:dyDescent="0.2">
      <c r="B2154" s="2"/>
    </row>
    <row r="2155" spans="2:2" x14ac:dyDescent="0.2">
      <c r="B2155" s="2"/>
    </row>
    <row r="2156" spans="2:2" x14ac:dyDescent="0.2">
      <c r="B2156" s="2"/>
    </row>
    <row r="2157" spans="2:2" x14ac:dyDescent="0.2">
      <c r="B2157" s="2"/>
    </row>
    <row r="2158" spans="2:2" x14ac:dyDescent="0.2">
      <c r="B2158" s="2"/>
    </row>
    <row r="2159" spans="2:2" x14ac:dyDescent="0.2">
      <c r="B2159" s="2"/>
    </row>
    <row r="2160" spans="2:2" x14ac:dyDescent="0.2">
      <c r="B2160" s="2"/>
    </row>
    <row r="2161" spans="2:2" x14ac:dyDescent="0.2">
      <c r="B2161" s="2"/>
    </row>
    <row r="2162" spans="2:2" x14ac:dyDescent="0.2">
      <c r="B2162" s="2"/>
    </row>
    <row r="2163" spans="2:2" x14ac:dyDescent="0.2">
      <c r="B2163" s="2"/>
    </row>
    <row r="2164" spans="2:2" x14ac:dyDescent="0.2">
      <c r="B2164" s="2"/>
    </row>
    <row r="2165" spans="2:2" x14ac:dyDescent="0.2">
      <c r="B2165" s="2"/>
    </row>
    <row r="2166" spans="2:2" x14ac:dyDescent="0.2">
      <c r="B2166" s="2"/>
    </row>
    <row r="2167" spans="2:2" x14ac:dyDescent="0.2">
      <c r="B2167" s="2"/>
    </row>
    <row r="2168" spans="2:2" x14ac:dyDescent="0.2">
      <c r="B2168" s="2"/>
    </row>
    <row r="2169" spans="2:2" x14ac:dyDescent="0.2">
      <c r="B2169" s="2"/>
    </row>
    <row r="2170" spans="2:2" x14ac:dyDescent="0.2">
      <c r="B2170" s="2"/>
    </row>
    <row r="2171" spans="2:2" x14ac:dyDescent="0.2">
      <c r="B2171" s="2"/>
    </row>
    <row r="2172" spans="2:2" x14ac:dyDescent="0.2">
      <c r="B2172" s="2"/>
    </row>
    <row r="2173" spans="2:2" x14ac:dyDescent="0.2">
      <c r="B2173" s="2"/>
    </row>
    <row r="2174" spans="2:2" x14ac:dyDescent="0.2">
      <c r="B2174" s="2"/>
    </row>
    <row r="2175" spans="2:2" x14ac:dyDescent="0.2">
      <c r="B2175" s="2"/>
    </row>
    <row r="2176" spans="2:2" x14ac:dyDescent="0.2">
      <c r="B2176" s="2"/>
    </row>
    <row r="2177" spans="2:2" x14ac:dyDescent="0.2">
      <c r="B2177" s="2"/>
    </row>
    <row r="2178" spans="2:2" x14ac:dyDescent="0.2">
      <c r="B2178" s="2"/>
    </row>
    <row r="2179" spans="2:2" x14ac:dyDescent="0.2">
      <c r="B2179" s="2"/>
    </row>
    <row r="2180" spans="2:2" x14ac:dyDescent="0.2">
      <c r="B2180" s="2"/>
    </row>
    <row r="2181" spans="2:2" x14ac:dyDescent="0.2">
      <c r="B2181" s="2"/>
    </row>
    <row r="2182" spans="2:2" x14ac:dyDescent="0.2">
      <c r="B2182" s="2"/>
    </row>
    <row r="2183" spans="2:2" x14ac:dyDescent="0.2">
      <c r="B2183" s="2"/>
    </row>
    <row r="2184" spans="2:2" x14ac:dyDescent="0.2">
      <c r="B2184" s="2"/>
    </row>
    <row r="2185" spans="2:2" x14ac:dyDescent="0.2">
      <c r="B2185" s="2"/>
    </row>
    <row r="2186" spans="2:2" x14ac:dyDescent="0.2">
      <c r="B2186" s="2"/>
    </row>
    <row r="2187" spans="2:2" x14ac:dyDescent="0.2">
      <c r="B2187" s="2"/>
    </row>
    <row r="2188" spans="2:2" x14ac:dyDescent="0.2">
      <c r="B2188" s="2"/>
    </row>
    <row r="2189" spans="2:2" x14ac:dyDescent="0.2">
      <c r="B2189" s="2"/>
    </row>
    <row r="2190" spans="2:2" x14ac:dyDescent="0.2">
      <c r="B2190" s="2"/>
    </row>
    <row r="2191" spans="2:2" x14ac:dyDescent="0.2">
      <c r="B2191" s="2"/>
    </row>
    <row r="2192" spans="2:2" x14ac:dyDescent="0.2">
      <c r="B2192" s="2"/>
    </row>
    <row r="2193" spans="2:2" x14ac:dyDescent="0.2">
      <c r="B2193" s="2"/>
    </row>
    <row r="2194" spans="2:2" x14ac:dyDescent="0.2">
      <c r="B2194" s="2"/>
    </row>
    <row r="2195" spans="2:2" x14ac:dyDescent="0.2">
      <c r="B2195" s="2"/>
    </row>
    <row r="2196" spans="2:2" x14ac:dyDescent="0.2">
      <c r="B2196" s="2"/>
    </row>
    <row r="2197" spans="2:2" x14ac:dyDescent="0.2">
      <c r="B2197" s="2"/>
    </row>
    <row r="2198" spans="2:2" x14ac:dyDescent="0.2">
      <c r="B2198" s="2"/>
    </row>
    <row r="2199" spans="2:2" x14ac:dyDescent="0.2">
      <c r="B2199" s="2"/>
    </row>
    <row r="2200" spans="2:2" x14ac:dyDescent="0.2">
      <c r="B2200" s="2"/>
    </row>
    <row r="2201" spans="2:2" x14ac:dyDescent="0.2">
      <c r="B2201" s="2"/>
    </row>
    <row r="2202" spans="2:2" x14ac:dyDescent="0.2">
      <c r="B2202" s="2"/>
    </row>
    <row r="2203" spans="2:2" x14ac:dyDescent="0.2">
      <c r="B2203" s="2"/>
    </row>
    <row r="2204" spans="2:2" x14ac:dyDescent="0.2">
      <c r="B2204" s="2"/>
    </row>
    <row r="2205" spans="2:2" x14ac:dyDescent="0.2">
      <c r="B2205" s="2"/>
    </row>
    <row r="2206" spans="2:2" x14ac:dyDescent="0.2">
      <c r="B2206" s="2"/>
    </row>
    <row r="2207" spans="2:2" x14ac:dyDescent="0.2">
      <c r="B2207" s="2"/>
    </row>
    <row r="2208" spans="2:2" x14ac:dyDescent="0.2">
      <c r="B2208" s="2"/>
    </row>
    <row r="2209" spans="2:2" x14ac:dyDescent="0.2">
      <c r="B2209" s="2"/>
    </row>
    <row r="2210" spans="2:2" x14ac:dyDescent="0.2">
      <c r="B2210" s="2"/>
    </row>
    <row r="2211" spans="2:2" x14ac:dyDescent="0.2">
      <c r="B2211" s="2"/>
    </row>
    <row r="2212" spans="2:2" x14ac:dyDescent="0.2">
      <c r="B2212" s="2"/>
    </row>
    <row r="2213" spans="2:2" x14ac:dyDescent="0.2">
      <c r="B2213" s="2"/>
    </row>
    <row r="2214" spans="2:2" x14ac:dyDescent="0.2">
      <c r="B2214" s="2"/>
    </row>
    <row r="2215" spans="2:2" x14ac:dyDescent="0.2">
      <c r="B2215" s="2"/>
    </row>
    <row r="2216" spans="2:2" x14ac:dyDescent="0.2">
      <c r="B2216" s="2"/>
    </row>
    <row r="2217" spans="2:2" x14ac:dyDescent="0.2">
      <c r="B2217" s="2"/>
    </row>
    <row r="2218" spans="2:2" x14ac:dyDescent="0.2">
      <c r="B2218" s="2"/>
    </row>
    <row r="2219" spans="2:2" x14ac:dyDescent="0.2">
      <c r="B2219" s="2"/>
    </row>
    <row r="2220" spans="2:2" x14ac:dyDescent="0.2">
      <c r="B2220" s="2"/>
    </row>
    <row r="2221" spans="2:2" x14ac:dyDescent="0.2">
      <c r="B2221" s="2"/>
    </row>
    <row r="2222" spans="2:2" x14ac:dyDescent="0.2">
      <c r="B2222" s="2"/>
    </row>
    <row r="2223" spans="2:2" x14ac:dyDescent="0.2">
      <c r="B2223" s="2"/>
    </row>
    <row r="2224" spans="2:2" x14ac:dyDescent="0.2">
      <c r="B2224" s="2"/>
    </row>
    <row r="2225" spans="2:2" x14ac:dyDescent="0.2">
      <c r="B2225" s="2"/>
    </row>
    <row r="2226" spans="2:2" x14ac:dyDescent="0.2">
      <c r="B2226" s="2"/>
    </row>
    <row r="2227" spans="2:2" x14ac:dyDescent="0.2">
      <c r="B2227" s="2"/>
    </row>
    <row r="2228" spans="2:2" x14ac:dyDescent="0.2">
      <c r="B2228" s="2"/>
    </row>
    <row r="2229" spans="2:2" x14ac:dyDescent="0.2">
      <c r="B2229" s="2"/>
    </row>
    <row r="2230" spans="2:2" x14ac:dyDescent="0.2">
      <c r="B2230" s="2"/>
    </row>
    <row r="2231" spans="2:2" x14ac:dyDescent="0.2">
      <c r="B2231" s="2"/>
    </row>
    <row r="2232" spans="2:2" x14ac:dyDescent="0.2">
      <c r="B2232" s="2"/>
    </row>
    <row r="2233" spans="2:2" x14ac:dyDescent="0.2">
      <c r="B2233" s="2"/>
    </row>
    <row r="2234" spans="2:2" x14ac:dyDescent="0.2">
      <c r="B2234" s="2"/>
    </row>
    <row r="2235" spans="2:2" x14ac:dyDescent="0.2">
      <c r="B2235" s="2"/>
    </row>
    <row r="2236" spans="2:2" x14ac:dyDescent="0.2">
      <c r="B2236" s="2"/>
    </row>
    <row r="2237" spans="2:2" x14ac:dyDescent="0.2">
      <c r="B2237" s="2"/>
    </row>
    <row r="2238" spans="2:2" x14ac:dyDescent="0.2">
      <c r="B2238" s="2"/>
    </row>
    <row r="2239" spans="2:2" x14ac:dyDescent="0.2">
      <c r="B2239" s="2"/>
    </row>
    <row r="2240" spans="2:2" x14ac:dyDescent="0.2">
      <c r="B2240" s="2"/>
    </row>
    <row r="2241" spans="2:2" x14ac:dyDescent="0.2">
      <c r="B2241" s="2"/>
    </row>
    <row r="2242" spans="2:2" x14ac:dyDescent="0.2">
      <c r="B2242" s="2"/>
    </row>
    <row r="2243" spans="2:2" x14ac:dyDescent="0.2">
      <c r="B2243" s="2"/>
    </row>
    <row r="2244" spans="2:2" x14ac:dyDescent="0.2">
      <c r="B2244" s="2"/>
    </row>
    <row r="2245" spans="2:2" x14ac:dyDescent="0.2">
      <c r="B2245" s="2"/>
    </row>
    <row r="2246" spans="2:2" x14ac:dyDescent="0.2">
      <c r="B2246" s="2"/>
    </row>
    <row r="2247" spans="2:2" x14ac:dyDescent="0.2">
      <c r="B2247" s="2"/>
    </row>
    <row r="2248" spans="2:2" x14ac:dyDescent="0.2">
      <c r="B2248" s="2"/>
    </row>
    <row r="2249" spans="2:2" x14ac:dyDescent="0.2">
      <c r="B2249" s="2"/>
    </row>
    <row r="2250" spans="2:2" x14ac:dyDescent="0.2">
      <c r="B2250" s="2"/>
    </row>
    <row r="2251" spans="2:2" x14ac:dyDescent="0.2">
      <c r="B2251" s="2"/>
    </row>
    <row r="2252" spans="2:2" x14ac:dyDescent="0.2">
      <c r="B2252" s="2"/>
    </row>
    <row r="2253" spans="2:2" x14ac:dyDescent="0.2">
      <c r="B2253" s="2"/>
    </row>
    <row r="2254" spans="2:2" x14ac:dyDescent="0.2">
      <c r="B2254" s="2"/>
    </row>
    <row r="2255" spans="2:2" x14ac:dyDescent="0.2">
      <c r="B2255" s="2"/>
    </row>
    <row r="2256" spans="2:2" x14ac:dyDescent="0.2">
      <c r="B2256" s="2"/>
    </row>
    <row r="2257" spans="2:2" x14ac:dyDescent="0.2">
      <c r="B2257" s="2"/>
    </row>
    <row r="2258" spans="2:2" x14ac:dyDescent="0.2">
      <c r="B2258" s="2"/>
    </row>
    <row r="2259" spans="2:2" x14ac:dyDescent="0.2">
      <c r="B2259" s="2"/>
    </row>
    <row r="2260" spans="2:2" x14ac:dyDescent="0.2">
      <c r="B2260" s="2"/>
    </row>
    <row r="2261" spans="2:2" x14ac:dyDescent="0.2">
      <c r="B2261" s="2"/>
    </row>
    <row r="2262" spans="2:2" x14ac:dyDescent="0.2">
      <c r="B2262" s="2"/>
    </row>
    <row r="2263" spans="2:2" x14ac:dyDescent="0.2">
      <c r="B2263" s="2"/>
    </row>
    <row r="2264" spans="2:2" x14ac:dyDescent="0.2">
      <c r="B2264" s="2"/>
    </row>
    <row r="2265" spans="2:2" x14ac:dyDescent="0.2">
      <c r="B2265" s="2"/>
    </row>
    <row r="2266" spans="2:2" x14ac:dyDescent="0.2">
      <c r="B2266" s="2"/>
    </row>
    <row r="2267" spans="2:2" x14ac:dyDescent="0.2">
      <c r="B2267" s="2"/>
    </row>
    <row r="2268" spans="2:2" x14ac:dyDescent="0.2">
      <c r="B2268" s="2"/>
    </row>
    <row r="2269" spans="2:2" x14ac:dyDescent="0.2">
      <c r="B2269" s="2"/>
    </row>
    <row r="2270" spans="2:2" x14ac:dyDescent="0.2">
      <c r="B2270" s="2"/>
    </row>
    <row r="2271" spans="2:2" x14ac:dyDescent="0.2">
      <c r="B2271" s="2"/>
    </row>
    <row r="2272" spans="2:2" x14ac:dyDescent="0.2">
      <c r="B2272" s="2"/>
    </row>
    <row r="2273" spans="2:2" x14ac:dyDescent="0.2">
      <c r="B2273" s="2"/>
    </row>
    <row r="2274" spans="2:2" x14ac:dyDescent="0.2">
      <c r="B2274" s="2"/>
    </row>
    <row r="2275" spans="2:2" x14ac:dyDescent="0.2">
      <c r="B2275" s="2"/>
    </row>
    <row r="2276" spans="2:2" x14ac:dyDescent="0.2">
      <c r="B2276" s="2"/>
    </row>
    <row r="2277" spans="2:2" x14ac:dyDescent="0.2">
      <c r="B2277" s="2"/>
    </row>
    <row r="2278" spans="2:2" x14ac:dyDescent="0.2">
      <c r="B2278" s="2"/>
    </row>
    <row r="2279" spans="2:2" x14ac:dyDescent="0.2">
      <c r="B2279" s="2"/>
    </row>
    <row r="2280" spans="2:2" x14ac:dyDescent="0.2">
      <c r="B2280" s="2"/>
    </row>
    <row r="2281" spans="2:2" x14ac:dyDescent="0.2">
      <c r="B2281" s="2"/>
    </row>
    <row r="2282" spans="2:2" x14ac:dyDescent="0.2">
      <c r="B2282" s="2"/>
    </row>
    <row r="2283" spans="2:2" x14ac:dyDescent="0.2">
      <c r="B2283" s="2"/>
    </row>
    <row r="2284" spans="2:2" x14ac:dyDescent="0.2">
      <c r="B2284" s="2"/>
    </row>
    <row r="2285" spans="2:2" x14ac:dyDescent="0.2">
      <c r="B2285" s="2"/>
    </row>
    <row r="2286" spans="2:2" x14ac:dyDescent="0.2">
      <c r="B2286" s="2"/>
    </row>
    <row r="2287" spans="2:2" x14ac:dyDescent="0.2">
      <c r="B2287" s="2"/>
    </row>
    <row r="2288" spans="2:2" x14ac:dyDescent="0.2">
      <c r="B2288" s="2"/>
    </row>
    <row r="2289" spans="2:2" x14ac:dyDescent="0.2">
      <c r="B2289" s="2"/>
    </row>
    <row r="2290" spans="2:2" x14ac:dyDescent="0.2">
      <c r="B2290" s="2"/>
    </row>
    <row r="2291" spans="2:2" x14ac:dyDescent="0.2">
      <c r="B2291" s="2"/>
    </row>
    <row r="2292" spans="2:2" x14ac:dyDescent="0.2">
      <c r="B2292" s="2"/>
    </row>
    <row r="2293" spans="2:2" x14ac:dyDescent="0.2">
      <c r="B2293" s="2"/>
    </row>
    <row r="2294" spans="2:2" x14ac:dyDescent="0.2">
      <c r="B2294" s="2"/>
    </row>
    <row r="2295" spans="2:2" x14ac:dyDescent="0.2">
      <c r="B2295" s="2"/>
    </row>
    <row r="2296" spans="2:2" x14ac:dyDescent="0.2">
      <c r="B2296" s="2"/>
    </row>
    <row r="2297" spans="2:2" x14ac:dyDescent="0.2">
      <c r="B2297" s="2"/>
    </row>
    <row r="2298" spans="2:2" x14ac:dyDescent="0.2">
      <c r="B2298" s="2"/>
    </row>
    <row r="2299" spans="2:2" x14ac:dyDescent="0.2">
      <c r="B2299" s="2"/>
    </row>
    <row r="2300" spans="2:2" x14ac:dyDescent="0.2">
      <c r="B2300" s="2"/>
    </row>
    <row r="2301" spans="2:2" x14ac:dyDescent="0.2">
      <c r="B2301" s="2"/>
    </row>
    <row r="2302" spans="2:2" x14ac:dyDescent="0.2">
      <c r="B2302" s="2"/>
    </row>
    <row r="2303" spans="2:2" x14ac:dyDescent="0.2">
      <c r="B2303" s="2"/>
    </row>
    <row r="2304" spans="2:2" x14ac:dyDescent="0.2">
      <c r="B2304" s="2"/>
    </row>
    <row r="2305" spans="2:2" x14ac:dyDescent="0.2">
      <c r="B2305" s="2"/>
    </row>
    <row r="2306" spans="2:2" x14ac:dyDescent="0.2">
      <c r="B2306" s="2"/>
    </row>
    <row r="2307" spans="2:2" x14ac:dyDescent="0.2">
      <c r="B2307" s="2"/>
    </row>
    <row r="2308" spans="2:2" x14ac:dyDescent="0.2">
      <c r="B2308" s="2"/>
    </row>
    <row r="2309" spans="2:2" x14ac:dyDescent="0.2">
      <c r="B2309" s="2"/>
    </row>
    <row r="2310" spans="2:2" x14ac:dyDescent="0.2">
      <c r="B2310" s="2"/>
    </row>
    <row r="2311" spans="2:2" x14ac:dyDescent="0.2">
      <c r="B2311" s="2"/>
    </row>
    <row r="2312" spans="2:2" x14ac:dyDescent="0.2">
      <c r="B2312" s="2"/>
    </row>
    <row r="2313" spans="2:2" x14ac:dyDescent="0.2">
      <c r="B2313" s="2"/>
    </row>
    <row r="2314" spans="2:2" x14ac:dyDescent="0.2">
      <c r="B2314" s="2"/>
    </row>
    <row r="2315" spans="2:2" x14ac:dyDescent="0.2">
      <c r="B2315" s="2"/>
    </row>
    <row r="2316" spans="2:2" x14ac:dyDescent="0.2">
      <c r="B2316" s="2"/>
    </row>
    <row r="2317" spans="2:2" x14ac:dyDescent="0.2">
      <c r="B2317" s="2"/>
    </row>
    <row r="2318" spans="2:2" x14ac:dyDescent="0.2">
      <c r="B2318" s="2"/>
    </row>
    <row r="2319" spans="2:2" x14ac:dyDescent="0.2">
      <c r="B2319" s="2"/>
    </row>
    <row r="2320" spans="2:2" x14ac:dyDescent="0.2">
      <c r="B2320" s="2"/>
    </row>
    <row r="2321" spans="2:2" x14ac:dyDescent="0.2">
      <c r="B2321" s="2"/>
    </row>
    <row r="2322" spans="2:2" x14ac:dyDescent="0.2">
      <c r="B2322" s="2"/>
    </row>
    <row r="2323" spans="2:2" x14ac:dyDescent="0.2">
      <c r="B2323" s="2"/>
    </row>
    <row r="2324" spans="2:2" x14ac:dyDescent="0.2">
      <c r="B2324" s="2"/>
    </row>
    <row r="2325" spans="2:2" x14ac:dyDescent="0.2">
      <c r="B2325" s="2"/>
    </row>
    <row r="2326" spans="2:2" x14ac:dyDescent="0.2">
      <c r="B2326" s="2"/>
    </row>
    <row r="2327" spans="2:2" x14ac:dyDescent="0.2">
      <c r="B2327" s="2"/>
    </row>
    <row r="2328" spans="2:2" x14ac:dyDescent="0.2">
      <c r="B2328" s="2"/>
    </row>
    <row r="2329" spans="2:2" x14ac:dyDescent="0.2">
      <c r="B2329" s="2"/>
    </row>
    <row r="2330" spans="2:2" x14ac:dyDescent="0.2">
      <c r="B2330" s="2"/>
    </row>
    <row r="2331" spans="2:2" x14ac:dyDescent="0.2">
      <c r="B2331" s="2"/>
    </row>
    <row r="2332" spans="2:2" x14ac:dyDescent="0.2">
      <c r="B2332" s="2"/>
    </row>
    <row r="2333" spans="2:2" x14ac:dyDescent="0.2">
      <c r="B2333" s="2"/>
    </row>
    <row r="2334" spans="2:2" x14ac:dyDescent="0.2">
      <c r="B2334" s="2"/>
    </row>
    <row r="2335" spans="2:2" x14ac:dyDescent="0.2">
      <c r="B2335" s="2"/>
    </row>
    <row r="2336" spans="2:2" x14ac:dyDescent="0.2">
      <c r="B2336" s="2"/>
    </row>
    <row r="2337" spans="2:2" x14ac:dyDescent="0.2">
      <c r="B2337" s="2"/>
    </row>
    <row r="2338" spans="2:2" x14ac:dyDescent="0.2">
      <c r="B2338" s="2"/>
    </row>
    <row r="2339" spans="2:2" x14ac:dyDescent="0.2">
      <c r="B2339" s="2"/>
    </row>
    <row r="2340" spans="2:2" x14ac:dyDescent="0.2">
      <c r="B2340" s="2"/>
    </row>
    <row r="2341" spans="2:2" x14ac:dyDescent="0.2">
      <c r="B2341" s="2"/>
    </row>
    <row r="2342" spans="2:2" x14ac:dyDescent="0.2">
      <c r="B2342" s="2"/>
    </row>
    <row r="2343" spans="2:2" x14ac:dyDescent="0.2">
      <c r="B2343" s="2"/>
    </row>
    <row r="2344" spans="2:2" x14ac:dyDescent="0.2">
      <c r="B2344" s="2"/>
    </row>
    <row r="2345" spans="2:2" x14ac:dyDescent="0.2">
      <c r="B2345" s="2"/>
    </row>
    <row r="2346" spans="2:2" x14ac:dyDescent="0.2">
      <c r="B2346" s="2"/>
    </row>
    <row r="2347" spans="2:2" x14ac:dyDescent="0.2">
      <c r="B2347" s="2"/>
    </row>
    <row r="2348" spans="2:2" x14ac:dyDescent="0.2">
      <c r="B2348" s="2"/>
    </row>
    <row r="2349" spans="2:2" x14ac:dyDescent="0.2">
      <c r="B2349" s="2"/>
    </row>
    <row r="2350" spans="2:2" x14ac:dyDescent="0.2">
      <c r="B2350" s="2"/>
    </row>
    <row r="2351" spans="2:2" x14ac:dyDescent="0.2">
      <c r="B2351" s="2"/>
    </row>
    <row r="2352" spans="2:2" x14ac:dyDescent="0.2">
      <c r="B2352" s="2"/>
    </row>
    <row r="2353" spans="2:2" x14ac:dyDescent="0.2">
      <c r="B2353" s="2"/>
    </row>
    <row r="2354" spans="2:2" x14ac:dyDescent="0.2">
      <c r="B2354" s="2"/>
    </row>
    <row r="2355" spans="2:2" x14ac:dyDescent="0.2">
      <c r="B2355" s="2"/>
    </row>
    <row r="2356" spans="2:2" x14ac:dyDescent="0.2">
      <c r="B2356" s="2"/>
    </row>
    <row r="2357" spans="2:2" x14ac:dyDescent="0.2">
      <c r="B2357" s="2"/>
    </row>
    <row r="2358" spans="2:2" x14ac:dyDescent="0.2">
      <c r="B2358" s="2"/>
    </row>
    <row r="2359" spans="2:2" x14ac:dyDescent="0.2">
      <c r="B2359" s="2"/>
    </row>
    <row r="2360" spans="2:2" x14ac:dyDescent="0.2">
      <c r="B2360" s="2"/>
    </row>
    <row r="2361" spans="2:2" x14ac:dyDescent="0.2">
      <c r="B2361" s="2"/>
    </row>
    <row r="2362" spans="2:2" x14ac:dyDescent="0.2">
      <c r="B2362" s="2"/>
    </row>
    <row r="2363" spans="2:2" x14ac:dyDescent="0.2">
      <c r="B2363" s="2"/>
    </row>
    <row r="2364" spans="2:2" x14ac:dyDescent="0.2">
      <c r="B2364" s="2"/>
    </row>
    <row r="2365" spans="2:2" x14ac:dyDescent="0.2">
      <c r="B2365" s="2"/>
    </row>
    <row r="2366" spans="2:2" x14ac:dyDescent="0.2">
      <c r="B2366" s="2"/>
    </row>
    <row r="2367" spans="2:2" x14ac:dyDescent="0.2">
      <c r="B2367" s="2"/>
    </row>
    <row r="2368" spans="2:2" x14ac:dyDescent="0.2">
      <c r="B2368" s="2"/>
    </row>
    <row r="2369" spans="2:2" x14ac:dyDescent="0.2">
      <c r="B2369" s="2"/>
    </row>
    <row r="2370" spans="2:2" x14ac:dyDescent="0.2">
      <c r="B2370" s="2"/>
    </row>
    <row r="2371" spans="2:2" x14ac:dyDescent="0.2">
      <c r="B2371" s="2"/>
    </row>
    <row r="2372" spans="2:2" x14ac:dyDescent="0.2">
      <c r="B2372" s="2"/>
    </row>
    <row r="2373" spans="2:2" x14ac:dyDescent="0.2">
      <c r="B2373" s="2"/>
    </row>
    <row r="2374" spans="2:2" x14ac:dyDescent="0.2">
      <c r="B2374" s="2"/>
    </row>
    <row r="2375" spans="2:2" x14ac:dyDescent="0.2">
      <c r="B2375" s="2"/>
    </row>
    <row r="2376" spans="2:2" x14ac:dyDescent="0.2">
      <c r="B2376" s="2"/>
    </row>
    <row r="2377" spans="2:2" x14ac:dyDescent="0.2">
      <c r="B2377" s="2"/>
    </row>
    <row r="2378" spans="2:2" x14ac:dyDescent="0.2">
      <c r="B2378" s="2"/>
    </row>
    <row r="2379" spans="2:2" x14ac:dyDescent="0.2">
      <c r="B2379" s="2"/>
    </row>
    <row r="2380" spans="2:2" x14ac:dyDescent="0.2">
      <c r="B2380" s="2"/>
    </row>
    <row r="2381" spans="2:2" x14ac:dyDescent="0.2">
      <c r="B2381" s="2"/>
    </row>
    <row r="2382" spans="2:2" x14ac:dyDescent="0.2">
      <c r="B2382" s="2"/>
    </row>
    <row r="2383" spans="2:2" x14ac:dyDescent="0.2">
      <c r="B2383" s="2"/>
    </row>
    <row r="2384" spans="2:2" x14ac:dyDescent="0.2">
      <c r="B2384" s="2"/>
    </row>
    <row r="2385" spans="2:2" x14ac:dyDescent="0.2">
      <c r="B2385" s="2"/>
    </row>
    <row r="2386" spans="2:2" x14ac:dyDescent="0.2">
      <c r="B2386" s="2"/>
    </row>
    <row r="2387" spans="2:2" x14ac:dyDescent="0.2">
      <c r="B2387" s="2"/>
    </row>
    <row r="2388" spans="2:2" x14ac:dyDescent="0.2">
      <c r="B2388" s="2"/>
    </row>
    <row r="2389" spans="2:2" x14ac:dyDescent="0.2">
      <c r="B2389" s="2"/>
    </row>
    <row r="2390" spans="2:2" x14ac:dyDescent="0.2">
      <c r="B2390" s="2"/>
    </row>
    <row r="2391" spans="2:2" x14ac:dyDescent="0.2">
      <c r="B2391" s="2"/>
    </row>
    <row r="2392" spans="2:2" x14ac:dyDescent="0.2">
      <c r="B2392" s="2"/>
    </row>
    <row r="2393" spans="2:2" x14ac:dyDescent="0.2">
      <c r="B2393" s="2"/>
    </row>
    <row r="2394" spans="2:2" x14ac:dyDescent="0.2">
      <c r="B2394" s="2"/>
    </row>
    <row r="2395" spans="2:2" x14ac:dyDescent="0.2">
      <c r="B2395" s="2"/>
    </row>
    <row r="2396" spans="2:2" x14ac:dyDescent="0.2">
      <c r="B2396" s="2"/>
    </row>
    <row r="2397" spans="2:2" x14ac:dyDescent="0.2">
      <c r="B2397" s="2"/>
    </row>
    <row r="2398" spans="2:2" x14ac:dyDescent="0.2">
      <c r="B2398" s="2"/>
    </row>
    <row r="2399" spans="2:2" x14ac:dyDescent="0.2">
      <c r="B2399" s="2"/>
    </row>
    <row r="2400" spans="2:2" x14ac:dyDescent="0.2">
      <c r="B2400" s="2"/>
    </row>
    <row r="2401" spans="2:2" x14ac:dyDescent="0.2">
      <c r="B2401" s="2"/>
    </row>
    <row r="2402" spans="2:2" x14ac:dyDescent="0.2">
      <c r="B2402" s="2"/>
    </row>
    <row r="2403" spans="2:2" x14ac:dyDescent="0.2">
      <c r="B2403" s="2"/>
    </row>
    <row r="2404" spans="2:2" x14ac:dyDescent="0.2">
      <c r="B2404" s="2"/>
    </row>
    <row r="2405" spans="2:2" x14ac:dyDescent="0.2">
      <c r="B2405" s="2"/>
    </row>
    <row r="2406" spans="2:2" x14ac:dyDescent="0.2">
      <c r="B2406" s="2"/>
    </row>
    <row r="2407" spans="2:2" x14ac:dyDescent="0.2">
      <c r="B2407" s="2"/>
    </row>
    <row r="2408" spans="2:2" x14ac:dyDescent="0.2">
      <c r="B2408" s="2"/>
    </row>
    <row r="2409" spans="2:2" x14ac:dyDescent="0.2">
      <c r="B2409" s="2"/>
    </row>
    <row r="2410" spans="2:2" x14ac:dyDescent="0.2">
      <c r="B2410" s="2"/>
    </row>
    <row r="2411" spans="2:2" x14ac:dyDescent="0.2">
      <c r="B2411" s="2"/>
    </row>
    <row r="2412" spans="2:2" x14ac:dyDescent="0.2">
      <c r="B2412" s="2"/>
    </row>
    <row r="2413" spans="2:2" x14ac:dyDescent="0.2">
      <c r="B2413" s="2"/>
    </row>
    <row r="2414" spans="2:2" x14ac:dyDescent="0.2">
      <c r="B2414" s="2"/>
    </row>
    <row r="2415" spans="2:2" x14ac:dyDescent="0.2">
      <c r="B2415" s="2"/>
    </row>
    <row r="2416" spans="2:2" x14ac:dyDescent="0.2">
      <c r="B2416" s="2"/>
    </row>
    <row r="2417" spans="2:2" x14ac:dyDescent="0.2">
      <c r="B2417" s="2"/>
    </row>
    <row r="2418" spans="2:2" x14ac:dyDescent="0.2">
      <c r="B2418" s="2"/>
    </row>
    <row r="2419" spans="2:2" x14ac:dyDescent="0.2">
      <c r="B2419" s="2"/>
    </row>
    <row r="2420" spans="2:2" x14ac:dyDescent="0.2">
      <c r="B2420" s="2"/>
    </row>
    <row r="2421" spans="2:2" x14ac:dyDescent="0.2">
      <c r="B2421" s="2"/>
    </row>
    <row r="2422" spans="2:2" x14ac:dyDescent="0.2">
      <c r="B2422" s="2"/>
    </row>
    <row r="2423" spans="2:2" x14ac:dyDescent="0.2">
      <c r="B2423" s="2"/>
    </row>
    <row r="2424" spans="2:2" x14ac:dyDescent="0.2">
      <c r="B2424" s="2"/>
    </row>
    <row r="2425" spans="2:2" x14ac:dyDescent="0.2">
      <c r="B2425" s="2"/>
    </row>
    <row r="2426" spans="2:2" x14ac:dyDescent="0.2">
      <c r="B2426" s="2"/>
    </row>
    <row r="2427" spans="2:2" x14ac:dyDescent="0.2">
      <c r="B2427" s="2"/>
    </row>
    <row r="2428" spans="2:2" x14ac:dyDescent="0.2">
      <c r="B2428" s="2"/>
    </row>
    <row r="2429" spans="2:2" x14ac:dyDescent="0.2">
      <c r="B2429" s="2"/>
    </row>
    <row r="2430" spans="2:2" x14ac:dyDescent="0.2">
      <c r="B2430" s="2"/>
    </row>
    <row r="2431" spans="2:2" x14ac:dyDescent="0.2">
      <c r="B2431" s="2"/>
    </row>
    <row r="2432" spans="2:2" x14ac:dyDescent="0.2">
      <c r="B2432" s="2"/>
    </row>
    <row r="2433" spans="2:2" x14ac:dyDescent="0.2">
      <c r="B2433" s="2"/>
    </row>
    <row r="2434" spans="2:2" x14ac:dyDescent="0.2">
      <c r="B2434" s="2"/>
    </row>
    <row r="2435" spans="2:2" x14ac:dyDescent="0.2">
      <c r="B2435" s="2"/>
    </row>
    <row r="2436" spans="2:2" x14ac:dyDescent="0.2">
      <c r="B2436" s="2"/>
    </row>
    <row r="2437" spans="2:2" x14ac:dyDescent="0.2">
      <c r="B2437" s="2"/>
    </row>
    <row r="2438" spans="2:2" x14ac:dyDescent="0.2">
      <c r="B2438" s="2"/>
    </row>
    <row r="2439" spans="2:2" x14ac:dyDescent="0.2">
      <c r="B2439" s="2"/>
    </row>
    <row r="2440" spans="2:2" x14ac:dyDescent="0.2">
      <c r="B2440" s="2"/>
    </row>
    <row r="2441" spans="2:2" x14ac:dyDescent="0.2">
      <c r="B2441" s="2"/>
    </row>
    <row r="2442" spans="2:2" x14ac:dyDescent="0.2">
      <c r="B2442" s="2"/>
    </row>
    <row r="2443" spans="2:2" x14ac:dyDescent="0.2">
      <c r="B2443" s="2"/>
    </row>
    <row r="2444" spans="2:2" x14ac:dyDescent="0.2">
      <c r="B2444" s="2"/>
    </row>
    <row r="2445" spans="2:2" x14ac:dyDescent="0.2">
      <c r="B2445" s="2"/>
    </row>
    <row r="2446" spans="2:2" x14ac:dyDescent="0.2">
      <c r="B2446" s="2"/>
    </row>
    <row r="2447" spans="2:2" x14ac:dyDescent="0.2">
      <c r="B2447" s="2"/>
    </row>
    <row r="2448" spans="2:2" x14ac:dyDescent="0.2">
      <c r="B2448" s="2"/>
    </row>
    <row r="2449" spans="2:2" x14ac:dyDescent="0.2">
      <c r="B2449" s="2"/>
    </row>
    <row r="2450" spans="2:2" x14ac:dyDescent="0.2">
      <c r="B2450" s="2"/>
    </row>
    <row r="2451" spans="2:2" x14ac:dyDescent="0.2">
      <c r="B2451" s="2"/>
    </row>
    <row r="2452" spans="2:2" x14ac:dyDescent="0.2">
      <c r="B2452" s="2"/>
    </row>
    <row r="2453" spans="2:2" x14ac:dyDescent="0.2">
      <c r="B2453" s="2"/>
    </row>
    <row r="2454" spans="2:2" x14ac:dyDescent="0.2">
      <c r="B2454" s="2"/>
    </row>
    <row r="2455" spans="2:2" x14ac:dyDescent="0.2">
      <c r="B2455" s="2"/>
    </row>
    <row r="2456" spans="2:2" x14ac:dyDescent="0.2">
      <c r="B2456" s="2"/>
    </row>
    <row r="2457" spans="2:2" x14ac:dyDescent="0.2">
      <c r="B2457" s="2"/>
    </row>
    <row r="2458" spans="2:2" x14ac:dyDescent="0.2">
      <c r="B2458" s="2"/>
    </row>
    <row r="2459" spans="2:2" x14ac:dyDescent="0.2">
      <c r="B2459" s="2"/>
    </row>
    <row r="2460" spans="2:2" x14ac:dyDescent="0.2">
      <c r="B2460" s="2"/>
    </row>
    <row r="2461" spans="2:2" x14ac:dyDescent="0.2">
      <c r="B2461" s="2"/>
    </row>
    <row r="2462" spans="2:2" x14ac:dyDescent="0.2">
      <c r="B2462" s="2"/>
    </row>
    <row r="2463" spans="2:2" x14ac:dyDescent="0.2">
      <c r="B2463" s="2"/>
    </row>
    <row r="2464" spans="2:2" x14ac:dyDescent="0.2">
      <c r="B2464" s="2"/>
    </row>
    <row r="2465" spans="2:2" x14ac:dyDescent="0.2">
      <c r="B2465" s="2"/>
    </row>
    <row r="2466" spans="2:2" x14ac:dyDescent="0.2">
      <c r="B2466" s="2"/>
    </row>
    <row r="2467" spans="2:2" x14ac:dyDescent="0.2">
      <c r="B2467" s="2"/>
    </row>
    <row r="2468" spans="2:2" x14ac:dyDescent="0.2">
      <c r="B2468" s="2"/>
    </row>
    <row r="2469" spans="2:2" x14ac:dyDescent="0.2">
      <c r="B2469" s="2"/>
    </row>
    <row r="2470" spans="2:2" x14ac:dyDescent="0.2">
      <c r="B2470" s="2"/>
    </row>
    <row r="2471" spans="2:2" x14ac:dyDescent="0.2">
      <c r="B2471" s="2"/>
    </row>
    <row r="2472" spans="2:2" x14ac:dyDescent="0.2">
      <c r="B2472" s="2"/>
    </row>
    <row r="2473" spans="2:2" x14ac:dyDescent="0.2">
      <c r="B2473" s="2"/>
    </row>
    <row r="2474" spans="2:2" x14ac:dyDescent="0.2">
      <c r="B2474" s="2"/>
    </row>
    <row r="2475" spans="2:2" x14ac:dyDescent="0.2">
      <c r="B2475" s="2"/>
    </row>
    <row r="2476" spans="2:2" x14ac:dyDescent="0.2">
      <c r="B2476" s="2"/>
    </row>
    <row r="2477" spans="2:2" x14ac:dyDescent="0.2">
      <c r="B2477" s="2"/>
    </row>
    <row r="2478" spans="2:2" x14ac:dyDescent="0.2">
      <c r="B2478" s="2"/>
    </row>
    <row r="2479" spans="2:2" x14ac:dyDescent="0.2">
      <c r="B2479" s="2"/>
    </row>
    <row r="2480" spans="2:2" x14ac:dyDescent="0.2">
      <c r="B2480" s="2"/>
    </row>
    <row r="2481" spans="2:2" x14ac:dyDescent="0.2">
      <c r="B2481" s="2"/>
    </row>
    <row r="2482" spans="2:2" x14ac:dyDescent="0.2">
      <c r="B2482" s="2"/>
    </row>
    <row r="2483" spans="2:2" x14ac:dyDescent="0.2">
      <c r="B2483" s="2"/>
    </row>
    <row r="2484" spans="2:2" x14ac:dyDescent="0.2">
      <c r="B2484" s="2"/>
    </row>
    <row r="2485" spans="2:2" x14ac:dyDescent="0.2">
      <c r="B2485" s="2"/>
    </row>
    <row r="2486" spans="2:2" x14ac:dyDescent="0.2">
      <c r="B2486" s="2"/>
    </row>
    <row r="2487" spans="2:2" x14ac:dyDescent="0.2">
      <c r="B2487" s="2"/>
    </row>
    <row r="2488" spans="2:2" x14ac:dyDescent="0.2">
      <c r="B2488" s="2"/>
    </row>
    <row r="2489" spans="2:2" x14ac:dyDescent="0.2">
      <c r="B2489" s="2"/>
    </row>
    <row r="2490" spans="2:2" x14ac:dyDescent="0.2">
      <c r="B2490" s="2"/>
    </row>
    <row r="2491" spans="2:2" x14ac:dyDescent="0.2">
      <c r="B2491" s="2"/>
    </row>
    <row r="2492" spans="2:2" x14ac:dyDescent="0.2">
      <c r="B2492" s="2"/>
    </row>
    <row r="2493" spans="2:2" x14ac:dyDescent="0.2">
      <c r="B2493" s="2"/>
    </row>
    <row r="2494" spans="2:2" x14ac:dyDescent="0.2">
      <c r="B2494" s="2"/>
    </row>
    <row r="2495" spans="2:2" x14ac:dyDescent="0.2">
      <c r="B2495" s="2"/>
    </row>
    <row r="2496" spans="2:2" x14ac:dyDescent="0.2">
      <c r="B2496" s="2"/>
    </row>
    <row r="2497" spans="2:2" x14ac:dyDescent="0.2">
      <c r="B2497" s="2"/>
    </row>
    <row r="2498" spans="2:2" x14ac:dyDescent="0.2">
      <c r="B2498" s="2"/>
    </row>
    <row r="2499" spans="2:2" x14ac:dyDescent="0.2">
      <c r="B2499" s="2"/>
    </row>
    <row r="2500" spans="2:2" x14ac:dyDescent="0.2">
      <c r="B2500" s="2"/>
    </row>
    <row r="2501" spans="2:2" x14ac:dyDescent="0.2">
      <c r="B2501" s="2"/>
    </row>
    <row r="2502" spans="2:2" x14ac:dyDescent="0.2">
      <c r="B2502" s="2"/>
    </row>
    <row r="2503" spans="2:2" x14ac:dyDescent="0.2">
      <c r="B2503" s="2"/>
    </row>
    <row r="2504" spans="2:2" x14ac:dyDescent="0.2">
      <c r="B2504" s="2"/>
    </row>
    <row r="2505" spans="2:2" x14ac:dyDescent="0.2">
      <c r="B2505" s="2"/>
    </row>
    <row r="2506" spans="2:2" x14ac:dyDescent="0.2">
      <c r="B2506" s="2"/>
    </row>
    <row r="2507" spans="2:2" x14ac:dyDescent="0.2">
      <c r="B2507" s="2"/>
    </row>
    <row r="2508" spans="2:2" x14ac:dyDescent="0.2">
      <c r="B2508" s="2"/>
    </row>
    <row r="2509" spans="2:2" x14ac:dyDescent="0.2">
      <c r="B2509" s="2"/>
    </row>
    <row r="2510" spans="2:2" x14ac:dyDescent="0.2">
      <c r="B2510" s="2"/>
    </row>
    <row r="2511" spans="2:2" x14ac:dyDescent="0.2">
      <c r="B2511" s="2"/>
    </row>
    <row r="2512" spans="2:2" x14ac:dyDescent="0.2">
      <c r="B2512" s="2"/>
    </row>
    <row r="2513" spans="2:2" x14ac:dyDescent="0.2">
      <c r="B2513" s="2"/>
    </row>
    <row r="2514" spans="2:2" x14ac:dyDescent="0.2">
      <c r="B2514" s="2"/>
    </row>
    <row r="2515" spans="2:2" x14ac:dyDescent="0.2">
      <c r="B2515" s="2"/>
    </row>
    <row r="2516" spans="2:2" x14ac:dyDescent="0.2">
      <c r="B2516" s="2"/>
    </row>
    <row r="2517" spans="2:2" x14ac:dyDescent="0.2">
      <c r="B2517" s="2"/>
    </row>
    <row r="2518" spans="2:2" x14ac:dyDescent="0.2">
      <c r="B2518" s="2"/>
    </row>
    <row r="2519" spans="2:2" x14ac:dyDescent="0.2">
      <c r="B2519" s="2"/>
    </row>
    <row r="2520" spans="2:2" x14ac:dyDescent="0.2">
      <c r="B2520" s="2"/>
    </row>
    <row r="2521" spans="2:2" x14ac:dyDescent="0.2">
      <c r="B2521" s="2"/>
    </row>
    <row r="2522" spans="2:2" x14ac:dyDescent="0.2">
      <c r="B2522" s="2"/>
    </row>
    <row r="2523" spans="2:2" x14ac:dyDescent="0.2">
      <c r="B2523" s="2"/>
    </row>
    <row r="2524" spans="2:2" x14ac:dyDescent="0.2">
      <c r="B2524" s="2"/>
    </row>
    <row r="2525" spans="2:2" x14ac:dyDescent="0.2">
      <c r="B2525" s="2"/>
    </row>
    <row r="2526" spans="2:2" x14ac:dyDescent="0.2">
      <c r="B2526" s="2"/>
    </row>
    <row r="2527" spans="2:2" x14ac:dyDescent="0.2">
      <c r="B2527" s="2"/>
    </row>
    <row r="2528" spans="2:2" x14ac:dyDescent="0.2">
      <c r="B2528" s="2"/>
    </row>
    <row r="2529" spans="2:2" x14ac:dyDescent="0.2">
      <c r="B2529" s="2"/>
    </row>
    <row r="2530" spans="2:2" x14ac:dyDescent="0.2">
      <c r="B2530" s="2"/>
    </row>
    <row r="2531" spans="2:2" x14ac:dyDescent="0.2">
      <c r="B2531" s="2"/>
    </row>
    <row r="2532" spans="2:2" x14ac:dyDescent="0.2">
      <c r="B2532" s="2"/>
    </row>
    <row r="2533" spans="2:2" x14ac:dyDescent="0.2">
      <c r="B2533" s="2"/>
    </row>
    <row r="2534" spans="2:2" x14ac:dyDescent="0.2">
      <c r="B2534" s="2"/>
    </row>
    <row r="2535" spans="2:2" x14ac:dyDescent="0.2">
      <c r="B2535" s="2"/>
    </row>
    <row r="2536" spans="2:2" x14ac:dyDescent="0.2">
      <c r="B2536" s="2"/>
    </row>
    <row r="2537" spans="2:2" x14ac:dyDescent="0.2">
      <c r="B2537" s="2"/>
    </row>
    <row r="2538" spans="2:2" x14ac:dyDescent="0.2">
      <c r="B2538" s="2"/>
    </row>
    <row r="2539" spans="2:2" x14ac:dyDescent="0.2">
      <c r="B2539" s="2"/>
    </row>
    <row r="2540" spans="2:2" x14ac:dyDescent="0.2">
      <c r="B2540" s="2"/>
    </row>
    <row r="2541" spans="2:2" x14ac:dyDescent="0.2">
      <c r="B2541" s="2"/>
    </row>
    <row r="2542" spans="2:2" x14ac:dyDescent="0.2">
      <c r="B2542" s="2"/>
    </row>
    <row r="2543" spans="2:2" x14ac:dyDescent="0.2">
      <c r="B2543" s="2"/>
    </row>
    <row r="2544" spans="2:2" x14ac:dyDescent="0.2">
      <c r="B2544" s="2"/>
    </row>
    <row r="2545" spans="2:2" x14ac:dyDescent="0.2">
      <c r="B2545" s="2"/>
    </row>
    <row r="2546" spans="2:2" x14ac:dyDescent="0.2">
      <c r="B2546" s="2"/>
    </row>
    <row r="2547" spans="2:2" x14ac:dyDescent="0.2">
      <c r="B2547" s="2"/>
    </row>
    <row r="2548" spans="2:2" x14ac:dyDescent="0.2">
      <c r="B2548" s="2"/>
    </row>
    <row r="2549" spans="2:2" x14ac:dyDescent="0.2">
      <c r="B2549" s="2"/>
    </row>
    <row r="2550" spans="2:2" x14ac:dyDescent="0.2">
      <c r="B2550" s="2"/>
    </row>
    <row r="2551" spans="2:2" x14ac:dyDescent="0.2">
      <c r="B2551" s="2"/>
    </row>
    <row r="2552" spans="2:2" x14ac:dyDescent="0.2">
      <c r="B2552" s="2"/>
    </row>
    <row r="2553" spans="2:2" x14ac:dyDescent="0.2">
      <c r="B2553" s="2"/>
    </row>
    <row r="2554" spans="2:2" x14ac:dyDescent="0.2">
      <c r="B2554" s="2"/>
    </row>
    <row r="2555" spans="2:2" x14ac:dyDescent="0.2">
      <c r="B2555" s="2"/>
    </row>
    <row r="2556" spans="2:2" x14ac:dyDescent="0.2">
      <c r="B2556" s="2"/>
    </row>
    <row r="2557" spans="2:2" x14ac:dyDescent="0.2">
      <c r="B2557" s="2"/>
    </row>
    <row r="2558" spans="2:2" x14ac:dyDescent="0.2">
      <c r="B2558" s="2"/>
    </row>
    <row r="2559" spans="2:2" x14ac:dyDescent="0.2">
      <c r="B2559" s="2"/>
    </row>
    <row r="2560" spans="2:2" x14ac:dyDescent="0.2">
      <c r="B2560" s="2"/>
    </row>
    <row r="2561" spans="2:2" x14ac:dyDescent="0.2">
      <c r="B2561" s="2"/>
    </row>
    <row r="2562" spans="2:2" x14ac:dyDescent="0.2">
      <c r="B2562" s="2"/>
    </row>
    <row r="2563" spans="2:2" x14ac:dyDescent="0.2">
      <c r="B2563" s="2"/>
    </row>
    <row r="2564" spans="2:2" x14ac:dyDescent="0.2">
      <c r="B2564" s="2"/>
    </row>
    <row r="2565" spans="2:2" x14ac:dyDescent="0.2">
      <c r="B2565" s="2"/>
    </row>
    <row r="2566" spans="2:2" x14ac:dyDescent="0.2">
      <c r="B2566" s="2"/>
    </row>
    <row r="2567" spans="2:2" x14ac:dyDescent="0.2">
      <c r="B2567" s="2"/>
    </row>
    <row r="2568" spans="2:2" x14ac:dyDescent="0.2">
      <c r="B2568" s="2"/>
    </row>
    <row r="2569" spans="2:2" x14ac:dyDescent="0.2">
      <c r="B2569" s="2"/>
    </row>
    <row r="2570" spans="2:2" x14ac:dyDescent="0.2">
      <c r="B2570" s="2"/>
    </row>
    <row r="2571" spans="2:2" x14ac:dyDescent="0.2">
      <c r="B2571" s="2"/>
    </row>
    <row r="2572" spans="2:2" x14ac:dyDescent="0.2">
      <c r="B2572" s="2"/>
    </row>
    <row r="2573" spans="2:2" x14ac:dyDescent="0.2">
      <c r="B2573" s="2"/>
    </row>
    <row r="2574" spans="2:2" x14ac:dyDescent="0.2">
      <c r="B2574" s="2"/>
    </row>
    <row r="2575" spans="2:2" x14ac:dyDescent="0.2">
      <c r="B2575" s="2"/>
    </row>
    <row r="2576" spans="2:2" x14ac:dyDescent="0.2">
      <c r="B2576" s="2"/>
    </row>
    <row r="2577" spans="2:2" x14ac:dyDescent="0.2">
      <c r="B2577" s="2"/>
    </row>
    <row r="2578" spans="2:2" x14ac:dyDescent="0.2">
      <c r="B2578" s="2"/>
    </row>
    <row r="2579" spans="2:2" x14ac:dyDescent="0.2">
      <c r="B2579" s="2"/>
    </row>
    <row r="2580" spans="2:2" x14ac:dyDescent="0.2">
      <c r="B2580" s="2"/>
    </row>
    <row r="2581" spans="2:2" x14ac:dyDescent="0.2">
      <c r="B2581" s="2"/>
    </row>
    <row r="2582" spans="2:2" x14ac:dyDescent="0.2">
      <c r="B2582" s="2"/>
    </row>
    <row r="2583" spans="2:2" x14ac:dyDescent="0.2">
      <c r="B2583" s="2"/>
    </row>
    <row r="2584" spans="2:2" x14ac:dyDescent="0.2">
      <c r="B2584" s="2"/>
    </row>
    <row r="2585" spans="2:2" x14ac:dyDescent="0.2">
      <c r="B2585" s="2"/>
    </row>
    <row r="2586" spans="2:2" x14ac:dyDescent="0.2">
      <c r="B2586" s="2"/>
    </row>
    <row r="2587" spans="2:2" x14ac:dyDescent="0.2">
      <c r="B2587" s="2"/>
    </row>
    <row r="2588" spans="2:2" x14ac:dyDescent="0.2">
      <c r="B2588" s="2"/>
    </row>
    <row r="2589" spans="2:2" x14ac:dyDescent="0.2">
      <c r="B2589" s="2"/>
    </row>
    <row r="2590" spans="2:2" x14ac:dyDescent="0.2">
      <c r="B2590" s="2"/>
    </row>
    <row r="2591" spans="2:2" x14ac:dyDescent="0.2">
      <c r="B2591" s="2"/>
    </row>
    <row r="2592" spans="2:2" x14ac:dyDescent="0.2">
      <c r="B2592" s="2"/>
    </row>
    <row r="2593" spans="2:2" x14ac:dyDescent="0.2">
      <c r="B2593" s="2"/>
    </row>
    <row r="2594" spans="2:2" x14ac:dyDescent="0.2">
      <c r="B2594" s="2"/>
    </row>
    <row r="2595" spans="2:2" x14ac:dyDescent="0.2">
      <c r="B2595" s="2"/>
    </row>
    <row r="2596" spans="2:2" x14ac:dyDescent="0.2">
      <c r="B2596" s="2"/>
    </row>
    <row r="2597" spans="2:2" x14ac:dyDescent="0.2">
      <c r="B2597" s="2"/>
    </row>
    <row r="2598" spans="2:2" x14ac:dyDescent="0.2">
      <c r="B2598" s="2"/>
    </row>
    <row r="2599" spans="2:2" x14ac:dyDescent="0.2">
      <c r="B2599" s="2"/>
    </row>
    <row r="2600" spans="2:2" x14ac:dyDescent="0.2">
      <c r="B2600" s="2"/>
    </row>
    <row r="2601" spans="2:2" x14ac:dyDescent="0.2">
      <c r="B2601" s="2"/>
    </row>
    <row r="2602" spans="2:2" x14ac:dyDescent="0.2">
      <c r="B2602" s="2"/>
    </row>
    <row r="2603" spans="2:2" x14ac:dyDescent="0.2">
      <c r="B2603" s="2"/>
    </row>
    <row r="2604" spans="2:2" x14ac:dyDescent="0.2">
      <c r="B2604" s="2"/>
    </row>
    <row r="2605" spans="2:2" x14ac:dyDescent="0.2">
      <c r="B2605" s="2"/>
    </row>
    <row r="2606" spans="2:2" x14ac:dyDescent="0.2">
      <c r="B2606" s="2"/>
    </row>
    <row r="2607" spans="2:2" x14ac:dyDescent="0.2">
      <c r="B2607" s="2"/>
    </row>
    <row r="2608" spans="2:2" x14ac:dyDescent="0.2">
      <c r="B2608" s="2"/>
    </row>
    <row r="2609" spans="2:2" x14ac:dyDescent="0.2">
      <c r="B2609" s="2"/>
    </row>
    <row r="2610" spans="2:2" x14ac:dyDescent="0.2">
      <c r="B2610" s="2"/>
    </row>
    <row r="2611" spans="2:2" x14ac:dyDescent="0.2">
      <c r="B2611" s="2"/>
    </row>
    <row r="2612" spans="2:2" x14ac:dyDescent="0.2">
      <c r="B2612" s="2"/>
    </row>
    <row r="2613" spans="2:2" x14ac:dyDescent="0.2">
      <c r="B2613" s="2"/>
    </row>
    <row r="2614" spans="2:2" x14ac:dyDescent="0.2">
      <c r="B2614" s="2"/>
    </row>
    <row r="2615" spans="2:2" x14ac:dyDescent="0.2">
      <c r="B2615" s="2"/>
    </row>
    <row r="2616" spans="2:2" x14ac:dyDescent="0.2">
      <c r="B2616" s="2"/>
    </row>
    <row r="2617" spans="2:2" x14ac:dyDescent="0.2">
      <c r="B2617" s="2"/>
    </row>
    <row r="2618" spans="2:2" x14ac:dyDescent="0.2">
      <c r="B2618" s="2"/>
    </row>
    <row r="2619" spans="2:2" x14ac:dyDescent="0.2">
      <c r="B2619" s="2"/>
    </row>
    <row r="2620" spans="2:2" x14ac:dyDescent="0.2">
      <c r="B2620" s="2"/>
    </row>
    <row r="2621" spans="2:2" x14ac:dyDescent="0.2">
      <c r="B2621" s="2"/>
    </row>
    <row r="2622" spans="2:2" x14ac:dyDescent="0.2">
      <c r="B2622" s="2"/>
    </row>
    <row r="2623" spans="2:2" x14ac:dyDescent="0.2">
      <c r="B2623" s="2"/>
    </row>
    <row r="2624" spans="2:2" x14ac:dyDescent="0.2">
      <c r="B2624" s="2"/>
    </row>
    <row r="2625" spans="2:2" x14ac:dyDescent="0.2">
      <c r="B2625" s="2"/>
    </row>
    <row r="2626" spans="2:2" x14ac:dyDescent="0.2">
      <c r="B2626" s="2"/>
    </row>
    <row r="2627" spans="2:2" x14ac:dyDescent="0.2">
      <c r="B2627" s="2"/>
    </row>
    <row r="2628" spans="2:2" x14ac:dyDescent="0.2">
      <c r="B2628" s="2"/>
    </row>
    <row r="2629" spans="2:2" x14ac:dyDescent="0.2">
      <c r="B2629" s="2"/>
    </row>
    <row r="2630" spans="2:2" x14ac:dyDescent="0.2">
      <c r="B2630" s="2"/>
    </row>
    <row r="2631" spans="2:2" x14ac:dyDescent="0.2">
      <c r="B2631" s="2"/>
    </row>
    <row r="2632" spans="2:2" x14ac:dyDescent="0.2">
      <c r="B2632" s="2"/>
    </row>
    <row r="2633" spans="2:2" x14ac:dyDescent="0.2">
      <c r="B2633" s="2"/>
    </row>
    <row r="2634" spans="2:2" x14ac:dyDescent="0.2">
      <c r="B2634" s="2"/>
    </row>
    <row r="2635" spans="2:2" x14ac:dyDescent="0.2">
      <c r="B2635" s="2"/>
    </row>
    <row r="2636" spans="2:2" x14ac:dyDescent="0.2">
      <c r="B2636" s="2"/>
    </row>
    <row r="2637" spans="2:2" x14ac:dyDescent="0.2">
      <c r="B2637" s="2"/>
    </row>
    <row r="2638" spans="2:2" x14ac:dyDescent="0.2">
      <c r="B2638" s="2"/>
    </row>
    <row r="2639" spans="2:2" x14ac:dyDescent="0.2">
      <c r="B2639" s="2"/>
    </row>
    <row r="2640" spans="2:2" x14ac:dyDescent="0.2">
      <c r="B2640" s="2"/>
    </row>
    <row r="2641" spans="2:2" x14ac:dyDescent="0.2">
      <c r="B2641" s="2"/>
    </row>
    <row r="2642" spans="2:2" x14ac:dyDescent="0.2">
      <c r="B2642" s="2"/>
    </row>
    <row r="2643" spans="2:2" x14ac:dyDescent="0.2">
      <c r="B2643" s="2"/>
    </row>
    <row r="2644" spans="2:2" x14ac:dyDescent="0.2">
      <c r="B2644" s="2"/>
    </row>
    <row r="2645" spans="2:2" x14ac:dyDescent="0.2">
      <c r="B2645" s="2"/>
    </row>
    <row r="2646" spans="2:2" x14ac:dyDescent="0.2">
      <c r="B2646" s="2"/>
    </row>
    <row r="2647" spans="2:2" x14ac:dyDescent="0.2">
      <c r="B2647" s="2"/>
    </row>
    <row r="2648" spans="2:2" x14ac:dyDescent="0.2">
      <c r="B2648" s="2"/>
    </row>
    <row r="2649" spans="2:2" x14ac:dyDescent="0.2">
      <c r="B2649" s="2"/>
    </row>
    <row r="2650" spans="2:2" x14ac:dyDescent="0.2">
      <c r="B2650" s="2"/>
    </row>
    <row r="2651" spans="2:2" x14ac:dyDescent="0.2">
      <c r="B2651" s="2"/>
    </row>
    <row r="2652" spans="2:2" x14ac:dyDescent="0.2">
      <c r="B2652" s="2"/>
    </row>
    <row r="2653" spans="2:2" x14ac:dyDescent="0.2">
      <c r="B2653" s="2"/>
    </row>
    <row r="2654" spans="2:2" x14ac:dyDescent="0.2">
      <c r="B2654" s="2"/>
    </row>
    <row r="2655" spans="2:2" x14ac:dyDescent="0.2">
      <c r="B2655" s="2"/>
    </row>
    <row r="2656" spans="2:2" x14ac:dyDescent="0.2">
      <c r="B2656" s="2"/>
    </row>
    <row r="2657" spans="2:2" x14ac:dyDescent="0.2">
      <c r="B2657" s="2"/>
    </row>
    <row r="2658" spans="2:2" x14ac:dyDescent="0.2">
      <c r="B2658" s="2"/>
    </row>
    <row r="2659" spans="2:2" x14ac:dyDescent="0.2">
      <c r="B2659" s="2"/>
    </row>
    <row r="2660" spans="2:2" x14ac:dyDescent="0.2">
      <c r="B2660" s="2"/>
    </row>
    <row r="2661" spans="2:2" x14ac:dyDescent="0.2">
      <c r="B2661" s="2"/>
    </row>
    <row r="2662" spans="2:2" x14ac:dyDescent="0.2">
      <c r="B2662" s="2"/>
    </row>
    <row r="2663" spans="2:2" x14ac:dyDescent="0.2">
      <c r="B2663" s="2"/>
    </row>
    <row r="2664" spans="2:2" x14ac:dyDescent="0.2">
      <c r="B2664" s="2"/>
    </row>
    <row r="2665" spans="2:2" x14ac:dyDescent="0.2">
      <c r="B2665" s="2"/>
    </row>
    <row r="2666" spans="2:2" x14ac:dyDescent="0.2">
      <c r="B2666" s="2"/>
    </row>
    <row r="2667" spans="2:2" x14ac:dyDescent="0.2">
      <c r="B2667" s="2"/>
    </row>
    <row r="2668" spans="2:2" x14ac:dyDescent="0.2">
      <c r="B2668" s="2"/>
    </row>
    <row r="2669" spans="2:2" x14ac:dyDescent="0.2">
      <c r="B2669" s="2"/>
    </row>
    <row r="2670" spans="2:2" x14ac:dyDescent="0.2">
      <c r="B2670" s="2"/>
    </row>
    <row r="2671" spans="2:2" x14ac:dyDescent="0.2">
      <c r="B2671" s="2"/>
    </row>
    <row r="2672" spans="2:2" x14ac:dyDescent="0.2">
      <c r="B2672" s="2"/>
    </row>
    <row r="2673" spans="2:2" x14ac:dyDescent="0.2">
      <c r="B2673" s="2"/>
    </row>
    <row r="2674" spans="2:2" x14ac:dyDescent="0.2">
      <c r="B2674" s="2"/>
    </row>
    <row r="2675" spans="2:2" x14ac:dyDescent="0.2">
      <c r="B2675" s="2"/>
    </row>
    <row r="2676" spans="2:2" x14ac:dyDescent="0.2">
      <c r="B2676" s="2"/>
    </row>
    <row r="2677" spans="2:2" x14ac:dyDescent="0.2">
      <c r="B2677" s="2"/>
    </row>
    <row r="2678" spans="2:2" x14ac:dyDescent="0.2">
      <c r="B2678" s="2"/>
    </row>
    <row r="2679" spans="2:2" x14ac:dyDescent="0.2">
      <c r="B2679" s="2"/>
    </row>
    <row r="2680" spans="2:2" x14ac:dyDescent="0.2">
      <c r="B2680" s="2"/>
    </row>
    <row r="2681" spans="2:2" x14ac:dyDescent="0.2">
      <c r="B2681" s="2"/>
    </row>
    <row r="2682" spans="2:2" x14ac:dyDescent="0.2">
      <c r="B2682" s="2"/>
    </row>
    <row r="2683" spans="2:2" x14ac:dyDescent="0.2">
      <c r="B2683" s="2"/>
    </row>
    <row r="2684" spans="2:2" x14ac:dyDescent="0.2">
      <c r="B2684" s="2"/>
    </row>
    <row r="2685" spans="2:2" x14ac:dyDescent="0.2">
      <c r="B2685" s="2"/>
    </row>
    <row r="2686" spans="2:2" x14ac:dyDescent="0.2">
      <c r="B2686" s="2"/>
    </row>
    <row r="2687" spans="2:2" x14ac:dyDescent="0.2">
      <c r="B2687" s="2"/>
    </row>
    <row r="2688" spans="2:2" x14ac:dyDescent="0.2">
      <c r="B2688" s="2"/>
    </row>
    <row r="2689" spans="2:2" x14ac:dyDescent="0.2">
      <c r="B2689" s="2"/>
    </row>
    <row r="2690" spans="2:2" x14ac:dyDescent="0.2">
      <c r="B2690" s="2"/>
    </row>
    <row r="2691" spans="2:2" x14ac:dyDescent="0.2">
      <c r="B2691" s="2"/>
    </row>
    <row r="2692" spans="2:2" x14ac:dyDescent="0.2">
      <c r="B2692" s="2"/>
    </row>
    <row r="2693" spans="2:2" x14ac:dyDescent="0.2">
      <c r="B2693" s="2"/>
    </row>
    <row r="2694" spans="2:2" x14ac:dyDescent="0.2">
      <c r="B2694" s="2"/>
    </row>
    <row r="2695" spans="2:2" x14ac:dyDescent="0.2">
      <c r="B2695" s="2"/>
    </row>
    <row r="2696" spans="2:2" x14ac:dyDescent="0.2">
      <c r="B2696" s="2"/>
    </row>
    <row r="2697" spans="2:2" x14ac:dyDescent="0.2">
      <c r="B2697" s="2"/>
    </row>
    <row r="2698" spans="2:2" x14ac:dyDescent="0.2">
      <c r="B2698" s="2"/>
    </row>
    <row r="2699" spans="2:2" x14ac:dyDescent="0.2">
      <c r="B2699" s="2"/>
    </row>
    <row r="2700" spans="2:2" x14ac:dyDescent="0.2">
      <c r="B2700" s="2"/>
    </row>
    <row r="2701" spans="2:2" x14ac:dyDescent="0.2">
      <c r="B2701" s="2"/>
    </row>
    <row r="2702" spans="2:2" x14ac:dyDescent="0.2">
      <c r="B2702" s="2"/>
    </row>
    <row r="2703" spans="2:2" x14ac:dyDescent="0.2">
      <c r="B2703" s="2"/>
    </row>
    <row r="2704" spans="2:2" x14ac:dyDescent="0.2">
      <c r="B2704" s="2"/>
    </row>
    <row r="2705" spans="2:2" x14ac:dyDescent="0.2">
      <c r="B2705" s="2"/>
    </row>
    <row r="2706" spans="2:2" x14ac:dyDescent="0.2">
      <c r="B2706" s="2"/>
    </row>
    <row r="2707" spans="2:2" x14ac:dyDescent="0.2">
      <c r="B2707" s="2"/>
    </row>
    <row r="2708" spans="2:2" x14ac:dyDescent="0.2">
      <c r="B2708" s="2"/>
    </row>
    <row r="2709" spans="2:2" x14ac:dyDescent="0.2">
      <c r="B2709" s="2"/>
    </row>
    <row r="2710" spans="2:2" x14ac:dyDescent="0.2">
      <c r="B2710" s="2"/>
    </row>
    <row r="2711" spans="2:2" x14ac:dyDescent="0.2">
      <c r="B2711" s="2"/>
    </row>
    <row r="2712" spans="2:2" x14ac:dyDescent="0.2">
      <c r="B2712" s="2"/>
    </row>
    <row r="2713" spans="2:2" x14ac:dyDescent="0.2">
      <c r="B2713" s="2"/>
    </row>
    <row r="2714" spans="2:2" x14ac:dyDescent="0.2">
      <c r="B2714" s="2"/>
    </row>
    <row r="2715" spans="2:2" x14ac:dyDescent="0.2">
      <c r="B2715" s="2"/>
    </row>
    <row r="2716" spans="2:2" x14ac:dyDescent="0.2">
      <c r="B2716" s="2"/>
    </row>
    <row r="2717" spans="2:2" x14ac:dyDescent="0.2">
      <c r="B2717" s="2"/>
    </row>
    <row r="2718" spans="2:2" x14ac:dyDescent="0.2">
      <c r="B2718" s="2"/>
    </row>
    <row r="2719" spans="2:2" x14ac:dyDescent="0.2">
      <c r="B2719" s="2"/>
    </row>
    <row r="2720" spans="2:2" x14ac:dyDescent="0.2">
      <c r="B2720" s="2"/>
    </row>
    <row r="2721" spans="2:2" x14ac:dyDescent="0.2">
      <c r="B2721" s="2"/>
    </row>
    <row r="2722" spans="2:2" x14ac:dyDescent="0.2">
      <c r="B2722" s="2"/>
    </row>
    <row r="2723" spans="2:2" x14ac:dyDescent="0.2">
      <c r="B2723" s="2"/>
    </row>
    <row r="2724" spans="2:2" x14ac:dyDescent="0.2">
      <c r="B2724" s="2"/>
    </row>
    <row r="2725" spans="2:2" x14ac:dyDescent="0.2">
      <c r="B2725" s="2"/>
    </row>
    <row r="2726" spans="2:2" x14ac:dyDescent="0.2">
      <c r="B2726" s="2"/>
    </row>
    <row r="2727" spans="2:2" x14ac:dyDescent="0.2">
      <c r="B2727" s="2"/>
    </row>
    <row r="2728" spans="2:2" x14ac:dyDescent="0.2">
      <c r="B2728" s="2"/>
    </row>
    <row r="2729" spans="2:2" x14ac:dyDescent="0.2">
      <c r="B2729" s="2"/>
    </row>
    <row r="2730" spans="2:2" x14ac:dyDescent="0.2">
      <c r="B2730" s="2"/>
    </row>
    <row r="2731" spans="2:2" x14ac:dyDescent="0.2">
      <c r="B2731" s="2"/>
    </row>
    <row r="2732" spans="2:2" x14ac:dyDescent="0.2">
      <c r="B2732" s="2"/>
    </row>
    <row r="2733" spans="2:2" x14ac:dyDescent="0.2">
      <c r="B2733" s="2"/>
    </row>
    <row r="2734" spans="2:2" x14ac:dyDescent="0.2">
      <c r="B2734" s="2"/>
    </row>
    <row r="2735" spans="2:2" x14ac:dyDescent="0.2">
      <c r="B2735" s="2"/>
    </row>
    <row r="2736" spans="2:2" x14ac:dyDescent="0.2">
      <c r="B2736" s="2"/>
    </row>
    <row r="2737" spans="2:2" x14ac:dyDescent="0.2">
      <c r="B2737" s="2"/>
    </row>
    <row r="2738" spans="2:2" x14ac:dyDescent="0.2">
      <c r="B2738" s="2"/>
    </row>
    <row r="2739" spans="2:2" x14ac:dyDescent="0.2">
      <c r="B2739" s="2"/>
    </row>
    <row r="2740" spans="2:2" x14ac:dyDescent="0.2">
      <c r="B2740" s="2"/>
    </row>
    <row r="2741" spans="2:2" x14ac:dyDescent="0.2">
      <c r="B2741" s="2"/>
    </row>
    <row r="2742" spans="2:2" x14ac:dyDescent="0.2">
      <c r="B2742" s="2"/>
    </row>
    <row r="2743" spans="2:2" x14ac:dyDescent="0.2">
      <c r="B2743" s="2"/>
    </row>
    <row r="2744" spans="2:2" x14ac:dyDescent="0.2">
      <c r="B2744" s="2"/>
    </row>
    <row r="2745" spans="2:2" x14ac:dyDescent="0.2">
      <c r="B2745" s="2"/>
    </row>
    <row r="2746" spans="2:2" x14ac:dyDescent="0.2">
      <c r="B2746" s="2"/>
    </row>
    <row r="2747" spans="2:2" x14ac:dyDescent="0.2">
      <c r="B2747" s="2"/>
    </row>
    <row r="2748" spans="2:2" x14ac:dyDescent="0.2">
      <c r="B2748" s="2"/>
    </row>
    <row r="2749" spans="2:2" x14ac:dyDescent="0.2">
      <c r="B2749" s="2"/>
    </row>
    <row r="2750" spans="2:2" x14ac:dyDescent="0.2">
      <c r="B2750" s="2"/>
    </row>
    <row r="2751" spans="2:2" x14ac:dyDescent="0.2">
      <c r="B2751" s="2"/>
    </row>
    <row r="2752" spans="2:2" x14ac:dyDescent="0.2">
      <c r="B2752" s="2"/>
    </row>
    <row r="2753" spans="2:2" x14ac:dyDescent="0.2">
      <c r="B2753" s="2"/>
    </row>
    <row r="2754" spans="2:2" x14ac:dyDescent="0.2">
      <c r="B2754" s="2"/>
    </row>
    <row r="2755" spans="2:2" x14ac:dyDescent="0.2">
      <c r="B2755" s="2"/>
    </row>
    <row r="2756" spans="2:2" x14ac:dyDescent="0.2">
      <c r="B2756" s="2"/>
    </row>
    <row r="2757" spans="2:2" x14ac:dyDescent="0.2">
      <c r="B2757" s="2"/>
    </row>
    <row r="2758" spans="2:2" x14ac:dyDescent="0.2">
      <c r="B2758" s="2"/>
    </row>
    <row r="2759" spans="2:2" x14ac:dyDescent="0.2">
      <c r="B2759" s="2"/>
    </row>
    <row r="2760" spans="2:2" x14ac:dyDescent="0.2">
      <c r="B2760" s="2"/>
    </row>
    <row r="2761" spans="2:2" x14ac:dyDescent="0.2">
      <c r="B2761" s="2"/>
    </row>
    <row r="2762" spans="2:2" x14ac:dyDescent="0.2">
      <c r="B2762" s="2"/>
    </row>
    <row r="2763" spans="2:2" x14ac:dyDescent="0.2">
      <c r="B2763" s="2"/>
    </row>
    <row r="2764" spans="2:2" x14ac:dyDescent="0.2">
      <c r="B2764" s="2"/>
    </row>
    <row r="2765" spans="2:2" x14ac:dyDescent="0.2">
      <c r="B2765" s="2"/>
    </row>
    <row r="2766" spans="2:2" x14ac:dyDescent="0.2">
      <c r="B2766" s="2"/>
    </row>
    <row r="2767" spans="2:2" x14ac:dyDescent="0.2">
      <c r="B2767" s="2"/>
    </row>
    <row r="2768" spans="2:2" x14ac:dyDescent="0.2">
      <c r="B2768" s="2"/>
    </row>
    <row r="2769" spans="2:2" x14ac:dyDescent="0.2">
      <c r="B2769" s="2"/>
    </row>
    <row r="2770" spans="2:2" x14ac:dyDescent="0.2">
      <c r="B2770" s="2"/>
    </row>
    <row r="2771" spans="2:2" x14ac:dyDescent="0.2">
      <c r="B2771" s="2"/>
    </row>
    <row r="2772" spans="2:2" x14ac:dyDescent="0.2">
      <c r="B2772" s="2"/>
    </row>
    <row r="2773" spans="2:2" x14ac:dyDescent="0.2">
      <c r="B2773" s="2"/>
    </row>
    <row r="2774" spans="2:2" x14ac:dyDescent="0.2">
      <c r="B2774" s="2"/>
    </row>
    <row r="2775" spans="2:2" x14ac:dyDescent="0.2">
      <c r="B2775" s="2"/>
    </row>
    <row r="2776" spans="2:2" x14ac:dyDescent="0.2">
      <c r="B2776" s="2"/>
    </row>
    <row r="2777" spans="2:2" x14ac:dyDescent="0.2">
      <c r="B2777" s="2"/>
    </row>
    <row r="2778" spans="2:2" x14ac:dyDescent="0.2">
      <c r="B2778" s="2"/>
    </row>
    <row r="2779" spans="2:2" x14ac:dyDescent="0.2">
      <c r="B2779" s="2"/>
    </row>
    <row r="2780" spans="2:2" x14ac:dyDescent="0.2">
      <c r="B2780" s="2"/>
    </row>
    <row r="2781" spans="2:2" x14ac:dyDescent="0.2">
      <c r="B2781" s="2"/>
    </row>
    <row r="2782" spans="2:2" x14ac:dyDescent="0.2">
      <c r="B2782" s="2"/>
    </row>
    <row r="2783" spans="2:2" x14ac:dyDescent="0.2">
      <c r="B2783" s="2"/>
    </row>
    <row r="2784" spans="2:2" x14ac:dyDescent="0.2">
      <c r="B2784" s="2"/>
    </row>
    <row r="2785" spans="2:2" x14ac:dyDescent="0.2">
      <c r="B2785" s="2"/>
    </row>
    <row r="2786" spans="2:2" x14ac:dyDescent="0.2">
      <c r="B2786" s="2"/>
    </row>
    <row r="2787" spans="2:2" x14ac:dyDescent="0.2">
      <c r="B2787" s="2"/>
    </row>
    <row r="2788" spans="2:2" x14ac:dyDescent="0.2">
      <c r="B2788" s="2"/>
    </row>
    <row r="2789" spans="2:2" x14ac:dyDescent="0.2">
      <c r="B2789" s="2"/>
    </row>
    <row r="2790" spans="2:2" x14ac:dyDescent="0.2">
      <c r="B2790" s="2"/>
    </row>
    <row r="2791" spans="2:2" x14ac:dyDescent="0.2">
      <c r="B2791" s="2"/>
    </row>
    <row r="2792" spans="2:2" x14ac:dyDescent="0.2">
      <c r="B2792" s="2"/>
    </row>
    <row r="2793" spans="2:2" x14ac:dyDescent="0.2">
      <c r="B2793" s="2"/>
    </row>
    <row r="2794" spans="2:2" x14ac:dyDescent="0.2">
      <c r="B2794" s="2"/>
    </row>
    <row r="2795" spans="2:2" x14ac:dyDescent="0.2">
      <c r="B2795" s="2"/>
    </row>
    <row r="2796" spans="2:2" x14ac:dyDescent="0.2">
      <c r="B2796" s="2"/>
    </row>
    <row r="2797" spans="2:2" x14ac:dyDescent="0.2">
      <c r="B2797" s="2"/>
    </row>
    <row r="2798" spans="2:2" x14ac:dyDescent="0.2">
      <c r="B2798" s="2"/>
    </row>
    <row r="2799" spans="2:2" x14ac:dyDescent="0.2">
      <c r="B2799" s="2"/>
    </row>
    <row r="2800" spans="2:2" x14ac:dyDescent="0.2">
      <c r="B2800" s="2"/>
    </row>
    <row r="2801" spans="2:2" x14ac:dyDescent="0.2">
      <c r="B2801" s="2"/>
    </row>
    <row r="2802" spans="2:2" x14ac:dyDescent="0.2">
      <c r="B2802" s="2"/>
    </row>
    <row r="2803" spans="2:2" x14ac:dyDescent="0.2">
      <c r="B2803" s="2"/>
    </row>
    <row r="2804" spans="2:2" x14ac:dyDescent="0.2">
      <c r="B2804" s="2"/>
    </row>
    <row r="2805" spans="2:2" x14ac:dyDescent="0.2">
      <c r="B2805" s="2"/>
    </row>
    <row r="2806" spans="2:2" x14ac:dyDescent="0.2">
      <c r="B2806" s="2"/>
    </row>
    <row r="2807" spans="2:2" x14ac:dyDescent="0.2">
      <c r="B2807" s="2"/>
    </row>
    <row r="2808" spans="2:2" x14ac:dyDescent="0.2">
      <c r="B2808" s="2"/>
    </row>
    <row r="2809" spans="2:2" x14ac:dyDescent="0.2">
      <c r="B2809" s="2"/>
    </row>
    <row r="2810" spans="2:2" x14ac:dyDescent="0.2">
      <c r="B2810" s="2"/>
    </row>
    <row r="2811" spans="2:2" x14ac:dyDescent="0.2">
      <c r="B2811" s="2"/>
    </row>
    <row r="2812" spans="2:2" x14ac:dyDescent="0.2">
      <c r="B2812" s="2"/>
    </row>
    <row r="2813" spans="2:2" x14ac:dyDescent="0.2">
      <c r="B2813" s="2"/>
    </row>
    <row r="2814" spans="2:2" x14ac:dyDescent="0.2">
      <c r="B2814" s="2"/>
    </row>
    <row r="2815" spans="2:2" x14ac:dyDescent="0.2">
      <c r="B2815" s="2"/>
    </row>
    <row r="2816" spans="2:2" x14ac:dyDescent="0.2">
      <c r="B2816" s="2"/>
    </row>
    <row r="2817" spans="2:2" x14ac:dyDescent="0.2">
      <c r="B2817" s="2"/>
    </row>
    <row r="2818" spans="2:2" x14ac:dyDescent="0.2">
      <c r="B2818" s="2"/>
    </row>
    <row r="2819" spans="2:2" x14ac:dyDescent="0.2">
      <c r="B2819" s="2"/>
    </row>
    <row r="2820" spans="2:2" x14ac:dyDescent="0.2">
      <c r="B2820" s="2"/>
    </row>
    <row r="2821" spans="2:2" x14ac:dyDescent="0.2">
      <c r="B2821" s="2"/>
    </row>
    <row r="2822" spans="2:2" x14ac:dyDescent="0.2">
      <c r="B2822" s="2"/>
    </row>
    <row r="2823" spans="2:2" x14ac:dyDescent="0.2">
      <c r="B2823" s="2"/>
    </row>
    <row r="2824" spans="2:2" x14ac:dyDescent="0.2">
      <c r="B2824" s="2"/>
    </row>
    <row r="2825" spans="2:2" x14ac:dyDescent="0.2">
      <c r="B2825" s="2"/>
    </row>
    <row r="2826" spans="2:2" x14ac:dyDescent="0.2">
      <c r="B2826" s="2"/>
    </row>
    <row r="2827" spans="2:2" x14ac:dyDescent="0.2">
      <c r="B2827" s="2"/>
    </row>
    <row r="2828" spans="2:2" x14ac:dyDescent="0.2">
      <c r="B2828" s="2"/>
    </row>
    <row r="2829" spans="2:2" x14ac:dyDescent="0.2">
      <c r="B2829" s="2"/>
    </row>
    <row r="2830" spans="2:2" x14ac:dyDescent="0.2">
      <c r="B2830" s="2"/>
    </row>
    <row r="2831" spans="2:2" x14ac:dyDescent="0.2">
      <c r="B2831" s="2"/>
    </row>
    <row r="2832" spans="2:2" x14ac:dyDescent="0.2">
      <c r="B2832" s="2"/>
    </row>
    <row r="2833" spans="2:2" x14ac:dyDescent="0.2">
      <c r="B2833" s="2"/>
    </row>
    <row r="2834" spans="2:2" x14ac:dyDescent="0.2">
      <c r="B2834" s="2"/>
    </row>
    <row r="2835" spans="2:2" x14ac:dyDescent="0.2">
      <c r="B2835" s="2"/>
    </row>
    <row r="2836" spans="2:2" x14ac:dyDescent="0.2">
      <c r="B2836" s="2"/>
    </row>
    <row r="2837" spans="2:2" x14ac:dyDescent="0.2">
      <c r="B2837" s="2"/>
    </row>
    <row r="2838" spans="2:2" x14ac:dyDescent="0.2">
      <c r="B2838" s="2"/>
    </row>
    <row r="2839" spans="2:2" x14ac:dyDescent="0.2">
      <c r="B2839" s="2"/>
    </row>
    <row r="2840" spans="2:2" x14ac:dyDescent="0.2">
      <c r="B2840" s="2"/>
    </row>
    <row r="2841" spans="2:2" x14ac:dyDescent="0.2">
      <c r="B2841" s="2"/>
    </row>
    <row r="2842" spans="2:2" x14ac:dyDescent="0.2">
      <c r="B2842" s="2"/>
    </row>
    <row r="2843" spans="2:2" x14ac:dyDescent="0.2">
      <c r="B2843" s="2"/>
    </row>
    <row r="2844" spans="2:2" x14ac:dyDescent="0.2">
      <c r="B2844" s="2"/>
    </row>
    <row r="2845" spans="2:2" x14ac:dyDescent="0.2">
      <c r="B2845" s="2"/>
    </row>
    <row r="2846" spans="2:2" x14ac:dyDescent="0.2">
      <c r="B2846" s="2"/>
    </row>
    <row r="2847" spans="2:2" x14ac:dyDescent="0.2">
      <c r="B2847" s="2"/>
    </row>
    <row r="2848" spans="2:2" x14ac:dyDescent="0.2">
      <c r="B2848" s="2"/>
    </row>
    <row r="2849" spans="2:2" x14ac:dyDescent="0.2">
      <c r="B2849" s="2"/>
    </row>
    <row r="2850" spans="2:2" x14ac:dyDescent="0.2">
      <c r="B2850" s="2"/>
    </row>
    <row r="2851" spans="2:2" x14ac:dyDescent="0.2">
      <c r="B2851" s="2"/>
    </row>
    <row r="2852" spans="2:2" x14ac:dyDescent="0.2">
      <c r="B2852" s="2"/>
    </row>
    <row r="2853" spans="2:2" x14ac:dyDescent="0.2">
      <c r="B2853" s="2"/>
    </row>
    <row r="2854" spans="2:2" x14ac:dyDescent="0.2">
      <c r="B2854" s="2"/>
    </row>
    <row r="2855" spans="2:2" x14ac:dyDescent="0.2">
      <c r="B2855" s="2"/>
    </row>
    <row r="2856" spans="2:2" x14ac:dyDescent="0.2">
      <c r="B2856" s="2"/>
    </row>
    <row r="2857" spans="2:2" x14ac:dyDescent="0.2">
      <c r="B2857" s="2"/>
    </row>
    <row r="2858" spans="2:2" x14ac:dyDescent="0.2">
      <c r="B2858" s="2"/>
    </row>
    <row r="2859" spans="2:2" x14ac:dyDescent="0.2">
      <c r="B2859" s="2"/>
    </row>
    <row r="2860" spans="2:2" x14ac:dyDescent="0.2">
      <c r="B2860" s="2"/>
    </row>
    <row r="2861" spans="2:2" x14ac:dyDescent="0.2">
      <c r="B2861" s="2"/>
    </row>
    <row r="2862" spans="2:2" x14ac:dyDescent="0.2">
      <c r="B2862" s="2"/>
    </row>
    <row r="2863" spans="2:2" x14ac:dyDescent="0.2">
      <c r="B2863" s="2"/>
    </row>
    <row r="2864" spans="2:2" x14ac:dyDescent="0.2">
      <c r="B2864" s="2"/>
    </row>
    <row r="2865" spans="2:2" x14ac:dyDescent="0.2">
      <c r="B2865" s="2"/>
    </row>
    <row r="2866" spans="2:2" x14ac:dyDescent="0.2">
      <c r="B2866" s="2"/>
    </row>
    <row r="2867" spans="2:2" x14ac:dyDescent="0.2">
      <c r="B2867" s="2"/>
    </row>
    <row r="2868" spans="2:2" x14ac:dyDescent="0.2">
      <c r="B2868" s="2"/>
    </row>
    <row r="2869" spans="2:2" x14ac:dyDescent="0.2">
      <c r="B2869" s="2"/>
    </row>
    <row r="2870" spans="2:2" x14ac:dyDescent="0.2">
      <c r="B2870" s="2"/>
    </row>
    <row r="2871" spans="2:2" x14ac:dyDescent="0.2">
      <c r="B2871" s="2"/>
    </row>
    <row r="2872" spans="2:2" x14ac:dyDescent="0.2">
      <c r="B2872" s="2"/>
    </row>
    <row r="2873" spans="2:2" x14ac:dyDescent="0.2">
      <c r="B2873" s="2"/>
    </row>
    <row r="2874" spans="2:2" x14ac:dyDescent="0.2">
      <c r="B2874" s="2"/>
    </row>
    <row r="2875" spans="2:2" x14ac:dyDescent="0.2">
      <c r="B2875" s="2"/>
    </row>
    <row r="2876" spans="2:2" x14ac:dyDescent="0.2">
      <c r="B2876" s="2"/>
    </row>
    <row r="2877" spans="2:2" x14ac:dyDescent="0.2">
      <c r="B2877" s="2"/>
    </row>
    <row r="2878" spans="2:2" x14ac:dyDescent="0.2">
      <c r="B2878" s="2"/>
    </row>
    <row r="2879" spans="2:2" x14ac:dyDescent="0.2">
      <c r="B2879" s="2"/>
    </row>
    <row r="2880" spans="2:2" x14ac:dyDescent="0.2">
      <c r="B2880" s="2"/>
    </row>
    <row r="2881" spans="2:2" x14ac:dyDescent="0.2">
      <c r="B2881" s="2"/>
    </row>
    <row r="2882" spans="2:2" x14ac:dyDescent="0.2">
      <c r="B2882" s="2"/>
    </row>
    <row r="2883" spans="2:2" x14ac:dyDescent="0.2">
      <c r="B2883" s="2"/>
    </row>
    <row r="2884" spans="2:2" x14ac:dyDescent="0.2">
      <c r="B2884" s="2"/>
    </row>
    <row r="2885" spans="2:2" x14ac:dyDescent="0.2">
      <c r="B2885" s="2"/>
    </row>
    <row r="2886" spans="2:2" x14ac:dyDescent="0.2">
      <c r="B2886" s="2"/>
    </row>
    <row r="2887" spans="2:2" x14ac:dyDescent="0.2">
      <c r="B2887" s="2"/>
    </row>
    <row r="2888" spans="2:2" x14ac:dyDescent="0.2">
      <c r="B2888" s="2"/>
    </row>
    <row r="2889" spans="2:2" x14ac:dyDescent="0.2">
      <c r="B2889" s="2"/>
    </row>
    <row r="2890" spans="2:2" x14ac:dyDescent="0.2">
      <c r="B2890" s="2"/>
    </row>
    <row r="2891" spans="2:2" x14ac:dyDescent="0.2">
      <c r="B2891" s="2"/>
    </row>
    <row r="2892" spans="2:2" x14ac:dyDescent="0.2">
      <c r="B2892" s="2"/>
    </row>
    <row r="2893" spans="2:2" x14ac:dyDescent="0.2">
      <c r="B2893" s="2"/>
    </row>
    <row r="2894" spans="2:2" x14ac:dyDescent="0.2">
      <c r="B2894" s="2"/>
    </row>
    <row r="2895" spans="2:2" x14ac:dyDescent="0.2">
      <c r="B2895" s="2"/>
    </row>
    <row r="2896" spans="2:2" x14ac:dyDescent="0.2">
      <c r="B2896" s="2"/>
    </row>
    <row r="2897" spans="2:2" x14ac:dyDescent="0.2">
      <c r="B2897" s="2"/>
    </row>
    <row r="2898" spans="2:2" x14ac:dyDescent="0.2">
      <c r="B2898" s="2"/>
    </row>
    <row r="2899" spans="2:2" x14ac:dyDescent="0.2">
      <c r="B2899" s="2"/>
    </row>
    <row r="2900" spans="2:2" x14ac:dyDescent="0.2">
      <c r="B2900" s="2"/>
    </row>
    <row r="2901" spans="2:2" x14ac:dyDescent="0.2">
      <c r="B2901" s="2"/>
    </row>
    <row r="2902" spans="2:2" x14ac:dyDescent="0.2">
      <c r="B2902" s="2"/>
    </row>
    <row r="2903" spans="2:2" x14ac:dyDescent="0.2">
      <c r="B2903" s="2"/>
    </row>
    <row r="2904" spans="2:2" x14ac:dyDescent="0.2">
      <c r="B2904" s="2"/>
    </row>
    <row r="2905" spans="2:2" x14ac:dyDescent="0.2">
      <c r="B2905" s="2"/>
    </row>
    <row r="2906" spans="2:2" x14ac:dyDescent="0.2">
      <c r="B2906" s="2"/>
    </row>
    <row r="2907" spans="2:2" x14ac:dyDescent="0.2">
      <c r="B2907" s="2"/>
    </row>
    <row r="2908" spans="2:2" x14ac:dyDescent="0.2">
      <c r="B2908" s="2"/>
    </row>
    <row r="2909" spans="2:2" x14ac:dyDescent="0.2">
      <c r="B2909" s="2"/>
    </row>
    <row r="2910" spans="2:2" x14ac:dyDescent="0.2">
      <c r="B2910" s="2"/>
    </row>
    <row r="2911" spans="2:2" x14ac:dyDescent="0.2">
      <c r="B2911" s="2"/>
    </row>
    <row r="2912" spans="2:2" x14ac:dyDescent="0.2">
      <c r="B2912" s="2"/>
    </row>
    <row r="2913" spans="2:2" x14ac:dyDescent="0.2">
      <c r="B2913" s="2"/>
    </row>
    <row r="2914" spans="2:2" x14ac:dyDescent="0.2">
      <c r="B2914" s="2"/>
    </row>
    <row r="2915" spans="2:2" x14ac:dyDescent="0.2">
      <c r="B2915" s="2"/>
    </row>
    <row r="2916" spans="2:2" x14ac:dyDescent="0.2">
      <c r="B2916" s="2"/>
    </row>
    <row r="2917" spans="2:2" x14ac:dyDescent="0.2">
      <c r="B2917" s="2"/>
    </row>
    <row r="2918" spans="2:2" x14ac:dyDescent="0.2">
      <c r="B2918" s="2"/>
    </row>
    <row r="2919" spans="2:2" x14ac:dyDescent="0.2">
      <c r="B2919" s="2"/>
    </row>
    <row r="2920" spans="2:2" x14ac:dyDescent="0.2">
      <c r="B2920" s="2"/>
    </row>
    <row r="2921" spans="2:2" x14ac:dyDescent="0.2">
      <c r="B2921" s="2"/>
    </row>
    <row r="2922" spans="2:2" x14ac:dyDescent="0.2">
      <c r="B2922" s="2"/>
    </row>
    <row r="2923" spans="2:2" x14ac:dyDescent="0.2">
      <c r="B2923" s="2"/>
    </row>
    <row r="2924" spans="2:2" x14ac:dyDescent="0.2">
      <c r="B2924" s="2"/>
    </row>
    <row r="2925" spans="2:2" x14ac:dyDescent="0.2">
      <c r="B2925" s="2"/>
    </row>
    <row r="2926" spans="2:2" x14ac:dyDescent="0.2">
      <c r="B2926" s="2"/>
    </row>
    <row r="2927" spans="2:2" x14ac:dyDescent="0.2">
      <c r="B2927" s="2"/>
    </row>
    <row r="2928" spans="2:2" x14ac:dyDescent="0.2">
      <c r="B2928" s="2"/>
    </row>
    <row r="2929" spans="2:2" x14ac:dyDescent="0.2">
      <c r="B2929" s="2"/>
    </row>
    <row r="2930" spans="2:2" x14ac:dyDescent="0.2">
      <c r="B2930" s="2"/>
    </row>
    <row r="2931" spans="2:2" x14ac:dyDescent="0.2">
      <c r="B2931" s="2"/>
    </row>
    <row r="2932" spans="2:2" x14ac:dyDescent="0.2">
      <c r="B2932" s="2"/>
    </row>
    <row r="2933" spans="2:2" x14ac:dyDescent="0.2">
      <c r="B2933" s="2"/>
    </row>
    <row r="2934" spans="2:2" x14ac:dyDescent="0.2">
      <c r="B2934" s="2"/>
    </row>
    <row r="2935" spans="2:2" x14ac:dyDescent="0.2">
      <c r="B2935" s="2"/>
    </row>
    <row r="2936" spans="2:2" x14ac:dyDescent="0.2">
      <c r="B2936" s="2"/>
    </row>
    <row r="2937" spans="2:2" x14ac:dyDescent="0.2">
      <c r="B2937" s="2"/>
    </row>
    <row r="2938" spans="2:2" x14ac:dyDescent="0.2">
      <c r="B2938" s="2"/>
    </row>
    <row r="2939" spans="2:2" x14ac:dyDescent="0.2">
      <c r="B2939" s="2"/>
    </row>
    <row r="2940" spans="2:2" x14ac:dyDescent="0.2">
      <c r="B2940" s="2"/>
    </row>
    <row r="2941" spans="2:2" x14ac:dyDescent="0.2">
      <c r="B2941" s="2"/>
    </row>
    <row r="2942" spans="2:2" x14ac:dyDescent="0.2">
      <c r="B2942" s="2"/>
    </row>
    <row r="2943" spans="2:2" x14ac:dyDescent="0.2">
      <c r="B2943" s="2"/>
    </row>
    <row r="2944" spans="2:2" x14ac:dyDescent="0.2">
      <c r="B2944" s="2"/>
    </row>
    <row r="2945" spans="2:2" x14ac:dyDescent="0.2">
      <c r="B2945" s="2"/>
    </row>
    <row r="2946" spans="2:2" x14ac:dyDescent="0.2">
      <c r="B2946" s="2"/>
    </row>
    <row r="2947" spans="2:2" x14ac:dyDescent="0.2">
      <c r="B2947" s="2"/>
    </row>
    <row r="2948" spans="2:2" x14ac:dyDescent="0.2">
      <c r="B2948" s="2"/>
    </row>
    <row r="2949" spans="2:2" x14ac:dyDescent="0.2">
      <c r="B2949" s="2"/>
    </row>
    <row r="2950" spans="2:2" x14ac:dyDescent="0.2">
      <c r="B2950" s="2"/>
    </row>
    <row r="2951" spans="2:2" x14ac:dyDescent="0.2">
      <c r="B2951" s="2"/>
    </row>
    <row r="2952" spans="2:2" x14ac:dyDescent="0.2">
      <c r="B2952" s="2"/>
    </row>
    <row r="2953" spans="2:2" x14ac:dyDescent="0.2">
      <c r="B2953" s="2"/>
    </row>
    <row r="2954" spans="2:2" x14ac:dyDescent="0.2">
      <c r="B2954" s="2"/>
    </row>
    <row r="2955" spans="2:2" x14ac:dyDescent="0.2">
      <c r="B2955" s="2"/>
    </row>
    <row r="2956" spans="2:2" x14ac:dyDescent="0.2">
      <c r="B2956" s="2"/>
    </row>
    <row r="2957" spans="2:2" x14ac:dyDescent="0.2">
      <c r="B2957" s="2"/>
    </row>
    <row r="2958" spans="2:2" x14ac:dyDescent="0.2">
      <c r="B2958" s="2"/>
    </row>
    <row r="2959" spans="2:2" x14ac:dyDescent="0.2">
      <c r="B2959" s="2"/>
    </row>
    <row r="2960" spans="2:2" x14ac:dyDescent="0.2">
      <c r="B2960" s="2"/>
    </row>
    <row r="2961" spans="2:2" x14ac:dyDescent="0.2">
      <c r="B2961" s="2"/>
    </row>
    <row r="2962" spans="2:2" x14ac:dyDescent="0.2">
      <c r="B2962" s="2"/>
    </row>
    <row r="2963" spans="2:2" x14ac:dyDescent="0.2">
      <c r="B2963" s="2"/>
    </row>
    <row r="2964" spans="2:2" x14ac:dyDescent="0.2">
      <c r="B2964" s="2"/>
    </row>
    <row r="2965" spans="2:2" x14ac:dyDescent="0.2">
      <c r="B2965" s="2"/>
    </row>
    <row r="2966" spans="2:2" x14ac:dyDescent="0.2">
      <c r="B2966" s="2"/>
    </row>
    <row r="2967" spans="2:2" x14ac:dyDescent="0.2">
      <c r="B2967" s="2"/>
    </row>
    <row r="2968" spans="2:2" x14ac:dyDescent="0.2">
      <c r="B2968" s="2"/>
    </row>
    <row r="2969" spans="2:2" x14ac:dyDescent="0.2">
      <c r="B2969" s="2"/>
    </row>
    <row r="2970" spans="2:2" x14ac:dyDescent="0.2">
      <c r="B2970" s="2"/>
    </row>
    <row r="2971" spans="2:2" x14ac:dyDescent="0.2">
      <c r="B2971" s="2"/>
    </row>
    <row r="2972" spans="2:2" x14ac:dyDescent="0.2">
      <c r="B2972" s="2"/>
    </row>
    <row r="2973" spans="2:2" x14ac:dyDescent="0.2">
      <c r="B2973" s="2"/>
    </row>
    <row r="2974" spans="2:2" x14ac:dyDescent="0.2">
      <c r="B2974" s="2"/>
    </row>
    <row r="2975" spans="2:2" x14ac:dyDescent="0.2">
      <c r="B2975" s="2"/>
    </row>
    <row r="2976" spans="2:2" x14ac:dyDescent="0.2">
      <c r="B2976" s="2"/>
    </row>
    <row r="2977" spans="2:2" x14ac:dyDescent="0.2">
      <c r="B2977" s="2"/>
    </row>
    <row r="2978" spans="2:2" x14ac:dyDescent="0.2">
      <c r="B2978" s="2"/>
    </row>
    <row r="2979" spans="2:2" x14ac:dyDescent="0.2">
      <c r="B2979" s="2"/>
    </row>
    <row r="2980" spans="2:2" x14ac:dyDescent="0.2">
      <c r="B2980" s="2"/>
    </row>
    <row r="2981" spans="2:2" x14ac:dyDescent="0.2">
      <c r="B2981" s="2"/>
    </row>
    <row r="2982" spans="2:2" x14ac:dyDescent="0.2">
      <c r="B2982" s="2"/>
    </row>
    <row r="2983" spans="2:2" x14ac:dyDescent="0.2">
      <c r="B2983" s="2"/>
    </row>
    <row r="2984" spans="2:2" x14ac:dyDescent="0.2">
      <c r="B2984" s="2"/>
    </row>
    <row r="2985" spans="2:2" x14ac:dyDescent="0.2">
      <c r="B2985" s="2"/>
    </row>
    <row r="2986" spans="2:2" x14ac:dyDescent="0.2">
      <c r="B2986" s="2"/>
    </row>
    <row r="2987" spans="2:2" x14ac:dyDescent="0.2">
      <c r="B2987" s="2"/>
    </row>
    <row r="2988" spans="2:2" x14ac:dyDescent="0.2">
      <c r="B2988" s="2"/>
    </row>
    <row r="2989" spans="2:2" x14ac:dyDescent="0.2">
      <c r="B2989" s="2"/>
    </row>
    <row r="2990" spans="2:2" x14ac:dyDescent="0.2">
      <c r="B2990" s="2"/>
    </row>
    <row r="2991" spans="2:2" x14ac:dyDescent="0.2">
      <c r="B2991" s="2"/>
    </row>
    <row r="2992" spans="2:2" x14ac:dyDescent="0.2">
      <c r="B2992" s="2"/>
    </row>
    <row r="2993" spans="2:2" x14ac:dyDescent="0.2">
      <c r="B2993" s="2"/>
    </row>
    <row r="2994" spans="2:2" x14ac:dyDescent="0.2">
      <c r="B2994" s="2"/>
    </row>
    <row r="2995" spans="2:2" x14ac:dyDescent="0.2">
      <c r="B2995" s="2"/>
    </row>
    <row r="2996" spans="2:2" x14ac:dyDescent="0.2">
      <c r="B2996" s="2"/>
    </row>
    <row r="2997" spans="2:2" x14ac:dyDescent="0.2">
      <c r="B2997" s="2"/>
    </row>
    <row r="2998" spans="2:2" x14ac:dyDescent="0.2">
      <c r="B2998" s="2"/>
    </row>
    <row r="2999" spans="2:2" x14ac:dyDescent="0.2">
      <c r="B2999" s="2"/>
    </row>
    <row r="3000" spans="2:2" x14ac:dyDescent="0.2">
      <c r="B3000" s="2"/>
    </row>
    <row r="3001" spans="2:2" x14ac:dyDescent="0.2">
      <c r="B3001" s="2"/>
    </row>
    <row r="3002" spans="2:2" x14ac:dyDescent="0.2">
      <c r="B3002" s="2"/>
    </row>
    <row r="3003" spans="2:2" x14ac:dyDescent="0.2">
      <c r="B3003" s="2"/>
    </row>
    <row r="3004" spans="2:2" x14ac:dyDescent="0.2">
      <c r="B3004" s="2"/>
    </row>
    <row r="3005" spans="2:2" x14ac:dyDescent="0.2">
      <c r="B3005" s="2"/>
    </row>
    <row r="3006" spans="2:2" x14ac:dyDescent="0.2">
      <c r="B3006" s="2"/>
    </row>
    <row r="3007" spans="2:2" x14ac:dyDescent="0.2">
      <c r="B3007" s="2"/>
    </row>
    <row r="3008" spans="2:2" x14ac:dyDescent="0.2">
      <c r="B3008" s="2"/>
    </row>
    <row r="3009" spans="2:2" x14ac:dyDescent="0.2">
      <c r="B3009" s="2"/>
    </row>
    <row r="3010" spans="2:2" x14ac:dyDescent="0.2">
      <c r="B3010" s="2"/>
    </row>
    <row r="3011" spans="2:2" x14ac:dyDescent="0.2">
      <c r="B3011" s="2"/>
    </row>
    <row r="3012" spans="2:2" x14ac:dyDescent="0.2">
      <c r="B3012" s="2"/>
    </row>
    <row r="3013" spans="2:2" x14ac:dyDescent="0.2">
      <c r="B3013" s="2"/>
    </row>
    <row r="3014" spans="2:2" x14ac:dyDescent="0.2">
      <c r="B3014" s="2"/>
    </row>
    <row r="3015" spans="2:2" x14ac:dyDescent="0.2">
      <c r="B3015" s="2"/>
    </row>
    <row r="3016" spans="2:2" x14ac:dyDescent="0.2">
      <c r="B3016" s="2"/>
    </row>
    <row r="3017" spans="2:2" x14ac:dyDescent="0.2">
      <c r="B3017" s="2"/>
    </row>
    <row r="3018" spans="2:2" x14ac:dyDescent="0.2">
      <c r="B3018" s="2"/>
    </row>
    <row r="3019" spans="2:2" x14ac:dyDescent="0.2">
      <c r="B3019" s="2"/>
    </row>
    <row r="3020" spans="2:2" x14ac:dyDescent="0.2">
      <c r="B3020" s="2"/>
    </row>
    <row r="3021" spans="2:2" x14ac:dyDescent="0.2">
      <c r="B3021" s="2"/>
    </row>
    <row r="3022" spans="2:2" x14ac:dyDescent="0.2">
      <c r="B3022" s="2"/>
    </row>
    <row r="3023" spans="2:2" x14ac:dyDescent="0.2">
      <c r="B3023" s="2"/>
    </row>
    <row r="3024" spans="2:2" x14ac:dyDescent="0.2">
      <c r="B3024" s="2"/>
    </row>
    <row r="3025" spans="2:2" x14ac:dyDescent="0.2">
      <c r="B3025" s="2"/>
    </row>
    <row r="3026" spans="2:2" x14ac:dyDescent="0.2">
      <c r="B3026" s="2"/>
    </row>
    <row r="3027" spans="2:2" x14ac:dyDescent="0.2">
      <c r="B3027" s="2"/>
    </row>
    <row r="3028" spans="2:2" x14ac:dyDescent="0.2">
      <c r="B3028" s="2"/>
    </row>
    <row r="3029" spans="2:2" x14ac:dyDescent="0.2">
      <c r="B3029" s="2"/>
    </row>
    <row r="3030" spans="2:2" x14ac:dyDescent="0.2">
      <c r="B3030" s="2"/>
    </row>
    <row r="3031" spans="2:2" x14ac:dyDescent="0.2">
      <c r="B3031" s="2"/>
    </row>
    <row r="3032" spans="2:2" x14ac:dyDescent="0.2">
      <c r="B3032" s="2"/>
    </row>
    <row r="3033" spans="2:2" x14ac:dyDescent="0.2">
      <c r="B3033" s="2"/>
    </row>
    <row r="3034" spans="2:2" x14ac:dyDescent="0.2">
      <c r="B3034" s="2"/>
    </row>
    <row r="3035" spans="2:2" x14ac:dyDescent="0.2">
      <c r="B3035" s="2"/>
    </row>
    <row r="3036" spans="2:2" x14ac:dyDescent="0.2">
      <c r="B3036" s="2"/>
    </row>
    <row r="3037" spans="2:2" x14ac:dyDescent="0.2">
      <c r="B3037" s="2"/>
    </row>
    <row r="3038" spans="2:2" x14ac:dyDescent="0.2">
      <c r="B3038" s="2"/>
    </row>
    <row r="3039" spans="2:2" x14ac:dyDescent="0.2">
      <c r="B3039" s="2"/>
    </row>
    <row r="3040" spans="2:2" x14ac:dyDescent="0.2">
      <c r="B3040" s="2"/>
    </row>
    <row r="3041" spans="2:2" x14ac:dyDescent="0.2">
      <c r="B3041" s="2"/>
    </row>
    <row r="3042" spans="2:2" x14ac:dyDescent="0.2">
      <c r="B3042" s="2"/>
    </row>
    <row r="3043" spans="2:2" x14ac:dyDescent="0.2">
      <c r="B3043" s="2"/>
    </row>
    <row r="3044" spans="2:2" x14ac:dyDescent="0.2">
      <c r="B3044" s="2"/>
    </row>
    <row r="3045" spans="2:2" x14ac:dyDescent="0.2">
      <c r="B3045" s="2"/>
    </row>
    <row r="3046" spans="2:2" x14ac:dyDescent="0.2">
      <c r="B3046" s="2"/>
    </row>
    <row r="3047" spans="2:2" x14ac:dyDescent="0.2">
      <c r="B3047" s="2"/>
    </row>
    <row r="3048" spans="2:2" x14ac:dyDescent="0.2">
      <c r="B3048" s="2"/>
    </row>
    <row r="3049" spans="2:2" x14ac:dyDescent="0.2">
      <c r="B3049" s="2"/>
    </row>
    <row r="3050" spans="2:2" x14ac:dyDescent="0.2">
      <c r="B3050" s="2"/>
    </row>
    <row r="3051" spans="2:2" x14ac:dyDescent="0.2">
      <c r="B3051" s="2"/>
    </row>
    <row r="3052" spans="2:2" x14ac:dyDescent="0.2">
      <c r="B3052" s="2"/>
    </row>
    <row r="3053" spans="2:2" x14ac:dyDescent="0.2">
      <c r="B3053" s="2"/>
    </row>
    <row r="3054" spans="2:2" x14ac:dyDescent="0.2">
      <c r="B3054" s="2"/>
    </row>
    <row r="3055" spans="2:2" x14ac:dyDescent="0.2">
      <c r="B3055" s="2"/>
    </row>
    <row r="3056" spans="2:2" x14ac:dyDescent="0.2">
      <c r="B3056" s="2"/>
    </row>
    <row r="3057" spans="2:2" x14ac:dyDescent="0.2">
      <c r="B3057" s="2"/>
    </row>
    <row r="3058" spans="2:2" x14ac:dyDescent="0.2">
      <c r="B3058" s="2"/>
    </row>
    <row r="3059" spans="2:2" x14ac:dyDescent="0.2">
      <c r="B3059" s="2"/>
    </row>
    <row r="3060" spans="2:2" x14ac:dyDescent="0.2">
      <c r="B3060" s="2"/>
    </row>
    <row r="3061" spans="2:2" x14ac:dyDescent="0.2">
      <c r="B3061" s="2"/>
    </row>
    <row r="3062" spans="2:2" x14ac:dyDescent="0.2">
      <c r="B3062" s="2"/>
    </row>
    <row r="3063" spans="2:2" x14ac:dyDescent="0.2">
      <c r="B3063" s="2"/>
    </row>
    <row r="3064" spans="2:2" x14ac:dyDescent="0.2">
      <c r="B3064" s="2"/>
    </row>
    <row r="3065" spans="2:2" x14ac:dyDescent="0.2">
      <c r="B3065" s="2"/>
    </row>
    <row r="3066" spans="2:2" x14ac:dyDescent="0.2">
      <c r="B3066" s="2"/>
    </row>
    <row r="3067" spans="2:2" x14ac:dyDescent="0.2">
      <c r="B3067" s="2"/>
    </row>
    <row r="3068" spans="2:2" x14ac:dyDescent="0.2">
      <c r="B3068" s="2"/>
    </row>
    <row r="3069" spans="2:2" x14ac:dyDescent="0.2">
      <c r="B3069" s="2"/>
    </row>
    <row r="3070" spans="2:2" x14ac:dyDescent="0.2">
      <c r="B3070" s="2"/>
    </row>
    <row r="3071" spans="2:2" x14ac:dyDescent="0.2">
      <c r="B3071" s="2"/>
    </row>
    <row r="3072" spans="2:2" x14ac:dyDescent="0.2">
      <c r="B3072" s="2"/>
    </row>
    <row r="3073" spans="2:2" x14ac:dyDescent="0.2">
      <c r="B3073" s="2"/>
    </row>
    <row r="3074" spans="2:2" x14ac:dyDescent="0.2">
      <c r="B3074" s="2"/>
    </row>
    <row r="3075" spans="2:2" x14ac:dyDescent="0.2">
      <c r="B3075" s="2"/>
    </row>
    <row r="3076" spans="2:2" x14ac:dyDescent="0.2">
      <c r="B3076" s="2"/>
    </row>
    <row r="3077" spans="2:2" x14ac:dyDescent="0.2">
      <c r="B3077" s="2"/>
    </row>
    <row r="3078" spans="2:2" x14ac:dyDescent="0.2">
      <c r="B3078" s="2"/>
    </row>
    <row r="3079" spans="2:2" x14ac:dyDescent="0.2">
      <c r="B3079" s="2"/>
    </row>
    <row r="3080" spans="2:2" x14ac:dyDescent="0.2">
      <c r="B3080" s="2"/>
    </row>
    <row r="3081" spans="2:2" x14ac:dyDescent="0.2">
      <c r="B3081" s="2"/>
    </row>
    <row r="3082" spans="2:2" x14ac:dyDescent="0.2">
      <c r="B3082" s="2"/>
    </row>
    <row r="3083" spans="2:2" x14ac:dyDescent="0.2">
      <c r="B3083" s="2"/>
    </row>
    <row r="3084" spans="2:2" x14ac:dyDescent="0.2">
      <c r="B3084" s="2"/>
    </row>
    <row r="3085" spans="2:2" x14ac:dyDescent="0.2">
      <c r="B3085" s="2"/>
    </row>
    <row r="3086" spans="2:2" x14ac:dyDescent="0.2">
      <c r="B3086" s="2"/>
    </row>
    <row r="3087" spans="2:2" x14ac:dyDescent="0.2">
      <c r="B3087" s="2"/>
    </row>
    <row r="3088" spans="2:2" x14ac:dyDescent="0.2">
      <c r="B3088" s="2"/>
    </row>
    <row r="3089" spans="2:2" x14ac:dyDescent="0.2">
      <c r="B3089" s="2"/>
    </row>
    <row r="3090" spans="2:2" x14ac:dyDescent="0.2">
      <c r="B3090" s="2"/>
    </row>
    <row r="3091" spans="2:2" x14ac:dyDescent="0.2">
      <c r="B3091" s="2"/>
    </row>
    <row r="3092" spans="2:2" x14ac:dyDescent="0.2">
      <c r="B3092" s="2"/>
    </row>
    <row r="3093" spans="2:2" x14ac:dyDescent="0.2">
      <c r="B3093" s="2"/>
    </row>
    <row r="3094" spans="2:2" x14ac:dyDescent="0.2">
      <c r="B3094" s="2"/>
    </row>
    <row r="3095" spans="2:2" x14ac:dyDescent="0.2">
      <c r="B3095" s="2"/>
    </row>
    <row r="3096" spans="2:2" x14ac:dyDescent="0.2">
      <c r="B3096" s="2"/>
    </row>
    <row r="3097" spans="2:2" x14ac:dyDescent="0.2">
      <c r="B3097" s="2"/>
    </row>
    <row r="3098" spans="2:2" x14ac:dyDescent="0.2">
      <c r="B3098" s="2"/>
    </row>
    <row r="3099" spans="2:2" x14ac:dyDescent="0.2">
      <c r="B3099" s="2"/>
    </row>
    <row r="3100" spans="2:2" x14ac:dyDescent="0.2">
      <c r="B3100" s="2"/>
    </row>
    <row r="3101" spans="2:2" x14ac:dyDescent="0.2">
      <c r="B3101" s="2"/>
    </row>
    <row r="3102" spans="2:2" x14ac:dyDescent="0.2">
      <c r="B3102" s="2"/>
    </row>
    <row r="3103" spans="2:2" x14ac:dyDescent="0.2">
      <c r="B3103" s="2"/>
    </row>
    <row r="3104" spans="2:2" x14ac:dyDescent="0.2">
      <c r="B3104" s="2"/>
    </row>
    <row r="3105" spans="2:2" x14ac:dyDescent="0.2">
      <c r="B3105" s="2"/>
    </row>
    <row r="3106" spans="2:2" x14ac:dyDescent="0.2">
      <c r="B3106" s="2"/>
    </row>
    <row r="3107" spans="2:2" x14ac:dyDescent="0.2">
      <c r="B3107" s="2"/>
    </row>
    <row r="3108" spans="2:2" x14ac:dyDescent="0.2">
      <c r="B3108" s="2"/>
    </row>
    <row r="3109" spans="2:2" x14ac:dyDescent="0.2">
      <c r="B3109" s="2"/>
    </row>
    <row r="3110" spans="2:2" x14ac:dyDescent="0.2">
      <c r="B3110" s="2"/>
    </row>
    <row r="3111" spans="2:2" x14ac:dyDescent="0.2">
      <c r="B3111" s="2"/>
    </row>
    <row r="3112" spans="2:2" x14ac:dyDescent="0.2">
      <c r="B3112" s="2"/>
    </row>
    <row r="3113" spans="2:2" x14ac:dyDescent="0.2">
      <c r="B3113" s="2"/>
    </row>
    <row r="3114" spans="2:2" x14ac:dyDescent="0.2">
      <c r="B3114" s="2"/>
    </row>
    <row r="3115" spans="2:2" x14ac:dyDescent="0.2">
      <c r="B3115" s="2"/>
    </row>
    <row r="3116" spans="2:2" x14ac:dyDescent="0.2">
      <c r="B3116" s="2"/>
    </row>
    <row r="3117" spans="2:2" x14ac:dyDescent="0.2">
      <c r="B3117" s="2"/>
    </row>
    <row r="3118" spans="2:2" x14ac:dyDescent="0.2">
      <c r="B3118" s="2"/>
    </row>
    <row r="3119" spans="2:2" x14ac:dyDescent="0.2">
      <c r="B3119" s="2"/>
    </row>
    <row r="3120" spans="2:2" x14ac:dyDescent="0.2">
      <c r="B3120" s="2"/>
    </row>
    <row r="3121" spans="2:2" x14ac:dyDescent="0.2">
      <c r="B3121" s="2"/>
    </row>
    <row r="3122" spans="2:2" x14ac:dyDescent="0.2">
      <c r="B3122" s="2"/>
    </row>
    <row r="3123" spans="2:2" x14ac:dyDescent="0.2">
      <c r="B3123" s="2"/>
    </row>
    <row r="3124" spans="2:2" x14ac:dyDescent="0.2">
      <c r="B3124" s="2"/>
    </row>
    <row r="3125" spans="2:2" x14ac:dyDescent="0.2">
      <c r="B3125" s="2"/>
    </row>
    <row r="3126" spans="2:2" x14ac:dyDescent="0.2">
      <c r="B3126" s="2"/>
    </row>
    <row r="3127" spans="2:2" x14ac:dyDescent="0.2">
      <c r="B3127" s="2"/>
    </row>
    <row r="3128" spans="2:2" x14ac:dyDescent="0.2">
      <c r="B3128" s="2"/>
    </row>
    <row r="3129" spans="2:2" x14ac:dyDescent="0.2">
      <c r="B3129" s="2"/>
    </row>
    <row r="3130" spans="2:2" x14ac:dyDescent="0.2">
      <c r="B3130" s="2"/>
    </row>
    <row r="3131" spans="2:2" x14ac:dyDescent="0.2">
      <c r="B3131" s="2"/>
    </row>
    <row r="3132" spans="2:2" x14ac:dyDescent="0.2">
      <c r="B3132" s="2"/>
    </row>
    <row r="3133" spans="2:2" x14ac:dyDescent="0.2">
      <c r="B3133" s="2"/>
    </row>
    <row r="3134" spans="2:2" x14ac:dyDescent="0.2">
      <c r="B3134" s="2"/>
    </row>
    <row r="3135" spans="2:2" x14ac:dyDescent="0.2">
      <c r="B3135" s="2"/>
    </row>
    <row r="3136" spans="2:2" x14ac:dyDescent="0.2">
      <c r="B3136" s="2"/>
    </row>
    <row r="3137" spans="2:2" x14ac:dyDescent="0.2">
      <c r="B3137" s="2"/>
    </row>
    <row r="3138" spans="2:2" x14ac:dyDescent="0.2">
      <c r="B3138" s="2"/>
    </row>
    <row r="3139" spans="2:2" x14ac:dyDescent="0.2">
      <c r="B3139" s="2"/>
    </row>
    <row r="3140" spans="2:2" x14ac:dyDescent="0.2">
      <c r="B3140" s="2"/>
    </row>
    <row r="3141" spans="2:2" x14ac:dyDescent="0.2">
      <c r="B3141" s="2"/>
    </row>
    <row r="3142" spans="2:2" x14ac:dyDescent="0.2">
      <c r="B3142" s="2"/>
    </row>
    <row r="3143" spans="2:2" x14ac:dyDescent="0.2">
      <c r="B3143" s="2"/>
    </row>
    <row r="3144" spans="2:2" x14ac:dyDescent="0.2">
      <c r="B3144" s="2"/>
    </row>
    <row r="3145" spans="2:2" x14ac:dyDescent="0.2">
      <c r="B3145" s="2"/>
    </row>
    <row r="3146" spans="2:2" x14ac:dyDescent="0.2">
      <c r="B3146" s="2"/>
    </row>
    <row r="3147" spans="2:2" x14ac:dyDescent="0.2">
      <c r="B3147" s="2"/>
    </row>
    <row r="3148" spans="2:2" x14ac:dyDescent="0.2">
      <c r="B3148" s="2"/>
    </row>
    <row r="3149" spans="2:2" x14ac:dyDescent="0.2">
      <c r="B3149" s="2"/>
    </row>
    <row r="3150" spans="2:2" x14ac:dyDescent="0.2">
      <c r="B3150" s="2"/>
    </row>
    <row r="3151" spans="2:2" x14ac:dyDescent="0.2">
      <c r="B3151" s="2"/>
    </row>
    <row r="3152" spans="2:2" x14ac:dyDescent="0.2">
      <c r="B3152" s="2"/>
    </row>
    <row r="3153" spans="2:2" x14ac:dyDescent="0.2">
      <c r="B3153" s="2"/>
    </row>
    <row r="3154" spans="2:2" x14ac:dyDescent="0.2">
      <c r="B3154" s="2"/>
    </row>
    <row r="3155" spans="2:2" x14ac:dyDescent="0.2">
      <c r="B3155" s="2"/>
    </row>
    <row r="3156" spans="2:2" x14ac:dyDescent="0.2">
      <c r="B3156" s="2"/>
    </row>
    <row r="3157" spans="2:2" x14ac:dyDescent="0.2">
      <c r="B3157" s="2"/>
    </row>
    <row r="3158" spans="2:2" x14ac:dyDescent="0.2">
      <c r="B3158" s="2"/>
    </row>
    <row r="3159" spans="2:2" x14ac:dyDescent="0.2">
      <c r="B3159" s="2"/>
    </row>
    <row r="3160" spans="2:2" x14ac:dyDescent="0.2">
      <c r="B3160" s="2"/>
    </row>
    <row r="3161" spans="2:2" x14ac:dyDescent="0.2">
      <c r="B3161" s="2"/>
    </row>
    <row r="3162" spans="2:2" x14ac:dyDescent="0.2">
      <c r="B3162" s="2"/>
    </row>
    <row r="3163" spans="2:2" x14ac:dyDescent="0.2">
      <c r="B3163" s="2"/>
    </row>
    <row r="3164" spans="2:2" x14ac:dyDescent="0.2">
      <c r="B3164" s="2"/>
    </row>
    <row r="3165" spans="2:2" x14ac:dyDescent="0.2">
      <c r="B3165" s="2"/>
    </row>
    <row r="3166" spans="2:2" x14ac:dyDescent="0.2">
      <c r="B3166" s="2"/>
    </row>
    <row r="3167" spans="2:2" x14ac:dyDescent="0.2">
      <c r="B3167" s="2"/>
    </row>
    <row r="3168" spans="2:2" x14ac:dyDescent="0.2">
      <c r="B3168" s="2"/>
    </row>
    <row r="3169" spans="2:2" x14ac:dyDescent="0.2">
      <c r="B3169" s="2"/>
    </row>
    <row r="3170" spans="2:2" x14ac:dyDescent="0.2">
      <c r="B3170" s="2"/>
    </row>
    <row r="3171" spans="2:2" x14ac:dyDescent="0.2">
      <c r="B3171" s="2"/>
    </row>
    <row r="3172" spans="2:2" x14ac:dyDescent="0.2">
      <c r="B3172" s="2"/>
    </row>
    <row r="3173" spans="2:2" x14ac:dyDescent="0.2">
      <c r="B3173" s="2"/>
    </row>
    <row r="3174" spans="2:2" x14ac:dyDescent="0.2">
      <c r="B3174" s="2"/>
    </row>
    <row r="3175" spans="2:2" x14ac:dyDescent="0.2">
      <c r="B3175" s="2"/>
    </row>
    <row r="3176" spans="2:2" x14ac:dyDescent="0.2">
      <c r="B3176" s="2"/>
    </row>
    <row r="3177" spans="2:2" x14ac:dyDescent="0.2">
      <c r="B3177" s="2"/>
    </row>
    <row r="3178" spans="2:2" x14ac:dyDescent="0.2">
      <c r="B3178" s="2"/>
    </row>
    <row r="3179" spans="2:2" x14ac:dyDescent="0.2">
      <c r="B3179" s="2"/>
    </row>
    <row r="3180" spans="2:2" x14ac:dyDescent="0.2">
      <c r="B3180" s="2"/>
    </row>
    <row r="3181" spans="2:2" x14ac:dyDescent="0.2">
      <c r="B3181" s="2"/>
    </row>
    <row r="3182" spans="2:2" x14ac:dyDescent="0.2">
      <c r="B3182" s="2"/>
    </row>
    <row r="3183" spans="2:2" x14ac:dyDescent="0.2">
      <c r="B3183" s="2"/>
    </row>
    <row r="3184" spans="2:2" x14ac:dyDescent="0.2">
      <c r="B3184" s="2"/>
    </row>
    <row r="3185" spans="2:2" x14ac:dyDescent="0.2">
      <c r="B3185" s="2"/>
    </row>
    <row r="3186" spans="2:2" x14ac:dyDescent="0.2">
      <c r="B3186" s="2"/>
    </row>
    <row r="3187" spans="2:2" x14ac:dyDescent="0.2">
      <c r="B3187" s="2"/>
    </row>
    <row r="3188" spans="2:2" x14ac:dyDescent="0.2">
      <c r="B3188" s="2"/>
    </row>
    <row r="3189" spans="2:2" x14ac:dyDescent="0.2">
      <c r="B3189" s="2"/>
    </row>
    <row r="3190" spans="2:2" x14ac:dyDescent="0.2">
      <c r="B3190" s="2"/>
    </row>
    <row r="3191" spans="2:2" x14ac:dyDescent="0.2">
      <c r="B3191" s="2"/>
    </row>
    <row r="3192" spans="2:2" x14ac:dyDescent="0.2">
      <c r="B3192" s="2"/>
    </row>
    <row r="3193" spans="2:2" x14ac:dyDescent="0.2">
      <c r="B3193" s="2"/>
    </row>
    <row r="3194" spans="2:2" x14ac:dyDescent="0.2">
      <c r="B3194" s="2"/>
    </row>
    <row r="3195" spans="2:2" x14ac:dyDescent="0.2">
      <c r="B3195" s="2"/>
    </row>
    <row r="3196" spans="2:2" x14ac:dyDescent="0.2">
      <c r="B3196" s="2"/>
    </row>
    <row r="3197" spans="2:2" x14ac:dyDescent="0.2">
      <c r="B3197" s="2"/>
    </row>
    <row r="3198" spans="2:2" x14ac:dyDescent="0.2">
      <c r="B3198" s="2"/>
    </row>
    <row r="3199" spans="2:2" x14ac:dyDescent="0.2">
      <c r="B3199" s="2"/>
    </row>
    <row r="3200" spans="2:2" x14ac:dyDescent="0.2">
      <c r="B3200" s="2"/>
    </row>
    <row r="3201" spans="2:2" x14ac:dyDescent="0.2">
      <c r="B3201" s="2"/>
    </row>
    <row r="3202" spans="2:2" x14ac:dyDescent="0.2">
      <c r="B3202" s="2"/>
    </row>
    <row r="3203" spans="2:2" x14ac:dyDescent="0.2">
      <c r="B3203" s="2"/>
    </row>
    <row r="3204" spans="2:2" x14ac:dyDescent="0.2">
      <c r="B3204" s="2"/>
    </row>
    <row r="3205" spans="2:2" x14ac:dyDescent="0.2">
      <c r="B3205" s="2"/>
    </row>
    <row r="3206" spans="2:2" x14ac:dyDescent="0.2">
      <c r="B3206" s="2"/>
    </row>
    <row r="3207" spans="2:2" x14ac:dyDescent="0.2">
      <c r="B3207" s="2"/>
    </row>
    <row r="3208" spans="2:2" x14ac:dyDescent="0.2">
      <c r="B3208" s="2"/>
    </row>
    <row r="3209" spans="2:2" x14ac:dyDescent="0.2">
      <c r="B3209" s="2"/>
    </row>
    <row r="3210" spans="2:2" x14ac:dyDescent="0.2">
      <c r="B3210" s="2"/>
    </row>
    <row r="3211" spans="2:2" x14ac:dyDescent="0.2">
      <c r="B3211" s="2"/>
    </row>
    <row r="3212" spans="2:2" x14ac:dyDescent="0.2">
      <c r="B3212" s="2"/>
    </row>
    <row r="3213" spans="2:2" x14ac:dyDescent="0.2">
      <c r="B3213" s="2"/>
    </row>
    <row r="3214" spans="2:2" x14ac:dyDescent="0.2">
      <c r="B3214" s="2"/>
    </row>
    <row r="3215" spans="2:2" x14ac:dyDescent="0.2">
      <c r="B3215" s="2"/>
    </row>
    <row r="3216" spans="2:2" x14ac:dyDescent="0.2">
      <c r="B3216" s="2"/>
    </row>
    <row r="3217" spans="2:2" x14ac:dyDescent="0.2">
      <c r="B3217" s="2"/>
    </row>
    <row r="3218" spans="2:2" x14ac:dyDescent="0.2">
      <c r="B3218" s="2"/>
    </row>
    <row r="3219" spans="2:2" x14ac:dyDescent="0.2">
      <c r="B3219" s="2"/>
    </row>
    <row r="3220" spans="2:2" x14ac:dyDescent="0.2">
      <c r="B3220" s="2"/>
    </row>
    <row r="3221" spans="2:2" x14ac:dyDescent="0.2">
      <c r="B3221" s="2"/>
    </row>
    <row r="3222" spans="2:2" x14ac:dyDescent="0.2">
      <c r="B3222" s="2"/>
    </row>
    <row r="3223" spans="2:2" x14ac:dyDescent="0.2">
      <c r="B3223" s="2"/>
    </row>
    <row r="3224" spans="2:2" x14ac:dyDescent="0.2">
      <c r="B3224" s="2"/>
    </row>
    <row r="3225" spans="2:2" x14ac:dyDescent="0.2">
      <c r="B3225" s="2"/>
    </row>
    <row r="3226" spans="2:2" x14ac:dyDescent="0.2">
      <c r="B3226" s="2"/>
    </row>
    <row r="3227" spans="2:2" x14ac:dyDescent="0.2">
      <c r="B3227" s="2"/>
    </row>
    <row r="3228" spans="2:2" x14ac:dyDescent="0.2">
      <c r="B3228" s="2"/>
    </row>
    <row r="3229" spans="2:2" x14ac:dyDescent="0.2">
      <c r="B3229" s="2"/>
    </row>
    <row r="3230" spans="2:2" x14ac:dyDescent="0.2">
      <c r="B3230" s="2"/>
    </row>
    <row r="3231" spans="2:2" x14ac:dyDescent="0.2">
      <c r="B3231" s="2"/>
    </row>
    <row r="3232" spans="2:2" x14ac:dyDescent="0.2">
      <c r="B3232" s="2"/>
    </row>
    <row r="3233" spans="2:2" x14ac:dyDescent="0.2">
      <c r="B3233" s="2"/>
    </row>
    <row r="3234" spans="2:2" x14ac:dyDescent="0.2">
      <c r="B3234" s="2"/>
    </row>
    <row r="3235" spans="2:2" x14ac:dyDescent="0.2">
      <c r="B3235" s="2"/>
    </row>
    <row r="3236" spans="2:2" x14ac:dyDescent="0.2">
      <c r="B3236" s="2"/>
    </row>
    <row r="3237" spans="2:2" x14ac:dyDescent="0.2">
      <c r="B3237" s="2"/>
    </row>
    <row r="3238" spans="2:2" x14ac:dyDescent="0.2">
      <c r="B3238" s="2"/>
    </row>
    <row r="3239" spans="2:2" x14ac:dyDescent="0.2">
      <c r="B3239" s="2"/>
    </row>
    <row r="3240" spans="2:2" x14ac:dyDescent="0.2">
      <c r="B3240" s="2"/>
    </row>
    <row r="3241" spans="2:2" x14ac:dyDescent="0.2">
      <c r="B3241" s="2"/>
    </row>
    <row r="3242" spans="2:2" x14ac:dyDescent="0.2">
      <c r="B3242" s="2"/>
    </row>
    <row r="3243" spans="2:2" x14ac:dyDescent="0.2">
      <c r="B3243" s="2"/>
    </row>
    <row r="3244" spans="2:2" x14ac:dyDescent="0.2">
      <c r="B3244" s="2"/>
    </row>
    <row r="3245" spans="2:2" x14ac:dyDescent="0.2">
      <c r="B3245" s="2"/>
    </row>
    <row r="3246" spans="2:2" x14ac:dyDescent="0.2">
      <c r="B3246" s="2"/>
    </row>
    <row r="3247" spans="2:2" x14ac:dyDescent="0.2">
      <c r="B3247" s="2"/>
    </row>
    <row r="3248" spans="2:2" x14ac:dyDescent="0.2">
      <c r="B3248" s="2"/>
    </row>
    <row r="3249" spans="2:2" x14ac:dyDescent="0.2">
      <c r="B3249" s="2"/>
    </row>
    <row r="3250" spans="2:2" x14ac:dyDescent="0.2">
      <c r="B3250" s="2"/>
    </row>
    <row r="3251" spans="2:2" x14ac:dyDescent="0.2">
      <c r="B3251" s="2"/>
    </row>
    <row r="3252" spans="2:2" x14ac:dyDescent="0.2">
      <c r="B3252" s="2"/>
    </row>
    <row r="3253" spans="2:2" x14ac:dyDescent="0.2">
      <c r="B3253" s="2"/>
    </row>
    <row r="3254" spans="2:2" x14ac:dyDescent="0.2">
      <c r="B3254" s="2"/>
    </row>
    <row r="3255" spans="2:2" x14ac:dyDescent="0.2">
      <c r="B3255" s="2"/>
    </row>
    <row r="3256" spans="2:2" x14ac:dyDescent="0.2">
      <c r="B3256" s="2"/>
    </row>
    <row r="3257" spans="2:2" x14ac:dyDescent="0.2">
      <c r="B3257" s="2"/>
    </row>
    <row r="3258" spans="2:2" x14ac:dyDescent="0.2">
      <c r="B3258" s="2"/>
    </row>
    <row r="3259" spans="2:2" x14ac:dyDescent="0.2">
      <c r="B3259" s="2"/>
    </row>
    <row r="3260" spans="2:2" x14ac:dyDescent="0.2">
      <c r="B3260" s="2"/>
    </row>
    <row r="3261" spans="2:2" x14ac:dyDescent="0.2">
      <c r="B3261" s="2"/>
    </row>
    <row r="3262" spans="2:2" x14ac:dyDescent="0.2">
      <c r="B3262" s="2"/>
    </row>
    <row r="3263" spans="2:2" x14ac:dyDescent="0.2">
      <c r="B3263" s="2"/>
    </row>
    <row r="3264" spans="2:2" x14ac:dyDescent="0.2">
      <c r="B3264" s="2"/>
    </row>
    <row r="3265" spans="2:2" x14ac:dyDescent="0.2">
      <c r="B3265" s="2"/>
    </row>
    <row r="3266" spans="2:2" x14ac:dyDescent="0.2">
      <c r="B3266" s="2"/>
    </row>
    <row r="3267" spans="2:2" x14ac:dyDescent="0.2">
      <c r="B3267" s="2"/>
    </row>
    <row r="3268" spans="2:2" x14ac:dyDescent="0.2">
      <c r="B3268" s="2"/>
    </row>
    <row r="3269" spans="2:2" x14ac:dyDescent="0.2">
      <c r="B3269" s="2"/>
    </row>
    <row r="3270" spans="2:2" x14ac:dyDescent="0.2">
      <c r="B3270" s="2"/>
    </row>
    <row r="3271" spans="2:2" x14ac:dyDescent="0.2">
      <c r="B3271" s="2"/>
    </row>
    <row r="3272" spans="2:2" x14ac:dyDescent="0.2">
      <c r="B3272" s="2"/>
    </row>
    <row r="3273" spans="2:2" x14ac:dyDescent="0.2">
      <c r="B3273" s="2"/>
    </row>
    <row r="3274" spans="2:2" x14ac:dyDescent="0.2">
      <c r="B3274" s="2"/>
    </row>
    <row r="3275" spans="2:2" x14ac:dyDescent="0.2">
      <c r="B3275" s="2"/>
    </row>
    <row r="3276" spans="2:2" x14ac:dyDescent="0.2">
      <c r="B3276" s="2"/>
    </row>
    <row r="3277" spans="2:2" x14ac:dyDescent="0.2">
      <c r="B3277" s="2"/>
    </row>
    <row r="3278" spans="2:2" x14ac:dyDescent="0.2">
      <c r="B3278" s="2"/>
    </row>
    <row r="3279" spans="2:2" x14ac:dyDescent="0.2">
      <c r="B3279" s="2"/>
    </row>
    <row r="3280" spans="2:2" x14ac:dyDescent="0.2">
      <c r="B3280" s="2"/>
    </row>
    <row r="3281" spans="2:2" x14ac:dyDescent="0.2">
      <c r="B3281" s="2"/>
    </row>
    <row r="3282" spans="2:2" x14ac:dyDescent="0.2">
      <c r="B3282" s="2"/>
    </row>
    <row r="3283" spans="2:2" x14ac:dyDescent="0.2">
      <c r="B3283" s="2"/>
    </row>
    <row r="3284" spans="2:2" x14ac:dyDescent="0.2">
      <c r="B3284" s="2"/>
    </row>
    <row r="3285" spans="2:2" x14ac:dyDescent="0.2">
      <c r="B3285" s="2"/>
    </row>
    <row r="3286" spans="2:2" x14ac:dyDescent="0.2">
      <c r="B3286" s="2"/>
    </row>
    <row r="3287" spans="2:2" x14ac:dyDescent="0.2">
      <c r="B3287" s="2"/>
    </row>
    <row r="3288" spans="2:2" x14ac:dyDescent="0.2">
      <c r="B3288" s="2"/>
    </row>
    <row r="3289" spans="2:2" x14ac:dyDescent="0.2">
      <c r="B3289" s="2"/>
    </row>
    <row r="3290" spans="2:2" x14ac:dyDescent="0.2">
      <c r="B3290" s="2"/>
    </row>
    <row r="3291" spans="2:2" x14ac:dyDescent="0.2">
      <c r="B3291" s="2"/>
    </row>
    <row r="3292" spans="2:2" x14ac:dyDescent="0.2">
      <c r="B3292" s="2"/>
    </row>
    <row r="3293" spans="2:2" x14ac:dyDescent="0.2">
      <c r="B3293" s="2"/>
    </row>
    <row r="3294" spans="2:2" x14ac:dyDescent="0.2">
      <c r="B3294" s="2"/>
    </row>
    <row r="3295" spans="2:2" x14ac:dyDescent="0.2">
      <c r="B3295" s="2"/>
    </row>
    <row r="3296" spans="2:2" x14ac:dyDescent="0.2">
      <c r="B3296" s="2"/>
    </row>
    <row r="3297" spans="2:2" x14ac:dyDescent="0.2">
      <c r="B3297" s="2"/>
    </row>
    <row r="3298" spans="2:2" x14ac:dyDescent="0.2">
      <c r="B3298" s="2"/>
    </row>
    <row r="3299" spans="2:2" x14ac:dyDescent="0.2">
      <c r="B3299" s="2"/>
    </row>
    <row r="3300" spans="2:2" x14ac:dyDescent="0.2">
      <c r="B3300" s="2"/>
    </row>
    <row r="3301" spans="2:2" x14ac:dyDescent="0.2">
      <c r="B3301" s="2"/>
    </row>
    <row r="3302" spans="2:2" x14ac:dyDescent="0.2">
      <c r="B3302" s="2"/>
    </row>
    <row r="3303" spans="2:2" x14ac:dyDescent="0.2">
      <c r="B3303" s="2"/>
    </row>
    <row r="3304" spans="2:2" x14ac:dyDescent="0.2">
      <c r="B3304" s="2"/>
    </row>
    <row r="3305" spans="2:2" x14ac:dyDescent="0.2">
      <c r="B3305" s="2"/>
    </row>
    <row r="3306" spans="2:2" x14ac:dyDescent="0.2">
      <c r="B3306" s="2"/>
    </row>
    <row r="3307" spans="2:2" x14ac:dyDescent="0.2">
      <c r="B3307" s="2"/>
    </row>
    <row r="3308" spans="2:2" x14ac:dyDescent="0.2">
      <c r="B3308" s="2"/>
    </row>
    <row r="3309" spans="2:2" x14ac:dyDescent="0.2">
      <c r="B3309" s="2"/>
    </row>
    <row r="3310" spans="2:2" x14ac:dyDescent="0.2">
      <c r="B3310" s="2"/>
    </row>
    <row r="3311" spans="2:2" x14ac:dyDescent="0.2">
      <c r="B3311" s="2"/>
    </row>
    <row r="3312" spans="2:2" x14ac:dyDescent="0.2">
      <c r="B3312" s="2"/>
    </row>
    <row r="3313" spans="2:2" x14ac:dyDescent="0.2">
      <c r="B3313" s="2"/>
    </row>
    <row r="3314" spans="2:2" x14ac:dyDescent="0.2">
      <c r="B3314" s="2"/>
    </row>
    <row r="3315" spans="2:2" x14ac:dyDescent="0.2">
      <c r="B3315" s="2"/>
    </row>
    <row r="3316" spans="2:2" x14ac:dyDescent="0.2">
      <c r="B3316" s="2"/>
    </row>
    <row r="3317" spans="2:2" x14ac:dyDescent="0.2">
      <c r="B3317" s="2"/>
    </row>
    <row r="3318" spans="2:2" x14ac:dyDescent="0.2">
      <c r="B3318" s="2"/>
    </row>
    <row r="3319" spans="2:2" x14ac:dyDescent="0.2">
      <c r="B3319" s="2"/>
    </row>
    <row r="3320" spans="2:2" x14ac:dyDescent="0.2">
      <c r="B3320" s="2"/>
    </row>
    <row r="3321" spans="2:2" x14ac:dyDescent="0.2">
      <c r="B3321" s="2"/>
    </row>
    <row r="3322" spans="2:2" x14ac:dyDescent="0.2">
      <c r="B3322" s="2"/>
    </row>
    <row r="3323" spans="2:2" x14ac:dyDescent="0.2">
      <c r="B3323" s="2"/>
    </row>
    <row r="3324" spans="2:2" x14ac:dyDescent="0.2">
      <c r="B3324" s="2"/>
    </row>
    <row r="3325" spans="2:2" x14ac:dyDescent="0.2">
      <c r="B3325" s="2"/>
    </row>
    <row r="3326" spans="2:2" x14ac:dyDescent="0.2">
      <c r="B3326" s="2"/>
    </row>
    <row r="3327" spans="2:2" x14ac:dyDescent="0.2">
      <c r="B3327" s="2"/>
    </row>
    <row r="3328" spans="2:2" x14ac:dyDescent="0.2">
      <c r="B3328" s="2"/>
    </row>
    <row r="3329" spans="2:2" x14ac:dyDescent="0.2">
      <c r="B3329" s="2"/>
    </row>
    <row r="3330" spans="2:2" x14ac:dyDescent="0.2">
      <c r="B3330" s="2"/>
    </row>
    <row r="3331" spans="2:2" x14ac:dyDescent="0.2">
      <c r="B3331" s="2"/>
    </row>
    <row r="3332" spans="2:2" x14ac:dyDescent="0.2">
      <c r="B3332" s="2"/>
    </row>
    <row r="3333" spans="2:2" x14ac:dyDescent="0.2">
      <c r="B3333" s="2"/>
    </row>
    <row r="3334" spans="2:2" x14ac:dyDescent="0.2">
      <c r="B3334" s="2"/>
    </row>
    <row r="3335" spans="2:2" x14ac:dyDescent="0.2">
      <c r="B3335" s="2"/>
    </row>
    <row r="3336" spans="2:2" x14ac:dyDescent="0.2">
      <c r="B3336" s="2"/>
    </row>
    <row r="3337" spans="2:2" x14ac:dyDescent="0.2">
      <c r="B3337" s="2"/>
    </row>
    <row r="3338" spans="2:2" x14ac:dyDescent="0.2">
      <c r="B3338" s="2"/>
    </row>
    <row r="3339" spans="2:2" x14ac:dyDescent="0.2">
      <c r="B3339" s="2"/>
    </row>
    <row r="3340" spans="2:2" x14ac:dyDescent="0.2">
      <c r="B3340" s="2"/>
    </row>
    <row r="3341" spans="2:2" x14ac:dyDescent="0.2">
      <c r="B3341" s="2"/>
    </row>
    <row r="3342" spans="2:2" x14ac:dyDescent="0.2">
      <c r="B3342" s="2"/>
    </row>
    <row r="3343" spans="2:2" x14ac:dyDescent="0.2">
      <c r="B3343" s="2"/>
    </row>
    <row r="3344" spans="2:2" x14ac:dyDescent="0.2">
      <c r="B3344" s="2"/>
    </row>
    <row r="3345" spans="2:2" x14ac:dyDescent="0.2">
      <c r="B3345" s="2"/>
    </row>
    <row r="3346" spans="2:2" x14ac:dyDescent="0.2">
      <c r="B3346" s="2"/>
    </row>
    <row r="3347" spans="2:2" x14ac:dyDescent="0.2">
      <c r="B3347" s="2"/>
    </row>
    <row r="3348" spans="2:2" x14ac:dyDescent="0.2">
      <c r="B3348" s="2"/>
    </row>
    <row r="3349" spans="2:2" x14ac:dyDescent="0.2">
      <c r="B3349" s="2"/>
    </row>
    <row r="3350" spans="2:2" x14ac:dyDescent="0.2">
      <c r="B3350" s="2"/>
    </row>
    <row r="3351" spans="2:2" x14ac:dyDescent="0.2">
      <c r="B3351" s="2"/>
    </row>
    <row r="3352" spans="2:2" x14ac:dyDescent="0.2">
      <c r="B3352" s="2"/>
    </row>
    <row r="3353" spans="2:2" x14ac:dyDescent="0.2">
      <c r="B3353" s="2"/>
    </row>
    <row r="3354" spans="2:2" x14ac:dyDescent="0.2">
      <c r="B3354" s="2"/>
    </row>
    <row r="3355" spans="2:2" x14ac:dyDescent="0.2">
      <c r="B3355" s="2"/>
    </row>
    <row r="3356" spans="2:2" x14ac:dyDescent="0.2">
      <c r="B3356" s="2"/>
    </row>
    <row r="3357" spans="2:2" x14ac:dyDescent="0.2">
      <c r="B3357" s="2"/>
    </row>
    <row r="3358" spans="2:2" x14ac:dyDescent="0.2">
      <c r="B3358" s="2"/>
    </row>
    <row r="3359" spans="2:2" x14ac:dyDescent="0.2">
      <c r="B3359" s="2"/>
    </row>
    <row r="3360" spans="2:2" x14ac:dyDescent="0.2">
      <c r="B3360" s="2"/>
    </row>
    <row r="3361" spans="2:2" x14ac:dyDescent="0.2">
      <c r="B3361" s="2"/>
    </row>
    <row r="3362" spans="2:2" x14ac:dyDescent="0.2">
      <c r="B3362" s="2"/>
    </row>
    <row r="3363" spans="2:2" x14ac:dyDescent="0.2">
      <c r="B3363" s="2"/>
    </row>
    <row r="3364" spans="2:2" x14ac:dyDescent="0.2">
      <c r="B3364" s="2"/>
    </row>
    <row r="3365" spans="2:2" x14ac:dyDescent="0.2">
      <c r="B3365" s="2"/>
    </row>
    <row r="3366" spans="2:2" x14ac:dyDescent="0.2">
      <c r="B3366" s="2"/>
    </row>
    <row r="3367" spans="2:2" x14ac:dyDescent="0.2">
      <c r="B3367" s="2"/>
    </row>
    <row r="3368" spans="2:2" x14ac:dyDescent="0.2">
      <c r="B3368" s="2"/>
    </row>
    <row r="3369" spans="2:2" x14ac:dyDescent="0.2">
      <c r="B3369" s="2"/>
    </row>
    <row r="3370" spans="2:2" x14ac:dyDescent="0.2">
      <c r="B3370" s="2"/>
    </row>
    <row r="3371" spans="2:2" x14ac:dyDescent="0.2">
      <c r="B3371" s="2"/>
    </row>
    <row r="3372" spans="2:2" x14ac:dyDescent="0.2">
      <c r="B3372" s="2"/>
    </row>
    <row r="3373" spans="2:2" x14ac:dyDescent="0.2">
      <c r="B3373" s="2"/>
    </row>
    <row r="3374" spans="2:2" x14ac:dyDescent="0.2">
      <c r="B3374" s="2"/>
    </row>
    <row r="3375" spans="2:2" x14ac:dyDescent="0.2">
      <c r="B3375" s="2"/>
    </row>
    <row r="3376" spans="2:2" x14ac:dyDescent="0.2">
      <c r="B3376" s="2"/>
    </row>
    <row r="3377" spans="2:2" x14ac:dyDescent="0.2">
      <c r="B3377" s="2"/>
    </row>
    <row r="3378" spans="2:2" x14ac:dyDescent="0.2">
      <c r="B3378" s="2"/>
    </row>
    <row r="3379" spans="2:2" x14ac:dyDescent="0.2">
      <c r="B3379" s="2"/>
    </row>
    <row r="3380" spans="2:2" x14ac:dyDescent="0.2">
      <c r="B3380" s="2"/>
    </row>
    <row r="3381" spans="2:2" x14ac:dyDescent="0.2">
      <c r="B3381" s="2"/>
    </row>
    <row r="3382" spans="2:2" x14ac:dyDescent="0.2">
      <c r="B3382" s="2"/>
    </row>
    <row r="3383" spans="2:2" x14ac:dyDescent="0.2">
      <c r="B3383" s="2"/>
    </row>
    <row r="3384" spans="2:2" x14ac:dyDescent="0.2">
      <c r="B3384" s="2"/>
    </row>
    <row r="3385" spans="2:2" x14ac:dyDescent="0.2">
      <c r="B3385" s="2"/>
    </row>
    <row r="3386" spans="2:2" x14ac:dyDescent="0.2">
      <c r="B3386" s="2"/>
    </row>
    <row r="3387" spans="2:2" x14ac:dyDescent="0.2">
      <c r="B3387" s="2"/>
    </row>
    <row r="3388" spans="2:2" x14ac:dyDescent="0.2">
      <c r="B3388" s="2"/>
    </row>
    <row r="3389" spans="2:2" x14ac:dyDescent="0.2">
      <c r="B3389" s="2"/>
    </row>
    <row r="3390" spans="2:2" x14ac:dyDescent="0.2">
      <c r="B3390" s="2"/>
    </row>
    <row r="3391" spans="2:2" x14ac:dyDescent="0.2">
      <c r="B3391" s="2"/>
    </row>
    <row r="3392" spans="2:2" x14ac:dyDescent="0.2">
      <c r="B3392" s="2"/>
    </row>
    <row r="3393" spans="2:2" x14ac:dyDescent="0.2">
      <c r="B3393" s="2"/>
    </row>
    <row r="3394" spans="2:2" x14ac:dyDescent="0.2">
      <c r="B3394" s="2"/>
    </row>
    <row r="3395" spans="2:2" x14ac:dyDescent="0.2">
      <c r="B3395" s="2"/>
    </row>
    <row r="3396" spans="2:2" x14ac:dyDescent="0.2">
      <c r="B3396" s="2"/>
    </row>
    <row r="3397" spans="2:2" x14ac:dyDescent="0.2">
      <c r="B3397" s="2"/>
    </row>
    <row r="3398" spans="2:2" x14ac:dyDescent="0.2">
      <c r="B3398" s="2"/>
    </row>
    <row r="3399" spans="2:2" x14ac:dyDescent="0.2">
      <c r="B3399" s="2"/>
    </row>
    <row r="3400" spans="2:2" x14ac:dyDescent="0.2">
      <c r="B3400" s="2"/>
    </row>
    <row r="3401" spans="2:2" x14ac:dyDescent="0.2">
      <c r="B3401" s="2"/>
    </row>
    <row r="3402" spans="2:2" x14ac:dyDescent="0.2">
      <c r="B3402" s="2"/>
    </row>
    <row r="3403" spans="2:2" x14ac:dyDescent="0.2">
      <c r="B3403" s="2"/>
    </row>
    <row r="3404" spans="2:2" x14ac:dyDescent="0.2">
      <c r="B3404" s="2"/>
    </row>
    <row r="3405" spans="2:2" x14ac:dyDescent="0.2">
      <c r="B3405" s="2"/>
    </row>
    <row r="3406" spans="2:2" x14ac:dyDescent="0.2">
      <c r="B3406" s="2"/>
    </row>
    <row r="3407" spans="2:2" x14ac:dyDescent="0.2">
      <c r="B3407" s="2"/>
    </row>
    <row r="3408" spans="2:2" x14ac:dyDescent="0.2">
      <c r="B3408" s="2"/>
    </row>
    <row r="3409" spans="2:2" x14ac:dyDescent="0.2">
      <c r="B3409" s="2"/>
    </row>
    <row r="3410" spans="2:2" x14ac:dyDescent="0.2">
      <c r="B3410" s="2"/>
    </row>
    <row r="3411" spans="2:2" x14ac:dyDescent="0.2">
      <c r="B3411" s="2"/>
    </row>
    <row r="3412" spans="2:2" x14ac:dyDescent="0.2">
      <c r="B3412" s="2"/>
    </row>
    <row r="3413" spans="2:2" x14ac:dyDescent="0.2">
      <c r="B3413" s="2"/>
    </row>
    <row r="3414" spans="2:2" x14ac:dyDescent="0.2">
      <c r="B3414" s="2"/>
    </row>
    <row r="3415" spans="2:2" x14ac:dyDescent="0.2">
      <c r="B3415" s="2"/>
    </row>
    <row r="3416" spans="2:2" x14ac:dyDescent="0.2">
      <c r="B3416" s="2"/>
    </row>
    <row r="3417" spans="2:2" x14ac:dyDescent="0.2">
      <c r="B3417" s="2"/>
    </row>
    <row r="3418" spans="2:2" x14ac:dyDescent="0.2">
      <c r="B3418" s="2"/>
    </row>
    <row r="3419" spans="2:2" x14ac:dyDescent="0.2">
      <c r="B3419" s="2"/>
    </row>
    <row r="3420" spans="2:2" x14ac:dyDescent="0.2">
      <c r="B3420" s="2"/>
    </row>
    <row r="3421" spans="2:2" x14ac:dyDescent="0.2">
      <c r="B3421" s="2"/>
    </row>
    <row r="3422" spans="2:2" x14ac:dyDescent="0.2">
      <c r="B3422" s="2"/>
    </row>
    <row r="3423" spans="2:2" x14ac:dyDescent="0.2">
      <c r="B3423" s="2"/>
    </row>
    <row r="3424" spans="2:2" x14ac:dyDescent="0.2">
      <c r="B3424" s="2"/>
    </row>
    <row r="3425" spans="2:2" x14ac:dyDescent="0.2">
      <c r="B3425" s="2"/>
    </row>
    <row r="3426" spans="2:2" x14ac:dyDescent="0.2">
      <c r="B3426" s="2"/>
    </row>
    <row r="3427" spans="2:2" x14ac:dyDescent="0.2">
      <c r="B3427" s="2"/>
    </row>
    <row r="3428" spans="2:2" x14ac:dyDescent="0.2">
      <c r="B3428" s="2"/>
    </row>
    <row r="3429" spans="2:2" x14ac:dyDescent="0.2">
      <c r="B3429" s="2"/>
    </row>
    <row r="3430" spans="2:2" x14ac:dyDescent="0.2">
      <c r="B3430" s="2"/>
    </row>
    <row r="3431" spans="2:2" x14ac:dyDescent="0.2">
      <c r="B3431" s="2"/>
    </row>
    <row r="3432" spans="2:2" x14ac:dyDescent="0.2">
      <c r="B3432" s="2"/>
    </row>
    <row r="3433" spans="2:2" x14ac:dyDescent="0.2">
      <c r="B3433" s="2"/>
    </row>
    <row r="3434" spans="2:2" x14ac:dyDescent="0.2">
      <c r="B3434" s="2"/>
    </row>
    <row r="3435" spans="2:2" x14ac:dyDescent="0.2">
      <c r="B3435" s="2"/>
    </row>
    <row r="3436" spans="2:2" x14ac:dyDescent="0.2">
      <c r="B3436" s="2"/>
    </row>
    <row r="3437" spans="2:2" x14ac:dyDescent="0.2">
      <c r="B3437" s="2"/>
    </row>
    <row r="3438" spans="2:2" x14ac:dyDescent="0.2">
      <c r="B3438" s="2"/>
    </row>
    <row r="3439" spans="2:2" x14ac:dyDescent="0.2">
      <c r="B3439" s="2"/>
    </row>
    <row r="3440" spans="2:2" x14ac:dyDescent="0.2">
      <c r="B3440" s="2"/>
    </row>
    <row r="3441" spans="2:2" x14ac:dyDescent="0.2">
      <c r="B3441" s="2"/>
    </row>
    <row r="3442" spans="2:2" x14ac:dyDescent="0.2">
      <c r="B3442" s="2"/>
    </row>
    <row r="3443" spans="2:2" x14ac:dyDescent="0.2">
      <c r="B3443" s="2"/>
    </row>
    <row r="3444" spans="2:2" x14ac:dyDescent="0.2">
      <c r="B3444" s="2"/>
    </row>
    <row r="3445" spans="2:2" x14ac:dyDescent="0.2">
      <c r="B3445" s="2"/>
    </row>
    <row r="3446" spans="2:2" x14ac:dyDescent="0.2">
      <c r="B3446" s="2"/>
    </row>
    <row r="3447" spans="2:2" x14ac:dyDescent="0.2">
      <c r="B3447" s="2"/>
    </row>
    <row r="3448" spans="2:2" x14ac:dyDescent="0.2">
      <c r="B3448" s="2"/>
    </row>
    <row r="3449" spans="2:2" x14ac:dyDescent="0.2">
      <c r="B3449" s="2"/>
    </row>
    <row r="3450" spans="2:2" x14ac:dyDescent="0.2">
      <c r="B3450" s="2"/>
    </row>
    <row r="3451" spans="2:2" x14ac:dyDescent="0.2">
      <c r="B3451" s="2"/>
    </row>
    <row r="3452" spans="2:2" x14ac:dyDescent="0.2">
      <c r="B3452" s="2"/>
    </row>
    <row r="3453" spans="2:2" x14ac:dyDescent="0.2">
      <c r="B3453" s="2"/>
    </row>
    <row r="3454" spans="2:2" x14ac:dyDescent="0.2">
      <c r="B3454" s="2"/>
    </row>
    <row r="3455" spans="2:2" x14ac:dyDescent="0.2">
      <c r="B3455" s="2"/>
    </row>
    <row r="3456" spans="2:2" x14ac:dyDescent="0.2">
      <c r="B3456" s="2"/>
    </row>
    <row r="3457" spans="2:2" x14ac:dyDescent="0.2">
      <c r="B3457" s="2"/>
    </row>
    <row r="3458" spans="2:2" x14ac:dyDescent="0.2">
      <c r="B3458" s="2"/>
    </row>
    <row r="3459" spans="2:2" x14ac:dyDescent="0.2">
      <c r="B3459" s="2"/>
    </row>
    <row r="3460" spans="2:2" x14ac:dyDescent="0.2">
      <c r="B3460" s="2"/>
    </row>
    <row r="3461" spans="2:2" x14ac:dyDescent="0.2">
      <c r="B3461" s="2"/>
    </row>
    <row r="3462" spans="2:2" x14ac:dyDescent="0.2">
      <c r="B3462" s="2"/>
    </row>
    <row r="3463" spans="2:2" x14ac:dyDescent="0.2">
      <c r="B3463" s="2"/>
    </row>
    <row r="3464" spans="2:2" x14ac:dyDescent="0.2">
      <c r="B3464" s="2"/>
    </row>
    <row r="3465" spans="2:2" x14ac:dyDescent="0.2">
      <c r="B3465" s="2"/>
    </row>
    <row r="3466" spans="2:2" x14ac:dyDescent="0.2">
      <c r="B3466" s="2"/>
    </row>
    <row r="3467" spans="2:2" x14ac:dyDescent="0.2">
      <c r="B3467" s="2"/>
    </row>
    <row r="3468" spans="2:2" x14ac:dyDescent="0.2">
      <c r="B3468" s="2"/>
    </row>
    <row r="3469" spans="2:2" x14ac:dyDescent="0.2">
      <c r="B3469" s="2"/>
    </row>
    <row r="3470" spans="2:2" x14ac:dyDescent="0.2">
      <c r="B3470" s="2"/>
    </row>
    <row r="3471" spans="2:2" x14ac:dyDescent="0.2">
      <c r="B3471" s="2"/>
    </row>
    <row r="3472" spans="2:2" x14ac:dyDescent="0.2">
      <c r="B3472" s="2"/>
    </row>
    <row r="3473" spans="2:2" x14ac:dyDescent="0.2">
      <c r="B3473" s="2"/>
    </row>
    <row r="3474" spans="2:2" x14ac:dyDescent="0.2">
      <c r="B3474" s="2"/>
    </row>
    <row r="3475" spans="2:2" x14ac:dyDescent="0.2">
      <c r="B3475" s="2"/>
    </row>
    <row r="3476" spans="2:2" x14ac:dyDescent="0.2">
      <c r="B3476" s="2"/>
    </row>
    <row r="3477" spans="2:2" x14ac:dyDescent="0.2">
      <c r="B3477" s="2"/>
    </row>
    <row r="3478" spans="2:2" x14ac:dyDescent="0.2">
      <c r="B3478" s="2"/>
    </row>
    <row r="3479" spans="2:2" x14ac:dyDescent="0.2">
      <c r="B3479" s="2"/>
    </row>
    <row r="3480" spans="2:2" x14ac:dyDescent="0.2">
      <c r="B3480" s="2"/>
    </row>
    <row r="3481" spans="2:2" x14ac:dyDescent="0.2">
      <c r="B3481" s="2"/>
    </row>
    <row r="3482" spans="2:2" x14ac:dyDescent="0.2">
      <c r="B3482" s="2"/>
    </row>
    <row r="3483" spans="2:2" x14ac:dyDescent="0.2">
      <c r="B3483" s="2"/>
    </row>
    <row r="3484" spans="2:2" x14ac:dyDescent="0.2">
      <c r="B3484" s="2"/>
    </row>
    <row r="3485" spans="2:2" x14ac:dyDescent="0.2">
      <c r="B3485" s="2"/>
    </row>
    <row r="3486" spans="2:2" x14ac:dyDescent="0.2">
      <c r="B3486" s="2"/>
    </row>
    <row r="3487" spans="2:2" x14ac:dyDescent="0.2">
      <c r="B3487" s="2"/>
    </row>
    <row r="3488" spans="2:2" x14ac:dyDescent="0.2">
      <c r="B3488" s="2"/>
    </row>
    <row r="3489" spans="2:2" x14ac:dyDescent="0.2">
      <c r="B3489" s="2"/>
    </row>
    <row r="3490" spans="2:2" x14ac:dyDescent="0.2">
      <c r="B3490" s="2"/>
    </row>
    <row r="3491" spans="2:2" x14ac:dyDescent="0.2">
      <c r="B3491" s="2"/>
    </row>
    <row r="3492" spans="2:2" x14ac:dyDescent="0.2">
      <c r="B3492" s="2"/>
    </row>
    <row r="3493" spans="2:2" x14ac:dyDescent="0.2">
      <c r="B3493" s="2"/>
    </row>
    <row r="3494" spans="2:2" x14ac:dyDescent="0.2">
      <c r="B3494" s="2"/>
    </row>
    <row r="3495" spans="2:2" x14ac:dyDescent="0.2">
      <c r="B3495" s="2"/>
    </row>
    <row r="3496" spans="2:2" x14ac:dyDescent="0.2">
      <c r="B3496" s="2"/>
    </row>
    <row r="3497" spans="2:2" x14ac:dyDescent="0.2">
      <c r="B3497" s="2"/>
    </row>
    <row r="3498" spans="2:2" x14ac:dyDescent="0.2">
      <c r="B3498" s="2"/>
    </row>
    <row r="3499" spans="2:2" x14ac:dyDescent="0.2">
      <c r="B3499" s="2"/>
    </row>
    <row r="3500" spans="2:2" x14ac:dyDescent="0.2">
      <c r="B3500" s="2"/>
    </row>
    <row r="3501" spans="2:2" x14ac:dyDescent="0.2">
      <c r="B3501" s="2"/>
    </row>
    <row r="3502" spans="2:2" x14ac:dyDescent="0.2">
      <c r="B3502" s="2"/>
    </row>
    <row r="3503" spans="2:2" x14ac:dyDescent="0.2">
      <c r="B3503" s="2"/>
    </row>
    <row r="3504" spans="2:2" x14ac:dyDescent="0.2">
      <c r="B3504" s="2"/>
    </row>
    <row r="3505" spans="2:2" x14ac:dyDescent="0.2">
      <c r="B3505" s="2"/>
    </row>
    <row r="3506" spans="2:2" x14ac:dyDescent="0.2">
      <c r="B3506" s="2"/>
    </row>
    <row r="3507" spans="2:2" x14ac:dyDescent="0.2">
      <c r="B3507" s="2"/>
    </row>
    <row r="3508" spans="2:2" x14ac:dyDescent="0.2">
      <c r="B3508" s="2"/>
    </row>
    <row r="3509" spans="2:2" x14ac:dyDescent="0.2">
      <c r="B3509" s="2"/>
    </row>
    <row r="3510" spans="2:2" x14ac:dyDescent="0.2">
      <c r="B3510" s="2"/>
    </row>
    <row r="3511" spans="2:2" x14ac:dyDescent="0.2">
      <c r="B3511" s="2"/>
    </row>
    <row r="3512" spans="2:2" x14ac:dyDescent="0.2">
      <c r="B3512" s="2"/>
    </row>
    <row r="3513" spans="2:2" x14ac:dyDescent="0.2">
      <c r="B3513" s="2"/>
    </row>
    <row r="3514" spans="2:2" x14ac:dyDescent="0.2">
      <c r="B3514" s="2"/>
    </row>
    <row r="3515" spans="2:2" x14ac:dyDescent="0.2">
      <c r="B3515" s="2"/>
    </row>
    <row r="3516" spans="2:2" x14ac:dyDescent="0.2">
      <c r="B3516" s="2"/>
    </row>
    <row r="3517" spans="2:2" x14ac:dyDescent="0.2">
      <c r="B3517" s="2"/>
    </row>
    <row r="3518" spans="2:2" x14ac:dyDescent="0.2">
      <c r="B3518" s="2"/>
    </row>
    <row r="3519" spans="2:2" x14ac:dyDescent="0.2">
      <c r="B3519" s="2"/>
    </row>
    <row r="3520" spans="2:2" x14ac:dyDescent="0.2">
      <c r="B3520" s="2"/>
    </row>
    <row r="3521" spans="2:2" x14ac:dyDescent="0.2">
      <c r="B3521" s="2"/>
    </row>
    <row r="3522" spans="2:2" x14ac:dyDescent="0.2">
      <c r="B3522" s="2"/>
    </row>
    <row r="3523" spans="2:2" x14ac:dyDescent="0.2">
      <c r="B3523" s="2"/>
    </row>
    <row r="3524" spans="2:2" x14ac:dyDescent="0.2">
      <c r="B3524" s="2"/>
    </row>
    <row r="3525" spans="2:2" x14ac:dyDescent="0.2">
      <c r="B3525" s="2"/>
    </row>
    <row r="3526" spans="2:2" x14ac:dyDescent="0.2">
      <c r="B3526" s="2"/>
    </row>
    <row r="3527" spans="2:2" x14ac:dyDescent="0.2">
      <c r="B3527" s="2"/>
    </row>
    <row r="3528" spans="2:2" x14ac:dyDescent="0.2">
      <c r="B3528" s="2"/>
    </row>
    <row r="3529" spans="2:2" x14ac:dyDescent="0.2">
      <c r="B3529" s="2"/>
    </row>
    <row r="3530" spans="2:2" x14ac:dyDescent="0.2">
      <c r="B3530" s="2"/>
    </row>
    <row r="3531" spans="2:2" x14ac:dyDescent="0.2">
      <c r="B3531" s="2"/>
    </row>
    <row r="3532" spans="2:2" x14ac:dyDescent="0.2">
      <c r="B3532" s="2"/>
    </row>
    <row r="3533" spans="2:2" x14ac:dyDescent="0.2">
      <c r="B3533" s="2"/>
    </row>
    <row r="3534" spans="2:2" x14ac:dyDescent="0.2">
      <c r="B3534" s="2"/>
    </row>
    <row r="3535" spans="2:2" x14ac:dyDescent="0.2">
      <c r="B3535" s="2"/>
    </row>
    <row r="3536" spans="2:2" x14ac:dyDescent="0.2">
      <c r="B3536" s="2"/>
    </row>
    <row r="3537" spans="2:2" x14ac:dyDescent="0.2">
      <c r="B3537" s="2"/>
    </row>
    <row r="3538" spans="2:2" x14ac:dyDescent="0.2">
      <c r="B3538" s="2"/>
    </row>
    <row r="3539" spans="2:2" x14ac:dyDescent="0.2">
      <c r="B3539" s="2"/>
    </row>
    <row r="3540" spans="2:2" x14ac:dyDescent="0.2">
      <c r="B3540" s="2"/>
    </row>
    <row r="3541" spans="2:2" x14ac:dyDescent="0.2">
      <c r="B3541" s="2"/>
    </row>
    <row r="3542" spans="2:2" x14ac:dyDescent="0.2">
      <c r="B3542" s="2"/>
    </row>
    <row r="3543" spans="2:2" x14ac:dyDescent="0.2">
      <c r="B3543" s="2"/>
    </row>
    <row r="3544" spans="2:2" x14ac:dyDescent="0.2">
      <c r="B3544" s="2"/>
    </row>
    <row r="3545" spans="2:2" x14ac:dyDescent="0.2">
      <c r="B3545" s="2"/>
    </row>
    <row r="3546" spans="2:2" x14ac:dyDescent="0.2">
      <c r="B3546" s="2"/>
    </row>
    <row r="3547" spans="2:2" x14ac:dyDescent="0.2">
      <c r="B3547" s="2"/>
    </row>
    <row r="3548" spans="2:2" x14ac:dyDescent="0.2">
      <c r="B3548" s="2"/>
    </row>
    <row r="3549" spans="2:2" x14ac:dyDescent="0.2">
      <c r="B3549" s="2"/>
    </row>
    <row r="3550" spans="2:2" x14ac:dyDescent="0.2">
      <c r="B3550" s="2"/>
    </row>
    <row r="3551" spans="2:2" x14ac:dyDescent="0.2">
      <c r="B3551" s="2"/>
    </row>
    <row r="3552" spans="2:2" x14ac:dyDescent="0.2">
      <c r="B3552" s="2"/>
    </row>
    <row r="3553" spans="2:2" x14ac:dyDescent="0.2">
      <c r="B3553" s="2"/>
    </row>
    <row r="3554" spans="2:2" x14ac:dyDescent="0.2">
      <c r="B3554" s="2"/>
    </row>
    <row r="3555" spans="2:2" x14ac:dyDescent="0.2">
      <c r="B3555" s="2"/>
    </row>
    <row r="3556" spans="2:2" x14ac:dyDescent="0.2">
      <c r="B3556" s="2"/>
    </row>
    <row r="3557" spans="2:2" x14ac:dyDescent="0.2">
      <c r="B3557" s="2"/>
    </row>
    <row r="3558" spans="2:2" x14ac:dyDescent="0.2">
      <c r="B3558" s="2"/>
    </row>
    <row r="3559" spans="2:2" x14ac:dyDescent="0.2">
      <c r="B3559" s="2"/>
    </row>
    <row r="3560" spans="2:2" x14ac:dyDescent="0.2">
      <c r="B3560" s="2"/>
    </row>
    <row r="3561" spans="2:2" x14ac:dyDescent="0.2">
      <c r="B3561" s="2"/>
    </row>
    <row r="3562" spans="2:2" x14ac:dyDescent="0.2">
      <c r="B3562" s="2"/>
    </row>
    <row r="3563" spans="2:2" x14ac:dyDescent="0.2">
      <c r="B3563" s="2"/>
    </row>
    <row r="3564" spans="2:2" x14ac:dyDescent="0.2">
      <c r="B3564" s="2"/>
    </row>
    <row r="3565" spans="2:2" x14ac:dyDescent="0.2">
      <c r="B3565" s="2"/>
    </row>
    <row r="3566" spans="2:2" x14ac:dyDescent="0.2">
      <c r="B3566" s="2"/>
    </row>
    <row r="3567" spans="2:2" x14ac:dyDescent="0.2">
      <c r="B3567" s="2"/>
    </row>
    <row r="3568" spans="2:2" x14ac:dyDescent="0.2">
      <c r="B3568" s="2"/>
    </row>
    <row r="3569" spans="2:2" x14ac:dyDescent="0.2">
      <c r="B3569" s="2"/>
    </row>
    <row r="3570" spans="2:2" x14ac:dyDescent="0.2">
      <c r="B3570" s="2"/>
    </row>
    <row r="3571" spans="2:2" x14ac:dyDescent="0.2">
      <c r="B3571" s="2"/>
    </row>
    <row r="3572" spans="2:2" x14ac:dyDescent="0.2">
      <c r="B3572" s="2"/>
    </row>
    <row r="3573" spans="2:2" x14ac:dyDescent="0.2">
      <c r="B3573" s="2"/>
    </row>
    <row r="3574" spans="2:2" x14ac:dyDescent="0.2">
      <c r="B3574" s="2"/>
    </row>
    <row r="3575" spans="2:2" x14ac:dyDescent="0.2">
      <c r="B3575" s="2"/>
    </row>
    <row r="3576" spans="2:2" x14ac:dyDescent="0.2">
      <c r="B3576" s="2"/>
    </row>
    <row r="3577" spans="2:2" x14ac:dyDescent="0.2">
      <c r="B3577" s="2"/>
    </row>
    <row r="3578" spans="2:2" x14ac:dyDescent="0.2">
      <c r="B3578" s="2"/>
    </row>
    <row r="3579" spans="2:2" x14ac:dyDescent="0.2">
      <c r="B3579" s="2"/>
    </row>
    <row r="3580" spans="2:2" x14ac:dyDescent="0.2">
      <c r="B3580" s="2"/>
    </row>
    <row r="3581" spans="2:2" x14ac:dyDescent="0.2">
      <c r="B3581" s="2"/>
    </row>
    <row r="3582" spans="2:2" x14ac:dyDescent="0.2">
      <c r="B3582" s="2"/>
    </row>
    <row r="3583" spans="2:2" x14ac:dyDescent="0.2">
      <c r="B3583" s="2"/>
    </row>
    <row r="3584" spans="2:2" x14ac:dyDescent="0.2">
      <c r="B3584" s="2"/>
    </row>
    <row r="3585" spans="2:2" x14ac:dyDescent="0.2">
      <c r="B3585" s="2"/>
    </row>
    <row r="3586" spans="2:2" x14ac:dyDescent="0.2">
      <c r="B3586" s="2"/>
    </row>
    <row r="3587" spans="2:2" x14ac:dyDescent="0.2">
      <c r="B3587" s="2"/>
    </row>
    <row r="3588" spans="2:2" x14ac:dyDescent="0.2">
      <c r="B3588" s="2"/>
    </row>
    <row r="3589" spans="2:2" x14ac:dyDescent="0.2">
      <c r="B3589" s="2"/>
    </row>
    <row r="3590" spans="2:2" x14ac:dyDescent="0.2">
      <c r="B3590" s="2"/>
    </row>
    <row r="3591" spans="2:2" x14ac:dyDescent="0.2">
      <c r="B3591" s="2"/>
    </row>
    <row r="3592" spans="2:2" x14ac:dyDescent="0.2">
      <c r="B3592" s="2"/>
    </row>
    <row r="3593" spans="2:2" x14ac:dyDescent="0.2">
      <c r="B3593" s="2"/>
    </row>
    <row r="3594" spans="2:2" x14ac:dyDescent="0.2">
      <c r="B3594" s="2"/>
    </row>
    <row r="3595" spans="2:2" x14ac:dyDescent="0.2">
      <c r="B3595" s="2"/>
    </row>
    <row r="3596" spans="2:2" x14ac:dyDescent="0.2">
      <c r="B3596" s="2"/>
    </row>
    <row r="3597" spans="2:2" x14ac:dyDescent="0.2">
      <c r="B3597" s="2"/>
    </row>
    <row r="3598" spans="2:2" x14ac:dyDescent="0.2">
      <c r="B3598" s="2"/>
    </row>
    <row r="3599" spans="2:2" x14ac:dyDescent="0.2">
      <c r="B3599" s="2"/>
    </row>
    <row r="3600" spans="2:2" x14ac:dyDescent="0.2">
      <c r="B3600" s="2"/>
    </row>
    <row r="3601" spans="2:2" x14ac:dyDescent="0.2">
      <c r="B3601" s="2"/>
    </row>
    <row r="3602" spans="2:2" x14ac:dyDescent="0.2">
      <c r="B3602" s="2"/>
    </row>
    <row r="3603" spans="2:2" x14ac:dyDescent="0.2">
      <c r="B3603" s="2"/>
    </row>
    <row r="3604" spans="2:2" x14ac:dyDescent="0.2">
      <c r="B3604" s="2"/>
    </row>
    <row r="3605" spans="2:2" x14ac:dyDescent="0.2">
      <c r="B3605" s="2"/>
    </row>
    <row r="3606" spans="2:2" x14ac:dyDescent="0.2">
      <c r="B3606" s="2"/>
    </row>
    <row r="3607" spans="2:2" x14ac:dyDescent="0.2">
      <c r="B3607" s="2"/>
    </row>
    <row r="3608" spans="2:2" x14ac:dyDescent="0.2">
      <c r="B3608" s="2"/>
    </row>
    <row r="3609" spans="2:2" x14ac:dyDescent="0.2">
      <c r="B3609" s="2"/>
    </row>
    <row r="3610" spans="2:2" x14ac:dyDescent="0.2">
      <c r="B3610" s="2"/>
    </row>
    <row r="3611" spans="2:2" x14ac:dyDescent="0.2">
      <c r="B3611" s="2"/>
    </row>
    <row r="3612" spans="2:2" x14ac:dyDescent="0.2">
      <c r="B3612" s="2"/>
    </row>
    <row r="3613" spans="2:2" x14ac:dyDescent="0.2">
      <c r="B3613" s="2"/>
    </row>
    <row r="3614" spans="2:2" x14ac:dyDescent="0.2">
      <c r="B3614" s="2"/>
    </row>
    <row r="3615" spans="2:2" x14ac:dyDescent="0.2">
      <c r="B3615" s="2"/>
    </row>
    <row r="3616" spans="2:2" x14ac:dyDescent="0.2">
      <c r="B3616" s="2"/>
    </row>
    <row r="3617" spans="2:2" x14ac:dyDescent="0.2">
      <c r="B3617" s="2"/>
    </row>
    <row r="3618" spans="2:2" x14ac:dyDescent="0.2">
      <c r="B3618" s="2"/>
    </row>
    <row r="3619" spans="2:2" x14ac:dyDescent="0.2">
      <c r="B3619" s="2"/>
    </row>
    <row r="3620" spans="2:2" x14ac:dyDescent="0.2">
      <c r="B3620" s="2"/>
    </row>
    <row r="3621" spans="2:2" x14ac:dyDescent="0.2">
      <c r="B3621" s="2"/>
    </row>
    <row r="3622" spans="2:2" x14ac:dyDescent="0.2">
      <c r="B3622" s="2"/>
    </row>
    <row r="3623" spans="2:2" x14ac:dyDescent="0.2">
      <c r="B3623" s="2"/>
    </row>
    <row r="3624" spans="2:2" x14ac:dyDescent="0.2">
      <c r="B3624" s="2"/>
    </row>
    <row r="3625" spans="2:2" x14ac:dyDescent="0.2">
      <c r="B3625" s="2"/>
    </row>
    <row r="3626" spans="2:2" x14ac:dyDescent="0.2">
      <c r="B3626" s="2"/>
    </row>
    <row r="3627" spans="2:2" x14ac:dyDescent="0.2">
      <c r="B3627" s="2"/>
    </row>
    <row r="3628" spans="2:2" x14ac:dyDescent="0.2">
      <c r="B3628" s="2"/>
    </row>
    <row r="3629" spans="2:2" x14ac:dyDescent="0.2">
      <c r="B3629" s="2"/>
    </row>
    <row r="3630" spans="2:2" x14ac:dyDescent="0.2">
      <c r="B3630" s="2"/>
    </row>
    <row r="3631" spans="2:2" x14ac:dyDescent="0.2">
      <c r="B3631" s="2"/>
    </row>
    <row r="3632" spans="2:2" x14ac:dyDescent="0.2">
      <c r="B3632" s="2"/>
    </row>
    <row r="3633" spans="2:2" x14ac:dyDescent="0.2">
      <c r="B3633" s="2"/>
    </row>
    <row r="3634" spans="2:2" x14ac:dyDescent="0.2">
      <c r="B3634" s="2"/>
    </row>
    <row r="3635" spans="2:2" x14ac:dyDescent="0.2">
      <c r="B3635" s="2"/>
    </row>
    <row r="3636" spans="2:2" x14ac:dyDescent="0.2">
      <c r="B3636" s="2"/>
    </row>
    <row r="3637" spans="2:2" x14ac:dyDescent="0.2">
      <c r="B3637" s="2"/>
    </row>
    <row r="3638" spans="2:2" x14ac:dyDescent="0.2">
      <c r="B3638" s="2"/>
    </row>
    <row r="3639" spans="2:2" x14ac:dyDescent="0.2">
      <c r="B3639" s="2"/>
    </row>
    <row r="3640" spans="2:2" x14ac:dyDescent="0.2">
      <c r="B3640" s="2"/>
    </row>
    <row r="3641" spans="2:2" x14ac:dyDescent="0.2">
      <c r="B3641" s="2"/>
    </row>
    <row r="3642" spans="2:2" x14ac:dyDescent="0.2">
      <c r="B3642" s="2"/>
    </row>
    <row r="3643" spans="2:2" x14ac:dyDescent="0.2">
      <c r="B3643" s="2"/>
    </row>
    <row r="3644" spans="2:2" x14ac:dyDescent="0.2">
      <c r="B3644" s="2"/>
    </row>
    <row r="3645" spans="2:2" x14ac:dyDescent="0.2">
      <c r="B3645" s="2"/>
    </row>
    <row r="3646" spans="2:2" x14ac:dyDescent="0.2">
      <c r="B3646" s="2"/>
    </row>
    <row r="3647" spans="2:2" x14ac:dyDescent="0.2">
      <c r="B3647" s="2"/>
    </row>
    <row r="3648" spans="2:2" x14ac:dyDescent="0.2">
      <c r="B3648" s="2"/>
    </row>
    <row r="3649" spans="2:2" x14ac:dyDescent="0.2">
      <c r="B3649" s="2"/>
    </row>
    <row r="3650" spans="2:2" x14ac:dyDescent="0.2">
      <c r="B3650" s="2"/>
    </row>
    <row r="3651" spans="2:2" x14ac:dyDescent="0.2">
      <c r="B3651" s="2"/>
    </row>
    <row r="3652" spans="2:2" x14ac:dyDescent="0.2">
      <c r="B3652" s="2"/>
    </row>
    <row r="3653" spans="2:2" x14ac:dyDescent="0.2">
      <c r="B3653" s="2"/>
    </row>
  </sheetData>
  <sheetProtection algorithmName="SHA-512" hashValue="2yXGsH/V74BTUcFJupkl/ZDFP6rUQPnI9VLZiQWIMrVy0s41d3KM7Ypj+4QGUwMMtirV15Rfy0Wt53xxSdEHPw==" saltValue="uXfFqTyRfJcm+BDTbKIbRQ==" spinCount="100000" sheet="1" objects="1" scenarios="1"/>
  <mergeCells count="4050">
    <mergeCell ref="D387:E387"/>
    <mergeCell ref="F387:G387"/>
    <mergeCell ref="H387:I387"/>
    <mergeCell ref="J387:K387"/>
    <mergeCell ref="L387:M387"/>
    <mergeCell ref="N387:O387"/>
    <mergeCell ref="P387:Q387"/>
    <mergeCell ref="V140:W140"/>
    <mergeCell ref="D141:E141"/>
    <mergeCell ref="F141:G141"/>
    <mergeCell ref="H141:I141"/>
    <mergeCell ref="J141:K141"/>
    <mergeCell ref="L141:M141"/>
    <mergeCell ref="N141:O141"/>
    <mergeCell ref="P141:Q141"/>
    <mergeCell ref="R141:S141"/>
    <mergeCell ref="T141:U141"/>
    <mergeCell ref="V141:W141"/>
    <mergeCell ref="R230:S230"/>
    <mergeCell ref="T230:U230"/>
    <mergeCell ref="V230:W230"/>
    <mergeCell ref="H386:I386"/>
    <mergeCell ref="J386:K386"/>
    <mergeCell ref="L386:M386"/>
    <mergeCell ref="N386:O386"/>
    <mergeCell ref="P386:Q386"/>
    <mergeCell ref="R386:S386"/>
    <mergeCell ref="T386:U386"/>
    <mergeCell ref="J384:K384"/>
    <mergeCell ref="F388:G388"/>
    <mergeCell ref="D142:E142"/>
    <mergeCell ref="F142:G142"/>
    <mergeCell ref="H142:I142"/>
    <mergeCell ref="J142:K142"/>
    <mergeCell ref="L142:M142"/>
    <mergeCell ref="N142:O142"/>
    <mergeCell ref="P142:Q142"/>
    <mergeCell ref="R142:S142"/>
    <mergeCell ref="T142:U142"/>
    <mergeCell ref="V142:W142"/>
    <mergeCell ref="D143:E143"/>
    <mergeCell ref="F143:G143"/>
    <mergeCell ref="H143:I143"/>
    <mergeCell ref="J143:K143"/>
    <mergeCell ref="L143:M143"/>
    <mergeCell ref="N143:O143"/>
    <mergeCell ref="T388:U388"/>
    <mergeCell ref="V388:W388"/>
    <mergeCell ref="V382:W382"/>
    <mergeCell ref="D383:E383"/>
    <mergeCell ref="F383:G383"/>
    <mergeCell ref="H383:I383"/>
    <mergeCell ref="J383:K383"/>
    <mergeCell ref="L383:M383"/>
    <mergeCell ref="N383:O383"/>
    <mergeCell ref="P383:Q383"/>
    <mergeCell ref="R383:S383"/>
    <mergeCell ref="T383:U383"/>
    <mergeCell ref="V383:W383"/>
    <mergeCell ref="F386:G386"/>
    <mergeCell ref="P143:Q143"/>
    <mergeCell ref="L384:M384"/>
    <mergeCell ref="N384:O384"/>
    <mergeCell ref="P384:Q384"/>
    <mergeCell ref="R384:S384"/>
    <mergeCell ref="T384:U384"/>
    <mergeCell ref="V384:W384"/>
    <mergeCell ref="D380:E380"/>
    <mergeCell ref="F380:G380"/>
    <mergeCell ref="H380:I380"/>
    <mergeCell ref="J380:K380"/>
    <mergeCell ref="L380:M380"/>
    <mergeCell ref="N380:O380"/>
    <mergeCell ref="P380:Q380"/>
    <mergeCell ref="R380:S380"/>
    <mergeCell ref="T380:U380"/>
    <mergeCell ref="V380:W380"/>
    <mergeCell ref="D381:Z381"/>
    <mergeCell ref="D382:E382"/>
    <mergeCell ref="F382:G382"/>
    <mergeCell ref="H382:I382"/>
    <mergeCell ref="J382:K382"/>
    <mergeCell ref="L382:M382"/>
    <mergeCell ref="N382:O382"/>
    <mergeCell ref="P382:Q382"/>
    <mergeCell ref="R382:S382"/>
    <mergeCell ref="T382:U382"/>
    <mergeCell ref="R387:S387"/>
    <mergeCell ref="T387:U387"/>
    <mergeCell ref="V387:W387"/>
    <mergeCell ref="D388:E388"/>
    <mergeCell ref="D385:Z385"/>
    <mergeCell ref="D386:E386"/>
    <mergeCell ref="D472:E472"/>
    <mergeCell ref="F472:G472"/>
    <mergeCell ref="H472:I472"/>
    <mergeCell ref="J472:K472"/>
    <mergeCell ref="L472:M472"/>
    <mergeCell ref="N472:O472"/>
    <mergeCell ref="P472:Q472"/>
    <mergeCell ref="R472:S472"/>
    <mergeCell ref="T472:U472"/>
    <mergeCell ref="V472:W472"/>
    <mergeCell ref="R405:S405"/>
    <mergeCell ref="T405:U405"/>
    <mergeCell ref="V405:W405"/>
    <mergeCell ref="T404:U404"/>
    <mergeCell ref="V404:W404"/>
    <mergeCell ref="D405:E405"/>
    <mergeCell ref="F405:G405"/>
    <mergeCell ref="H405:I405"/>
    <mergeCell ref="J405:K405"/>
    <mergeCell ref="L405:M405"/>
    <mergeCell ref="N405:O405"/>
    <mergeCell ref="J400:K400"/>
    <mergeCell ref="L400:M400"/>
    <mergeCell ref="V386:W386"/>
    <mergeCell ref="L406:M406"/>
    <mergeCell ref="N406:O406"/>
    <mergeCell ref="P406:Q406"/>
    <mergeCell ref="R406:S406"/>
    <mergeCell ref="T406:U406"/>
    <mergeCell ref="V406:W406"/>
    <mergeCell ref="D484:Z484"/>
    <mergeCell ref="D485:E485"/>
    <mergeCell ref="F485:G485"/>
    <mergeCell ref="H485:I485"/>
    <mergeCell ref="J485:K485"/>
    <mergeCell ref="D209:E209"/>
    <mergeCell ref="F209:G209"/>
    <mergeCell ref="H209:I209"/>
    <mergeCell ref="J209:K209"/>
    <mergeCell ref="L209:M209"/>
    <mergeCell ref="N209:O209"/>
    <mergeCell ref="P209:Q209"/>
    <mergeCell ref="R209:S209"/>
    <mergeCell ref="T209:U209"/>
    <mergeCell ref="V209:W209"/>
    <mergeCell ref="D210:E210"/>
    <mergeCell ref="F210:G210"/>
    <mergeCell ref="H210:I210"/>
    <mergeCell ref="J210:K210"/>
    <mergeCell ref="L210:M210"/>
    <mergeCell ref="N210:O210"/>
    <mergeCell ref="P210:Q210"/>
    <mergeCell ref="R210:S210"/>
    <mergeCell ref="T210:U210"/>
    <mergeCell ref="V210:W210"/>
    <mergeCell ref="D378:Z378"/>
    <mergeCell ref="H388:I388"/>
    <mergeCell ref="J388:K388"/>
    <mergeCell ref="L388:M388"/>
    <mergeCell ref="N388:O388"/>
    <mergeCell ref="P388:Q388"/>
    <mergeCell ref="R388:S388"/>
    <mergeCell ref="P620:Q620"/>
    <mergeCell ref="R620:S620"/>
    <mergeCell ref="H620:I620"/>
    <mergeCell ref="V617:W617"/>
    <mergeCell ref="H617:I617"/>
    <mergeCell ref="H614:I614"/>
    <mergeCell ref="J614:K614"/>
    <mergeCell ref="L614:M614"/>
    <mergeCell ref="N614:O614"/>
    <mergeCell ref="P614:Q614"/>
    <mergeCell ref="R614:S614"/>
    <mergeCell ref="T614:U614"/>
    <mergeCell ref="V614:W614"/>
    <mergeCell ref="T617:U617"/>
    <mergeCell ref="D488:X488"/>
    <mergeCell ref="D489:E489"/>
    <mergeCell ref="F489:Z489"/>
    <mergeCell ref="F605:G605"/>
    <mergeCell ref="H605:I605"/>
    <mergeCell ref="J605:K605"/>
    <mergeCell ref="L605:M605"/>
    <mergeCell ref="N605:O605"/>
    <mergeCell ref="P605:Q605"/>
    <mergeCell ref="R605:S605"/>
    <mergeCell ref="T605:U605"/>
    <mergeCell ref="V605:W605"/>
    <mergeCell ref="D582:E582"/>
    <mergeCell ref="F582:G582"/>
    <mergeCell ref="L618:M618"/>
    <mergeCell ref="J618:K618"/>
    <mergeCell ref="R618:S618"/>
    <mergeCell ref="P617:Q617"/>
    <mergeCell ref="L485:M485"/>
    <mergeCell ref="N485:O485"/>
    <mergeCell ref="P485:Q485"/>
    <mergeCell ref="R485:S485"/>
    <mergeCell ref="T485:U485"/>
    <mergeCell ref="D569:E569"/>
    <mergeCell ref="T571:U571"/>
    <mergeCell ref="D563:E563"/>
    <mergeCell ref="N569:O569"/>
    <mergeCell ref="F567:Z567"/>
    <mergeCell ref="L569:M569"/>
    <mergeCell ref="P565:Q565"/>
    <mergeCell ref="V576:W576"/>
    <mergeCell ref="D580:E580"/>
    <mergeCell ref="T582:U582"/>
    <mergeCell ref="P578:Q578"/>
    <mergeCell ref="P571:Q571"/>
    <mergeCell ref="H564:I564"/>
    <mergeCell ref="V485:W485"/>
    <mergeCell ref="V616:W616"/>
    <mergeCell ref="D486:E486"/>
    <mergeCell ref="F486:G486"/>
    <mergeCell ref="H486:I486"/>
    <mergeCell ref="J486:K486"/>
    <mergeCell ref="L486:M486"/>
    <mergeCell ref="N486:O486"/>
    <mergeCell ref="P486:Q486"/>
    <mergeCell ref="R486:S486"/>
    <mergeCell ref="P582:Q582"/>
    <mergeCell ref="R582:S582"/>
    <mergeCell ref="V582:W582"/>
    <mergeCell ref="H611:I611"/>
    <mergeCell ref="J611:K611"/>
    <mergeCell ref="L611:M611"/>
    <mergeCell ref="N611:O611"/>
    <mergeCell ref="P611:Q611"/>
    <mergeCell ref="R611:S611"/>
    <mergeCell ref="T611:U611"/>
    <mergeCell ref="V611:W611"/>
    <mergeCell ref="D506:E506"/>
    <mergeCell ref="D492:E492"/>
    <mergeCell ref="V589:W589"/>
    <mergeCell ref="V588:W588"/>
    <mergeCell ref="V554:W554"/>
    <mergeCell ref="V507:W507"/>
    <mergeCell ref="V508:W508"/>
    <mergeCell ref="N577:O577"/>
    <mergeCell ref="L575:M575"/>
    <mergeCell ref="J578:K578"/>
    <mergeCell ref="F572:G572"/>
    <mergeCell ref="F620:G620"/>
    <mergeCell ref="J620:K620"/>
    <mergeCell ref="L620:M620"/>
    <mergeCell ref="N620:O620"/>
    <mergeCell ref="T620:U620"/>
    <mergeCell ref="V620:W620"/>
    <mergeCell ref="V619:W619"/>
    <mergeCell ref="V618:W618"/>
    <mergeCell ref="D617:E617"/>
    <mergeCell ref="H618:I618"/>
    <mergeCell ref="P618:Q618"/>
    <mergeCell ref="T618:U618"/>
    <mergeCell ref="L619:M619"/>
    <mergeCell ref="N619:O619"/>
    <mergeCell ref="P619:Q619"/>
    <mergeCell ref="T619:U619"/>
    <mergeCell ref="D616:E616"/>
    <mergeCell ref="F616:G616"/>
    <mergeCell ref="H616:I616"/>
    <mergeCell ref="J616:K616"/>
    <mergeCell ref="L616:M616"/>
    <mergeCell ref="N616:O616"/>
    <mergeCell ref="H619:I619"/>
    <mergeCell ref="F617:G617"/>
    <mergeCell ref="L617:M617"/>
    <mergeCell ref="R619:S619"/>
    <mergeCell ref="P616:Q616"/>
    <mergeCell ref="R616:S616"/>
    <mergeCell ref="T616:U616"/>
    <mergeCell ref="D619:E619"/>
    <mergeCell ref="D618:E618"/>
    <mergeCell ref="J617:K617"/>
    <mergeCell ref="N480:O480"/>
    <mergeCell ref="P480:Q480"/>
    <mergeCell ref="R480:S480"/>
    <mergeCell ref="T480:U480"/>
    <mergeCell ref="V480:W480"/>
    <mergeCell ref="D481:E481"/>
    <mergeCell ref="H399:I399"/>
    <mergeCell ref="J399:K399"/>
    <mergeCell ref="L399:M399"/>
    <mergeCell ref="N399:O399"/>
    <mergeCell ref="D615:E615"/>
    <mergeCell ref="F615:G615"/>
    <mergeCell ref="H615:I615"/>
    <mergeCell ref="J615:K615"/>
    <mergeCell ref="L615:M615"/>
    <mergeCell ref="N615:O615"/>
    <mergeCell ref="P615:Q615"/>
    <mergeCell ref="R615:S615"/>
    <mergeCell ref="T615:U615"/>
    <mergeCell ref="V615:W615"/>
    <mergeCell ref="C490:Z490"/>
    <mergeCell ref="R492:S492"/>
    <mergeCell ref="F502:G502"/>
    <mergeCell ref="V502:W502"/>
    <mergeCell ref="T502:U502"/>
    <mergeCell ref="V497:W497"/>
    <mergeCell ref="V496:W496"/>
    <mergeCell ref="V493:W493"/>
    <mergeCell ref="F493:G493"/>
    <mergeCell ref="F506:G506"/>
    <mergeCell ref="D611:E611"/>
    <mergeCell ref="F611:G611"/>
    <mergeCell ref="V343:W343"/>
    <mergeCell ref="D344:E344"/>
    <mergeCell ref="F344:G344"/>
    <mergeCell ref="H344:I344"/>
    <mergeCell ref="P346:Q346"/>
    <mergeCell ref="R346:S346"/>
    <mergeCell ref="T346:U346"/>
    <mergeCell ref="V346:W346"/>
    <mergeCell ref="R348:S348"/>
    <mergeCell ref="T348:U348"/>
    <mergeCell ref="V348:W348"/>
    <mergeCell ref="X348:Z352"/>
    <mergeCell ref="D349:E349"/>
    <mergeCell ref="F349:G349"/>
    <mergeCell ref="T486:U486"/>
    <mergeCell ref="V486:W486"/>
    <mergeCell ref="D487:E487"/>
    <mergeCell ref="F487:G487"/>
    <mergeCell ref="H487:I487"/>
    <mergeCell ref="J487:K487"/>
    <mergeCell ref="L487:M487"/>
    <mergeCell ref="N487:O487"/>
    <mergeCell ref="P487:Q487"/>
    <mergeCell ref="T487:U487"/>
    <mergeCell ref="R487:S487"/>
    <mergeCell ref="L374:M374"/>
    <mergeCell ref="D376:E376"/>
    <mergeCell ref="D480:E480"/>
    <mergeCell ref="F480:G480"/>
    <mergeCell ref="H480:I480"/>
    <mergeCell ref="J480:K480"/>
    <mergeCell ref="L480:M480"/>
    <mergeCell ref="V399:W399"/>
    <mergeCell ref="T400:U400"/>
    <mergeCell ref="V400:W400"/>
    <mergeCell ref="D401:Z401"/>
    <mergeCell ref="D402:E402"/>
    <mergeCell ref="F402:G402"/>
    <mergeCell ref="H402:I402"/>
    <mergeCell ref="J402:K402"/>
    <mergeCell ref="L402:M402"/>
    <mergeCell ref="N402:O402"/>
    <mergeCell ref="P402:Q402"/>
    <mergeCell ref="R402:S402"/>
    <mergeCell ref="T402:U402"/>
    <mergeCell ref="V402:W402"/>
    <mergeCell ref="D211:E211"/>
    <mergeCell ref="F211:G211"/>
    <mergeCell ref="H211:I211"/>
    <mergeCell ref="J211:K211"/>
    <mergeCell ref="F376:Z376"/>
    <mergeCell ref="F370:G370"/>
    <mergeCell ref="J349:K349"/>
    <mergeCell ref="L349:M349"/>
    <mergeCell ref="T344:U344"/>
    <mergeCell ref="V344:W344"/>
    <mergeCell ref="D372:E372"/>
    <mergeCell ref="D345:W345"/>
    <mergeCell ref="D346:E346"/>
    <mergeCell ref="F346:G346"/>
    <mergeCell ref="H346:I346"/>
    <mergeCell ref="J346:K346"/>
    <mergeCell ref="L346:M346"/>
    <mergeCell ref="N346:O346"/>
    <mergeCell ref="N482:O482"/>
    <mergeCell ref="P482:Q482"/>
    <mergeCell ref="R482:S482"/>
    <mergeCell ref="T482:U482"/>
    <mergeCell ref="V482:W482"/>
    <mergeCell ref="D483:E483"/>
    <mergeCell ref="F483:G483"/>
    <mergeCell ref="H483:I483"/>
    <mergeCell ref="F481:G481"/>
    <mergeCell ref="H481:I481"/>
    <mergeCell ref="J481:K481"/>
    <mergeCell ref="L481:M481"/>
    <mergeCell ref="N481:O481"/>
    <mergeCell ref="P481:Q481"/>
    <mergeCell ref="R481:S481"/>
    <mergeCell ref="T481:U481"/>
    <mergeCell ref="V481:W481"/>
    <mergeCell ref="J482:K482"/>
    <mergeCell ref="D478:E478"/>
    <mergeCell ref="F478:G478"/>
    <mergeCell ref="H478:I478"/>
    <mergeCell ref="J478:K478"/>
    <mergeCell ref="L478:M478"/>
    <mergeCell ref="N478:O478"/>
    <mergeCell ref="P478:Q478"/>
    <mergeCell ref="R478:S478"/>
    <mergeCell ref="T478:U478"/>
    <mergeCell ref="V478:W478"/>
    <mergeCell ref="V487:W487"/>
    <mergeCell ref="D479:E479"/>
    <mergeCell ref="F479:G479"/>
    <mergeCell ref="H479:I479"/>
    <mergeCell ref="J479:K479"/>
    <mergeCell ref="L479:M479"/>
    <mergeCell ref="N479:O479"/>
    <mergeCell ref="P479:Q479"/>
    <mergeCell ref="R479:S479"/>
    <mergeCell ref="T479:U479"/>
    <mergeCell ref="V479:W479"/>
    <mergeCell ref="J483:K483"/>
    <mergeCell ref="L483:M483"/>
    <mergeCell ref="N483:O483"/>
    <mergeCell ref="P483:Q483"/>
    <mergeCell ref="R483:S483"/>
    <mergeCell ref="T483:U483"/>
    <mergeCell ref="V483:W483"/>
    <mergeCell ref="D482:E482"/>
    <mergeCell ref="F482:G482"/>
    <mergeCell ref="H482:I482"/>
    <mergeCell ref="L482:M482"/>
    <mergeCell ref="C469:Z469"/>
    <mergeCell ref="F470:G470"/>
    <mergeCell ref="H470:I470"/>
    <mergeCell ref="J470:K470"/>
    <mergeCell ref="L470:M470"/>
    <mergeCell ref="N470:O470"/>
    <mergeCell ref="P470:Q470"/>
    <mergeCell ref="R470:S470"/>
    <mergeCell ref="T470:U470"/>
    <mergeCell ref="V470:W470"/>
    <mergeCell ref="D471:E471"/>
    <mergeCell ref="F471:G471"/>
    <mergeCell ref="D474:E474"/>
    <mergeCell ref="F474:Z474"/>
    <mergeCell ref="D476:Z476"/>
    <mergeCell ref="D477:E477"/>
    <mergeCell ref="F477:G477"/>
    <mergeCell ref="H477:I477"/>
    <mergeCell ref="J477:K477"/>
    <mergeCell ref="L477:M477"/>
    <mergeCell ref="N477:O477"/>
    <mergeCell ref="P477:Q477"/>
    <mergeCell ref="R477:S477"/>
    <mergeCell ref="T477:U477"/>
    <mergeCell ref="V477:W477"/>
    <mergeCell ref="D473:X473"/>
    <mergeCell ref="D470:E470"/>
    <mergeCell ref="J471:K471"/>
    <mergeCell ref="L471:M471"/>
    <mergeCell ref="N471:O471"/>
    <mergeCell ref="P471:Q471"/>
    <mergeCell ref="R471:S471"/>
    <mergeCell ref="R466:S466"/>
    <mergeCell ref="T466:U466"/>
    <mergeCell ref="V466:W466"/>
    <mergeCell ref="D467:E467"/>
    <mergeCell ref="F467:G467"/>
    <mergeCell ref="H467:I467"/>
    <mergeCell ref="J467:K467"/>
    <mergeCell ref="L467:M467"/>
    <mergeCell ref="N467:O467"/>
    <mergeCell ref="P467:Q467"/>
    <mergeCell ref="R467:S467"/>
    <mergeCell ref="T467:U467"/>
    <mergeCell ref="V467:W467"/>
    <mergeCell ref="D468:E468"/>
    <mergeCell ref="F468:G468"/>
    <mergeCell ref="H468:I468"/>
    <mergeCell ref="J468:K468"/>
    <mergeCell ref="L468:M468"/>
    <mergeCell ref="N468:O468"/>
    <mergeCell ref="P468:Q468"/>
    <mergeCell ref="R468:S468"/>
    <mergeCell ref="T468:U468"/>
    <mergeCell ref="V468:W468"/>
    <mergeCell ref="D466:E466"/>
    <mergeCell ref="F466:G466"/>
    <mergeCell ref="H466:I466"/>
    <mergeCell ref="J466:K466"/>
    <mergeCell ref="L466:M466"/>
    <mergeCell ref="N466:O466"/>
    <mergeCell ref="P466:Q466"/>
    <mergeCell ref="V460:W460"/>
    <mergeCell ref="D461:E461"/>
    <mergeCell ref="F461:G461"/>
    <mergeCell ref="H461:I461"/>
    <mergeCell ref="J461:K461"/>
    <mergeCell ref="L461:M461"/>
    <mergeCell ref="N461:O461"/>
    <mergeCell ref="P461:Q461"/>
    <mergeCell ref="R461:S461"/>
    <mergeCell ref="T461:U461"/>
    <mergeCell ref="V461:W461"/>
    <mergeCell ref="D462:X462"/>
    <mergeCell ref="D463:E463"/>
    <mergeCell ref="F463:Z463"/>
    <mergeCell ref="L460:M460"/>
    <mergeCell ref="J460:K460"/>
    <mergeCell ref="D465:Z465"/>
    <mergeCell ref="N460:O460"/>
    <mergeCell ref="P460:Q460"/>
    <mergeCell ref="R460:S460"/>
    <mergeCell ref="T460:U460"/>
    <mergeCell ref="J452:K452"/>
    <mergeCell ref="L452:M452"/>
    <mergeCell ref="N452:O452"/>
    <mergeCell ref="P452:Q452"/>
    <mergeCell ref="R452:S452"/>
    <mergeCell ref="T452:U452"/>
    <mergeCell ref="V452:W452"/>
    <mergeCell ref="D458:E458"/>
    <mergeCell ref="F458:G458"/>
    <mergeCell ref="H458:I458"/>
    <mergeCell ref="J458:K458"/>
    <mergeCell ref="L458:M458"/>
    <mergeCell ref="N458:O458"/>
    <mergeCell ref="P458:Q458"/>
    <mergeCell ref="R458:S458"/>
    <mergeCell ref="T458:U458"/>
    <mergeCell ref="V458:W458"/>
    <mergeCell ref="H452:I452"/>
    <mergeCell ref="D453:Z453"/>
    <mergeCell ref="D454:E454"/>
    <mergeCell ref="F454:G454"/>
    <mergeCell ref="H454:I454"/>
    <mergeCell ref="J454:K454"/>
    <mergeCell ref="L454:M454"/>
    <mergeCell ref="N454:O454"/>
    <mergeCell ref="P454:Q454"/>
    <mergeCell ref="R454:S454"/>
    <mergeCell ref="T454:U454"/>
    <mergeCell ref="V454:W454"/>
    <mergeCell ref="D455:X455"/>
    <mergeCell ref="D456:E456"/>
    <mergeCell ref="F456:Z456"/>
    <mergeCell ref="J450:K450"/>
    <mergeCell ref="L450:M450"/>
    <mergeCell ref="N450:O450"/>
    <mergeCell ref="P450:Q450"/>
    <mergeCell ref="R450:S450"/>
    <mergeCell ref="T450:U450"/>
    <mergeCell ref="V450:W450"/>
    <mergeCell ref="D451:E451"/>
    <mergeCell ref="F451:G451"/>
    <mergeCell ref="H451:I451"/>
    <mergeCell ref="J451:K451"/>
    <mergeCell ref="L451:M451"/>
    <mergeCell ref="N451:O451"/>
    <mergeCell ref="P451:Q451"/>
    <mergeCell ref="R451:S451"/>
    <mergeCell ref="T451:U451"/>
    <mergeCell ref="V451:W451"/>
    <mergeCell ref="D450:E450"/>
    <mergeCell ref="F450:G450"/>
    <mergeCell ref="H450:I450"/>
    <mergeCell ref="D445:E445"/>
    <mergeCell ref="F445:G445"/>
    <mergeCell ref="H445:I445"/>
    <mergeCell ref="J445:K445"/>
    <mergeCell ref="L445:M445"/>
    <mergeCell ref="N445:O445"/>
    <mergeCell ref="P445:Q445"/>
    <mergeCell ref="R445:S445"/>
    <mergeCell ref="T445:U445"/>
    <mergeCell ref="V445:W445"/>
    <mergeCell ref="H442:I442"/>
    <mergeCell ref="J442:K442"/>
    <mergeCell ref="L442:M442"/>
    <mergeCell ref="N442:O442"/>
    <mergeCell ref="P442:Q442"/>
    <mergeCell ref="R442:S442"/>
    <mergeCell ref="V448:W448"/>
    <mergeCell ref="T448:U448"/>
    <mergeCell ref="R448:S448"/>
    <mergeCell ref="L448:M448"/>
    <mergeCell ref="N448:O448"/>
    <mergeCell ref="P448:Q448"/>
    <mergeCell ref="F448:G448"/>
    <mergeCell ref="D448:E448"/>
    <mergeCell ref="J447:K447"/>
    <mergeCell ref="L447:M447"/>
    <mergeCell ref="N447:O447"/>
    <mergeCell ref="P447:Q447"/>
    <mergeCell ref="R447:S447"/>
    <mergeCell ref="T447:U447"/>
    <mergeCell ref="F447:G447"/>
    <mergeCell ref="H447:I447"/>
    <mergeCell ref="D444:Z444"/>
    <mergeCell ref="P430:Q430"/>
    <mergeCell ref="F439:Z439"/>
    <mergeCell ref="D441:Z441"/>
    <mergeCell ref="D442:E442"/>
    <mergeCell ref="F442:G442"/>
    <mergeCell ref="R437:S437"/>
    <mergeCell ref="F435:G435"/>
    <mergeCell ref="H435:I435"/>
    <mergeCell ref="J435:K435"/>
    <mergeCell ref="D439:E439"/>
    <mergeCell ref="F436:G436"/>
    <mergeCell ref="H436:I436"/>
    <mergeCell ref="J436:K436"/>
    <mergeCell ref="L436:M436"/>
    <mergeCell ref="N436:O436"/>
    <mergeCell ref="P436:Q436"/>
    <mergeCell ref="R436:S436"/>
    <mergeCell ref="T436:U436"/>
    <mergeCell ref="V436:W436"/>
    <mergeCell ref="T430:U430"/>
    <mergeCell ref="R430:S430"/>
    <mergeCell ref="F432:Z432"/>
    <mergeCell ref="D435:E435"/>
    <mergeCell ref="D431:X431"/>
    <mergeCell ref="T442:U442"/>
    <mergeCell ref="V442:W442"/>
    <mergeCell ref="D443:E443"/>
    <mergeCell ref="F443:G443"/>
    <mergeCell ref="H443:I443"/>
    <mergeCell ref="J443:K443"/>
    <mergeCell ref="L443:M443"/>
    <mergeCell ref="D430:E430"/>
    <mergeCell ref="H430:I430"/>
    <mergeCell ref="N443:O443"/>
    <mergeCell ref="P443:Q443"/>
    <mergeCell ref="R443:S443"/>
    <mergeCell ref="T443:U443"/>
    <mergeCell ref="V443:W443"/>
    <mergeCell ref="L435:M435"/>
    <mergeCell ref="N435:O435"/>
    <mergeCell ref="P435:Q435"/>
    <mergeCell ref="R435:S435"/>
    <mergeCell ref="T435:U435"/>
    <mergeCell ref="V435:W435"/>
    <mergeCell ref="D436:E436"/>
    <mergeCell ref="D434:E434"/>
    <mergeCell ref="F434:G434"/>
    <mergeCell ref="H434:I434"/>
    <mergeCell ref="J434:K434"/>
    <mergeCell ref="L434:M434"/>
    <mergeCell ref="N434:O434"/>
    <mergeCell ref="P434:Q434"/>
    <mergeCell ref="R434:S434"/>
    <mergeCell ref="T434:U434"/>
    <mergeCell ref="V434:W434"/>
    <mergeCell ref="H437:I437"/>
    <mergeCell ref="J437:K437"/>
    <mergeCell ref="L437:M437"/>
    <mergeCell ref="N437:O437"/>
    <mergeCell ref="P437:Q437"/>
    <mergeCell ref="L430:M430"/>
    <mergeCell ref="T427:U427"/>
    <mergeCell ref="L426:M426"/>
    <mergeCell ref="L427:M427"/>
    <mergeCell ref="V426:W426"/>
    <mergeCell ref="V427:W427"/>
    <mergeCell ref="J429:K429"/>
    <mergeCell ref="J427:K427"/>
    <mergeCell ref="L429:M429"/>
    <mergeCell ref="H429:I429"/>
    <mergeCell ref="J428:K428"/>
    <mergeCell ref="V349:W349"/>
    <mergeCell ref="D350:E350"/>
    <mergeCell ref="F350:G350"/>
    <mergeCell ref="H350:I350"/>
    <mergeCell ref="J350:K350"/>
    <mergeCell ref="L350:M350"/>
    <mergeCell ref="N350:O350"/>
    <mergeCell ref="P350:Q350"/>
    <mergeCell ref="R350:S350"/>
    <mergeCell ref="T350:U350"/>
    <mergeCell ref="V350:W350"/>
    <mergeCell ref="D351:W351"/>
    <mergeCell ref="D352:W352"/>
    <mergeCell ref="D354:X354"/>
    <mergeCell ref="D355:E355"/>
    <mergeCell ref="F355:Z355"/>
    <mergeCell ref="P374:Q374"/>
    <mergeCell ref="F372:Z372"/>
    <mergeCell ref="J370:K370"/>
    <mergeCell ref="P399:Q399"/>
    <mergeCell ref="R399:S399"/>
    <mergeCell ref="T399:U399"/>
    <mergeCell ref="H349:I349"/>
    <mergeCell ref="F341:G341"/>
    <mergeCell ref="H341:I341"/>
    <mergeCell ref="J341:K341"/>
    <mergeCell ref="L341:M341"/>
    <mergeCell ref="P429:Q429"/>
    <mergeCell ref="H427:I427"/>
    <mergeCell ref="P405:Q405"/>
    <mergeCell ref="J406:K406"/>
    <mergeCell ref="D379:E379"/>
    <mergeCell ref="F379:G379"/>
    <mergeCell ref="H379:I379"/>
    <mergeCell ref="J379:K379"/>
    <mergeCell ref="L379:M379"/>
    <mergeCell ref="N379:O379"/>
    <mergeCell ref="P379:Q379"/>
    <mergeCell ref="R379:S379"/>
    <mergeCell ref="H426:I426"/>
    <mergeCell ref="F426:G426"/>
    <mergeCell ref="D398:E398"/>
    <mergeCell ref="F398:G398"/>
    <mergeCell ref="H398:I398"/>
    <mergeCell ref="J398:K398"/>
    <mergeCell ref="L398:M398"/>
    <mergeCell ref="N398:O398"/>
    <mergeCell ref="P398:Q398"/>
    <mergeCell ref="R398:S398"/>
    <mergeCell ref="L393:M393"/>
    <mergeCell ref="N400:O400"/>
    <mergeCell ref="P400:Q400"/>
    <mergeCell ref="R400:S400"/>
    <mergeCell ref="D406:E406"/>
    <mergeCell ref="T379:U379"/>
    <mergeCell ref="V361:W361"/>
    <mergeCell ref="D362:Z362"/>
    <mergeCell ref="D363:E363"/>
    <mergeCell ref="F363:G363"/>
    <mergeCell ref="V379:W379"/>
    <mergeCell ref="D384:E384"/>
    <mergeCell ref="F384:G384"/>
    <mergeCell ref="H384:I384"/>
    <mergeCell ref="H363:I363"/>
    <mergeCell ref="D342:E342"/>
    <mergeCell ref="F342:G342"/>
    <mergeCell ref="H342:I342"/>
    <mergeCell ref="J342:K342"/>
    <mergeCell ref="L342:M342"/>
    <mergeCell ref="N342:O342"/>
    <mergeCell ref="P342:Q342"/>
    <mergeCell ref="R342:S342"/>
    <mergeCell ref="T342:U342"/>
    <mergeCell ref="V342:W342"/>
    <mergeCell ref="N349:O349"/>
    <mergeCell ref="P349:Q349"/>
    <mergeCell ref="R349:S349"/>
    <mergeCell ref="T349:U349"/>
    <mergeCell ref="D343:E343"/>
    <mergeCell ref="F343:G343"/>
    <mergeCell ref="H343:I343"/>
    <mergeCell ref="J343:K343"/>
    <mergeCell ref="L343:M343"/>
    <mergeCell ref="N343:O343"/>
    <mergeCell ref="P343:Q343"/>
    <mergeCell ref="R343:S343"/>
    <mergeCell ref="T343:U343"/>
    <mergeCell ref="D347:Z347"/>
    <mergeCell ref="D348:E348"/>
    <mergeCell ref="F348:G348"/>
    <mergeCell ref="H348:I348"/>
    <mergeCell ref="J348:K348"/>
    <mergeCell ref="L348:M348"/>
    <mergeCell ref="N348:O348"/>
    <mergeCell ref="P348:Q348"/>
    <mergeCell ref="J344:K344"/>
    <mergeCell ref="L344:M344"/>
    <mergeCell ref="N344:O344"/>
    <mergeCell ref="P344:Q344"/>
    <mergeCell ref="R344:S344"/>
    <mergeCell ref="D338:Z338"/>
    <mergeCell ref="D339:E339"/>
    <mergeCell ref="F339:G339"/>
    <mergeCell ref="H339:I339"/>
    <mergeCell ref="J339:K339"/>
    <mergeCell ref="L339:M339"/>
    <mergeCell ref="N339:O339"/>
    <mergeCell ref="P339:Q339"/>
    <mergeCell ref="R339:S339"/>
    <mergeCell ref="T339:U339"/>
    <mergeCell ref="V339:W339"/>
    <mergeCell ref="X339:Z345"/>
    <mergeCell ref="D340:E340"/>
    <mergeCell ref="F340:G340"/>
    <mergeCell ref="H340:I340"/>
    <mergeCell ref="J340:K340"/>
    <mergeCell ref="L340:M340"/>
    <mergeCell ref="N340:O340"/>
    <mergeCell ref="P340:Q340"/>
    <mergeCell ref="R340:S340"/>
    <mergeCell ref="T340:U340"/>
    <mergeCell ref="V340:W340"/>
    <mergeCell ref="D341:E341"/>
    <mergeCell ref="N341:O341"/>
    <mergeCell ref="P341:Q341"/>
    <mergeCell ref="R341:S341"/>
    <mergeCell ref="T341:U341"/>
    <mergeCell ref="V341:W341"/>
    <mergeCell ref="D335:E335"/>
    <mergeCell ref="F335:G335"/>
    <mergeCell ref="H335:I335"/>
    <mergeCell ref="J335:K335"/>
    <mergeCell ref="L335:M335"/>
    <mergeCell ref="N335:O335"/>
    <mergeCell ref="P335:Q335"/>
    <mergeCell ref="R335:S335"/>
    <mergeCell ref="T335:U335"/>
    <mergeCell ref="V335:W335"/>
    <mergeCell ref="D336:W336"/>
    <mergeCell ref="D337:E337"/>
    <mergeCell ref="F337:G337"/>
    <mergeCell ref="H337:I337"/>
    <mergeCell ref="J337:K337"/>
    <mergeCell ref="L337:M337"/>
    <mergeCell ref="N337:O337"/>
    <mergeCell ref="P337:Q337"/>
    <mergeCell ref="R337:S337"/>
    <mergeCell ref="T337:U337"/>
    <mergeCell ref="V337:W337"/>
    <mergeCell ref="D333:E333"/>
    <mergeCell ref="F333:G333"/>
    <mergeCell ref="H333:I333"/>
    <mergeCell ref="J333:K333"/>
    <mergeCell ref="L333:M333"/>
    <mergeCell ref="N333:O333"/>
    <mergeCell ref="P333:Q333"/>
    <mergeCell ref="R333:S333"/>
    <mergeCell ref="T333:U333"/>
    <mergeCell ref="V333:W333"/>
    <mergeCell ref="D334:E334"/>
    <mergeCell ref="F334:G334"/>
    <mergeCell ref="H334:I334"/>
    <mergeCell ref="J334:K334"/>
    <mergeCell ref="L334:M334"/>
    <mergeCell ref="N334:O334"/>
    <mergeCell ref="P334:Q334"/>
    <mergeCell ref="R334:S334"/>
    <mergeCell ref="T334:U334"/>
    <mergeCell ref="V334:W334"/>
    <mergeCell ref="D329:Z329"/>
    <mergeCell ref="D330:E330"/>
    <mergeCell ref="F330:G330"/>
    <mergeCell ref="H330:I330"/>
    <mergeCell ref="J330:K330"/>
    <mergeCell ref="L330:M330"/>
    <mergeCell ref="N330:O330"/>
    <mergeCell ref="P330:Q330"/>
    <mergeCell ref="R330:S330"/>
    <mergeCell ref="T330:U330"/>
    <mergeCell ref="V330:W330"/>
    <mergeCell ref="X330:Z336"/>
    <mergeCell ref="D331:E331"/>
    <mergeCell ref="F331:G331"/>
    <mergeCell ref="H331:I331"/>
    <mergeCell ref="J331:K331"/>
    <mergeCell ref="L331:M331"/>
    <mergeCell ref="N331:O331"/>
    <mergeCell ref="P331:Q331"/>
    <mergeCell ref="R331:S331"/>
    <mergeCell ref="T331:U331"/>
    <mergeCell ref="V331:W331"/>
    <mergeCell ref="D332:E332"/>
    <mergeCell ref="F332:G332"/>
    <mergeCell ref="H332:I332"/>
    <mergeCell ref="J332:K332"/>
    <mergeCell ref="L332:M332"/>
    <mergeCell ref="N332:O332"/>
    <mergeCell ref="P332:Q332"/>
    <mergeCell ref="R332:S332"/>
    <mergeCell ref="T332:U332"/>
    <mergeCell ref="V332:W332"/>
    <mergeCell ref="F321:G321"/>
    <mergeCell ref="H321:I321"/>
    <mergeCell ref="J321:K321"/>
    <mergeCell ref="L321:M321"/>
    <mergeCell ref="N321:O321"/>
    <mergeCell ref="P321:Q321"/>
    <mergeCell ref="R321:S321"/>
    <mergeCell ref="P318:Q318"/>
    <mergeCell ref="R318:S318"/>
    <mergeCell ref="F320:G320"/>
    <mergeCell ref="H320:I320"/>
    <mergeCell ref="D327:Z327"/>
    <mergeCell ref="D328:E328"/>
    <mergeCell ref="F328:G328"/>
    <mergeCell ref="H328:I328"/>
    <mergeCell ref="J328:K328"/>
    <mergeCell ref="L328:M328"/>
    <mergeCell ref="N328:O328"/>
    <mergeCell ref="P328:Q328"/>
    <mergeCell ref="R328:S328"/>
    <mergeCell ref="T328:U328"/>
    <mergeCell ref="V328:W328"/>
    <mergeCell ref="D324:E324"/>
    <mergeCell ref="F324:G324"/>
    <mergeCell ref="H324:I324"/>
    <mergeCell ref="J324:K324"/>
    <mergeCell ref="L324:M324"/>
    <mergeCell ref="N324:O324"/>
    <mergeCell ref="P324:Q324"/>
    <mergeCell ref="R324:S324"/>
    <mergeCell ref="T324:U324"/>
    <mergeCell ref="F325:G325"/>
    <mergeCell ref="H325:I325"/>
    <mergeCell ref="J325:K325"/>
    <mergeCell ref="L325:M325"/>
    <mergeCell ref="N325:O325"/>
    <mergeCell ref="P325:Q325"/>
    <mergeCell ref="R325:S325"/>
    <mergeCell ref="T325:U325"/>
    <mergeCell ref="V325:W325"/>
    <mergeCell ref="F323:G323"/>
    <mergeCell ref="H323:I323"/>
    <mergeCell ref="J323:K323"/>
    <mergeCell ref="L323:M323"/>
    <mergeCell ref="N323:O323"/>
    <mergeCell ref="P323:Q323"/>
    <mergeCell ref="R323:S323"/>
    <mergeCell ref="T323:U323"/>
    <mergeCell ref="V323:W323"/>
    <mergeCell ref="T321:U321"/>
    <mergeCell ref="V321:W321"/>
    <mergeCell ref="V322:W322"/>
    <mergeCell ref="D323:E323"/>
    <mergeCell ref="D326:W326"/>
    <mergeCell ref="P322:Q322"/>
    <mergeCell ref="R322:S322"/>
    <mergeCell ref="J307:K307"/>
    <mergeCell ref="L307:M307"/>
    <mergeCell ref="V308:W308"/>
    <mergeCell ref="H306:I306"/>
    <mergeCell ref="V311:W311"/>
    <mergeCell ref="D312:E312"/>
    <mergeCell ref="F312:G312"/>
    <mergeCell ref="V313:W313"/>
    <mergeCell ref="D314:W314"/>
    <mergeCell ref="D310:E310"/>
    <mergeCell ref="R310:S310"/>
    <mergeCell ref="P310:Q310"/>
    <mergeCell ref="T319:U319"/>
    <mergeCell ref="D322:E322"/>
    <mergeCell ref="F322:G322"/>
    <mergeCell ref="H322:I322"/>
    <mergeCell ref="J322:K322"/>
    <mergeCell ref="L322:M322"/>
    <mergeCell ref="L315:M315"/>
    <mergeCell ref="N315:O315"/>
    <mergeCell ref="P315:Q315"/>
    <mergeCell ref="V320:W320"/>
    <mergeCell ref="D321:E321"/>
    <mergeCell ref="V324:W324"/>
    <mergeCell ref="D325:E325"/>
    <mergeCell ref="T320:U320"/>
    <mergeCell ref="X295:Z299"/>
    <mergeCell ref="P295:Q295"/>
    <mergeCell ref="H300:I300"/>
    <mergeCell ref="J300:K300"/>
    <mergeCell ref="J301:K301"/>
    <mergeCell ref="D305:E305"/>
    <mergeCell ref="F305:G305"/>
    <mergeCell ref="F297:G297"/>
    <mergeCell ref="J305:K305"/>
    <mergeCell ref="D301:E301"/>
    <mergeCell ref="D296:E296"/>
    <mergeCell ref="F296:G296"/>
    <mergeCell ref="L306:M306"/>
    <mergeCell ref="D304:Z304"/>
    <mergeCell ref="T315:U315"/>
    <mergeCell ref="D300:E300"/>
    <mergeCell ref="F300:G300"/>
    <mergeCell ref="V298:W298"/>
    <mergeCell ref="D299:E299"/>
    <mergeCell ref="N297:O297"/>
    <mergeCell ref="J320:K320"/>
    <mergeCell ref="L320:M320"/>
    <mergeCell ref="R305:S305"/>
    <mergeCell ref="J303:K303"/>
    <mergeCell ref="L303:M303"/>
    <mergeCell ref="D297:E297"/>
    <mergeCell ref="R303:S303"/>
    <mergeCell ref="D295:E295"/>
    <mergeCell ref="F303:G303"/>
    <mergeCell ref="D303:E303"/>
    <mergeCell ref="H305:I305"/>
    <mergeCell ref="F285:Z285"/>
    <mergeCell ref="F274:G274"/>
    <mergeCell ref="D289:E289"/>
    <mergeCell ref="D282:E282"/>
    <mergeCell ref="F282:G282"/>
    <mergeCell ref="P301:Q301"/>
    <mergeCell ref="V293:W293"/>
    <mergeCell ref="V289:W289"/>
    <mergeCell ref="N288:O288"/>
    <mergeCell ref="R288:S288"/>
    <mergeCell ref="L295:M295"/>
    <mergeCell ref="V303:W303"/>
    <mergeCell ref="V288:W288"/>
    <mergeCell ref="F289:G289"/>
    <mergeCell ref="H289:I289"/>
    <mergeCell ref="F290:G290"/>
    <mergeCell ref="H290:I290"/>
    <mergeCell ref="J295:K295"/>
    <mergeCell ref="R290:S290"/>
    <mergeCell ref="L297:M297"/>
    <mergeCell ref="R297:S297"/>
    <mergeCell ref="H297:I297"/>
    <mergeCell ref="T301:U301"/>
    <mergeCell ref="J290:K290"/>
    <mergeCell ref="P296:Q296"/>
    <mergeCell ref="J298:K298"/>
    <mergeCell ref="T299:U299"/>
    <mergeCell ref="N299:O299"/>
    <mergeCell ref="L299:M299"/>
    <mergeCell ref="T297:U297"/>
    <mergeCell ref="F295:G295"/>
    <mergeCell ref="H295:I295"/>
    <mergeCell ref="T289:U289"/>
    <mergeCell ref="P290:Q290"/>
    <mergeCell ref="L301:M301"/>
    <mergeCell ref="H301:I301"/>
    <mergeCell ref="V296:W296"/>
    <mergeCell ref="V295:W295"/>
    <mergeCell ref="L296:M296"/>
    <mergeCell ref="V299:W299"/>
    <mergeCell ref="R295:S295"/>
    <mergeCell ref="H296:I296"/>
    <mergeCell ref="N298:O298"/>
    <mergeCell ref="T298:U298"/>
    <mergeCell ref="P293:Q293"/>
    <mergeCell ref="D291:Z291"/>
    <mergeCell ref="J293:K293"/>
    <mergeCell ref="D290:E290"/>
    <mergeCell ref="R300:S300"/>
    <mergeCell ref="L283:M283"/>
    <mergeCell ref="N283:O283"/>
    <mergeCell ref="H282:I282"/>
    <mergeCell ref="D287:Z287"/>
    <mergeCell ref="H288:I288"/>
    <mergeCell ref="N295:O295"/>
    <mergeCell ref="L293:M293"/>
    <mergeCell ref="L288:M288"/>
    <mergeCell ref="H293:I293"/>
    <mergeCell ref="T293:U293"/>
    <mergeCell ref="F293:G293"/>
    <mergeCell ref="J282:K282"/>
    <mergeCell ref="L282:M282"/>
    <mergeCell ref="P288:Q288"/>
    <mergeCell ref="D288:E288"/>
    <mergeCell ref="T290:U290"/>
    <mergeCell ref="J283:K283"/>
    <mergeCell ref="T282:U282"/>
    <mergeCell ref="D283:E283"/>
    <mergeCell ref="F283:G283"/>
    <mergeCell ref="H283:I283"/>
    <mergeCell ref="N293:O293"/>
    <mergeCell ref="V290:W290"/>
    <mergeCell ref="T288:U288"/>
    <mergeCell ref="D293:E293"/>
    <mergeCell ref="D284:X284"/>
    <mergeCell ref="T283:U283"/>
    <mergeCell ref="J288:K288"/>
    <mergeCell ref="L289:M289"/>
    <mergeCell ref="J289:K289"/>
    <mergeCell ref="R293:S293"/>
    <mergeCell ref="P289:Q289"/>
    <mergeCell ref="D279:E279"/>
    <mergeCell ref="P275:Q275"/>
    <mergeCell ref="V275:W275"/>
    <mergeCell ref="L274:M274"/>
    <mergeCell ref="H274:I274"/>
    <mergeCell ref="T279:U279"/>
    <mergeCell ref="V279:W279"/>
    <mergeCell ref="V274:W274"/>
    <mergeCell ref="T274:U274"/>
    <mergeCell ref="F277:Z277"/>
    <mergeCell ref="F275:G275"/>
    <mergeCell ref="D276:X276"/>
    <mergeCell ref="R274:S274"/>
    <mergeCell ref="R275:S275"/>
    <mergeCell ref="N274:O274"/>
    <mergeCell ref="L279:M279"/>
    <mergeCell ref="H279:I279"/>
    <mergeCell ref="P279:Q279"/>
    <mergeCell ref="J274:K274"/>
    <mergeCell ref="F279:G279"/>
    <mergeCell ref="J279:K279"/>
    <mergeCell ref="D272:E272"/>
    <mergeCell ref="F272:Z272"/>
    <mergeCell ref="J275:K275"/>
    <mergeCell ref="L212:M212"/>
    <mergeCell ref="N212:O212"/>
    <mergeCell ref="P212:Q212"/>
    <mergeCell ref="R212:S212"/>
    <mergeCell ref="J212:K212"/>
    <mergeCell ref="D267:E267"/>
    <mergeCell ref="F267:G267"/>
    <mergeCell ref="J256:K256"/>
    <mergeCell ref="L256:M256"/>
    <mergeCell ref="J266:K266"/>
    <mergeCell ref="L266:M266"/>
    <mergeCell ref="F200:G200"/>
    <mergeCell ref="L269:M269"/>
    <mergeCell ref="N269:O269"/>
    <mergeCell ref="F167:Z167"/>
    <mergeCell ref="V192:W192"/>
    <mergeCell ref="L192:M192"/>
    <mergeCell ref="R195:S195"/>
    <mergeCell ref="F177:G177"/>
    <mergeCell ref="V190:W190"/>
    <mergeCell ref="P190:Q190"/>
    <mergeCell ref="P177:Q177"/>
    <mergeCell ref="R177:S177"/>
    <mergeCell ref="F171:G171"/>
    <mergeCell ref="T204:U204"/>
    <mergeCell ref="F206:Z206"/>
    <mergeCell ref="D203:E203"/>
    <mergeCell ref="F203:G203"/>
    <mergeCell ref="V203:W203"/>
    <mergeCell ref="D202:E202"/>
    <mergeCell ref="R202:S202"/>
    <mergeCell ref="T202:U202"/>
    <mergeCell ref="L195:M195"/>
    <mergeCell ref="R192:S192"/>
    <mergeCell ref="L204:M204"/>
    <mergeCell ref="T184:U184"/>
    <mergeCell ref="T181:U181"/>
    <mergeCell ref="V181:W181"/>
    <mergeCell ref="J198:K198"/>
    <mergeCell ref="N197:O197"/>
    <mergeCell ref="V185:W185"/>
    <mergeCell ref="V196:W196"/>
    <mergeCell ref="J190:K190"/>
    <mergeCell ref="V179:W179"/>
    <mergeCell ref="D180:Z180"/>
    <mergeCell ref="R198:S198"/>
    <mergeCell ref="D182:E182"/>
    <mergeCell ref="F182:G182"/>
    <mergeCell ref="V194:W194"/>
    <mergeCell ref="D192:E192"/>
    <mergeCell ref="L196:M196"/>
    <mergeCell ref="P195:Q195"/>
    <mergeCell ref="D181:E181"/>
    <mergeCell ref="F181:G181"/>
    <mergeCell ref="T192:U192"/>
    <mergeCell ref="T194:U194"/>
    <mergeCell ref="V197:W197"/>
    <mergeCell ref="F191:G191"/>
    <mergeCell ref="N193:O193"/>
    <mergeCell ref="J195:K195"/>
    <mergeCell ref="D187:E187"/>
    <mergeCell ref="F194:G194"/>
    <mergeCell ref="D195:E195"/>
    <mergeCell ref="D191:E191"/>
    <mergeCell ref="D190:E190"/>
    <mergeCell ref="N194:O194"/>
    <mergeCell ref="J191:K191"/>
    <mergeCell ref="L190:M190"/>
    <mergeCell ref="R193:S193"/>
    <mergeCell ref="P192:Q192"/>
    <mergeCell ref="D197:E197"/>
    <mergeCell ref="F197:G197"/>
    <mergeCell ref="D194:E194"/>
    <mergeCell ref="R197:S197"/>
    <mergeCell ref="H197:I197"/>
    <mergeCell ref="J197:K197"/>
    <mergeCell ref="P197:Q197"/>
    <mergeCell ref="L193:M193"/>
    <mergeCell ref="V198:W198"/>
    <mergeCell ref="H217:I217"/>
    <mergeCell ref="J217:K217"/>
    <mergeCell ref="L217:M217"/>
    <mergeCell ref="N217:O217"/>
    <mergeCell ref="P217:Q217"/>
    <mergeCell ref="R217:S217"/>
    <mergeCell ref="N279:O279"/>
    <mergeCell ref="D268:E268"/>
    <mergeCell ref="D277:E277"/>
    <mergeCell ref="H275:I275"/>
    <mergeCell ref="D262:Z262"/>
    <mergeCell ref="D205:X205"/>
    <mergeCell ref="V204:W204"/>
    <mergeCell ref="D216:Z216"/>
    <mergeCell ref="T212:U212"/>
    <mergeCell ref="V212:W212"/>
    <mergeCell ref="D212:E212"/>
    <mergeCell ref="F212:G212"/>
    <mergeCell ref="H212:I212"/>
    <mergeCell ref="D270:E270"/>
    <mergeCell ref="F270:G270"/>
    <mergeCell ref="V261:W261"/>
    <mergeCell ref="T261:U261"/>
    <mergeCell ref="T255:U255"/>
    <mergeCell ref="V255:W255"/>
    <mergeCell ref="F256:G256"/>
    <mergeCell ref="H256:I256"/>
    <mergeCell ref="L211:M211"/>
    <mergeCell ref="P211:Q211"/>
    <mergeCell ref="R211:S211"/>
    <mergeCell ref="T211:U211"/>
    <mergeCell ref="V184:W184"/>
    <mergeCell ref="R182:S182"/>
    <mergeCell ref="T182:U182"/>
    <mergeCell ref="H179:I179"/>
    <mergeCell ref="R268:S268"/>
    <mergeCell ref="J179:K179"/>
    <mergeCell ref="L179:M179"/>
    <mergeCell ref="N179:O179"/>
    <mergeCell ref="P179:Q179"/>
    <mergeCell ref="R179:S179"/>
    <mergeCell ref="T179:U179"/>
    <mergeCell ref="R181:S181"/>
    <mergeCell ref="T268:U268"/>
    <mergeCell ref="V268:W268"/>
    <mergeCell ref="V245:W245"/>
    <mergeCell ref="V211:W211"/>
    <mergeCell ref="N198:O198"/>
    <mergeCell ref="V202:W202"/>
    <mergeCell ref="V201:W201"/>
    <mergeCell ref="H203:I203"/>
    <mergeCell ref="H200:I200"/>
    <mergeCell ref="J200:K200"/>
    <mergeCell ref="N261:O261"/>
    <mergeCell ref="P261:Q261"/>
    <mergeCell ref="R261:S261"/>
    <mergeCell ref="P241:Q241"/>
    <mergeCell ref="H250:I250"/>
    <mergeCell ref="J250:K250"/>
    <mergeCell ref="P247:Q247"/>
    <mergeCell ref="L241:M241"/>
    <mergeCell ref="N241:O241"/>
    <mergeCell ref="R266:S266"/>
    <mergeCell ref="N80:O80"/>
    <mergeCell ref="P80:Q80"/>
    <mergeCell ref="V76:W76"/>
    <mergeCell ref="D77:Z77"/>
    <mergeCell ref="H428:I428"/>
    <mergeCell ref="D429:E429"/>
    <mergeCell ref="D427:E427"/>
    <mergeCell ref="F427:G427"/>
    <mergeCell ref="F429:G429"/>
    <mergeCell ref="N252:O252"/>
    <mergeCell ref="D236:E236"/>
    <mergeCell ref="D204:E204"/>
    <mergeCell ref="L164:M164"/>
    <mergeCell ref="N164:O164"/>
    <mergeCell ref="P164:Q164"/>
    <mergeCell ref="R164:S164"/>
    <mergeCell ref="H165:I165"/>
    <mergeCell ref="J165:K165"/>
    <mergeCell ref="R194:S194"/>
    <mergeCell ref="V193:W193"/>
    <mergeCell ref="D172:E172"/>
    <mergeCell ref="F172:G172"/>
    <mergeCell ref="P194:Q194"/>
    <mergeCell ref="H172:I172"/>
    <mergeCell ref="R172:S172"/>
    <mergeCell ref="J192:K192"/>
    <mergeCell ref="D281:E281"/>
    <mergeCell ref="N86:O86"/>
    <mergeCell ref="P86:Q86"/>
    <mergeCell ref="J196:K196"/>
    <mergeCell ref="V191:W191"/>
    <mergeCell ref="D274:E274"/>
    <mergeCell ref="H74:I74"/>
    <mergeCell ref="D53:E53"/>
    <mergeCell ref="D140:E140"/>
    <mergeCell ref="F140:G140"/>
    <mergeCell ref="H140:I140"/>
    <mergeCell ref="J140:K140"/>
    <mergeCell ref="L140:M140"/>
    <mergeCell ref="N140:O140"/>
    <mergeCell ref="P140:Q140"/>
    <mergeCell ref="D92:Z92"/>
    <mergeCell ref="D93:E93"/>
    <mergeCell ref="D136:E136"/>
    <mergeCell ref="D138:E138"/>
    <mergeCell ref="F138:G138"/>
    <mergeCell ref="H138:I138"/>
    <mergeCell ref="J138:K138"/>
    <mergeCell ref="L138:M138"/>
    <mergeCell ref="N138:O138"/>
    <mergeCell ref="P138:Q138"/>
    <mergeCell ref="R138:S138"/>
    <mergeCell ref="T138:U138"/>
    <mergeCell ref="V138:W138"/>
    <mergeCell ref="D139:E139"/>
    <mergeCell ref="F139:G139"/>
    <mergeCell ref="H139:I139"/>
    <mergeCell ref="J81:K81"/>
    <mergeCell ref="T76:U76"/>
    <mergeCell ref="V81:W81"/>
    <mergeCell ref="R76:S76"/>
    <mergeCell ref="D87:Z87"/>
    <mergeCell ref="P122:Q122"/>
    <mergeCell ref="V95:W95"/>
    <mergeCell ref="V88:W88"/>
    <mergeCell ref="D437:E437"/>
    <mergeCell ref="F437:G437"/>
    <mergeCell ref="R239:S239"/>
    <mergeCell ref="D249:Z249"/>
    <mergeCell ref="D250:E250"/>
    <mergeCell ref="F250:G250"/>
    <mergeCell ref="F288:G288"/>
    <mergeCell ref="D239:E239"/>
    <mergeCell ref="F239:G239"/>
    <mergeCell ref="H239:I239"/>
    <mergeCell ref="J239:K239"/>
    <mergeCell ref="L239:M239"/>
    <mergeCell ref="N239:O239"/>
    <mergeCell ref="P239:Q239"/>
    <mergeCell ref="R279:S279"/>
    <mergeCell ref="J267:K267"/>
    <mergeCell ref="J422:K422"/>
    <mergeCell ref="R422:S422"/>
    <mergeCell ref="T191:U191"/>
    <mergeCell ref="T195:U195"/>
    <mergeCell ref="D275:E275"/>
    <mergeCell ref="D178:Z178"/>
    <mergeCell ref="D179:E179"/>
    <mergeCell ref="F179:G179"/>
    <mergeCell ref="R255:S255"/>
    <mergeCell ref="P274:Q274"/>
    <mergeCell ref="L177:M177"/>
    <mergeCell ref="N177:O177"/>
    <mergeCell ref="T177:U177"/>
    <mergeCell ref="F190:G190"/>
    <mergeCell ref="L267:M267"/>
    <mergeCell ref="R73:S73"/>
    <mergeCell ref="A86:A87"/>
    <mergeCell ref="H536:I536"/>
    <mergeCell ref="J536:K536"/>
    <mergeCell ref="P536:Q536"/>
    <mergeCell ref="P492:Q492"/>
    <mergeCell ref="N492:O492"/>
    <mergeCell ref="H370:I370"/>
    <mergeCell ref="H374:I374"/>
    <mergeCell ref="N429:O429"/>
    <mergeCell ref="P245:Q245"/>
    <mergeCell ref="H199:I199"/>
    <mergeCell ref="N199:O199"/>
    <mergeCell ref="D200:E200"/>
    <mergeCell ref="P203:Q203"/>
    <mergeCell ref="N507:O507"/>
    <mergeCell ref="H493:I493"/>
    <mergeCell ref="J493:K493"/>
    <mergeCell ref="H496:I496"/>
    <mergeCell ref="N494:O494"/>
    <mergeCell ref="J495:K495"/>
    <mergeCell ref="L495:M495"/>
    <mergeCell ref="H494:I494"/>
    <mergeCell ref="H448:I448"/>
    <mergeCell ref="J459:K459"/>
    <mergeCell ref="L459:M459"/>
    <mergeCell ref="N459:O459"/>
    <mergeCell ref="P459:Q459"/>
    <mergeCell ref="H492:I492"/>
    <mergeCell ref="D449:Z449"/>
    <mergeCell ref="J448:K448"/>
    <mergeCell ref="L172:M172"/>
    <mergeCell ref="D26:E26"/>
    <mergeCell ref="J21:K21"/>
    <mergeCell ref="J22:K22"/>
    <mergeCell ref="R86:S86"/>
    <mergeCell ref="J80:K80"/>
    <mergeCell ref="D18:X18"/>
    <mergeCell ref="D19:E19"/>
    <mergeCell ref="F19:Z19"/>
    <mergeCell ref="V374:W374"/>
    <mergeCell ref="T417:U417"/>
    <mergeCell ref="V417:W417"/>
    <mergeCell ref="T418:U418"/>
    <mergeCell ref="D42:E42"/>
    <mergeCell ref="F42:G42"/>
    <mergeCell ref="H42:I42"/>
    <mergeCell ref="J42:K42"/>
    <mergeCell ref="L42:M42"/>
    <mergeCell ref="N42:O42"/>
    <mergeCell ref="P42:Q42"/>
    <mergeCell ref="R42:S42"/>
    <mergeCell ref="T42:U42"/>
    <mergeCell ref="V42:W42"/>
    <mergeCell ref="D43:E43"/>
    <mergeCell ref="F43:G43"/>
    <mergeCell ref="L75:M75"/>
    <mergeCell ref="P81:Q81"/>
    <mergeCell ref="V52:W52"/>
    <mergeCell ref="T52:U52"/>
    <mergeCell ref="T193:U193"/>
    <mergeCell ref="D186:X186"/>
    <mergeCell ref="V164:W164"/>
    <mergeCell ref="P78:Q78"/>
    <mergeCell ref="D56:E56"/>
    <mergeCell ref="F53:G53"/>
    <mergeCell ref="F54:G54"/>
    <mergeCell ref="L17:M17"/>
    <mergeCell ref="N17:O17"/>
    <mergeCell ref="P17:Q17"/>
    <mergeCell ref="R17:S17"/>
    <mergeCell ref="T17:U17"/>
    <mergeCell ref="H50:I50"/>
    <mergeCell ref="V17:W17"/>
    <mergeCell ref="D14:E14"/>
    <mergeCell ref="F14:G14"/>
    <mergeCell ref="H14:I14"/>
    <mergeCell ref="J14:K14"/>
    <mergeCell ref="L14:M14"/>
    <mergeCell ref="N14:O14"/>
    <mergeCell ref="P14:Q14"/>
    <mergeCell ref="R14:S14"/>
    <mergeCell ref="T14:U14"/>
    <mergeCell ref="V14:W14"/>
    <mergeCell ref="D15:E15"/>
    <mergeCell ref="F15:G15"/>
    <mergeCell ref="H15:I15"/>
    <mergeCell ref="J15:K15"/>
    <mergeCell ref="L15:M15"/>
    <mergeCell ref="N15:O15"/>
    <mergeCell ref="P15:Q15"/>
    <mergeCell ref="R15:S15"/>
    <mergeCell ref="T15:U15"/>
    <mergeCell ref="V15:W15"/>
    <mergeCell ref="V43:W43"/>
    <mergeCell ref="F16:G16"/>
    <mergeCell ref="R29:S29"/>
    <mergeCell ref="V21:W21"/>
    <mergeCell ref="P27:Q27"/>
    <mergeCell ref="R27:S27"/>
    <mergeCell ref="T27:U27"/>
    <mergeCell ref="V27:W27"/>
    <mergeCell ref="D28:E28"/>
    <mergeCell ref="J29:K29"/>
    <mergeCell ref="L29:M29"/>
    <mergeCell ref="F28:G28"/>
    <mergeCell ref="H28:I28"/>
    <mergeCell ref="R21:S21"/>
    <mergeCell ref="T21:U21"/>
    <mergeCell ref="P26:Q26"/>
    <mergeCell ref="V28:W28"/>
    <mergeCell ref="V29:W29"/>
    <mergeCell ref="P29:Q29"/>
    <mergeCell ref="D22:E22"/>
    <mergeCell ref="L28:M28"/>
    <mergeCell ref="N28:O28"/>
    <mergeCell ref="P28:Q28"/>
    <mergeCell ref="R28:S28"/>
    <mergeCell ref="P21:Q21"/>
    <mergeCell ref="J28:K28"/>
    <mergeCell ref="T26:U26"/>
    <mergeCell ref="V26:W26"/>
    <mergeCell ref="F24:Z24"/>
    <mergeCell ref="D23:X23"/>
    <mergeCell ref="D24:E24"/>
    <mergeCell ref="R22:S22"/>
    <mergeCell ref="L22:M22"/>
    <mergeCell ref="T22:U22"/>
    <mergeCell ref="L12:M12"/>
    <mergeCell ref="N12:O12"/>
    <mergeCell ref="P12:Q12"/>
    <mergeCell ref="R12:S12"/>
    <mergeCell ref="T12:U12"/>
    <mergeCell ref="V12:W12"/>
    <mergeCell ref="D13:E13"/>
    <mergeCell ref="F13:G13"/>
    <mergeCell ref="H13:I13"/>
    <mergeCell ref="J13:K13"/>
    <mergeCell ref="L13:M13"/>
    <mergeCell ref="N13:O13"/>
    <mergeCell ref="P13:Q13"/>
    <mergeCell ref="R13:S13"/>
    <mergeCell ref="T13:U13"/>
    <mergeCell ref="V13:W13"/>
    <mergeCell ref="H21:I21"/>
    <mergeCell ref="L21:M21"/>
    <mergeCell ref="H16:I16"/>
    <mergeCell ref="J16:K16"/>
    <mergeCell ref="L16:M16"/>
    <mergeCell ref="N16:O16"/>
    <mergeCell ref="P16:Q16"/>
    <mergeCell ref="R16:S16"/>
    <mergeCell ref="T16:U16"/>
    <mergeCell ref="V16:W16"/>
    <mergeCell ref="D17:E17"/>
    <mergeCell ref="F17:G17"/>
    <mergeCell ref="H17:I17"/>
    <mergeCell ref="J17:K17"/>
    <mergeCell ref="D16:E16"/>
    <mergeCell ref="N6:O6"/>
    <mergeCell ref="P6:Q6"/>
    <mergeCell ref="R6:S6"/>
    <mergeCell ref="T6:U6"/>
    <mergeCell ref="V6:W6"/>
    <mergeCell ref="D7:E7"/>
    <mergeCell ref="F7:G7"/>
    <mergeCell ref="H7:I7"/>
    <mergeCell ref="J7:K7"/>
    <mergeCell ref="L7:M7"/>
    <mergeCell ref="N7:O7"/>
    <mergeCell ref="P7:Q7"/>
    <mergeCell ref="R7:S7"/>
    <mergeCell ref="T7:U7"/>
    <mergeCell ref="V7:W7"/>
    <mergeCell ref="D11:E11"/>
    <mergeCell ref="F11:G11"/>
    <mergeCell ref="H11:I11"/>
    <mergeCell ref="J11:K11"/>
    <mergeCell ref="L11:M11"/>
    <mergeCell ref="N11:O11"/>
    <mergeCell ref="P11:Q11"/>
    <mergeCell ref="R11:S11"/>
    <mergeCell ref="T11:U11"/>
    <mergeCell ref="V11:W11"/>
    <mergeCell ref="D10:E10"/>
    <mergeCell ref="F10:G10"/>
    <mergeCell ref="F9:G9"/>
    <mergeCell ref="H9:I9"/>
    <mergeCell ref="J9:K9"/>
    <mergeCell ref="L9:M9"/>
    <mergeCell ref="N9:O9"/>
    <mergeCell ref="N8:O8"/>
    <mergeCell ref="P8:Q8"/>
    <mergeCell ref="R8:S8"/>
    <mergeCell ref="T8:U8"/>
    <mergeCell ref="V8:W8"/>
    <mergeCell ref="D9:E9"/>
    <mergeCell ref="R190:S190"/>
    <mergeCell ref="R191:S191"/>
    <mergeCell ref="H191:I191"/>
    <mergeCell ref="T153:U153"/>
    <mergeCell ref="R153:S153"/>
    <mergeCell ref="H261:I261"/>
    <mergeCell ref="D269:E269"/>
    <mergeCell ref="F269:G269"/>
    <mergeCell ref="H269:I269"/>
    <mergeCell ref="J269:K269"/>
    <mergeCell ref="P9:Q9"/>
    <mergeCell ref="R9:S9"/>
    <mergeCell ref="T9:U9"/>
    <mergeCell ref="V9:W9"/>
    <mergeCell ref="H10:I10"/>
    <mergeCell ref="J10:K10"/>
    <mergeCell ref="L10:M10"/>
    <mergeCell ref="N10:O10"/>
    <mergeCell ref="P10:Q10"/>
    <mergeCell ref="R10:S10"/>
    <mergeCell ref="T10:U10"/>
    <mergeCell ref="V10:W10"/>
    <mergeCell ref="D12:E12"/>
    <mergeCell ref="F12:G12"/>
    <mergeCell ref="H12:I12"/>
    <mergeCell ref="J12:K12"/>
    <mergeCell ref="T437:U437"/>
    <mergeCell ref="V437:W437"/>
    <mergeCell ref="D438:X438"/>
    <mergeCell ref="D503:E503"/>
    <mergeCell ref="T426:U426"/>
    <mergeCell ref="V256:W256"/>
    <mergeCell ref="J254:K254"/>
    <mergeCell ref="L254:M254"/>
    <mergeCell ref="N254:O254"/>
    <mergeCell ref="P254:Q254"/>
    <mergeCell ref="R254:S254"/>
    <mergeCell ref="H299:I299"/>
    <mergeCell ref="D263:E263"/>
    <mergeCell ref="F263:G263"/>
    <mergeCell ref="H263:I263"/>
    <mergeCell ref="J263:K263"/>
    <mergeCell ref="F374:G374"/>
    <mergeCell ref="J281:K281"/>
    <mergeCell ref="H281:I281"/>
    <mergeCell ref="D294:Z294"/>
    <mergeCell ref="D255:E255"/>
    <mergeCell ref="F255:G255"/>
    <mergeCell ref="H255:I255"/>
    <mergeCell ref="V398:W398"/>
    <mergeCell ref="D399:E399"/>
    <mergeCell ref="F399:G399"/>
    <mergeCell ref="H303:I303"/>
    <mergeCell ref="L275:M275"/>
    <mergeCell ref="L281:M281"/>
    <mergeCell ref="X281:Z283"/>
    <mergeCell ref="V282:W282"/>
    <mergeCell ref="H270:I270"/>
    <mergeCell ref="N301:O301"/>
    <mergeCell ref="N303:O303"/>
    <mergeCell ref="N300:O300"/>
    <mergeCell ref="V300:W300"/>
    <mergeCell ref="D298:E298"/>
    <mergeCell ref="R299:S299"/>
    <mergeCell ref="N281:O281"/>
    <mergeCell ref="R282:S282"/>
    <mergeCell ref="R283:S283"/>
    <mergeCell ref="P269:Q269"/>
    <mergeCell ref="R269:S269"/>
    <mergeCell ref="T269:U269"/>
    <mergeCell ref="V269:W269"/>
    <mergeCell ref="R263:S263"/>
    <mergeCell ref="H267:I267"/>
    <mergeCell ref="P263:Q263"/>
    <mergeCell ref="N266:O266"/>
    <mergeCell ref="P266:Q266"/>
    <mergeCell ref="L263:M263"/>
    <mergeCell ref="N263:O263"/>
    <mergeCell ref="T263:U263"/>
    <mergeCell ref="V263:W263"/>
    <mergeCell ref="D264:Z264"/>
    <mergeCell ref="J270:K270"/>
    <mergeCell ref="L270:M270"/>
    <mergeCell ref="N270:O270"/>
    <mergeCell ref="P270:Q270"/>
    <mergeCell ref="R270:S270"/>
    <mergeCell ref="T270:U270"/>
    <mergeCell ref="N275:O275"/>
    <mergeCell ref="T275:U275"/>
    <mergeCell ref="D271:X271"/>
    <mergeCell ref="T266:U266"/>
    <mergeCell ref="V266:W266"/>
    <mergeCell ref="D256:E256"/>
    <mergeCell ref="L268:M268"/>
    <mergeCell ref="N268:O268"/>
    <mergeCell ref="P268:Q268"/>
    <mergeCell ref="F261:G261"/>
    <mergeCell ref="R256:S256"/>
    <mergeCell ref="J261:K261"/>
    <mergeCell ref="L261:M261"/>
    <mergeCell ref="L252:M252"/>
    <mergeCell ref="F244:G244"/>
    <mergeCell ref="H244:I244"/>
    <mergeCell ref="J244:K244"/>
    <mergeCell ref="L244:M244"/>
    <mergeCell ref="N244:O244"/>
    <mergeCell ref="J255:K255"/>
    <mergeCell ref="L255:M255"/>
    <mergeCell ref="R247:S247"/>
    <mergeCell ref="T247:U247"/>
    <mergeCell ref="V247:W247"/>
    <mergeCell ref="D261:E261"/>
    <mergeCell ref="R252:S252"/>
    <mergeCell ref="R241:S241"/>
    <mergeCell ref="D248:Z248"/>
    <mergeCell ref="D254:E254"/>
    <mergeCell ref="F254:G254"/>
    <mergeCell ref="H254:I254"/>
    <mergeCell ref="L250:M250"/>
    <mergeCell ref="D257:X257"/>
    <mergeCell ref="D258:E258"/>
    <mergeCell ref="F258:Z258"/>
    <mergeCell ref="D260:Z260"/>
    <mergeCell ref="D252:E252"/>
    <mergeCell ref="T252:U252"/>
    <mergeCell ref="V252:W252"/>
    <mergeCell ref="V254:W254"/>
    <mergeCell ref="N251:O251"/>
    <mergeCell ref="J252:K252"/>
    <mergeCell ref="T254:U254"/>
    <mergeCell ref="P252:Q252"/>
    <mergeCell ref="T245:U245"/>
    <mergeCell ref="D243:E243"/>
    <mergeCell ref="L243:M243"/>
    <mergeCell ref="T243:U243"/>
    <mergeCell ref="V243:W243"/>
    <mergeCell ref="D390:E390"/>
    <mergeCell ref="D265:Z265"/>
    <mergeCell ref="D266:E266"/>
    <mergeCell ref="F266:G266"/>
    <mergeCell ref="H266:I266"/>
    <mergeCell ref="V270:W270"/>
    <mergeCell ref="N267:O267"/>
    <mergeCell ref="P267:Q267"/>
    <mergeCell ref="R267:S267"/>
    <mergeCell ref="T267:U267"/>
    <mergeCell ref="V267:W267"/>
    <mergeCell ref="P298:Q298"/>
    <mergeCell ref="R298:S298"/>
    <mergeCell ref="L300:M300"/>
    <mergeCell ref="F268:G268"/>
    <mergeCell ref="H268:I268"/>
    <mergeCell ref="J268:K268"/>
    <mergeCell ref="N290:O290"/>
    <mergeCell ref="P281:Q281"/>
    <mergeCell ref="R281:S281"/>
    <mergeCell ref="T281:U281"/>
    <mergeCell ref="V281:W281"/>
    <mergeCell ref="D302:Z302"/>
    <mergeCell ref="L308:M308"/>
    <mergeCell ref="L298:M298"/>
    <mergeCell ref="P299:Q299"/>
    <mergeCell ref="N374:O374"/>
    <mergeCell ref="R296:S296"/>
    <mergeCell ref="P303:Q303"/>
    <mergeCell ref="P309:Q309"/>
    <mergeCell ref="R370:S370"/>
    <mergeCell ref="D375:X375"/>
    <mergeCell ref="R418:S418"/>
    <mergeCell ref="V416:W416"/>
    <mergeCell ref="F422:G422"/>
    <mergeCell ref="X243:Z245"/>
    <mergeCell ref="D244:E244"/>
    <mergeCell ref="D251:E251"/>
    <mergeCell ref="P244:Q244"/>
    <mergeCell ref="R244:S244"/>
    <mergeCell ref="T244:U244"/>
    <mergeCell ref="H243:I243"/>
    <mergeCell ref="J243:K243"/>
    <mergeCell ref="V244:W244"/>
    <mergeCell ref="P251:Q251"/>
    <mergeCell ref="F252:G252"/>
    <mergeCell ref="H252:I252"/>
    <mergeCell ref="T256:U256"/>
    <mergeCell ref="H251:I251"/>
    <mergeCell ref="N247:O247"/>
    <mergeCell ref="F251:G251"/>
    <mergeCell ref="R251:S251"/>
    <mergeCell ref="T251:U251"/>
    <mergeCell ref="V251:W251"/>
    <mergeCell ref="V250:W250"/>
    <mergeCell ref="D253:Z253"/>
    <mergeCell ref="N255:O255"/>
    <mergeCell ref="P255:Q255"/>
    <mergeCell ref="F247:G247"/>
    <mergeCell ref="D247:E247"/>
    <mergeCell ref="J247:K247"/>
    <mergeCell ref="L247:M247"/>
    <mergeCell ref="N256:O256"/>
    <mergeCell ref="R245:S245"/>
    <mergeCell ref="V422:W422"/>
    <mergeCell ref="V428:W428"/>
    <mergeCell ref="D400:E400"/>
    <mergeCell ref="D403:E403"/>
    <mergeCell ref="F403:G403"/>
    <mergeCell ref="H403:I403"/>
    <mergeCell ref="J403:K403"/>
    <mergeCell ref="L403:M403"/>
    <mergeCell ref="N403:O403"/>
    <mergeCell ref="P403:Q403"/>
    <mergeCell ref="R403:S403"/>
    <mergeCell ref="T403:U403"/>
    <mergeCell ref="V403:W403"/>
    <mergeCell ref="F400:G400"/>
    <mergeCell ref="H400:I400"/>
    <mergeCell ref="F420:Z420"/>
    <mergeCell ref="F416:G416"/>
    <mergeCell ref="F408:Z408"/>
    <mergeCell ref="D407:X407"/>
    <mergeCell ref="D419:X419"/>
    <mergeCell ref="R417:S417"/>
    <mergeCell ref="F406:G406"/>
    <mergeCell ref="H406:I406"/>
    <mergeCell ref="D404:E404"/>
    <mergeCell ref="F404:G404"/>
    <mergeCell ref="H404:I404"/>
    <mergeCell ref="J404:K404"/>
    <mergeCell ref="L404:M404"/>
    <mergeCell ref="N404:O404"/>
    <mergeCell ref="P404:Q404"/>
    <mergeCell ref="R404:S404"/>
    <mergeCell ref="V418:W418"/>
    <mergeCell ref="L428:M428"/>
    <mergeCell ref="N430:O430"/>
    <mergeCell ref="L422:M422"/>
    <mergeCell ref="N417:O417"/>
    <mergeCell ref="T300:U300"/>
    <mergeCell ref="T307:U307"/>
    <mergeCell ref="R301:S301"/>
    <mergeCell ref="F301:G301"/>
    <mergeCell ref="H507:I507"/>
    <mergeCell ref="H497:I497"/>
    <mergeCell ref="P496:Q496"/>
    <mergeCell ref="H503:I503"/>
    <mergeCell ref="N497:O497"/>
    <mergeCell ref="N496:O496"/>
    <mergeCell ref="T495:U495"/>
    <mergeCell ref="F503:G503"/>
    <mergeCell ref="T494:U494"/>
    <mergeCell ref="R494:S494"/>
    <mergeCell ref="J392:K392"/>
    <mergeCell ref="F428:G428"/>
    <mergeCell ref="J417:K417"/>
    <mergeCell ref="L417:M417"/>
    <mergeCell ref="P417:Q417"/>
    <mergeCell ref="F418:G418"/>
    <mergeCell ref="J418:K418"/>
    <mergeCell ref="H417:I417"/>
    <mergeCell ref="L418:M418"/>
    <mergeCell ref="D397:Z397"/>
    <mergeCell ref="F390:Z390"/>
    <mergeCell ref="D408:E408"/>
    <mergeCell ref="N418:O418"/>
    <mergeCell ref="T398:U398"/>
    <mergeCell ref="P97:Q97"/>
    <mergeCell ref="J107:K107"/>
    <mergeCell ref="D428:E428"/>
    <mergeCell ref="D493:E493"/>
    <mergeCell ref="N495:O495"/>
    <mergeCell ref="R493:S493"/>
    <mergeCell ref="D459:E459"/>
    <mergeCell ref="F459:G459"/>
    <mergeCell ref="H459:I459"/>
    <mergeCell ref="T496:U496"/>
    <mergeCell ref="V504:W504"/>
    <mergeCell ref="P505:Q505"/>
    <mergeCell ref="L496:M496"/>
    <mergeCell ref="L502:M502"/>
    <mergeCell ref="N502:O502"/>
    <mergeCell ref="L501:M501"/>
    <mergeCell ref="T497:U497"/>
    <mergeCell ref="P503:Q503"/>
    <mergeCell ref="R503:S503"/>
    <mergeCell ref="N504:O504"/>
    <mergeCell ref="V503:W503"/>
    <mergeCell ref="V459:W459"/>
    <mergeCell ref="D460:E460"/>
    <mergeCell ref="F460:G460"/>
    <mergeCell ref="H460:I460"/>
    <mergeCell ref="J503:K503"/>
    <mergeCell ref="L503:M503"/>
    <mergeCell ref="R459:S459"/>
    <mergeCell ref="T459:U459"/>
    <mergeCell ref="F430:G430"/>
    <mergeCell ref="V430:W430"/>
    <mergeCell ref="T429:U429"/>
    <mergeCell ref="L200:M200"/>
    <mergeCell ref="P201:Q201"/>
    <mergeCell ref="T198:U198"/>
    <mergeCell ref="T570:U570"/>
    <mergeCell ref="F571:G571"/>
    <mergeCell ref="H571:I571"/>
    <mergeCell ref="F574:G574"/>
    <mergeCell ref="T574:U574"/>
    <mergeCell ref="V160:W160"/>
    <mergeCell ref="P37:Q37"/>
    <mergeCell ref="N26:O26"/>
    <mergeCell ref="R26:S26"/>
    <mergeCell ref="F93:G93"/>
    <mergeCell ref="H93:I93"/>
    <mergeCell ref="J93:K93"/>
    <mergeCell ref="L93:M93"/>
    <mergeCell ref="V429:W429"/>
    <mergeCell ref="R573:S573"/>
    <mergeCell ref="R574:S574"/>
    <mergeCell ref="J147:K147"/>
    <mergeCell ref="J133:K133"/>
    <mergeCell ref="P134:Q134"/>
    <mergeCell ref="T119:U119"/>
    <mergeCell ref="H113:I113"/>
    <mergeCell ref="L114:M114"/>
    <mergeCell ref="V119:W119"/>
    <mergeCell ref="V506:W506"/>
    <mergeCell ref="J569:K569"/>
    <mergeCell ref="L565:M565"/>
    <mergeCell ref="N565:O565"/>
    <mergeCell ref="P570:Q570"/>
    <mergeCell ref="H572:I572"/>
    <mergeCell ref="F175:G175"/>
    <mergeCell ref="T163:U163"/>
    <mergeCell ref="V163:W163"/>
    <mergeCell ref="D164:E164"/>
    <mergeCell ref="H201:I201"/>
    <mergeCell ref="F241:G241"/>
    <mergeCell ref="J564:K564"/>
    <mergeCell ref="T190:U190"/>
    <mergeCell ref="T573:U573"/>
    <mergeCell ref="F156:G156"/>
    <mergeCell ref="D217:E217"/>
    <mergeCell ref="F217:G217"/>
    <mergeCell ref="F236:Z236"/>
    <mergeCell ref="D218:E218"/>
    <mergeCell ref="F218:G218"/>
    <mergeCell ref="H218:I218"/>
    <mergeCell ref="D223:E223"/>
    <mergeCell ref="F223:G223"/>
    <mergeCell ref="V239:W239"/>
    <mergeCell ref="D240:Z240"/>
    <mergeCell ref="J223:K223"/>
    <mergeCell ref="L223:M223"/>
    <mergeCell ref="N223:O223"/>
    <mergeCell ref="R160:S160"/>
    <mergeCell ref="F165:G165"/>
    <mergeCell ref="D163:E163"/>
    <mergeCell ref="P160:Q160"/>
    <mergeCell ref="T172:U172"/>
    <mergeCell ref="F193:G193"/>
    <mergeCell ref="D201:E201"/>
    <mergeCell ref="F199:G199"/>
    <mergeCell ref="N192:O192"/>
    <mergeCell ref="N163:O163"/>
    <mergeCell ref="P163:Q163"/>
    <mergeCell ref="H171:I171"/>
    <mergeCell ref="J163:K163"/>
    <mergeCell ref="T171:U171"/>
    <mergeCell ref="R175:S175"/>
    <mergeCell ref="H181:I181"/>
    <mergeCell ref="N172:O172"/>
    <mergeCell ref="T160:U160"/>
    <mergeCell ref="D241:E241"/>
    <mergeCell ref="T239:U239"/>
    <mergeCell ref="J172:K172"/>
    <mergeCell ref="L191:M191"/>
    <mergeCell ref="C188:Z188"/>
    <mergeCell ref="V162:W162"/>
    <mergeCell ref="N203:O203"/>
    <mergeCell ref="R162:S162"/>
    <mergeCell ref="T162:U162"/>
    <mergeCell ref="V177:W177"/>
    <mergeCell ref="H177:I177"/>
    <mergeCell ref="D238:Z238"/>
    <mergeCell ref="J241:K241"/>
    <mergeCell ref="J170:K170"/>
    <mergeCell ref="N170:O170"/>
    <mergeCell ref="F170:G170"/>
    <mergeCell ref="H170:I170"/>
    <mergeCell ref="V170:W170"/>
    <mergeCell ref="P170:Q170"/>
    <mergeCell ref="R170:S170"/>
    <mergeCell ref="D173:Z173"/>
    <mergeCell ref="D174:Z174"/>
    <mergeCell ref="D175:E175"/>
    <mergeCell ref="D103:Z103"/>
    <mergeCell ref="J104:K104"/>
    <mergeCell ref="V104:W104"/>
    <mergeCell ref="F113:G113"/>
    <mergeCell ref="R152:S152"/>
    <mergeCell ref="T152:U152"/>
    <mergeCell ref="J154:K154"/>
    <mergeCell ref="V153:W153"/>
    <mergeCell ref="V155:W155"/>
    <mergeCell ref="V172:W172"/>
    <mergeCell ref="T175:U175"/>
    <mergeCell ref="V175:W175"/>
    <mergeCell ref="D176:Z176"/>
    <mergeCell ref="D177:E177"/>
    <mergeCell ref="N191:O191"/>
    <mergeCell ref="N190:O190"/>
    <mergeCell ref="H190:I190"/>
    <mergeCell ref="H160:I160"/>
    <mergeCell ref="H154:I154"/>
    <mergeCell ref="T154:U154"/>
    <mergeCell ref="R154:S154"/>
    <mergeCell ref="D154:E154"/>
    <mergeCell ref="N152:O152"/>
    <mergeCell ref="F152:G152"/>
    <mergeCell ref="P172:Q172"/>
    <mergeCell ref="T164:U164"/>
    <mergeCell ref="D165:E165"/>
    <mergeCell ref="L165:M165"/>
    <mergeCell ref="N165:O165"/>
    <mergeCell ref="P165:Q165"/>
    <mergeCell ref="R165:S165"/>
    <mergeCell ref="J164:K164"/>
    <mergeCell ref="H162:I162"/>
    <mergeCell ref="J162:K162"/>
    <mergeCell ref="D132:E132"/>
    <mergeCell ref="D149:E149"/>
    <mergeCell ref="F129:G129"/>
    <mergeCell ref="P133:Q133"/>
    <mergeCell ref="L162:M162"/>
    <mergeCell ref="N162:O162"/>
    <mergeCell ref="N160:O160"/>
    <mergeCell ref="D27:E27"/>
    <mergeCell ref="V129:W129"/>
    <mergeCell ref="D124:E124"/>
    <mergeCell ref="F124:Z124"/>
    <mergeCell ref="V147:W147"/>
    <mergeCell ref="V133:W133"/>
    <mergeCell ref="T134:U134"/>
    <mergeCell ref="D122:E122"/>
    <mergeCell ref="F147:G147"/>
    <mergeCell ref="L35:M35"/>
    <mergeCell ref="R38:S38"/>
    <mergeCell ref="J97:K97"/>
    <mergeCell ref="L97:M97"/>
    <mergeCell ref="J130:K130"/>
    <mergeCell ref="L130:M130"/>
    <mergeCell ref="N130:O130"/>
    <mergeCell ref="F130:G130"/>
    <mergeCell ref="P147:Q147"/>
    <mergeCell ref="D135:X135"/>
    <mergeCell ref="T130:U130"/>
    <mergeCell ref="T133:U133"/>
    <mergeCell ref="P132:Q132"/>
    <mergeCell ref="H54:I54"/>
    <mergeCell ref="N154:O154"/>
    <mergeCell ref="L153:M153"/>
    <mergeCell ref="C150:Z150"/>
    <mergeCell ref="V134:W134"/>
    <mergeCell ref="H133:I133"/>
    <mergeCell ref="V152:W152"/>
    <mergeCell ref="N139:O139"/>
    <mergeCell ref="P139:Q139"/>
    <mergeCell ref="R139:S139"/>
    <mergeCell ref="T139:U139"/>
    <mergeCell ref="V139:W139"/>
    <mergeCell ref="R140:S140"/>
    <mergeCell ref="T140:U140"/>
    <mergeCell ref="N119:O119"/>
    <mergeCell ref="D158:E158"/>
    <mergeCell ref="D121:E121"/>
    <mergeCell ref="D127:E127"/>
    <mergeCell ref="L147:M147"/>
    <mergeCell ref="V130:W130"/>
    <mergeCell ref="D131:E131"/>
    <mergeCell ref="T147:U147"/>
    <mergeCell ref="F153:G153"/>
    <mergeCell ref="T129:U129"/>
    <mergeCell ref="D144:X144"/>
    <mergeCell ref="D145:E145"/>
    <mergeCell ref="F145:Z145"/>
    <mergeCell ref="J129:K129"/>
    <mergeCell ref="V127:W127"/>
    <mergeCell ref="R143:S143"/>
    <mergeCell ref="T143:U143"/>
    <mergeCell ref="V143:W143"/>
    <mergeCell ref="D128:E128"/>
    <mergeCell ref="L128:M128"/>
    <mergeCell ref="N155:O155"/>
    <mergeCell ref="J160:K160"/>
    <mergeCell ref="L160:M160"/>
    <mergeCell ref="N156:O156"/>
    <mergeCell ref="D152:E152"/>
    <mergeCell ref="L127:M127"/>
    <mergeCell ref="N127:O127"/>
    <mergeCell ref="F127:G127"/>
    <mergeCell ref="H127:I127"/>
    <mergeCell ref="J127:K127"/>
    <mergeCell ref="R128:S128"/>
    <mergeCell ref="N118:O118"/>
    <mergeCell ref="V117:W117"/>
    <mergeCell ref="P120:Q120"/>
    <mergeCell ref="H128:I128"/>
    <mergeCell ref="J128:K128"/>
    <mergeCell ref="R127:S127"/>
    <mergeCell ref="H147:I147"/>
    <mergeCell ref="P117:Q117"/>
    <mergeCell ref="F128:G128"/>
    <mergeCell ref="P130:Q130"/>
    <mergeCell ref="N153:O153"/>
    <mergeCell ref="F155:G155"/>
    <mergeCell ref="V156:W156"/>
    <mergeCell ref="F132:G132"/>
    <mergeCell ref="H132:I132"/>
    <mergeCell ref="J132:K132"/>
    <mergeCell ref="P155:Q155"/>
    <mergeCell ref="L155:M155"/>
    <mergeCell ref="R156:S156"/>
    <mergeCell ref="J115:K115"/>
    <mergeCell ref="T117:U117"/>
    <mergeCell ref="N113:O113"/>
    <mergeCell ref="J117:K117"/>
    <mergeCell ref="V115:W115"/>
    <mergeCell ref="T113:U113"/>
    <mergeCell ref="T114:U114"/>
    <mergeCell ref="L119:M119"/>
    <mergeCell ref="D29:E29"/>
    <mergeCell ref="F29:G29"/>
    <mergeCell ref="T28:U28"/>
    <mergeCell ref="H29:I29"/>
    <mergeCell ref="D21:E21"/>
    <mergeCell ref="H22:I22"/>
    <mergeCell ref="F22:G22"/>
    <mergeCell ref="R48:S48"/>
    <mergeCell ref="F37:G37"/>
    <mergeCell ref="L52:M52"/>
    <mergeCell ref="V107:W107"/>
    <mergeCell ref="P96:Q96"/>
    <mergeCell ref="R97:S97"/>
    <mergeCell ref="D95:E95"/>
    <mergeCell ref="R96:S96"/>
    <mergeCell ref="T96:U96"/>
    <mergeCell ref="D102:E102"/>
    <mergeCell ref="H76:I76"/>
    <mergeCell ref="V53:W53"/>
    <mergeCell ref="D72:Z72"/>
    <mergeCell ref="L74:M74"/>
    <mergeCell ref="V93:W93"/>
    <mergeCell ref="D94:E94"/>
    <mergeCell ref="F94:G94"/>
    <mergeCell ref="D622:E622"/>
    <mergeCell ref="F622:Z622"/>
    <mergeCell ref="D621:X621"/>
    <mergeCell ref="J571:K571"/>
    <mergeCell ref="L571:M571"/>
    <mergeCell ref="D502:E502"/>
    <mergeCell ref="R590:S590"/>
    <mergeCell ref="T590:U590"/>
    <mergeCell ref="L590:M590"/>
    <mergeCell ref="N590:O590"/>
    <mergeCell ref="P590:Q590"/>
    <mergeCell ref="D587:E587"/>
    <mergeCell ref="H587:I587"/>
    <mergeCell ref="D586:E586"/>
    <mergeCell ref="R586:S586"/>
    <mergeCell ref="F564:G564"/>
    <mergeCell ref="L588:M588"/>
    <mergeCell ref="T581:U581"/>
    <mergeCell ref="F588:G588"/>
    <mergeCell ref="J570:K570"/>
    <mergeCell ref="D588:E588"/>
    <mergeCell ref="V569:W569"/>
    <mergeCell ref="D620:E620"/>
    <mergeCell ref="R617:S617"/>
    <mergeCell ref="J619:K619"/>
    <mergeCell ref="F619:G619"/>
    <mergeCell ref="N618:O618"/>
    <mergeCell ref="F618:G618"/>
    <mergeCell ref="N617:O617"/>
    <mergeCell ref="P586:Q586"/>
    <mergeCell ref="V515:W515"/>
    <mergeCell ref="D515:E515"/>
    <mergeCell ref="A2:Z2"/>
    <mergeCell ref="C4:Z4"/>
    <mergeCell ref="N54:O54"/>
    <mergeCell ref="T54:U54"/>
    <mergeCell ref="V54:W54"/>
    <mergeCell ref="F21:G21"/>
    <mergeCell ref="V22:W22"/>
    <mergeCell ref="L51:M51"/>
    <mergeCell ref="L50:M50"/>
    <mergeCell ref="J51:K51"/>
    <mergeCell ref="N21:O21"/>
    <mergeCell ref="N29:O29"/>
    <mergeCell ref="F27:G27"/>
    <mergeCell ref="H27:I27"/>
    <mergeCell ref="J27:K27"/>
    <mergeCell ref="L27:M27"/>
    <mergeCell ref="N27:O27"/>
    <mergeCell ref="D30:E30"/>
    <mergeCell ref="H48:I48"/>
    <mergeCell ref="R36:S36"/>
    <mergeCell ref="N35:O35"/>
    <mergeCell ref="D50:E50"/>
    <mergeCell ref="D6:E6"/>
    <mergeCell ref="F6:G6"/>
    <mergeCell ref="H6:I6"/>
    <mergeCell ref="J6:K6"/>
    <mergeCell ref="L6:M6"/>
    <mergeCell ref="D8:E8"/>
    <mergeCell ref="F8:G8"/>
    <mergeCell ref="H8:I8"/>
    <mergeCell ref="J8:K8"/>
    <mergeCell ref="L8:M8"/>
    <mergeCell ref="P53:Q53"/>
    <mergeCell ref="P54:Q54"/>
    <mergeCell ref="V51:W51"/>
    <mergeCell ref="N48:O48"/>
    <mergeCell ref="T50:U50"/>
    <mergeCell ref="P52:Q52"/>
    <mergeCell ref="V48:W48"/>
    <mergeCell ref="T49:U49"/>
    <mergeCell ref="R53:S53"/>
    <mergeCell ref="N53:O53"/>
    <mergeCell ref="R74:S74"/>
    <mergeCell ref="J76:K76"/>
    <mergeCell ref="F52:G52"/>
    <mergeCell ref="D52:E52"/>
    <mergeCell ref="N74:O74"/>
    <mergeCell ref="D49:E49"/>
    <mergeCell ref="J75:K75"/>
    <mergeCell ref="L60:M60"/>
    <mergeCell ref="L48:M48"/>
    <mergeCell ref="T53:U53"/>
    <mergeCell ref="L53:M53"/>
    <mergeCell ref="H53:I53"/>
    <mergeCell ref="V58:W58"/>
    <mergeCell ref="D59:E59"/>
    <mergeCell ref="F59:G59"/>
    <mergeCell ref="H59:I59"/>
    <mergeCell ref="J59:K59"/>
    <mergeCell ref="P60:Q60"/>
    <mergeCell ref="R60:S60"/>
    <mergeCell ref="T73:U73"/>
    <mergeCell ref="D75:E75"/>
    <mergeCell ref="D51:E51"/>
    <mergeCell ref="V101:W101"/>
    <mergeCell ref="V102:W102"/>
    <mergeCell ref="V94:W94"/>
    <mergeCell ref="P94:Q94"/>
    <mergeCell ref="R94:S94"/>
    <mergeCell ref="J101:K101"/>
    <mergeCell ref="L101:M101"/>
    <mergeCell ref="H94:I94"/>
    <mergeCell ref="D96:E96"/>
    <mergeCell ref="T107:U107"/>
    <mergeCell ref="D98:Z98"/>
    <mergeCell ref="V100:W100"/>
    <mergeCell ref="D101:E101"/>
    <mergeCell ref="H100:I100"/>
    <mergeCell ref="T97:U97"/>
    <mergeCell ref="H96:I96"/>
    <mergeCell ref="L112:M112"/>
    <mergeCell ref="N101:O101"/>
    <mergeCell ref="J95:K95"/>
    <mergeCell ref="V97:W97"/>
    <mergeCell ref="V105:W105"/>
    <mergeCell ref="F101:G101"/>
    <mergeCell ref="H101:I101"/>
    <mergeCell ref="H112:I112"/>
    <mergeCell ref="F102:G102"/>
    <mergeCell ref="H102:I102"/>
    <mergeCell ref="J102:K102"/>
    <mergeCell ref="L102:M102"/>
    <mergeCell ref="P105:Q105"/>
    <mergeCell ref="V112:W112"/>
    <mergeCell ref="L107:M107"/>
    <mergeCell ref="N107:O107"/>
    <mergeCell ref="P100:Q100"/>
    <mergeCell ref="N112:O112"/>
    <mergeCell ref="T112:U112"/>
    <mergeCell ref="D88:E88"/>
    <mergeCell ref="D90:E90"/>
    <mergeCell ref="R93:S93"/>
    <mergeCell ref="T93:U93"/>
    <mergeCell ref="T102:U102"/>
    <mergeCell ref="P101:Q101"/>
    <mergeCell ref="T95:U95"/>
    <mergeCell ref="N93:O93"/>
    <mergeCell ref="P93:Q93"/>
    <mergeCell ref="J94:K94"/>
    <mergeCell ref="L94:M94"/>
    <mergeCell ref="N94:O94"/>
    <mergeCell ref="F112:G112"/>
    <mergeCell ref="J96:K96"/>
    <mergeCell ref="P107:Q107"/>
    <mergeCell ref="D112:E112"/>
    <mergeCell ref="C110:Z110"/>
    <mergeCell ref="D109:E109"/>
    <mergeCell ref="F109:Z109"/>
    <mergeCell ref="D105:E105"/>
    <mergeCell ref="D108:X108"/>
    <mergeCell ref="R105:S105"/>
    <mergeCell ref="T105:U105"/>
    <mergeCell ref="R112:S112"/>
    <mergeCell ref="P112:Q112"/>
    <mergeCell ref="J112:K112"/>
    <mergeCell ref="D104:E104"/>
    <mergeCell ref="F104:G104"/>
    <mergeCell ref="D100:E100"/>
    <mergeCell ref="J105:K105"/>
    <mergeCell ref="L105:M105"/>
    <mergeCell ref="F118:G118"/>
    <mergeCell ref="H118:I118"/>
    <mergeCell ref="N120:O120"/>
    <mergeCell ref="R117:S117"/>
    <mergeCell ref="F117:G117"/>
    <mergeCell ref="H117:I117"/>
    <mergeCell ref="H115:I115"/>
    <mergeCell ref="V114:W114"/>
    <mergeCell ref="R113:S113"/>
    <mergeCell ref="H120:I120"/>
    <mergeCell ref="F122:G122"/>
    <mergeCell ref="H122:I122"/>
    <mergeCell ref="J122:K122"/>
    <mergeCell ref="T122:U122"/>
    <mergeCell ref="N104:O104"/>
    <mergeCell ref="L115:M115"/>
    <mergeCell ref="R116:S116"/>
    <mergeCell ref="J113:K113"/>
    <mergeCell ref="N116:O116"/>
    <mergeCell ref="N115:O115"/>
    <mergeCell ref="P115:Q115"/>
    <mergeCell ref="F115:G115"/>
    <mergeCell ref="R114:S114"/>
    <mergeCell ref="L113:M113"/>
    <mergeCell ref="P113:Q113"/>
    <mergeCell ref="T115:U115"/>
    <mergeCell ref="V113:W113"/>
    <mergeCell ref="P114:Q114"/>
    <mergeCell ref="V116:W116"/>
    <mergeCell ref="T116:U116"/>
    <mergeCell ref="R416:S416"/>
    <mergeCell ref="N305:O305"/>
    <mergeCell ref="P297:Q297"/>
    <mergeCell ref="J299:K299"/>
    <mergeCell ref="H298:I298"/>
    <mergeCell ref="D106:Z106"/>
    <mergeCell ref="P573:Q573"/>
    <mergeCell ref="J572:K572"/>
    <mergeCell ref="D581:E581"/>
    <mergeCell ref="H565:I565"/>
    <mergeCell ref="D565:E565"/>
    <mergeCell ref="H570:I570"/>
    <mergeCell ref="V520:W520"/>
    <mergeCell ref="V505:W505"/>
    <mergeCell ref="T504:U504"/>
    <mergeCell ref="T416:U416"/>
    <mergeCell ref="P493:Q493"/>
    <mergeCell ref="D394:X394"/>
    <mergeCell ref="D395:E395"/>
    <mergeCell ref="L117:M117"/>
    <mergeCell ref="N117:O117"/>
    <mergeCell ref="N114:O114"/>
    <mergeCell ref="F114:G114"/>
    <mergeCell ref="V122:W122"/>
    <mergeCell ref="J374:K374"/>
    <mergeCell ref="L245:M245"/>
    <mergeCell ref="D246:Z246"/>
    <mergeCell ref="T296:U296"/>
    <mergeCell ref="V307:W307"/>
    <mergeCell ref="T309:U309"/>
    <mergeCell ref="N129:O129"/>
    <mergeCell ref="F395:Z395"/>
    <mergeCell ref="H393:I393"/>
    <mergeCell ref="J393:K393"/>
    <mergeCell ref="V393:W393"/>
    <mergeCell ref="V392:W392"/>
    <mergeCell ref="H392:I392"/>
    <mergeCell ref="F507:G507"/>
    <mergeCell ref="J516:K516"/>
    <mergeCell ref="T517:U517"/>
    <mergeCell ref="J517:K517"/>
    <mergeCell ref="L507:M507"/>
    <mergeCell ref="D512:E512"/>
    <mergeCell ref="D513:E513"/>
    <mergeCell ref="J512:K512"/>
    <mergeCell ref="T514:U514"/>
    <mergeCell ref="T516:U516"/>
    <mergeCell ref="T515:U515"/>
    <mergeCell ref="N513:O513"/>
    <mergeCell ref="T507:U507"/>
    <mergeCell ref="T506:U506"/>
    <mergeCell ref="N512:O512"/>
    <mergeCell ref="H418:I418"/>
    <mergeCell ref="P418:Q418"/>
    <mergeCell ref="D412:X412"/>
    <mergeCell ref="F413:Z413"/>
    <mergeCell ref="V516:W516"/>
    <mergeCell ref="D452:E452"/>
    <mergeCell ref="F452:G452"/>
    <mergeCell ref="F510:Z510"/>
    <mergeCell ref="D508:E508"/>
    <mergeCell ref="N503:O503"/>
    <mergeCell ref="D509:X509"/>
    <mergeCell ref="D510:E510"/>
    <mergeCell ref="P507:Q507"/>
    <mergeCell ref="R507:S507"/>
    <mergeCell ref="J507:K507"/>
    <mergeCell ref="P506:Q506"/>
    <mergeCell ref="T508:U508"/>
    <mergeCell ref="J494:K494"/>
    <mergeCell ref="N501:O501"/>
    <mergeCell ref="L493:M493"/>
    <mergeCell ref="H504:I504"/>
    <mergeCell ref="J504:K504"/>
    <mergeCell ref="F514:G514"/>
    <mergeCell ref="D504:E504"/>
    <mergeCell ref="L504:M504"/>
    <mergeCell ref="F516:G516"/>
    <mergeCell ref="R515:S515"/>
    <mergeCell ref="P515:Q515"/>
    <mergeCell ref="D495:E495"/>
    <mergeCell ref="T493:U493"/>
    <mergeCell ref="F499:Z499"/>
    <mergeCell ref="J508:K508"/>
    <mergeCell ref="N505:O505"/>
    <mergeCell ref="P512:Q512"/>
    <mergeCell ref="H516:I516"/>
    <mergeCell ref="L494:M494"/>
    <mergeCell ref="V514:W514"/>
    <mergeCell ref="P497:Q497"/>
    <mergeCell ref="D507:E507"/>
    <mergeCell ref="D516:E516"/>
    <mergeCell ref="H513:I513"/>
    <mergeCell ref="N516:O516"/>
    <mergeCell ref="H495:I495"/>
    <mergeCell ref="J502:K502"/>
    <mergeCell ref="R392:S392"/>
    <mergeCell ref="N322:O322"/>
    <mergeCell ref="H312:I312"/>
    <mergeCell ref="P308:Q308"/>
    <mergeCell ref="R309:S309"/>
    <mergeCell ref="J312:K312"/>
    <mergeCell ref="L312:M312"/>
    <mergeCell ref="N312:O312"/>
    <mergeCell ref="P312:Q312"/>
    <mergeCell ref="R312:S312"/>
    <mergeCell ref="T312:U312"/>
    <mergeCell ref="F319:G319"/>
    <mergeCell ref="H319:I319"/>
    <mergeCell ref="T365:U365"/>
    <mergeCell ref="L319:M319"/>
    <mergeCell ref="R306:S306"/>
    <mergeCell ref="T303:U303"/>
    <mergeCell ref="D316:Z316"/>
    <mergeCell ref="D317:E317"/>
    <mergeCell ref="F317:G317"/>
    <mergeCell ref="H317:I317"/>
    <mergeCell ref="J317:K317"/>
    <mergeCell ref="L317:M317"/>
    <mergeCell ref="N317:O317"/>
    <mergeCell ref="P317:Q317"/>
    <mergeCell ref="R317:S317"/>
    <mergeCell ref="T317:U317"/>
    <mergeCell ref="V317:W317"/>
    <mergeCell ref="V310:W310"/>
    <mergeCell ref="D389:X389"/>
    <mergeCell ref="V306:W306"/>
    <mergeCell ref="L305:M305"/>
    <mergeCell ref="P22:Q22"/>
    <mergeCell ref="J37:K37"/>
    <mergeCell ref="N79:O79"/>
    <mergeCell ref="P79:Q79"/>
    <mergeCell ref="R79:S79"/>
    <mergeCell ref="T79:U79"/>
    <mergeCell ref="N52:O52"/>
    <mergeCell ref="R147:S147"/>
    <mergeCell ref="F158:Z158"/>
    <mergeCell ref="P156:Q156"/>
    <mergeCell ref="L81:M81"/>
    <mergeCell ref="F136:Z136"/>
    <mergeCell ref="R85:S85"/>
    <mergeCell ref="N81:O81"/>
    <mergeCell ref="F88:G88"/>
    <mergeCell ref="P95:Q95"/>
    <mergeCell ref="N95:O95"/>
    <mergeCell ref="F149:Z149"/>
    <mergeCell ref="V121:W121"/>
    <mergeCell ref="F154:G154"/>
    <mergeCell ref="N147:O147"/>
    <mergeCell ref="R132:S132"/>
    <mergeCell ref="T132:U132"/>
    <mergeCell ref="N134:O134"/>
    <mergeCell ref="L134:M134"/>
    <mergeCell ref="T121:U121"/>
    <mergeCell ref="H131:I131"/>
    <mergeCell ref="R134:S134"/>
    <mergeCell ref="R122:S122"/>
    <mergeCell ref="R121:S121"/>
    <mergeCell ref="D126:Z126"/>
    <mergeCell ref="D147:E147"/>
    <mergeCell ref="R427:S427"/>
    <mergeCell ref="P426:Q426"/>
    <mergeCell ref="V301:W301"/>
    <mergeCell ref="R429:S429"/>
    <mergeCell ref="D417:E417"/>
    <mergeCell ref="F417:G417"/>
    <mergeCell ref="N306:O306"/>
    <mergeCell ref="R308:S308"/>
    <mergeCell ref="N22:O22"/>
    <mergeCell ref="H80:I80"/>
    <mergeCell ref="H129:I129"/>
    <mergeCell ref="V120:W120"/>
    <mergeCell ref="J153:K153"/>
    <mergeCell ref="P88:Q88"/>
    <mergeCell ref="C609:Z609"/>
    <mergeCell ref="V586:W586"/>
    <mergeCell ref="L85:M85"/>
    <mergeCell ref="L116:M116"/>
    <mergeCell ref="D123:X123"/>
    <mergeCell ref="F121:G121"/>
    <mergeCell ref="H121:I121"/>
    <mergeCell ref="J86:K86"/>
    <mergeCell ref="P116:Q116"/>
    <mergeCell ref="D116:E116"/>
    <mergeCell ref="F116:G116"/>
    <mergeCell ref="H116:I116"/>
    <mergeCell ref="J116:K116"/>
    <mergeCell ref="R115:S115"/>
    <mergeCell ref="D114:E114"/>
    <mergeCell ref="H114:I114"/>
    <mergeCell ref="D115:E115"/>
    <mergeCell ref="H85:I85"/>
    <mergeCell ref="T393:U393"/>
    <mergeCell ref="P393:Q393"/>
    <mergeCell ref="R393:S393"/>
    <mergeCell ref="P370:Q370"/>
    <mergeCell ref="R374:S374"/>
    <mergeCell ref="C414:Z414"/>
    <mergeCell ref="D413:E413"/>
    <mergeCell ref="F593:Z593"/>
    <mergeCell ref="V590:W590"/>
    <mergeCell ref="D589:E589"/>
    <mergeCell ref="F589:G589"/>
    <mergeCell ref="T591:U591"/>
    <mergeCell ref="L589:M589"/>
    <mergeCell ref="T588:U588"/>
    <mergeCell ref="F587:G587"/>
    <mergeCell ref="F586:G586"/>
    <mergeCell ref="L558:M558"/>
    <mergeCell ref="H563:I563"/>
    <mergeCell ref="P575:Q575"/>
    <mergeCell ref="D575:E575"/>
    <mergeCell ref="D574:E574"/>
    <mergeCell ref="L577:M577"/>
    <mergeCell ref="D576:E576"/>
    <mergeCell ref="L572:M572"/>
    <mergeCell ref="N572:O572"/>
    <mergeCell ref="P572:Q572"/>
    <mergeCell ref="R578:S578"/>
    <mergeCell ref="T579:U579"/>
    <mergeCell ref="R577:S577"/>
    <mergeCell ref="J574:K574"/>
    <mergeCell ref="L574:M574"/>
    <mergeCell ref="D566:X566"/>
    <mergeCell ref="D562:E562"/>
    <mergeCell ref="F562:G562"/>
    <mergeCell ref="D597:E597"/>
    <mergeCell ref="F597:G597"/>
    <mergeCell ref="H597:I597"/>
    <mergeCell ref="F590:G590"/>
    <mergeCell ref="D593:E593"/>
    <mergeCell ref="J597:K597"/>
    <mergeCell ref="L597:M597"/>
    <mergeCell ref="N597:O597"/>
    <mergeCell ref="P597:Q597"/>
    <mergeCell ref="T587:U587"/>
    <mergeCell ref="T586:U586"/>
    <mergeCell ref="N586:O586"/>
    <mergeCell ref="P587:Q587"/>
    <mergeCell ref="R587:S587"/>
    <mergeCell ref="N589:O589"/>
    <mergeCell ref="P589:Q589"/>
    <mergeCell ref="R589:S589"/>
    <mergeCell ref="N588:O588"/>
    <mergeCell ref="P588:Q588"/>
    <mergeCell ref="T575:U575"/>
    <mergeCell ref="J576:K576"/>
    <mergeCell ref="L587:M587"/>
    <mergeCell ref="N587:O587"/>
    <mergeCell ref="P562:Q562"/>
    <mergeCell ref="H582:I582"/>
    <mergeCell ref="J582:K582"/>
    <mergeCell ref="L582:M582"/>
    <mergeCell ref="N582:O582"/>
    <mergeCell ref="V587:W587"/>
    <mergeCell ref="D592:X592"/>
    <mergeCell ref="N581:O581"/>
    <mergeCell ref="F573:G573"/>
    <mergeCell ref="H573:I573"/>
    <mergeCell ref="N574:O574"/>
    <mergeCell ref="T554:U554"/>
    <mergeCell ref="H559:I559"/>
    <mergeCell ref="T558:U558"/>
    <mergeCell ref="F570:G570"/>
    <mergeCell ref="L564:M564"/>
    <mergeCell ref="D573:E573"/>
    <mergeCell ref="P580:Q580"/>
    <mergeCell ref="T569:U569"/>
    <mergeCell ref="R569:S569"/>
    <mergeCell ref="R571:S571"/>
    <mergeCell ref="T564:U564"/>
    <mergeCell ref="J563:K563"/>
    <mergeCell ref="L563:M563"/>
    <mergeCell ref="N564:O564"/>
    <mergeCell ref="P564:Q564"/>
    <mergeCell ref="R564:S564"/>
    <mergeCell ref="D567:E567"/>
    <mergeCell ref="T577:U577"/>
    <mergeCell ref="F576:G576"/>
    <mergeCell ref="F569:G569"/>
    <mergeCell ref="J581:K581"/>
    <mergeCell ref="N563:O563"/>
    <mergeCell ref="P569:Q569"/>
    <mergeCell ref="N570:O570"/>
    <mergeCell ref="V563:W563"/>
    <mergeCell ref="D564:E564"/>
    <mergeCell ref="L578:M578"/>
    <mergeCell ref="N578:O578"/>
    <mergeCell ref="F563:G563"/>
    <mergeCell ref="J591:K591"/>
    <mergeCell ref="H591:I591"/>
    <mergeCell ref="V570:W570"/>
    <mergeCell ref="N591:O591"/>
    <mergeCell ref="D591:E591"/>
    <mergeCell ref="R591:S591"/>
    <mergeCell ref="F591:G591"/>
    <mergeCell ref="P591:Q591"/>
    <mergeCell ref="L591:M591"/>
    <mergeCell ref="T589:U589"/>
    <mergeCell ref="J589:K589"/>
    <mergeCell ref="J588:K588"/>
    <mergeCell ref="J587:K587"/>
    <mergeCell ref="H589:I589"/>
    <mergeCell ref="J586:K586"/>
    <mergeCell ref="L586:M586"/>
    <mergeCell ref="V591:W591"/>
    <mergeCell ref="H580:I580"/>
    <mergeCell ref="V581:W581"/>
    <mergeCell ref="D590:E590"/>
    <mergeCell ref="V579:W579"/>
    <mergeCell ref="V573:W573"/>
    <mergeCell ref="R575:S575"/>
    <mergeCell ref="H575:I575"/>
    <mergeCell ref="V571:W571"/>
    <mergeCell ref="F575:G575"/>
    <mergeCell ref="J573:K573"/>
    <mergeCell ref="L573:M573"/>
    <mergeCell ref="N573:O573"/>
    <mergeCell ref="D572:E572"/>
    <mergeCell ref="R576:S576"/>
    <mergeCell ref="P541:Q541"/>
    <mergeCell ref="N539:O539"/>
    <mergeCell ref="P539:Q539"/>
    <mergeCell ref="V529:W529"/>
    <mergeCell ref="T535:U535"/>
    <mergeCell ref="J577:K577"/>
    <mergeCell ref="H576:I576"/>
    <mergeCell ref="V542:W542"/>
    <mergeCell ref="J541:K541"/>
    <mergeCell ref="L560:M560"/>
    <mergeCell ref="N560:O560"/>
    <mergeCell ref="T552:U552"/>
    <mergeCell ref="J550:K550"/>
    <mergeCell ref="C548:Z548"/>
    <mergeCell ref="F554:G554"/>
    <mergeCell ref="L553:M553"/>
    <mergeCell ref="V560:W560"/>
    <mergeCell ref="D555:X555"/>
    <mergeCell ref="D558:E558"/>
    <mergeCell ref="F558:G558"/>
    <mergeCell ref="T559:U559"/>
    <mergeCell ref="P560:Q560"/>
    <mergeCell ref="R572:S572"/>
    <mergeCell ref="T560:U560"/>
    <mergeCell ref="D554:E554"/>
    <mergeCell ref="H562:I562"/>
    <mergeCell ref="H569:I569"/>
    <mergeCell ref="P577:Q577"/>
    <mergeCell ref="V562:W562"/>
    <mergeCell ref="R562:S562"/>
    <mergeCell ref="H590:I590"/>
    <mergeCell ref="J590:K590"/>
    <mergeCell ref="T580:U580"/>
    <mergeCell ref="D570:E570"/>
    <mergeCell ref="P581:Q581"/>
    <mergeCell ref="R580:S580"/>
    <mergeCell ref="L576:M576"/>
    <mergeCell ref="N576:O576"/>
    <mergeCell ref="F581:G581"/>
    <mergeCell ref="D577:E577"/>
    <mergeCell ref="F577:G577"/>
    <mergeCell ref="F565:G565"/>
    <mergeCell ref="F561:G561"/>
    <mergeCell ref="H586:I586"/>
    <mergeCell ref="T578:U578"/>
    <mergeCell ref="R581:S581"/>
    <mergeCell ref="D571:E571"/>
    <mergeCell ref="R588:S588"/>
    <mergeCell ref="H588:I588"/>
    <mergeCell ref="L581:M581"/>
    <mergeCell ref="P576:Q576"/>
    <mergeCell ref="N575:O575"/>
    <mergeCell ref="R563:S563"/>
    <mergeCell ref="T563:U563"/>
    <mergeCell ref="D583:X583"/>
    <mergeCell ref="N571:O571"/>
    <mergeCell ref="R570:S570"/>
    <mergeCell ref="L570:M570"/>
    <mergeCell ref="H577:I577"/>
    <mergeCell ref="H574:I574"/>
    <mergeCell ref="D584:E584"/>
    <mergeCell ref="F584:Z584"/>
    <mergeCell ref="J561:K561"/>
    <mergeCell ref="R550:S550"/>
    <mergeCell ref="V559:W559"/>
    <mergeCell ref="T561:U561"/>
    <mergeCell ref="V561:W561"/>
    <mergeCell ref="T553:U553"/>
    <mergeCell ref="D552:E552"/>
    <mergeCell ref="N554:O554"/>
    <mergeCell ref="L552:M552"/>
    <mergeCell ref="L554:M554"/>
    <mergeCell ref="D556:E556"/>
    <mergeCell ref="D559:E559"/>
    <mergeCell ref="F559:G559"/>
    <mergeCell ref="L559:M559"/>
    <mergeCell ref="N559:O559"/>
    <mergeCell ref="L561:M561"/>
    <mergeCell ref="N561:O561"/>
    <mergeCell ref="F550:G550"/>
    <mergeCell ref="J558:K558"/>
    <mergeCell ref="V553:W553"/>
    <mergeCell ref="F553:G553"/>
    <mergeCell ref="H553:I553"/>
    <mergeCell ref="F560:G560"/>
    <mergeCell ref="V536:W536"/>
    <mergeCell ref="L543:M543"/>
    <mergeCell ref="N543:O543"/>
    <mergeCell ref="C551:Z551"/>
    <mergeCell ref="D553:E553"/>
    <mergeCell ref="V544:W544"/>
    <mergeCell ref="F539:G539"/>
    <mergeCell ref="H539:I539"/>
    <mergeCell ref="T536:U536"/>
    <mergeCell ref="L544:M544"/>
    <mergeCell ref="P550:Q550"/>
    <mergeCell ref="T542:U542"/>
    <mergeCell ref="H550:I550"/>
    <mergeCell ref="V550:W550"/>
    <mergeCell ref="N545:O545"/>
    <mergeCell ref="L550:M550"/>
    <mergeCell ref="T545:U545"/>
    <mergeCell ref="D544:E544"/>
    <mergeCell ref="F545:G545"/>
    <mergeCell ref="D546:X546"/>
    <mergeCell ref="N553:O553"/>
    <mergeCell ref="D545:E545"/>
    <mergeCell ref="H543:I543"/>
    <mergeCell ref="D550:E550"/>
    <mergeCell ref="R544:S544"/>
    <mergeCell ref="T539:U539"/>
    <mergeCell ref="V537:W537"/>
    <mergeCell ref="R536:S536"/>
    <mergeCell ref="R541:S541"/>
    <mergeCell ref="V552:W552"/>
    <mergeCell ref="N552:O552"/>
    <mergeCell ref="N540:O540"/>
    <mergeCell ref="P561:Q561"/>
    <mergeCell ref="H561:I561"/>
    <mergeCell ref="V541:W541"/>
    <mergeCell ref="D561:E561"/>
    <mergeCell ref="J559:K559"/>
    <mergeCell ref="N558:O558"/>
    <mergeCell ref="J553:K553"/>
    <mergeCell ref="P542:Q542"/>
    <mergeCell ref="L537:M537"/>
    <mergeCell ref="L540:M540"/>
    <mergeCell ref="V545:W545"/>
    <mergeCell ref="R539:S539"/>
    <mergeCell ref="H542:I542"/>
    <mergeCell ref="L545:M545"/>
    <mergeCell ref="T540:U540"/>
    <mergeCell ref="V540:W540"/>
    <mergeCell ref="J543:K543"/>
    <mergeCell ref="F556:Z556"/>
    <mergeCell ref="T543:U543"/>
    <mergeCell ref="V558:W558"/>
    <mergeCell ref="R554:S554"/>
    <mergeCell ref="R558:S558"/>
    <mergeCell ref="P554:Q554"/>
    <mergeCell ref="L541:M541"/>
    <mergeCell ref="D538:Z538"/>
    <mergeCell ref="D541:E541"/>
    <mergeCell ref="N541:O541"/>
    <mergeCell ref="R560:S560"/>
    <mergeCell ref="J552:K552"/>
    <mergeCell ref="N550:O550"/>
    <mergeCell ref="T550:U550"/>
    <mergeCell ref="D560:E560"/>
    <mergeCell ref="R529:S529"/>
    <mergeCell ref="P528:Q528"/>
    <mergeCell ref="P527:Q527"/>
    <mergeCell ref="D539:E539"/>
    <mergeCell ref="D532:E532"/>
    <mergeCell ref="J539:K539"/>
    <mergeCell ref="L539:M539"/>
    <mergeCell ref="P530:Q530"/>
    <mergeCell ref="F530:G530"/>
    <mergeCell ref="R535:S535"/>
    <mergeCell ref="R537:S537"/>
    <mergeCell ref="F526:G526"/>
    <mergeCell ref="N528:O528"/>
    <mergeCell ref="F528:G528"/>
    <mergeCell ref="N529:O529"/>
    <mergeCell ref="D530:E530"/>
    <mergeCell ref="N530:O530"/>
    <mergeCell ref="L530:M530"/>
    <mergeCell ref="J529:K529"/>
    <mergeCell ref="F529:G529"/>
    <mergeCell ref="J535:K535"/>
    <mergeCell ref="P535:Q535"/>
    <mergeCell ref="F532:Z532"/>
    <mergeCell ref="L526:M526"/>
    <mergeCell ref="J526:K526"/>
    <mergeCell ref="T537:U537"/>
    <mergeCell ref="V528:W528"/>
    <mergeCell ref="T528:U528"/>
    <mergeCell ref="V530:W530"/>
    <mergeCell ref="D534:Z534"/>
    <mergeCell ref="D535:E535"/>
    <mergeCell ref="D536:E536"/>
    <mergeCell ref="T529:U529"/>
    <mergeCell ref="R540:S540"/>
    <mergeCell ref="H530:I530"/>
    <mergeCell ref="N542:O542"/>
    <mergeCell ref="L535:M535"/>
    <mergeCell ref="H529:I529"/>
    <mergeCell ref="T530:U530"/>
    <mergeCell ref="V539:W539"/>
    <mergeCell ref="V535:W535"/>
    <mergeCell ref="D547:E547"/>
    <mergeCell ref="F547:Z547"/>
    <mergeCell ref="D540:E540"/>
    <mergeCell ref="F552:G552"/>
    <mergeCell ref="T541:U541"/>
    <mergeCell ref="F536:G536"/>
    <mergeCell ref="R530:S530"/>
    <mergeCell ref="N535:O535"/>
    <mergeCell ref="N536:O536"/>
    <mergeCell ref="D529:E529"/>
    <mergeCell ref="H541:I541"/>
    <mergeCell ref="P529:Q529"/>
    <mergeCell ref="L529:M529"/>
    <mergeCell ref="N544:O544"/>
    <mergeCell ref="R543:S543"/>
    <mergeCell ref="D542:E542"/>
    <mergeCell ref="R552:S552"/>
    <mergeCell ref="P545:Q545"/>
    <mergeCell ref="F544:G544"/>
    <mergeCell ref="J530:K530"/>
    <mergeCell ref="P540:Q540"/>
    <mergeCell ref="P537:Q537"/>
    <mergeCell ref="P544:Q544"/>
    <mergeCell ref="F523:Z523"/>
    <mergeCell ref="V517:W517"/>
    <mergeCell ref="P517:Q517"/>
    <mergeCell ref="P526:Q526"/>
    <mergeCell ref="V525:W525"/>
    <mergeCell ref="V521:W521"/>
    <mergeCell ref="F518:G518"/>
    <mergeCell ref="F521:G521"/>
    <mergeCell ref="F525:G525"/>
    <mergeCell ref="N525:O525"/>
    <mergeCell ref="H521:I521"/>
    <mergeCell ref="L527:M527"/>
    <mergeCell ref="P518:Q518"/>
    <mergeCell ref="N527:O527"/>
    <mergeCell ref="V526:W526"/>
    <mergeCell ref="R526:S526"/>
    <mergeCell ref="R525:S525"/>
    <mergeCell ref="T526:U526"/>
    <mergeCell ref="T519:U519"/>
    <mergeCell ref="L521:M521"/>
    <mergeCell ref="J520:K520"/>
    <mergeCell ref="J521:K521"/>
    <mergeCell ref="T518:U518"/>
    <mergeCell ref="D522:X522"/>
    <mergeCell ref="D518:E518"/>
    <mergeCell ref="F519:G519"/>
    <mergeCell ref="D520:E520"/>
    <mergeCell ref="T527:U527"/>
    <mergeCell ref="V527:W527"/>
    <mergeCell ref="H526:I526"/>
    <mergeCell ref="J527:K527"/>
    <mergeCell ref="D519:E519"/>
    <mergeCell ref="J515:K515"/>
    <mergeCell ref="L520:M520"/>
    <mergeCell ref="L519:M519"/>
    <mergeCell ref="L517:M517"/>
    <mergeCell ref="N517:O517"/>
    <mergeCell ref="R518:S518"/>
    <mergeCell ref="L518:M518"/>
    <mergeCell ref="R519:S519"/>
    <mergeCell ref="P519:Q519"/>
    <mergeCell ref="P516:Q516"/>
    <mergeCell ref="H518:I518"/>
    <mergeCell ref="J519:K519"/>
    <mergeCell ref="H519:I519"/>
    <mergeCell ref="H515:I515"/>
    <mergeCell ref="N518:O518"/>
    <mergeCell ref="R520:S520"/>
    <mergeCell ref="V519:W519"/>
    <mergeCell ref="R517:S517"/>
    <mergeCell ref="J518:K518"/>
    <mergeCell ref="F392:G392"/>
    <mergeCell ref="V131:W131"/>
    <mergeCell ref="J177:K177"/>
    <mergeCell ref="T165:U165"/>
    <mergeCell ref="V165:W165"/>
    <mergeCell ref="L163:M163"/>
    <mergeCell ref="T525:U525"/>
    <mergeCell ref="J525:K525"/>
    <mergeCell ref="P525:Q525"/>
    <mergeCell ref="N521:O521"/>
    <mergeCell ref="D526:E526"/>
    <mergeCell ref="V283:W283"/>
    <mergeCell ref="N282:O282"/>
    <mergeCell ref="P282:Q282"/>
    <mergeCell ref="H241:I241"/>
    <mergeCell ref="R506:S506"/>
    <mergeCell ref="L515:M515"/>
    <mergeCell ref="N515:O515"/>
    <mergeCell ref="N526:O526"/>
    <mergeCell ref="T513:U513"/>
    <mergeCell ref="R513:S513"/>
    <mergeCell ref="T520:U520"/>
    <mergeCell ref="J505:K505"/>
    <mergeCell ref="R505:S505"/>
    <mergeCell ref="T505:U505"/>
    <mergeCell ref="J514:K514"/>
    <mergeCell ref="H520:I520"/>
    <mergeCell ref="V512:W512"/>
    <mergeCell ref="N519:O519"/>
    <mergeCell ref="T521:U521"/>
    <mergeCell ref="V518:W518"/>
    <mergeCell ref="F517:G517"/>
    <mergeCell ref="V132:W132"/>
    <mergeCell ref="R131:S131"/>
    <mergeCell ref="F161:G161"/>
    <mergeCell ref="H161:I161"/>
    <mergeCell ref="J161:K161"/>
    <mergeCell ref="H156:I156"/>
    <mergeCell ref="N161:O161"/>
    <mergeCell ref="P161:Q161"/>
    <mergeCell ref="J131:K131"/>
    <mergeCell ref="P283:Q283"/>
    <mergeCell ref="D280:Z280"/>
    <mergeCell ref="F281:G281"/>
    <mergeCell ref="D245:E245"/>
    <mergeCell ref="F245:G245"/>
    <mergeCell ref="H245:I245"/>
    <mergeCell ref="J245:K245"/>
    <mergeCell ref="N245:O245"/>
    <mergeCell ref="J251:K251"/>
    <mergeCell ref="L251:M251"/>
    <mergeCell ref="T241:U241"/>
    <mergeCell ref="N171:O171"/>
    <mergeCell ref="P171:Q171"/>
    <mergeCell ref="L171:M171"/>
    <mergeCell ref="L132:M132"/>
    <mergeCell ref="N132:O132"/>
    <mergeCell ref="T185:U185"/>
    <mergeCell ref="J201:K201"/>
    <mergeCell ref="L201:M201"/>
    <mergeCell ref="N201:O201"/>
    <mergeCell ref="D162:E162"/>
    <mergeCell ref="T131:U131"/>
    <mergeCell ref="P152:Q152"/>
    <mergeCell ref="T359:U359"/>
    <mergeCell ref="N493:O493"/>
    <mergeCell ref="P392:Q392"/>
    <mergeCell ref="R289:S289"/>
    <mergeCell ref="F298:G298"/>
    <mergeCell ref="F299:G299"/>
    <mergeCell ref="J296:K296"/>
    <mergeCell ref="D171:E171"/>
    <mergeCell ref="L392:M392"/>
    <mergeCell ref="N392:O392"/>
    <mergeCell ref="F243:G243"/>
    <mergeCell ref="N250:O250"/>
    <mergeCell ref="P250:Q250"/>
    <mergeCell ref="R250:S250"/>
    <mergeCell ref="T250:U250"/>
    <mergeCell ref="V217:W217"/>
    <mergeCell ref="D235:X235"/>
    <mergeCell ref="N243:O243"/>
    <mergeCell ref="P243:Q243"/>
    <mergeCell ref="R243:S243"/>
    <mergeCell ref="H308:I308"/>
    <mergeCell ref="D307:E307"/>
    <mergeCell ref="R311:S311"/>
    <mergeCell ref="T311:U311"/>
    <mergeCell ref="N319:O319"/>
    <mergeCell ref="P319:Q319"/>
    <mergeCell ref="R319:S319"/>
    <mergeCell ref="H247:I247"/>
    <mergeCell ref="D360:Z360"/>
    <mergeCell ref="D361:E361"/>
    <mergeCell ref="F361:G361"/>
    <mergeCell ref="H361:I361"/>
    <mergeCell ref="J361:K361"/>
    <mergeCell ref="L361:M361"/>
    <mergeCell ref="N361:O361"/>
    <mergeCell ref="P361:Q361"/>
    <mergeCell ref="R361:S361"/>
    <mergeCell ref="H313:I313"/>
    <mergeCell ref="J313:K313"/>
    <mergeCell ref="L313:M313"/>
    <mergeCell ref="N313:O313"/>
    <mergeCell ref="P313:Q313"/>
    <mergeCell ref="R313:S313"/>
    <mergeCell ref="T308:U308"/>
    <mergeCell ref="J306:K306"/>
    <mergeCell ref="R307:S307"/>
    <mergeCell ref="P307:Q307"/>
    <mergeCell ref="D309:E309"/>
    <mergeCell ref="F309:G309"/>
    <mergeCell ref="H309:I309"/>
    <mergeCell ref="L310:M310"/>
    <mergeCell ref="N310:O310"/>
    <mergeCell ref="D358:Z358"/>
    <mergeCell ref="D359:E359"/>
    <mergeCell ref="F359:G359"/>
    <mergeCell ref="H359:I359"/>
    <mergeCell ref="J359:K359"/>
    <mergeCell ref="L359:M359"/>
    <mergeCell ref="N359:O359"/>
    <mergeCell ref="P359:Q359"/>
    <mergeCell ref="R359:S359"/>
    <mergeCell ref="V359:W359"/>
    <mergeCell ref="D315:E315"/>
    <mergeCell ref="F315:G315"/>
    <mergeCell ref="H315:I315"/>
    <mergeCell ref="J315:K315"/>
    <mergeCell ref="P422:Q422"/>
    <mergeCell ref="D424:E424"/>
    <mergeCell ref="J497:K497"/>
    <mergeCell ref="H471:I471"/>
    <mergeCell ref="D242:Z242"/>
    <mergeCell ref="D308:E308"/>
    <mergeCell ref="N320:O320"/>
    <mergeCell ref="F308:G308"/>
    <mergeCell ref="J310:K310"/>
    <mergeCell ref="N427:O427"/>
    <mergeCell ref="D420:E420"/>
    <mergeCell ref="D422:E422"/>
    <mergeCell ref="D416:E416"/>
    <mergeCell ref="J416:K416"/>
    <mergeCell ref="D423:X423"/>
    <mergeCell ref="H422:I422"/>
    <mergeCell ref="R428:S428"/>
    <mergeCell ref="P428:Q428"/>
    <mergeCell ref="N422:O422"/>
    <mergeCell ref="N416:O416"/>
    <mergeCell ref="L492:M492"/>
    <mergeCell ref="H416:I416"/>
    <mergeCell ref="J308:K308"/>
    <mergeCell ref="J319:K319"/>
    <mergeCell ref="V319:W319"/>
    <mergeCell ref="J297:K297"/>
    <mergeCell ref="T295:U295"/>
    <mergeCell ref="T361:U361"/>
    <mergeCell ref="H307:I307"/>
    <mergeCell ref="F424:Z424"/>
    <mergeCell ref="P416:Q416"/>
    <mergeCell ref="L416:M416"/>
    <mergeCell ref="T422:U422"/>
    <mergeCell ref="V513:W513"/>
    <mergeCell ref="V495:W495"/>
    <mergeCell ref="R495:S495"/>
    <mergeCell ref="F495:G495"/>
    <mergeCell ref="F492:G492"/>
    <mergeCell ref="P495:Q495"/>
    <mergeCell ref="T512:U512"/>
    <mergeCell ref="F504:G504"/>
    <mergeCell ref="F505:G505"/>
    <mergeCell ref="T501:U501"/>
    <mergeCell ref="P502:Q502"/>
    <mergeCell ref="R502:S502"/>
    <mergeCell ref="L497:M497"/>
    <mergeCell ref="F496:G496"/>
    <mergeCell ref="H501:I501"/>
    <mergeCell ref="V494:W494"/>
    <mergeCell ref="P501:Q501"/>
    <mergeCell ref="R501:S501"/>
    <mergeCell ref="D498:X498"/>
    <mergeCell ref="R426:S426"/>
    <mergeCell ref="J426:K426"/>
    <mergeCell ref="J430:K430"/>
    <mergeCell ref="N428:O428"/>
    <mergeCell ref="N426:O426"/>
    <mergeCell ref="J506:K506"/>
    <mergeCell ref="H505:I505"/>
    <mergeCell ref="J501:K501"/>
    <mergeCell ref="F494:G494"/>
    <mergeCell ref="D494:E494"/>
    <mergeCell ref="D418:E418"/>
    <mergeCell ref="D426:E426"/>
    <mergeCell ref="V501:W501"/>
    <mergeCell ref="D446:Z446"/>
    <mergeCell ref="D447:E447"/>
    <mergeCell ref="P427:Q427"/>
    <mergeCell ref="L512:M512"/>
    <mergeCell ref="R514:S514"/>
    <mergeCell ref="P514:Q514"/>
    <mergeCell ref="H514:I514"/>
    <mergeCell ref="N514:O514"/>
    <mergeCell ref="R512:S512"/>
    <mergeCell ref="D514:E514"/>
    <mergeCell ref="J492:K492"/>
    <mergeCell ref="F512:G512"/>
    <mergeCell ref="T428:U428"/>
    <mergeCell ref="T492:U492"/>
    <mergeCell ref="H512:I512"/>
    <mergeCell ref="D432:E432"/>
    <mergeCell ref="V492:W492"/>
    <mergeCell ref="F513:G513"/>
    <mergeCell ref="V447:W447"/>
    <mergeCell ref="L513:M513"/>
    <mergeCell ref="P513:Q513"/>
    <mergeCell ref="L508:M508"/>
    <mergeCell ref="N508:O508"/>
    <mergeCell ref="T503:U503"/>
    <mergeCell ref="L506:M506"/>
    <mergeCell ref="N506:O506"/>
    <mergeCell ref="J513:K513"/>
    <mergeCell ref="R504:S504"/>
    <mergeCell ref="H506:I506"/>
    <mergeCell ref="R527:S527"/>
    <mergeCell ref="D521:E521"/>
    <mergeCell ref="H525:I525"/>
    <mergeCell ref="L525:M525"/>
    <mergeCell ref="D523:E523"/>
    <mergeCell ref="D528:E528"/>
    <mergeCell ref="L505:M505"/>
    <mergeCell ref="D505:E505"/>
    <mergeCell ref="R497:S497"/>
    <mergeCell ref="P508:Q508"/>
    <mergeCell ref="R508:S508"/>
    <mergeCell ref="H508:I508"/>
    <mergeCell ref="D497:E497"/>
    <mergeCell ref="J496:K496"/>
    <mergeCell ref="F497:G497"/>
    <mergeCell ref="F515:G515"/>
    <mergeCell ref="F520:G520"/>
    <mergeCell ref="F501:G501"/>
    <mergeCell ref="L516:M516"/>
    <mergeCell ref="H527:I527"/>
    <mergeCell ref="R528:S528"/>
    <mergeCell ref="L528:M528"/>
    <mergeCell ref="P504:Q504"/>
    <mergeCell ref="D496:E496"/>
    <mergeCell ref="R496:S496"/>
    <mergeCell ref="D501:E501"/>
    <mergeCell ref="R516:S516"/>
    <mergeCell ref="D499:E499"/>
    <mergeCell ref="F508:G508"/>
    <mergeCell ref="H502:I502"/>
    <mergeCell ref="D517:E517"/>
    <mergeCell ref="H517:I517"/>
    <mergeCell ref="H537:I537"/>
    <mergeCell ref="J537:K537"/>
    <mergeCell ref="D525:E525"/>
    <mergeCell ref="P521:Q521"/>
    <mergeCell ref="N520:O520"/>
    <mergeCell ref="P520:Q520"/>
    <mergeCell ref="R521:S521"/>
    <mergeCell ref="J565:K565"/>
    <mergeCell ref="V564:W564"/>
    <mergeCell ref="V565:W565"/>
    <mergeCell ref="T565:U565"/>
    <mergeCell ref="P558:Q558"/>
    <mergeCell ref="H558:I558"/>
    <mergeCell ref="R565:S565"/>
    <mergeCell ref="T562:U562"/>
    <mergeCell ref="R553:S553"/>
    <mergeCell ref="P553:Q553"/>
    <mergeCell ref="H552:I552"/>
    <mergeCell ref="J554:K554"/>
    <mergeCell ref="H545:I545"/>
    <mergeCell ref="J545:K545"/>
    <mergeCell ref="R559:S559"/>
    <mergeCell ref="H560:I560"/>
    <mergeCell ref="J560:K560"/>
    <mergeCell ref="H544:I544"/>
    <mergeCell ref="T544:U544"/>
    <mergeCell ref="R542:S542"/>
    <mergeCell ref="J542:K542"/>
    <mergeCell ref="N537:O537"/>
    <mergeCell ref="H535:I535"/>
    <mergeCell ref="D527:E527"/>
    <mergeCell ref="J528:K528"/>
    <mergeCell ref="L26:M26"/>
    <mergeCell ref="F26:G26"/>
    <mergeCell ref="H26:I26"/>
    <mergeCell ref="J26:K26"/>
    <mergeCell ref="T30:U30"/>
    <mergeCell ref="J54:K54"/>
    <mergeCell ref="L43:M43"/>
    <mergeCell ref="J48:K48"/>
    <mergeCell ref="P48:Q48"/>
    <mergeCell ref="T48:U48"/>
    <mergeCell ref="R50:S50"/>
    <mergeCell ref="P50:Q50"/>
    <mergeCell ref="H198:I198"/>
    <mergeCell ref="J175:K175"/>
    <mergeCell ref="L175:M175"/>
    <mergeCell ref="T29:U29"/>
    <mergeCell ref="R49:S49"/>
    <mergeCell ref="N31:O31"/>
    <mergeCell ref="P131:Q131"/>
    <mergeCell ref="J171:K171"/>
    <mergeCell ref="J85:K85"/>
    <mergeCell ref="R119:S119"/>
    <mergeCell ref="T86:U86"/>
    <mergeCell ref="N85:O85"/>
    <mergeCell ref="D169:Z169"/>
    <mergeCell ref="D170:E170"/>
    <mergeCell ref="R163:S163"/>
    <mergeCell ref="L86:M86"/>
    <mergeCell ref="T88:U88"/>
    <mergeCell ref="T85:U85"/>
    <mergeCell ref="R100:S100"/>
    <mergeCell ref="H104:I104"/>
    <mergeCell ref="J53:K53"/>
    <mergeCell ref="T43:U43"/>
    <mergeCell ref="P49:Q49"/>
    <mergeCell ref="J49:K49"/>
    <mergeCell ref="L129:M129"/>
    <mergeCell ref="H130:I130"/>
    <mergeCell ref="D130:E130"/>
    <mergeCell ref="F131:G131"/>
    <mergeCell ref="P128:Q128"/>
    <mergeCell ref="N128:O128"/>
    <mergeCell ref="R129:S129"/>
    <mergeCell ref="P129:Q129"/>
    <mergeCell ref="J562:K562"/>
    <mergeCell ref="L562:M562"/>
    <mergeCell ref="N562:O562"/>
    <mergeCell ref="P552:Q552"/>
    <mergeCell ref="P559:Q559"/>
    <mergeCell ref="R545:S545"/>
    <mergeCell ref="H554:I554"/>
    <mergeCell ref="D531:X531"/>
    <mergeCell ref="L536:M536"/>
    <mergeCell ref="D543:E543"/>
    <mergeCell ref="V543:W543"/>
    <mergeCell ref="F541:G541"/>
    <mergeCell ref="F540:G540"/>
    <mergeCell ref="L542:M542"/>
    <mergeCell ref="F535:G535"/>
    <mergeCell ref="P543:Q543"/>
    <mergeCell ref="H528:I528"/>
    <mergeCell ref="F527:G527"/>
    <mergeCell ref="L514:M514"/>
    <mergeCell ref="P494:Q494"/>
    <mergeCell ref="V572:W572"/>
    <mergeCell ref="J575:K575"/>
    <mergeCell ref="P574:Q574"/>
    <mergeCell ref="V574:W574"/>
    <mergeCell ref="V580:W580"/>
    <mergeCell ref="F580:G580"/>
    <mergeCell ref="V578:W578"/>
    <mergeCell ref="D579:E579"/>
    <mergeCell ref="F579:G579"/>
    <mergeCell ref="H579:I579"/>
    <mergeCell ref="J579:K579"/>
    <mergeCell ref="L579:M579"/>
    <mergeCell ref="N579:O579"/>
    <mergeCell ref="T572:U572"/>
    <mergeCell ref="T576:U576"/>
    <mergeCell ref="V575:W575"/>
    <mergeCell ref="V182:W182"/>
    <mergeCell ref="D183:Z183"/>
    <mergeCell ref="D184:E184"/>
    <mergeCell ref="H204:I204"/>
    <mergeCell ref="J204:K204"/>
    <mergeCell ref="F187:Z187"/>
    <mergeCell ref="P200:Q200"/>
    <mergeCell ref="F543:G543"/>
    <mergeCell ref="R561:S561"/>
    <mergeCell ref="H540:I540"/>
    <mergeCell ref="J540:K540"/>
    <mergeCell ref="J544:K544"/>
    <mergeCell ref="P563:Q563"/>
    <mergeCell ref="F542:G542"/>
    <mergeCell ref="D537:E537"/>
    <mergeCell ref="F537:G537"/>
    <mergeCell ref="F80:G80"/>
    <mergeCell ref="N131:O131"/>
    <mergeCell ref="H88:I88"/>
    <mergeCell ref="R88:S88"/>
    <mergeCell ref="R104:S104"/>
    <mergeCell ref="T104:U104"/>
    <mergeCell ref="R101:S101"/>
    <mergeCell ref="J88:K88"/>
    <mergeCell ref="D89:X89"/>
    <mergeCell ref="F90:Z90"/>
    <mergeCell ref="D107:E107"/>
    <mergeCell ref="T118:U118"/>
    <mergeCell ref="V118:W118"/>
    <mergeCell ref="D117:E117"/>
    <mergeCell ref="N175:O175"/>
    <mergeCell ref="D67:E67"/>
    <mergeCell ref="F67:G67"/>
    <mergeCell ref="H67:I67"/>
    <mergeCell ref="J67:K67"/>
    <mergeCell ref="L67:M67"/>
    <mergeCell ref="N67:O67"/>
    <mergeCell ref="P67:Q67"/>
    <mergeCell ref="R67:S67"/>
    <mergeCell ref="T67:U67"/>
    <mergeCell ref="V67:W67"/>
    <mergeCell ref="V96:W96"/>
    <mergeCell ref="L96:M96"/>
    <mergeCell ref="L170:M170"/>
    <mergeCell ref="P104:Q104"/>
    <mergeCell ref="R107:S107"/>
    <mergeCell ref="H105:I105"/>
    <mergeCell ref="T170:U170"/>
    <mergeCell ref="R201:S201"/>
    <mergeCell ref="J181:K181"/>
    <mergeCell ref="L181:M181"/>
    <mergeCell ref="N181:O181"/>
    <mergeCell ref="P181:Q181"/>
    <mergeCell ref="N47:O47"/>
    <mergeCell ref="H49:I49"/>
    <mergeCell ref="F49:G49"/>
    <mergeCell ref="J38:K38"/>
    <mergeCell ref="H164:I164"/>
    <mergeCell ref="N59:O59"/>
    <mergeCell ref="P59:Q59"/>
    <mergeCell ref="R59:S59"/>
    <mergeCell ref="J64:K64"/>
    <mergeCell ref="L64:M64"/>
    <mergeCell ref="P38:Q38"/>
    <mergeCell ref="R54:S54"/>
    <mergeCell ref="D55:X55"/>
    <mergeCell ref="D54:E54"/>
    <mergeCell ref="L54:M54"/>
    <mergeCell ref="D78:E78"/>
    <mergeCell ref="D83:E83"/>
    <mergeCell ref="F83:Z83"/>
    <mergeCell ref="J47:K47"/>
    <mergeCell ref="P47:Q47"/>
    <mergeCell ref="V38:W38"/>
    <mergeCell ref="T128:U128"/>
    <mergeCell ref="D129:E129"/>
    <mergeCell ref="D161:E161"/>
    <mergeCell ref="L49:M49"/>
    <mergeCell ref="D133:E133"/>
    <mergeCell ref="V171:W171"/>
    <mergeCell ref="V195:W195"/>
    <mergeCell ref="T200:U200"/>
    <mergeCell ref="P191:Q191"/>
    <mergeCell ref="D153:E153"/>
    <mergeCell ref="D156:E156"/>
    <mergeCell ref="L133:M133"/>
    <mergeCell ref="N133:O133"/>
    <mergeCell ref="J134:K134"/>
    <mergeCell ref="R133:S133"/>
    <mergeCell ref="H134:I134"/>
    <mergeCell ref="T127:U127"/>
    <mergeCell ref="P127:Q127"/>
    <mergeCell ref="L122:M122"/>
    <mergeCell ref="N122:O122"/>
    <mergeCell ref="H175:I175"/>
    <mergeCell ref="V128:W128"/>
    <mergeCell ref="F133:G133"/>
    <mergeCell ref="F134:G134"/>
    <mergeCell ref="D134:E134"/>
    <mergeCell ref="J152:K152"/>
    <mergeCell ref="L154:M154"/>
    <mergeCell ref="R130:S130"/>
    <mergeCell ref="P184:Q184"/>
    <mergeCell ref="R184:S184"/>
    <mergeCell ref="L182:M182"/>
    <mergeCell ref="N182:O182"/>
    <mergeCell ref="P182:Q182"/>
    <mergeCell ref="H195:I195"/>
    <mergeCell ref="N196:O196"/>
    <mergeCell ref="D167:E167"/>
    <mergeCell ref="D160:E160"/>
    <mergeCell ref="F160:G160"/>
    <mergeCell ref="V30:W30"/>
    <mergeCell ref="D32:X32"/>
    <mergeCell ref="D33:E33"/>
    <mergeCell ref="F33:Z33"/>
    <mergeCell ref="D31:E31"/>
    <mergeCell ref="F31:G31"/>
    <mergeCell ref="H31:I31"/>
    <mergeCell ref="J31:K31"/>
    <mergeCell ref="H35:I35"/>
    <mergeCell ref="D47:E47"/>
    <mergeCell ref="F38:G38"/>
    <mergeCell ref="L30:M30"/>
    <mergeCell ref="N30:O30"/>
    <mergeCell ref="T31:U31"/>
    <mergeCell ref="V31:W31"/>
    <mergeCell ref="F35:G35"/>
    <mergeCell ref="V35:W35"/>
    <mergeCell ref="R31:S31"/>
    <mergeCell ref="J30:K30"/>
    <mergeCell ref="P30:Q30"/>
    <mergeCell ref="R30:S30"/>
    <mergeCell ref="D44:X44"/>
    <mergeCell ref="L47:M47"/>
    <mergeCell ref="L38:M38"/>
    <mergeCell ref="L37:M37"/>
    <mergeCell ref="L36:M36"/>
    <mergeCell ref="F30:G30"/>
    <mergeCell ref="H30:I30"/>
    <mergeCell ref="R35:S35"/>
    <mergeCell ref="T35:U35"/>
    <mergeCell ref="D38:E38"/>
    <mergeCell ref="F36:G36"/>
    <mergeCell ref="H36:I36"/>
    <mergeCell ref="J36:K36"/>
    <mergeCell ref="T36:U36"/>
    <mergeCell ref="P36:Q36"/>
    <mergeCell ref="D37:E37"/>
    <mergeCell ref="L31:M31"/>
    <mergeCell ref="F47:G47"/>
    <mergeCell ref="R47:S47"/>
    <mergeCell ref="D40:E40"/>
    <mergeCell ref="T37:U37"/>
    <mergeCell ref="H47:I47"/>
    <mergeCell ref="H38:I38"/>
    <mergeCell ref="V37:W37"/>
    <mergeCell ref="V47:W47"/>
    <mergeCell ref="D35:E35"/>
    <mergeCell ref="D45:E45"/>
    <mergeCell ref="F45:Z45"/>
    <mergeCell ref="D36:E36"/>
    <mergeCell ref="H37:I37"/>
    <mergeCell ref="P31:Q31"/>
    <mergeCell ref="J35:K35"/>
    <mergeCell ref="P35:Q35"/>
    <mergeCell ref="R37:S37"/>
    <mergeCell ref="T47:U47"/>
    <mergeCell ref="T38:U38"/>
    <mergeCell ref="F40:Z40"/>
    <mergeCell ref="N49:O49"/>
    <mergeCell ref="R52:S52"/>
    <mergeCell ref="J50:K50"/>
    <mergeCell ref="P43:Q43"/>
    <mergeCell ref="R43:S43"/>
    <mergeCell ref="V50:W50"/>
    <mergeCell ref="N50:O50"/>
    <mergeCell ref="H52:I52"/>
    <mergeCell ref="R51:S51"/>
    <mergeCell ref="F50:G50"/>
    <mergeCell ref="H51:I51"/>
    <mergeCell ref="T51:U51"/>
    <mergeCell ref="P51:Q51"/>
    <mergeCell ref="V36:W36"/>
    <mergeCell ref="D39:X39"/>
    <mergeCell ref="H43:I43"/>
    <mergeCell ref="J52:K52"/>
    <mergeCell ref="J43:K43"/>
    <mergeCell ref="N43:O43"/>
    <mergeCell ref="N36:O36"/>
    <mergeCell ref="N37:O37"/>
    <mergeCell ref="F51:G51"/>
    <mergeCell ref="N51:O51"/>
    <mergeCell ref="V49:W49"/>
    <mergeCell ref="D48:E48"/>
    <mergeCell ref="F48:G48"/>
    <mergeCell ref="N73:O73"/>
    <mergeCell ref="F74:G74"/>
    <mergeCell ref="L59:M59"/>
    <mergeCell ref="V59:W59"/>
    <mergeCell ref="D60:E60"/>
    <mergeCell ref="F60:G60"/>
    <mergeCell ref="H60:I60"/>
    <mergeCell ref="J60:K60"/>
    <mergeCell ref="V60:W60"/>
    <mergeCell ref="D61:E61"/>
    <mergeCell ref="F61:G61"/>
    <mergeCell ref="F62:G62"/>
    <mergeCell ref="H62:I62"/>
    <mergeCell ref="J62:K62"/>
    <mergeCell ref="V73:W73"/>
    <mergeCell ref="V74:W74"/>
    <mergeCell ref="P74:Q74"/>
    <mergeCell ref="T62:U62"/>
    <mergeCell ref="V62:W62"/>
    <mergeCell ref="P68:Q68"/>
    <mergeCell ref="R68:S68"/>
    <mergeCell ref="T68:U68"/>
    <mergeCell ref="V68:W68"/>
    <mergeCell ref="D68:E68"/>
    <mergeCell ref="F68:G68"/>
    <mergeCell ref="H68:I68"/>
    <mergeCell ref="J68:K68"/>
    <mergeCell ref="T59:U59"/>
    <mergeCell ref="T63:U63"/>
    <mergeCell ref="T60:U60"/>
    <mergeCell ref="D74:E74"/>
    <mergeCell ref="J74:K74"/>
    <mergeCell ref="F56:Z56"/>
    <mergeCell ref="N38:O38"/>
    <mergeCell ref="F58:G58"/>
    <mergeCell ref="H58:I58"/>
    <mergeCell ref="J58:K58"/>
    <mergeCell ref="L58:M58"/>
    <mergeCell ref="N58:O58"/>
    <mergeCell ref="P58:Q58"/>
    <mergeCell ref="R58:S58"/>
    <mergeCell ref="T58:U58"/>
    <mergeCell ref="B86:B87"/>
    <mergeCell ref="D69:X69"/>
    <mergeCell ref="D70:E70"/>
    <mergeCell ref="F70:Z70"/>
    <mergeCell ref="H79:I79"/>
    <mergeCell ref="J79:K79"/>
    <mergeCell ref="L79:M79"/>
    <mergeCell ref="N76:O76"/>
    <mergeCell ref="F81:G81"/>
    <mergeCell ref="H81:I81"/>
    <mergeCell ref="D73:E73"/>
    <mergeCell ref="F73:G73"/>
    <mergeCell ref="D79:E79"/>
    <mergeCell ref="F79:G79"/>
    <mergeCell ref="F76:G76"/>
    <mergeCell ref="H75:I75"/>
    <mergeCell ref="H73:I73"/>
    <mergeCell ref="J73:K73"/>
    <mergeCell ref="L73:M73"/>
    <mergeCell ref="F78:G78"/>
    <mergeCell ref="H78:I78"/>
    <mergeCell ref="R81:S81"/>
    <mergeCell ref="T81:U81"/>
    <mergeCell ref="L76:M76"/>
    <mergeCell ref="J78:K78"/>
    <mergeCell ref="L78:M78"/>
    <mergeCell ref="D76:E76"/>
    <mergeCell ref="T74:U74"/>
    <mergeCell ref="T78:U78"/>
    <mergeCell ref="V78:W78"/>
    <mergeCell ref="N75:O75"/>
    <mergeCell ref="N78:O78"/>
    <mergeCell ref="H61:I61"/>
    <mergeCell ref="J61:K61"/>
    <mergeCell ref="L61:M61"/>
    <mergeCell ref="N61:O61"/>
    <mergeCell ref="P61:Q61"/>
    <mergeCell ref="R61:S61"/>
    <mergeCell ref="T61:U61"/>
    <mergeCell ref="V61:W61"/>
    <mergeCell ref="L68:M68"/>
    <mergeCell ref="N68:O68"/>
    <mergeCell ref="D66:E66"/>
    <mergeCell ref="F66:G66"/>
    <mergeCell ref="H66:I66"/>
    <mergeCell ref="J66:K66"/>
    <mergeCell ref="L66:M66"/>
    <mergeCell ref="N66:O66"/>
    <mergeCell ref="P66:Q66"/>
    <mergeCell ref="R66:S66"/>
    <mergeCell ref="T66:U66"/>
    <mergeCell ref="V66:W66"/>
    <mergeCell ref="L62:M62"/>
    <mergeCell ref="N62:O62"/>
    <mergeCell ref="D58:E58"/>
    <mergeCell ref="N60:O60"/>
    <mergeCell ref="D62:E62"/>
    <mergeCell ref="D65:E65"/>
    <mergeCell ref="F65:G65"/>
    <mergeCell ref="H65:I65"/>
    <mergeCell ref="J65:K65"/>
    <mergeCell ref="L65:M65"/>
    <mergeCell ref="T65:U65"/>
    <mergeCell ref="V65:W65"/>
    <mergeCell ref="D63:E63"/>
    <mergeCell ref="F63:G63"/>
    <mergeCell ref="H63:I63"/>
    <mergeCell ref="J63:K63"/>
    <mergeCell ref="L63:M63"/>
    <mergeCell ref="N63:O63"/>
    <mergeCell ref="P63:Q63"/>
    <mergeCell ref="R63:S63"/>
    <mergeCell ref="D64:E64"/>
    <mergeCell ref="F64:G64"/>
    <mergeCell ref="H64:I64"/>
    <mergeCell ref="P64:Q64"/>
    <mergeCell ref="R64:S64"/>
    <mergeCell ref="T64:U64"/>
    <mergeCell ref="V64:W64"/>
    <mergeCell ref="P62:Q62"/>
    <mergeCell ref="R62:S62"/>
    <mergeCell ref="V63:W63"/>
    <mergeCell ref="N64:O64"/>
    <mergeCell ref="N65:O65"/>
    <mergeCell ref="P65:Q65"/>
    <mergeCell ref="R65:S65"/>
    <mergeCell ref="D97:E97"/>
    <mergeCell ref="F97:G97"/>
    <mergeCell ref="H97:I97"/>
    <mergeCell ref="D113:E113"/>
    <mergeCell ref="P119:Q119"/>
    <mergeCell ref="F85:G85"/>
    <mergeCell ref="T94:U94"/>
    <mergeCell ref="L88:M88"/>
    <mergeCell ref="N88:O88"/>
    <mergeCell ref="H155:I155"/>
    <mergeCell ref="P175:Q175"/>
    <mergeCell ref="P73:Q73"/>
    <mergeCell ref="P153:Q153"/>
    <mergeCell ref="R95:S95"/>
    <mergeCell ref="L152:M152"/>
    <mergeCell ref="J118:K118"/>
    <mergeCell ref="L118:M118"/>
    <mergeCell ref="F95:G95"/>
    <mergeCell ref="H95:I95"/>
    <mergeCell ref="D82:X82"/>
    <mergeCell ref="V86:W86"/>
    <mergeCell ref="N96:O96"/>
    <mergeCell ref="F96:G96"/>
    <mergeCell ref="L95:M95"/>
    <mergeCell ref="V85:W85"/>
    <mergeCell ref="D99:Z99"/>
    <mergeCell ref="F164:G164"/>
    <mergeCell ref="R171:S171"/>
    <mergeCell ref="L100:M100"/>
    <mergeCell ref="N100:O100"/>
    <mergeCell ref="R78:S78"/>
    <mergeCell ref="P75:Q75"/>
    <mergeCell ref="R75:S75"/>
    <mergeCell ref="D85:E85"/>
    <mergeCell ref="P85:Q85"/>
    <mergeCell ref="R80:S80"/>
    <mergeCell ref="D119:E119"/>
    <mergeCell ref="F119:G119"/>
    <mergeCell ref="H119:I119"/>
    <mergeCell ref="T120:U120"/>
    <mergeCell ref="D120:E120"/>
    <mergeCell ref="F120:G120"/>
    <mergeCell ref="D118:E118"/>
    <mergeCell ref="R118:S118"/>
    <mergeCell ref="T80:U80"/>
    <mergeCell ref="V80:W80"/>
    <mergeCell ref="V75:W75"/>
    <mergeCell ref="V79:W79"/>
    <mergeCell ref="P76:Q76"/>
    <mergeCell ref="T75:U75"/>
    <mergeCell ref="D80:E80"/>
    <mergeCell ref="F75:G75"/>
    <mergeCell ref="J120:K120"/>
    <mergeCell ref="L120:M120"/>
    <mergeCell ref="L80:M80"/>
    <mergeCell ref="D81:E81"/>
    <mergeCell ref="D86:E86"/>
    <mergeCell ref="F86:G86"/>
    <mergeCell ref="H86:I86"/>
    <mergeCell ref="L104:M104"/>
    <mergeCell ref="F100:G100"/>
    <mergeCell ref="F107:G107"/>
    <mergeCell ref="H107:I107"/>
    <mergeCell ref="J114:K114"/>
    <mergeCell ref="N102:O102"/>
    <mergeCell ref="P102:Q102"/>
    <mergeCell ref="R102:S102"/>
    <mergeCell ref="T101:U101"/>
    <mergeCell ref="J100:K100"/>
    <mergeCell ref="F105:G105"/>
    <mergeCell ref="N97:O97"/>
    <mergeCell ref="T100:U100"/>
    <mergeCell ref="N105:O105"/>
    <mergeCell ref="F185:G185"/>
    <mergeCell ref="H185:I185"/>
    <mergeCell ref="J185:K185"/>
    <mergeCell ref="L185:M185"/>
    <mergeCell ref="N185:O185"/>
    <mergeCell ref="P185:Q185"/>
    <mergeCell ref="R185:S185"/>
    <mergeCell ref="H192:I192"/>
    <mergeCell ref="F184:G184"/>
    <mergeCell ref="H184:I184"/>
    <mergeCell ref="J184:K184"/>
    <mergeCell ref="L184:M184"/>
    <mergeCell ref="N184:O184"/>
    <mergeCell ref="P118:Q118"/>
    <mergeCell ref="J119:K119"/>
    <mergeCell ref="N121:O121"/>
    <mergeCell ref="J121:K121"/>
    <mergeCell ref="L121:M121"/>
    <mergeCell ref="P121:Q121"/>
    <mergeCell ref="R120:S120"/>
    <mergeCell ref="L131:M131"/>
    <mergeCell ref="H182:I182"/>
    <mergeCell ref="J182:K182"/>
    <mergeCell ref="T203:U203"/>
    <mergeCell ref="D199:E199"/>
    <mergeCell ref="V199:W199"/>
    <mergeCell ref="R204:S204"/>
    <mergeCell ref="F195:G195"/>
    <mergeCell ref="L194:M194"/>
    <mergeCell ref="F162:G162"/>
    <mergeCell ref="F163:G163"/>
    <mergeCell ref="P162:Q162"/>
    <mergeCell ref="D148:X148"/>
    <mergeCell ref="J156:K156"/>
    <mergeCell ref="L156:M156"/>
    <mergeCell ref="R155:S155"/>
    <mergeCell ref="D155:E155"/>
    <mergeCell ref="H163:I163"/>
    <mergeCell ref="J139:K139"/>
    <mergeCell ref="L139:M139"/>
    <mergeCell ref="T156:U156"/>
    <mergeCell ref="D157:X157"/>
    <mergeCell ref="V154:W154"/>
    <mergeCell ref="H152:I152"/>
    <mergeCell ref="P154:Q154"/>
    <mergeCell ref="H153:I153"/>
    <mergeCell ref="L161:M161"/>
    <mergeCell ref="D185:E185"/>
    <mergeCell ref="F192:G192"/>
    <mergeCell ref="T155:U155"/>
    <mergeCell ref="J155:K155"/>
    <mergeCell ref="V161:W161"/>
    <mergeCell ref="D166:X166"/>
    <mergeCell ref="R161:S161"/>
    <mergeCell ref="T161:U161"/>
    <mergeCell ref="P198:Q198"/>
    <mergeCell ref="H193:I193"/>
    <mergeCell ref="P199:Q199"/>
    <mergeCell ref="L199:M199"/>
    <mergeCell ref="L197:M197"/>
    <mergeCell ref="D198:E198"/>
    <mergeCell ref="F198:G198"/>
    <mergeCell ref="P196:Q196"/>
    <mergeCell ref="R196:S196"/>
    <mergeCell ref="J193:K193"/>
    <mergeCell ref="T196:U196"/>
    <mergeCell ref="L198:M198"/>
    <mergeCell ref="T197:U197"/>
    <mergeCell ref="F196:G196"/>
    <mergeCell ref="D196:E196"/>
    <mergeCell ref="N195:O195"/>
    <mergeCell ref="T199:U199"/>
    <mergeCell ref="H194:I194"/>
    <mergeCell ref="J194:K194"/>
    <mergeCell ref="P193:Q193"/>
    <mergeCell ref="H196:I196"/>
    <mergeCell ref="J199:K199"/>
    <mergeCell ref="R199:S199"/>
    <mergeCell ref="D193:E193"/>
    <mergeCell ref="D225:E225"/>
    <mergeCell ref="F225:G225"/>
    <mergeCell ref="R200:S200"/>
    <mergeCell ref="J203:K203"/>
    <mergeCell ref="L203:M203"/>
    <mergeCell ref="P223:Q223"/>
    <mergeCell ref="R223:S223"/>
    <mergeCell ref="T223:U223"/>
    <mergeCell ref="V223:W223"/>
    <mergeCell ref="D219:Z219"/>
    <mergeCell ref="D220:Z220"/>
    <mergeCell ref="D221:E221"/>
    <mergeCell ref="F221:G221"/>
    <mergeCell ref="H221:I221"/>
    <mergeCell ref="J221:K221"/>
    <mergeCell ref="L221:M221"/>
    <mergeCell ref="N221:O221"/>
    <mergeCell ref="P221:Q221"/>
    <mergeCell ref="R221:S221"/>
    <mergeCell ref="T221:U221"/>
    <mergeCell ref="V221:W221"/>
    <mergeCell ref="D222:Z222"/>
    <mergeCell ref="N218:O218"/>
    <mergeCell ref="P218:Q218"/>
    <mergeCell ref="R218:S218"/>
    <mergeCell ref="T218:U218"/>
    <mergeCell ref="V218:W218"/>
    <mergeCell ref="N200:O200"/>
    <mergeCell ref="V200:W200"/>
    <mergeCell ref="T201:U201"/>
    <mergeCell ref="F201:G201"/>
    <mergeCell ref="D214:E214"/>
    <mergeCell ref="D228:E228"/>
    <mergeCell ref="F202:G202"/>
    <mergeCell ref="H225:I225"/>
    <mergeCell ref="J225:K225"/>
    <mergeCell ref="F204:G204"/>
    <mergeCell ref="H202:I202"/>
    <mergeCell ref="P228:Q228"/>
    <mergeCell ref="R228:S228"/>
    <mergeCell ref="T228:U228"/>
    <mergeCell ref="V228:W228"/>
    <mergeCell ref="D226:E226"/>
    <mergeCell ref="F226:G226"/>
    <mergeCell ref="H226:I226"/>
    <mergeCell ref="J226:K226"/>
    <mergeCell ref="L226:M226"/>
    <mergeCell ref="N226:O226"/>
    <mergeCell ref="P226:Q226"/>
    <mergeCell ref="R226:S226"/>
    <mergeCell ref="T226:U226"/>
    <mergeCell ref="V226:W226"/>
    <mergeCell ref="J202:K202"/>
    <mergeCell ref="L202:M202"/>
    <mergeCell ref="N202:O202"/>
    <mergeCell ref="P202:Q202"/>
    <mergeCell ref="R203:S203"/>
    <mergeCell ref="T217:U217"/>
    <mergeCell ref="J218:K218"/>
    <mergeCell ref="L218:M218"/>
    <mergeCell ref="P204:Q204"/>
    <mergeCell ref="N204:O204"/>
    <mergeCell ref="N211:O211"/>
    <mergeCell ref="D213:X213"/>
    <mergeCell ref="N230:O230"/>
    <mergeCell ref="F214:Z214"/>
    <mergeCell ref="C207:Z207"/>
    <mergeCell ref="D206:E206"/>
    <mergeCell ref="H223:I223"/>
    <mergeCell ref="D224:Z224"/>
    <mergeCell ref="L225:M225"/>
    <mergeCell ref="N225:O225"/>
    <mergeCell ref="P225:Q225"/>
    <mergeCell ref="R225:S225"/>
    <mergeCell ref="T225:U225"/>
    <mergeCell ref="V225:W225"/>
    <mergeCell ref="D229:E229"/>
    <mergeCell ref="F229:G229"/>
    <mergeCell ref="H229:I229"/>
    <mergeCell ref="J229:K229"/>
    <mergeCell ref="L229:M229"/>
    <mergeCell ref="N229:O229"/>
    <mergeCell ref="P229:Q229"/>
    <mergeCell ref="R229:S229"/>
    <mergeCell ref="T229:U229"/>
    <mergeCell ref="V229:W229"/>
    <mergeCell ref="D227:E227"/>
    <mergeCell ref="F227:G227"/>
    <mergeCell ref="H227:I227"/>
    <mergeCell ref="J227:K227"/>
    <mergeCell ref="L227:M227"/>
    <mergeCell ref="N227:O227"/>
    <mergeCell ref="P227:Q227"/>
    <mergeCell ref="R227:S227"/>
    <mergeCell ref="T227:U227"/>
    <mergeCell ref="V227:W227"/>
    <mergeCell ref="F228:G228"/>
    <mergeCell ref="H228:I228"/>
    <mergeCell ref="J228:K228"/>
    <mergeCell ref="L228:M228"/>
    <mergeCell ref="N228:O228"/>
    <mergeCell ref="D231:Z231"/>
    <mergeCell ref="D232:E232"/>
    <mergeCell ref="F232:G232"/>
    <mergeCell ref="H232:I232"/>
    <mergeCell ref="J232:K232"/>
    <mergeCell ref="L232:M232"/>
    <mergeCell ref="N232:O232"/>
    <mergeCell ref="P232:Q232"/>
    <mergeCell ref="R232:S232"/>
    <mergeCell ref="T232:U232"/>
    <mergeCell ref="V232:W232"/>
    <mergeCell ref="D233:E233"/>
    <mergeCell ref="F233:G233"/>
    <mergeCell ref="H233:I233"/>
    <mergeCell ref="J233:K233"/>
    <mergeCell ref="L233:M233"/>
    <mergeCell ref="N233:O233"/>
    <mergeCell ref="P233:Q233"/>
    <mergeCell ref="R233:S233"/>
    <mergeCell ref="T233:U233"/>
    <mergeCell ref="V233:W233"/>
    <mergeCell ref="D230:E230"/>
    <mergeCell ref="F230:G230"/>
    <mergeCell ref="H230:I230"/>
    <mergeCell ref="J230:K230"/>
    <mergeCell ref="L230:M230"/>
    <mergeCell ref="P230:Q230"/>
    <mergeCell ref="D234:E234"/>
    <mergeCell ref="F234:G234"/>
    <mergeCell ref="H234:I234"/>
    <mergeCell ref="J234:K234"/>
    <mergeCell ref="L234:M234"/>
    <mergeCell ref="N234:O234"/>
    <mergeCell ref="P234:Q234"/>
    <mergeCell ref="R234:S234"/>
    <mergeCell ref="T234:U234"/>
    <mergeCell ref="V234:W234"/>
    <mergeCell ref="D311:E311"/>
    <mergeCell ref="F311:G311"/>
    <mergeCell ref="H311:I311"/>
    <mergeCell ref="J311:K311"/>
    <mergeCell ref="L311:M311"/>
    <mergeCell ref="N311:O311"/>
    <mergeCell ref="P311:Q311"/>
    <mergeCell ref="T310:U310"/>
    <mergeCell ref="V309:W309"/>
    <mergeCell ref="P305:Q305"/>
    <mergeCell ref="V297:W297"/>
    <mergeCell ref="N296:O296"/>
    <mergeCell ref="N308:O308"/>
    <mergeCell ref="N307:O307"/>
    <mergeCell ref="P300:Q300"/>
    <mergeCell ref="D292:Z292"/>
    <mergeCell ref="D285:E285"/>
    <mergeCell ref="L290:M290"/>
    <mergeCell ref="N289:O289"/>
    <mergeCell ref="F307:G307"/>
    <mergeCell ref="V241:W241"/>
    <mergeCell ref="P256:Q256"/>
    <mergeCell ref="T318:U318"/>
    <mergeCell ref="V318:W318"/>
    <mergeCell ref="D319:E319"/>
    <mergeCell ref="D320:E320"/>
    <mergeCell ref="R315:S315"/>
    <mergeCell ref="V315:W315"/>
    <mergeCell ref="X317:Z326"/>
    <mergeCell ref="D318:E318"/>
    <mergeCell ref="F318:G318"/>
    <mergeCell ref="H318:I318"/>
    <mergeCell ref="J318:K318"/>
    <mergeCell ref="L318:M318"/>
    <mergeCell ref="N318:O318"/>
    <mergeCell ref="P306:Q306"/>
    <mergeCell ref="H310:I310"/>
    <mergeCell ref="D306:E306"/>
    <mergeCell ref="F306:G306"/>
    <mergeCell ref="J309:K309"/>
    <mergeCell ref="L309:M309"/>
    <mergeCell ref="N309:O309"/>
    <mergeCell ref="T322:U322"/>
    <mergeCell ref="V312:W312"/>
    <mergeCell ref="D313:E313"/>
    <mergeCell ref="F313:G313"/>
    <mergeCell ref="T313:U313"/>
    <mergeCell ref="X305:Z314"/>
    <mergeCell ref="T306:U306"/>
    <mergeCell ref="V305:W305"/>
    <mergeCell ref="T305:U305"/>
    <mergeCell ref="P320:Q320"/>
    <mergeCell ref="R320:S320"/>
    <mergeCell ref="F310:G310"/>
    <mergeCell ref="N366:O366"/>
    <mergeCell ref="P366:Q366"/>
    <mergeCell ref="R366:S366"/>
    <mergeCell ref="J363:K363"/>
    <mergeCell ref="L363:M363"/>
    <mergeCell ref="N363:O363"/>
    <mergeCell ref="P363:Q363"/>
    <mergeCell ref="R363:S363"/>
    <mergeCell ref="T363:U363"/>
    <mergeCell ref="V363:W363"/>
    <mergeCell ref="D364:Z364"/>
    <mergeCell ref="D365:E365"/>
    <mergeCell ref="F365:G365"/>
    <mergeCell ref="H365:I365"/>
    <mergeCell ref="J365:K365"/>
    <mergeCell ref="L365:M365"/>
    <mergeCell ref="N365:O365"/>
    <mergeCell ref="P365:Q365"/>
    <mergeCell ref="R365:S365"/>
    <mergeCell ref="D357:Z357"/>
    <mergeCell ref="R602:S602"/>
    <mergeCell ref="V365:W365"/>
    <mergeCell ref="T366:U366"/>
    <mergeCell ref="V366:W366"/>
    <mergeCell ref="D367:X367"/>
    <mergeCell ref="D368:E368"/>
    <mergeCell ref="F368:Z368"/>
    <mergeCell ref="D410:Z410"/>
    <mergeCell ref="D411:E411"/>
    <mergeCell ref="F411:G411"/>
    <mergeCell ref="H411:I411"/>
    <mergeCell ref="J411:K411"/>
    <mergeCell ref="L411:M411"/>
    <mergeCell ref="N411:O411"/>
    <mergeCell ref="P411:Q411"/>
    <mergeCell ref="R411:S411"/>
    <mergeCell ref="T411:U411"/>
    <mergeCell ref="V411:W411"/>
    <mergeCell ref="D371:X371"/>
    <mergeCell ref="T392:U392"/>
    <mergeCell ref="L370:M370"/>
    <mergeCell ref="D393:E393"/>
    <mergeCell ref="F393:G393"/>
    <mergeCell ref="T370:U370"/>
    <mergeCell ref="T374:U374"/>
    <mergeCell ref="N370:O370"/>
    <mergeCell ref="D366:E366"/>
    <mergeCell ref="F366:G366"/>
    <mergeCell ref="H366:I366"/>
    <mergeCell ref="J366:K366"/>
    <mergeCell ref="L366:M366"/>
    <mergeCell ref="D392:E392"/>
    <mergeCell ref="F608:Z608"/>
    <mergeCell ref="N393:O393"/>
    <mergeCell ref="L580:M580"/>
    <mergeCell ref="H581:I581"/>
    <mergeCell ref="N580:O580"/>
    <mergeCell ref="P579:Q579"/>
    <mergeCell ref="J580:K580"/>
    <mergeCell ref="D578:E578"/>
    <mergeCell ref="R579:S579"/>
    <mergeCell ref="F578:G578"/>
    <mergeCell ref="H578:I578"/>
    <mergeCell ref="P604:Q604"/>
    <mergeCell ref="R604:S604"/>
    <mergeCell ref="T604:U604"/>
    <mergeCell ref="V604:W604"/>
    <mergeCell ref="D599:Z599"/>
    <mergeCell ref="D600:E600"/>
    <mergeCell ref="F600:G600"/>
    <mergeCell ref="H600:I600"/>
    <mergeCell ref="J600:K600"/>
    <mergeCell ref="L600:M600"/>
    <mergeCell ref="N600:O600"/>
    <mergeCell ref="P600:Q600"/>
    <mergeCell ref="R600:S600"/>
    <mergeCell ref="T600:U600"/>
    <mergeCell ref="D602:E602"/>
    <mergeCell ref="F602:G602"/>
    <mergeCell ref="H602:I602"/>
    <mergeCell ref="J602:K602"/>
    <mergeCell ref="L602:M602"/>
    <mergeCell ref="N602:O602"/>
    <mergeCell ref="P602:Q602"/>
    <mergeCell ref="N598:O598"/>
    <mergeCell ref="T602:U602"/>
    <mergeCell ref="R601:S601"/>
    <mergeCell ref="T601:U601"/>
    <mergeCell ref="D614:E614"/>
    <mergeCell ref="F614:G614"/>
    <mergeCell ref="D606:E606"/>
    <mergeCell ref="F606:G606"/>
    <mergeCell ref="H606:I606"/>
    <mergeCell ref="J606:K606"/>
    <mergeCell ref="L606:M606"/>
    <mergeCell ref="N606:O606"/>
    <mergeCell ref="P606:Q606"/>
    <mergeCell ref="R606:S606"/>
    <mergeCell ref="T606:U606"/>
    <mergeCell ref="V606:W606"/>
    <mergeCell ref="D612:E612"/>
    <mergeCell ref="F612:G612"/>
    <mergeCell ref="H612:I612"/>
    <mergeCell ref="J612:K612"/>
    <mergeCell ref="L612:M612"/>
    <mergeCell ref="N612:O612"/>
    <mergeCell ref="P612:Q612"/>
    <mergeCell ref="R612:S612"/>
    <mergeCell ref="T612:U612"/>
    <mergeCell ref="D607:X607"/>
    <mergeCell ref="D613:E613"/>
    <mergeCell ref="F613:G613"/>
    <mergeCell ref="H613:I613"/>
    <mergeCell ref="J613:K613"/>
    <mergeCell ref="L613:M613"/>
    <mergeCell ref="N613:O613"/>
    <mergeCell ref="V602:W602"/>
    <mergeCell ref="D605:E605"/>
    <mergeCell ref="P613:Q613"/>
    <mergeCell ref="R613:S613"/>
    <mergeCell ref="T613:U613"/>
    <mergeCell ref="V613:W613"/>
    <mergeCell ref="D353:E353"/>
    <mergeCell ref="F353:G353"/>
    <mergeCell ref="H353:I353"/>
    <mergeCell ref="J353:K353"/>
    <mergeCell ref="L353:M353"/>
    <mergeCell ref="N353:O353"/>
    <mergeCell ref="P353:Q353"/>
    <mergeCell ref="R353:S353"/>
    <mergeCell ref="T353:U353"/>
    <mergeCell ref="V353:W353"/>
    <mergeCell ref="V600:W600"/>
    <mergeCell ref="D601:E601"/>
    <mergeCell ref="F601:G601"/>
    <mergeCell ref="H601:I601"/>
    <mergeCell ref="J601:K601"/>
    <mergeCell ref="L601:M601"/>
    <mergeCell ref="N601:O601"/>
    <mergeCell ref="J596:K596"/>
    <mergeCell ref="L596:M596"/>
    <mergeCell ref="N596:O596"/>
    <mergeCell ref="P596:Q596"/>
    <mergeCell ref="R596:S596"/>
    <mergeCell ref="T596:U596"/>
    <mergeCell ref="V596:W596"/>
    <mergeCell ref="V577:W577"/>
    <mergeCell ref="P601:Q601"/>
    <mergeCell ref="P598:Q598"/>
    <mergeCell ref="R598:S598"/>
    <mergeCell ref="T598:U598"/>
    <mergeCell ref="V598:W598"/>
    <mergeCell ref="V370:W370"/>
    <mergeCell ref="D370:E370"/>
    <mergeCell ref="D374:E374"/>
    <mergeCell ref="D595:Z595"/>
    <mergeCell ref="D596:E596"/>
    <mergeCell ref="F596:G596"/>
    <mergeCell ref="H596:I596"/>
    <mergeCell ref="T471:U471"/>
    <mergeCell ref="V471:W471"/>
    <mergeCell ref="D603:Z603"/>
    <mergeCell ref="D604:E604"/>
    <mergeCell ref="V612:W612"/>
    <mergeCell ref="D608:E608"/>
    <mergeCell ref="V601:W601"/>
    <mergeCell ref="R597:S597"/>
    <mergeCell ref="T597:U597"/>
    <mergeCell ref="V597:W597"/>
    <mergeCell ref="D598:E598"/>
    <mergeCell ref="F598:G598"/>
    <mergeCell ref="H598:I598"/>
    <mergeCell ref="J598:K598"/>
    <mergeCell ref="L598:M598"/>
    <mergeCell ref="F604:G604"/>
    <mergeCell ref="H604:I604"/>
    <mergeCell ref="J604:K604"/>
    <mergeCell ref="L604:M604"/>
    <mergeCell ref="N604:O604"/>
  </mergeCells>
  <phoneticPr fontId="0" type="noConversion"/>
  <conditionalFormatting sqref="C314">
    <cfRule type="expression" dxfId="459" priority="464" stopIfTrue="1">
      <formula>COUNTIF($D$313:$W$313,"a")&gt;0</formula>
    </cfRule>
  </conditionalFormatting>
  <conditionalFormatting sqref="C326">
    <cfRule type="expression" dxfId="458" priority="459" stopIfTrue="1">
      <formula>COUNTIF($D$325:$W$325,"a")&gt;0</formula>
    </cfRule>
  </conditionalFormatting>
  <conditionalFormatting sqref="C336">
    <cfRule type="expression" dxfId="457" priority="456" stopIfTrue="1">
      <formula>COUNTIF($D$335:$W$335,"a")&gt;0</formula>
    </cfRule>
  </conditionalFormatting>
  <conditionalFormatting sqref="C345">
    <cfRule type="expression" dxfId="456" priority="453" stopIfTrue="1">
      <formula>COUNTIF($D$344:$W$344,"a")&gt;0</formula>
    </cfRule>
  </conditionalFormatting>
  <conditionalFormatting sqref="C351">
    <cfRule type="expression" dxfId="455" priority="449" stopIfTrue="1">
      <formula>COUNTIF($D$348:$W$348,"a")&gt;0</formula>
    </cfRule>
  </conditionalFormatting>
  <conditionalFormatting sqref="C352">
    <cfRule type="expression" dxfId="454" priority="448" stopIfTrue="1">
      <formula>COUNTIF($D$350:$W$350,"a")&gt;0</formula>
    </cfRule>
  </conditionalFormatting>
  <conditionalFormatting sqref="D33">
    <cfRule type="expression" dxfId="453" priority="706" stopIfTrue="1">
      <formula>F33=0</formula>
    </cfRule>
  </conditionalFormatting>
  <conditionalFormatting sqref="D45">
    <cfRule type="expression" dxfId="452" priority="655" stopIfTrue="1">
      <formula>F45=0</formula>
    </cfRule>
  </conditionalFormatting>
  <conditionalFormatting sqref="D70">
    <cfRule type="expression" dxfId="451" priority="676" stopIfTrue="1">
      <formula>F70=0</formula>
    </cfRule>
  </conditionalFormatting>
  <conditionalFormatting sqref="D83">
    <cfRule type="expression" dxfId="450" priority="1296" stopIfTrue="1">
      <formula>F83=0</formula>
    </cfRule>
  </conditionalFormatting>
  <conditionalFormatting sqref="D90">
    <cfRule type="expression" dxfId="449" priority="1287" stopIfTrue="1">
      <formula>F90=0</formula>
    </cfRule>
  </conditionalFormatting>
  <conditionalFormatting sqref="D136">
    <cfRule type="expression" dxfId="448" priority="850" stopIfTrue="1">
      <formula>F136=0</formula>
    </cfRule>
  </conditionalFormatting>
  <conditionalFormatting sqref="D167">
    <cfRule type="expression" dxfId="447" priority="358" stopIfTrue="1">
      <formula>F167=0</formula>
    </cfRule>
  </conditionalFormatting>
  <conditionalFormatting sqref="D214">
    <cfRule type="expression" dxfId="446" priority="129" stopIfTrue="1">
      <formula>F214=0</formula>
    </cfRule>
  </conditionalFormatting>
  <conditionalFormatting sqref="D258 D272">
    <cfRule type="expression" dxfId="445" priority="641" stopIfTrue="1">
      <formula>F258=0</formula>
    </cfRule>
  </conditionalFormatting>
  <conditionalFormatting sqref="D266:D270 F266:F270 H266:H270 J266:J270 L266:L270 N266:N270 P266:P270 R266:R270 T266:T270 V266:V270 D379:W380">
    <cfRule type="cellIs" dxfId="444" priority="583" stopIfTrue="1" operator="equal">
      <formula>"a"</formula>
    </cfRule>
    <cfRule type="cellIs" dxfId="443" priority="584" stopIfTrue="1" operator="equal">
      <formula>"s"</formula>
    </cfRule>
  </conditionalFormatting>
  <conditionalFormatting sqref="D279 F279 H279 J279 L279 N279 P279 R279 T279 V279 D281:W283">
    <cfRule type="cellIs" dxfId="442" priority="574" stopIfTrue="1" operator="equal">
      <formula>"a"</formula>
    </cfRule>
    <cfRule type="cellIs" dxfId="441" priority="575" stopIfTrue="1" operator="equal">
      <formula>"s"</formula>
    </cfRule>
  </conditionalFormatting>
  <conditionalFormatting sqref="D285">
    <cfRule type="expression" dxfId="440" priority="572" stopIfTrue="1">
      <formula>F285=0</formula>
    </cfRule>
  </conditionalFormatting>
  <conditionalFormatting sqref="D355">
    <cfRule type="expression" dxfId="439" priority="562" stopIfTrue="1">
      <formula>F355=0</formula>
    </cfRule>
  </conditionalFormatting>
  <conditionalFormatting sqref="D359 F359 H359 J359 L359 N359 P359 R359 T359 V359">
    <cfRule type="cellIs" dxfId="438" priority="208" stopIfTrue="1" operator="equal">
      <formula>"s"</formula>
    </cfRule>
    <cfRule type="cellIs" dxfId="437" priority="207" stopIfTrue="1" operator="equal">
      <formula>"a"</formula>
    </cfRule>
  </conditionalFormatting>
  <conditionalFormatting sqref="D361 F361 H361 J361 L361 N361 P361 R361 T361 V361">
    <cfRule type="cellIs" dxfId="436" priority="204" stopIfTrue="1" operator="equal">
      <formula>"s"</formula>
    </cfRule>
    <cfRule type="cellIs" dxfId="435" priority="203" stopIfTrue="1" operator="equal">
      <formula>"a"</formula>
    </cfRule>
  </conditionalFormatting>
  <conditionalFormatting sqref="D363 F363 H363 J363 L363 N363 P363 R363 T363 V363">
    <cfRule type="cellIs" dxfId="434" priority="223" stopIfTrue="1" operator="equal">
      <formula>"a"</formula>
    </cfRule>
    <cfRule type="cellIs" dxfId="433" priority="224" stopIfTrue="1" operator="equal">
      <formula>"s"</formula>
    </cfRule>
  </conditionalFormatting>
  <conditionalFormatting sqref="D365:D366 F365:F366 H365:H366 J365:J366 L365:L366 N365:N366 P365:P366 R365:R366 T365:T366 V365:V366">
    <cfRule type="cellIs" dxfId="432" priority="212" stopIfTrue="1" operator="equal">
      <formula>"s"</formula>
    </cfRule>
    <cfRule type="cellIs" dxfId="431" priority="211" stopIfTrue="1" operator="equal">
      <formula>"a"</formula>
    </cfRule>
  </conditionalFormatting>
  <conditionalFormatting sqref="D368">
    <cfRule type="expression" dxfId="430" priority="228" stopIfTrue="1">
      <formula>F368=0</formula>
    </cfRule>
  </conditionalFormatting>
  <conditionalFormatting sqref="D384 F384 H384 J384 L384 N384 P384 R384 T384 V384">
    <cfRule type="cellIs" dxfId="429" priority="74" stopIfTrue="1" operator="equal">
      <formula>"a"</formula>
    </cfRule>
    <cfRule type="cellIs" dxfId="428" priority="75" stopIfTrue="1" operator="equal">
      <formula>"s"</formula>
    </cfRule>
  </conditionalFormatting>
  <conditionalFormatting sqref="D388 F388 H388 J388 L388 N388 P388 R388 T388 V388">
    <cfRule type="cellIs" dxfId="427" priority="71" stopIfTrue="1" operator="equal">
      <formula>"s"</formula>
    </cfRule>
    <cfRule type="cellIs" dxfId="426" priority="70" stopIfTrue="1" operator="equal">
      <formula>"a"</formula>
    </cfRule>
  </conditionalFormatting>
  <conditionalFormatting sqref="D390">
    <cfRule type="expression" dxfId="425" priority="440" stopIfTrue="1">
      <formula>F390=0</formula>
    </cfRule>
  </conditionalFormatting>
  <conditionalFormatting sqref="D392:D393 F392:F393 H392:H393 J392:J393 L392:L393 N392:N393 P392:P393 R392:R393 T392:T393 V392:V393">
    <cfRule type="cellIs" dxfId="424" priority="752" stopIfTrue="1" operator="equal">
      <formula>"a"</formula>
    </cfRule>
    <cfRule type="cellIs" dxfId="423" priority="753" stopIfTrue="1" operator="equal">
      <formula>"s"</formula>
    </cfRule>
  </conditionalFormatting>
  <conditionalFormatting sqref="D395">
    <cfRule type="expression" dxfId="422" priority="762" stopIfTrue="1">
      <formula>F395=0</formula>
    </cfRule>
  </conditionalFormatting>
  <conditionalFormatting sqref="D413">
    <cfRule type="expression" dxfId="421" priority="197" stopIfTrue="1">
      <formula>F413=0</formula>
    </cfRule>
  </conditionalFormatting>
  <conditionalFormatting sqref="D417:D418 F417:F418 H417:H418 J417:J418 L417:L418 N417:N418 P417:P418 R417:R418 T417:T418 V417:V418">
    <cfRule type="cellIs" dxfId="420" priority="720" stopIfTrue="1" operator="equal">
      <formula>"a"</formula>
    </cfRule>
    <cfRule type="cellIs" dxfId="419" priority="721" stopIfTrue="1" operator="equal">
      <formula>"s"</formula>
    </cfRule>
  </conditionalFormatting>
  <conditionalFormatting sqref="D434:D437 F434:F437 H434:H437 J434:J437 L434:L437 N434:N437 P434:P437 R434:R437 T434:T437 V434:V437 D445 F445 H445 J445 L445 N445 P445 R445 T445 V445 D447:D448 F447:F448 H447:H448 J447:J448 L447:L448 N447:N448 P447:P448 R447:R448 T447:T448 V447:V448 D450:D452 F450:F452 H450:H452 J450:J452 L450:L452 N450:N452 P450:P452 R450:R452 T450:T452 V450:V452 D454 F454 H454 J454 L454 N454 P454 R454 T454 V454 D458:W458 D459:D461 F459:F461 H459:H461 J459:J461 L459:L461 N459:N461 P459:P461 R459:R461 T459:T461 V459:V461 D466:D468 F466:F468 H466:H468 J466:J468 L466:L468 N466:N468 P466:P468 R466:R468 T466:T468 V466:V468">
    <cfRule type="cellIs" dxfId="418" priority="419" stopIfTrue="1" operator="equal">
      <formula>"a"</formula>
    </cfRule>
    <cfRule type="cellIs" dxfId="417" priority="420" stopIfTrue="1" operator="equal">
      <formula>"s"</formula>
    </cfRule>
  </conditionalFormatting>
  <conditionalFormatting sqref="D439 D456 D463 D474 D489">
    <cfRule type="expression" dxfId="416" priority="415" stopIfTrue="1">
      <formula>F439=0</formula>
    </cfRule>
  </conditionalFormatting>
  <conditionalFormatting sqref="D470:D472 F470:F472 H470:H472 J470:J472 L470:L472 N470:N472 P470:P472 R470:R472 T470:T472 V470:V472">
    <cfRule type="cellIs" dxfId="415" priority="84" stopIfTrue="1" operator="equal">
      <formula>"s"</formula>
    </cfRule>
    <cfRule type="cellIs" dxfId="414" priority="83" stopIfTrue="1" operator="equal">
      <formula>"a"</formula>
    </cfRule>
  </conditionalFormatting>
  <conditionalFormatting sqref="D477:D483 F477:F483 H477:H483 J477:J483 L477:L483 N477:N483 P477:P483 R477:R483 T477:T483 V477:V483 D485:D487 F485:F487 H485:H487 J485:J487 L485:L487 N485:N487 P485:P487 R485:R487 T485:T487 V485:V487">
    <cfRule type="cellIs" dxfId="413" priority="407" stopIfTrue="1" operator="equal">
      <formula>"s"</formula>
    </cfRule>
    <cfRule type="cellIs" dxfId="412" priority="406" stopIfTrue="1" operator="equal">
      <formula>"a"</formula>
    </cfRule>
  </conditionalFormatting>
  <conditionalFormatting sqref="D19:E19 D24 D40 D56 D124 D145:E145 D149 D158 D187 D206:E206 D236 D277 D372 D376 D408 D420 D424 D432 D499:E499 D510 D523 D532:E532 D547 D556 D567 D584:E584 D593 D608 D622">
    <cfRule type="expression" dxfId="411" priority="1333" stopIfTrue="1">
      <formula>F19=0</formula>
    </cfRule>
  </conditionalFormatting>
  <conditionalFormatting sqref="D109:E109">
    <cfRule type="expression" dxfId="410" priority="648" stopIfTrue="1">
      <formula>F109=0</formula>
    </cfRule>
  </conditionalFormatting>
  <conditionalFormatting sqref="D6:W17 D21:V22 W22 D35:W38 D47:W54 D147:W147 D190:W204 D274:W275 D288:W290 D370:W370 D374:W374 D422:W422 D426:W426 D427:D430 F427:F430 H427:H430 J427:J430 L427:L430 N427:N430 P427:P430 R427:R430 T427:T430 V427:V430 D492:W492 E493 G493 I493 K493 M493 O493 Q493 S493 U493 W493 D493:D497 F493:F497 H493:H497 J493:J497 L493:L497 N493:N497 P493:P497 R493:R497 T493:T497 V493:V497 E495 G495 I495 K495 M495 O495 Q495 S495 U495 W495 E497 G497 I497 K497 M497 O497 Q497 S497 U497 W497 D501:W508 D512:W521 D525:D530 F525:F530 H525:H530 J525:J530 L525:L530 N525:N530 P525:P530 R525:R530 T525:T530 V525:V530 D535:W537 D539:W545 D550:W550 D552:W554">
    <cfRule type="cellIs" dxfId="409" priority="1342" stopIfTrue="1" operator="equal">
      <formula>"s"</formula>
    </cfRule>
    <cfRule type="cellIs" dxfId="408" priority="1341" stopIfTrue="1" operator="equal">
      <formula>"a"</formula>
    </cfRule>
  </conditionalFormatting>
  <conditionalFormatting sqref="D26:W31">
    <cfRule type="cellIs" dxfId="407" priority="684" stopIfTrue="1" operator="equal">
      <formula>"s"</formula>
    </cfRule>
    <cfRule type="cellIs" dxfId="406" priority="683" stopIfTrue="1" operator="equal">
      <formula>"a"</formula>
    </cfRule>
  </conditionalFormatting>
  <conditionalFormatting sqref="D42:W43">
    <cfRule type="cellIs" dxfId="405" priority="657" stopIfTrue="1" operator="equal">
      <formula>"s"</formula>
    </cfRule>
    <cfRule type="cellIs" dxfId="404" priority="656" stopIfTrue="1" operator="equal">
      <formula>"a"</formula>
    </cfRule>
  </conditionalFormatting>
  <conditionalFormatting sqref="D58:W68">
    <cfRule type="cellIs" dxfId="403" priority="312" stopIfTrue="1" operator="equal">
      <formula>"s"</formula>
    </cfRule>
    <cfRule type="cellIs" dxfId="402" priority="311" stopIfTrue="1" operator="equal">
      <formula>"a"</formula>
    </cfRule>
  </conditionalFormatting>
  <conditionalFormatting sqref="D73:W76 D78:W81">
    <cfRule type="cellIs" dxfId="401" priority="1298" stopIfTrue="1" operator="equal">
      <formula>"a"</formula>
    </cfRule>
    <cfRule type="cellIs" dxfId="400" priority="1299" stopIfTrue="1" operator="equal">
      <formula>"s"</formula>
    </cfRule>
  </conditionalFormatting>
  <conditionalFormatting sqref="D85:W86 D88:W88">
    <cfRule type="cellIs" dxfId="399" priority="1290" stopIfTrue="1" operator="equal">
      <formula>"s"</formula>
    </cfRule>
    <cfRule type="cellIs" dxfId="398" priority="1289" stopIfTrue="1" operator="equal">
      <formula>"a"</formula>
    </cfRule>
  </conditionalFormatting>
  <conditionalFormatting sqref="D112:W122 D209:D212 F209:F212 H209:H212 J209:J212 L209:L212 N209:N212 P209:P212 R209:R212 T209:T212 V209:V212 D569:W579">
    <cfRule type="cellIs" dxfId="397" priority="114" stopIfTrue="1" operator="equal">
      <formula>"s"</formula>
    </cfRule>
  </conditionalFormatting>
  <conditionalFormatting sqref="D112:W122 D209:D212 F209:F212 H209:H212 J209:J212 L209:L212 N209:N212 P209:P212 R209:R212 T209:T212 V209:V212">
    <cfRule type="cellIs" dxfId="396" priority="113" stopIfTrue="1" operator="equal">
      <formula>"a"</formula>
    </cfRule>
  </conditionalFormatting>
  <conditionalFormatting sqref="D127:W134">
    <cfRule type="cellIs" dxfId="395" priority="808" stopIfTrue="1" operator="equal">
      <formula>"s"</formula>
    </cfRule>
    <cfRule type="cellIs" dxfId="394" priority="807" stopIfTrue="1" operator="equal">
      <formula>"a"</formula>
    </cfRule>
  </conditionalFormatting>
  <conditionalFormatting sqref="D138:W143">
    <cfRule type="cellIs" dxfId="393" priority="25" stopIfTrue="1" operator="equal">
      <formula>"a"</formula>
    </cfRule>
    <cfRule type="cellIs" dxfId="392" priority="26" stopIfTrue="1" operator="equal">
      <formula>"s"</formula>
    </cfRule>
  </conditionalFormatting>
  <conditionalFormatting sqref="D152:W156">
    <cfRule type="cellIs" dxfId="391" priority="79" stopIfTrue="1" operator="equal">
      <formula>"a"</formula>
    </cfRule>
    <cfRule type="cellIs" dxfId="390" priority="80" stopIfTrue="1" operator="equal">
      <formula>"s"</formula>
    </cfRule>
  </conditionalFormatting>
  <conditionalFormatting sqref="D160:W165">
    <cfRule type="cellIs" dxfId="389" priority="355" stopIfTrue="1" operator="equal">
      <formula>"s"</formula>
    </cfRule>
    <cfRule type="cellIs" dxfId="388" priority="354" stopIfTrue="1" operator="equal">
      <formula>"a"</formula>
    </cfRule>
  </conditionalFormatting>
  <conditionalFormatting sqref="D170:W172">
    <cfRule type="cellIs" dxfId="387" priority="296" stopIfTrue="1" operator="equal">
      <formula>"a"</formula>
    </cfRule>
    <cfRule type="cellIs" dxfId="386" priority="297" stopIfTrue="1" operator="equal">
      <formula>"s"</formula>
    </cfRule>
  </conditionalFormatting>
  <conditionalFormatting sqref="D175:W175 D177:W177 D179:W179">
    <cfRule type="cellIs" dxfId="385" priority="308" stopIfTrue="1" operator="equal">
      <formula>"a"</formula>
    </cfRule>
    <cfRule type="cellIs" dxfId="384" priority="309" stopIfTrue="1" operator="equal">
      <formula>"s"</formula>
    </cfRule>
  </conditionalFormatting>
  <conditionalFormatting sqref="D181:W182">
    <cfRule type="cellIs" dxfId="383" priority="285" stopIfTrue="1" operator="equal">
      <formula>"s"</formula>
    </cfRule>
    <cfRule type="cellIs" dxfId="382" priority="284" stopIfTrue="1" operator="equal">
      <formula>"a"</formula>
    </cfRule>
  </conditionalFormatting>
  <conditionalFormatting sqref="D184:W185">
    <cfRule type="cellIs" dxfId="381" priority="293" stopIfTrue="1" operator="equal">
      <formula>"s"</formula>
    </cfRule>
    <cfRule type="cellIs" dxfId="380" priority="292" stopIfTrue="1" operator="equal">
      <formula>"a"</formula>
    </cfRule>
  </conditionalFormatting>
  <conditionalFormatting sqref="D217:W218">
    <cfRule type="cellIs" dxfId="379" priority="237" stopIfTrue="1" operator="equal">
      <formula>"s"</formula>
    </cfRule>
    <cfRule type="cellIs" dxfId="378" priority="236" stopIfTrue="1" operator="equal">
      <formula>"a"</formula>
    </cfRule>
  </conditionalFormatting>
  <conditionalFormatting sqref="D221:W221">
    <cfRule type="cellIs" dxfId="377" priority="273" stopIfTrue="1" operator="equal">
      <formula>"s"</formula>
    </cfRule>
    <cfRule type="cellIs" dxfId="376" priority="272" stopIfTrue="1" operator="equal">
      <formula>"a"</formula>
    </cfRule>
  </conditionalFormatting>
  <conditionalFormatting sqref="D223:W223">
    <cfRule type="cellIs" dxfId="375" priority="281" stopIfTrue="1" operator="equal">
      <formula>"s"</formula>
    </cfRule>
    <cfRule type="cellIs" dxfId="374" priority="280" stopIfTrue="1" operator="equal">
      <formula>"a"</formula>
    </cfRule>
  </conditionalFormatting>
  <conditionalFormatting sqref="D225:W230">
    <cfRule type="cellIs" dxfId="373" priority="3" stopIfTrue="1" operator="equal">
      <formula>"a"</formula>
    </cfRule>
    <cfRule type="cellIs" dxfId="372" priority="4" stopIfTrue="1" operator="equal">
      <formula>"s"</formula>
    </cfRule>
  </conditionalFormatting>
  <conditionalFormatting sqref="D232:W234">
    <cfRule type="cellIs" dxfId="371" priority="232" stopIfTrue="1" operator="equal">
      <formula>"a"</formula>
    </cfRule>
    <cfRule type="cellIs" dxfId="370" priority="233" stopIfTrue="1" operator="equal">
      <formula>"s"</formula>
    </cfRule>
  </conditionalFormatting>
  <conditionalFormatting sqref="D239:W239 D241:W241 D243:W245 D261 F261 H261 J261 L261 N261 P261 R261 T261 V261 D263 F263 H263 J263 L263 N263 P263 R263 T263 V263">
    <cfRule type="cellIs" dxfId="369" priority="643" stopIfTrue="1" operator="equal">
      <formula>"a"</formula>
    </cfRule>
    <cfRule type="cellIs" dxfId="368" priority="644" stopIfTrue="1" operator="equal">
      <formula>"s"</formula>
    </cfRule>
  </conditionalFormatting>
  <conditionalFormatting sqref="D247:W247">
    <cfRule type="cellIs" dxfId="367" priority="634" stopIfTrue="1" operator="equal">
      <formula>"a"</formula>
    </cfRule>
    <cfRule type="cellIs" dxfId="366" priority="635" stopIfTrue="1" operator="equal">
      <formula>"s"</formula>
    </cfRule>
  </conditionalFormatting>
  <conditionalFormatting sqref="D250:W252">
    <cfRule type="cellIs" dxfId="365" priority="621" stopIfTrue="1" operator="equal">
      <formula>"s"</formula>
    </cfRule>
    <cfRule type="cellIs" dxfId="364" priority="620" stopIfTrue="1" operator="equal">
      <formula>"a"</formula>
    </cfRule>
  </conditionalFormatting>
  <conditionalFormatting sqref="D254:W256">
    <cfRule type="cellIs" dxfId="363" priority="608" stopIfTrue="1" operator="equal">
      <formula>"s"</formula>
    </cfRule>
    <cfRule type="cellIs" dxfId="362" priority="607" stopIfTrue="1" operator="equal">
      <formula>"a"</formula>
    </cfRule>
  </conditionalFormatting>
  <conditionalFormatting sqref="D293:W293">
    <cfRule type="cellIs" dxfId="361" priority="564" stopIfTrue="1" operator="equal">
      <formula>"a"</formula>
    </cfRule>
    <cfRule type="cellIs" dxfId="360" priority="565" stopIfTrue="1" operator="equal">
      <formula>"s"</formula>
    </cfRule>
  </conditionalFormatting>
  <conditionalFormatting sqref="D295:W301">
    <cfRule type="cellIs" dxfId="359" priority="552" stopIfTrue="1" operator="equal">
      <formula>"s"</formula>
    </cfRule>
    <cfRule type="cellIs" dxfId="358" priority="551" stopIfTrue="1" operator="equal">
      <formula>"a"</formula>
    </cfRule>
  </conditionalFormatting>
  <conditionalFormatting sqref="D303:W303">
    <cfRule type="cellIs" dxfId="357" priority="541" stopIfTrue="1" operator="equal">
      <formula>"a"</formula>
    </cfRule>
    <cfRule type="cellIs" dxfId="356" priority="542" stopIfTrue="1" operator="equal">
      <formula>"s"</formula>
    </cfRule>
  </conditionalFormatting>
  <conditionalFormatting sqref="D305:W313">
    <cfRule type="cellIs" dxfId="355" priority="486" stopIfTrue="1" operator="equal">
      <formula>"s"</formula>
    </cfRule>
    <cfRule type="cellIs" dxfId="354" priority="485" stopIfTrue="1" operator="equal">
      <formula>"a"</formula>
    </cfRule>
  </conditionalFormatting>
  <conditionalFormatting sqref="D315:W315">
    <cfRule type="cellIs" dxfId="353" priority="529" stopIfTrue="1" operator="equal">
      <formula>"s"</formula>
    </cfRule>
    <cfRule type="cellIs" dxfId="352" priority="528" stopIfTrue="1" operator="equal">
      <formula>"a"</formula>
    </cfRule>
  </conditionalFormatting>
  <conditionalFormatting sqref="D317:W325">
    <cfRule type="cellIs" dxfId="351" priority="531" stopIfTrue="1" operator="equal">
      <formula>"a"</formula>
    </cfRule>
    <cfRule type="cellIs" dxfId="350" priority="532" stopIfTrue="1" operator="equal">
      <formula>"s"</formula>
    </cfRule>
  </conditionalFormatting>
  <conditionalFormatting sqref="D328:W328">
    <cfRule type="cellIs" dxfId="349" priority="523" stopIfTrue="1" operator="equal">
      <formula>"a"</formula>
    </cfRule>
    <cfRule type="cellIs" dxfId="348" priority="524" stopIfTrue="1" operator="equal">
      <formula>"s"</formula>
    </cfRule>
  </conditionalFormatting>
  <conditionalFormatting sqref="D330:W335">
    <cfRule type="cellIs" dxfId="347" priority="477" stopIfTrue="1" operator="equal">
      <formula>"s"</formula>
    </cfRule>
    <cfRule type="cellIs" dxfId="346" priority="476" stopIfTrue="1" operator="equal">
      <formula>"a"</formula>
    </cfRule>
  </conditionalFormatting>
  <conditionalFormatting sqref="D337:W337">
    <cfRule type="cellIs" dxfId="345" priority="513" stopIfTrue="1" operator="equal">
      <formula>"a"</formula>
    </cfRule>
    <cfRule type="cellIs" dxfId="344" priority="514" stopIfTrue="1" operator="equal">
      <formula>"s"</formula>
    </cfRule>
  </conditionalFormatting>
  <conditionalFormatting sqref="D339:W344">
    <cfRule type="cellIs" dxfId="343" priority="516" stopIfTrue="1" operator="equal">
      <formula>"a"</formula>
    </cfRule>
    <cfRule type="cellIs" dxfId="342" priority="517" stopIfTrue="1" operator="equal">
      <formula>"s"</formula>
    </cfRule>
  </conditionalFormatting>
  <conditionalFormatting sqref="D346:W346">
    <cfRule type="cellIs" dxfId="341" priority="506" stopIfTrue="1" operator="equal">
      <formula>"a"</formula>
    </cfRule>
    <cfRule type="cellIs" dxfId="340" priority="507" stopIfTrue="1" operator="equal">
      <formula>"s"</formula>
    </cfRule>
  </conditionalFormatting>
  <conditionalFormatting sqref="D348:W350">
    <cfRule type="cellIs" dxfId="339" priority="503" stopIfTrue="1" operator="equal">
      <formula>"s"</formula>
    </cfRule>
    <cfRule type="cellIs" dxfId="338" priority="502" stopIfTrue="1" operator="equal">
      <formula>"a"</formula>
    </cfRule>
  </conditionalFormatting>
  <conditionalFormatting sqref="D353:W353">
    <cfRule type="cellIs" dxfId="337" priority="156" stopIfTrue="1" operator="equal">
      <formula>"s"</formula>
    </cfRule>
    <cfRule type="cellIs" dxfId="336" priority="155" stopIfTrue="1" operator="equal">
      <formula>"a"</formula>
    </cfRule>
  </conditionalFormatting>
  <conditionalFormatting sqref="D382:W383">
    <cfRule type="cellIs" dxfId="335" priority="65" stopIfTrue="1" operator="equal">
      <formula>"a"</formula>
    </cfRule>
    <cfRule type="cellIs" dxfId="334" priority="66" stopIfTrue="1" operator="equal">
      <formula>"s"</formula>
    </cfRule>
  </conditionalFormatting>
  <conditionalFormatting sqref="D386:W387">
    <cfRule type="cellIs" dxfId="333" priority="68" stopIfTrue="1" operator="equal">
      <formula>"a"</formula>
    </cfRule>
    <cfRule type="cellIs" dxfId="332" priority="69" stopIfTrue="1" operator="equal">
      <formula>"s"</formula>
    </cfRule>
  </conditionalFormatting>
  <conditionalFormatting sqref="D398:W400">
    <cfRule type="cellIs" dxfId="331" priority="151" stopIfTrue="1" operator="equal">
      <formula>"a"</formula>
    </cfRule>
    <cfRule type="cellIs" dxfId="330" priority="152" stopIfTrue="1" operator="equal">
      <formula>"s"</formula>
    </cfRule>
  </conditionalFormatting>
  <conditionalFormatting sqref="D402:W406">
    <cfRule type="cellIs" dxfId="329" priority="134" stopIfTrue="1" operator="equal">
      <formula>"a"</formula>
    </cfRule>
    <cfRule type="cellIs" dxfId="328" priority="135" stopIfTrue="1" operator="equal">
      <formula>"s"</formula>
    </cfRule>
  </conditionalFormatting>
  <conditionalFormatting sqref="D411:W411">
    <cfRule type="cellIs" dxfId="327" priority="200" stopIfTrue="1" operator="equal">
      <formula>"s"</formula>
    </cfRule>
    <cfRule type="cellIs" dxfId="326" priority="199" stopIfTrue="1" operator="equal">
      <formula>"a"</formula>
    </cfRule>
  </conditionalFormatting>
  <conditionalFormatting sqref="D416:W416">
    <cfRule type="cellIs" dxfId="325" priority="724" stopIfTrue="1" operator="equal">
      <formula>"s"</formula>
    </cfRule>
    <cfRule type="cellIs" dxfId="324" priority="723" stopIfTrue="1" operator="equal">
      <formula>"a"</formula>
    </cfRule>
  </conditionalFormatting>
  <conditionalFormatting sqref="D442:W443">
    <cfRule type="cellIs" dxfId="323" priority="411" stopIfTrue="1" operator="equal">
      <formula>"a"</formula>
    </cfRule>
    <cfRule type="cellIs" dxfId="322" priority="412" stopIfTrue="1" operator="equal">
      <formula>"s"</formula>
    </cfRule>
  </conditionalFormatting>
  <conditionalFormatting sqref="D558:W565">
    <cfRule type="cellIs" dxfId="321" priority="1116" stopIfTrue="1" operator="equal">
      <formula>"a"</formula>
    </cfRule>
    <cfRule type="cellIs" dxfId="320" priority="1117" stopIfTrue="1" operator="equal">
      <formula>"s"</formula>
    </cfRule>
  </conditionalFormatting>
  <conditionalFormatting sqref="D569:W580">
    <cfRule type="cellIs" dxfId="319" priority="15" stopIfTrue="1" operator="equal">
      <formula>"a"</formula>
    </cfRule>
  </conditionalFormatting>
  <conditionalFormatting sqref="D580:W582">
    <cfRule type="cellIs" dxfId="318" priority="6" stopIfTrue="1" operator="equal">
      <formula>"s"</formula>
    </cfRule>
  </conditionalFormatting>
  <conditionalFormatting sqref="D581:W582">
    <cfRule type="cellIs" dxfId="317" priority="5" stopIfTrue="1" operator="equal">
      <formula>"a"</formula>
    </cfRule>
  </conditionalFormatting>
  <conditionalFormatting sqref="D586:W591">
    <cfRule type="cellIs" dxfId="316" priority="798" stopIfTrue="1" operator="equal">
      <formula>"a"</formula>
    </cfRule>
    <cfRule type="cellIs" dxfId="315" priority="799" stopIfTrue="1" operator="equal">
      <formula>"s"</formula>
    </cfRule>
  </conditionalFormatting>
  <conditionalFormatting sqref="D596:W598">
    <cfRule type="cellIs" dxfId="314" priority="46" stopIfTrue="1" operator="equal">
      <formula>"s"</formula>
    </cfRule>
    <cfRule type="cellIs" dxfId="313" priority="45" stopIfTrue="1" operator="equal">
      <formula>"a"</formula>
    </cfRule>
  </conditionalFormatting>
  <conditionalFormatting sqref="D600:W602">
    <cfRule type="cellIs" dxfId="312" priority="36" stopIfTrue="1" operator="equal">
      <formula>"a"</formula>
    </cfRule>
    <cfRule type="cellIs" dxfId="311" priority="37" stopIfTrue="1" operator="equal">
      <formula>"s"</formula>
    </cfRule>
  </conditionalFormatting>
  <conditionalFormatting sqref="D604:W606">
    <cfRule type="cellIs" dxfId="310" priority="33" stopIfTrue="1" operator="equal">
      <formula>"s"</formula>
    </cfRule>
    <cfRule type="cellIs" dxfId="309" priority="32" stopIfTrue="1" operator="equal">
      <formula>"a"</formula>
    </cfRule>
  </conditionalFormatting>
  <conditionalFormatting sqref="D611:W620">
    <cfRule type="cellIs" dxfId="308" priority="353" stopIfTrue="1" operator="equal">
      <formula>"s"</formula>
    </cfRule>
    <cfRule type="cellIs" dxfId="307" priority="352" stopIfTrue="1" operator="equal">
      <formula>"a"</formula>
    </cfRule>
  </conditionalFormatting>
  <conditionalFormatting sqref="U93 D93:T97 V93:W97 U95:U97 D100:W102 D104:W105 D107:W107">
    <cfRule type="cellIs" dxfId="306" priority="650" stopIfTrue="1" operator="equal">
      <formula>"a"</formula>
    </cfRule>
    <cfRule type="cellIs" dxfId="305" priority="651" stopIfTrue="1" operator="equal">
      <formula>"s"</formula>
    </cfRule>
  </conditionalFormatting>
  <conditionalFormatting sqref="Y18 Y23 Y39 Y55 Y123 Y144 Y148 Y157 Y186 Y205 Y235 Y276 Y371 Y375 Y407 Y419 Y423 Y431 Y498 Y509 Y522 Y531 Y546 Y555 Y566 Y583 Y607 Y621">
    <cfRule type="cellIs" dxfId="304" priority="1332" stopIfTrue="1" operator="lessThan">
      <formula>F19</formula>
    </cfRule>
    <cfRule type="cellIs" dxfId="303" priority="1331" stopIfTrue="1" operator="greaterThan">
      <formula>Z18</formula>
    </cfRule>
  </conditionalFormatting>
  <conditionalFormatting sqref="Y21">
    <cfRule type="expression" dxfId="302" priority="1394" stopIfTrue="1">
      <formula>SUM($AA$22:$AA$22)&gt;0</formula>
    </cfRule>
  </conditionalFormatting>
  <conditionalFormatting sqref="Y22">
    <cfRule type="expression" dxfId="301" priority="1395" stopIfTrue="1">
      <formula>SUM($AA$22:$AA$22)&gt;0</formula>
    </cfRule>
  </conditionalFormatting>
  <conditionalFormatting sqref="Y27">
    <cfRule type="expression" dxfId="300" priority="668" stopIfTrue="1">
      <formula>AA29&gt;0</formula>
    </cfRule>
  </conditionalFormatting>
  <conditionalFormatting sqref="Y28">
    <cfRule type="expression" dxfId="299" priority="667" stopIfTrue="1">
      <formula>AA29&gt;0</formula>
    </cfRule>
  </conditionalFormatting>
  <conditionalFormatting sqref="Y29">
    <cfRule type="expression" dxfId="298" priority="666" stopIfTrue="1">
      <formula>SUM(AA29)&gt;0</formula>
    </cfRule>
  </conditionalFormatting>
  <conditionalFormatting sqref="Y32">
    <cfRule type="cellIs" dxfId="297" priority="705" stopIfTrue="1" operator="lessThan">
      <formula>F33</formula>
    </cfRule>
    <cfRule type="cellIs" dxfId="296" priority="704" stopIfTrue="1" operator="greaterThan">
      <formula>Z32</formula>
    </cfRule>
  </conditionalFormatting>
  <conditionalFormatting sqref="Y44">
    <cfRule type="cellIs" dxfId="295" priority="654" stopIfTrue="1" operator="lessThan">
      <formula>F45</formula>
    </cfRule>
    <cfRule type="cellIs" dxfId="294" priority="653" stopIfTrue="1" operator="greaterThan">
      <formula>Z44</formula>
    </cfRule>
  </conditionalFormatting>
  <conditionalFormatting sqref="Y69">
    <cfRule type="cellIs" dxfId="293" priority="675" stopIfTrue="1" operator="lessThan">
      <formula>F70</formula>
    </cfRule>
    <cfRule type="cellIs" dxfId="292" priority="674" stopIfTrue="1" operator="greaterThan">
      <formula>Z69</formula>
    </cfRule>
  </conditionalFormatting>
  <conditionalFormatting sqref="Y82">
    <cfRule type="cellIs" dxfId="291" priority="1294" stopIfTrue="1" operator="greaterThan">
      <formula>Z82</formula>
    </cfRule>
    <cfRule type="cellIs" dxfId="290" priority="1295" stopIfTrue="1" operator="lessThan">
      <formula>F83</formula>
    </cfRule>
  </conditionalFormatting>
  <conditionalFormatting sqref="Y89">
    <cfRule type="cellIs" dxfId="289" priority="1286" stopIfTrue="1" operator="lessThan">
      <formula>F90</formula>
    </cfRule>
    <cfRule type="cellIs" dxfId="288" priority="1285" stopIfTrue="1" operator="greaterThan">
      <formula>Z89</formula>
    </cfRule>
  </conditionalFormatting>
  <conditionalFormatting sqref="Y108">
    <cfRule type="cellIs" dxfId="287" priority="647" stopIfTrue="1" operator="lessThan">
      <formula>F109</formula>
    </cfRule>
    <cfRule type="cellIs" dxfId="286" priority="646" stopIfTrue="1" operator="greaterThan">
      <formula>Z108</formula>
    </cfRule>
  </conditionalFormatting>
  <conditionalFormatting sqref="Y118">
    <cfRule type="expression" dxfId="285" priority="888" stopIfTrue="1">
      <formula>SUM(AA119)&gt;0</formula>
    </cfRule>
  </conditionalFormatting>
  <conditionalFormatting sqref="Y119">
    <cfRule type="expression" dxfId="284" priority="887" stopIfTrue="1">
      <formula>SUM(AA119)&gt;0</formula>
    </cfRule>
  </conditionalFormatting>
  <conditionalFormatting sqref="Y135">
    <cfRule type="cellIs" dxfId="283" priority="848" stopIfTrue="1" operator="greaterThan">
      <formula>Z135</formula>
    </cfRule>
    <cfRule type="cellIs" dxfId="282" priority="849" stopIfTrue="1" operator="lessThan">
      <formula>F136</formula>
    </cfRule>
  </conditionalFormatting>
  <conditionalFormatting sqref="Y140">
    <cfRule type="expression" dxfId="281" priority="21" stopIfTrue="1">
      <formula>SUM(AA141)&gt;0</formula>
    </cfRule>
  </conditionalFormatting>
  <conditionalFormatting sqref="Y141">
    <cfRule type="expression" dxfId="280" priority="20" stopIfTrue="1">
      <formula>SUM(AA141)&gt;0</formula>
    </cfRule>
  </conditionalFormatting>
  <conditionalFormatting sqref="Y166">
    <cfRule type="cellIs" dxfId="279" priority="356" stopIfTrue="1" operator="greaterThan">
      <formula>Z166</formula>
    </cfRule>
    <cfRule type="cellIs" dxfId="278" priority="357" stopIfTrue="1" operator="lessThan">
      <formula>F167</formula>
    </cfRule>
  </conditionalFormatting>
  <conditionalFormatting sqref="Y213">
    <cfRule type="cellIs" dxfId="277" priority="128" stopIfTrue="1" operator="lessThan">
      <formula>F214</formula>
    </cfRule>
    <cfRule type="cellIs" dxfId="276" priority="127" stopIfTrue="1" operator="greaterThan">
      <formula>Z213</formula>
    </cfRule>
  </conditionalFormatting>
  <conditionalFormatting sqref="Y257 Y271">
    <cfRule type="cellIs" dxfId="275" priority="639" stopIfTrue="1" operator="greaterThan">
      <formula>Z257</formula>
    </cfRule>
    <cfRule type="cellIs" dxfId="274" priority="640" stopIfTrue="1" operator="lessThan">
      <formula>F258</formula>
    </cfRule>
  </conditionalFormatting>
  <conditionalFormatting sqref="Y284">
    <cfRule type="cellIs" dxfId="273" priority="571" stopIfTrue="1" operator="lessThan">
      <formula>F285</formula>
    </cfRule>
    <cfRule type="cellIs" dxfId="272" priority="570" stopIfTrue="1" operator="greaterThan">
      <formula>Z284</formula>
    </cfRule>
  </conditionalFormatting>
  <conditionalFormatting sqref="Y300">
    <cfRule type="expression" dxfId="271" priority="545" stopIfTrue="1">
      <formula>SUM(AA301)&gt;0</formula>
    </cfRule>
  </conditionalFormatting>
  <conditionalFormatting sqref="Y301">
    <cfRule type="expression" dxfId="270" priority="544" stopIfTrue="1">
      <formula>SUM(AA301)&gt;0</formula>
    </cfRule>
  </conditionalFormatting>
  <conditionalFormatting sqref="Y354">
    <cfRule type="cellIs" dxfId="269" priority="560" stopIfTrue="1" operator="greaterThan">
      <formula>Z354</formula>
    </cfRule>
    <cfRule type="cellIs" dxfId="268" priority="561" stopIfTrue="1" operator="lessThan">
      <formula>F355</formula>
    </cfRule>
  </conditionalFormatting>
  <conditionalFormatting sqref="Y367">
    <cfRule type="cellIs" dxfId="267" priority="227" stopIfTrue="1" operator="lessThan">
      <formula>F368</formula>
    </cfRule>
    <cfRule type="cellIs" dxfId="266" priority="226" stopIfTrue="1" operator="greaterThan">
      <formula>Z367</formula>
    </cfRule>
  </conditionalFormatting>
  <conditionalFormatting sqref="Y379:Y380">
    <cfRule type="expression" dxfId="265" priority="64" stopIfTrue="1">
      <formula>SUM($AA$373:$AA$374)&gt;0</formula>
    </cfRule>
  </conditionalFormatting>
  <conditionalFormatting sqref="Y382:Y383">
    <cfRule type="expression" dxfId="264" priority="63" stopIfTrue="1">
      <formula>AA382&gt;0</formula>
    </cfRule>
  </conditionalFormatting>
  <conditionalFormatting sqref="Y384 Y386:Y387">
    <cfRule type="expression" dxfId="263" priority="67" stopIfTrue="1">
      <formula>$AA$376&gt;0</formula>
    </cfRule>
  </conditionalFormatting>
  <conditionalFormatting sqref="Y388">
    <cfRule type="expression" dxfId="262" priority="1401" stopIfTrue="1">
      <formula>#REF!&gt;0</formula>
    </cfRule>
  </conditionalFormatting>
  <conditionalFormatting sqref="Y389">
    <cfRule type="cellIs" dxfId="261" priority="438" stopIfTrue="1" operator="greaterThan">
      <formula>Z389</formula>
    </cfRule>
    <cfRule type="cellIs" dxfId="260" priority="439" stopIfTrue="1" operator="lessThan">
      <formula>F390</formula>
    </cfRule>
  </conditionalFormatting>
  <conditionalFormatting sqref="Y394">
    <cfRule type="cellIs" dxfId="259" priority="761" stopIfTrue="1" operator="lessThan">
      <formula>F395</formula>
    </cfRule>
    <cfRule type="cellIs" dxfId="258" priority="760" stopIfTrue="1" operator="greaterThan">
      <formula>Z394</formula>
    </cfRule>
  </conditionalFormatting>
  <conditionalFormatting sqref="Y412">
    <cfRule type="cellIs" dxfId="257" priority="196" stopIfTrue="1" operator="lessThan">
      <formula>F413</formula>
    </cfRule>
    <cfRule type="cellIs" dxfId="256" priority="195" stopIfTrue="1" operator="greaterThan">
      <formula>Z412</formula>
    </cfRule>
  </conditionalFormatting>
  <conditionalFormatting sqref="Y416">
    <cfRule type="expression" dxfId="255" priority="710" stopIfTrue="1">
      <formula>SUM(AA417:AA418)&gt;0</formula>
    </cfRule>
  </conditionalFormatting>
  <conditionalFormatting sqref="Y417:Y418">
    <cfRule type="expression" dxfId="254" priority="713" stopIfTrue="1">
      <formula>AA417&gt;0</formula>
    </cfRule>
  </conditionalFormatting>
  <conditionalFormatting sqref="Y426:Y430">
    <cfRule type="cellIs" dxfId="253" priority="1391" stopIfTrue="1" operator="greaterThan">
      <formula>#REF!</formula>
    </cfRule>
  </conditionalFormatting>
  <conditionalFormatting sqref="Y438 Y455 Y462 Y473">
    <cfRule type="cellIs" dxfId="252" priority="413" stopIfTrue="1" operator="greaterThan">
      <formula>Z438</formula>
    </cfRule>
    <cfRule type="cellIs" dxfId="251" priority="414" stopIfTrue="1" operator="lessThan">
      <formula>F439</formula>
    </cfRule>
  </conditionalFormatting>
  <conditionalFormatting sqref="Y442:Y443 Y447:Y448 Y450:Y452">
    <cfRule type="expression" dxfId="250" priority="362" stopIfTrue="1">
      <formula>$AA$454&gt;0</formula>
    </cfRule>
  </conditionalFormatting>
  <conditionalFormatting sqref="Y445">
    <cfRule type="expression" dxfId="249" priority="364" stopIfTrue="1">
      <formula>$AA$454&gt;0</formula>
    </cfRule>
  </conditionalFormatting>
  <conditionalFormatting sqref="Y454">
    <cfRule type="expression" dxfId="248" priority="421" stopIfTrue="1">
      <formula>$AA$454&gt;0</formula>
    </cfRule>
  </conditionalFormatting>
  <conditionalFormatting sqref="Y470">
    <cfRule type="expression" dxfId="247" priority="86" stopIfTrue="1">
      <formula>SUM(AA471)&gt;0</formula>
    </cfRule>
  </conditionalFormatting>
  <conditionalFormatting sqref="Y471">
    <cfRule type="expression" dxfId="246" priority="85" stopIfTrue="1">
      <formula>SUM(AA471)&gt;0</formula>
    </cfRule>
  </conditionalFormatting>
  <conditionalFormatting sqref="Y477:Y478">
    <cfRule type="expression" dxfId="245" priority="428" stopIfTrue="1">
      <formula>#REF!&gt;0</formula>
    </cfRule>
  </conditionalFormatting>
  <conditionalFormatting sqref="Y485">
    <cfRule type="expression" dxfId="244" priority="382" stopIfTrue="1">
      <formula>SUM(AA486:AA487)&gt;0</formula>
    </cfRule>
  </conditionalFormatting>
  <conditionalFormatting sqref="Y486">
    <cfRule type="expression" dxfId="243" priority="381" stopIfTrue="1">
      <formula>AA486&gt;0</formula>
    </cfRule>
  </conditionalFormatting>
  <conditionalFormatting sqref="Y487">
    <cfRule type="expression" dxfId="242" priority="380" stopIfTrue="1">
      <formula>AA487&gt;0</formula>
    </cfRule>
  </conditionalFormatting>
  <conditionalFormatting sqref="Y488">
    <cfRule type="cellIs" dxfId="241" priority="433" stopIfTrue="1" operator="greaterThan">
      <formula>Z488</formula>
    </cfRule>
    <cfRule type="cellIs" dxfId="240" priority="434" stopIfTrue="1" operator="lessThan">
      <formula>F489</formula>
    </cfRule>
    <cfRule type="expression" dxfId="239" priority="432" stopIfTrue="1">
      <formula>X477="na"</formula>
    </cfRule>
  </conditionalFormatting>
  <conditionalFormatting sqref="Y520">
    <cfRule type="expression" dxfId="238" priority="1389" stopIfTrue="1">
      <formula>SUM($AA$521:$AA$521)&gt;0</formula>
    </cfRule>
  </conditionalFormatting>
  <conditionalFormatting sqref="Y521">
    <cfRule type="expression" dxfId="237" priority="1390" stopIfTrue="1">
      <formula>SUM($AA$521:$AA$521)&gt;0</formula>
    </cfRule>
  </conditionalFormatting>
  <conditionalFormatting sqref="Y535">
    <cfRule type="expression" dxfId="236" priority="1384" stopIfTrue="1">
      <formula>SUM(AA539:AA541)&gt;0</formula>
    </cfRule>
  </conditionalFormatting>
  <conditionalFormatting sqref="Y536">
    <cfRule type="expression" dxfId="235" priority="1385" stopIfTrue="1">
      <formula>SUM(AA539:AA541)&gt;0</formula>
    </cfRule>
  </conditionalFormatting>
  <conditionalFormatting sqref="Y537">
    <cfRule type="expression" dxfId="234" priority="1383" stopIfTrue="1">
      <formula>SUM(AA539:AA541)&gt;0</formula>
    </cfRule>
  </conditionalFormatting>
  <conditionalFormatting sqref="Y539:Y541">
    <cfRule type="expression" dxfId="233" priority="1386" stopIfTrue="1">
      <formula>AA539&gt;0</formula>
    </cfRule>
  </conditionalFormatting>
  <conditionalFormatting sqref="Y550">
    <cfRule type="expression" dxfId="232" priority="1344" stopIfTrue="1">
      <formula>SUM($AA$552:$AA$554)&gt;0</formula>
    </cfRule>
  </conditionalFormatting>
  <conditionalFormatting sqref="Y552:Y554">
    <cfRule type="expression" dxfId="231" priority="1345" stopIfTrue="1">
      <formula>SUM($AA$552:$AA$554)&gt;0</formula>
    </cfRule>
  </conditionalFormatting>
  <conditionalFormatting sqref="Y576">
    <cfRule type="expression" dxfId="230" priority="1057" stopIfTrue="1">
      <formula>AA578&gt;0</formula>
    </cfRule>
  </conditionalFormatting>
  <conditionalFormatting sqref="Y577">
    <cfRule type="expression" dxfId="229" priority="1056" stopIfTrue="1">
      <formula>AA578&gt;0</formula>
    </cfRule>
  </conditionalFormatting>
  <conditionalFormatting sqref="Y578">
    <cfRule type="expression" dxfId="228" priority="1055" stopIfTrue="1">
      <formula>SUM(AA578)&gt;0</formula>
    </cfRule>
  </conditionalFormatting>
  <conditionalFormatting sqref="Y592">
    <cfRule type="cellIs" dxfId="227" priority="1301" stopIfTrue="1" operator="greaterThan">
      <formula>Z592</formula>
    </cfRule>
    <cfRule type="cellIs" dxfId="226" priority="1302" stopIfTrue="1" operator="lessThan">
      <formula>F593</formula>
    </cfRule>
  </conditionalFormatting>
  <conditionalFormatting sqref="AB6:AB17 AB35:AB38 AB47:AB54 AB88 AB147 AB190:AB204 AB274:AB275 AB370 AB374 AB422 AB426:AB430 AB492:AB497 AB501:AB508 AB512:AB519 AB525:AB530 AB542:AB545">
    <cfRule type="expression" dxfId="225" priority="1306" stopIfTrue="1">
      <formula>AA6=0</formula>
    </cfRule>
  </conditionalFormatting>
  <conditionalFormatting sqref="AB21">
    <cfRule type="expression" dxfId="224" priority="1335" stopIfTrue="1">
      <formula>AA21=0</formula>
    </cfRule>
    <cfRule type="expression" dxfId="223" priority="1334" stopIfTrue="1">
      <formula>$AA$22&gt;0</formula>
    </cfRule>
  </conditionalFormatting>
  <conditionalFormatting sqref="AB22">
    <cfRule type="expression" dxfId="222" priority="1337" stopIfTrue="1">
      <formula>AA22=0</formula>
    </cfRule>
    <cfRule type="expression" dxfId="221" priority="1336" stopIfTrue="1">
      <formula>$AA$21&gt;0</formula>
    </cfRule>
  </conditionalFormatting>
  <conditionalFormatting sqref="AB26:AB27">
    <cfRule type="expression" dxfId="220" priority="661" stopIfTrue="1">
      <formula>AA26=0</formula>
    </cfRule>
  </conditionalFormatting>
  <conditionalFormatting sqref="AB27">
    <cfRule type="expression" dxfId="219" priority="660" stopIfTrue="1">
      <formula>AA29&gt;0</formula>
    </cfRule>
  </conditionalFormatting>
  <conditionalFormatting sqref="AB28">
    <cfRule type="expression" dxfId="218" priority="662" stopIfTrue="1">
      <formula>AA29&gt;0</formula>
    </cfRule>
    <cfRule type="expression" dxfId="217" priority="663" stopIfTrue="1">
      <formula>AA28=0</formula>
    </cfRule>
  </conditionalFormatting>
  <conditionalFormatting sqref="AB29">
    <cfRule type="expression" dxfId="216" priority="664" stopIfTrue="1">
      <formula>SUM(AA27:AA28)&gt;0</formula>
    </cfRule>
  </conditionalFormatting>
  <conditionalFormatting sqref="AB29:AB31">
    <cfRule type="expression" dxfId="215" priority="665" stopIfTrue="1">
      <formula>AA29=0</formula>
    </cfRule>
  </conditionalFormatting>
  <conditionalFormatting sqref="AB42:AB43">
    <cfRule type="expression" dxfId="214" priority="652" stopIfTrue="1">
      <formula>AA42=0</formula>
    </cfRule>
  </conditionalFormatting>
  <conditionalFormatting sqref="AB58:AB68">
    <cfRule type="expression" dxfId="213" priority="310" stopIfTrue="1">
      <formula>AA58=0</formula>
    </cfRule>
  </conditionalFormatting>
  <conditionalFormatting sqref="AB73:AB76 AB78:AB81">
    <cfRule type="expression" dxfId="212" priority="1293" stopIfTrue="1">
      <formula>AA73=0</formula>
    </cfRule>
  </conditionalFormatting>
  <conditionalFormatting sqref="AB85:AB86">
    <cfRule type="expression" dxfId="211" priority="1284" stopIfTrue="1">
      <formula>AA85=0</formula>
    </cfRule>
  </conditionalFormatting>
  <conditionalFormatting sqref="AB93:AB97 AB100:AB102 AB104:AB105 AB107">
    <cfRule type="expression" dxfId="210" priority="645" stopIfTrue="1">
      <formula>AA93=0</formula>
    </cfRule>
  </conditionalFormatting>
  <conditionalFormatting sqref="AB112:AB118">
    <cfRule type="expression" dxfId="209" priority="890" stopIfTrue="1">
      <formula>AA112=0</formula>
    </cfRule>
  </conditionalFormatting>
  <conditionalFormatting sqref="AB118">
    <cfRule type="expression" dxfId="208" priority="889" stopIfTrue="1">
      <formula>AA119&gt;0</formula>
    </cfRule>
  </conditionalFormatting>
  <conditionalFormatting sqref="AB119">
    <cfRule type="expression" dxfId="207" priority="891" stopIfTrue="1">
      <formula>AA118&gt;0</formula>
    </cfRule>
  </conditionalFormatting>
  <conditionalFormatting sqref="AB119:AB122">
    <cfRule type="expression" dxfId="206" priority="892" stopIfTrue="1">
      <formula>AA119=0</formula>
    </cfRule>
  </conditionalFormatting>
  <conditionalFormatting sqref="AB127:AB134">
    <cfRule type="expression" dxfId="205" priority="804" stopIfTrue="1">
      <formula>AA127=0</formula>
    </cfRule>
  </conditionalFormatting>
  <conditionalFormatting sqref="AB138:AB140">
    <cfRule type="expression" dxfId="204" priority="23" stopIfTrue="1">
      <formula>AA138=0</formula>
    </cfRule>
  </conditionalFormatting>
  <conditionalFormatting sqref="AB140">
    <cfRule type="expression" dxfId="203" priority="22" stopIfTrue="1">
      <formula>AA141&gt;0</formula>
    </cfRule>
  </conditionalFormatting>
  <conditionalFormatting sqref="AB140:AB141">
    <cfRule type="expression" dxfId="202" priority="19">
      <formula>SUM($AA$136:$AA$137)&gt;0</formula>
    </cfRule>
  </conditionalFormatting>
  <conditionalFormatting sqref="AB141">
    <cfRule type="expression" dxfId="201" priority="24" stopIfTrue="1">
      <formula>AA140&gt;0</formula>
    </cfRule>
  </conditionalFormatting>
  <conditionalFormatting sqref="AB141:AB143">
    <cfRule type="expression" dxfId="200" priority="28" stopIfTrue="1">
      <formula>AA141=0</formula>
    </cfRule>
  </conditionalFormatting>
  <conditionalFormatting sqref="AB152:AB156">
    <cfRule type="expression" dxfId="199" priority="78" stopIfTrue="1">
      <formula>AA152=0</formula>
    </cfRule>
  </conditionalFormatting>
  <conditionalFormatting sqref="AB160:AB165">
    <cfRule type="expression" dxfId="198" priority="360" stopIfTrue="1">
      <formula>AA160=0</formula>
    </cfRule>
  </conditionalFormatting>
  <conditionalFormatting sqref="AB170:AB172">
    <cfRule type="expression" dxfId="197" priority="294" stopIfTrue="1">
      <formula>AA170=0</formula>
    </cfRule>
  </conditionalFormatting>
  <conditionalFormatting sqref="AB175">
    <cfRule type="expression" dxfId="196" priority="301" stopIfTrue="1">
      <formula>AA175=0</formula>
    </cfRule>
  </conditionalFormatting>
  <conditionalFormatting sqref="AB177">
    <cfRule type="expression" dxfId="195" priority="300" stopIfTrue="1">
      <formula>AA177=0</formula>
    </cfRule>
  </conditionalFormatting>
  <conditionalFormatting sqref="AB179">
    <cfRule type="expression" dxfId="194" priority="299" stopIfTrue="1">
      <formula>AA179=0</formula>
    </cfRule>
  </conditionalFormatting>
  <conditionalFormatting sqref="AB181:AB182">
    <cfRule type="expression" dxfId="193" priority="282" stopIfTrue="1">
      <formula>AA181=0</formula>
    </cfRule>
  </conditionalFormatting>
  <conditionalFormatting sqref="AB184:AB185">
    <cfRule type="expression" dxfId="192" priority="290" stopIfTrue="1">
      <formula>AA184=0</formula>
    </cfRule>
  </conditionalFormatting>
  <conditionalFormatting sqref="AB209:AB212">
    <cfRule type="expression" dxfId="191" priority="111" stopIfTrue="1">
      <formula>AA209=0</formula>
    </cfRule>
  </conditionalFormatting>
  <conditionalFormatting sqref="AB217:AB218">
    <cfRule type="expression" dxfId="190" priority="234" stopIfTrue="1">
      <formula>AA217=0</formula>
    </cfRule>
  </conditionalFormatting>
  <conditionalFormatting sqref="AB221">
    <cfRule type="expression" dxfId="189" priority="270" stopIfTrue="1">
      <formula>AA221=0</formula>
    </cfRule>
  </conditionalFormatting>
  <conditionalFormatting sqref="AB223">
    <cfRule type="expression" dxfId="188" priority="274" stopIfTrue="1">
      <formula>AA223=0</formula>
    </cfRule>
  </conditionalFormatting>
  <conditionalFormatting sqref="AB225:AB230">
    <cfRule type="expression" dxfId="187" priority="1" stopIfTrue="1">
      <formula>AA225=0</formula>
    </cfRule>
  </conditionalFormatting>
  <conditionalFormatting sqref="AB232:AB234">
    <cfRule type="expression" dxfId="186" priority="230" stopIfTrue="1">
      <formula>AA232=0</formula>
    </cfRule>
  </conditionalFormatting>
  <conditionalFormatting sqref="AB239">
    <cfRule type="expression" dxfId="185" priority="580" stopIfTrue="1">
      <formula>AA239=0</formula>
    </cfRule>
  </conditionalFormatting>
  <conditionalFormatting sqref="AB241">
    <cfRule type="expression" dxfId="184" priority="579" stopIfTrue="1">
      <formula>AA241=0</formula>
    </cfRule>
  </conditionalFormatting>
  <conditionalFormatting sqref="AB243:AB245">
    <cfRule type="expression" dxfId="183" priority="638" stopIfTrue="1">
      <formula>AA243=0</formula>
    </cfRule>
    <cfRule type="expression" dxfId="182" priority="576" stopIfTrue="1">
      <formula>SUM($AA$243:$AA$245)&gt;0</formula>
    </cfRule>
  </conditionalFormatting>
  <conditionalFormatting sqref="AB247">
    <cfRule type="expression" dxfId="181" priority="632" stopIfTrue="1">
      <formula>AA247=0</formula>
    </cfRule>
  </conditionalFormatting>
  <conditionalFormatting sqref="AB250:AB252">
    <cfRule type="expression" dxfId="180" priority="618" stopIfTrue="1">
      <formula>AA250=0</formula>
    </cfRule>
  </conditionalFormatting>
  <conditionalFormatting sqref="AB254:AB256">
    <cfRule type="expression" dxfId="179" priority="605" stopIfTrue="1">
      <formula>AA254=0</formula>
    </cfRule>
  </conditionalFormatting>
  <conditionalFormatting sqref="AB261">
    <cfRule type="expression" dxfId="178" priority="578" stopIfTrue="1">
      <formula>AA261=0</formula>
    </cfRule>
  </conditionalFormatting>
  <conditionalFormatting sqref="AB263">
    <cfRule type="expression" dxfId="177" priority="577" stopIfTrue="1">
      <formula>AA263=0</formula>
    </cfRule>
  </conditionalFormatting>
  <conditionalFormatting sqref="AB266:AB270">
    <cfRule type="expression" dxfId="176" priority="581" stopIfTrue="1">
      <formula>AA266=0</formula>
    </cfRule>
  </conditionalFormatting>
  <conditionalFormatting sqref="AB279">
    <cfRule type="expression" dxfId="175" priority="569" stopIfTrue="1">
      <formula>AA279=0</formula>
    </cfRule>
  </conditionalFormatting>
  <conditionalFormatting sqref="AB281:AB283">
    <cfRule type="expression" dxfId="174" priority="568" stopIfTrue="1">
      <formula>AA281=0</formula>
    </cfRule>
    <cfRule type="expression" dxfId="173" priority="567" stopIfTrue="1">
      <formula>SUM($AA$281:$AA$283)&gt;0</formula>
    </cfRule>
  </conditionalFormatting>
  <conditionalFormatting sqref="AB288:AB290">
    <cfRule type="expression" dxfId="172" priority="497" stopIfTrue="1">
      <formula>AA288=0</formula>
    </cfRule>
  </conditionalFormatting>
  <conditionalFormatting sqref="AB293">
    <cfRule type="expression" dxfId="171" priority="496" stopIfTrue="1">
      <formula>AA293=0</formula>
    </cfRule>
  </conditionalFormatting>
  <conditionalFormatting sqref="AB295:AB299">
    <cfRule type="expression" dxfId="170" priority="495" stopIfTrue="1">
      <formula>AA295=0</formula>
    </cfRule>
    <cfRule type="expression" dxfId="169" priority="463" stopIfTrue="1">
      <formula>SUM($AA$295:$AA$299)&gt;0</formula>
    </cfRule>
  </conditionalFormatting>
  <conditionalFormatting sqref="AB300">
    <cfRule type="expression" dxfId="168" priority="547" stopIfTrue="1">
      <formula>AA300=0</formula>
    </cfRule>
    <cfRule type="expression" dxfId="167" priority="546" stopIfTrue="1">
      <formula>AA301&gt;0</formula>
    </cfRule>
  </conditionalFormatting>
  <conditionalFormatting sqref="AB301">
    <cfRule type="expression" dxfId="166" priority="549" stopIfTrue="1">
      <formula>AA301=0</formula>
    </cfRule>
    <cfRule type="expression" dxfId="165" priority="548" stopIfTrue="1">
      <formula>AA300&gt;0</formula>
    </cfRule>
  </conditionalFormatting>
  <conditionalFormatting sqref="AB303">
    <cfRule type="expression" dxfId="164" priority="539" stopIfTrue="1">
      <formula>AA303=0</formula>
    </cfRule>
  </conditionalFormatting>
  <conditionalFormatting sqref="AB305:AB313">
    <cfRule type="expression" dxfId="163" priority="467" stopIfTrue="1">
      <formula>AA305=0</formula>
    </cfRule>
    <cfRule type="expression" dxfId="162" priority="466" stopIfTrue="1">
      <formula>SUM($AA$305:$AA$313)&gt;0</formula>
    </cfRule>
  </conditionalFormatting>
  <conditionalFormatting sqref="AB314:AB315">
    <cfRule type="expression" dxfId="161" priority="465" stopIfTrue="1">
      <formula>AA314=0</formula>
    </cfRule>
  </conditionalFormatting>
  <conditionalFormatting sqref="AB317:AB325">
    <cfRule type="expression" dxfId="160" priority="460" stopIfTrue="1">
      <formula>SUM($AA$317:$AA$325)&gt;0</formula>
    </cfRule>
  </conditionalFormatting>
  <conditionalFormatting sqref="AB317:AB326">
    <cfRule type="expression" dxfId="159" priority="461" stopIfTrue="1">
      <formula>AA317=0</formula>
    </cfRule>
  </conditionalFormatting>
  <conditionalFormatting sqref="AB328">
    <cfRule type="expression" dxfId="158" priority="521" stopIfTrue="1">
      <formula>AA328=0</formula>
    </cfRule>
  </conditionalFormatting>
  <conditionalFormatting sqref="AB330:AB335">
    <cfRule type="expression" dxfId="157" priority="474" stopIfTrue="1">
      <formula>AA330=0</formula>
    </cfRule>
    <cfRule type="expression" dxfId="156" priority="457" stopIfTrue="1">
      <formula>SUM($AA$330:$AA$335)&gt;0</formula>
    </cfRule>
  </conditionalFormatting>
  <conditionalFormatting sqref="AB336">
    <cfRule type="expression" dxfId="155" priority="458" stopIfTrue="1">
      <formula>AA336=0</formula>
    </cfRule>
  </conditionalFormatting>
  <conditionalFormatting sqref="AB337">
    <cfRule type="expression" dxfId="154" priority="511" stopIfTrue="1">
      <formula>AA337=0</formula>
    </cfRule>
  </conditionalFormatting>
  <conditionalFormatting sqref="AB339:AB344">
    <cfRule type="expression" dxfId="153" priority="455" stopIfTrue="1">
      <formula>SUM($AA$339:$AA$344)&gt;0</formula>
    </cfRule>
    <cfRule type="expression" dxfId="152" priority="494" stopIfTrue="1">
      <formula>AA339=0</formula>
    </cfRule>
  </conditionalFormatting>
  <conditionalFormatting sqref="AB345">
    <cfRule type="expression" dxfId="151" priority="454" stopIfTrue="1">
      <formula>AA345=0</formula>
    </cfRule>
  </conditionalFormatting>
  <conditionalFormatting sqref="AB346">
    <cfRule type="expression" dxfId="150" priority="504" stopIfTrue="1">
      <formula>AA346=0</formula>
    </cfRule>
  </conditionalFormatting>
  <conditionalFormatting sqref="AB348:AB350">
    <cfRule type="expression" dxfId="149" priority="452" stopIfTrue="1">
      <formula>SUM($AA$348:$AA$350)&gt;0</formula>
    </cfRule>
    <cfRule type="expression" dxfId="148" priority="493" stopIfTrue="1">
      <formula>AA348=0</formula>
    </cfRule>
  </conditionalFormatting>
  <conditionalFormatting sqref="AB351:AB352">
    <cfRule type="expression" dxfId="147" priority="450" stopIfTrue="1">
      <formula>AA351=0</formula>
    </cfRule>
  </conditionalFormatting>
  <conditionalFormatting sqref="AB353">
    <cfRule type="expression" dxfId="146" priority="153" stopIfTrue="1">
      <formula>AA353=0</formula>
    </cfRule>
  </conditionalFormatting>
  <conditionalFormatting sqref="AB359">
    <cfRule type="expression" dxfId="145" priority="205" stopIfTrue="1">
      <formula>AA359=0</formula>
    </cfRule>
  </conditionalFormatting>
  <conditionalFormatting sqref="AB361">
    <cfRule type="expression" dxfId="144" priority="201" stopIfTrue="1">
      <formula>AA361=0</formula>
    </cfRule>
  </conditionalFormatting>
  <conditionalFormatting sqref="AB363">
    <cfRule type="expression" dxfId="143" priority="221" stopIfTrue="1">
      <formula>AA363=0</formula>
    </cfRule>
  </conditionalFormatting>
  <conditionalFormatting sqref="AB365:AB366">
    <cfRule type="expression" dxfId="142" priority="209" stopIfTrue="1">
      <formula>AA365=0</formula>
    </cfRule>
  </conditionalFormatting>
  <conditionalFormatting sqref="AB379">
    <cfRule type="expression" dxfId="141" priority="1457">
      <formula>SUM($AA382:$AA383)&gt;0</formula>
    </cfRule>
  </conditionalFormatting>
  <conditionalFormatting sqref="AB379:AB380 AB382:AB383">
    <cfRule type="expression" dxfId="140" priority="1458">
      <formula>AA379=0</formula>
    </cfRule>
    <cfRule type="expression" dxfId="139" priority="51">
      <formula>$AA$388&gt;0</formula>
    </cfRule>
  </conditionalFormatting>
  <conditionalFormatting sqref="AB380">
    <cfRule type="expression" dxfId="138" priority="59">
      <formula>SUM($AA$382:$AA$383)&gt;0</formula>
    </cfRule>
  </conditionalFormatting>
  <conditionalFormatting sqref="AB382:AB383">
    <cfRule type="expression" dxfId="137" priority="60">
      <formula>SUM($AA$379:$AA$380)&gt;0</formula>
    </cfRule>
  </conditionalFormatting>
  <conditionalFormatting sqref="AB384">
    <cfRule type="expression" dxfId="136" priority="58">
      <formula>AA384=0</formula>
    </cfRule>
    <cfRule type="expression" dxfId="135" priority="54">
      <formula>AA388&gt;0</formula>
    </cfRule>
  </conditionalFormatting>
  <conditionalFormatting sqref="AB386">
    <cfRule type="expression" dxfId="134" priority="53">
      <formula>AA388&gt;0</formula>
    </cfRule>
  </conditionalFormatting>
  <conditionalFormatting sqref="AB386:AB387">
    <cfRule type="expression" dxfId="133" priority="55">
      <formula>AA386=0</formula>
    </cfRule>
  </conditionalFormatting>
  <conditionalFormatting sqref="AB387">
    <cfRule type="expression" dxfId="132" priority="52">
      <formula>AA388&gt;0</formula>
    </cfRule>
  </conditionalFormatting>
  <conditionalFormatting sqref="AB388">
    <cfRule type="expression" dxfId="131" priority="56">
      <formula>SUM(AA379:AA387)</formula>
    </cfRule>
    <cfRule type="expression" dxfId="130" priority="57">
      <formula>AA388=0</formula>
    </cfRule>
  </conditionalFormatting>
  <conditionalFormatting sqref="AB392:AB393">
    <cfRule type="expression" dxfId="129" priority="750" stopIfTrue="1">
      <formula>AA392=0</formula>
    </cfRule>
  </conditionalFormatting>
  <conditionalFormatting sqref="AB398:AB400">
    <cfRule type="expression" dxfId="128" priority="144" stopIfTrue="1">
      <formula>AA398=0</formula>
    </cfRule>
  </conditionalFormatting>
  <conditionalFormatting sqref="AB402:AB406">
    <cfRule type="expression" dxfId="127" priority="132" stopIfTrue="1">
      <formula>AA402=0</formula>
    </cfRule>
  </conditionalFormatting>
  <conditionalFormatting sqref="AB411">
    <cfRule type="expression" dxfId="126" priority="194" stopIfTrue="1">
      <formula>AA411=0</formula>
    </cfRule>
  </conditionalFormatting>
  <conditionalFormatting sqref="AB416">
    <cfRule type="expression" dxfId="125" priority="711" stopIfTrue="1">
      <formula>SUM(AA417:AA418)&gt;0</formula>
    </cfRule>
    <cfRule type="expression" dxfId="124" priority="712" stopIfTrue="1">
      <formula>AA416=0</formula>
    </cfRule>
  </conditionalFormatting>
  <conditionalFormatting sqref="AB417">
    <cfRule type="expression" dxfId="123" priority="717" stopIfTrue="1">
      <formula>SUM(AA416,AA418)&gt;0</formula>
    </cfRule>
    <cfRule type="expression" dxfId="122" priority="718" stopIfTrue="1">
      <formula>AA417=0</formula>
    </cfRule>
  </conditionalFormatting>
  <conditionalFormatting sqref="AB418">
    <cfRule type="expression" dxfId="121" priority="715" stopIfTrue="1">
      <formula>AA418=0</formula>
    </cfRule>
    <cfRule type="expression" dxfId="120" priority="714" stopIfTrue="1">
      <formula>SUM(AA416:AA417)&gt;0</formula>
    </cfRule>
  </conditionalFormatting>
  <conditionalFormatting sqref="AB434:AB437">
    <cfRule type="expression" dxfId="119" priority="376" stopIfTrue="1">
      <formula>AA434=0</formula>
    </cfRule>
  </conditionalFormatting>
  <conditionalFormatting sqref="AB442">
    <cfRule type="expression" dxfId="118" priority="418" stopIfTrue="1">
      <formula>AA442=0</formula>
    </cfRule>
    <cfRule type="expression" dxfId="117" priority="417" stopIfTrue="1">
      <formula>AA454&gt;0</formula>
    </cfRule>
  </conditionalFormatting>
  <conditionalFormatting sqref="AB443">
    <cfRule type="expression" dxfId="116" priority="410" stopIfTrue="1">
      <formula>AA443=0</formula>
    </cfRule>
    <cfRule type="expression" dxfId="115" priority="409" stopIfTrue="1">
      <formula>AA454&gt;0</formula>
    </cfRule>
  </conditionalFormatting>
  <conditionalFormatting sqref="AB445">
    <cfRule type="expression" dxfId="114" priority="402" stopIfTrue="1">
      <formula>AA445=0</formula>
    </cfRule>
    <cfRule type="expression" dxfId="113" priority="401" stopIfTrue="1">
      <formula>AA454&gt;0</formula>
    </cfRule>
  </conditionalFormatting>
  <conditionalFormatting sqref="AB447">
    <cfRule type="expression" dxfId="112" priority="400" stopIfTrue="1">
      <formula>AA447=0</formula>
    </cfRule>
    <cfRule type="expression" dxfId="111" priority="399" stopIfTrue="1">
      <formula>AA454&gt;0</formula>
    </cfRule>
  </conditionalFormatting>
  <conditionalFormatting sqref="AB448">
    <cfRule type="expression" dxfId="110" priority="397" stopIfTrue="1">
      <formula>AA454&gt;0</formula>
    </cfRule>
    <cfRule type="expression" dxfId="109" priority="398" stopIfTrue="1">
      <formula>AA448=0</formula>
    </cfRule>
  </conditionalFormatting>
  <conditionalFormatting sqref="AB450">
    <cfRule type="expression" dxfId="108" priority="395" stopIfTrue="1">
      <formula>AA454&gt;0</formula>
    </cfRule>
    <cfRule type="expression" dxfId="107" priority="396" stopIfTrue="1">
      <formula>AA450=0</formula>
    </cfRule>
  </conditionalFormatting>
  <conditionalFormatting sqref="AB451">
    <cfRule type="expression" dxfId="106" priority="394" stopIfTrue="1">
      <formula>AA451=0</formula>
    </cfRule>
    <cfRule type="expression" dxfId="105" priority="393" stopIfTrue="1">
      <formula>AA454&gt;0</formula>
    </cfRule>
  </conditionalFormatting>
  <conditionalFormatting sqref="AB452">
    <cfRule type="expression" dxfId="104" priority="391" stopIfTrue="1">
      <formula>AA454&gt;0</formula>
    </cfRule>
    <cfRule type="expression" dxfId="103" priority="392" stopIfTrue="1">
      <formula>AA452=0</formula>
    </cfRule>
  </conditionalFormatting>
  <conditionalFormatting sqref="AB454">
    <cfRule type="expression" dxfId="102" priority="422" stopIfTrue="1">
      <formula>SUM(AA442:AA452)&gt;0</formula>
    </cfRule>
    <cfRule type="expression" dxfId="101" priority="423" stopIfTrue="1">
      <formula>AA454=0</formula>
    </cfRule>
  </conditionalFormatting>
  <conditionalFormatting sqref="AB458:AB461">
    <cfRule type="expression" dxfId="100" priority="372" stopIfTrue="1">
      <formula>AA458=0</formula>
    </cfRule>
  </conditionalFormatting>
  <conditionalFormatting sqref="AB466:AB468">
    <cfRule type="expression" dxfId="99" priority="369" stopIfTrue="1">
      <formula>AA466=0</formula>
    </cfRule>
  </conditionalFormatting>
  <conditionalFormatting sqref="AB470">
    <cfRule type="expression" dxfId="98" priority="90" stopIfTrue="1">
      <formula>SUM(AA471:AA471)&gt;0</formula>
    </cfRule>
    <cfRule type="expression" dxfId="97" priority="91" stopIfTrue="1">
      <formula>AA470=0</formula>
    </cfRule>
  </conditionalFormatting>
  <conditionalFormatting sqref="AB471">
    <cfRule type="expression" dxfId="96" priority="93" stopIfTrue="1">
      <formula>AA471=0</formula>
    </cfRule>
    <cfRule type="expression" dxfId="95" priority="92" stopIfTrue="1">
      <formula>SUM(AA470)&gt;0</formula>
    </cfRule>
  </conditionalFormatting>
  <conditionalFormatting sqref="AB472">
    <cfRule type="expression" dxfId="94" priority="81" stopIfTrue="1">
      <formula>AA472=0</formula>
    </cfRule>
  </conditionalFormatting>
  <conditionalFormatting sqref="AB477:AB483">
    <cfRule type="expression" dxfId="93" priority="365" stopIfTrue="1">
      <formula>AA477=0</formula>
    </cfRule>
  </conditionalFormatting>
  <conditionalFormatting sqref="AB485">
    <cfRule type="expression" dxfId="92" priority="387" stopIfTrue="1">
      <formula>SUM(AA486:AA487)&gt;0</formula>
    </cfRule>
    <cfRule type="expression" dxfId="91" priority="404" stopIfTrue="1">
      <formula>AA485=0</formula>
    </cfRule>
  </conditionalFormatting>
  <conditionalFormatting sqref="AB486">
    <cfRule type="expression" dxfId="90" priority="385" stopIfTrue="1">
      <formula>SUM(AA485,AA487)&gt;0</formula>
    </cfRule>
    <cfRule type="expression" dxfId="89" priority="386" stopIfTrue="1">
      <formula>AA486=0</formula>
    </cfRule>
  </conditionalFormatting>
  <conditionalFormatting sqref="AB487">
    <cfRule type="expression" dxfId="88" priority="384" stopIfTrue="1">
      <formula>AA487=0</formula>
    </cfRule>
    <cfRule type="expression" dxfId="87" priority="383" stopIfTrue="1">
      <formula>SUM(AA485:AA486)&gt;0</formula>
    </cfRule>
  </conditionalFormatting>
  <conditionalFormatting sqref="AB520">
    <cfRule type="expression" dxfId="86" priority="1311" stopIfTrue="1">
      <formula>$AA$521&gt;0</formula>
    </cfRule>
    <cfRule type="expression" dxfId="85" priority="1312" stopIfTrue="1">
      <formula>AA520=0</formula>
    </cfRule>
  </conditionalFormatting>
  <conditionalFormatting sqref="AB521">
    <cfRule type="expression" dxfId="84" priority="1314" stopIfTrue="1">
      <formula>AA521=0</formula>
    </cfRule>
    <cfRule type="expression" dxfId="83" priority="1313" stopIfTrue="1">
      <formula>$AA$520&gt;0</formula>
    </cfRule>
  </conditionalFormatting>
  <conditionalFormatting sqref="AB535">
    <cfRule type="expression" dxfId="82" priority="1387" stopIfTrue="1">
      <formula>SUM(AA539:AA541)&gt;0</formula>
    </cfRule>
    <cfRule type="expression" dxfId="81" priority="1388" stopIfTrue="1">
      <formula>AA535=0</formula>
    </cfRule>
  </conditionalFormatting>
  <conditionalFormatting sqref="AB536">
    <cfRule type="expression" dxfId="80" priority="1373" stopIfTrue="1">
      <formula>SUM(AA539:AA541)&gt;0</formula>
    </cfRule>
    <cfRule type="expression" dxfId="79" priority="1374" stopIfTrue="1">
      <formula>AA536=0</formula>
    </cfRule>
  </conditionalFormatting>
  <conditionalFormatting sqref="AB537">
    <cfRule type="expression" dxfId="78" priority="1376" stopIfTrue="1">
      <formula>AA537=0</formula>
    </cfRule>
    <cfRule type="expression" dxfId="77" priority="1375" stopIfTrue="1">
      <formula>SUM(AA539:AA541)&gt;0</formula>
    </cfRule>
  </conditionalFormatting>
  <conditionalFormatting sqref="AB539">
    <cfRule type="expression" dxfId="76" priority="1378" stopIfTrue="1">
      <formula>AA539=0</formula>
    </cfRule>
    <cfRule type="expression" dxfId="75" priority="1377" stopIfTrue="1">
      <formula>SUM(AA535:AA537)&gt;0</formula>
    </cfRule>
  </conditionalFormatting>
  <conditionalFormatting sqref="AB540">
    <cfRule type="expression" dxfId="74" priority="1379" stopIfTrue="1">
      <formula>SUM(AA535:AA537)&gt;0</formula>
    </cfRule>
    <cfRule type="expression" dxfId="73" priority="1380" stopIfTrue="1">
      <formula>AA540=0</formula>
    </cfRule>
  </conditionalFormatting>
  <conditionalFormatting sqref="AB541">
    <cfRule type="expression" dxfId="72" priority="1382" stopIfTrue="1">
      <formula>AA541=0</formula>
    </cfRule>
    <cfRule type="expression" dxfId="71" priority="1381" stopIfTrue="1">
      <formula>SUM(AA535:AA537)&gt;0</formula>
    </cfRule>
  </conditionalFormatting>
  <conditionalFormatting sqref="AB550">
    <cfRule type="expression" dxfId="70" priority="1315" stopIfTrue="1">
      <formula>SUM($AA$552:$AA$554)&gt;0</formula>
    </cfRule>
    <cfRule type="expression" dxfId="69" priority="1316" stopIfTrue="1">
      <formula>AA550=0</formula>
    </cfRule>
  </conditionalFormatting>
  <conditionalFormatting sqref="AB552:AB554">
    <cfRule type="expression" dxfId="68" priority="1317" stopIfTrue="1">
      <formula>$AA$550&gt;0</formula>
    </cfRule>
    <cfRule type="expression" dxfId="67" priority="1318" stopIfTrue="1">
      <formula>AA552=0</formula>
    </cfRule>
  </conditionalFormatting>
  <conditionalFormatting sqref="AB558:AB565">
    <cfRule type="expression" dxfId="66" priority="1114" stopIfTrue="1">
      <formula>AA558=0</formula>
    </cfRule>
  </conditionalFormatting>
  <conditionalFormatting sqref="AB569:AB577">
    <cfRule type="expression" dxfId="65" priority="1061" stopIfTrue="1">
      <formula>AA569=0</formula>
    </cfRule>
  </conditionalFormatting>
  <conditionalFormatting sqref="AB576">
    <cfRule type="expression" dxfId="64" priority="1058" stopIfTrue="1">
      <formula>AA578&gt;0</formula>
    </cfRule>
  </conditionalFormatting>
  <conditionalFormatting sqref="AB577">
    <cfRule type="expression" dxfId="63" priority="1060" stopIfTrue="1">
      <formula>AA578&gt;0</formula>
    </cfRule>
  </conditionalFormatting>
  <conditionalFormatting sqref="AB578">
    <cfRule type="expression" dxfId="62" priority="1063" stopIfTrue="1">
      <formula>AA578=0</formula>
    </cfRule>
    <cfRule type="expression" dxfId="61" priority="1062" stopIfTrue="1">
      <formula>SUM($AA$576:$AA$577)&gt;0</formula>
    </cfRule>
  </conditionalFormatting>
  <conditionalFormatting sqref="AB579:AB582">
    <cfRule type="expression" dxfId="60" priority="8" stopIfTrue="1">
      <formula>AA579=0</formula>
    </cfRule>
  </conditionalFormatting>
  <conditionalFormatting sqref="AB586:AB591">
    <cfRule type="expression" dxfId="59" priority="796" stopIfTrue="1">
      <formula>AA586=0</formula>
    </cfRule>
  </conditionalFormatting>
  <conditionalFormatting sqref="AB596:AB598">
    <cfRule type="expression" dxfId="58" priority="43" stopIfTrue="1">
      <formula>AA596=0</formula>
    </cfRule>
  </conditionalFormatting>
  <conditionalFormatting sqref="AB600">
    <cfRule type="expression" dxfId="57" priority="157" stopIfTrue="1">
      <formula>AND(COUNTIF($D$585:$W$585,"s"),COUNTIF($D$586:$W$586,"a"))</formula>
    </cfRule>
    <cfRule type="expression" dxfId="56" priority="162" stopIfTrue="1">
      <formula>AA600=0</formula>
    </cfRule>
  </conditionalFormatting>
  <conditionalFormatting sqref="AB601">
    <cfRule type="expression" dxfId="55" priority="39" stopIfTrue="1">
      <formula>AA601=0</formula>
    </cfRule>
    <cfRule type="expression" dxfId="54" priority="38" stopIfTrue="1">
      <formula>AND(COUNTIF($D$587:$W$587,"s"),COUNTIF($D$588:$W$588,"a"))</formula>
    </cfRule>
  </conditionalFormatting>
  <conditionalFormatting sqref="AB602">
    <cfRule type="expression" dxfId="53" priority="34" stopIfTrue="1">
      <formula>AA602=0</formula>
    </cfRule>
  </conditionalFormatting>
  <conditionalFormatting sqref="AB604:AB606">
    <cfRule type="expression" dxfId="52" priority="30" stopIfTrue="1">
      <formula>AA604=0</formula>
    </cfRule>
  </conditionalFormatting>
  <conditionalFormatting sqref="AB611:AB620">
    <cfRule type="expression" dxfId="51" priority="342" stopIfTrue="1">
      <formula>AA611=0</formula>
    </cfRule>
  </conditionalFormatting>
  <conditionalFormatting sqref="AD5:AD97 AD232:AD440">
    <cfRule type="cellIs" dxfId="50" priority="18" stopIfTrue="1" operator="equal">
      <formula>"a"</formula>
    </cfRule>
  </conditionalFormatting>
  <conditionalFormatting sqref="AD100:AD102 AD104:AD105">
    <cfRule type="cellIs" dxfId="49" priority="649" stopIfTrue="1" operator="equal">
      <formula>"a"</formula>
    </cfRule>
  </conditionalFormatting>
  <conditionalFormatting sqref="AD107:AD168">
    <cfRule type="cellIs" dxfId="48" priority="17" stopIfTrue="1" operator="equal">
      <formula>"a"</formula>
    </cfRule>
  </conditionalFormatting>
  <conditionalFormatting sqref="AD170:AD172">
    <cfRule type="cellIs" dxfId="47" priority="295" stopIfTrue="1" operator="equal">
      <formula>"a"</formula>
    </cfRule>
  </conditionalFormatting>
  <conditionalFormatting sqref="AD175 AD177 AD179">
    <cfRule type="cellIs" dxfId="46" priority="307" stopIfTrue="1" operator="equal">
      <formula>"a"</formula>
    </cfRule>
  </conditionalFormatting>
  <conditionalFormatting sqref="AD181:AD182">
    <cfRule type="cellIs" dxfId="45" priority="283" stopIfTrue="1" operator="equal">
      <formula>"a"</formula>
    </cfRule>
  </conditionalFormatting>
  <conditionalFormatting sqref="AD184:AD215">
    <cfRule type="cellIs" dxfId="44" priority="112" stopIfTrue="1" operator="equal">
      <formula>"a"</formula>
    </cfRule>
  </conditionalFormatting>
  <conditionalFormatting sqref="AD217:AD218">
    <cfRule type="cellIs" dxfId="43" priority="235" stopIfTrue="1" operator="equal">
      <formula>"a"</formula>
    </cfRule>
  </conditionalFormatting>
  <conditionalFormatting sqref="AD221">
    <cfRule type="cellIs" dxfId="42" priority="271" stopIfTrue="1" operator="equal">
      <formula>"a"</formula>
    </cfRule>
  </conditionalFormatting>
  <conditionalFormatting sqref="AD223">
    <cfRule type="cellIs" dxfId="41" priority="279" stopIfTrue="1" operator="equal">
      <formula>"a"</formula>
    </cfRule>
  </conditionalFormatting>
  <conditionalFormatting sqref="AD225:AD230">
    <cfRule type="cellIs" dxfId="40" priority="2" stopIfTrue="1" operator="equal">
      <formula>"a"</formula>
    </cfRule>
  </conditionalFormatting>
  <conditionalFormatting sqref="AD442:AD443">
    <cfRule type="cellIs" dxfId="39" priority="408" stopIfTrue="1" operator="equal">
      <formula>"a"</formula>
    </cfRule>
  </conditionalFormatting>
  <conditionalFormatting sqref="AD445 AD447:AD448">
    <cfRule type="cellIs" dxfId="38" priority="416" stopIfTrue="1" operator="equal">
      <formula>"a"</formula>
    </cfRule>
  </conditionalFormatting>
  <conditionalFormatting sqref="AD450:AD545">
    <cfRule type="cellIs" dxfId="37" priority="82" stopIfTrue="1" operator="equal">
      <formula>"a"</formula>
    </cfRule>
  </conditionalFormatting>
  <conditionalFormatting sqref="AD548:AD594">
    <cfRule type="cellIs" dxfId="36" priority="7" stopIfTrue="1" operator="equal">
      <formula>"a"</formula>
    </cfRule>
  </conditionalFormatting>
  <conditionalFormatting sqref="AD596:AD598">
    <cfRule type="cellIs" dxfId="35" priority="44" stopIfTrue="1" operator="equal">
      <formula>"a"</formula>
    </cfRule>
  </conditionalFormatting>
  <conditionalFormatting sqref="AD600:AD602">
    <cfRule type="cellIs" dxfId="34" priority="35" stopIfTrue="1" operator="equal">
      <formula>"a"</formula>
    </cfRule>
  </conditionalFormatting>
  <conditionalFormatting sqref="AD604:AD622">
    <cfRule type="cellIs" dxfId="33" priority="31" stopIfTrue="1" operator="equal">
      <formula>"a"</formula>
    </cfRule>
  </conditionalFormatting>
  <printOptions horizontalCentered="1"/>
  <pageMargins left="0.35433070866141736" right="0.35433070866141736" top="0.19685039370078741" bottom="0.35433070866141736" header="0.15748031496062992" footer="0.15748031496062992"/>
  <pageSetup paperSize="9" scale="39" orientation="landscape" r:id="rId1"/>
  <headerFooter alignWithMargins="0">
    <oddFooter>&amp;LCKL TCH / VERSION 2025 / 1.0&amp;CCMC-07&amp;R&amp;P of &amp;N</oddFooter>
  </headerFooter>
  <rowBreaks count="30" manualBreakCount="30">
    <brk id="24" max="27" man="1"/>
    <brk id="45" max="27" man="1"/>
    <brk id="70" max="27" man="1"/>
    <brk id="90" max="27" man="1"/>
    <brk id="109" max="27" man="1"/>
    <brk id="124" max="27" man="1"/>
    <brk id="149" max="27" man="1"/>
    <brk id="167" max="27" man="1"/>
    <brk id="187" max="27" man="1"/>
    <brk id="206" max="27" man="1"/>
    <brk id="214" max="27" man="1"/>
    <brk id="236" max="27" man="1"/>
    <brk id="258" max="27" man="1"/>
    <brk id="277" max="27" man="1"/>
    <brk id="301" max="27" man="1"/>
    <brk id="326" max="27" man="1"/>
    <brk id="355" max="27" man="1"/>
    <brk id="376" max="27" man="1"/>
    <brk id="395" max="27" man="1"/>
    <brk id="408" max="27" man="1"/>
    <brk id="432" max="27" man="1"/>
    <brk id="456" max="27" man="1"/>
    <brk id="474" max="27" man="1"/>
    <brk id="489" max="27" man="1"/>
    <brk id="510" max="27" man="1"/>
    <brk id="532" max="27" man="1"/>
    <brk id="547" max="27" man="1"/>
    <brk id="567" max="27" man="1"/>
    <brk id="584" max="27" man="1"/>
    <brk id="608" max="27" man="1"/>
  </rowBreaks>
  <ignoredErrors>
    <ignoredError sqref="B57" numberStoredAsText="1"/>
  </ignoredError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13"/>
  <dimension ref="A1:CM3103"/>
  <sheetViews>
    <sheetView zoomScale="50" zoomScaleNormal="50" zoomScaleSheetLayoutView="50" workbookViewId="0">
      <pane ySplit="3" topLeftCell="A4" activePane="bottomLeft" state="frozen"/>
      <selection pane="bottomLeft" activeCell="AC1" sqref="AC1"/>
    </sheetView>
  </sheetViews>
  <sheetFormatPr defaultColWidth="8.85546875" defaultRowHeight="18" x14ac:dyDescent="0.2"/>
  <cols>
    <col min="1" max="1" width="9.7109375" style="104" customWidth="1"/>
    <col min="2" max="2" width="14.85546875" style="47" customWidth="1"/>
    <col min="3" max="3" width="128" style="43" customWidth="1"/>
    <col min="4" max="24" width="5.7109375" style="2" customWidth="1"/>
    <col min="25" max="25" width="8" style="2" customWidth="1"/>
    <col min="26" max="26" width="8.85546875" style="46" customWidth="1"/>
    <col min="27" max="27" width="3.28515625" style="41" hidden="1" customWidth="1"/>
    <col min="28" max="28" width="8.85546875" style="48" customWidth="1"/>
    <col min="29" max="29" width="8.85546875" style="16" customWidth="1"/>
    <col min="30" max="30" width="10.140625" style="16" bestFit="1" customWidth="1"/>
    <col min="31" max="32" width="14.7109375" style="16" customWidth="1"/>
    <col min="33" max="84" width="8.85546875" style="16" customWidth="1"/>
    <col min="85" max="16384" width="8.85546875" style="2"/>
  </cols>
  <sheetData>
    <row r="1" spans="1:89" customFormat="1" ht="45" customHeight="1" thickBot="1" x14ac:dyDescent="0.25">
      <c r="A1" s="291" t="str">
        <f>'Checklist - Basic Office Chem'!A1</f>
        <v xml:space="preserve">GA Code: </v>
      </c>
      <c r="B1" s="292"/>
      <c r="C1" s="291"/>
      <c r="D1" s="293" t="str">
        <f>'Checklist - Basic Office Chem'!D1</f>
        <v xml:space="preserve">Certificate Holder name:   </v>
      </c>
      <c r="E1" s="291"/>
      <c r="F1" s="291"/>
      <c r="G1" s="291"/>
      <c r="H1" s="291"/>
      <c r="I1" s="291"/>
      <c r="J1" s="291"/>
      <c r="K1" s="291"/>
      <c r="L1" s="291"/>
      <c r="M1" s="291"/>
      <c r="N1" s="291"/>
      <c r="O1" s="291"/>
      <c r="P1" s="291"/>
      <c r="Q1" s="291"/>
      <c r="R1" s="291"/>
      <c r="S1" s="291"/>
      <c r="T1" s="291"/>
      <c r="U1" s="291"/>
      <c r="V1" s="291"/>
      <c r="W1" s="291"/>
      <c r="X1" s="294"/>
      <c r="Y1" s="30"/>
      <c r="Z1" s="294" t="str">
        <f>'Checklist - Basic Office Chem'!X1</f>
        <v xml:space="preserve">Date of Office Audit:   </v>
      </c>
      <c r="AA1" s="30"/>
      <c r="AB1" s="30"/>
      <c r="AC1" s="234"/>
      <c r="AD1" s="234"/>
      <c r="AE1" s="234"/>
      <c r="AF1" s="234"/>
      <c r="AG1" s="234"/>
      <c r="AH1" s="234"/>
      <c r="AI1" s="234"/>
      <c r="AJ1" s="234"/>
      <c r="AK1" s="234"/>
      <c r="AL1" s="234"/>
      <c r="AM1" s="234"/>
      <c r="AN1" s="234"/>
      <c r="AO1" s="234"/>
      <c r="AP1" s="234"/>
      <c r="AQ1" s="234"/>
      <c r="AR1" s="234"/>
      <c r="AS1" s="234"/>
      <c r="AT1" s="234"/>
      <c r="AU1" s="234"/>
      <c r="AV1" s="234"/>
      <c r="AW1" s="234"/>
      <c r="AX1" s="234"/>
      <c r="AY1" s="234"/>
      <c r="AZ1" s="234"/>
      <c r="BA1" s="234"/>
      <c r="BB1" s="234"/>
      <c r="BC1" s="234"/>
      <c r="BD1" s="234"/>
      <c r="BE1" s="234"/>
      <c r="BF1" s="234"/>
      <c r="BG1" s="234"/>
      <c r="BH1" s="234"/>
      <c r="BI1" s="234"/>
      <c r="BJ1" s="234"/>
      <c r="BK1" s="234"/>
      <c r="BL1" s="234"/>
      <c r="BM1" s="234"/>
      <c r="BN1" s="234"/>
      <c r="BO1" s="234"/>
      <c r="BP1" s="234"/>
      <c r="BQ1" s="234"/>
      <c r="BR1" s="234"/>
      <c r="BS1" s="234"/>
      <c r="BT1" s="234"/>
      <c r="BU1" s="234"/>
      <c r="BV1" s="234"/>
      <c r="BW1" s="234"/>
      <c r="BX1" s="234"/>
      <c r="BY1" s="234"/>
      <c r="BZ1" s="234"/>
      <c r="CA1" s="234"/>
      <c r="CB1" s="234"/>
      <c r="CC1" s="234"/>
      <c r="CD1" s="234"/>
      <c r="CE1" s="234"/>
      <c r="CF1" s="234"/>
    </row>
    <row r="2" spans="1:89" ht="31.7" customHeight="1" thickBot="1" x14ac:dyDescent="0.25">
      <c r="A2" s="2"/>
      <c r="B2" s="906" t="s">
        <v>1202</v>
      </c>
      <c r="C2" s="907"/>
      <c r="D2" s="907"/>
      <c r="E2" s="907"/>
      <c r="F2" s="907"/>
      <c r="G2" s="907"/>
      <c r="H2" s="907"/>
      <c r="I2" s="907"/>
      <c r="J2" s="907"/>
      <c r="K2" s="907"/>
      <c r="L2" s="907"/>
      <c r="M2" s="907"/>
      <c r="N2" s="907"/>
      <c r="O2" s="907"/>
      <c r="P2" s="907"/>
      <c r="Q2" s="907"/>
      <c r="R2" s="907"/>
      <c r="S2" s="907"/>
      <c r="T2" s="907"/>
      <c r="U2" s="907"/>
      <c r="V2" s="907"/>
      <c r="W2" s="907"/>
      <c r="X2" s="908"/>
      <c r="Y2" s="909"/>
      <c r="Z2" s="48"/>
      <c r="AA2" s="184"/>
      <c r="CG2" s="48"/>
      <c r="CH2" s="48"/>
      <c r="CI2" s="48"/>
      <c r="CJ2" s="48"/>
      <c r="CK2" s="48"/>
    </row>
    <row r="3" spans="1:89" ht="160.5" customHeight="1" thickBot="1" x14ac:dyDescent="0.25">
      <c r="A3" s="372"/>
      <c r="B3" s="49" t="s">
        <v>531</v>
      </c>
      <c r="C3" s="916" t="s">
        <v>179</v>
      </c>
      <c r="D3" s="917"/>
      <c r="E3" s="917"/>
      <c r="F3" s="917"/>
      <c r="G3" s="917"/>
      <c r="H3" s="917"/>
      <c r="I3" s="917"/>
      <c r="J3" s="917"/>
      <c r="K3" s="917"/>
      <c r="L3" s="917"/>
      <c r="M3" s="917"/>
      <c r="N3" s="918"/>
      <c r="O3" s="903" t="s">
        <v>371</v>
      </c>
      <c r="P3" s="904"/>
      <c r="Q3" s="905"/>
      <c r="R3" s="900" t="s">
        <v>68</v>
      </c>
      <c r="S3" s="901"/>
      <c r="T3" s="902"/>
      <c r="U3" s="912" t="s">
        <v>294</v>
      </c>
      <c r="V3" s="913"/>
      <c r="W3" s="913"/>
      <c r="X3" s="910" t="s">
        <v>29</v>
      </c>
      <c r="Y3" s="911"/>
      <c r="Z3" s="48"/>
      <c r="AA3" s="184"/>
      <c r="CG3" s="48"/>
      <c r="CH3" s="48"/>
      <c r="CI3" s="48"/>
      <c r="CJ3" s="48"/>
      <c r="CK3" s="48"/>
    </row>
    <row r="4" spans="1:89" s="41" customFormat="1" ht="30" customHeight="1" thickBot="1" x14ac:dyDescent="0.25">
      <c r="A4" s="157"/>
      <c r="B4" s="442">
        <f>'Checklist - Ranking Office Chem'!B4</f>
        <v>1000</v>
      </c>
      <c r="C4" s="899" t="str">
        <f>'Checklist - Ranking Office Chem'!C4</f>
        <v>GENERAL</v>
      </c>
      <c r="D4" s="899"/>
      <c r="E4" s="899"/>
      <c r="F4" s="899"/>
      <c r="G4" s="899"/>
      <c r="H4" s="899"/>
      <c r="I4" s="899"/>
      <c r="J4" s="899"/>
      <c r="K4" s="899"/>
      <c r="L4" s="899"/>
      <c r="M4" s="899"/>
      <c r="N4" s="899"/>
      <c r="O4" s="728"/>
      <c r="P4" s="728"/>
      <c r="Q4" s="728"/>
      <c r="R4" s="728"/>
      <c r="S4" s="728"/>
      <c r="T4" s="728"/>
      <c r="U4" s="728"/>
      <c r="V4" s="728"/>
      <c r="W4" s="728"/>
      <c r="X4" s="728"/>
      <c r="Y4" s="729"/>
      <c r="Z4" s="184"/>
      <c r="AA4" s="184"/>
      <c r="AB4" s="184"/>
      <c r="AC4" s="233"/>
      <c r="AD4" s="233"/>
      <c r="AE4" s="233"/>
      <c r="AF4" s="233"/>
      <c r="AG4" s="233"/>
      <c r="AH4" s="233"/>
      <c r="AI4" s="233"/>
      <c r="AJ4" s="233"/>
      <c r="AK4" s="233"/>
      <c r="AL4" s="233"/>
      <c r="AM4" s="233"/>
      <c r="AN4" s="233"/>
      <c r="AO4" s="233"/>
      <c r="AP4" s="233"/>
      <c r="AQ4" s="233"/>
      <c r="AR4" s="233"/>
      <c r="AS4" s="233"/>
      <c r="AT4" s="233"/>
      <c r="AU4" s="233"/>
      <c r="AV4" s="233"/>
      <c r="AW4" s="233"/>
      <c r="AX4" s="233"/>
      <c r="AY4" s="233"/>
      <c r="AZ4" s="233"/>
      <c r="BA4" s="233"/>
      <c r="BB4" s="233"/>
      <c r="BC4" s="233"/>
      <c r="BD4" s="233"/>
      <c r="BE4" s="233"/>
      <c r="BF4" s="233"/>
      <c r="BG4" s="233"/>
      <c r="BH4" s="233"/>
      <c r="BI4" s="233"/>
      <c r="BJ4" s="233"/>
      <c r="BK4" s="233"/>
      <c r="BL4" s="233"/>
      <c r="BM4" s="233"/>
      <c r="BN4" s="233"/>
      <c r="BO4" s="233"/>
      <c r="BP4" s="233"/>
      <c r="BQ4" s="233"/>
      <c r="BR4" s="233"/>
      <c r="BS4" s="233"/>
      <c r="BT4" s="233"/>
      <c r="BU4" s="233"/>
      <c r="BV4" s="233"/>
      <c r="BW4" s="233"/>
      <c r="BX4" s="233"/>
      <c r="BY4" s="233"/>
      <c r="BZ4" s="233"/>
      <c r="CA4" s="233"/>
      <c r="CB4" s="233"/>
      <c r="CC4" s="233"/>
      <c r="CD4" s="233"/>
      <c r="CE4" s="233"/>
      <c r="CF4" s="233"/>
      <c r="CG4" s="184"/>
      <c r="CH4" s="184"/>
      <c r="CI4" s="184"/>
      <c r="CJ4" s="184"/>
      <c r="CK4" s="184"/>
    </row>
    <row r="5" spans="1:89" s="41" customFormat="1" ht="27.95" customHeight="1" x14ac:dyDescent="0.2">
      <c r="A5" s="157"/>
      <c r="B5" s="375" t="str">
        <f>'Checklist - Ranking Office Chem'!B5</f>
        <v>1200</v>
      </c>
      <c r="C5" s="872" t="str">
        <f>'Checklist - Ranking Office Chem'!C5</f>
        <v>Enclosed Space Entry &amp; Hot Work</v>
      </c>
      <c r="D5" s="873"/>
      <c r="E5" s="873"/>
      <c r="F5" s="873"/>
      <c r="G5" s="873"/>
      <c r="H5" s="873"/>
      <c r="I5" s="873"/>
      <c r="J5" s="873"/>
      <c r="K5" s="873"/>
      <c r="L5" s="873"/>
      <c r="M5" s="873"/>
      <c r="N5" s="874"/>
      <c r="O5" s="875">
        <f>'Checklist - Ranking Office Chem'!Y18</f>
        <v>0</v>
      </c>
      <c r="P5" s="876"/>
      <c r="Q5" s="877"/>
      <c r="R5" s="866">
        <f>'Checklist - Ranking Office Chem'!Z18</f>
        <v>120</v>
      </c>
      <c r="S5" s="867"/>
      <c r="T5" s="868"/>
      <c r="U5" s="869">
        <f>'Checklist - Ranking Office Chem'!F19</f>
        <v>120</v>
      </c>
      <c r="V5" s="870"/>
      <c r="W5" s="871"/>
      <c r="X5" s="879"/>
      <c r="Y5" s="880"/>
      <c r="Z5" s="184"/>
      <c r="AA5" s="184"/>
      <c r="AB5" s="183"/>
      <c r="AC5" s="233"/>
      <c r="AD5" s="233"/>
      <c r="AE5" s="233"/>
      <c r="AF5" s="233"/>
      <c r="AG5" s="233"/>
      <c r="AH5" s="233"/>
      <c r="AI5" s="233"/>
      <c r="AJ5" s="233"/>
      <c r="AK5" s="233"/>
      <c r="AL5" s="233"/>
      <c r="AM5" s="233"/>
      <c r="AN5" s="233"/>
      <c r="AO5" s="233"/>
      <c r="AP5" s="233"/>
      <c r="AQ5" s="233"/>
      <c r="AR5" s="233"/>
      <c r="AS5" s="233"/>
      <c r="AT5" s="233"/>
      <c r="AU5" s="233"/>
      <c r="AV5" s="233"/>
      <c r="AW5" s="233"/>
      <c r="AX5" s="233"/>
      <c r="AY5" s="233"/>
      <c r="AZ5" s="233"/>
      <c r="BA5" s="233"/>
      <c r="BB5" s="233"/>
      <c r="BC5" s="233"/>
      <c r="BD5" s="233"/>
      <c r="BE5" s="233"/>
      <c r="BF5" s="233"/>
      <c r="BG5" s="233"/>
      <c r="BH5" s="233"/>
      <c r="BI5" s="233"/>
      <c r="BJ5" s="233"/>
      <c r="BK5" s="233"/>
      <c r="BL5" s="233"/>
      <c r="BM5" s="233"/>
      <c r="BN5" s="233"/>
      <c r="BO5" s="233"/>
      <c r="BP5" s="233"/>
      <c r="BQ5" s="233"/>
      <c r="BR5" s="233"/>
      <c r="BS5" s="233"/>
      <c r="BT5" s="233"/>
      <c r="BU5" s="233"/>
      <c r="BV5" s="233"/>
      <c r="BW5" s="233"/>
      <c r="BX5" s="233"/>
      <c r="BY5" s="233"/>
      <c r="BZ5" s="233"/>
      <c r="CA5" s="233"/>
      <c r="CB5" s="233"/>
      <c r="CC5" s="233"/>
      <c r="CD5" s="233"/>
      <c r="CE5" s="233"/>
      <c r="CF5" s="233"/>
      <c r="CG5" s="184"/>
      <c r="CH5" s="184"/>
      <c r="CI5" s="184"/>
      <c r="CJ5" s="184"/>
      <c r="CK5" s="184"/>
    </row>
    <row r="6" spans="1:89" s="41" customFormat="1" ht="27.95" customHeight="1" x14ac:dyDescent="0.2">
      <c r="A6" s="157"/>
      <c r="B6" s="375" t="str">
        <f>'Checklist - Ranking Office Chem'!B20</f>
        <v>1300</v>
      </c>
      <c r="C6" s="872" t="str">
        <f>'Checklist - Ranking Office Chem'!C20</f>
        <v>Compressor for the refilling of air cylinders for breathing apparatus or Alternative, Additional Green Award requirement</v>
      </c>
      <c r="D6" s="873"/>
      <c r="E6" s="873"/>
      <c r="F6" s="873"/>
      <c r="G6" s="873"/>
      <c r="H6" s="873"/>
      <c r="I6" s="873"/>
      <c r="J6" s="873"/>
      <c r="K6" s="873"/>
      <c r="L6" s="873"/>
      <c r="M6" s="873"/>
      <c r="N6" s="874"/>
      <c r="O6" s="875">
        <f>'Checklist - Ranking Office Chem'!Y23</f>
        <v>0</v>
      </c>
      <c r="P6" s="876"/>
      <c r="Q6" s="877"/>
      <c r="R6" s="866">
        <f>'Checklist - Ranking Office Chem'!Z23</f>
        <v>20</v>
      </c>
      <c r="S6" s="867"/>
      <c r="T6" s="868"/>
      <c r="U6" s="869">
        <f>'Checklist - Ranking Office Chem'!F24</f>
        <v>10</v>
      </c>
      <c r="V6" s="870"/>
      <c r="W6" s="871"/>
      <c r="X6" s="879"/>
      <c r="Y6" s="880"/>
      <c r="Z6" s="184"/>
      <c r="AA6" s="184"/>
      <c r="AB6" s="183"/>
      <c r="AC6" s="233"/>
      <c r="AD6" s="233"/>
      <c r="AE6" s="233"/>
      <c r="AF6" s="233"/>
      <c r="AG6" s="233"/>
      <c r="AH6" s="233"/>
      <c r="AI6" s="233"/>
      <c r="AJ6" s="233"/>
      <c r="AK6" s="233"/>
      <c r="AL6" s="233"/>
      <c r="AM6" s="233"/>
      <c r="AN6" s="233"/>
      <c r="AO6" s="233"/>
      <c r="AP6" s="233"/>
      <c r="AQ6" s="233"/>
      <c r="AR6" s="233"/>
      <c r="AS6" s="233"/>
      <c r="AT6" s="233"/>
      <c r="AU6" s="233"/>
      <c r="AV6" s="233"/>
      <c r="AW6" s="233"/>
      <c r="AX6" s="233"/>
      <c r="AY6" s="233"/>
      <c r="AZ6" s="233"/>
      <c r="BA6" s="233"/>
      <c r="BB6" s="233"/>
      <c r="BC6" s="233"/>
      <c r="BD6" s="233"/>
      <c r="BE6" s="233"/>
      <c r="BF6" s="233"/>
      <c r="BG6" s="233"/>
      <c r="BH6" s="233"/>
      <c r="BI6" s="233"/>
      <c r="BJ6" s="233"/>
      <c r="BK6" s="233"/>
      <c r="BL6" s="233"/>
      <c r="BM6" s="233"/>
      <c r="BN6" s="233"/>
      <c r="BO6" s="233"/>
      <c r="BP6" s="233"/>
      <c r="BQ6" s="233"/>
      <c r="BR6" s="233"/>
      <c r="BS6" s="233"/>
      <c r="BT6" s="233"/>
      <c r="BU6" s="233"/>
      <c r="BV6" s="233"/>
      <c r="BW6" s="233"/>
      <c r="BX6" s="233"/>
      <c r="BY6" s="233"/>
      <c r="BZ6" s="233"/>
      <c r="CA6" s="233"/>
      <c r="CB6" s="233"/>
      <c r="CC6" s="233"/>
      <c r="CD6" s="233"/>
      <c r="CE6" s="233"/>
      <c r="CF6" s="233"/>
      <c r="CG6" s="184"/>
      <c r="CH6" s="184"/>
      <c r="CI6" s="184"/>
      <c r="CJ6" s="184"/>
      <c r="CK6" s="184"/>
    </row>
    <row r="7" spans="1:89" s="41" customFormat="1" ht="27.95" customHeight="1" x14ac:dyDescent="0.2">
      <c r="A7" s="157"/>
      <c r="B7" s="375" t="str">
        <f>'Checklist - Ranking Office Chem'!B25</f>
        <v>1400</v>
      </c>
      <c r="C7" s="872" t="str">
        <f>'Checklist - Ranking Office Chem'!C25</f>
        <v>Control of drugs &amp; alcohol onboard</v>
      </c>
      <c r="D7" s="873"/>
      <c r="E7" s="873"/>
      <c r="F7" s="873"/>
      <c r="G7" s="873"/>
      <c r="H7" s="873"/>
      <c r="I7" s="873"/>
      <c r="J7" s="873"/>
      <c r="K7" s="873"/>
      <c r="L7" s="873"/>
      <c r="M7" s="873"/>
      <c r="N7" s="874"/>
      <c r="O7" s="875">
        <f>'Checklist - Ranking Office Chem'!Y32</f>
        <v>0</v>
      </c>
      <c r="P7" s="876"/>
      <c r="Q7" s="877"/>
      <c r="R7" s="866">
        <f>'Checklist - Ranking Office Chem'!Z32</f>
        <v>55</v>
      </c>
      <c r="S7" s="867"/>
      <c r="T7" s="868"/>
      <c r="U7" s="869">
        <f>'Checklist - Ranking Office Chem'!F33</f>
        <v>30</v>
      </c>
      <c r="V7" s="870"/>
      <c r="W7" s="871"/>
      <c r="X7" s="879"/>
      <c r="Y7" s="880"/>
      <c r="Z7" s="184"/>
      <c r="AA7" s="184"/>
      <c r="AB7" s="183"/>
      <c r="AC7" s="233"/>
      <c r="AD7" s="233"/>
      <c r="AE7" s="233"/>
      <c r="AF7" s="233"/>
      <c r="AG7" s="233"/>
      <c r="AH7" s="233"/>
      <c r="AI7" s="233"/>
      <c r="AJ7" s="233"/>
      <c r="AK7" s="233"/>
      <c r="AL7" s="233"/>
      <c r="AM7" s="233"/>
      <c r="AN7" s="233"/>
      <c r="AO7" s="233"/>
      <c r="AP7" s="233"/>
      <c r="AQ7" s="233"/>
      <c r="AR7" s="233"/>
      <c r="AS7" s="233"/>
      <c r="AT7" s="233"/>
      <c r="AU7" s="233"/>
      <c r="AV7" s="233"/>
      <c r="AW7" s="233"/>
      <c r="AX7" s="233"/>
      <c r="AY7" s="233"/>
      <c r="AZ7" s="233"/>
      <c r="BA7" s="233"/>
      <c r="BB7" s="233"/>
      <c r="BC7" s="233"/>
      <c r="BD7" s="233"/>
      <c r="BE7" s="233"/>
      <c r="BF7" s="233"/>
      <c r="BG7" s="233"/>
      <c r="BH7" s="233"/>
      <c r="BI7" s="233"/>
      <c r="BJ7" s="233"/>
      <c r="BK7" s="233"/>
      <c r="BL7" s="233"/>
      <c r="BM7" s="233"/>
      <c r="BN7" s="233"/>
      <c r="BO7" s="233"/>
      <c r="BP7" s="233"/>
      <c r="BQ7" s="233"/>
      <c r="BR7" s="233"/>
      <c r="BS7" s="233"/>
      <c r="BT7" s="233"/>
      <c r="BU7" s="233"/>
      <c r="BV7" s="233"/>
      <c r="BW7" s="233"/>
      <c r="BX7" s="233"/>
      <c r="BY7" s="233"/>
      <c r="BZ7" s="233"/>
      <c r="CA7" s="233"/>
      <c r="CB7" s="233"/>
      <c r="CC7" s="233"/>
      <c r="CD7" s="233"/>
      <c r="CE7" s="233"/>
      <c r="CF7" s="233"/>
      <c r="CG7" s="184"/>
      <c r="CH7" s="184"/>
      <c r="CI7" s="184"/>
      <c r="CJ7" s="184"/>
      <c r="CK7" s="184"/>
    </row>
    <row r="8" spans="1:89" s="41" customFormat="1" ht="27.95" customHeight="1" x14ac:dyDescent="0.2">
      <c r="A8" s="157"/>
      <c r="B8" s="375">
        <f>'Checklist - Ranking Office Chem'!B34</f>
        <v>1500</v>
      </c>
      <c r="C8" s="872" t="str">
        <f>'Checklist - Ranking Office Chem'!C34</f>
        <v>Emergency Response System</v>
      </c>
      <c r="D8" s="873"/>
      <c r="E8" s="873"/>
      <c r="F8" s="873"/>
      <c r="G8" s="873"/>
      <c r="H8" s="873"/>
      <c r="I8" s="873"/>
      <c r="J8" s="873"/>
      <c r="K8" s="873"/>
      <c r="L8" s="873"/>
      <c r="M8" s="873"/>
      <c r="N8" s="874"/>
      <c r="O8" s="875">
        <f>'Checklist - Ranking Office Chem'!Y39</f>
        <v>0</v>
      </c>
      <c r="P8" s="876"/>
      <c r="Q8" s="877"/>
      <c r="R8" s="866">
        <f>'Checklist - Ranking Office Chem'!Z39</f>
        <v>45</v>
      </c>
      <c r="S8" s="867"/>
      <c r="T8" s="868"/>
      <c r="U8" s="869">
        <f>'Checklist - Ranking Office Chem'!F40</f>
        <v>25</v>
      </c>
      <c r="V8" s="870"/>
      <c r="W8" s="871"/>
      <c r="X8" s="879"/>
      <c r="Y8" s="880"/>
      <c r="Z8" s="184"/>
      <c r="AA8" s="184"/>
      <c r="AB8" s="183"/>
      <c r="AC8" s="233"/>
      <c r="AD8" s="233"/>
      <c r="AE8" s="233"/>
      <c r="AF8" s="233"/>
      <c r="AG8" s="233"/>
      <c r="AH8" s="233"/>
      <c r="AI8" s="233"/>
      <c r="AJ8" s="233"/>
      <c r="AK8" s="233"/>
      <c r="AL8" s="233"/>
      <c r="AM8" s="233"/>
      <c r="AN8" s="233"/>
      <c r="AO8" s="233"/>
      <c r="AP8" s="233"/>
      <c r="AQ8" s="233"/>
      <c r="AR8" s="233"/>
      <c r="AS8" s="233"/>
      <c r="AT8" s="233"/>
      <c r="AU8" s="233"/>
      <c r="AV8" s="233"/>
      <c r="AW8" s="233"/>
      <c r="AX8" s="233"/>
      <c r="AY8" s="233"/>
      <c r="AZ8" s="233"/>
      <c r="BA8" s="233"/>
      <c r="BB8" s="233"/>
      <c r="BC8" s="233"/>
      <c r="BD8" s="233"/>
      <c r="BE8" s="233"/>
      <c r="BF8" s="233"/>
      <c r="BG8" s="233"/>
      <c r="BH8" s="233"/>
      <c r="BI8" s="233"/>
      <c r="BJ8" s="233"/>
      <c r="BK8" s="233"/>
      <c r="BL8" s="233"/>
      <c r="BM8" s="233"/>
      <c r="BN8" s="233"/>
      <c r="BO8" s="233"/>
      <c r="BP8" s="233"/>
      <c r="BQ8" s="233"/>
      <c r="BR8" s="233"/>
      <c r="BS8" s="233"/>
      <c r="BT8" s="233"/>
      <c r="BU8" s="233"/>
      <c r="BV8" s="233"/>
      <c r="BW8" s="233"/>
      <c r="BX8" s="233"/>
      <c r="BY8" s="233"/>
      <c r="BZ8" s="233"/>
      <c r="CA8" s="233"/>
      <c r="CB8" s="233"/>
      <c r="CC8" s="233"/>
      <c r="CD8" s="233"/>
      <c r="CE8" s="233"/>
      <c r="CF8" s="233"/>
      <c r="CG8" s="184"/>
      <c r="CH8" s="184"/>
      <c r="CI8" s="184"/>
      <c r="CJ8" s="184"/>
      <c r="CK8" s="184"/>
    </row>
    <row r="9" spans="1:89" s="41" customFormat="1" ht="27.95" customHeight="1" x14ac:dyDescent="0.2">
      <c r="A9" s="157"/>
      <c r="B9" s="375" t="str">
        <f>'Checklist - Ranking Office Chem'!B41</f>
        <v>1510</v>
      </c>
      <c r="C9" s="872" t="str">
        <f>'Checklist - Ranking Office Chem'!C41</f>
        <v>Emergency Oil Recovery</v>
      </c>
      <c r="D9" s="873"/>
      <c r="E9" s="873"/>
      <c r="F9" s="873"/>
      <c r="G9" s="873"/>
      <c r="H9" s="873"/>
      <c r="I9" s="873"/>
      <c r="J9" s="873"/>
      <c r="K9" s="873"/>
      <c r="L9" s="873"/>
      <c r="M9" s="873"/>
      <c r="N9" s="874"/>
      <c r="O9" s="875">
        <f>'Checklist - Ranking Office Chem'!Y44</f>
        <v>0</v>
      </c>
      <c r="P9" s="876"/>
      <c r="Q9" s="877"/>
      <c r="R9" s="866">
        <f>'Checklist - Ranking Office Chem'!Z44</f>
        <v>10</v>
      </c>
      <c r="S9" s="867"/>
      <c r="T9" s="868"/>
      <c r="U9" s="869">
        <f>'Checklist - Ranking Office Chem'!F45</f>
        <v>0</v>
      </c>
      <c r="V9" s="870"/>
      <c r="W9" s="871"/>
      <c r="X9" s="879"/>
      <c r="Y9" s="880"/>
      <c r="Z9" s="184"/>
      <c r="AA9" s="184"/>
      <c r="AB9" s="183"/>
      <c r="AC9" s="233"/>
      <c r="AD9" s="233"/>
      <c r="AE9" s="233"/>
      <c r="AF9" s="233"/>
      <c r="AG9" s="233"/>
      <c r="AH9" s="233"/>
      <c r="AI9" s="233"/>
      <c r="AJ9" s="233"/>
      <c r="AK9" s="233"/>
      <c r="AL9" s="233"/>
      <c r="AM9" s="233"/>
      <c r="AN9" s="233"/>
      <c r="AO9" s="233"/>
      <c r="AP9" s="233"/>
      <c r="AQ9" s="233"/>
      <c r="AR9" s="233"/>
      <c r="AS9" s="233"/>
      <c r="AT9" s="233"/>
      <c r="AU9" s="233"/>
      <c r="AV9" s="233"/>
      <c r="AW9" s="233"/>
      <c r="AX9" s="233"/>
      <c r="AY9" s="233"/>
      <c r="AZ9" s="233"/>
      <c r="BA9" s="233"/>
      <c r="BB9" s="233"/>
      <c r="BC9" s="233"/>
      <c r="BD9" s="233"/>
      <c r="BE9" s="233"/>
      <c r="BF9" s="233"/>
      <c r="BG9" s="233"/>
      <c r="BH9" s="233"/>
      <c r="BI9" s="233"/>
      <c r="BJ9" s="233"/>
      <c r="BK9" s="233"/>
      <c r="BL9" s="233"/>
      <c r="BM9" s="233"/>
      <c r="BN9" s="233"/>
      <c r="BO9" s="233"/>
      <c r="BP9" s="233"/>
      <c r="BQ9" s="233"/>
      <c r="BR9" s="233"/>
      <c r="BS9" s="233"/>
      <c r="BT9" s="233"/>
      <c r="BU9" s="233"/>
      <c r="BV9" s="233"/>
      <c r="BW9" s="233"/>
      <c r="BX9" s="233"/>
      <c r="BY9" s="233"/>
      <c r="BZ9" s="233"/>
      <c r="CA9" s="233"/>
      <c r="CB9" s="233"/>
      <c r="CC9" s="233"/>
      <c r="CD9" s="233"/>
      <c r="CE9" s="233"/>
      <c r="CF9" s="233"/>
      <c r="CG9" s="184"/>
      <c r="CH9" s="184"/>
      <c r="CI9" s="184"/>
      <c r="CJ9" s="184"/>
      <c r="CK9" s="184"/>
    </row>
    <row r="10" spans="1:89" s="41" customFormat="1" ht="27.95" customHeight="1" x14ac:dyDescent="0.2">
      <c r="A10" s="157"/>
      <c r="B10" s="375">
        <f>'Checklist - Ranking Office Chem'!B46</f>
        <v>1600</v>
      </c>
      <c r="C10" s="872" t="str">
        <f>'Checklist - Ranking Office Chem'!C46</f>
        <v>Computer Systems, Networks, Data Security and Training. GA requirement</v>
      </c>
      <c r="D10" s="873"/>
      <c r="E10" s="873"/>
      <c r="F10" s="873"/>
      <c r="G10" s="873"/>
      <c r="H10" s="873"/>
      <c r="I10" s="873"/>
      <c r="J10" s="873"/>
      <c r="K10" s="873"/>
      <c r="L10" s="873"/>
      <c r="M10" s="873"/>
      <c r="N10" s="874"/>
      <c r="O10" s="875">
        <f>'Checklist - Ranking Office Chem'!Y55</f>
        <v>0</v>
      </c>
      <c r="P10" s="876"/>
      <c r="Q10" s="877"/>
      <c r="R10" s="866">
        <f>'Checklist - Ranking Office Chem'!Z55</f>
        <v>65</v>
      </c>
      <c r="S10" s="867"/>
      <c r="T10" s="868"/>
      <c r="U10" s="869">
        <f>'Checklist - Ranking Office Chem'!F56</f>
        <v>40</v>
      </c>
      <c r="V10" s="870"/>
      <c r="W10" s="871"/>
      <c r="X10" s="879"/>
      <c r="Y10" s="880"/>
      <c r="Z10" s="184"/>
      <c r="AA10" s="184"/>
      <c r="AB10" s="183"/>
      <c r="AC10" s="233"/>
      <c r="AD10" s="233"/>
      <c r="AE10" s="233"/>
      <c r="AF10" s="233"/>
      <c r="AG10" s="233"/>
      <c r="AH10" s="233"/>
      <c r="AI10" s="233"/>
      <c r="AJ10" s="233"/>
      <c r="AK10" s="233"/>
      <c r="AL10" s="233"/>
      <c r="AM10" s="233"/>
      <c r="AN10" s="233"/>
      <c r="AO10" s="233"/>
      <c r="AP10" s="233"/>
      <c r="AQ10" s="233"/>
      <c r="AR10" s="233"/>
      <c r="AS10" s="233"/>
      <c r="AT10" s="233"/>
      <c r="AU10" s="233"/>
      <c r="AV10" s="233"/>
      <c r="AW10" s="233"/>
      <c r="AX10" s="233"/>
      <c r="AY10" s="233"/>
      <c r="AZ10" s="233"/>
      <c r="BA10" s="233"/>
      <c r="BB10" s="233"/>
      <c r="BC10" s="233"/>
      <c r="BD10" s="233"/>
      <c r="BE10" s="233"/>
      <c r="BF10" s="233"/>
      <c r="BG10" s="233"/>
      <c r="BH10" s="233"/>
      <c r="BI10" s="233"/>
      <c r="BJ10" s="233"/>
      <c r="BK10" s="233"/>
      <c r="BL10" s="233"/>
      <c r="BM10" s="233"/>
      <c r="BN10" s="233"/>
      <c r="BO10" s="233"/>
      <c r="BP10" s="233"/>
      <c r="BQ10" s="233"/>
      <c r="BR10" s="233"/>
      <c r="BS10" s="233"/>
      <c r="BT10" s="233"/>
      <c r="BU10" s="233"/>
      <c r="BV10" s="233"/>
      <c r="BW10" s="233"/>
      <c r="BX10" s="233"/>
      <c r="BY10" s="233"/>
      <c r="BZ10" s="233"/>
      <c r="CA10" s="233"/>
      <c r="CB10" s="233"/>
      <c r="CC10" s="233"/>
      <c r="CD10" s="233"/>
      <c r="CE10" s="233"/>
      <c r="CF10" s="233"/>
      <c r="CG10" s="184"/>
      <c r="CH10" s="184"/>
      <c r="CI10" s="184"/>
      <c r="CJ10" s="184"/>
      <c r="CK10" s="184"/>
    </row>
    <row r="11" spans="1:89" s="41" customFormat="1" ht="27.95" customHeight="1" x14ac:dyDescent="0.2">
      <c r="A11" s="157"/>
      <c r="B11" s="375" t="str">
        <f>'Checklist - Ranking Office Chem'!B57</f>
        <v>1610</v>
      </c>
      <c r="C11" s="872" t="str">
        <f>'Checklist - Ranking Office Chem'!C57</f>
        <v>Cyber Risk Management</v>
      </c>
      <c r="D11" s="873"/>
      <c r="E11" s="873"/>
      <c r="F11" s="873"/>
      <c r="G11" s="873"/>
      <c r="H11" s="873"/>
      <c r="I11" s="873"/>
      <c r="J11" s="873"/>
      <c r="K11" s="873"/>
      <c r="L11" s="873"/>
      <c r="M11" s="873"/>
      <c r="N11" s="874"/>
      <c r="O11" s="875">
        <f>'Checklist - Ranking Office Chem'!Y69</f>
        <v>0</v>
      </c>
      <c r="P11" s="876"/>
      <c r="Q11" s="877"/>
      <c r="R11" s="866">
        <f>'Checklist - Ranking Office Chem'!Z69</f>
        <v>75</v>
      </c>
      <c r="S11" s="867"/>
      <c r="T11" s="868"/>
      <c r="U11" s="869">
        <f>'Checklist - Ranking Office Chem'!F70</f>
        <v>35</v>
      </c>
      <c r="V11" s="870"/>
      <c r="W11" s="871"/>
      <c r="X11" s="879"/>
      <c r="Y11" s="880"/>
      <c r="Z11" s="184"/>
      <c r="AA11" s="184"/>
      <c r="AB11" s="183"/>
      <c r="AC11" s="233"/>
      <c r="AD11" s="233"/>
      <c r="AE11" s="233"/>
      <c r="AF11" s="233"/>
      <c r="AG11" s="233"/>
      <c r="AH11" s="233"/>
      <c r="AI11" s="233"/>
      <c r="AJ11" s="233"/>
      <c r="AK11" s="233"/>
      <c r="AL11" s="233"/>
      <c r="AM11" s="233"/>
      <c r="AN11" s="233"/>
      <c r="AO11" s="233"/>
      <c r="AP11" s="233"/>
      <c r="AQ11" s="233"/>
      <c r="AR11" s="233"/>
      <c r="AS11" s="233"/>
      <c r="AT11" s="233"/>
      <c r="AU11" s="233"/>
      <c r="AV11" s="233"/>
      <c r="AW11" s="233"/>
      <c r="AX11" s="233"/>
      <c r="AY11" s="233"/>
      <c r="AZ11" s="233"/>
      <c r="BA11" s="233"/>
      <c r="BB11" s="233"/>
      <c r="BC11" s="233"/>
      <c r="BD11" s="233"/>
      <c r="BE11" s="233"/>
      <c r="BF11" s="233"/>
      <c r="BG11" s="233"/>
      <c r="BH11" s="233"/>
      <c r="BI11" s="233"/>
      <c r="BJ11" s="233"/>
      <c r="BK11" s="233"/>
      <c r="BL11" s="233"/>
      <c r="BM11" s="233"/>
      <c r="BN11" s="233"/>
      <c r="BO11" s="233"/>
      <c r="BP11" s="233"/>
      <c r="BQ11" s="233"/>
      <c r="BR11" s="233"/>
      <c r="BS11" s="233"/>
      <c r="BT11" s="233"/>
      <c r="BU11" s="233"/>
      <c r="BV11" s="233"/>
      <c r="BW11" s="233"/>
      <c r="BX11" s="233"/>
      <c r="BY11" s="233"/>
      <c r="BZ11" s="233"/>
      <c r="CA11" s="233"/>
      <c r="CB11" s="233"/>
      <c r="CC11" s="233"/>
      <c r="CD11" s="233"/>
      <c r="CE11" s="233"/>
      <c r="CF11" s="233"/>
      <c r="CG11" s="184"/>
      <c r="CH11" s="184"/>
      <c r="CI11" s="184"/>
      <c r="CJ11" s="184"/>
      <c r="CK11" s="184"/>
    </row>
    <row r="12" spans="1:89" s="41" customFormat="1" ht="27.95" customHeight="1" x14ac:dyDescent="0.2">
      <c r="A12" s="157"/>
      <c r="B12" s="375" t="str">
        <f>'Checklist - Ranking Office Chem'!B71</f>
        <v>1700</v>
      </c>
      <c r="C12" s="872" t="str">
        <f>'Checklist - Ranking Office Chem'!C71</f>
        <v>Noise and Vibration Management</v>
      </c>
      <c r="D12" s="873"/>
      <c r="E12" s="873"/>
      <c r="F12" s="873"/>
      <c r="G12" s="873"/>
      <c r="H12" s="873"/>
      <c r="I12" s="873"/>
      <c r="J12" s="873"/>
      <c r="K12" s="873"/>
      <c r="L12" s="873"/>
      <c r="M12" s="873"/>
      <c r="N12" s="874"/>
      <c r="O12" s="875">
        <f>'Checklist - Ranking Office Chem'!Y82</f>
        <v>0</v>
      </c>
      <c r="P12" s="876"/>
      <c r="Q12" s="877"/>
      <c r="R12" s="866">
        <f>'Checklist - Ranking Office Chem'!Z82</f>
        <v>65</v>
      </c>
      <c r="S12" s="867"/>
      <c r="T12" s="868"/>
      <c r="U12" s="869">
        <f>'Checklist - Ranking Office Chem'!F83</f>
        <v>25</v>
      </c>
      <c r="V12" s="870"/>
      <c r="W12" s="871"/>
      <c r="X12" s="879"/>
      <c r="Y12" s="880"/>
      <c r="Z12" s="184"/>
      <c r="AA12" s="184"/>
      <c r="AB12" s="183"/>
      <c r="AC12" s="233"/>
      <c r="AD12" s="233"/>
      <c r="AE12" s="233"/>
      <c r="AF12" s="233"/>
      <c r="AG12" s="233"/>
      <c r="AH12" s="233"/>
      <c r="AI12" s="233"/>
      <c r="AJ12" s="233"/>
      <c r="AK12" s="233"/>
      <c r="AL12" s="233"/>
      <c r="AM12" s="233"/>
      <c r="AN12" s="233"/>
      <c r="AO12" s="233"/>
      <c r="AP12" s="233"/>
      <c r="AQ12" s="233"/>
      <c r="AR12" s="233"/>
      <c r="AS12" s="233"/>
      <c r="AT12" s="233"/>
      <c r="AU12" s="233"/>
      <c r="AV12" s="233"/>
      <c r="AW12" s="233"/>
      <c r="AX12" s="233"/>
      <c r="AY12" s="233"/>
      <c r="AZ12" s="233"/>
      <c r="BA12" s="233"/>
      <c r="BB12" s="233"/>
      <c r="BC12" s="233"/>
      <c r="BD12" s="233"/>
      <c r="BE12" s="233"/>
      <c r="BF12" s="233"/>
      <c r="BG12" s="233"/>
      <c r="BH12" s="233"/>
      <c r="BI12" s="233"/>
      <c r="BJ12" s="233"/>
      <c r="BK12" s="233"/>
      <c r="BL12" s="233"/>
      <c r="BM12" s="233"/>
      <c r="BN12" s="233"/>
      <c r="BO12" s="233"/>
      <c r="BP12" s="233"/>
      <c r="BQ12" s="233"/>
      <c r="BR12" s="233"/>
      <c r="BS12" s="233"/>
      <c r="BT12" s="233"/>
      <c r="BU12" s="233"/>
      <c r="BV12" s="233"/>
      <c r="BW12" s="233"/>
      <c r="BX12" s="233"/>
      <c r="BY12" s="233"/>
      <c r="BZ12" s="233"/>
      <c r="CA12" s="233"/>
      <c r="CB12" s="233"/>
      <c r="CC12" s="233"/>
      <c r="CD12" s="233"/>
      <c r="CE12" s="233"/>
      <c r="CF12" s="233"/>
      <c r="CG12" s="184"/>
      <c r="CH12" s="184"/>
      <c r="CI12" s="184"/>
      <c r="CJ12" s="184"/>
      <c r="CK12" s="184"/>
    </row>
    <row r="13" spans="1:89" s="41" customFormat="1" ht="27.95" customHeight="1" x14ac:dyDescent="0.2">
      <c r="A13" s="157"/>
      <c r="B13" s="430" t="str">
        <f>'Checklist - Ranking Office Chem'!B84</f>
        <v>1710</v>
      </c>
      <c r="C13" s="872" t="str">
        <f>'Checklist - Ranking Office Chem'!C84</f>
        <v>Underwater Noise and Vibration Management</v>
      </c>
      <c r="D13" s="873"/>
      <c r="E13" s="873"/>
      <c r="F13" s="873"/>
      <c r="G13" s="873"/>
      <c r="H13" s="873"/>
      <c r="I13" s="873"/>
      <c r="J13" s="873"/>
      <c r="K13" s="873"/>
      <c r="L13" s="873"/>
      <c r="M13" s="873"/>
      <c r="N13" s="874"/>
      <c r="O13" s="875">
        <f>'Checklist - Ranking Office Chem'!Y89</f>
        <v>0</v>
      </c>
      <c r="P13" s="876"/>
      <c r="Q13" s="877"/>
      <c r="R13" s="866">
        <f>'Checklist - Ranking Office Chem'!Z89</f>
        <v>25</v>
      </c>
      <c r="S13" s="867"/>
      <c r="T13" s="868"/>
      <c r="U13" s="869">
        <f>'Checklist - Ranking Office Chem'!F90</f>
        <v>0</v>
      </c>
      <c r="V13" s="870"/>
      <c r="W13" s="871"/>
      <c r="X13" s="879"/>
      <c r="Y13" s="880"/>
      <c r="Z13" s="184"/>
      <c r="AA13" s="184"/>
      <c r="AB13" s="183"/>
      <c r="AC13" s="233"/>
      <c r="AD13" s="233"/>
      <c r="AE13" s="233"/>
      <c r="AF13" s="233"/>
      <c r="AG13" s="233"/>
      <c r="AH13" s="233"/>
      <c r="AI13" s="233"/>
      <c r="AJ13" s="233"/>
      <c r="AK13" s="233"/>
      <c r="AL13" s="233"/>
      <c r="AM13" s="233"/>
      <c r="AN13" s="233"/>
      <c r="AO13" s="233"/>
      <c r="AP13" s="233"/>
      <c r="AQ13" s="233"/>
      <c r="AR13" s="233"/>
      <c r="AS13" s="233"/>
      <c r="AT13" s="233"/>
      <c r="AU13" s="233"/>
      <c r="AV13" s="233"/>
      <c r="AW13" s="233"/>
      <c r="AX13" s="233"/>
      <c r="AY13" s="233"/>
      <c r="AZ13" s="233"/>
      <c r="BA13" s="233"/>
      <c r="BB13" s="233"/>
      <c r="BC13" s="233"/>
      <c r="BD13" s="233"/>
      <c r="BE13" s="233"/>
      <c r="BF13" s="233"/>
      <c r="BG13" s="233"/>
      <c r="BH13" s="233"/>
      <c r="BI13" s="233"/>
      <c r="BJ13" s="233"/>
      <c r="BK13" s="233"/>
      <c r="BL13" s="233"/>
      <c r="BM13" s="233"/>
      <c r="BN13" s="233"/>
      <c r="BO13" s="233"/>
      <c r="BP13" s="233"/>
      <c r="BQ13" s="233"/>
      <c r="BR13" s="233"/>
      <c r="BS13" s="233"/>
      <c r="BT13" s="233"/>
      <c r="BU13" s="233"/>
      <c r="BV13" s="233"/>
      <c r="BW13" s="233"/>
      <c r="BX13" s="233"/>
      <c r="BY13" s="233"/>
      <c r="BZ13" s="233"/>
      <c r="CA13" s="233"/>
      <c r="CB13" s="233"/>
      <c r="CC13" s="233"/>
      <c r="CD13" s="233"/>
      <c r="CE13" s="233"/>
      <c r="CF13" s="233"/>
      <c r="CG13" s="184"/>
      <c r="CH13" s="184"/>
      <c r="CI13" s="184"/>
      <c r="CJ13" s="184"/>
      <c r="CK13" s="184"/>
    </row>
    <row r="14" spans="1:89" s="41" customFormat="1" ht="27.95" customHeight="1" thickBot="1" x14ac:dyDescent="0.25">
      <c r="A14" s="157"/>
      <c r="B14" s="375" t="str">
        <f>'Checklist - Ranking Office Chem'!B91</f>
        <v>1800</v>
      </c>
      <c r="C14" s="872" t="str">
        <f>'Checklist - Ranking Office Chem'!C91</f>
        <v>Social Dimension / Sustainability</v>
      </c>
      <c r="D14" s="873"/>
      <c r="E14" s="873"/>
      <c r="F14" s="873"/>
      <c r="G14" s="873"/>
      <c r="H14" s="873"/>
      <c r="I14" s="873"/>
      <c r="J14" s="873"/>
      <c r="K14" s="873"/>
      <c r="L14" s="873"/>
      <c r="M14" s="873"/>
      <c r="N14" s="874"/>
      <c r="O14" s="875">
        <f>'Checklist - Ranking Office Chem'!Y108</f>
        <v>0</v>
      </c>
      <c r="P14" s="876"/>
      <c r="Q14" s="877"/>
      <c r="R14" s="866">
        <f>'Checklist - Ranking Office Chem'!Z108</f>
        <v>85</v>
      </c>
      <c r="S14" s="867"/>
      <c r="T14" s="868"/>
      <c r="U14" s="869">
        <f>'Checklist - Ranking Office Chem'!F109</f>
        <v>15</v>
      </c>
      <c r="V14" s="870"/>
      <c r="W14" s="871"/>
      <c r="X14" s="879"/>
      <c r="Y14" s="880"/>
      <c r="Z14" s="184"/>
      <c r="AA14" s="184"/>
      <c r="AB14" s="18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3"/>
      <c r="AY14" s="233"/>
      <c r="AZ14" s="233"/>
      <c r="BA14" s="233"/>
      <c r="BB14" s="233"/>
      <c r="BC14" s="233"/>
      <c r="BD14" s="233"/>
      <c r="BE14" s="233"/>
      <c r="BF14" s="233"/>
      <c r="BG14" s="233"/>
      <c r="BH14" s="233"/>
      <c r="BI14" s="233"/>
      <c r="BJ14" s="233"/>
      <c r="BK14" s="233"/>
      <c r="BL14" s="233"/>
      <c r="BM14" s="233"/>
      <c r="BN14" s="233"/>
      <c r="BO14" s="233"/>
      <c r="BP14" s="233"/>
      <c r="BQ14" s="233"/>
      <c r="BR14" s="233"/>
      <c r="BS14" s="233"/>
      <c r="BT14" s="233"/>
      <c r="BU14" s="233"/>
      <c r="BV14" s="233"/>
      <c r="BW14" s="233"/>
      <c r="BX14" s="233"/>
      <c r="BY14" s="233"/>
      <c r="BZ14" s="233"/>
      <c r="CA14" s="233"/>
      <c r="CB14" s="233"/>
      <c r="CC14" s="233"/>
      <c r="CD14" s="233"/>
      <c r="CE14" s="233"/>
      <c r="CF14" s="233"/>
      <c r="CG14" s="184"/>
      <c r="CH14" s="184"/>
      <c r="CI14" s="184"/>
      <c r="CJ14" s="184"/>
      <c r="CK14" s="184"/>
    </row>
    <row r="15" spans="1:89" s="41" customFormat="1" ht="30" customHeight="1" thickBot="1" x14ac:dyDescent="0.25">
      <c r="A15" s="157"/>
      <c r="B15" s="374">
        <f>'Checklist - Ranking Office Chem'!B110</f>
        <v>2000</v>
      </c>
      <c r="C15" s="878" t="str">
        <f>'Checklist - Ranking Office Chem'!C110</f>
        <v>NAVIGATION / BRIDGE OPERATIONS</v>
      </c>
      <c r="D15" s="878"/>
      <c r="E15" s="878"/>
      <c r="F15" s="878"/>
      <c r="G15" s="878"/>
      <c r="H15" s="878"/>
      <c r="I15" s="878"/>
      <c r="J15" s="878"/>
      <c r="K15" s="878"/>
      <c r="L15" s="878"/>
      <c r="M15" s="878"/>
      <c r="N15" s="878"/>
      <c r="O15" s="653"/>
      <c r="P15" s="653"/>
      <c r="Q15" s="653"/>
      <c r="R15" s="653"/>
      <c r="S15" s="653"/>
      <c r="T15" s="653"/>
      <c r="U15" s="653"/>
      <c r="V15" s="653"/>
      <c r="W15" s="653"/>
      <c r="X15" s="653"/>
      <c r="Y15" s="654"/>
      <c r="Z15" s="184"/>
      <c r="AA15" s="184"/>
      <c r="AB15" s="184"/>
      <c r="AC15" s="233"/>
      <c r="AD15" s="233"/>
      <c r="AE15" s="233"/>
      <c r="AF15" s="233"/>
      <c r="AG15" s="233"/>
      <c r="AH15" s="233"/>
      <c r="AI15" s="233"/>
      <c r="AJ15" s="233"/>
      <c r="AK15" s="233"/>
      <c r="AL15" s="233"/>
      <c r="AM15" s="233"/>
      <c r="AN15" s="233"/>
      <c r="AO15" s="233"/>
      <c r="AP15" s="233"/>
      <c r="AQ15" s="233"/>
      <c r="AR15" s="233"/>
      <c r="AS15" s="233"/>
      <c r="AT15" s="233"/>
      <c r="AU15" s="233"/>
      <c r="AV15" s="233"/>
      <c r="AW15" s="233"/>
      <c r="AX15" s="233"/>
      <c r="AY15" s="233"/>
      <c r="AZ15" s="233"/>
      <c r="BA15" s="233"/>
      <c r="BB15" s="233"/>
      <c r="BC15" s="233"/>
      <c r="BD15" s="233"/>
      <c r="BE15" s="233"/>
      <c r="BF15" s="233"/>
      <c r="BG15" s="233"/>
      <c r="BH15" s="233"/>
      <c r="BI15" s="233"/>
      <c r="BJ15" s="233"/>
      <c r="BK15" s="233"/>
      <c r="BL15" s="233"/>
      <c r="BM15" s="233"/>
      <c r="BN15" s="233"/>
      <c r="BO15" s="233"/>
      <c r="BP15" s="233"/>
      <c r="BQ15" s="233"/>
      <c r="BR15" s="233"/>
      <c r="BS15" s="233"/>
      <c r="BT15" s="233"/>
      <c r="BU15" s="233"/>
      <c r="BV15" s="233"/>
      <c r="BW15" s="233"/>
      <c r="BX15" s="233"/>
      <c r="BY15" s="233"/>
      <c r="BZ15" s="233"/>
      <c r="CA15" s="233"/>
      <c r="CB15" s="233"/>
      <c r="CC15" s="233"/>
      <c r="CD15" s="233"/>
      <c r="CE15" s="233"/>
      <c r="CF15" s="233"/>
      <c r="CG15" s="184"/>
      <c r="CH15" s="184"/>
      <c r="CI15" s="184"/>
      <c r="CJ15" s="184"/>
      <c r="CK15" s="184"/>
    </row>
    <row r="16" spans="1:89" s="41" customFormat="1" ht="27.95" customHeight="1" x14ac:dyDescent="0.2">
      <c r="A16" s="157"/>
      <c r="B16" s="375">
        <f>'Checklist - Ranking Office Chem'!B111</f>
        <v>2100</v>
      </c>
      <c r="C16" s="872" t="str">
        <f>'Checklist - Ranking Office Chem'!C111</f>
        <v>Navigation</v>
      </c>
      <c r="D16" s="873"/>
      <c r="E16" s="873"/>
      <c r="F16" s="873"/>
      <c r="G16" s="873"/>
      <c r="H16" s="873"/>
      <c r="I16" s="873"/>
      <c r="J16" s="873"/>
      <c r="K16" s="873"/>
      <c r="L16" s="873"/>
      <c r="M16" s="873"/>
      <c r="N16" s="874"/>
      <c r="O16" s="875">
        <f>'Checklist - Ranking Office Chem'!Y123</f>
        <v>0</v>
      </c>
      <c r="P16" s="876"/>
      <c r="Q16" s="877"/>
      <c r="R16" s="866">
        <f>'Checklist - Ranking Office Chem'!Z123</f>
        <v>110</v>
      </c>
      <c r="S16" s="867"/>
      <c r="T16" s="868"/>
      <c r="U16" s="869">
        <f>'Checklist - Ranking Office Chem'!F124</f>
        <v>50</v>
      </c>
      <c r="V16" s="914"/>
      <c r="W16" s="915"/>
      <c r="X16" s="879"/>
      <c r="Y16" s="880"/>
      <c r="Z16" s="184"/>
      <c r="AA16" s="184"/>
      <c r="AB16" s="184"/>
      <c r="AC16" s="233"/>
      <c r="AD16" s="233"/>
      <c r="AE16" s="233"/>
      <c r="AF16" s="233"/>
      <c r="AG16" s="233"/>
      <c r="AH16" s="233"/>
      <c r="AI16" s="233"/>
      <c r="AJ16" s="233"/>
      <c r="AK16" s="233"/>
      <c r="AL16" s="233"/>
      <c r="AM16" s="233"/>
      <c r="AN16" s="233"/>
      <c r="AO16" s="233"/>
      <c r="AP16" s="233"/>
      <c r="AQ16" s="233"/>
      <c r="AR16" s="233"/>
      <c r="AS16" s="233"/>
      <c r="AT16" s="233"/>
      <c r="AU16" s="233"/>
      <c r="AV16" s="233"/>
      <c r="AW16" s="233"/>
      <c r="AX16" s="233"/>
      <c r="AY16" s="233"/>
      <c r="AZ16" s="233"/>
      <c r="BA16" s="233"/>
      <c r="BB16" s="233"/>
      <c r="BC16" s="233"/>
      <c r="BD16" s="233"/>
      <c r="BE16" s="233"/>
      <c r="BF16" s="233"/>
      <c r="BG16" s="233"/>
      <c r="BH16" s="233"/>
      <c r="BI16" s="233"/>
      <c r="BJ16" s="233"/>
      <c r="BK16" s="233"/>
      <c r="BL16" s="233"/>
      <c r="BM16" s="233"/>
      <c r="BN16" s="233"/>
      <c r="BO16" s="233"/>
      <c r="BP16" s="233"/>
      <c r="BQ16" s="233"/>
      <c r="BR16" s="233"/>
      <c r="BS16" s="233"/>
      <c r="BT16" s="233"/>
      <c r="BU16" s="233"/>
      <c r="BV16" s="233"/>
      <c r="BW16" s="233"/>
      <c r="BX16" s="233"/>
      <c r="BY16" s="233"/>
      <c r="BZ16" s="233"/>
      <c r="CA16" s="233"/>
      <c r="CB16" s="233"/>
      <c r="CC16" s="233"/>
      <c r="CD16" s="233"/>
      <c r="CE16" s="233"/>
      <c r="CF16" s="233"/>
      <c r="CG16" s="184"/>
      <c r="CH16" s="184"/>
      <c r="CI16" s="184"/>
      <c r="CJ16" s="184"/>
      <c r="CK16" s="184"/>
    </row>
    <row r="17" spans="1:89" s="41" customFormat="1" ht="27.95" customHeight="1" x14ac:dyDescent="0.2">
      <c r="A17" s="157"/>
      <c r="B17" s="430" t="str">
        <f>'Checklist - Ranking Office Chem'!B125</f>
        <v>2111</v>
      </c>
      <c r="C17" s="872" t="str">
        <f>'Checklist - Ranking Office Chem'!C125</f>
        <v>Electronic chart display &amp; information systems / ECDIS</v>
      </c>
      <c r="D17" s="873"/>
      <c r="E17" s="873"/>
      <c r="F17" s="873"/>
      <c r="G17" s="873"/>
      <c r="H17" s="873"/>
      <c r="I17" s="873"/>
      <c r="J17" s="873"/>
      <c r="K17" s="873"/>
      <c r="L17" s="873"/>
      <c r="M17" s="873"/>
      <c r="N17" s="874"/>
      <c r="O17" s="875">
        <f>'Checklist - Ranking Office Chem'!Y135</f>
        <v>0</v>
      </c>
      <c r="P17" s="876"/>
      <c r="Q17" s="877"/>
      <c r="R17" s="866">
        <f>'Checklist - Ranking Office Chem'!Z135</f>
        <v>60</v>
      </c>
      <c r="S17" s="867"/>
      <c r="T17" s="868"/>
      <c r="U17" s="869">
        <f>'Checklist - Ranking Office Chem'!F136</f>
        <v>35</v>
      </c>
      <c r="V17" s="870"/>
      <c r="W17" s="871"/>
      <c r="X17" s="879"/>
      <c r="Y17" s="880"/>
      <c r="Z17" s="184"/>
      <c r="AA17" s="184"/>
      <c r="AB17" s="183"/>
      <c r="AC17" s="233"/>
      <c r="AD17" s="233"/>
      <c r="AE17" s="233"/>
      <c r="AF17" s="233"/>
      <c r="AG17" s="233"/>
      <c r="AH17" s="233"/>
      <c r="AI17" s="233"/>
      <c r="AJ17" s="233"/>
      <c r="AK17" s="233"/>
      <c r="AL17" s="233"/>
      <c r="AM17" s="233"/>
      <c r="AN17" s="233"/>
      <c r="AO17" s="233"/>
      <c r="AP17" s="233"/>
      <c r="AQ17" s="233"/>
      <c r="AR17" s="233"/>
      <c r="AS17" s="233"/>
      <c r="AT17" s="233"/>
      <c r="AU17" s="233"/>
      <c r="AV17" s="233"/>
      <c r="AW17" s="233"/>
      <c r="AX17" s="233"/>
      <c r="AY17" s="233"/>
      <c r="AZ17" s="233"/>
      <c r="BA17" s="233"/>
      <c r="BB17" s="233"/>
      <c r="BC17" s="233"/>
      <c r="BD17" s="233"/>
      <c r="BE17" s="233"/>
      <c r="BF17" s="233"/>
      <c r="BG17" s="233"/>
      <c r="BH17" s="233"/>
      <c r="BI17" s="233"/>
      <c r="BJ17" s="233"/>
      <c r="BK17" s="233"/>
      <c r="BL17" s="233"/>
      <c r="BM17" s="233"/>
      <c r="BN17" s="233"/>
      <c r="BO17" s="233"/>
      <c r="BP17" s="233"/>
      <c r="BQ17" s="233"/>
      <c r="BR17" s="233"/>
      <c r="BS17" s="233"/>
      <c r="BT17" s="233"/>
      <c r="BU17" s="233"/>
      <c r="BV17" s="233"/>
      <c r="BW17" s="233"/>
      <c r="BX17" s="233"/>
      <c r="BY17" s="233"/>
      <c r="BZ17" s="233"/>
      <c r="CA17" s="233"/>
      <c r="CB17" s="233"/>
      <c r="CC17" s="233"/>
      <c r="CD17" s="233"/>
      <c r="CE17" s="233"/>
      <c r="CF17" s="233"/>
      <c r="CG17" s="184"/>
      <c r="CH17" s="184"/>
      <c r="CI17" s="184"/>
      <c r="CJ17" s="184"/>
      <c r="CK17" s="184"/>
    </row>
    <row r="18" spans="1:89" s="41" customFormat="1" ht="27.95" customHeight="1" x14ac:dyDescent="0.2">
      <c r="A18" s="157"/>
      <c r="B18" s="375" t="str">
        <f>'Checklist - Ranking Office Chem'!B137</f>
        <v>2120</v>
      </c>
      <c r="C18" s="872" t="str">
        <f>'Checklist - Ranking Office Chem'!C137</f>
        <v>Environmental Requirements during the Voyage</v>
      </c>
      <c r="D18" s="873"/>
      <c r="E18" s="873"/>
      <c r="F18" s="873"/>
      <c r="G18" s="873"/>
      <c r="H18" s="873"/>
      <c r="I18" s="873"/>
      <c r="J18" s="873"/>
      <c r="K18" s="873"/>
      <c r="L18" s="873"/>
      <c r="M18" s="873"/>
      <c r="N18" s="874"/>
      <c r="O18" s="875">
        <f>'Checklist - Ranking Office Chem'!Y144</f>
        <v>0</v>
      </c>
      <c r="P18" s="876"/>
      <c r="Q18" s="877"/>
      <c r="R18" s="866">
        <f>'Checklist - Ranking Office Chem'!Z144</f>
        <v>55</v>
      </c>
      <c r="S18" s="867"/>
      <c r="T18" s="868"/>
      <c r="U18" s="869">
        <f>'Checklist - Ranking Office Chem'!F145</f>
        <v>40</v>
      </c>
      <c r="V18" s="914"/>
      <c r="W18" s="915"/>
      <c r="X18" s="879"/>
      <c r="Y18" s="880"/>
      <c r="Z18" s="184"/>
      <c r="AA18" s="184"/>
      <c r="AB18" s="184"/>
      <c r="AC18" s="233"/>
      <c r="AD18" s="233"/>
      <c r="AE18" s="233"/>
      <c r="AF18" s="233"/>
      <c r="AG18" s="233"/>
      <c r="AH18" s="233"/>
      <c r="AI18" s="233"/>
      <c r="AJ18" s="233"/>
      <c r="AK18" s="233"/>
      <c r="AL18" s="233"/>
      <c r="AM18" s="233"/>
      <c r="AN18" s="233"/>
      <c r="AO18" s="233"/>
      <c r="AP18" s="233"/>
      <c r="AQ18" s="233"/>
      <c r="AR18" s="233"/>
      <c r="AS18" s="233"/>
      <c r="AT18" s="233"/>
      <c r="AU18" s="233"/>
      <c r="AV18" s="233"/>
      <c r="AW18" s="233"/>
      <c r="AX18" s="233"/>
      <c r="AY18" s="233"/>
      <c r="AZ18" s="233"/>
      <c r="BA18" s="233"/>
      <c r="BB18" s="233"/>
      <c r="BC18" s="233"/>
      <c r="BD18" s="233"/>
      <c r="BE18" s="233"/>
      <c r="BF18" s="233"/>
      <c r="BG18" s="233"/>
      <c r="BH18" s="233"/>
      <c r="BI18" s="233"/>
      <c r="BJ18" s="233"/>
      <c r="BK18" s="233"/>
      <c r="BL18" s="233"/>
      <c r="BM18" s="233"/>
      <c r="BN18" s="233"/>
      <c r="BO18" s="233"/>
      <c r="BP18" s="233"/>
      <c r="BQ18" s="233"/>
      <c r="BR18" s="233"/>
      <c r="BS18" s="233"/>
      <c r="BT18" s="233"/>
      <c r="BU18" s="233"/>
      <c r="BV18" s="233"/>
      <c r="BW18" s="233"/>
      <c r="BX18" s="233"/>
      <c r="BY18" s="233"/>
      <c r="BZ18" s="233"/>
      <c r="CA18" s="233"/>
      <c r="CB18" s="233"/>
      <c r="CC18" s="233"/>
      <c r="CD18" s="233"/>
      <c r="CE18" s="233"/>
      <c r="CF18" s="233"/>
      <c r="CG18" s="184"/>
      <c r="CH18" s="184"/>
      <c r="CI18" s="184"/>
      <c r="CJ18" s="184"/>
      <c r="CK18" s="184"/>
    </row>
    <row r="19" spans="1:89" s="41" customFormat="1" ht="27.95" customHeight="1" thickBot="1" x14ac:dyDescent="0.25">
      <c r="A19" s="157"/>
      <c r="B19" s="375">
        <f>'Checklist - Ranking Office Chem'!B146</f>
        <v>2300</v>
      </c>
      <c r="C19" s="872" t="str">
        <f>'Checklist - Ranking Office Chem'!C146</f>
        <v>Mooring Operations</v>
      </c>
      <c r="D19" s="873"/>
      <c r="E19" s="873"/>
      <c r="F19" s="873"/>
      <c r="G19" s="873"/>
      <c r="H19" s="873"/>
      <c r="I19" s="873"/>
      <c r="J19" s="873"/>
      <c r="K19" s="873"/>
      <c r="L19" s="873"/>
      <c r="M19" s="873"/>
      <c r="N19" s="874"/>
      <c r="O19" s="875">
        <f>'Checklist - Ranking Office Chem'!Y148</f>
        <v>0</v>
      </c>
      <c r="P19" s="876"/>
      <c r="Q19" s="877"/>
      <c r="R19" s="866">
        <f>'Checklist - Ranking Office Chem'!Z148</f>
        <v>10</v>
      </c>
      <c r="S19" s="867"/>
      <c r="T19" s="868"/>
      <c r="U19" s="869">
        <f>'Checklist - Ranking Office Chem'!F149</f>
        <v>10</v>
      </c>
      <c r="V19" s="870"/>
      <c r="W19" s="871"/>
      <c r="X19" s="879"/>
      <c r="Y19" s="880"/>
      <c r="Z19" s="184"/>
      <c r="AA19" s="184"/>
      <c r="AB19" s="183"/>
      <c r="AC19" s="233"/>
      <c r="AD19" s="233"/>
      <c r="AE19" s="233"/>
      <c r="AF19" s="233"/>
      <c r="AG19" s="233"/>
      <c r="AH19" s="233"/>
      <c r="AI19" s="233"/>
      <c r="AJ19" s="233"/>
      <c r="AK19" s="233"/>
      <c r="AL19" s="233"/>
      <c r="AM19" s="233"/>
      <c r="AN19" s="233"/>
      <c r="AO19" s="233"/>
      <c r="AP19" s="233"/>
      <c r="AQ19" s="233"/>
      <c r="AR19" s="233"/>
      <c r="AS19" s="233"/>
      <c r="AT19" s="233"/>
      <c r="AU19" s="233"/>
      <c r="AV19" s="233"/>
      <c r="AW19" s="233"/>
      <c r="AX19" s="233"/>
      <c r="AY19" s="233"/>
      <c r="AZ19" s="233"/>
      <c r="BA19" s="233"/>
      <c r="BB19" s="233"/>
      <c r="BC19" s="233"/>
      <c r="BD19" s="233"/>
      <c r="BE19" s="233"/>
      <c r="BF19" s="233"/>
      <c r="BG19" s="233"/>
      <c r="BH19" s="233"/>
      <c r="BI19" s="233"/>
      <c r="BJ19" s="233"/>
      <c r="BK19" s="233"/>
      <c r="BL19" s="233"/>
      <c r="BM19" s="233"/>
      <c r="BN19" s="233"/>
      <c r="BO19" s="233"/>
      <c r="BP19" s="233"/>
      <c r="BQ19" s="233"/>
      <c r="BR19" s="233"/>
      <c r="BS19" s="233"/>
      <c r="BT19" s="233"/>
      <c r="BU19" s="233"/>
      <c r="BV19" s="233"/>
      <c r="BW19" s="233"/>
      <c r="BX19" s="233"/>
      <c r="BY19" s="233"/>
      <c r="BZ19" s="233"/>
      <c r="CA19" s="233"/>
      <c r="CB19" s="233"/>
      <c r="CC19" s="233"/>
      <c r="CD19" s="233"/>
      <c r="CE19" s="233"/>
      <c r="CF19" s="233"/>
      <c r="CG19" s="184"/>
      <c r="CH19" s="184"/>
      <c r="CI19" s="184"/>
      <c r="CJ19" s="184"/>
      <c r="CK19" s="184"/>
    </row>
    <row r="20" spans="1:89" s="41" customFormat="1" ht="30" customHeight="1" thickBot="1" x14ac:dyDescent="0.25">
      <c r="A20" s="157"/>
      <c r="B20" s="374">
        <f>'Checklist - Ranking Office Chem'!B150</f>
        <v>3000</v>
      </c>
      <c r="C20" s="878" t="str">
        <f>'Checklist - Ranking Office Chem'!C150</f>
        <v>MACHINERY / ENGINE OPERATIONS</v>
      </c>
      <c r="D20" s="878"/>
      <c r="E20" s="878"/>
      <c r="F20" s="878"/>
      <c r="G20" s="878"/>
      <c r="H20" s="878"/>
      <c r="I20" s="878"/>
      <c r="J20" s="878"/>
      <c r="K20" s="878"/>
      <c r="L20" s="878"/>
      <c r="M20" s="878"/>
      <c r="N20" s="878"/>
      <c r="O20" s="653"/>
      <c r="P20" s="653"/>
      <c r="Q20" s="653"/>
      <c r="R20" s="653"/>
      <c r="S20" s="653"/>
      <c r="T20" s="653"/>
      <c r="U20" s="653"/>
      <c r="V20" s="653"/>
      <c r="W20" s="653"/>
      <c r="X20" s="653"/>
      <c r="Y20" s="654"/>
      <c r="Z20" s="184"/>
      <c r="AA20" s="184"/>
      <c r="AB20" s="184"/>
      <c r="AC20" s="233"/>
      <c r="AD20" s="233"/>
      <c r="AE20" s="233"/>
      <c r="AF20" s="233"/>
      <c r="AG20" s="233"/>
      <c r="AH20" s="233"/>
      <c r="AI20" s="233"/>
      <c r="AJ20" s="233"/>
      <c r="AK20" s="233"/>
      <c r="AL20" s="233"/>
      <c r="AM20" s="233"/>
      <c r="AN20" s="233"/>
      <c r="AO20" s="233"/>
      <c r="AP20" s="233"/>
      <c r="AQ20" s="233"/>
      <c r="AR20" s="233"/>
      <c r="AS20" s="233"/>
      <c r="AT20" s="233"/>
      <c r="AU20" s="233"/>
      <c r="AV20" s="233"/>
      <c r="AW20" s="233"/>
      <c r="AX20" s="233"/>
      <c r="AY20" s="233"/>
      <c r="AZ20" s="233"/>
      <c r="BA20" s="233"/>
      <c r="BB20" s="233"/>
      <c r="BC20" s="233"/>
      <c r="BD20" s="233"/>
      <c r="BE20" s="233"/>
      <c r="BF20" s="233"/>
      <c r="BG20" s="233"/>
      <c r="BH20" s="233"/>
      <c r="BI20" s="233"/>
      <c r="BJ20" s="233"/>
      <c r="BK20" s="233"/>
      <c r="BL20" s="233"/>
      <c r="BM20" s="233"/>
      <c r="BN20" s="233"/>
      <c r="BO20" s="233"/>
      <c r="BP20" s="233"/>
      <c r="BQ20" s="233"/>
      <c r="BR20" s="233"/>
      <c r="BS20" s="233"/>
      <c r="BT20" s="233"/>
      <c r="BU20" s="233"/>
      <c r="BV20" s="233"/>
      <c r="BW20" s="233"/>
      <c r="BX20" s="233"/>
      <c r="BY20" s="233"/>
      <c r="BZ20" s="233"/>
      <c r="CA20" s="233"/>
      <c r="CB20" s="233"/>
      <c r="CC20" s="233"/>
      <c r="CD20" s="233"/>
      <c r="CE20" s="233"/>
      <c r="CF20" s="233"/>
      <c r="CG20" s="184"/>
      <c r="CH20" s="184"/>
      <c r="CI20" s="184"/>
      <c r="CJ20" s="184"/>
      <c r="CK20" s="184"/>
    </row>
    <row r="21" spans="1:89" s="41" customFormat="1" ht="27.95" customHeight="1" x14ac:dyDescent="0.2">
      <c r="A21" s="157"/>
      <c r="B21" s="375">
        <f>'Checklist - Ranking Office Chem'!B151</f>
        <v>3100</v>
      </c>
      <c r="C21" s="872" t="str">
        <f>'Checklist - Ranking Office Chem'!C151</f>
        <v>Bunker Operations</v>
      </c>
      <c r="D21" s="873"/>
      <c r="E21" s="873"/>
      <c r="F21" s="873"/>
      <c r="G21" s="873"/>
      <c r="H21" s="873"/>
      <c r="I21" s="873"/>
      <c r="J21" s="873"/>
      <c r="K21" s="873"/>
      <c r="L21" s="873"/>
      <c r="M21" s="873"/>
      <c r="N21" s="874"/>
      <c r="O21" s="875">
        <f>'Checklist - Ranking Office Chem'!Y157</f>
        <v>0</v>
      </c>
      <c r="P21" s="876"/>
      <c r="Q21" s="877"/>
      <c r="R21" s="866">
        <f>'Checklist - Ranking Office Chem'!Z157</f>
        <v>50</v>
      </c>
      <c r="S21" s="867"/>
      <c r="T21" s="868"/>
      <c r="U21" s="869">
        <f>'Checklist - Ranking Office Chem'!F158</f>
        <v>50</v>
      </c>
      <c r="V21" s="870"/>
      <c r="W21" s="871"/>
      <c r="X21" s="879"/>
      <c r="Y21" s="880"/>
      <c r="Z21" s="184"/>
      <c r="AA21" s="184"/>
      <c r="AB21" s="18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3"/>
      <c r="AY21" s="233"/>
      <c r="AZ21" s="233"/>
      <c r="BA21" s="233"/>
      <c r="BB21" s="233"/>
      <c r="BC21" s="233"/>
      <c r="BD21" s="233"/>
      <c r="BE21" s="233"/>
      <c r="BF21" s="233"/>
      <c r="BG21" s="233"/>
      <c r="BH21" s="233"/>
      <c r="BI21" s="233"/>
      <c r="BJ21" s="233"/>
      <c r="BK21" s="233"/>
      <c r="BL21" s="233"/>
      <c r="BM21" s="233"/>
      <c r="BN21" s="233"/>
      <c r="BO21" s="233"/>
      <c r="BP21" s="233"/>
      <c r="BQ21" s="233"/>
      <c r="BR21" s="233"/>
      <c r="BS21" s="233"/>
      <c r="BT21" s="233"/>
      <c r="BU21" s="233"/>
      <c r="BV21" s="233"/>
      <c r="BW21" s="233"/>
      <c r="BX21" s="233"/>
      <c r="BY21" s="233"/>
      <c r="BZ21" s="233"/>
      <c r="CA21" s="233"/>
      <c r="CB21" s="233"/>
      <c r="CC21" s="233"/>
      <c r="CD21" s="233"/>
      <c r="CE21" s="233"/>
      <c r="CF21" s="233"/>
      <c r="CG21" s="184"/>
      <c r="CH21" s="184"/>
      <c r="CI21" s="184"/>
      <c r="CJ21" s="184"/>
      <c r="CK21" s="184"/>
    </row>
    <row r="22" spans="1:89" s="41" customFormat="1" ht="27.95" customHeight="1" thickBot="1" x14ac:dyDescent="0.25">
      <c r="A22" s="157"/>
      <c r="B22" s="375">
        <f>'Checklist - Ranking Office Chem'!B168</f>
        <v>3200</v>
      </c>
      <c r="C22" s="872" t="str">
        <f>'Checklist - Ranking Office Chem'!C168</f>
        <v>Fuel oil management</v>
      </c>
      <c r="D22" s="873"/>
      <c r="E22" s="873"/>
      <c r="F22" s="873"/>
      <c r="G22" s="873"/>
      <c r="H22" s="873"/>
      <c r="I22" s="873"/>
      <c r="J22" s="873"/>
      <c r="K22" s="873"/>
      <c r="L22" s="873"/>
      <c r="M22" s="873"/>
      <c r="N22" s="874"/>
      <c r="O22" s="875">
        <f>'Checklist - Ranking Office Chem'!Y186</f>
        <v>0</v>
      </c>
      <c r="P22" s="876"/>
      <c r="Q22" s="877"/>
      <c r="R22" s="866">
        <f>'Checklist - Ranking Office Chem'!Z186</f>
        <v>120</v>
      </c>
      <c r="S22" s="867"/>
      <c r="T22" s="868"/>
      <c r="U22" s="869">
        <f>'Checklist - Ranking Office Chem'!F187</f>
        <v>60</v>
      </c>
      <c r="V22" s="870"/>
      <c r="W22" s="871"/>
      <c r="X22" s="879"/>
      <c r="Y22" s="880"/>
      <c r="Z22" s="184"/>
      <c r="AA22" s="184"/>
      <c r="AB22" s="183"/>
      <c r="AC22" s="233"/>
      <c r="AD22" s="233"/>
      <c r="AE22" s="233"/>
      <c r="AF22" s="233"/>
      <c r="AG22" s="233"/>
      <c r="AH22" s="233"/>
      <c r="AI22" s="233"/>
      <c r="AJ22" s="233"/>
      <c r="AK22" s="233"/>
      <c r="AL22" s="233"/>
      <c r="AM22" s="233"/>
      <c r="AN22" s="233"/>
      <c r="AO22" s="233"/>
      <c r="AP22" s="233"/>
      <c r="AQ22" s="233"/>
      <c r="AR22" s="233"/>
      <c r="AS22" s="233"/>
      <c r="AT22" s="233"/>
      <c r="AU22" s="233"/>
      <c r="AV22" s="233"/>
      <c r="AW22" s="233"/>
      <c r="AX22" s="233"/>
      <c r="AY22" s="233"/>
      <c r="AZ22" s="233"/>
      <c r="BA22" s="233"/>
      <c r="BB22" s="233"/>
      <c r="BC22" s="233"/>
      <c r="BD22" s="233"/>
      <c r="BE22" s="233"/>
      <c r="BF22" s="233"/>
      <c r="BG22" s="233"/>
      <c r="BH22" s="233"/>
      <c r="BI22" s="233"/>
      <c r="BJ22" s="233"/>
      <c r="BK22" s="233"/>
      <c r="BL22" s="233"/>
      <c r="BM22" s="233"/>
      <c r="BN22" s="233"/>
      <c r="BO22" s="233"/>
      <c r="BP22" s="233"/>
      <c r="BQ22" s="233"/>
      <c r="BR22" s="233"/>
      <c r="BS22" s="233"/>
      <c r="BT22" s="233"/>
      <c r="BU22" s="233"/>
      <c r="BV22" s="233"/>
      <c r="BW22" s="233"/>
      <c r="BX22" s="233"/>
      <c r="BY22" s="233"/>
      <c r="BZ22" s="233"/>
      <c r="CA22" s="233"/>
      <c r="CB22" s="233"/>
      <c r="CC22" s="233"/>
      <c r="CD22" s="233"/>
      <c r="CE22" s="233"/>
      <c r="CF22" s="233"/>
      <c r="CG22" s="184"/>
      <c r="CH22" s="184"/>
      <c r="CI22" s="184"/>
      <c r="CJ22" s="184"/>
      <c r="CK22" s="184"/>
    </row>
    <row r="23" spans="1:89" s="41" customFormat="1" ht="30" customHeight="1" thickBot="1" x14ac:dyDescent="0.25">
      <c r="A23" s="157"/>
      <c r="B23" s="374">
        <f>'Checklist - Ranking Office Chem'!B188</f>
        <v>4000</v>
      </c>
      <c r="C23" s="878" t="str">
        <f>'Checklist - Ranking Office Chem'!C188</f>
        <v>CARGOES / CARGO OPERATIONS</v>
      </c>
      <c r="D23" s="878"/>
      <c r="E23" s="878"/>
      <c r="F23" s="878"/>
      <c r="G23" s="878"/>
      <c r="H23" s="878"/>
      <c r="I23" s="878"/>
      <c r="J23" s="878"/>
      <c r="K23" s="878"/>
      <c r="L23" s="878"/>
      <c r="M23" s="878"/>
      <c r="N23" s="878"/>
      <c r="O23" s="878"/>
      <c r="P23" s="878"/>
      <c r="Q23" s="878"/>
      <c r="R23" s="878"/>
      <c r="S23" s="878"/>
      <c r="T23" s="878"/>
      <c r="U23" s="878"/>
      <c r="V23" s="878"/>
      <c r="W23" s="878"/>
      <c r="X23" s="878"/>
      <c r="Y23" s="881"/>
      <c r="Z23" s="184"/>
      <c r="AA23" s="184"/>
      <c r="AB23" s="184"/>
      <c r="AC23" s="233"/>
      <c r="AD23" s="233"/>
      <c r="AE23" s="233"/>
      <c r="AF23" s="233"/>
      <c r="AG23" s="233"/>
      <c r="AH23" s="233"/>
      <c r="AI23" s="233"/>
      <c r="AJ23" s="233"/>
      <c r="AK23" s="233"/>
      <c r="AL23" s="233"/>
      <c r="AM23" s="233"/>
      <c r="AN23" s="233"/>
      <c r="AO23" s="233"/>
      <c r="AP23" s="233"/>
      <c r="AQ23" s="233"/>
      <c r="AR23" s="233"/>
      <c r="AS23" s="233"/>
      <c r="AT23" s="233"/>
      <c r="AU23" s="233"/>
      <c r="AV23" s="233"/>
      <c r="AW23" s="233"/>
      <c r="AX23" s="233"/>
      <c r="AY23" s="233"/>
      <c r="AZ23" s="233"/>
      <c r="BA23" s="233"/>
      <c r="BB23" s="233"/>
      <c r="BC23" s="233"/>
      <c r="BD23" s="233"/>
      <c r="BE23" s="233"/>
      <c r="BF23" s="233"/>
      <c r="BG23" s="233"/>
      <c r="BH23" s="233"/>
      <c r="BI23" s="233"/>
      <c r="BJ23" s="233"/>
      <c r="BK23" s="233"/>
      <c r="BL23" s="233"/>
      <c r="BM23" s="233"/>
      <c r="BN23" s="233"/>
      <c r="BO23" s="233"/>
      <c r="BP23" s="233"/>
      <c r="BQ23" s="233"/>
      <c r="BR23" s="233"/>
      <c r="BS23" s="233"/>
      <c r="BT23" s="233"/>
      <c r="BU23" s="233"/>
      <c r="BV23" s="233"/>
      <c r="BW23" s="233"/>
      <c r="BX23" s="233"/>
      <c r="BY23" s="233"/>
      <c r="BZ23" s="233"/>
      <c r="CA23" s="233"/>
      <c r="CB23" s="233"/>
      <c r="CC23" s="233"/>
      <c r="CD23" s="233"/>
      <c r="CE23" s="233"/>
      <c r="CF23" s="233"/>
      <c r="CG23" s="184"/>
      <c r="CH23" s="184"/>
      <c r="CI23" s="184"/>
      <c r="CJ23" s="184"/>
      <c r="CK23" s="184"/>
    </row>
    <row r="24" spans="1:89" s="41" customFormat="1" ht="27.95" customHeight="1" thickBot="1" x14ac:dyDescent="0.25">
      <c r="A24" s="157"/>
      <c r="B24" s="376">
        <f>'Checklist - Ranking Office Chem'!B189</f>
        <v>4100</v>
      </c>
      <c r="C24" s="872" t="str">
        <f>'Checklist - Ranking Office Chem'!C189</f>
        <v>Chemical Tanker Cargo Operations &amp; Additional Green Award requirements</v>
      </c>
      <c r="D24" s="873"/>
      <c r="E24" s="873"/>
      <c r="F24" s="873"/>
      <c r="G24" s="873"/>
      <c r="H24" s="873"/>
      <c r="I24" s="873"/>
      <c r="J24" s="873"/>
      <c r="K24" s="873"/>
      <c r="L24" s="873"/>
      <c r="M24" s="873"/>
      <c r="N24" s="874"/>
      <c r="O24" s="875">
        <f>'Checklist - Ranking Office Chem'!Y205</f>
        <v>0</v>
      </c>
      <c r="P24" s="876"/>
      <c r="Q24" s="877"/>
      <c r="R24" s="866">
        <f>'Checklist - Ranking Office Chem'!Z205</f>
        <v>130</v>
      </c>
      <c r="S24" s="867"/>
      <c r="T24" s="868"/>
      <c r="U24" s="869">
        <f>'Checklist - Ranking Office Chem'!F206</f>
        <v>130</v>
      </c>
      <c r="V24" s="870"/>
      <c r="W24" s="871"/>
      <c r="X24" s="879"/>
      <c r="Y24" s="880"/>
      <c r="Z24" s="184"/>
      <c r="AA24" s="184"/>
      <c r="AB24" s="183"/>
      <c r="AC24" s="233"/>
      <c r="AD24" s="233"/>
      <c r="AE24" s="233"/>
      <c r="AF24" s="233"/>
      <c r="AG24" s="233"/>
      <c r="AH24" s="233"/>
      <c r="AI24" s="233"/>
      <c r="AJ24" s="233"/>
      <c r="AK24" s="233"/>
      <c r="AL24" s="233"/>
      <c r="AM24" s="233"/>
      <c r="AN24" s="233"/>
      <c r="AO24" s="233"/>
      <c r="AP24" s="233"/>
      <c r="AQ24" s="233"/>
      <c r="AR24" s="233"/>
      <c r="AS24" s="233"/>
      <c r="AT24" s="233"/>
      <c r="AU24" s="233"/>
      <c r="AV24" s="233"/>
      <c r="AW24" s="233"/>
      <c r="AX24" s="233"/>
      <c r="AY24" s="233"/>
      <c r="AZ24" s="233"/>
      <c r="BA24" s="233"/>
      <c r="BB24" s="233"/>
      <c r="BC24" s="233"/>
      <c r="BD24" s="233"/>
      <c r="BE24" s="233"/>
      <c r="BF24" s="233"/>
      <c r="BG24" s="233"/>
      <c r="BH24" s="233"/>
      <c r="BI24" s="233"/>
      <c r="BJ24" s="233"/>
      <c r="BK24" s="233"/>
      <c r="BL24" s="233"/>
      <c r="BM24" s="233"/>
      <c r="BN24" s="233"/>
      <c r="BO24" s="233"/>
      <c r="BP24" s="233"/>
      <c r="BQ24" s="233"/>
      <c r="BR24" s="233"/>
      <c r="BS24" s="233"/>
      <c r="BT24" s="233"/>
      <c r="BU24" s="233"/>
      <c r="BV24" s="233"/>
      <c r="BW24" s="233"/>
      <c r="BX24" s="233"/>
      <c r="BY24" s="233"/>
      <c r="BZ24" s="233"/>
      <c r="CA24" s="233"/>
      <c r="CB24" s="233"/>
      <c r="CC24" s="233"/>
      <c r="CD24" s="233"/>
      <c r="CE24" s="233"/>
      <c r="CF24" s="233"/>
      <c r="CG24" s="184"/>
      <c r="CH24" s="184"/>
      <c r="CI24" s="184"/>
      <c r="CJ24" s="184"/>
      <c r="CK24" s="184"/>
    </row>
    <row r="25" spans="1:89" s="41" customFormat="1" ht="30" customHeight="1" thickBot="1" x14ac:dyDescent="0.25">
      <c r="A25" s="157"/>
      <c r="B25" s="374">
        <f>'Checklist - Ranking Office Chem'!B207</f>
        <v>5000</v>
      </c>
      <c r="C25" s="878" t="str">
        <f>'Checklist - Ranking Office Chem'!C207</f>
        <v>PREVENTION OF POLLUTION</v>
      </c>
      <c r="D25" s="878"/>
      <c r="E25" s="878"/>
      <c r="F25" s="878"/>
      <c r="G25" s="878"/>
      <c r="H25" s="878"/>
      <c r="I25" s="878"/>
      <c r="J25" s="878"/>
      <c r="K25" s="878"/>
      <c r="L25" s="878"/>
      <c r="M25" s="878"/>
      <c r="N25" s="878"/>
      <c r="O25" s="653"/>
      <c r="P25" s="653"/>
      <c r="Q25" s="653"/>
      <c r="R25" s="653"/>
      <c r="S25" s="653"/>
      <c r="T25" s="653"/>
      <c r="U25" s="653"/>
      <c r="V25" s="653"/>
      <c r="W25" s="653"/>
      <c r="X25" s="653"/>
      <c r="Y25" s="654"/>
      <c r="Z25" s="184"/>
      <c r="AA25" s="184"/>
      <c r="AB25" s="184"/>
      <c r="AC25" s="233"/>
      <c r="AD25" s="233"/>
      <c r="AE25" s="233"/>
      <c r="AF25" s="233"/>
      <c r="AG25" s="233"/>
      <c r="AH25" s="233"/>
      <c r="AI25" s="233"/>
      <c r="AJ25" s="233"/>
      <c r="AK25" s="233"/>
      <c r="AL25" s="233"/>
      <c r="AM25" s="233"/>
      <c r="AN25" s="233"/>
      <c r="AO25" s="233"/>
      <c r="AP25" s="233"/>
      <c r="AQ25" s="233"/>
      <c r="AR25" s="233"/>
      <c r="AS25" s="233"/>
      <c r="AT25" s="233"/>
      <c r="AU25" s="233"/>
      <c r="AV25" s="233"/>
      <c r="AW25" s="233"/>
      <c r="AX25" s="233"/>
      <c r="AY25" s="233"/>
      <c r="AZ25" s="233"/>
      <c r="BA25" s="233"/>
      <c r="BB25" s="233"/>
      <c r="BC25" s="233"/>
      <c r="BD25" s="233"/>
      <c r="BE25" s="233"/>
      <c r="BF25" s="233"/>
      <c r="BG25" s="233"/>
      <c r="BH25" s="233"/>
      <c r="BI25" s="233"/>
      <c r="BJ25" s="233"/>
      <c r="BK25" s="233"/>
      <c r="BL25" s="233"/>
      <c r="BM25" s="233"/>
      <c r="BN25" s="233"/>
      <c r="BO25" s="233"/>
      <c r="BP25" s="233"/>
      <c r="BQ25" s="233"/>
      <c r="BR25" s="233"/>
      <c r="BS25" s="233"/>
      <c r="BT25" s="233"/>
      <c r="BU25" s="233"/>
      <c r="BV25" s="233"/>
      <c r="BW25" s="233"/>
      <c r="BX25" s="233"/>
      <c r="BY25" s="233"/>
      <c r="BZ25" s="233"/>
      <c r="CA25" s="233"/>
      <c r="CB25" s="233"/>
      <c r="CC25" s="233"/>
      <c r="CD25" s="233"/>
      <c r="CE25" s="233"/>
      <c r="CF25" s="233"/>
      <c r="CG25" s="184"/>
      <c r="CH25" s="184"/>
      <c r="CI25" s="184"/>
      <c r="CJ25" s="184"/>
      <c r="CK25" s="184"/>
    </row>
    <row r="26" spans="1:89" s="41" customFormat="1" ht="27.95" customHeight="1" x14ac:dyDescent="0.2">
      <c r="A26" s="157"/>
      <c r="B26" s="375" t="str">
        <f>'Checklist - Ranking Office Chem'!B208</f>
        <v>5100</v>
      </c>
      <c r="C26" s="872" t="str">
        <f>'Checklist - Ranking Office Chem'!C208</f>
        <v>Biofouling Management</v>
      </c>
      <c r="D26" s="873"/>
      <c r="E26" s="873"/>
      <c r="F26" s="873"/>
      <c r="G26" s="873"/>
      <c r="H26" s="873"/>
      <c r="I26" s="873"/>
      <c r="J26" s="873"/>
      <c r="K26" s="873"/>
      <c r="L26" s="873"/>
      <c r="M26" s="873"/>
      <c r="N26" s="874"/>
      <c r="O26" s="875">
        <f>'Checklist - Ranking Office Chem'!Y213</f>
        <v>0</v>
      </c>
      <c r="P26" s="876"/>
      <c r="Q26" s="877"/>
      <c r="R26" s="866">
        <f>'Checklist - Ranking Office Chem'!Z213</f>
        <v>30</v>
      </c>
      <c r="S26" s="867"/>
      <c r="T26" s="868"/>
      <c r="U26" s="869">
        <f>'Checklist - Ranking Office Chem'!F214</f>
        <v>5</v>
      </c>
      <c r="V26" s="870"/>
      <c r="W26" s="871"/>
      <c r="X26" s="879"/>
      <c r="Y26" s="880"/>
      <c r="Z26" s="184"/>
      <c r="AA26" s="184"/>
      <c r="AB26" s="183"/>
      <c r="AC26" s="233"/>
      <c r="AD26" s="233"/>
      <c r="AE26" s="233"/>
      <c r="AF26" s="233"/>
      <c r="AG26" s="233"/>
      <c r="AH26" s="233"/>
      <c r="AI26" s="233"/>
      <c r="AJ26" s="233"/>
      <c r="AK26" s="233"/>
      <c r="AL26" s="233"/>
      <c r="AM26" s="233"/>
      <c r="AN26" s="233"/>
      <c r="AO26" s="233"/>
      <c r="AP26" s="233"/>
      <c r="AQ26" s="233"/>
      <c r="AR26" s="233"/>
      <c r="AS26" s="233"/>
      <c r="AT26" s="233"/>
      <c r="AU26" s="233"/>
      <c r="AV26" s="233"/>
      <c r="AW26" s="233"/>
      <c r="AX26" s="233"/>
      <c r="AY26" s="233"/>
      <c r="AZ26" s="233"/>
      <c r="BA26" s="233"/>
      <c r="BB26" s="233"/>
      <c r="BC26" s="233"/>
      <c r="BD26" s="233"/>
      <c r="BE26" s="233"/>
      <c r="BF26" s="233"/>
      <c r="BG26" s="233"/>
      <c r="BH26" s="233"/>
      <c r="BI26" s="233"/>
      <c r="BJ26" s="233"/>
      <c r="BK26" s="233"/>
      <c r="BL26" s="233"/>
      <c r="BM26" s="233"/>
      <c r="BN26" s="233"/>
      <c r="BO26" s="233"/>
      <c r="BP26" s="233"/>
      <c r="BQ26" s="233"/>
      <c r="BR26" s="233"/>
      <c r="BS26" s="233"/>
      <c r="BT26" s="233"/>
      <c r="BU26" s="233"/>
      <c r="BV26" s="233"/>
      <c r="BW26" s="233"/>
      <c r="BX26" s="233"/>
      <c r="BY26" s="233"/>
      <c r="BZ26" s="233"/>
      <c r="CA26" s="233"/>
      <c r="CB26" s="233"/>
      <c r="CC26" s="233"/>
      <c r="CD26" s="233"/>
      <c r="CE26" s="233"/>
      <c r="CF26" s="233"/>
      <c r="CG26" s="184"/>
      <c r="CH26" s="184"/>
      <c r="CI26" s="184"/>
      <c r="CJ26" s="184"/>
      <c r="CK26" s="184"/>
    </row>
    <row r="27" spans="1:89" s="41" customFormat="1" ht="27.95" customHeight="1" x14ac:dyDescent="0.2">
      <c r="A27" s="157"/>
      <c r="B27" s="375">
        <f>'Checklist - Ranking Office Chem'!B215</f>
        <v>5200</v>
      </c>
      <c r="C27" s="872" t="str">
        <f>'Checklist - Ranking Office Chem'!C215</f>
        <v>Waste Management / Garbage Handling Onboard</v>
      </c>
      <c r="D27" s="873"/>
      <c r="E27" s="873"/>
      <c r="F27" s="873"/>
      <c r="G27" s="873"/>
      <c r="H27" s="873"/>
      <c r="I27" s="873"/>
      <c r="J27" s="873"/>
      <c r="K27" s="873"/>
      <c r="L27" s="873"/>
      <c r="M27" s="873"/>
      <c r="N27" s="874"/>
      <c r="O27" s="875">
        <f>'Checklist - Ranking Office Chem'!Y235</f>
        <v>0</v>
      </c>
      <c r="P27" s="876"/>
      <c r="Q27" s="877"/>
      <c r="R27" s="866">
        <f>'Checklist - Ranking Office Chem'!Z235</f>
        <v>85</v>
      </c>
      <c r="S27" s="867"/>
      <c r="T27" s="868"/>
      <c r="U27" s="869">
        <f>'Checklist - Ranking Office Chem'!F236</f>
        <v>30</v>
      </c>
      <c r="V27" s="870"/>
      <c r="W27" s="871"/>
      <c r="X27" s="879"/>
      <c r="Y27" s="880"/>
      <c r="Z27" s="184"/>
      <c r="AA27" s="184"/>
      <c r="AB27" s="183"/>
      <c r="AC27" s="233"/>
      <c r="AD27" s="233"/>
      <c r="AE27" s="233"/>
      <c r="AF27" s="233"/>
      <c r="AG27" s="233"/>
      <c r="AH27" s="233"/>
      <c r="AI27" s="233"/>
      <c r="AJ27" s="233"/>
      <c r="AK27" s="233"/>
      <c r="AL27" s="233"/>
      <c r="AM27" s="233"/>
      <c r="AN27" s="233"/>
      <c r="AO27" s="233"/>
      <c r="AP27" s="233"/>
      <c r="AQ27" s="233"/>
      <c r="AR27" s="233"/>
      <c r="AS27" s="233"/>
      <c r="AT27" s="233"/>
      <c r="AU27" s="233"/>
      <c r="AV27" s="233"/>
      <c r="AW27" s="233"/>
      <c r="AX27" s="233"/>
      <c r="AY27" s="233"/>
      <c r="AZ27" s="233"/>
      <c r="BA27" s="233"/>
      <c r="BB27" s="233"/>
      <c r="BC27" s="233"/>
      <c r="BD27" s="233"/>
      <c r="BE27" s="233"/>
      <c r="BF27" s="233"/>
      <c r="BG27" s="233"/>
      <c r="BH27" s="233"/>
      <c r="BI27" s="233"/>
      <c r="BJ27" s="233"/>
      <c r="BK27" s="233"/>
      <c r="BL27" s="233"/>
      <c r="BM27" s="233"/>
      <c r="BN27" s="233"/>
      <c r="BO27" s="233"/>
      <c r="BP27" s="233"/>
      <c r="BQ27" s="233"/>
      <c r="BR27" s="233"/>
      <c r="BS27" s="233"/>
      <c r="BT27" s="233"/>
      <c r="BU27" s="233"/>
      <c r="BV27" s="233"/>
      <c r="BW27" s="233"/>
      <c r="BX27" s="233"/>
      <c r="BY27" s="233"/>
      <c r="BZ27" s="233"/>
      <c r="CA27" s="233"/>
      <c r="CB27" s="233"/>
      <c r="CC27" s="233"/>
      <c r="CD27" s="233"/>
      <c r="CE27" s="233"/>
      <c r="CF27" s="233"/>
      <c r="CG27" s="184"/>
      <c r="CH27" s="184"/>
      <c r="CI27" s="184"/>
      <c r="CJ27" s="184"/>
      <c r="CK27" s="184"/>
    </row>
    <row r="28" spans="1:89" s="41" customFormat="1" ht="27.95" customHeight="1" x14ac:dyDescent="0.2">
      <c r="A28" s="157"/>
      <c r="B28" s="375">
        <f>'Checklist - Ranking Office Chem'!B237</f>
        <v>5410</v>
      </c>
      <c r="C28" s="872" t="str">
        <f>'Checklist - Ranking Office Chem'!C237</f>
        <v>NOx Emissions</v>
      </c>
      <c r="D28" s="873"/>
      <c r="E28" s="873"/>
      <c r="F28" s="873"/>
      <c r="G28" s="873"/>
      <c r="H28" s="873"/>
      <c r="I28" s="873"/>
      <c r="J28" s="873"/>
      <c r="K28" s="873"/>
      <c r="L28" s="873"/>
      <c r="M28" s="873"/>
      <c r="N28" s="874"/>
      <c r="O28" s="875">
        <f>'Checklist - Ranking Office Chem'!Y257</f>
        <v>0</v>
      </c>
      <c r="P28" s="876"/>
      <c r="Q28" s="877"/>
      <c r="R28" s="866">
        <f>'Checklist - Ranking Office Chem'!Z257</f>
        <v>95</v>
      </c>
      <c r="S28" s="867"/>
      <c r="T28" s="868"/>
      <c r="U28" s="869">
        <f>'Checklist - Ranking Office Chem'!F258</f>
        <v>35</v>
      </c>
      <c r="V28" s="870"/>
      <c r="W28" s="871"/>
      <c r="X28" s="879"/>
      <c r="Y28" s="880"/>
      <c r="Z28" s="184"/>
      <c r="AA28" s="184"/>
      <c r="AB28" s="18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3"/>
      <c r="AY28" s="233"/>
      <c r="AZ28" s="233"/>
      <c r="BA28" s="233"/>
      <c r="BB28" s="233"/>
      <c r="BC28" s="233"/>
      <c r="BD28" s="233"/>
      <c r="BE28" s="233"/>
      <c r="BF28" s="233"/>
      <c r="BG28" s="233"/>
      <c r="BH28" s="233"/>
      <c r="BI28" s="233"/>
      <c r="BJ28" s="233"/>
      <c r="BK28" s="233"/>
      <c r="BL28" s="233"/>
      <c r="BM28" s="233"/>
      <c r="BN28" s="233"/>
      <c r="BO28" s="233"/>
      <c r="BP28" s="233"/>
      <c r="BQ28" s="233"/>
      <c r="BR28" s="233"/>
      <c r="BS28" s="233"/>
      <c r="BT28" s="233"/>
      <c r="BU28" s="233"/>
      <c r="BV28" s="233"/>
      <c r="BW28" s="233"/>
      <c r="BX28" s="233"/>
      <c r="BY28" s="233"/>
      <c r="BZ28" s="233"/>
      <c r="CA28" s="233"/>
      <c r="CB28" s="233"/>
      <c r="CC28" s="233"/>
      <c r="CD28" s="233"/>
      <c r="CE28" s="233"/>
      <c r="CF28" s="233"/>
      <c r="CG28" s="184"/>
      <c r="CH28" s="184"/>
      <c r="CI28" s="184"/>
      <c r="CJ28" s="184"/>
      <c r="CK28" s="184"/>
    </row>
    <row r="29" spans="1:89" s="41" customFormat="1" ht="27.95" customHeight="1" x14ac:dyDescent="0.2">
      <c r="A29" s="157"/>
      <c r="B29" s="375">
        <f>'Checklist - Ranking Office Chem'!B259</f>
        <v>5420</v>
      </c>
      <c r="C29" s="872" t="str">
        <f>'Checklist - Ranking Office Chem'!C259</f>
        <v>SOx Emissions</v>
      </c>
      <c r="D29" s="873"/>
      <c r="E29" s="873"/>
      <c r="F29" s="873"/>
      <c r="G29" s="873"/>
      <c r="H29" s="873"/>
      <c r="I29" s="873"/>
      <c r="J29" s="873"/>
      <c r="K29" s="873"/>
      <c r="L29" s="873"/>
      <c r="M29" s="873"/>
      <c r="N29" s="874"/>
      <c r="O29" s="875">
        <f>'Checklist - Ranking Office Chem'!Y271</f>
        <v>0</v>
      </c>
      <c r="P29" s="876"/>
      <c r="Q29" s="877"/>
      <c r="R29" s="866">
        <f>'Checklist - Ranking Office Chem'!Z271</f>
        <v>120</v>
      </c>
      <c r="S29" s="867"/>
      <c r="T29" s="868"/>
      <c r="U29" s="869">
        <f>'Checklist - Ranking Office Chem'!F272</f>
        <v>20</v>
      </c>
      <c r="V29" s="870"/>
      <c r="W29" s="871"/>
      <c r="X29" s="879"/>
      <c r="Y29" s="880"/>
      <c r="Z29" s="184"/>
      <c r="AA29" s="184"/>
      <c r="AB29" s="183"/>
      <c r="AC29" s="233"/>
      <c r="AD29" s="233"/>
      <c r="AE29" s="233"/>
      <c r="AF29" s="233"/>
      <c r="AG29" s="233"/>
      <c r="AH29" s="233"/>
      <c r="AI29" s="233"/>
      <c r="AJ29" s="233"/>
      <c r="AK29" s="233"/>
      <c r="AL29" s="233"/>
      <c r="AM29" s="233"/>
      <c r="AN29" s="233"/>
      <c r="AO29" s="233"/>
      <c r="AP29" s="233"/>
      <c r="AQ29" s="233"/>
      <c r="AR29" s="233"/>
      <c r="AS29" s="233"/>
      <c r="AT29" s="233"/>
      <c r="AU29" s="233"/>
      <c r="AV29" s="233"/>
      <c r="AW29" s="233"/>
      <c r="AX29" s="233"/>
      <c r="AY29" s="233"/>
      <c r="AZ29" s="233"/>
      <c r="BA29" s="233"/>
      <c r="BB29" s="233"/>
      <c r="BC29" s="233"/>
      <c r="BD29" s="233"/>
      <c r="BE29" s="233"/>
      <c r="BF29" s="233"/>
      <c r="BG29" s="233"/>
      <c r="BH29" s="233"/>
      <c r="BI29" s="233"/>
      <c r="BJ29" s="233"/>
      <c r="BK29" s="233"/>
      <c r="BL29" s="233"/>
      <c r="BM29" s="233"/>
      <c r="BN29" s="233"/>
      <c r="BO29" s="233"/>
      <c r="BP29" s="233"/>
      <c r="BQ29" s="233"/>
      <c r="BR29" s="233"/>
      <c r="BS29" s="233"/>
      <c r="BT29" s="233"/>
      <c r="BU29" s="233"/>
      <c r="BV29" s="233"/>
      <c r="BW29" s="233"/>
      <c r="BX29" s="233"/>
      <c r="BY29" s="233"/>
      <c r="BZ29" s="233"/>
      <c r="CA29" s="233"/>
      <c r="CB29" s="233"/>
      <c r="CC29" s="233"/>
      <c r="CD29" s="233"/>
      <c r="CE29" s="233"/>
      <c r="CF29" s="233"/>
      <c r="CG29" s="184"/>
      <c r="CH29" s="184"/>
      <c r="CI29" s="184"/>
      <c r="CJ29" s="184"/>
      <c r="CK29" s="184"/>
    </row>
    <row r="30" spans="1:89" s="41" customFormat="1" ht="45" customHeight="1" x14ac:dyDescent="0.2">
      <c r="A30" s="157"/>
      <c r="B30" s="376">
        <f>'Checklist - Ranking Office Chem'!B273</f>
        <v>5421</v>
      </c>
      <c r="C30" s="872" t="str">
        <f>'Checklist - Ranking Office Chem'!C273</f>
        <v xml:space="preserve">Ships required to carry out Fuel Change Over to low sulphur MARINE DIESEL OIL or low sulphur MARINE GAS OIL  ( low sulphur Distillates )  </v>
      </c>
      <c r="D30" s="873"/>
      <c r="E30" s="873"/>
      <c r="F30" s="873"/>
      <c r="G30" s="873"/>
      <c r="H30" s="873"/>
      <c r="I30" s="873"/>
      <c r="J30" s="873"/>
      <c r="K30" s="873"/>
      <c r="L30" s="873"/>
      <c r="M30" s="873"/>
      <c r="N30" s="874"/>
      <c r="O30" s="875">
        <f>'Checklist - Ranking Office Chem'!Y276</f>
        <v>0</v>
      </c>
      <c r="P30" s="876"/>
      <c r="Q30" s="877"/>
      <c r="R30" s="866">
        <f>'Checklist - Ranking Office Chem'!Z276</f>
        <v>40</v>
      </c>
      <c r="S30" s="867"/>
      <c r="T30" s="868"/>
      <c r="U30" s="869">
        <f>'Checklist - Ranking Office Chem'!F277</f>
        <v>40</v>
      </c>
      <c r="V30" s="870"/>
      <c r="W30" s="871"/>
      <c r="X30" s="879"/>
      <c r="Y30" s="880"/>
      <c r="Z30" s="184"/>
      <c r="AA30" s="184"/>
      <c r="AB30" s="183"/>
      <c r="AC30" s="233"/>
      <c r="AD30" s="233"/>
      <c r="AE30" s="233"/>
      <c r="AF30" s="233"/>
      <c r="AG30" s="233"/>
      <c r="AH30" s="233"/>
      <c r="AI30" s="233"/>
      <c r="AJ30" s="233"/>
      <c r="AK30" s="233"/>
      <c r="AL30" s="233"/>
      <c r="AM30" s="233"/>
      <c r="AN30" s="233"/>
      <c r="AO30" s="233"/>
      <c r="AP30" s="233"/>
      <c r="AQ30" s="233"/>
      <c r="AR30" s="233"/>
      <c r="AS30" s="233"/>
      <c r="AT30" s="233"/>
      <c r="AU30" s="233"/>
      <c r="AV30" s="233"/>
      <c r="AW30" s="233"/>
      <c r="AX30" s="233"/>
      <c r="AY30" s="233"/>
      <c r="AZ30" s="233"/>
      <c r="BA30" s="233"/>
      <c r="BB30" s="233"/>
      <c r="BC30" s="233"/>
      <c r="BD30" s="233"/>
      <c r="BE30" s="233"/>
      <c r="BF30" s="233"/>
      <c r="BG30" s="233"/>
      <c r="BH30" s="233"/>
      <c r="BI30" s="233"/>
      <c r="BJ30" s="233"/>
      <c r="BK30" s="233"/>
      <c r="BL30" s="233"/>
      <c r="BM30" s="233"/>
      <c r="BN30" s="233"/>
      <c r="BO30" s="233"/>
      <c r="BP30" s="233"/>
      <c r="BQ30" s="233"/>
      <c r="BR30" s="233"/>
      <c r="BS30" s="233"/>
      <c r="BT30" s="233"/>
      <c r="BU30" s="233"/>
      <c r="BV30" s="233"/>
      <c r="BW30" s="233"/>
      <c r="BX30" s="233"/>
      <c r="BY30" s="233"/>
      <c r="BZ30" s="233"/>
      <c r="CA30" s="233"/>
      <c r="CB30" s="233"/>
      <c r="CC30" s="233"/>
      <c r="CD30" s="233"/>
      <c r="CE30" s="233"/>
      <c r="CF30" s="233"/>
      <c r="CG30" s="184"/>
      <c r="CH30" s="184"/>
      <c r="CI30" s="184"/>
      <c r="CJ30" s="184"/>
      <c r="CK30" s="184"/>
    </row>
    <row r="31" spans="1:89" s="41" customFormat="1" ht="27.95" customHeight="1" x14ac:dyDescent="0.2">
      <c r="A31" s="157"/>
      <c r="B31" s="375">
        <f>'Checklist - Ranking Office Chem'!B278</f>
        <v>5430</v>
      </c>
      <c r="C31" s="872" t="str">
        <f>'Checklist - Ranking Office Chem'!C278</f>
        <v xml:space="preserve">Particulate Matter (PM) Emissions   </v>
      </c>
      <c r="D31" s="873"/>
      <c r="E31" s="873"/>
      <c r="F31" s="873"/>
      <c r="G31" s="873"/>
      <c r="H31" s="873"/>
      <c r="I31" s="873"/>
      <c r="J31" s="873"/>
      <c r="K31" s="873"/>
      <c r="L31" s="873"/>
      <c r="M31" s="873"/>
      <c r="N31" s="874"/>
      <c r="O31" s="875">
        <f>'Checklist - Ranking Office Chem'!Y284</f>
        <v>0</v>
      </c>
      <c r="P31" s="876"/>
      <c r="Q31" s="877"/>
      <c r="R31" s="866">
        <f>'Checklist - Ranking Office Chem'!Z284</f>
        <v>30</v>
      </c>
      <c r="S31" s="867"/>
      <c r="T31" s="868"/>
      <c r="U31" s="869">
        <f>'Checklist - Ranking Office Chem'!F285</f>
        <v>0</v>
      </c>
      <c r="V31" s="870"/>
      <c r="W31" s="871"/>
      <c r="X31" s="879"/>
      <c r="Y31" s="880"/>
      <c r="Z31" s="184"/>
      <c r="AA31" s="184"/>
      <c r="AB31" s="183"/>
      <c r="AC31" s="233"/>
      <c r="AD31" s="233"/>
      <c r="AE31" s="233"/>
      <c r="AF31" s="233"/>
      <c r="AG31" s="233"/>
      <c r="AH31" s="233"/>
      <c r="AI31" s="233"/>
      <c r="AJ31" s="233"/>
      <c r="AK31" s="233"/>
      <c r="AL31" s="233"/>
      <c r="AM31" s="233"/>
      <c r="AN31" s="233"/>
      <c r="AO31" s="233"/>
      <c r="AP31" s="233"/>
      <c r="AQ31" s="233"/>
      <c r="AR31" s="233"/>
      <c r="AS31" s="233"/>
      <c r="AT31" s="233"/>
      <c r="AU31" s="233"/>
      <c r="AV31" s="233"/>
      <c r="AW31" s="233"/>
      <c r="AX31" s="233"/>
      <c r="AY31" s="233"/>
      <c r="AZ31" s="233"/>
      <c r="BA31" s="233"/>
      <c r="BB31" s="233"/>
      <c r="BC31" s="233"/>
      <c r="BD31" s="233"/>
      <c r="BE31" s="233"/>
      <c r="BF31" s="233"/>
      <c r="BG31" s="233"/>
      <c r="BH31" s="233"/>
      <c r="BI31" s="233"/>
      <c r="BJ31" s="233"/>
      <c r="BK31" s="233"/>
      <c r="BL31" s="233"/>
      <c r="BM31" s="233"/>
      <c r="BN31" s="233"/>
      <c r="BO31" s="233"/>
      <c r="BP31" s="233"/>
      <c r="BQ31" s="233"/>
      <c r="BR31" s="233"/>
      <c r="BS31" s="233"/>
      <c r="BT31" s="233"/>
      <c r="BU31" s="233"/>
      <c r="BV31" s="233"/>
      <c r="BW31" s="233"/>
      <c r="BX31" s="233"/>
      <c r="BY31" s="233"/>
      <c r="BZ31" s="233"/>
      <c r="CA31" s="233"/>
      <c r="CB31" s="233"/>
      <c r="CC31" s="233"/>
      <c r="CD31" s="233"/>
      <c r="CE31" s="233"/>
      <c r="CF31" s="233"/>
      <c r="CG31" s="184"/>
      <c r="CH31" s="184"/>
      <c r="CI31" s="184"/>
      <c r="CJ31" s="184"/>
      <c r="CK31" s="184"/>
    </row>
    <row r="32" spans="1:89" s="41" customFormat="1" ht="27.95" customHeight="1" x14ac:dyDescent="0.2">
      <c r="A32" s="157"/>
      <c r="B32" s="375">
        <f>'Checklist - Ranking Office Chem'!B286</f>
        <v>5440</v>
      </c>
      <c r="C32" s="872" t="str">
        <f>'Checklist - Ranking Office Chem'!C286</f>
        <v>Greenhouse Gas (GHG) Emissions - CO2 Emissions</v>
      </c>
      <c r="D32" s="873"/>
      <c r="E32" s="873"/>
      <c r="F32" s="873"/>
      <c r="G32" s="873"/>
      <c r="H32" s="873"/>
      <c r="I32" s="873"/>
      <c r="J32" s="873"/>
      <c r="K32" s="873"/>
      <c r="L32" s="873"/>
      <c r="M32" s="873"/>
      <c r="N32" s="874"/>
      <c r="O32" s="875">
        <f>'Checklist - Ranking Office Chem'!Y354</f>
        <v>0</v>
      </c>
      <c r="P32" s="876"/>
      <c r="Q32" s="877"/>
      <c r="R32" s="866">
        <f>'Checklist - Ranking Office Chem'!Z354</f>
        <v>200</v>
      </c>
      <c r="S32" s="867"/>
      <c r="T32" s="868"/>
      <c r="U32" s="869">
        <f>'Checklist - Ranking Office Chem'!F355</f>
        <v>0</v>
      </c>
      <c r="V32" s="870"/>
      <c r="W32" s="871"/>
      <c r="X32" s="879"/>
      <c r="Y32" s="880"/>
      <c r="Z32" s="184"/>
      <c r="AA32" s="184"/>
      <c r="AB32" s="183"/>
      <c r="AC32" s="233"/>
      <c r="AD32" s="233"/>
      <c r="AE32" s="233"/>
      <c r="AF32" s="233"/>
      <c r="AG32" s="233"/>
      <c r="AH32" s="233"/>
      <c r="AI32" s="233"/>
      <c r="AJ32" s="233"/>
      <c r="AK32" s="233"/>
      <c r="AL32" s="233"/>
      <c r="AM32" s="233"/>
      <c r="AN32" s="233"/>
      <c r="AO32" s="233"/>
      <c r="AP32" s="233"/>
      <c r="AQ32" s="233"/>
      <c r="AR32" s="233"/>
      <c r="AS32" s="233"/>
      <c r="AT32" s="233"/>
      <c r="AU32" s="233"/>
      <c r="AV32" s="233"/>
      <c r="AW32" s="233"/>
      <c r="AX32" s="233"/>
      <c r="AY32" s="233"/>
      <c r="AZ32" s="233"/>
      <c r="BA32" s="233"/>
      <c r="BB32" s="233"/>
      <c r="BC32" s="233"/>
      <c r="BD32" s="233"/>
      <c r="BE32" s="233"/>
      <c r="BF32" s="233"/>
      <c r="BG32" s="233"/>
      <c r="BH32" s="233"/>
      <c r="BI32" s="233"/>
      <c r="BJ32" s="233"/>
      <c r="BK32" s="233"/>
      <c r="BL32" s="233"/>
      <c r="BM32" s="233"/>
      <c r="BN32" s="233"/>
      <c r="BO32" s="233"/>
      <c r="BP32" s="233"/>
      <c r="BQ32" s="233"/>
      <c r="BR32" s="233"/>
      <c r="BS32" s="233"/>
      <c r="BT32" s="233"/>
      <c r="BU32" s="233"/>
      <c r="BV32" s="233"/>
      <c r="BW32" s="233"/>
      <c r="BX32" s="233"/>
      <c r="BY32" s="233"/>
      <c r="BZ32" s="233"/>
      <c r="CA32" s="233"/>
      <c r="CB32" s="233"/>
      <c r="CC32" s="233"/>
      <c r="CD32" s="233"/>
      <c r="CE32" s="233"/>
      <c r="CF32" s="233"/>
      <c r="CG32" s="184"/>
      <c r="CH32" s="184"/>
      <c r="CI32" s="184"/>
      <c r="CJ32" s="184"/>
      <c r="CK32" s="184"/>
    </row>
    <row r="33" spans="1:89" s="41" customFormat="1" ht="27.95" customHeight="1" x14ac:dyDescent="0.2">
      <c r="A33" s="157"/>
      <c r="B33" s="375" t="str">
        <f>'Checklist - Ranking Office Chem'!B356</f>
        <v>5441</v>
      </c>
      <c r="C33" s="872" t="str">
        <f>'Checklist - Ranking Office Chem'!C356</f>
        <v>Greenhouse Gas (GHG) Emissions - Methane (CH4) Emissions - Main Propulsion</v>
      </c>
      <c r="D33" s="873"/>
      <c r="E33" s="873"/>
      <c r="F33" s="873"/>
      <c r="G33" s="873"/>
      <c r="H33" s="873"/>
      <c r="I33" s="873"/>
      <c r="J33" s="873"/>
      <c r="K33" s="873"/>
      <c r="L33" s="873"/>
      <c r="M33" s="873"/>
      <c r="N33" s="874"/>
      <c r="O33" s="875">
        <f>'Checklist - Ranking Office Chem'!Y367</f>
        <v>0</v>
      </c>
      <c r="P33" s="876"/>
      <c r="Q33" s="877"/>
      <c r="R33" s="866">
        <f>'Checklist - Ranking Office Chem'!Z367</f>
        <v>55</v>
      </c>
      <c r="S33" s="867"/>
      <c r="T33" s="868"/>
      <c r="U33" s="869">
        <f>'Checklist - Ranking Office Chem'!F368</f>
        <v>0</v>
      </c>
      <c r="V33" s="870"/>
      <c r="W33" s="871"/>
      <c r="X33" s="879"/>
      <c r="Y33" s="880"/>
      <c r="Z33" s="184"/>
      <c r="AA33" s="184"/>
      <c r="AB33" s="183"/>
      <c r="AC33" s="233"/>
      <c r="AD33" s="233"/>
      <c r="AE33" s="233"/>
      <c r="AF33" s="233"/>
      <c r="AG33" s="233"/>
      <c r="AH33" s="233"/>
      <c r="AI33" s="233"/>
      <c r="AJ33" s="233"/>
      <c r="AK33" s="233"/>
      <c r="AL33" s="233"/>
      <c r="AM33" s="233"/>
      <c r="AN33" s="233"/>
      <c r="AO33" s="233"/>
      <c r="AP33" s="233"/>
      <c r="AQ33" s="233"/>
      <c r="AR33" s="233"/>
      <c r="AS33" s="233"/>
      <c r="AT33" s="233"/>
      <c r="AU33" s="233"/>
      <c r="AV33" s="233"/>
      <c r="AW33" s="233"/>
      <c r="AX33" s="233"/>
      <c r="AY33" s="233"/>
      <c r="AZ33" s="233"/>
      <c r="BA33" s="233"/>
      <c r="BB33" s="233"/>
      <c r="BC33" s="233"/>
      <c r="BD33" s="233"/>
      <c r="BE33" s="233"/>
      <c r="BF33" s="233"/>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C33" s="233"/>
      <c r="CD33" s="233"/>
      <c r="CE33" s="233"/>
      <c r="CF33" s="233"/>
      <c r="CG33" s="184"/>
      <c r="CH33" s="184"/>
      <c r="CI33" s="184"/>
      <c r="CJ33" s="184"/>
      <c r="CK33" s="184"/>
    </row>
    <row r="34" spans="1:89" s="41" customFormat="1" ht="27.95" customHeight="1" x14ac:dyDescent="0.2">
      <c r="A34" s="157"/>
      <c r="B34" s="375">
        <f>'Checklist - Ranking Office Chem'!B369</f>
        <v>5450</v>
      </c>
      <c r="C34" s="872" t="str">
        <f>'Checklist - Ranking Office Chem'!C369</f>
        <v>Newbuild policy</v>
      </c>
      <c r="D34" s="873"/>
      <c r="E34" s="873"/>
      <c r="F34" s="873"/>
      <c r="G34" s="873"/>
      <c r="H34" s="873"/>
      <c r="I34" s="873"/>
      <c r="J34" s="873"/>
      <c r="K34" s="873"/>
      <c r="L34" s="873"/>
      <c r="M34" s="873"/>
      <c r="N34" s="874"/>
      <c r="O34" s="875">
        <f>'Checklist - Ranking Office Chem'!Y371</f>
        <v>0</v>
      </c>
      <c r="P34" s="876"/>
      <c r="Q34" s="877"/>
      <c r="R34" s="866">
        <f>'Checklist - Ranking Office Chem'!Z371</f>
        <v>40</v>
      </c>
      <c r="S34" s="867"/>
      <c r="T34" s="868"/>
      <c r="U34" s="869">
        <f>'Checklist - Ranking Office Chem'!F372</f>
        <v>0</v>
      </c>
      <c r="V34" s="870"/>
      <c r="W34" s="871"/>
      <c r="X34" s="879"/>
      <c r="Y34" s="880"/>
      <c r="Z34" s="184"/>
      <c r="AA34" s="184"/>
      <c r="AB34" s="183"/>
      <c r="AC34" s="233"/>
      <c r="AD34" s="233"/>
      <c r="AE34" s="233"/>
      <c r="AF34" s="233"/>
      <c r="AG34" s="233"/>
      <c r="AH34" s="233"/>
      <c r="AI34" s="233"/>
      <c r="AJ34" s="233"/>
      <c r="AK34" s="233"/>
      <c r="AL34" s="233"/>
      <c r="AM34" s="233"/>
      <c r="AN34" s="233"/>
      <c r="AO34" s="233"/>
      <c r="AP34" s="233"/>
      <c r="AQ34" s="233"/>
      <c r="AR34" s="233"/>
      <c r="AS34" s="233"/>
      <c r="AT34" s="233"/>
      <c r="AU34" s="233"/>
      <c r="AV34" s="233"/>
      <c r="AW34" s="233"/>
      <c r="AX34" s="233"/>
      <c r="AY34" s="233"/>
      <c r="AZ34" s="233"/>
      <c r="BA34" s="233"/>
      <c r="BB34" s="233"/>
      <c r="BC34" s="233"/>
      <c r="BD34" s="233"/>
      <c r="BE34" s="233"/>
      <c r="BF34" s="233"/>
      <c r="BG34" s="233"/>
      <c r="BH34" s="233"/>
      <c r="BI34" s="233"/>
      <c r="BJ34" s="233"/>
      <c r="BK34" s="233"/>
      <c r="BL34" s="233"/>
      <c r="BM34" s="233"/>
      <c r="BN34" s="233"/>
      <c r="BO34" s="233"/>
      <c r="BP34" s="233"/>
      <c r="BQ34" s="233"/>
      <c r="BR34" s="233"/>
      <c r="BS34" s="233"/>
      <c r="BT34" s="233"/>
      <c r="BU34" s="233"/>
      <c r="BV34" s="233"/>
      <c r="BW34" s="233"/>
      <c r="BX34" s="233"/>
      <c r="BY34" s="233"/>
      <c r="BZ34" s="233"/>
      <c r="CA34" s="233"/>
      <c r="CB34" s="233"/>
      <c r="CC34" s="233"/>
      <c r="CD34" s="233"/>
      <c r="CE34" s="233"/>
      <c r="CF34" s="233"/>
      <c r="CG34" s="184"/>
      <c r="CH34" s="184"/>
      <c r="CI34" s="184"/>
      <c r="CJ34" s="184"/>
      <c r="CK34" s="184"/>
    </row>
    <row r="35" spans="1:89" s="41" customFormat="1" ht="27.95" customHeight="1" x14ac:dyDescent="0.2">
      <c r="A35" s="157"/>
      <c r="B35" s="375" t="str">
        <f>'Checklist - Ranking Office Chem'!B373</f>
        <v>5460</v>
      </c>
      <c r="C35" s="872" t="str">
        <f>'Checklist - Ranking Office Chem'!C373</f>
        <v>Environmental Ship Index (ESI)</v>
      </c>
      <c r="D35" s="873"/>
      <c r="E35" s="873"/>
      <c r="F35" s="873"/>
      <c r="G35" s="873"/>
      <c r="H35" s="873"/>
      <c r="I35" s="873"/>
      <c r="J35" s="873"/>
      <c r="K35" s="873"/>
      <c r="L35" s="873"/>
      <c r="M35" s="873"/>
      <c r="N35" s="874"/>
      <c r="O35" s="875">
        <f>'Checklist - Ranking Office Chem'!Y375</f>
        <v>0</v>
      </c>
      <c r="P35" s="876"/>
      <c r="Q35" s="877"/>
      <c r="R35" s="866">
        <f>'Checklist - Ranking Office Chem'!Z375</f>
        <v>50</v>
      </c>
      <c r="S35" s="867"/>
      <c r="T35" s="868"/>
      <c r="U35" s="869">
        <f>'Checklist - Ranking Office Chem'!F376</f>
        <v>0</v>
      </c>
      <c r="V35" s="870"/>
      <c r="W35" s="871"/>
      <c r="X35" s="879"/>
      <c r="Y35" s="880"/>
      <c r="Z35" s="184"/>
      <c r="AA35" s="184"/>
      <c r="AB35" s="18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3"/>
      <c r="AY35" s="233"/>
      <c r="AZ35" s="233"/>
      <c r="BA35" s="233"/>
      <c r="BB35" s="233"/>
      <c r="BC35" s="233"/>
      <c r="BD35" s="233"/>
      <c r="BE35" s="233"/>
      <c r="BF35" s="233"/>
      <c r="BG35" s="233"/>
      <c r="BH35" s="233"/>
      <c r="BI35" s="233"/>
      <c r="BJ35" s="233"/>
      <c r="BK35" s="233"/>
      <c r="BL35" s="233"/>
      <c r="BM35" s="233"/>
      <c r="BN35" s="233"/>
      <c r="BO35" s="233"/>
      <c r="BP35" s="233"/>
      <c r="BQ35" s="233"/>
      <c r="BR35" s="233"/>
      <c r="BS35" s="233"/>
      <c r="BT35" s="233"/>
      <c r="BU35" s="233"/>
      <c r="BV35" s="233"/>
      <c r="BW35" s="233"/>
      <c r="BX35" s="233"/>
      <c r="BY35" s="233"/>
      <c r="BZ35" s="233"/>
      <c r="CA35" s="233"/>
      <c r="CB35" s="233"/>
      <c r="CC35" s="233"/>
      <c r="CD35" s="233"/>
      <c r="CE35" s="233"/>
      <c r="CF35" s="233"/>
      <c r="CG35" s="184"/>
      <c r="CH35" s="184"/>
      <c r="CI35" s="184"/>
      <c r="CJ35" s="184"/>
      <c r="CK35" s="184"/>
    </row>
    <row r="36" spans="1:89" s="41" customFormat="1" ht="27.95" customHeight="1" x14ac:dyDescent="0.2">
      <c r="A36" s="157"/>
      <c r="B36" s="375" t="str">
        <f>'Checklist - Ranking Office Chem'!B377</f>
        <v>5500</v>
      </c>
      <c r="C36" s="872" t="str">
        <f>'Checklist - Ranking Office Chem'!C377</f>
        <v>Sewage Management</v>
      </c>
      <c r="D36" s="873"/>
      <c r="E36" s="873"/>
      <c r="F36" s="873"/>
      <c r="G36" s="873"/>
      <c r="H36" s="873"/>
      <c r="I36" s="873"/>
      <c r="J36" s="873"/>
      <c r="K36" s="873"/>
      <c r="L36" s="873"/>
      <c r="M36" s="873"/>
      <c r="N36" s="874"/>
      <c r="O36" s="875">
        <f>'Checklist - Ranking Office Chem'!Y389</f>
        <v>0</v>
      </c>
      <c r="P36" s="876"/>
      <c r="Q36" s="877"/>
      <c r="R36" s="866">
        <f>'Checklist - Ranking Office Chem'!Z389</f>
        <v>45</v>
      </c>
      <c r="S36" s="867"/>
      <c r="T36" s="868"/>
      <c r="U36" s="869">
        <f>'Checklist - Ranking Office Chem'!F390</f>
        <v>20</v>
      </c>
      <c r="V36" s="870"/>
      <c r="W36" s="871"/>
      <c r="X36" s="879"/>
      <c r="Y36" s="880"/>
      <c r="Z36" s="184"/>
      <c r="AA36" s="184"/>
      <c r="AB36" s="183"/>
      <c r="AC36" s="233"/>
      <c r="AD36" s="233"/>
      <c r="AE36" s="233"/>
      <c r="AF36" s="233"/>
      <c r="AG36" s="233"/>
      <c r="AH36" s="233"/>
      <c r="AI36" s="233"/>
      <c r="AJ36" s="233"/>
      <c r="AK36" s="233"/>
      <c r="AL36" s="233"/>
      <c r="AM36" s="233"/>
      <c r="AN36" s="233"/>
      <c r="AO36" s="233"/>
      <c r="AP36" s="233"/>
      <c r="AQ36" s="233"/>
      <c r="AR36" s="233"/>
      <c r="AS36" s="233"/>
      <c r="AT36" s="233"/>
      <c r="AU36" s="233"/>
      <c r="AV36" s="233"/>
      <c r="AW36" s="233"/>
      <c r="AX36" s="233"/>
      <c r="AY36" s="233"/>
      <c r="AZ36" s="233"/>
      <c r="BA36" s="233"/>
      <c r="BB36" s="233"/>
      <c r="BC36" s="233"/>
      <c r="BD36" s="233"/>
      <c r="BE36" s="233"/>
      <c r="BF36" s="233"/>
      <c r="BG36" s="233"/>
      <c r="BH36" s="233"/>
      <c r="BI36" s="233"/>
      <c r="BJ36" s="233"/>
      <c r="BK36" s="233"/>
      <c r="BL36" s="233"/>
      <c r="BM36" s="233"/>
      <c r="BN36" s="233"/>
      <c r="BO36" s="233"/>
      <c r="BP36" s="233"/>
      <c r="BQ36" s="233"/>
      <c r="BR36" s="233"/>
      <c r="BS36" s="233"/>
      <c r="BT36" s="233"/>
      <c r="BU36" s="233"/>
      <c r="BV36" s="233"/>
      <c r="BW36" s="233"/>
      <c r="BX36" s="233"/>
      <c r="BY36" s="233"/>
      <c r="BZ36" s="233"/>
      <c r="CA36" s="233"/>
      <c r="CB36" s="233"/>
      <c r="CC36" s="233"/>
      <c r="CD36" s="233"/>
      <c r="CE36" s="233"/>
      <c r="CF36" s="233"/>
      <c r="CG36" s="184"/>
      <c r="CH36" s="184"/>
      <c r="CI36" s="184"/>
      <c r="CJ36" s="184"/>
      <c r="CK36" s="184"/>
    </row>
    <row r="37" spans="1:89" s="41" customFormat="1" ht="27.95" customHeight="1" x14ac:dyDescent="0.2">
      <c r="A37" s="157"/>
      <c r="B37" s="430" t="str">
        <f>'Checklist - Ranking Office Chem'!B391</f>
        <v>5510</v>
      </c>
      <c r="C37" s="872" t="str">
        <f>'Checklist - Ranking Office Chem'!C391</f>
        <v>Grey Water Management</v>
      </c>
      <c r="D37" s="873"/>
      <c r="E37" s="873"/>
      <c r="F37" s="873"/>
      <c r="G37" s="873"/>
      <c r="H37" s="873"/>
      <c r="I37" s="873"/>
      <c r="J37" s="873"/>
      <c r="K37" s="873"/>
      <c r="L37" s="873"/>
      <c r="M37" s="873"/>
      <c r="N37" s="874"/>
      <c r="O37" s="875">
        <f>'Checklist - Ranking Office Chem'!Y394</f>
        <v>0</v>
      </c>
      <c r="P37" s="876"/>
      <c r="Q37" s="877"/>
      <c r="R37" s="866">
        <f>'Checklist - Ranking Office Chem'!Z394</f>
        <v>25</v>
      </c>
      <c r="S37" s="867"/>
      <c r="T37" s="868"/>
      <c r="U37" s="869">
        <f>'Checklist - Ranking Office Chem'!F395</f>
        <v>0</v>
      </c>
      <c r="V37" s="870"/>
      <c r="W37" s="871"/>
      <c r="X37" s="879"/>
      <c r="Y37" s="880"/>
      <c r="Z37" s="184"/>
      <c r="AA37" s="184"/>
      <c r="AB37" s="183"/>
      <c r="AC37" s="233"/>
      <c r="AD37" s="233"/>
      <c r="AE37" s="233"/>
      <c r="AF37" s="233"/>
      <c r="AG37" s="233"/>
      <c r="AH37" s="233"/>
      <c r="AI37" s="233"/>
      <c r="AJ37" s="233"/>
      <c r="AK37" s="233"/>
      <c r="AL37" s="233"/>
      <c r="AM37" s="233"/>
      <c r="AN37" s="233"/>
      <c r="AO37" s="233"/>
      <c r="AP37" s="233"/>
      <c r="AQ37" s="233"/>
      <c r="AR37" s="233"/>
      <c r="AS37" s="233"/>
      <c r="AT37" s="233"/>
      <c r="AU37" s="233"/>
      <c r="AV37" s="233"/>
      <c r="AW37" s="233"/>
      <c r="AX37" s="233"/>
      <c r="AY37" s="233"/>
      <c r="AZ37" s="233"/>
      <c r="BA37" s="233"/>
      <c r="BB37" s="233"/>
      <c r="BC37" s="233"/>
      <c r="BD37" s="233"/>
      <c r="BE37" s="233"/>
      <c r="BF37" s="233"/>
      <c r="BG37" s="233"/>
      <c r="BH37" s="233"/>
      <c r="BI37" s="233"/>
      <c r="BJ37" s="233"/>
      <c r="BK37" s="233"/>
      <c r="BL37" s="233"/>
      <c r="BM37" s="233"/>
      <c r="BN37" s="233"/>
      <c r="BO37" s="233"/>
      <c r="BP37" s="233"/>
      <c r="BQ37" s="233"/>
      <c r="BR37" s="233"/>
      <c r="BS37" s="233"/>
      <c r="BT37" s="233"/>
      <c r="BU37" s="233"/>
      <c r="BV37" s="233"/>
      <c r="BW37" s="233"/>
      <c r="BX37" s="233"/>
      <c r="BY37" s="233"/>
      <c r="BZ37" s="233"/>
      <c r="CA37" s="233"/>
      <c r="CB37" s="233"/>
      <c r="CC37" s="233"/>
      <c r="CD37" s="233"/>
      <c r="CE37" s="233"/>
      <c r="CF37" s="233"/>
      <c r="CG37" s="184"/>
      <c r="CH37" s="184"/>
      <c r="CI37" s="184"/>
      <c r="CJ37" s="184"/>
      <c r="CK37" s="184"/>
    </row>
    <row r="38" spans="1:89" s="41" customFormat="1" ht="27.95" customHeight="1" x14ac:dyDescent="0.2">
      <c r="A38" s="157"/>
      <c r="B38" s="375">
        <f>'Checklist - Ranking Office Chem'!B396</f>
        <v>5700</v>
      </c>
      <c r="C38" s="872" t="str">
        <f>'Checklist - Ranking Office Chem'!C396</f>
        <v>Ballast Water Management</v>
      </c>
      <c r="D38" s="873"/>
      <c r="E38" s="873"/>
      <c r="F38" s="873"/>
      <c r="G38" s="873"/>
      <c r="H38" s="873"/>
      <c r="I38" s="873"/>
      <c r="J38" s="873"/>
      <c r="K38" s="873"/>
      <c r="L38" s="873"/>
      <c r="M38" s="873"/>
      <c r="N38" s="874"/>
      <c r="O38" s="875">
        <f>'Checklist - Ranking Office Chem'!Y407</f>
        <v>0</v>
      </c>
      <c r="P38" s="876"/>
      <c r="Q38" s="877"/>
      <c r="R38" s="866">
        <f>'Checklist - Ranking Office Chem'!Z407</f>
        <v>60</v>
      </c>
      <c r="S38" s="867"/>
      <c r="T38" s="868"/>
      <c r="U38" s="869">
        <f>'Checklist - Ranking Office Chem'!F408</f>
        <v>20</v>
      </c>
      <c r="V38" s="870"/>
      <c r="W38" s="871"/>
      <c r="X38" s="879"/>
      <c r="Y38" s="880"/>
      <c r="Z38" s="184"/>
      <c r="AA38" s="184"/>
      <c r="AB38" s="183"/>
      <c r="AC38" s="233"/>
      <c r="AD38" s="233"/>
      <c r="AE38" s="233"/>
      <c r="AF38" s="233"/>
      <c r="AG38" s="233"/>
      <c r="AH38" s="233"/>
      <c r="AI38" s="233"/>
      <c r="AJ38" s="233"/>
      <c r="AK38" s="233"/>
      <c r="AL38" s="233"/>
      <c r="AM38" s="233"/>
      <c r="AN38" s="233"/>
      <c r="AO38" s="233"/>
      <c r="AP38" s="233"/>
      <c r="AQ38" s="233"/>
      <c r="AR38" s="233"/>
      <c r="AS38" s="233"/>
      <c r="AT38" s="233"/>
      <c r="AU38" s="233"/>
      <c r="AV38" s="233"/>
      <c r="AW38" s="233"/>
      <c r="AX38" s="233"/>
      <c r="AY38" s="233"/>
      <c r="AZ38" s="233"/>
      <c r="BA38" s="233"/>
      <c r="BB38" s="233"/>
      <c r="BC38" s="233"/>
      <c r="BD38" s="233"/>
      <c r="BE38" s="233"/>
      <c r="BF38" s="233"/>
      <c r="BG38" s="233"/>
      <c r="BH38" s="233"/>
      <c r="BI38" s="233"/>
      <c r="BJ38" s="233"/>
      <c r="BK38" s="233"/>
      <c r="BL38" s="233"/>
      <c r="BM38" s="233"/>
      <c r="BN38" s="233"/>
      <c r="BO38" s="233"/>
      <c r="BP38" s="233"/>
      <c r="BQ38" s="233"/>
      <c r="BR38" s="233"/>
      <c r="BS38" s="233"/>
      <c r="BT38" s="233"/>
      <c r="BU38" s="233"/>
      <c r="BV38" s="233"/>
      <c r="BW38" s="233"/>
      <c r="BX38" s="233"/>
      <c r="BY38" s="233"/>
      <c r="BZ38" s="233"/>
      <c r="CA38" s="233"/>
      <c r="CB38" s="233"/>
      <c r="CC38" s="233"/>
      <c r="CD38" s="233"/>
      <c r="CE38" s="233"/>
      <c r="CF38" s="233"/>
      <c r="CG38" s="184"/>
      <c r="CH38" s="184"/>
      <c r="CI38" s="184"/>
      <c r="CJ38" s="184"/>
      <c r="CK38" s="184"/>
    </row>
    <row r="39" spans="1:89" s="41" customFormat="1" ht="27.95" customHeight="1" x14ac:dyDescent="0.2">
      <c r="A39" s="157"/>
      <c r="B39" s="375" t="str">
        <f>'Checklist - Ranking Office Chem'!B409</f>
        <v>5801</v>
      </c>
      <c r="C39" s="872" t="str">
        <f>'Checklist - Ranking Office Chem'!C409</f>
        <v>Protection of fuel oil tanks, lube oil tanks and hull</v>
      </c>
      <c r="D39" s="873"/>
      <c r="E39" s="873"/>
      <c r="F39" s="873"/>
      <c r="G39" s="873"/>
      <c r="H39" s="873"/>
      <c r="I39" s="873"/>
      <c r="J39" s="873"/>
      <c r="K39" s="873"/>
      <c r="L39" s="873"/>
      <c r="M39" s="873"/>
      <c r="N39" s="874"/>
      <c r="O39" s="875">
        <f>'Checklist - Ranking Office Chem'!Y412</f>
        <v>0</v>
      </c>
      <c r="P39" s="876"/>
      <c r="Q39" s="877"/>
      <c r="R39" s="866">
        <f>'Checklist - Ranking Office Chem'!Z412</f>
        <v>30</v>
      </c>
      <c r="S39" s="867"/>
      <c r="T39" s="868"/>
      <c r="U39" s="869">
        <f>'Checklist - Ranking Office Chem'!F413</f>
        <v>0</v>
      </c>
      <c r="V39" s="870"/>
      <c r="W39" s="871"/>
      <c r="X39" s="879"/>
      <c r="Y39" s="880"/>
      <c r="Z39" s="184"/>
      <c r="AA39" s="184"/>
      <c r="AB39" s="183"/>
      <c r="AC39" s="233"/>
      <c r="AD39" s="233"/>
      <c r="AE39" s="233"/>
      <c r="AF39" s="233"/>
      <c r="AG39" s="233"/>
      <c r="AH39" s="233"/>
      <c r="AI39" s="233"/>
      <c r="AJ39" s="233"/>
      <c r="AK39" s="233"/>
      <c r="AL39" s="233"/>
      <c r="AM39" s="233"/>
      <c r="AN39" s="233"/>
      <c r="AO39" s="233"/>
      <c r="AP39" s="233"/>
      <c r="AQ39" s="233"/>
      <c r="AR39" s="233"/>
      <c r="AS39" s="233"/>
      <c r="AT39" s="233"/>
      <c r="AU39" s="233"/>
      <c r="AV39" s="233"/>
      <c r="AW39" s="233"/>
      <c r="AX39" s="233"/>
      <c r="AY39" s="233"/>
      <c r="AZ39" s="233"/>
      <c r="BA39" s="233"/>
      <c r="BB39" s="233"/>
      <c r="BC39" s="233"/>
      <c r="BD39" s="233"/>
      <c r="BE39" s="233"/>
      <c r="BF39" s="233"/>
      <c r="BG39" s="233"/>
      <c r="BH39" s="233"/>
      <c r="BI39" s="233"/>
      <c r="BJ39" s="233"/>
      <c r="BK39" s="233"/>
      <c r="BL39" s="233"/>
      <c r="BM39" s="233"/>
      <c r="BN39" s="233"/>
      <c r="BO39" s="233"/>
      <c r="BP39" s="233"/>
      <c r="BQ39" s="233"/>
      <c r="BR39" s="233"/>
      <c r="BS39" s="233"/>
      <c r="BT39" s="233"/>
      <c r="BU39" s="233"/>
      <c r="BV39" s="233"/>
      <c r="BW39" s="233"/>
      <c r="BX39" s="233"/>
      <c r="BY39" s="233"/>
      <c r="BZ39" s="233"/>
      <c r="CA39" s="233"/>
      <c r="CB39" s="233"/>
      <c r="CC39" s="233"/>
      <c r="CD39" s="233"/>
      <c r="CE39" s="233"/>
      <c r="CF39" s="233"/>
      <c r="CG39" s="184"/>
      <c r="CH39" s="184"/>
      <c r="CI39" s="184"/>
      <c r="CJ39" s="184"/>
      <c r="CK39" s="184"/>
    </row>
    <row r="40" spans="1:89" s="41" customFormat="1" ht="27.95" customHeight="1" x14ac:dyDescent="0.2">
      <c r="A40" s="373"/>
      <c r="B40" s="375">
        <f>'Checklist - Ranking Office Chem'!B415</f>
        <v>5810</v>
      </c>
      <c r="C40" s="872" t="str">
        <f>'Checklist - Ranking Office Chem'!C415</f>
        <v>Stern tube lubrication</v>
      </c>
      <c r="D40" s="873"/>
      <c r="E40" s="873"/>
      <c r="F40" s="873"/>
      <c r="G40" s="873"/>
      <c r="H40" s="873"/>
      <c r="I40" s="873"/>
      <c r="J40" s="873"/>
      <c r="K40" s="873"/>
      <c r="L40" s="873"/>
      <c r="M40" s="873"/>
      <c r="N40" s="874"/>
      <c r="O40" s="875">
        <f>'Checklist - Ranking Office Chem'!Y419</f>
        <v>0</v>
      </c>
      <c r="P40" s="876"/>
      <c r="Q40" s="877"/>
      <c r="R40" s="866">
        <f>'Checklist - Ranking Office Chem'!Z419</f>
        <v>60</v>
      </c>
      <c r="S40" s="867"/>
      <c r="T40" s="868"/>
      <c r="U40" s="869">
        <f>'Checklist - Ranking Office Chem'!F420</f>
        <v>0</v>
      </c>
      <c r="V40" s="870"/>
      <c r="W40" s="871"/>
      <c r="X40" s="879"/>
      <c r="Y40" s="880"/>
      <c r="Z40" s="184"/>
      <c r="AA40" s="184"/>
      <c r="AB40" s="183"/>
      <c r="AC40" s="233"/>
      <c r="AD40" s="233"/>
      <c r="AE40" s="233"/>
      <c r="AF40" s="233"/>
      <c r="AG40" s="233"/>
      <c r="AH40" s="233"/>
      <c r="AI40" s="233"/>
      <c r="AJ40" s="233"/>
      <c r="AK40" s="233"/>
      <c r="AL40" s="233"/>
      <c r="AM40" s="233"/>
      <c r="AN40" s="233"/>
      <c r="AO40" s="233"/>
      <c r="AP40" s="233"/>
      <c r="AQ40" s="233"/>
      <c r="AR40" s="233"/>
      <c r="AS40" s="233"/>
      <c r="AT40" s="233"/>
      <c r="AU40" s="233"/>
      <c r="AV40" s="233"/>
      <c r="AW40" s="233"/>
      <c r="AX40" s="233"/>
      <c r="AY40" s="233"/>
      <c r="AZ40" s="233"/>
      <c r="BA40" s="233"/>
      <c r="BB40" s="233"/>
      <c r="BC40" s="233"/>
      <c r="BD40" s="233"/>
      <c r="BE40" s="233"/>
      <c r="BF40" s="233"/>
      <c r="BG40" s="233"/>
      <c r="BH40" s="233"/>
      <c r="BI40" s="233"/>
      <c r="BJ40" s="233"/>
      <c r="BK40" s="233"/>
      <c r="BL40" s="233"/>
      <c r="BM40" s="233"/>
      <c r="BN40" s="233"/>
      <c r="BO40" s="233"/>
      <c r="BP40" s="233"/>
      <c r="BQ40" s="233"/>
      <c r="BR40" s="233"/>
      <c r="BS40" s="233"/>
      <c r="BT40" s="233"/>
      <c r="BU40" s="233"/>
      <c r="BV40" s="233"/>
      <c r="BW40" s="233"/>
      <c r="BX40" s="233"/>
      <c r="BY40" s="233"/>
      <c r="BZ40" s="233"/>
      <c r="CA40" s="233"/>
      <c r="CB40" s="233"/>
      <c r="CC40" s="233"/>
      <c r="CD40" s="233"/>
      <c r="CE40" s="233"/>
      <c r="CF40" s="233"/>
      <c r="CG40" s="184"/>
      <c r="CH40" s="184"/>
      <c r="CI40" s="184"/>
      <c r="CJ40" s="184"/>
      <c r="CK40" s="184"/>
    </row>
    <row r="41" spans="1:89" s="41" customFormat="1" ht="27.95" customHeight="1" x14ac:dyDescent="0.2">
      <c r="A41" s="157"/>
      <c r="B41" s="376">
        <f>'Checklist - Ranking Office Chem'!B421</f>
        <v>5811</v>
      </c>
      <c r="C41" s="872" t="str">
        <f>'Checklist - Ranking Office Chem'!C421</f>
        <v>Mooring wire lubrication</v>
      </c>
      <c r="D41" s="873"/>
      <c r="E41" s="873"/>
      <c r="F41" s="873"/>
      <c r="G41" s="873"/>
      <c r="H41" s="873"/>
      <c r="I41" s="873"/>
      <c r="J41" s="873"/>
      <c r="K41" s="873"/>
      <c r="L41" s="873"/>
      <c r="M41" s="873"/>
      <c r="N41" s="874"/>
      <c r="O41" s="875">
        <f>'Checklist - Ranking Office Chem'!Y423</f>
        <v>0</v>
      </c>
      <c r="P41" s="876"/>
      <c r="Q41" s="877"/>
      <c r="R41" s="866">
        <f>'Checklist - Ranking Office Chem'!Z423</f>
        <v>20</v>
      </c>
      <c r="S41" s="867"/>
      <c r="T41" s="868"/>
      <c r="U41" s="869">
        <f>'Checklist - Ranking Office Chem'!F424</f>
        <v>0</v>
      </c>
      <c r="V41" s="870"/>
      <c r="W41" s="871"/>
      <c r="X41" s="879"/>
      <c r="Y41" s="880"/>
      <c r="Z41" s="184"/>
      <c r="AA41" s="184"/>
      <c r="AB41" s="183"/>
      <c r="AC41" s="233"/>
      <c r="AD41" s="233"/>
      <c r="AE41" s="233"/>
      <c r="AF41" s="233"/>
      <c r="AG41" s="233"/>
      <c r="AH41" s="233"/>
      <c r="AI41" s="233"/>
      <c r="AJ41" s="233"/>
      <c r="AK41" s="233"/>
      <c r="AL41" s="233"/>
      <c r="AM41" s="233"/>
      <c r="AN41" s="233"/>
      <c r="AO41" s="233"/>
      <c r="AP41" s="233"/>
      <c r="AQ41" s="233"/>
      <c r="AR41" s="233"/>
      <c r="AS41" s="233"/>
      <c r="AT41" s="233"/>
      <c r="AU41" s="233"/>
      <c r="AV41" s="233"/>
      <c r="AW41" s="233"/>
      <c r="AX41" s="233"/>
      <c r="AY41" s="233"/>
      <c r="AZ41" s="233"/>
      <c r="BA41" s="233"/>
      <c r="BB41" s="233"/>
      <c r="BC41" s="233"/>
      <c r="BD41" s="233"/>
      <c r="BE41" s="233"/>
      <c r="BF41" s="233"/>
      <c r="BG41" s="233"/>
      <c r="BH41" s="233"/>
      <c r="BI41" s="233"/>
      <c r="BJ41" s="233"/>
      <c r="BK41" s="233"/>
      <c r="BL41" s="233"/>
      <c r="BM41" s="233"/>
      <c r="BN41" s="233"/>
      <c r="BO41" s="233"/>
      <c r="BP41" s="233"/>
      <c r="BQ41" s="233"/>
      <c r="BR41" s="233"/>
      <c r="BS41" s="233"/>
      <c r="BT41" s="233"/>
      <c r="BU41" s="233"/>
      <c r="BV41" s="233"/>
      <c r="BW41" s="233"/>
      <c r="BX41" s="233"/>
      <c r="BY41" s="233"/>
      <c r="BZ41" s="233"/>
      <c r="CA41" s="233"/>
      <c r="CB41" s="233"/>
      <c r="CC41" s="233"/>
      <c r="CD41" s="233"/>
      <c r="CE41" s="233"/>
      <c r="CF41" s="233"/>
      <c r="CG41" s="184"/>
      <c r="CH41" s="184"/>
      <c r="CI41" s="184"/>
      <c r="CJ41" s="184"/>
      <c r="CK41" s="184"/>
    </row>
    <row r="42" spans="1:89" s="41" customFormat="1" ht="27.95" customHeight="1" x14ac:dyDescent="0.2">
      <c r="A42" s="157"/>
      <c r="B42" s="376">
        <f>'Checklist - Ranking Office Chem'!B425</f>
        <v>5812</v>
      </c>
      <c r="C42" s="872" t="str">
        <f>'Checklist - Ranking Office Chem'!C425</f>
        <v>Deck equipment lubrication (use of oils)</v>
      </c>
      <c r="D42" s="873"/>
      <c r="E42" s="873"/>
      <c r="F42" s="873"/>
      <c r="G42" s="873"/>
      <c r="H42" s="873"/>
      <c r="I42" s="873"/>
      <c r="J42" s="873"/>
      <c r="K42" s="873"/>
      <c r="L42" s="873"/>
      <c r="M42" s="873"/>
      <c r="N42" s="874"/>
      <c r="O42" s="875">
        <f>'Checklist - Ranking Office Chem'!Y431</f>
        <v>0</v>
      </c>
      <c r="P42" s="876"/>
      <c r="Q42" s="877"/>
      <c r="R42" s="866">
        <f>'Checklist - Ranking Office Chem'!Z431</f>
        <v>55</v>
      </c>
      <c r="S42" s="867"/>
      <c r="T42" s="868"/>
      <c r="U42" s="869">
        <f>'Checklist - Ranking Office Chem'!F432</f>
        <v>0</v>
      </c>
      <c r="V42" s="870"/>
      <c r="W42" s="871"/>
      <c r="X42" s="879"/>
      <c r="Y42" s="880"/>
      <c r="Z42" s="184"/>
      <c r="AA42" s="184"/>
      <c r="AB42" s="18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3"/>
      <c r="AY42" s="233"/>
      <c r="AZ42" s="233"/>
      <c r="BA42" s="233"/>
      <c r="BB42" s="233"/>
      <c r="BC42" s="233"/>
      <c r="BD42" s="233"/>
      <c r="BE42" s="233"/>
      <c r="BF42" s="233"/>
      <c r="BG42" s="233"/>
      <c r="BH42" s="233"/>
      <c r="BI42" s="233"/>
      <c r="BJ42" s="233"/>
      <c r="BK42" s="233"/>
      <c r="BL42" s="233"/>
      <c r="BM42" s="233"/>
      <c r="BN42" s="233"/>
      <c r="BO42" s="233"/>
      <c r="BP42" s="233"/>
      <c r="BQ42" s="233"/>
      <c r="BR42" s="233"/>
      <c r="BS42" s="233"/>
      <c r="BT42" s="233"/>
      <c r="BU42" s="233"/>
      <c r="BV42" s="233"/>
      <c r="BW42" s="233"/>
      <c r="BX42" s="233"/>
      <c r="BY42" s="233"/>
      <c r="BZ42" s="233"/>
      <c r="CA42" s="233"/>
      <c r="CB42" s="233"/>
      <c r="CC42" s="233"/>
      <c r="CD42" s="233"/>
      <c r="CE42" s="233"/>
      <c r="CF42" s="233"/>
      <c r="CG42" s="184"/>
      <c r="CH42" s="184"/>
      <c r="CI42" s="184"/>
      <c r="CJ42" s="184"/>
      <c r="CK42" s="184"/>
    </row>
    <row r="43" spans="1:89" s="41" customFormat="1" ht="27.95" customHeight="1" thickBot="1" x14ac:dyDescent="0.25">
      <c r="A43" s="157"/>
      <c r="B43" s="382" t="str">
        <f>'Checklist - Ranking Office Chem'!B433</f>
        <v>5820</v>
      </c>
      <c r="C43" s="965" t="str">
        <f>'Checklist - Ranking Office Chem'!C433</f>
        <v>Management of bilge water and sludge handling onboard</v>
      </c>
      <c r="D43" s="966"/>
      <c r="E43" s="966"/>
      <c r="F43" s="966"/>
      <c r="G43" s="966"/>
      <c r="H43" s="966"/>
      <c r="I43" s="966"/>
      <c r="J43" s="966"/>
      <c r="K43" s="966"/>
      <c r="L43" s="966"/>
      <c r="M43" s="966"/>
      <c r="N43" s="967"/>
      <c r="O43" s="885">
        <f>'Checklist - Ranking Office Chem'!Y438</f>
        <v>0</v>
      </c>
      <c r="P43" s="886"/>
      <c r="Q43" s="887"/>
      <c r="R43" s="919">
        <f>'Checklist - Ranking Office Chem'!Z438</f>
        <v>25</v>
      </c>
      <c r="S43" s="920"/>
      <c r="T43" s="921"/>
      <c r="U43" s="882">
        <f>'Checklist - Ranking Office Chem'!F439</f>
        <v>15</v>
      </c>
      <c r="V43" s="883"/>
      <c r="W43" s="884"/>
      <c r="X43" s="897"/>
      <c r="Y43" s="898"/>
      <c r="Z43" s="184"/>
      <c r="AA43" s="184"/>
      <c r="AB43" s="183"/>
      <c r="AC43" s="233"/>
      <c r="AD43" s="233"/>
      <c r="AE43" s="233"/>
      <c r="AF43" s="233"/>
      <c r="AG43" s="233"/>
      <c r="AH43" s="233"/>
      <c r="AI43" s="233"/>
      <c r="AJ43" s="233"/>
      <c r="AK43" s="233"/>
      <c r="AL43" s="233"/>
      <c r="AM43" s="233"/>
      <c r="AN43" s="233"/>
      <c r="AO43" s="233"/>
      <c r="AP43" s="233"/>
      <c r="AQ43" s="233"/>
      <c r="AR43" s="233"/>
      <c r="AS43" s="233"/>
      <c r="AT43" s="233"/>
      <c r="AU43" s="233"/>
      <c r="AV43" s="233"/>
      <c r="AW43" s="233"/>
      <c r="AX43" s="233"/>
      <c r="AY43" s="233"/>
      <c r="AZ43" s="233"/>
      <c r="BA43" s="233"/>
      <c r="BB43" s="233"/>
      <c r="BC43" s="233"/>
      <c r="BD43" s="233"/>
      <c r="BE43" s="233"/>
      <c r="BF43" s="233"/>
      <c r="BG43" s="233"/>
      <c r="BH43" s="233"/>
      <c r="BI43" s="233"/>
      <c r="BJ43" s="233"/>
      <c r="BK43" s="233"/>
      <c r="BL43" s="233"/>
      <c r="BM43" s="233"/>
      <c r="BN43" s="233"/>
      <c r="BO43" s="233"/>
      <c r="BP43" s="233"/>
      <c r="BQ43" s="233"/>
      <c r="BR43" s="233"/>
      <c r="BS43" s="233"/>
      <c r="BT43" s="233"/>
      <c r="BU43" s="233"/>
      <c r="BV43" s="233"/>
      <c r="BW43" s="233"/>
      <c r="BX43" s="233"/>
      <c r="BY43" s="233"/>
      <c r="BZ43" s="233"/>
      <c r="CA43" s="233"/>
      <c r="CB43" s="233"/>
      <c r="CC43" s="233"/>
      <c r="CD43" s="233"/>
      <c r="CE43" s="233"/>
      <c r="CF43" s="233"/>
      <c r="CG43" s="184"/>
      <c r="CH43" s="184"/>
      <c r="CI43" s="184"/>
      <c r="CJ43" s="184"/>
      <c r="CK43" s="184"/>
    </row>
    <row r="44" spans="1:89" s="41" customFormat="1" ht="27.95" customHeight="1" x14ac:dyDescent="0.2">
      <c r="A44" s="157"/>
      <c r="B44" s="441" t="str">
        <f>'Checklist - Ranking Office Chem'!B440</f>
        <v>5821</v>
      </c>
      <c r="C44" s="953" t="str">
        <f>'Checklist - Ranking Office Chem'!C440</f>
        <v>Outfitting of bilge water system</v>
      </c>
      <c r="D44" s="954"/>
      <c r="E44" s="954"/>
      <c r="F44" s="954"/>
      <c r="G44" s="954"/>
      <c r="H44" s="954"/>
      <c r="I44" s="954"/>
      <c r="J44" s="954"/>
      <c r="K44" s="954"/>
      <c r="L44" s="954"/>
      <c r="M44" s="954"/>
      <c r="N44" s="955"/>
      <c r="O44" s="875">
        <f>'Checklist - Ranking Office Chem'!Y455</f>
        <v>0</v>
      </c>
      <c r="P44" s="876"/>
      <c r="Q44" s="877"/>
      <c r="R44" s="890">
        <f>'Checklist - Ranking Office Chem'!Z455</f>
        <v>50</v>
      </c>
      <c r="S44" s="891"/>
      <c r="T44" s="892"/>
      <c r="U44" s="941">
        <f>'Checklist - Ranking Office Chem'!F456</f>
        <v>20</v>
      </c>
      <c r="V44" s="942"/>
      <c r="W44" s="943"/>
      <c r="X44" s="888"/>
      <c r="Y44" s="889"/>
      <c r="Z44" s="184"/>
      <c r="AA44" s="184"/>
      <c r="AB44" s="183"/>
      <c r="AC44" s="233"/>
      <c r="AD44" s="233"/>
      <c r="AE44" s="233"/>
      <c r="AF44" s="233"/>
      <c r="AG44" s="233"/>
      <c r="AH44" s="233"/>
      <c r="AI44" s="233"/>
      <c r="AJ44" s="233"/>
      <c r="AK44" s="233"/>
      <c r="AL44" s="233"/>
      <c r="AM44" s="233"/>
      <c r="AN44" s="233"/>
      <c r="AO44" s="233"/>
      <c r="AP44" s="233"/>
      <c r="AQ44" s="233"/>
      <c r="AR44" s="233"/>
      <c r="AS44" s="233"/>
      <c r="AT44" s="233"/>
      <c r="AU44" s="233"/>
      <c r="AV44" s="233"/>
      <c r="AW44" s="233"/>
      <c r="AX44" s="233"/>
      <c r="AY44" s="233"/>
      <c r="AZ44" s="233"/>
      <c r="BA44" s="233"/>
      <c r="BB44" s="233"/>
      <c r="BC44" s="233"/>
      <c r="BD44" s="233"/>
      <c r="BE44" s="233"/>
      <c r="BF44" s="233"/>
      <c r="BG44" s="233"/>
      <c r="BH44" s="233"/>
      <c r="BI44" s="233"/>
      <c r="BJ44" s="233"/>
      <c r="BK44" s="233"/>
      <c r="BL44" s="233"/>
      <c r="BM44" s="233"/>
      <c r="BN44" s="233"/>
      <c r="BO44" s="233"/>
      <c r="BP44" s="233"/>
      <c r="BQ44" s="233"/>
      <c r="BR44" s="233"/>
      <c r="BS44" s="233"/>
      <c r="BT44" s="233"/>
      <c r="BU44" s="233"/>
      <c r="BV44" s="233"/>
      <c r="BW44" s="233"/>
      <c r="BX44" s="233"/>
      <c r="BY44" s="233"/>
      <c r="BZ44" s="233"/>
      <c r="CA44" s="233"/>
      <c r="CB44" s="233"/>
      <c r="CC44" s="233"/>
      <c r="CD44" s="233"/>
      <c r="CE44" s="233"/>
      <c r="CF44" s="233"/>
      <c r="CG44" s="184"/>
      <c r="CH44" s="184"/>
      <c r="CI44" s="184"/>
      <c r="CJ44" s="184"/>
      <c r="CK44" s="184"/>
    </row>
    <row r="45" spans="1:89" s="41" customFormat="1" ht="27.95" customHeight="1" x14ac:dyDescent="0.2">
      <c r="A45" s="157"/>
      <c r="B45" s="375" t="str">
        <f>'Checklist - Ranking Office Chem'!B457</f>
        <v>5822</v>
      </c>
      <c r="C45" s="872" t="str">
        <f>'Checklist - Ranking Office Chem'!C457</f>
        <v>Outfitting of sludge handling system</v>
      </c>
      <c r="D45" s="873"/>
      <c r="E45" s="873"/>
      <c r="F45" s="873"/>
      <c r="G45" s="873"/>
      <c r="H45" s="873"/>
      <c r="I45" s="873"/>
      <c r="J45" s="873"/>
      <c r="K45" s="873"/>
      <c r="L45" s="873"/>
      <c r="M45" s="873"/>
      <c r="N45" s="874"/>
      <c r="O45" s="875">
        <f>'Checklist - Ranking Office Chem'!Y462</f>
        <v>0</v>
      </c>
      <c r="P45" s="876"/>
      <c r="Q45" s="877"/>
      <c r="R45" s="866">
        <f>'Checklist - Ranking Office Chem'!Z462</f>
        <v>20</v>
      </c>
      <c r="S45" s="867"/>
      <c r="T45" s="868"/>
      <c r="U45" s="869">
        <f>'Checklist - Ranking Office Chem'!F463</f>
        <v>10</v>
      </c>
      <c r="V45" s="870"/>
      <c r="W45" s="871"/>
      <c r="X45" s="879"/>
      <c r="Y45" s="880"/>
      <c r="Z45" s="184"/>
      <c r="AA45" s="184"/>
      <c r="AB45" s="18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233"/>
      <c r="AY45" s="233"/>
      <c r="AZ45" s="233"/>
      <c r="BA45" s="233"/>
      <c r="BB45" s="233"/>
      <c r="BC45" s="233"/>
      <c r="BD45" s="233"/>
      <c r="BE45" s="233"/>
      <c r="BF45" s="233"/>
      <c r="BG45" s="233"/>
      <c r="BH45" s="233"/>
      <c r="BI45" s="233"/>
      <c r="BJ45" s="233"/>
      <c r="BK45" s="233"/>
      <c r="BL45" s="233"/>
      <c r="BM45" s="233"/>
      <c r="BN45" s="233"/>
      <c r="BO45" s="233"/>
      <c r="BP45" s="233"/>
      <c r="BQ45" s="233"/>
      <c r="BR45" s="233"/>
      <c r="BS45" s="233"/>
      <c r="BT45" s="233"/>
      <c r="BU45" s="233"/>
      <c r="BV45" s="233"/>
      <c r="BW45" s="233"/>
      <c r="BX45" s="233"/>
      <c r="BY45" s="233"/>
      <c r="BZ45" s="233"/>
      <c r="CA45" s="233"/>
      <c r="CB45" s="233"/>
      <c r="CC45" s="233"/>
      <c r="CD45" s="233"/>
      <c r="CE45" s="233"/>
      <c r="CF45" s="233"/>
      <c r="CG45" s="184"/>
      <c r="CH45" s="184"/>
      <c r="CI45" s="184"/>
      <c r="CJ45" s="184"/>
      <c r="CK45" s="184"/>
    </row>
    <row r="46" spans="1:89" s="41" customFormat="1" ht="27.95" customHeight="1" x14ac:dyDescent="0.2">
      <c r="A46" s="157"/>
      <c r="B46" s="375">
        <f>'Checklist - Ranking Office Chem'!B464</f>
        <v>5900</v>
      </c>
      <c r="C46" s="872" t="str">
        <f>'Checklist - Ranking Office Chem'!C464</f>
        <v>Ship Recycling - Inventory of Hazardous Materials</v>
      </c>
      <c r="D46" s="873"/>
      <c r="E46" s="873"/>
      <c r="F46" s="873"/>
      <c r="G46" s="873"/>
      <c r="H46" s="873"/>
      <c r="I46" s="873"/>
      <c r="J46" s="873"/>
      <c r="K46" s="873"/>
      <c r="L46" s="873"/>
      <c r="M46" s="873"/>
      <c r="N46" s="874"/>
      <c r="O46" s="968">
        <f>'Checklist - Ranking Office Chem'!Y473</f>
        <v>0</v>
      </c>
      <c r="P46" s="969"/>
      <c r="Q46" s="970"/>
      <c r="R46" s="866">
        <f>'Checklist - Ranking Office Chem'!Z473</f>
        <v>120</v>
      </c>
      <c r="S46" s="867"/>
      <c r="T46" s="868"/>
      <c r="U46" s="869">
        <f>'Checklist - Ranking Office Chem'!F474</f>
        <v>40</v>
      </c>
      <c r="V46" s="870"/>
      <c r="W46" s="871"/>
      <c r="X46" s="879"/>
      <c r="Y46" s="880"/>
      <c r="Z46" s="184"/>
      <c r="AA46" s="184"/>
      <c r="AB46" s="183"/>
      <c r="AC46" s="233"/>
      <c r="AD46" s="233"/>
      <c r="AE46" s="233"/>
      <c r="AF46" s="233"/>
      <c r="AG46" s="233"/>
      <c r="AH46" s="233"/>
      <c r="AI46" s="233"/>
      <c r="AJ46" s="233"/>
      <c r="AK46" s="233"/>
      <c r="AL46" s="233"/>
      <c r="AM46" s="233"/>
      <c r="AN46" s="233"/>
      <c r="AO46" s="233"/>
      <c r="AP46" s="233"/>
      <c r="AQ46" s="233"/>
      <c r="AR46" s="233"/>
      <c r="AS46" s="233"/>
      <c r="AT46" s="233"/>
      <c r="AU46" s="233"/>
      <c r="AV46" s="233"/>
      <c r="AW46" s="233"/>
      <c r="AX46" s="233"/>
      <c r="AY46" s="233"/>
      <c r="AZ46" s="233"/>
      <c r="BA46" s="233"/>
      <c r="BB46" s="233"/>
      <c r="BC46" s="233"/>
      <c r="BD46" s="233"/>
      <c r="BE46" s="233"/>
      <c r="BF46" s="233"/>
      <c r="BG46" s="233"/>
      <c r="BH46" s="233"/>
      <c r="BI46" s="233"/>
      <c r="BJ46" s="233"/>
      <c r="BK46" s="233"/>
      <c r="BL46" s="233"/>
      <c r="BM46" s="233"/>
      <c r="BN46" s="233"/>
      <c r="BO46" s="233"/>
      <c r="BP46" s="233"/>
      <c r="BQ46" s="233"/>
      <c r="BR46" s="233"/>
      <c r="BS46" s="233"/>
      <c r="BT46" s="233"/>
      <c r="BU46" s="233"/>
      <c r="BV46" s="233"/>
      <c r="BW46" s="233"/>
      <c r="BX46" s="233"/>
      <c r="BY46" s="233"/>
      <c r="BZ46" s="233"/>
      <c r="CA46" s="233"/>
      <c r="CB46" s="233"/>
      <c r="CC46" s="233"/>
      <c r="CD46" s="233"/>
      <c r="CE46" s="233"/>
      <c r="CF46" s="233"/>
      <c r="CG46" s="184"/>
      <c r="CH46" s="184"/>
      <c r="CI46" s="184"/>
      <c r="CJ46" s="184"/>
      <c r="CK46" s="184"/>
    </row>
    <row r="47" spans="1:89" s="41" customFormat="1" ht="27.95" customHeight="1" thickBot="1" x14ac:dyDescent="0.25">
      <c r="A47" s="157"/>
      <c r="B47" s="381">
        <f>'Checklist - Ranking Office Chem'!B475</f>
        <v>5910</v>
      </c>
      <c r="C47" s="962" t="str">
        <f>'Checklist - Ranking Office Chem'!C475</f>
        <v xml:space="preserve">Ship Recycling - Policy for ships due to be recycled    </v>
      </c>
      <c r="D47" s="963"/>
      <c r="E47" s="963"/>
      <c r="F47" s="963"/>
      <c r="G47" s="963"/>
      <c r="H47" s="963"/>
      <c r="I47" s="963"/>
      <c r="J47" s="963"/>
      <c r="K47" s="963"/>
      <c r="L47" s="963"/>
      <c r="M47" s="963"/>
      <c r="N47" s="964"/>
      <c r="O47" s="885">
        <f>'Checklist - Ranking Office Chem'!Y488</f>
        <v>0</v>
      </c>
      <c r="P47" s="886"/>
      <c r="Q47" s="887"/>
      <c r="R47" s="922">
        <f>'Checklist - Ranking Office Chem'!Z488</f>
        <v>140</v>
      </c>
      <c r="S47" s="923"/>
      <c r="T47" s="924"/>
      <c r="U47" s="944">
        <f>'Checklist - Ranking Office Chem'!F489</f>
        <v>60</v>
      </c>
      <c r="V47" s="945"/>
      <c r="W47" s="946"/>
      <c r="X47" s="895"/>
      <c r="Y47" s="896"/>
      <c r="Z47" s="184"/>
      <c r="AA47" s="184"/>
      <c r="AB47" s="183"/>
      <c r="AC47" s="233"/>
      <c r="AD47" s="233"/>
      <c r="AE47" s="233"/>
      <c r="AF47" s="233"/>
      <c r="AG47" s="233"/>
      <c r="AH47" s="233"/>
      <c r="AI47" s="233"/>
      <c r="AJ47" s="233"/>
      <c r="AK47" s="233"/>
      <c r="AL47" s="233"/>
      <c r="AM47" s="233"/>
      <c r="AN47" s="233"/>
      <c r="AO47" s="233"/>
      <c r="AP47" s="233"/>
      <c r="AQ47" s="233"/>
      <c r="AR47" s="233"/>
      <c r="AS47" s="233"/>
      <c r="AT47" s="233"/>
      <c r="AU47" s="233"/>
      <c r="AV47" s="233"/>
      <c r="AW47" s="233"/>
      <c r="AX47" s="233"/>
      <c r="AY47" s="233"/>
      <c r="AZ47" s="233"/>
      <c r="BA47" s="233"/>
      <c r="BB47" s="233"/>
      <c r="BC47" s="233"/>
      <c r="BD47" s="233"/>
      <c r="BE47" s="233"/>
      <c r="BF47" s="233"/>
      <c r="BG47" s="233"/>
      <c r="BH47" s="233"/>
      <c r="BI47" s="233"/>
      <c r="BJ47" s="233"/>
      <c r="BK47" s="233"/>
      <c r="BL47" s="233"/>
      <c r="BM47" s="233"/>
      <c r="BN47" s="233"/>
      <c r="BO47" s="233"/>
      <c r="BP47" s="233"/>
      <c r="BQ47" s="233"/>
      <c r="BR47" s="233"/>
      <c r="BS47" s="233"/>
      <c r="BT47" s="233"/>
      <c r="BU47" s="233"/>
      <c r="BV47" s="233"/>
      <c r="BW47" s="233"/>
      <c r="BX47" s="233"/>
      <c r="BY47" s="233"/>
      <c r="BZ47" s="233"/>
      <c r="CA47" s="233"/>
      <c r="CB47" s="233"/>
      <c r="CC47" s="233"/>
      <c r="CD47" s="233"/>
      <c r="CE47" s="233"/>
      <c r="CF47" s="233"/>
      <c r="CG47" s="184"/>
      <c r="CH47" s="184"/>
      <c r="CI47" s="184"/>
      <c r="CJ47" s="184"/>
      <c r="CK47" s="184"/>
    </row>
    <row r="48" spans="1:89" s="41" customFormat="1" ht="30" customHeight="1" thickBot="1" x14ac:dyDescent="0.25">
      <c r="A48" s="157"/>
      <c r="B48" s="374">
        <f>'Checklist - Ranking Office Chem'!B490</f>
        <v>6000</v>
      </c>
      <c r="C48" s="878" t="str">
        <f>'Checklist - Ranking Office Chem'!C490</f>
        <v>MAINTENANCE / SURVEYS</v>
      </c>
      <c r="D48" s="878"/>
      <c r="E48" s="878"/>
      <c r="F48" s="878"/>
      <c r="G48" s="878"/>
      <c r="H48" s="878"/>
      <c r="I48" s="878"/>
      <c r="J48" s="878"/>
      <c r="K48" s="878"/>
      <c r="L48" s="878"/>
      <c r="M48" s="878"/>
      <c r="N48" s="878"/>
      <c r="O48" s="653"/>
      <c r="P48" s="653"/>
      <c r="Q48" s="653"/>
      <c r="R48" s="653"/>
      <c r="S48" s="653"/>
      <c r="T48" s="653"/>
      <c r="U48" s="653"/>
      <c r="V48" s="653"/>
      <c r="W48" s="653"/>
      <c r="X48" s="653"/>
      <c r="Y48" s="654"/>
      <c r="Z48" s="184"/>
      <c r="AA48" s="184"/>
      <c r="AB48" s="184"/>
      <c r="AC48" s="233"/>
      <c r="AD48" s="233"/>
      <c r="AE48" s="233"/>
      <c r="AF48" s="233"/>
      <c r="AG48" s="233"/>
      <c r="AH48" s="233"/>
      <c r="AI48" s="233"/>
      <c r="AJ48" s="233"/>
      <c r="AK48" s="233"/>
      <c r="AL48" s="233"/>
      <c r="AM48" s="233"/>
      <c r="AN48" s="233"/>
      <c r="AO48" s="233"/>
      <c r="AP48" s="233"/>
      <c r="AQ48" s="233"/>
      <c r="AR48" s="233"/>
      <c r="AS48" s="233"/>
      <c r="AT48" s="233"/>
      <c r="AU48" s="233"/>
      <c r="AV48" s="233"/>
      <c r="AW48" s="233"/>
      <c r="AX48" s="233"/>
      <c r="AY48" s="233"/>
      <c r="AZ48" s="233"/>
      <c r="BA48" s="233"/>
      <c r="BB48" s="233"/>
      <c r="BC48" s="233"/>
      <c r="BD48" s="233"/>
      <c r="BE48" s="233"/>
      <c r="BF48" s="233"/>
      <c r="BG48" s="233"/>
      <c r="BH48" s="233"/>
      <c r="BI48" s="233"/>
      <c r="BJ48" s="233"/>
      <c r="BK48" s="233"/>
      <c r="BL48" s="233"/>
      <c r="BM48" s="233"/>
      <c r="BN48" s="233"/>
      <c r="BO48" s="233"/>
      <c r="BP48" s="233"/>
      <c r="BQ48" s="233"/>
      <c r="BR48" s="233"/>
      <c r="BS48" s="233"/>
      <c r="BT48" s="233"/>
      <c r="BU48" s="233"/>
      <c r="BV48" s="233"/>
      <c r="BW48" s="233"/>
      <c r="BX48" s="233"/>
      <c r="BY48" s="233"/>
      <c r="BZ48" s="233"/>
      <c r="CA48" s="233"/>
      <c r="CB48" s="233"/>
      <c r="CC48" s="233"/>
      <c r="CD48" s="233"/>
      <c r="CE48" s="233"/>
      <c r="CF48" s="233"/>
      <c r="CG48" s="184"/>
      <c r="CH48" s="184"/>
      <c r="CI48" s="184"/>
      <c r="CJ48" s="184"/>
      <c r="CK48" s="184"/>
    </row>
    <row r="49" spans="1:91" s="41" customFormat="1" ht="27.95" customHeight="1" x14ac:dyDescent="0.2">
      <c r="A49" s="157"/>
      <c r="B49" s="375" t="str">
        <f>'Checklist - Ranking Office Chem'!B491</f>
        <v>6100</v>
      </c>
      <c r="C49" s="872" t="str">
        <f>'Checklist - Ranking Office Chem'!C491</f>
        <v xml:space="preserve">Programme of Inspections                                                                                                                                                                                                                                       </v>
      </c>
      <c r="D49" s="873"/>
      <c r="E49" s="873"/>
      <c r="F49" s="873"/>
      <c r="G49" s="873"/>
      <c r="H49" s="873"/>
      <c r="I49" s="873"/>
      <c r="J49" s="873"/>
      <c r="K49" s="873"/>
      <c r="L49" s="873"/>
      <c r="M49" s="873"/>
      <c r="N49" s="874"/>
      <c r="O49" s="875">
        <f>'Checklist - Ranking Office Chem'!Y498</f>
        <v>0</v>
      </c>
      <c r="P49" s="876"/>
      <c r="Q49" s="877"/>
      <c r="R49" s="866">
        <f>'Checklist - Ranking Office Chem'!Z498</f>
        <v>70</v>
      </c>
      <c r="S49" s="867"/>
      <c r="T49" s="868"/>
      <c r="U49" s="869">
        <f>'Checklist - Ranking Office Chem'!F499</f>
        <v>60</v>
      </c>
      <c r="V49" s="870"/>
      <c r="W49" s="871"/>
      <c r="X49" s="879"/>
      <c r="Y49" s="880"/>
      <c r="Z49" s="184"/>
      <c r="AA49" s="184"/>
      <c r="AB49" s="18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3"/>
      <c r="AY49" s="233"/>
      <c r="AZ49" s="233"/>
      <c r="BA49" s="233"/>
      <c r="BB49" s="233"/>
      <c r="BC49" s="233"/>
      <c r="BD49" s="233"/>
      <c r="BE49" s="233"/>
      <c r="BF49" s="233"/>
      <c r="BG49" s="233"/>
      <c r="BH49" s="233"/>
      <c r="BI49" s="233"/>
      <c r="BJ49" s="233"/>
      <c r="BK49" s="233"/>
      <c r="BL49" s="233"/>
      <c r="BM49" s="233"/>
      <c r="BN49" s="233"/>
      <c r="BO49" s="233"/>
      <c r="BP49" s="233"/>
      <c r="BQ49" s="233"/>
      <c r="BR49" s="233"/>
      <c r="BS49" s="233"/>
      <c r="BT49" s="233"/>
      <c r="BU49" s="233"/>
      <c r="BV49" s="233"/>
      <c r="BW49" s="233"/>
      <c r="BX49" s="233"/>
      <c r="BY49" s="233"/>
      <c r="BZ49" s="233"/>
      <c r="CA49" s="233"/>
      <c r="CB49" s="233"/>
      <c r="CC49" s="233"/>
      <c r="CD49" s="233"/>
      <c r="CE49" s="233"/>
      <c r="CF49" s="233"/>
      <c r="CG49" s="184"/>
      <c r="CH49" s="184"/>
      <c r="CI49" s="184"/>
      <c r="CJ49" s="184"/>
      <c r="CK49" s="184"/>
    </row>
    <row r="50" spans="1:91" s="41" customFormat="1" ht="27.95" customHeight="1" x14ac:dyDescent="0.2">
      <c r="A50" s="373"/>
      <c r="B50" s="375" t="str">
        <f>'Checklist - Ranking Office Chem'!B500</f>
        <v>6110</v>
      </c>
      <c r="C50" s="872" t="str">
        <f>'Checklist - Ranking Office Chem'!C500</f>
        <v>Critical and Stand-by Equipment</v>
      </c>
      <c r="D50" s="873"/>
      <c r="E50" s="873"/>
      <c r="F50" s="873"/>
      <c r="G50" s="873"/>
      <c r="H50" s="873"/>
      <c r="I50" s="873"/>
      <c r="J50" s="873"/>
      <c r="K50" s="873"/>
      <c r="L50" s="873"/>
      <c r="M50" s="873"/>
      <c r="N50" s="874"/>
      <c r="O50" s="875">
        <f>'Checklist - Ranking Office Chem'!Y509</f>
        <v>0</v>
      </c>
      <c r="P50" s="876"/>
      <c r="Q50" s="877"/>
      <c r="R50" s="866">
        <f>'Checklist - Ranking Office Chem'!Z509</f>
        <v>75</v>
      </c>
      <c r="S50" s="867"/>
      <c r="T50" s="868"/>
      <c r="U50" s="869">
        <f>'Checklist - Ranking Office Chem'!F510</f>
        <v>30</v>
      </c>
      <c r="V50" s="870"/>
      <c r="W50" s="871"/>
      <c r="X50" s="879"/>
      <c r="Y50" s="880"/>
      <c r="Z50" s="184"/>
      <c r="AA50" s="184"/>
      <c r="AB50" s="183"/>
      <c r="AC50" s="233"/>
      <c r="AD50" s="233"/>
      <c r="AE50" s="233"/>
      <c r="AF50" s="233"/>
      <c r="AG50" s="233"/>
      <c r="AH50" s="233"/>
      <c r="AI50" s="233"/>
      <c r="AJ50" s="233"/>
      <c r="AK50" s="233"/>
      <c r="AL50" s="233"/>
      <c r="AM50" s="233"/>
      <c r="AN50" s="233"/>
      <c r="AO50" s="233"/>
      <c r="AP50" s="233"/>
      <c r="AQ50" s="233"/>
      <c r="AR50" s="233"/>
      <c r="AS50" s="233"/>
      <c r="AT50" s="233"/>
      <c r="AU50" s="233"/>
      <c r="AV50" s="233"/>
      <c r="AW50" s="233"/>
      <c r="AX50" s="233"/>
      <c r="AY50" s="233"/>
      <c r="AZ50" s="233"/>
      <c r="BA50" s="233"/>
      <c r="BB50" s="233"/>
      <c r="BC50" s="233"/>
      <c r="BD50" s="233"/>
      <c r="BE50" s="233"/>
      <c r="BF50" s="233"/>
      <c r="BG50" s="233"/>
      <c r="BH50" s="233"/>
      <c r="BI50" s="233"/>
      <c r="BJ50" s="233"/>
      <c r="BK50" s="233"/>
      <c r="BL50" s="233"/>
      <c r="BM50" s="233"/>
      <c r="BN50" s="233"/>
      <c r="BO50" s="233"/>
      <c r="BP50" s="233"/>
      <c r="BQ50" s="233"/>
      <c r="BR50" s="233"/>
      <c r="BS50" s="233"/>
      <c r="BT50" s="233"/>
      <c r="BU50" s="233"/>
      <c r="BV50" s="233"/>
      <c r="BW50" s="233"/>
      <c r="BX50" s="233"/>
      <c r="BY50" s="233"/>
      <c r="BZ50" s="233"/>
      <c r="CA50" s="233"/>
      <c r="CB50" s="233"/>
      <c r="CC50" s="233"/>
      <c r="CD50" s="233"/>
      <c r="CE50" s="233"/>
      <c r="CF50" s="233"/>
      <c r="CG50" s="184"/>
      <c r="CH50" s="184"/>
      <c r="CI50" s="184"/>
      <c r="CJ50" s="184"/>
      <c r="CK50" s="184"/>
    </row>
    <row r="51" spans="1:91" s="41" customFormat="1" ht="27.95" customHeight="1" x14ac:dyDescent="0.2">
      <c r="A51" s="157"/>
      <c r="B51" s="376">
        <f>'Checklist - Ranking Office Chem'!B511</f>
        <v>6200</v>
      </c>
      <c r="C51" s="872" t="str">
        <f>'Checklist - Ranking Office Chem'!C511</f>
        <v>Mooring Equipment</v>
      </c>
      <c r="D51" s="873"/>
      <c r="E51" s="873"/>
      <c r="F51" s="873"/>
      <c r="G51" s="873"/>
      <c r="H51" s="873"/>
      <c r="I51" s="873"/>
      <c r="J51" s="873"/>
      <c r="K51" s="873"/>
      <c r="L51" s="873"/>
      <c r="M51" s="873"/>
      <c r="N51" s="874"/>
      <c r="O51" s="875">
        <f>'Checklist - Ranking Office Chem'!Y522</f>
        <v>0</v>
      </c>
      <c r="P51" s="876"/>
      <c r="Q51" s="877"/>
      <c r="R51" s="866">
        <f>'Checklist - Ranking Office Chem'!Z522</f>
        <v>75</v>
      </c>
      <c r="S51" s="867"/>
      <c r="T51" s="868"/>
      <c r="U51" s="869">
        <f>'Checklist - Ranking Office Chem'!F523</f>
        <v>45</v>
      </c>
      <c r="V51" s="870"/>
      <c r="W51" s="871"/>
      <c r="X51" s="879"/>
      <c r="Y51" s="880"/>
      <c r="Z51" s="184"/>
      <c r="AA51" s="184"/>
      <c r="AB51" s="183"/>
      <c r="AC51" s="233"/>
      <c r="AD51" s="233"/>
      <c r="AE51" s="233"/>
      <c r="AF51" s="233"/>
      <c r="AG51" s="233"/>
      <c r="AH51" s="233"/>
      <c r="AI51" s="233"/>
      <c r="AJ51" s="233"/>
      <c r="AK51" s="233"/>
      <c r="AL51" s="233"/>
      <c r="AM51" s="233"/>
      <c r="AN51" s="233"/>
      <c r="AO51" s="233"/>
      <c r="AP51" s="233"/>
      <c r="AQ51" s="233"/>
      <c r="AR51" s="233"/>
      <c r="AS51" s="233"/>
      <c r="AT51" s="233"/>
      <c r="AU51" s="233"/>
      <c r="AV51" s="233"/>
      <c r="AW51" s="233"/>
      <c r="AX51" s="233"/>
      <c r="AY51" s="233"/>
      <c r="AZ51" s="233"/>
      <c r="BA51" s="233"/>
      <c r="BB51" s="233"/>
      <c r="BC51" s="233"/>
      <c r="BD51" s="233"/>
      <c r="BE51" s="233"/>
      <c r="BF51" s="233"/>
      <c r="BG51" s="233"/>
      <c r="BH51" s="233"/>
      <c r="BI51" s="233"/>
      <c r="BJ51" s="233"/>
      <c r="BK51" s="233"/>
      <c r="BL51" s="233"/>
      <c r="BM51" s="233"/>
      <c r="BN51" s="233"/>
      <c r="BO51" s="233"/>
      <c r="BP51" s="233"/>
      <c r="BQ51" s="233"/>
      <c r="BR51" s="233"/>
      <c r="BS51" s="233"/>
      <c r="BT51" s="233"/>
      <c r="BU51" s="233"/>
      <c r="BV51" s="233"/>
      <c r="BW51" s="233"/>
      <c r="BX51" s="233"/>
      <c r="BY51" s="233"/>
      <c r="BZ51" s="233"/>
      <c r="CA51" s="233"/>
      <c r="CB51" s="233"/>
      <c r="CC51" s="233"/>
      <c r="CD51" s="233"/>
      <c r="CE51" s="233"/>
      <c r="CF51" s="233"/>
      <c r="CG51" s="184"/>
      <c r="CH51" s="184"/>
      <c r="CI51" s="184"/>
      <c r="CJ51" s="184"/>
      <c r="CK51" s="184"/>
    </row>
    <row r="52" spans="1:91" s="41" customFormat="1" ht="27.95" customHeight="1" x14ac:dyDescent="0.2">
      <c r="A52" s="157"/>
      <c r="B52" s="376" t="str">
        <f>'Checklist - Ranking Office Chem'!B524</f>
        <v>6300</v>
      </c>
      <c r="C52" s="872" t="str">
        <f>'Checklist - Ranking Office Chem'!C524</f>
        <v>Corrosion Prevention of Seawater Ballast Tanks</v>
      </c>
      <c r="D52" s="873"/>
      <c r="E52" s="873"/>
      <c r="F52" s="873"/>
      <c r="G52" s="873"/>
      <c r="H52" s="873"/>
      <c r="I52" s="873"/>
      <c r="J52" s="873"/>
      <c r="K52" s="873"/>
      <c r="L52" s="873"/>
      <c r="M52" s="873"/>
      <c r="N52" s="874"/>
      <c r="O52" s="875">
        <f>'Checklist - Ranking Office Chem'!Y531</f>
        <v>0</v>
      </c>
      <c r="P52" s="876"/>
      <c r="Q52" s="877"/>
      <c r="R52" s="866">
        <f>'Checklist - Ranking Office Chem'!Z531</f>
        <v>75</v>
      </c>
      <c r="S52" s="867"/>
      <c r="T52" s="868"/>
      <c r="U52" s="869">
        <f>'Checklist - Ranking Office Chem'!F532</f>
        <v>40</v>
      </c>
      <c r="V52" s="870"/>
      <c r="W52" s="871"/>
      <c r="X52" s="879"/>
      <c r="Y52" s="880"/>
      <c r="Z52" s="184"/>
      <c r="AA52" s="184"/>
      <c r="AB52" s="183"/>
      <c r="AC52" s="233"/>
      <c r="AD52" s="233"/>
      <c r="AE52" s="233"/>
      <c r="AF52" s="233"/>
      <c r="AG52" s="233"/>
      <c r="AH52" s="233"/>
      <c r="AI52" s="233"/>
      <c r="AJ52" s="233"/>
      <c r="AK52" s="233"/>
      <c r="AL52" s="233"/>
      <c r="AM52" s="233"/>
      <c r="AN52" s="233"/>
      <c r="AO52" s="233"/>
      <c r="AP52" s="233"/>
      <c r="AQ52" s="233"/>
      <c r="AR52" s="233"/>
      <c r="AS52" s="233"/>
      <c r="AT52" s="233"/>
      <c r="AU52" s="233"/>
      <c r="AV52" s="233"/>
      <c r="AW52" s="233"/>
      <c r="AX52" s="233"/>
      <c r="AY52" s="233"/>
      <c r="AZ52" s="233"/>
      <c r="BA52" s="233"/>
      <c r="BB52" s="233"/>
      <c r="BC52" s="233"/>
      <c r="BD52" s="233"/>
      <c r="BE52" s="233"/>
      <c r="BF52" s="233"/>
      <c r="BG52" s="233"/>
      <c r="BH52" s="233"/>
      <c r="BI52" s="233"/>
      <c r="BJ52" s="233"/>
      <c r="BK52" s="233"/>
      <c r="BL52" s="233"/>
      <c r="BM52" s="233"/>
      <c r="BN52" s="233"/>
      <c r="BO52" s="233"/>
      <c r="BP52" s="233"/>
      <c r="BQ52" s="233"/>
      <c r="BR52" s="233"/>
      <c r="BS52" s="233"/>
      <c r="BT52" s="233"/>
      <c r="BU52" s="233"/>
      <c r="BV52" s="233"/>
      <c r="BW52" s="233"/>
      <c r="BX52" s="233"/>
      <c r="BY52" s="233"/>
      <c r="BZ52" s="233"/>
      <c r="CA52" s="233"/>
      <c r="CB52" s="233"/>
      <c r="CC52" s="233"/>
      <c r="CD52" s="233"/>
      <c r="CE52" s="233"/>
      <c r="CF52" s="233"/>
      <c r="CG52" s="184"/>
      <c r="CH52" s="184"/>
      <c r="CI52" s="184"/>
      <c r="CJ52" s="184"/>
      <c r="CK52" s="184"/>
    </row>
    <row r="53" spans="1:91" s="41" customFormat="1" ht="27.95" customHeight="1" thickBot="1" x14ac:dyDescent="0.25">
      <c r="A53" s="157"/>
      <c r="B53" s="376" t="str">
        <f>'Checklist - Ranking Office Chem'!B533</f>
        <v>6400</v>
      </c>
      <c r="C53" s="872" t="str">
        <f>'Checklist - Ranking Office Chem'!C533</f>
        <v xml:space="preserve">Condition Assessment Program, Maintenance    Additional Green Award requirements </v>
      </c>
      <c r="D53" s="873"/>
      <c r="E53" s="873"/>
      <c r="F53" s="873"/>
      <c r="G53" s="873"/>
      <c r="H53" s="873"/>
      <c r="I53" s="873"/>
      <c r="J53" s="873"/>
      <c r="K53" s="873"/>
      <c r="L53" s="873"/>
      <c r="M53" s="873"/>
      <c r="N53" s="874"/>
      <c r="O53" s="875">
        <f>'Checklist - Ranking Office Chem'!Y546</f>
        <v>0</v>
      </c>
      <c r="P53" s="876"/>
      <c r="Q53" s="877"/>
      <c r="R53" s="866">
        <f>'Checklist - Ranking Office Chem'!Z546</f>
        <v>120</v>
      </c>
      <c r="S53" s="867"/>
      <c r="T53" s="868"/>
      <c r="U53" s="869">
        <f>'Checklist - Ranking Office Chem'!F547</f>
        <v>60</v>
      </c>
      <c r="V53" s="870"/>
      <c r="W53" s="871"/>
      <c r="X53" s="879"/>
      <c r="Y53" s="880"/>
      <c r="Z53" s="184"/>
      <c r="AA53" s="184"/>
      <c r="AB53" s="183"/>
      <c r="AC53" s="233"/>
      <c r="AD53" s="233"/>
      <c r="AE53" s="233"/>
      <c r="AF53" s="233"/>
      <c r="AG53" s="233"/>
      <c r="AH53" s="233"/>
      <c r="AI53" s="233"/>
      <c r="AJ53" s="233"/>
      <c r="AK53" s="233"/>
      <c r="AL53" s="233"/>
      <c r="AM53" s="233"/>
      <c r="AN53" s="233"/>
      <c r="AO53" s="233"/>
      <c r="AP53" s="233"/>
      <c r="AQ53" s="233"/>
      <c r="AR53" s="233"/>
      <c r="AS53" s="233"/>
      <c r="AT53" s="233"/>
      <c r="AU53" s="233"/>
      <c r="AV53" s="233"/>
      <c r="AW53" s="233"/>
      <c r="AX53" s="233"/>
      <c r="AY53" s="233"/>
      <c r="AZ53" s="233"/>
      <c r="BA53" s="233"/>
      <c r="BB53" s="233"/>
      <c r="BC53" s="233"/>
      <c r="BD53" s="233"/>
      <c r="BE53" s="233"/>
      <c r="BF53" s="233"/>
      <c r="BG53" s="233"/>
      <c r="BH53" s="233"/>
      <c r="BI53" s="233"/>
      <c r="BJ53" s="233"/>
      <c r="BK53" s="233"/>
      <c r="BL53" s="233"/>
      <c r="BM53" s="233"/>
      <c r="BN53" s="233"/>
      <c r="BO53" s="233"/>
      <c r="BP53" s="233"/>
      <c r="BQ53" s="233"/>
      <c r="BR53" s="233"/>
      <c r="BS53" s="233"/>
      <c r="BT53" s="233"/>
      <c r="BU53" s="233"/>
      <c r="BV53" s="233"/>
      <c r="BW53" s="233"/>
      <c r="BX53" s="233"/>
      <c r="BY53" s="233"/>
      <c r="BZ53" s="233"/>
      <c r="CA53" s="233"/>
      <c r="CB53" s="233"/>
      <c r="CC53" s="233"/>
      <c r="CD53" s="233"/>
      <c r="CE53" s="233"/>
      <c r="CF53" s="233"/>
      <c r="CG53" s="184"/>
      <c r="CH53" s="184"/>
      <c r="CI53" s="184"/>
      <c r="CJ53" s="184"/>
      <c r="CK53" s="184"/>
    </row>
    <row r="54" spans="1:91" s="41" customFormat="1" ht="30" customHeight="1" thickBot="1" x14ac:dyDescent="0.25">
      <c r="A54" s="157"/>
      <c r="B54" s="374">
        <f>'Checklist - Ranking Office Chem'!B548</f>
        <v>7000</v>
      </c>
      <c r="C54" s="878" t="str">
        <f>'Checklist - Ranking Office Chem'!C548</f>
        <v>CREW</v>
      </c>
      <c r="D54" s="878"/>
      <c r="E54" s="878"/>
      <c r="F54" s="878"/>
      <c r="G54" s="878"/>
      <c r="H54" s="878"/>
      <c r="I54" s="878"/>
      <c r="J54" s="878"/>
      <c r="K54" s="878"/>
      <c r="L54" s="878"/>
      <c r="M54" s="878"/>
      <c r="N54" s="878"/>
      <c r="O54" s="653"/>
      <c r="P54" s="653"/>
      <c r="Q54" s="653"/>
      <c r="R54" s="653"/>
      <c r="S54" s="653"/>
      <c r="T54" s="653"/>
      <c r="U54" s="653"/>
      <c r="V54" s="653"/>
      <c r="W54" s="653"/>
      <c r="X54" s="653"/>
      <c r="Y54" s="654"/>
      <c r="Z54" s="184"/>
      <c r="AA54" s="184"/>
      <c r="AB54" s="184"/>
      <c r="AC54" s="233"/>
      <c r="AD54" s="233"/>
      <c r="AE54" s="233"/>
      <c r="AF54" s="233"/>
      <c r="AG54" s="233"/>
      <c r="AH54" s="233"/>
      <c r="AI54" s="233"/>
      <c r="AJ54" s="233"/>
      <c r="AK54" s="233"/>
      <c r="AL54" s="233"/>
      <c r="AM54" s="233"/>
      <c r="AN54" s="233"/>
      <c r="AO54" s="233"/>
      <c r="AP54" s="233"/>
      <c r="AQ54" s="233"/>
      <c r="AR54" s="233"/>
      <c r="AS54" s="233"/>
      <c r="AT54" s="233"/>
      <c r="AU54" s="233"/>
      <c r="AV54" s="233"/>
      <c r="AW54" s="233"/>
      <c r="AX54" s="233"/>
      <c r="AY54" s="233"/>
      <c r="AZ54" s="233"/>
      <c r="BA54" s="233"/>
      <c r="BB54" s="233"/>
      <c r="BC54" s="233"/>
      <c r="BD54" s="233"/>
      <c r="BE54" s="233"/>
      <c r="BF54" s="233"/>
      <c r="BG54" s="233"/>
      <c r="BH54" s="233"/>
      <c r="BI54" s="233"/>
      <c r="BJ54" s="233"/>
      <c r="BK54" s="233"/>
      <c r="BL54" s="233"/>
      <c r="BM54" s="233"/>
      <c r="BN54" s="233"/>
      <c r="BO54" s="233"/>
      <c r="BP54" s="233"/>
      <c r="BQ54" s="233"/>
      <c r="BR54" s="233"/>
      <c r="BS54" s="233"/>
      <c r="BT54" s="233"/>
      <c r="BU54" s="233"/>
      <c r="BV54" s="233"/>
      <c r="BW54" s="233"/>
      <c r="BX54" s="233"/>
      <c r="BY54" s="233"/>
      <c r="BZ54" s="233"/>
      <c r="CA54" s="233"/>
      <c r="CB54" s="233"/>
      <c r="CC54" s="233"/>
      <c r="CD54" s="233"/>
      <c r="CE54" s="233"/>
      <c r="CF54" s="233"/>
      <c r="CG54" s="184"/>
      <c r="CH54" s="184"/>
      <c r="CI54" s="184"/>
      <c r="CJ54" s="184"/>
      <c r="CK54" s="184"/>
    </row>
    <row r="55" spans="1:91" s="41" customFormat="1" ht="27.95" customHeight="1" x14ac:dyDescent="0.2">
      <c r="A55" s="157"/>
      <c r="B55" s="375">
        <f>'Checklist - Ranking Office Chem'!B549</f>
        <v>7100</v>
      </c>
      <c r="C55" s="872" t="str">
        <f>'Checklist - Ranking Office Chem'!C549</f>
        <v>Employment of Personnel</v>
      </c>
      <c r="D55" s="873"/>
      <c r="E55" s="873"/>
      <c r="F55" s="873"/>
      <c r="G55" s="873"/>
      <c r="H55" s="873"/>
      <c r="I55" s="873"/>
      <c r="J55" s="873"/>
      <c r="K55" s="873"/>
      <c r="L55" s="873"/>
      <c r="M55" s="873"/>
      <c r="N55" s="874"/>
      <c r="O55" s="875">
        <f>'Checklist - Ranking Office Chem'!Y555</f>
        <v>0</v>
      </c>
      <c r="P55" s="876"/>
      <c r="Q55" s="877"/>
      <c r="R55" s="866">
        <f>'Checklist - Ranking Office Chem'!Z555</f>
        <v>30</v>
      </c>
      <c r="S55" s="867"/>
      <c r="T55" s="868"/>
      <c r="U55" s="869">
        <f>'Checklist - Ranking Office Chem'!F556</f>
        <v>0</v>
      </c>
      <c r="V55" s="870"/>
      <c r="W55" s="871"/>
      <c r="X55" s="879"/>
      <c r="Y55" s="880"/>
      <c r="Z55" s="184"/>
      <c r="AA55" s="184"/>
      <c r="AB55" s="183"/>
      <c r="AC55" s="233"/>
      <c r="AD55" s="233"/>
      <c r="AE55" s="233"/>
      <c r="AF55" s="233"/>
      <c r="AG55" s="233"/>
      <c r="AH55" s="233"/>
      <c r="AI55" s="233"/>
      <c r="AJ55" s="233"/>
      <c r="AK55" s="233"/>
      <c r="AL55" s="233"/>
      <c r="AM55" s="233"/>
      <c r="AN55" s="233"/>
      <c r="AO55" s="233"/>
      <c r="AP55" s="233"/>
      <c r="AQ55" s="233"/>
      <c r="AR55" s="233"/>
      <c r="AS55" s="233"/>
      <c r="AT55" s="233"/>
      <c r="AU55" s="233"/>
      <c r="AV55" s="233"/>
      <c r="AW55" s="233"/>
      <c r="AX55" s="233"/>
      <c r="AY55" s="233"/>
      <c r="AZ55" s="233"/>
      <c r="BA55" s="233"/>
      <c r="BB55" s="233"/>
      <c r="BC55" s="233"/>
      <c r="BD55" s="233"/>
      <c r="BE55" s="233"/>
      <c r="BF55" s="233"/>
      <c r="BG55" s="233"/>
      <c r="BH55" s="233"/>
      <c r="BI55" s="233"/>
      <c r="BJ55" s="233"/>
      <c r="BK55" s="233"/>
      <c r="BL55" s="233"/>
      <c r="BM55" s="233"/>
      <c r="BN55" s="233"/>
      <c r="BO55" s="233"/>
      <c r="BP55" s="233"/>
      <c r="BQ55" s="233"/>
      <c r="BR55" s="233"/>
      <c r="BS55" s="233"/>
      <c r="BT55" s="233"/>
      <c r="BU55" s="233"/>
      <c r="BV55" s="233"/>
      <c r="BW55" s="233"/>
      <c r="BX55" s="233"/>
      <c r="BY55" s="233"/>
      <c r="BZ55" s="233"/>
      <c r="CA55" s="233"/>
      <c r="CB55" s="233"/>
      <c r="CC55" s="233"/>
      <c r="CD55" s="233"/>
      <c r="CE55" s="233"/>
      <c r="CF55" s="233"/>
      <c r="CG55" s="184"/>
      <c r="CH55" s="184"/>
      <c r="CI55" s="184"/>
      <c r="CJ55" s="184"/>
      <c r="CK55" s="184"/>
    </row>
    <row r="56" spans="1:91" s="41" customFormat="1" ht="27.95" customHeight="1" x14ac:dyDescent="0.2">
      <c r="A56" s="157"/>
      <c r="B56" s="375" t="str">
        <f>'Checklist - Ranking Office Chem'!B557</f>
        <v>7200</v>
      </c>
      <c r="C56" s="872" t="str">
        <f>'Checklist - Ranking Office Chem'!C557</f>
        <v>Extra Personnel, Additional Green Award Requirement</v>
      </c>
      <c r="D56" s="873"/>
      <c r="E56" s="873"/>
      <c r="F56" s="873"/>
      <c r="G56" s="873"/>
      <c r="H56" s="873"/>
      <c r="I56" s="873"/>
      <c r="J56" s="873"/>
      <c r="K56" s="873"/>
      <c r="L56" s="873"/>
      <c r="M56" s="873"/>
      <c r="N56" s="874"/>
      <c r="O56" s="875">
        <f>'Checklist - Ranking Office Chem'!Y566</f>
        <v>0</v>
      </c>
      <c r="P56" s="876"/>
      <c r="Q56" s="877"/>
      <c r="R56" s="866">
        <f>'Checklist - Ranking Office Chem'!Z566</f>
        <v>80</v>
      </c>
      <c r="S56" s="867"/>
      <c r="T56" s="868"/>
      <c r="U56" s="869">
        <f>'Checklist - Ranking Office Chem'!F567</f>
        <v>40</v>
      </c>
      <c r="V56" s="870"/>
      <c r="W56" s="871"/>
      <c r="X56" s="879"/>
      <c r="Y56" s="880"/>
      <c r="Z56" s="184"/>
      <c r="AA56" s="184"/>
      <c r="AB56" s="18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3"/>
      <c r="AY56" s="233"/>
      <c r="AZ56" s="233"/>
      <c r="BA56" s="233"/>
      <c r="BB56" s="233"/>
      <c r="BC56" s="233"/>
      <c r="BD56" s="233"/>
      <c r="BE56" s="233"/>
      <c r="BF56" s="233"/>
      <c r="BG56" s="233"/>
      <c r="BH56" s="233"/>
      <c r="BI56" s="233"/>
      <c r="BJ56" s="233"/>
      <c r="BK56" s="233"/>
      <c r="BL56" s="233"/>
      <c r="BM56" s="233"/>
      <c r="BN56" s="233"/>
      <c r="BO56" s="233"/>
      <c r="BP56" s="233"/>
      <c r="BQ56" s="233"/>
      <c r="BR56" s="233"/>
      <c r="BS56" s="233"/>
      <c r="BT56" s="233"/>
      <c r="BU56" s="233"/>
      <c r="BV56" s="233"/>
      <c r="BW56" s="233"/>
      <c r="BX56" s="233"/>
      <c r="BY56" s="233"/>
      <c r="BZ56" s="233"/>
      <c r="CA56" s="233"/>
      <c r="CB56" s="233"/>
      <c r="CC56" s="233"/>
      <c r="CD56" s="233"/>
      <c r="CE56" s="233"/>
      <c r="CF56" s="233"/>
      <c r="CG56" s="184"/>
      <c r="CH56" s="184"/>
      <c r="CI56" s="184"/>
      <c r="CJ56" s="184"/>
      <c r="CK56" s="184"/>
    </row>
    <row r="57" spans="1:91" s="41" customFormat="1" ht="27.95" customHeight="1" x14ac:dyDescent="0.2">
      <c r="A57" s="157"/>
      <c r="B57" s="375" t="str">
        <f>'Checklist - Ranking Office Chem'!B568</f>
        <v>7300</v>
      </c>
      <c r="C57" s="872" t="str">
        <f>'Checklist - Ranking Office Chem'!C568</f>
        <v>Training / Courses for Personnel, Additional Green Award Requirements &amp; IMO Model Courses</v>
      </c>
      <c r="D57" s="873"/>
      <c r="E57" s="873"/>
      <c r="F57" s="873"/>
      <c r="G57" s="873"/>
      <c r="H57" s="873"/>
      <c r="I57" s="873"/>
      <c r="J57" s="873"/>
      <c r="K57" s="873"/>
      <c r="L57" s="873"/>
      <c r="M57" s="873"/>
      <c r="N57" s="874"/>
      <c r="O57" s="875">
        <f>'Checklist - Ranking Office Chem'!Y583</f>
        <v>0</v>
      </c>
      <c r="P57" s="876"/>
      <c r="Q57" s="877"/>
      <c r="R57" s="866">
        <f>'Checklist - Ranking Office Chem'!Z583</f>
        <v>135</v>
      </c>
      <c r="S57" s="867"/>
      <c r="T57" s="868"/>
      <c r="U57" s="869">
        <f>'Checklist - Ranking Office Chem'!F584</f>
        <v>65</v>
      </c>
      <c r="V57" s="870"/>
      <c r="W57" s="871"/>
      <c r="X57" s="879"/>
      <c r="Y57" s="880"/>
      <c r="Z57" s="184"/>
      <c r="AA57" s="184"/>
      <c r="AB57" s="183"/>
      <c r="AC57" s="233"/>
      <c r="AD57" s="233"/>
      <c r="AE57" s="233"/>
      <c r="AF57" s="233"/>
      <c r="AG57" s="233"/>
      <c r="AH57" s="233"/>
      <c r="AI57" s="233"/>
      <c r="AJ57" s="233"/>
      <c r="AK57" s="233"/>
      <c r="AL57" s="233"/>
      <c r="AM57" s="233"/>
      <c r="AN57" s="233"/>
      <c r="AO57" s="233"/>
      <c r="AP57" s="233"/>
      <c r="AQ57" s="233"/>
      <c r="AR57" s="233"/>
      <c r="AS57" s="233"/>
      <c r="AT57" s="233"/>
      <c r="AU57" s="233"/>
      <c r="AV57" s="233"/>
      <c r="AW57" s="233"/>
      <c r="AX57" s="233"/>
      <c r="AY57" s="233"/>
      <c r="AZ57" s="233"/>
      <c r="BA57" s="233"/>
      <c r="BB57" s="233"/>
      <c r="BC57" s="233"/>
      <c r="BD57" s="233"/>
      <c r="BE57" s="233"/>
      <c r="BF57" s="233"/>
      <c r="BG57" s="233"/>
      <c r="BH57" s="233"/>
      <c r="BI57" s="233"/>
      <c r="BJ57" s="233"/>
      <c r="BK57" s="233"/>
      <c r="BL57" s="233"/>
      <c r="BM57" s="233"/>
      <c r="BN57" s="233"/>
      <c r="BO57" s="233"/>
      <c r="BP57" s="233"/>
      <c r="BQ57" s="233"/>
      <c r="BR57" s="233"/>
      <c r="BS57" s="233"/>
      <c r="BT57" s="233"/>
      <c r="BU57" s="233"/>
      <c r="BV57" s="233"/>
      <c r="BW57" s="233"/>
      <c r="BX57" s="233"/>
      <c r="BY57" s="233"/>
      <c r="BZ57" s="233"/>
      <c r="CA57" s="233"/>
      <c r="CB57" s="233"/>
      <c r="CC57" s="233"/>
      <c r="CD57" s="233"/>
      <c r="CE57" s="233"/>
      <c r="CF57" s="233"/>
      <c r="CG57" s="184"/>
      <c r="CH57" s="184"/>
      <c r="CI57" s="184"/>
      <c r="CJ57" s="184"/>
      <c r="CK57" s="184"/>
    </row>
    <row r="58" spans="1:91" s="41" customFormat="1" ht="27.95" customHeight="1" x14ac:dyDescent="0.2">
      <c r="A58" s="157"/>
      <c r="B58" s="375">
        <f>'Checklist - Ranking Office Chem'!B585</f>
        <v>7400</v>
      </c>
      <c r="C58" s="872" t="str">
        <f>'Checklist - Ranking Office Chem'!C585</f>
        <v>Familiarization, Additional Green Award Requirements</v>
      </c>
      <c r="D58" s="873"/>
      <c r="E58" s="873"/>
      <c r="F58" s="873"/>
      <c r="G58" s="873"/>
      <c r="H58" s="873"/>
      <c r="I58" s="873"/>
      <c r="J58" s="873"/>
      <c r="K58" s="873"/>
      <c r="L58" s="873"/>
      <c r="M58" s="873"/>
      <c r="N58" s="874"/>
      <c r="O58" s="875">
        <f>'Checklist - Ranking Office Chem'!Y592</f>
        <v>0</v>
      </c>
      <c r="P58" s="876"/>
      <c r="Q58" s="877"/>
      <c r="R58" s="866">
        <f>'Checklist - Ranking Office Chem'!Z592</f>
        <v>80</v>
      </c>
      <c r="S58" s="867"/>
      <c r="T58" s="868"/>
      <c r="U58" s="869">
        <f>'Checklist - Ranking Office Chem'!F593</f>
        <v>50</v>
      </c>
      <c r="V58" s="870"/>
      <c r="W58" s="871"/>
      <c r="X58" s="879"/>
      <c r="Y58" s="880"/>
      <c r="Z58" s="184"/>
      <c r="AA58" s="184"/>
      <c r="AB58" s="183"/>
      <c r="AC58" s="233"/>
      <c r="AD58" s="233"/>
      <c r="AE58" s="233"/>
      <c r="AF58" s="233"/>
      <c r="AG58" s="233"/>
      <c r="AH58" s="233"/>
      <c r="AI58" s="233"/>
      <c r="AJ58" s="233"/>
      <c r="AK58" s="233"/>
      <c r="AL58" s="233"/>
      <c r="AM58" s="233"/>
      <c r="AN58" s="233"/>
      <c r="AO58" s="233"/>
      <c r="AP58" s="233"/>
      <c r="AQ58" s="233"/>
      <c r="AR58" s="233"/>
      <c r="AS58" s="233"/>
      <c r="AT58" s="233"/>
      <c r="AU58" s="233"/>
      <c r="AV58" s="233"/>
      <c r="AW58" s="233"/>
      <c r="AX58" s="233"/>
      <c r="AY58" s="233"/>
      <c r="AZ58" s="233"/>
      <c r="BA58" s="233"/>
      <c r="BB58" s="233"/>
      <c r="BC58" s="233"/>
      <c r="BD58" s="233"/>
      <c r="BE58" s="233"/>
      <c r="BF58" s="233"/>
      <c r="BG58" s="233"/>
      <c r="BH58" s="233"/>
      <c r="BI58" s="233"/>
      <c r="BJ58" s="233"/>
      <c r="BK58" s="233"/>
      <c r="BL58" s="233"/>
      <c r="BM58" s="233"/>
      <c r="BN58" s="233"/>
      <c r="BO58" s="233"/>
      <c r="BP58" s="233"/>
      <c r="BQ58" s="233"/>
      <c r="BR58" s="233"/>
      <c r="BS58" s="233"/>
      <c r="BT58" s="233"/>
      <c r="BU58" s="233"/>
      <c r="BV58" s="233"/>
      <c r="BW58" s="233"/>
      <c r="BX58" s="233"/>
      <c r="BY58" s="233"/>
      <c r="BZ58" s="233"/>
      <c r="CA58" s="233"/>
      <c r="CB58" s="233"/>
      <c r="CC58" s="233"/>
      <c r="CD58" s="233"/>
      <c r="CE58" s="233"/>
      <c r="CF58" s="233"/>
      <c r="CG58" s="184"/>
      <c r="CH58" s="184"/>
      <c r="CI58" s="184"/>
      <c r="CJ58" s="184"/>
      <c r="CK58" s="184"/>
    </row>
    <row r="59" spans="1:91" s="41" customFormat="1" ht="27.95" customHeight="1" thickBot="1" x14ac:dyDescent="0.25">
      <c r="A59" s="157"/>
      <c r="B59" s="375" t="str">
        <f>'Checklist - Ranking Office Chem'!B594</f>
        <v>7500</v>
      </c>
      <c r="C59" s="872" t="str">
        <f>'Checklist - Ranking Office Chem'!C594</f>
        <v>Safe Manning and Fatigue Management</v>
      </c>
      <c r="D59" s="873"/>
      <c r="E59" s="873"/>
      <c r="F59" s="873"/>
      <c r="G59" s="873"/>
      <c r="H59" s="873"/>
      <c r="I59" s="873"/>
      <c r="J59" s="873"/>
      <c r="K59" s="873"/>
      <c r="L59" s="873"/>
      <c r="M59" s="873"/>
      <c r="N59" s="874"/>
      <c r="O59" s="875">
        <f>'Checklist - Ranking Office Chem'!Y607</f>
        <v>0</v>
      </c>
      <c r="P59" s="876"/>
      <c r="Q59" s="877"/>
      <c r="R59" s="866">
        <f>'Checklist - Ranking Office Chem'!Z607</f>
        <v>110</v>
      </c>
      <c r="S59" s="867"/>
      <c r="T59" s="868"/>
      <c r="U59" s="869">
        <f>'Checklist - Ranking Office Chem'!F608</f>
        <v>65</v>
      </c>
      <c r="V59" s="870"/>
      <c r="W59" s="871"/>
      <c r="X59" s="879"/>
      <c r="Y59" s="880"/>
      <c r="Z59" s="184"/>
      <c r="AA59" s="184"/>
      <c r="AB59" s="183"/>
      <c r="AC59" s="233"/>
      <c r="AD59" s="233"/>
      <c r="AE59" s="233"/>
      <c r="AF59" s="233"/>
      <c r="AG59" s="233"/>
      <c r="AH59" s="233"/>
      <c r="AI59" s="233"/>
      <c r="AJ59" s="233"/>
      <c r="AK59" s="233"/>
      <c r="AL59" s="233"/>
      <c r="AM59" s="233"/>
      <c r="AN59" s="233"/>
      <c r="AO59" s="233"/>
      <c r="AP59" s="233"/>
      <c r="AQ59" s="233"/>
      <c r="AR59" s="233"/>
      <c r="AS59" s="233"/>
      <c r="AT59" s="233"/>
      <c r="AU59" s="233"/>
      <c r="AV59" s="233"/>
      <c r="AW59" s="233"/>
      <c r="AX59" s="233"/>
      <c r="AY59" s="233"/>
      <c r="AZ59" s="233"/>
      <c r="BA59" s="233"/>
      <c r="BB59" s="233"/>
      <c r="BC59" s="233"/>
      <c r="BD59" s="233"/>
      <c r="BE59" s="233"/>
      <c r="BF59" s="233"/>
      <c r="BG59" s="233"/>
      <c r="BH59" s="233"/>
      <c r="BI59" s="233"/>
      <c r="BJ59" s="233"/>
      <c r="BK59" s="233"/>
      <c r="BL59" s="233"/>
      <c r="BM59" s="233"/>
      <c r="BN59" s="233"/>
      <c r="BO59" s="233"/>
      <c r="BP59" s="233"/>
      <c r="BQ59" s="233"/>
      <c r="BR59" s="233"/>
      <c r="BS59" s="233"/>
      <c r="BT59" s="233"/>
      <c r="BU59" s="233"/>
      <c r="BV59" s="233"/>
      <c r="BW59" s="233"/>
      <c r="BX59" s="233"/>
      <c r="BY59" s="233"/>
      <c r="BZ59" s="233"/>
      <c r="CA59" s="233"/>
      <c r="CB59" s="233"/>
      <c r="CC59" s="233"/>
      <c r="CD59" s="233"/>
      <c r="CE59" s="233"/>
      <c r="CF59" s="233"/>
      <c r="CG59" s="184"/>
      <c r="CH59" s="184"/>
      <c r="CI59" s="184"/>
      <c r="CJ59" s="184"/>
      <c r="CK59" s="184"/>
    </row>
    <row r="60" spans="1:91" s="41" customFormat="1" ht="30" customHeight="1" thickBot="1" x14ac:dyDescent="0.25">
      <c r="A60" s="157"/>
      <c r="B60" s="374">
        <f>'Checklist - Ranking Office Chem'!B609</f>
        <v>9000</v>
      </c>
      <c r="C60" s="878" t="str">
        <f>'Checklist - Ranking Office Chem'!C609</f>
        <v>REQUIREMENTS ACCORDING TO ISO STANDARDS</v>
      </c>
      <c r="D60" s="878"/>
      <c r="E60" s="878"/>
      <c r="F60" s="878"/>
      <c r="G60" s="878"/>
      <c r="H60" s="878"/>
      <c r="I60" s="878"/>
      <c r="J60" s="878"/>
      <c r="K60" s="878"/>
      <c r="L60" s="878"/>
      <c r="M60" s="878"/>
      <c r="N60" s="878"/>
      <c r="O60" s="653"/>
      <c r="P60" s="653"/>
      <c r="Q60" s="653"/>
      <c r="R60" s="653"/>
      <c r="S60" s="653"/>
      <c r="T60" s="653"/>
      <c r="U60" s="653"/>
      <c r="V60" s="653"/>
      <c r="W60" s="653"/>
      <c r="X60" s="653"/>
      <c r="Y60" s="654"/>
      <c r="Z60" s="184"/>
      <c r="AA60" s="184"/>
      <c r="AB60" s="184"/>
      <c r="AC60" s="233"/>
      <c r="AD60" s="233"/>
      <c r="AE60" s="233"/>
      <c r="AF60" s="233"/>
      <c r="AG60" s="233"/>
      <c r="AH60" s="233"/>
      <c r="AI60" s="233"/>
      <c r="AJ60" s="233"/>
      <c r="AK60" s="233"/>
      <c r="AL60" s="233"/>
      <c r="AM60" s="233"/>
      <c r="AN60" s="233"/>
      <c r="AO60" s="233"/>
      <c r="AP60" s="233"/>
      <c r="AQ60" s="233"/>
      <c r="AR60" s="233"/>
      <c r="AS60" s="233"/>
      <c r="AT60" s="233"/>
      <c r="AU60" s="233"/>
      <c r="AV60" s="233"/>
      <c r="AW60" s="233"/>
      <c r="AX60" s="233"/>
      <c r="AY60" s="233"/>
      <c r="AZ60" s="233"/>
      <c r="BA60" s="233"/>
      <c r="BB60" s="233"/>
      <c r="BC60" s="233"/>
      <c r="BD60" s="233"/>
      <c r="BE60" s="233"/>
      <c r="BF60" s="233"/>
      <c r="BG60" s="233"/>
      <c r="BH60" s="233"/>
      <c r="BI60" s="233"/>
      <c r="BJ60" s="233"/>
      <c r="BK60" s="233"/>
      <c r="BL60" s="233"/>
      <c r="BM60" s="233"/>
      <c r="BN60" s="233"/>
      <c r="BO60" s="233"/>
      <c r="BP60" s="233"/>
      <c r="BQ60" s="233"/>
      <c r="BR60" s="233"/>
      <c r="BS60" s="233"/>
      <c r="BT60" s="233"/>
      <c r="BU60" s="233"/>
      <c r="BV60" s="233"/>
      <c r="BW60" s="233"/>
      <c r="BX60" s="233"/>
      <c r="BY60" s="233"/>
      <c r="BZ60" s="233"/>
      <c r="CA60" s="233"/>
      <c r="CB60" s="233"/>
      <c r="CC60" s="233"/>
      <c r="CD60" s="233"/>
      <c r="CE60" s="233"/>
      <c r="CF60" s="233"/>
      <c r="CG60" s="184"/>
      <c r="CH60" s="184"/>
      <c r="CI60" s="184"/>
      <c r="CJ60" s="184"/>
      <c r="CK60" s="184"/>
    </row>
    <row r="61" spans="1:91" s="41" customFormat="1" ht="27.95" customHeight="1" thickBot="1" x14ac:dyDescent="0.25">
      <c r="A61" s="157"/>
      <c r="B61" s="377" t="str">
        <f>'Checklist - Ranking Office Chem'!B610</f>
        <v>9421</v>
      </c>
      <c r="C61" s="936" t="str">
        <f>'Checklist - Ranking Office Chem'!C610</f>
        <v>ISO Certification</v>
      </c>
      <c r="D61" s="937"/>
      <c r="E61" s="937"/>
      <c r="F61" s="937"/>
      <c r="G61" s="937"/>
      <c r="H61" s="937"/>
      <c r="I61" s="937"/>
      <c r="J61" s="937"/>
      <c r="K61" s="937"/>
      <c r="L61" s="937"/>
      <c r="M61" s="937"/>
      <c r="N61" s="938"/>
      <c r="O61" s="927">
        <f>'Checklist - Ranking Office Chem'!Y621</f>
        <v>0</v>
      </c>
      <c r="P61" s="928"/>
      <c r="Q61" s="929"/>
      <c r="R61" s="959">
        <f>'Checklist - Ranking Office Chem'!Z621</f>
        <v>95</v>
      </c>
      <c r="S61" s="960"/>
      <c r="T61" s="961"/>
      <c r="U61" s="950">
        <f>'Checklist - Ranking Office Chem'!F622</f>
        <v>0</v>
      </c>
      <c r="V61" s="951"/>
      <c r="W61" s="952"/>
      <c r="X61" s="893"/>
      <c r="Y61" s="894"/>
      <c r="Z61" s="184"/>
      <c r="AA61" s="184"/>
      <c r="AB61" s="183"/>
      <c r="AC61" s="233"/>
      <c r="AD61" s="233"/>
      <c r="AE61" s="233"/>
      <c r="AF61" s="233"/>
      <c r="AG61" s="233"/>
      <c r="AH61" s="233"/>
      <c r="AI61" s="233"/>
      <c r="AJ61" s="233"/>
      <c r="AK61" s="233"/>
      <c r="AL61" s="233"/>
      <c r="AM61" s="233"/>
      <c r="AN61" s="233"/>
      <c r="AO61" s="233"/>
      <c r="AP61" s="233"/>
      <c r="AQ61" s="233"/>
      <c r="AR61" s="233"/>
      <c r="AS61" s="233"/>
      <c r="AT61" s="233"/>
      <c r="AU61" s="233"/>
      <c r="AV61" s="233"/>
      <c r="AW61" s="233"/>
      <c r="AX61" s="233"/>
      <c r="AY61" s="233"/>
      <c r="AZ61" s="233"/>
      <c r="BA61" s="233"/>
      <c r="BB61" s="233"/>
      <c r="BC61" s="233"/>
      <c r="BD61" s="233"/>
      <c r="BE61" s="233"/>
      <c r="BF61" s="233"/>
      <c r="BG61" s="233"/>
      <c r="BH61" s="233"/>
      <c r="BI61" s="233"/>
      <c r="BJ61" s="233"/>
      <c r="BK61" s="233"/>
      <c r="BL61" s="233"/>
      <c r="BM61" s="233"/>
      <c r="BN61" s="233"/>
      <c r="BO61" s="233"/>
      <c r="BP61" s="233"/>
      <c r="BQ61" s="233"/>
      <c r="BR61" s="233"/>
      <c r="BS61" s="233"/>
      <c r="BT61" s="233"/>
      <c r="BU61" s="233"/>
      <c r="BV61" s="233"/>
      <c r="BW61" s="233"/>
      <c r="BX61" s="233"/>
      <c r="BY61" s="233"/>
      <c r="BZ61" s="233"/>
      <c r="CA61" s="233"/>
      <c r="CB61" s="233"/>
      <c r="CC61" s="233"/>
      <c r="CD61" s="233"/>
      <c r="CE61" s="233"/>
      <c r="CF61" s="233"/>
      <c r="CG61" s="184"/>
      <c r="CH61" s="184"/>
      <c r="CI61" s="184"/>
      <c r="CJ61" s="184"/>
      <c r="CK61" s="184"/>
    </row>
    <row r="62" spans="1:91" s="41" customFormat="1" ht="30" customHeight="1" thickBot="1" x14ac:dyDescent="0.25">
      <c r="A62" s="157"/>
      <c r="B62" s="378"/>
      <c r="C62" s="933" t="s">
        <v>196</v>
      </c>
      <c r="D62" s="934"/>
      <c r="E62" s="934"/>
      <c r="F62" s="934"/>
      <c r="G62" s="934"/>
      <c r="H62" s="934"/>
      <c r="I62" s="934"/>
      <c r="J62" s="934"/>
      <c r="K62" s="934"/>
      <c r="L62" s="934"/>
      <c r="M62" s="934"/>
      <c r="N62" s="935"/>
      <c r="O62" s="930">
        <f>SUM(O4:Q61)</f>
        <v>0</v>
      </c>
      <c r="P62" s="931"/>
      <c r="Q62" s="932"/>
      <c r="R62" s="956">
        <f>SUM(R4:T61)</f>
        <v>3440</v>
      </c>
      <c r="S62" s="957"/>
      <c r="T62" s="958"/>
      <c r="U62" s="947">
        <f>SUM(U4:W61)</f>
        <v>1445</v>
      </c>
      <c r="V62" s="948"/>
      <c r="W62" s="949"/>
      <c r="X62" s="379"/>
      <c r="Y62" s="380"/>
      <c r="Z62" s="184"/>
      <c r="AA62" s="184"/>
      <c r="AB62" s="183"/>
      <c r="AC62" s="233"/>
      <c r="AD62" s="233"/>
      <c r="AE62" s="233"/>
      <c r="AF62" s="233"/>
      <c r="AG62" s="233"/>
      <c r="AH62" s="233"/>
      <c r="AI62" s="233"/>
      <c r="AJ62" s="233"/>
      <c r="AK62" s="233"/>
      <c r="AL62" s="233"/>
      <c r="AM62" s="233"/>
      <c r="AN62" s="233"/>
      <c r="AO62" s="233"/>
      <c r="AP62" s="233"/>
      <c r="AQ62" s="233"/>
      <c r="AR62" s="233"/>
      <c r="AS62" s="233"/>
      <c r="AT62" s="233"/>
      <c r="AU62" s="233"/>
      <c r="AV62" s="233"/>
      <c r="AW62" s="233"/>
      <c r="AX62" s="233"/>
      <c r="AY62" s="233"/>
      <c r="AZ62" s="233"/>
      <c r="BA62" s="233"/>
      <c r="BB62" s="233"/>
      <c r="BC62" s="233"/>
      <c r="BD62" s="233"/>
      <c r="BE62" s="233"/>
      <c r="BF62" s="233"/>
      <c r="BG62" s="233"/>
      <c r="BH62" s="233"/>
      <c r="BI62" s="233"/>
      <c r="BJ62" s="233"/>
      <c r="BK62" s="233"/>
      <c r="BL62" s="233"/>
      <c r="BM62" s="233"/>
      <c r="BN62" s="233"/>
      <c r="BO62" s="233"/>
      <c r="BP62" s="233"/>
      <c r="BQ62" s="233"/>
      <c r="BR62" s="233"/>
      <c r="BS62" s="233"/>
      <c r="BT62" s="233"/>
      <c r="BU62" s="233"/>
      <c r="BV62" s="233"/>
      <c r="BW62" s="233"/>
      <c r="BX62" s="233"/>
      <c r="BY62" s="233"/>
      <c r="BZ62" s="233"/>
      <c r="CA62" s="233"/>
      <c r="CB62" s="233"/>
      <c r="CC62" s="233"/>
      <c r="CD62" s="233"/>
      <c r="CE62" s="233"/>
      <c r="CF62" s="233"/>
      <c r="CG62" s="184"/>
      <c r="CH62" s="184"/>
      <c r="CI62" s="184"/>
      <c r="CJ62" s="184"/>
      <c r="CK62" s="184"/>
      <c r="CL62" s="184"/>
      <c r="CM62" s="184"/>
    </row>
    <row r="63" spans="1:91" ht="21" customHeight="1" x14ac:dyDescent="0.2">
      <c r="A63" s="186"/>
      <c r="B63" s="48"/>
      <c r="C63" s="48"/>
      <c r="D63" s="48"/>
      <c r="E63" s="48"/>
      <c r="F63" s="48"/>
      <c r="G63" s="48"/>
      <c r="H63" s="48"/>
      <c r="I63" s="48"/>
      <c r="J63" s="48"/>
      <c r="K63" s="48"/>
      <c r="L63" s="48"/>
      <c r="M63" s="48"/>
      <c r="N63" s="48"/>
      <c r="O63" s="48"/>
      <c r="P63" s="48"/>
      <c r="Q63" s="48"/>
      <c r="R63" s="48"/>
      <c r="S63" s="48"/>
      <c r="T63" s="48"/>
      <c r="U63" s="48"/>
      <c r="V63" s="48"/>
      <c r="W63" s="48"/>
      <c r="X63" s="30"/>
      <c r="Y63" s="48"/>
      <c r="Z63" s="187"/>
      <c r="AA63" s="184"/>
      <c r="AE63" s="939" t="s">
        <v>191</v>
      </c>
      <c r="AF63" s="940"/>
      <c r="CG63" s="48"/>
      <c r="CH63" s="48"/>
      <c r="CI63" s="48"/>
      <c r="CJ63" s="48"/>
      <c r="CK63" s="48"/>
      <c r="CL63" s="48"/>
      <c r="CM63" s="48"/>
    </row>
    <row r="64" spans="1:91" ht="29.25" customHeight="1" thickBot="1" x14ac:dyDescent="0.25">
      <c r="A64" s="186"/>
      <c r="B64" s="188" t="s">
        <v>355</v>
      </c>
      <c r="C64" s="2"/>
      <c r="D64" s="48"/>
      <c r="E64" s="48"/>
      <c r="F64" s="48"/>
      <c r="G64" s="48"/>
      <c r="H64" s="48"/>
      <c r="I64" s="48"/>
      <c r="J64" s="48"/>
      <c r="K64" s="48"/>
      <c r="L64" s="48"/>
      <c r="M64" s="48"/>
      <c r="N64" s="48"/>
      <c r="O64" s="48"/>
      <c r="P64" s="48"/>
      <c r="Q64" s="48"/>
      <c r="R64" s="48"/>
      <c r="S64" s="48"/>
      <c r="T64" s="48"/>
      <c r="U64" s="48"/>
      <c r="V64" s="48"/>
      <c r="W64" s="48"/>
      <c r="X64" s="48"/>
      <c r="Y64" s="48"/>
      <c r="Z64" s="187"/>
      <c r="AA64" s="184"/>
      <c r="AE64" s="235" t="s">
        <v>356</v>
      </c>
      <c r="AF64" s="236">
        <f>O62/R62</f>
        <v>0</v>
      </c>
      <c r="CG64" s="48"/>
      <c r="CH64" s="48"/>
      <c r="CI64" s="48"/>
      <c r="CJ64" s="48"/>
      <c r="CK64" s="48"/>
      <c r="CL64" s="48"/>
      <c r="CM64" s="48"/>
    </row>
    <row r="65" spans="1:91" ht="30" customHeight="1" x14ac:dyDescent="0.2">
      <c r="A65" s="186"/>
      <c r="B65" s="189" t="s">
        <v>75</v>
      </c>
      <c r="C65" s="925" t="s">
        <v>357</v>
      </c>
      <c r="D65" s="926"/>
      <c r="E65" s="926"/>
      <c r="F65" s="926"/>
      <c r="G65" s="926"/>
      <c r="H65" s="926"/>
      <c r="I65" s="926"/>
      <c r="J65" s="926"/>
      <c r="K65" s="926"/>
      <c r="L65" s="926"/>
      <c r="M65" s="926"/>
      <c r="N65" s="926"/>
      <c r="O65" s="48"/>
      <c r="P65" s="48"/>
      <c r="Q65" s="48"/>
      <c r="R65" s="48"/>
      <c r="S65" s="48"/>
      <c r="T65" s="48"/>
      <c r="U65" s="48"/>
      <c r="V65" s="48"/>
      <c r="W65" s="48"/>
      <c r="X65" s="48"/>
      <c r="Y65" s="48"/>
      <c r="Z65" s="187"/>
      <c r="AA65" s="184"/>
      <c r="AE65" s="237"/>
      <c r="AF65" s="237"/>
      <c r="AG65" s="238"/>
      <c r="CG65" s="48"/>
      <c r="CH65" s="48"/>
      <c r="CI65" s="48"/>
      <c r="CJ65" s="48"/>
      <c r="CK65" s="48"/>
      <c r="CL65" s="48"/>
      <c r="CM65" s="48"/>
    </row>
    <row r="66" spans="1:91" ht="30" customHeight="1" x14ac:dyDescent="0.2">
      <c r="A66" s="186"/>
      <c r="B66" s="190"/>
      <c r="C66" s="925" t="s">
        <v>358</v>
      </c>
      <c r="D66" s="926"/>
      <c r="E66" s="926"/>
      <c r="F66" s="926"/>
      <c r="G66" s="926"/>
      <c r="H66" s="926"/>
      <c r="I66" s="926"/>
      <c r="J66" s="926"/>
      <c r="K66" s="926"/>
      <c r="L66" s="926"/>
      <c r="M66" s="926"/>
      <c r="N66" s="926"/>
      <c r="O66" s="48"/>
      <c r="P66" s="48"/>
      <c r="Q66" s="48"/>
      <c r="R66" s="48"/>
      <c r="S66" s="48"/>
      <c r="T66" s="48"/>
      <c r="U66" s="48"/>
      <c r="V66" s="48"/>
      <c r="W66" s="48"/>
      <c r="X66" s="48"/>
      <c r="Y66" s="48"/>
      <c r="Z66" s="187"/>
      <c r="AA66" s="184"/>
      <c r="AF66" s="239"/>
      <c r="CG66" s="48"/>
      <c r="CH66" s="48"/>
      <c r="CI66" s="48"/>
      <c r="CJ66" s="48"/>
      <c r="CK66" s="48"/>
      <c r="CL66" s="48"/>
      <c r="CM66" s="48"/>
    </row>
    <row r="67" spans="1:91" ht="30" customHeight="1" x14ac:dyDescent="0.2">
      <c r="A67" s="186"/>
      <c r="B67" s="191"/>
      <c r="C67" s="925" t="s">
        <v>359</v>
      </c>
      <c r="D67" s="926"/>
      <c r="E67" s="926"/>
      <c r="F67" s="926"/>
      <c r="G67" s="926"/>
      <c r="H67" s="926"/>
      <c r="I67" s="926"/>
      <c r="J67" s="926"/>
      <c r="K67" s="926"/>
      <c r="L67" s="926"/>
      <c r="M67" s="926"/>
      <c r="N67" s="926"/>
      <c r="O67" s="48"/>
      <c r="P67" s="48"/>
      <c r="Q67" s="48"/>
      <c r="R67" s="48"/>
      <c r="S67" s="48"/>
      <c r="T67" s="48"/>
      <c r="U67" s="48"/>
      <c r="V67" s="48"/>
      <c r="W67" s="48"/>
      <c r="X67" s="48"/>
      <c r="Y67" s="48"/>
      <c r="Z67" s="187"/>
      <c r="AA67" s="184"/>
      <c r="CG67" s="48"/>
      <c r="CH67" s="48"/>
      <c r="CI67" s="48"/>
      <c r="CJ67" s="48"/>
      <c r="CK67" s="48"/>
      <c r="CL67" s="48"/>
      <c r="CM67" s="48"/>
    </row>
    <row r="68" spans="1:91" ht="30" customHeight="1" x14ac:dyDescent="0.2">
      <c r="A68" s="186"/>
      <c r="B68" s="192">
        <v>0</v>
      </c>
      <c r="C68" s="925" t="s">
        <v>360</v>
      </c>
      <c r="D68" s="926"/>
      <c r="E68" s="926"/>
      <c r="F68" s="926"/>
      <c r="G68" s="926"/>
      <c r="H68" s="926"/>
      <c r="I68" s="926"/>
      <c r="J68" s="926"/>
      <c r="K68" s="926"/>
      <c r="L68" s="926"/>
      <c r="M68" s="926"/>
      <c r="N68" s="926"/>
      <c r="O68" s="48"/>
      <c r="P68" s="48"/>
      <c r="Q68" s="48"/>
      <c r="R68" s="48"/>
      <c r="S68" s="48"/>
      <c r="T68" s="48"/>
      <c r="U68" s="48"/>
      <c r="V68" s="48"/>
      <c r="W68" s="48"/>
      <c r="X68" s="48"/>
      <c r="Y68" s="48"/>
      <c r="Z68" s="187"/>
      <c r="AA68" s="184"/>
      <c r="CG68" s="48"/>
      <c r="CH68" s="48"/>
      <c r="CI68" s="48"/>
      <c r="CJ68" s="48"/>
      <c r="CK68" s="48"/>
      <c r="CL68" s="48"/>
      <c r="CM68" s="48"/>
    </row>
    <row r="69" spans="1:91" ht="30" customHeight="1" x14ac:dyDescent="0.25">
      <c r="A69" s="186"/>
      <c r="B69" s="193"/>
      <c r="C69" s="925" t="s">
        <v>235</v>
      </c>
      <c r="D69" s="926"/>
      <c r="E69" s="926"/>
      <c r="F69" s="926"/>
      <c r="G69" s="926"/>
      <c r="H69" s="926"/>
      <c r="I69" s="926"/>
      <c r="J69" s="926"/>
      <c r="K69" s="926"/>
      <c r="L69" s="926"/>
      <c r="M69" s="926"/>
      <c r="N69" s="926"/>
      <c r="O69" s="48"/>
      <c r="P69" s="48"/>
      <c r="Q69" s="48"/>
      <c r="R69" s="48"/>
      <c r="S69" s="48"/>
      <c r="T69" s="48"/>
      <c r="U69" s="48"/>
      <c r="V69" s="48"/>
      <c r="W69" s="48"/>
      <c r="X69" s="194"/>
      <c r="Y69" s="48"/>
      <c r="Z69" s="187"/>
      <c r="AA69" s="184"/>
      <c r="CG69" s="48"/>
      <c r="CH69" s="48"/>
      <c r="CI69" s="48"/>
      <c r="CJ69" s="48"/>
      <c r="CK69" s="48"/>
      <c r="CL69" s="48"/>
      <c r="CM69" s="48"/>
    </row>
    <row r="70" spans="1:91" ht="30" customHeight="1" x14ac:dyDescent="0.2">
      <c r="A70" s="186"/>
      <c r="B70" s="195">
        <v>0</v>
      </c>
      <c r="C70" s="925" t="s">
        <v>398</v>
      </c>
      <c r="D70" s="926"/>
      <c r="E70" s="926"/>
      <c r="F70" s="926"/>
      <c r="G70" s="926"/>
      <c r="H70" s="926"/>
      <c r="I70" s="926"/>
      <c r="J70" s="926"/>
      <c r="K70" s="926"/>
      <c r="L70" s="926"/>
      <c r="M70" s="926"/>
      <c r="N70" s="926"/>
      <c r="O70" s="48"/>
      <c r="P70" s="48"/>
      <c r="Q70" s="48"/>
      <c r="R70" s="48"/>
      <c r="S70" s="48"/>
      <c r="T70" s="48"/>
      <c r="U70" s="48"/>
      <c r="V70" s="48"/>
      <c r="W70" s="48"/>
      <c r="X70" s="48"/>
      <c r="Y70" s="48"/>
      <c r="Z70" s="187"/>
      <c r="AA70" s="184"/>
      <c r="CG70" s="48"/>
      <c r="CH70" s="48"/>
      <c r="CI70" s="48"/>
      <c r="CJ70" s="48"/>
      <c r="CK70" s="48"/>
      <c r="CL70" s="48"/>
      <c r="CM70" s="48"/>
    </row>
    <row r="71" spans="1:91" ht="30" customHeight="1" x14ac:dyDescent="0.25">
      <c r="A71" s="186"/>
      <c r="B71" s="196"/>
      <c r="C71" s="925" t="s">
        <v>236</v>
      </c>
      <c r="D71" s="926"/>
      <c r="E71" s="926"/>
      <c r="F71" s="926"/>
      <c r="G71" s="926"/>
      <c r="H71" s="926"/>
      <c r="I71" s="926"/>
      <c r="J71" s="926"/>
      <c r="K71" s="926"/>
      <c r="L71" s="926"/>
      <c r="M71" s="926"/>
      <c r="N71" s="926"/>
      <c r="O71" s="48"/>
      <c r="P71" s="48"/>
      <c r="Q71" s="48"/>
      <c r="R71" s="48"/>
      <c r="S71" s="48"/>
      <c r="T71" s="48"/>
      <c r="U71" s="48"/>
      <c r="V71" s="48"/>
      <c r="W71" s="48"/>
      <c r="X71" s="194"/>
      <c r="Y71" s="48"/>
      <c r="Z71" s="187"/>
      <c r="AA71" s="184"/>
      <c r="CG71" s="48"/>
      <c r="CH71" s="48"/>
      <c r="CI71" s="48"/>
      <c r="CJ71" s="48"/>
      <c r="CK71" s="48"/>
      <c r="CL71" s="48"/>
      <c r="CM71" s="48"/>
    </row>
    <row r="72" spans="1:91" ht="30" customHeight="1" x14ac:dyDescent="0.2">
      <c r="A72" s="186"/>
      <c r="B72" s="268"/>
      <c r="C72" s="925" t="s">
        <v>73</v>
      </c>
      <c r="D72" s="926"/>
      <c r="E72" s="926"/>
      <c r="F72" s="926"/>
      <c r="G72" s="926"/>
      <c r="H72" s="926"/>
      <c r="I72" s="926"/>
      <c r="J72" s="926"/>
      <c r="K72" s="926"/>
      <c r="L72" s="926"/>
      <c r="M72" s="926"/>
      <c r="N72" s="926"/>
      <c r="O72" s="48"/>
      <c r="P72" s="48"/>
      <c r="Q72" s="48"/>
      <c r="R72" s="48"/>
      <c r="S72" s="48"/>
      <c r="T72" s="48"/>
      <c r="U72" s="48"/>
      <c r="V72" s="48"/>
      <c r="W72" s="48"/>
      <c r="X72" s="48"/>
      <c r="Y72" s="48"/>
      <c r="Z72" s="187"/>
      <c r="AA72" s="184"/>
      <c r="CG72" s="48"/>
      <c r="CH72" s="48"/>
      <c r="CI72" s="48"/>
      <c r="CJ72" s="48"/>
      <c r="CK72" s="48"/>
      <c r="CL72" s="48"/>
      <c r="CM72" s="48"/>
    </row>
    <row r="73" spans="1:91" s="48" customFormat="1" ht="21" customHeight="1" x14ac:dyDescent="0.2">
      <c r="A73" s="186"/>
      <c r="B73" s="226" t="s">
        <v>176</v>
      </c>
      <c r="C73" s="227"/>
      <c r="X73" s="30"/>
      <c r="Z73" s="187"/>
      <c r="AA73" s="184"/>
      <c r="AC73" s="16"/>
      <c r="AD73" s="16"/>
      <c r="AE73" s="16"/>
      <c r="AF73" s="16"/>
      <c r="AG73" s="16"/>
      <c r="AH73" s="16"/>
      <c r="AI73" s="16"/>
      <c r="AJ73" s="16"/>
      <c r="AK73" s="16"/>
      <c r="AL73" s="16"/>
      <c r="AM73" s="16"/>
      <c r="AN73" s="16"/>
      <c r="AO73" s="16"/>
      <c r="AP73" s="16"/>
      <c r="AQ73" s="16"/>
      <c r="AR73" s="16"/>
      <c r="AS73" s="16"/>
      <c r="AT73" s="16"/>
      <c r="AU73" s="16"/>
      <c r="AV73" s="16"/>
      <c r="AW73" s="16"/>
      <c r="AX73" s="16"/>
      <c r="AY73" s="16"/>
      <c r="AZ73" s="16"/>
      <c r="BA73" s="16"/>
      <c r="BB73" s="16"/>
      <c r="BC73" s="16"/>
      <c r="BD73" s="16"/>
      <c r="BE73" s="16"/>
      <c r="BF73" s="16"/>
      <c r="BG73" s="16"/>
      <c r="BH73" s="16"/>
      <c r="BI73" s="16"/>
      <c r="BJ73" s="16"/>
      <c r="BK73" s="16"/>
      <c r="BL73" s="16"/>
      <c r="BM73" s="16"/>
      <c r="BN73" s="16"/>
      <c r="BO73" s="16"/>
      <c r="BP73" s="16"/>
      <c r="BQ73" s="16"/>
      <c r="BR73" s="16"/>
      <c r="BS73" s="16"/>
      <c r="BT73" s="16"/>
      <c r="BU73" s="16"/>
      <c r="BV73" s="16"/>
      <c r="BW73" s="16"/>
      <c r="BX73" s="16"/>
      <c r="BY73" s="16"/>
      <c r="BZ73" s="16"/>
      <c r="CA73" s="16"/>
      <c r="CB73" s="16"/>
      <c r="CC73" s="16"/>
      <c r="CD73" s="16"/>
      <c r="CE73" s="16"/>
      <c r="CF73" s="16"/>
    </row>
    <row r="74" spans="1:91" s="48" customFormat="1" ht="21" customHeight="1" x14ac:dyDescent="0.2">
      <c r="A74" s="186"/>
      <c r="C74" s="227"/>
      <c r="X74" s="30"/>
      <c r="Z74" s="187"/>
      <c r="AA74" s="184"/>
      <c r="AC74" s="16"/>
      <c r="AD74" s="16"/>
      <c r="AE74" s="16"/>
      <c r="AF74" s="16"/>
      <c r="AG74" s="16"/>
      <c r="AH74" s="16"/>
      <c r="AI74" s="16"/>
      <c r="AJ74" s="16"/>
      <c r="AK74" s="16"/>
      <c r="AL74" s="16"/>
      <c r="AM74" s="16"/>
      <c r="AN74" s="16"/>
      <c r="AO74" s="16"/>
      <c r="AP74" s="16"/>
      <c r="AQ74" s="16"/>
      <c r="AR74" s="16"/>
      <c r="AS74" s="16"/>
      <c r="AT74" s="16"/>
      <c r="AU74" s="16"/>
      <c r="AV74" s="16"/>
      <c r="AW74" s="16"/>
      <c r="AX74" s="16"/>
      <c r="AY74" s="16"/>
      <c r="AZ74" s="16"/>
      <c r="BA74" s="16"/>
      <c r="BB74" s="16"/>
      <c r="BC74" s="16"/>
      <c r="BD74" s="16"/>
      <c r="BE74" s="16"/>
      <c r="BF74" s="16"/>
      <c r="BG74" s="16"/>
      <c r="BH74" s="16"/>
      <c r="BI74" s="16"/>
      <c r="BJ74" s="16"/>
      <c r="BK74" s="16"/>
      <c r="BL74" s="16"/>
      <c r="BM74" s="16"/>
      <c r="BN74" s="16"/>
      <c r="BO74" s="16"/>
      <c r="BP74" s="16"/>
      <c r="BQ74" s="16"/>
      <c r="BR74" s="16"/>
      <c r="BS74" s="16"/>
      <c r="BT74" s="16"/>
      <c r="BU74" s="16"/>
      <c r="BV74" s="16"/>
      <c r="BW74" s="16"/>
      <c r="BX74" s="16"/>
      <c r="BY74" s="16"/>
      <c r="BZ74" s="16"/>
      <c r="CA74" s="16"/>
      <c r="CB74" s="16"/>
      <c r="CC74" s="16"/>
      <c r="CD74" s="16"/>
      <c r="CE74" s="16"/>
      <c r="CF74" s="16"/>
    </row>
    <row r="75" spans="1:91" s="16" customFormat="1" ht="21" customHeight="1" x14ac:dyDescent="0.2">
      <c r="A75" s="239"/>
      <c r="C75" s="240"/>
      <c r="Z75" s="241"/>
      <c r="AA75" s="233"/>
    </row>
    <row r="76" spans="1:91" s="16" customFormat="1" ht="21" customHeight="1" x14ac:dyDescent="0.2">
      <c r="A76" s="239"/>
      <c r="C76" s="240"/>
      <c r="Z76" s="241"/>
      <c r="AA76" s="233"/>
    </row>
    <row r="77" spans="1:91" s="16" customFormat="1" ht="21" customHeight="1" x14ac:dyDescent="0.2">
      <c r="A77" s="239"/>
      <c r="C77" s="240"/>
      <c r="Z77" s="241"/>
      <c r="AA77" s="233"/>
    </row>
    <row r="78" spans="1:91" s="16" customFormat="1" ht="21" customHeight="1" x14ac:dyDescent="0.2">
      <c r="A78" s="239"/>
      <c r="C78" s="240"/>
      <c r="Z78" s="241"/>
      <c r="AA78" s="233"/>
    </row>
    <row r="79" spans="1:91" s="16" customFormat="1" ht="21" customHeight="1" x14ac:dyDescent="0.2">
      <c r="A79" s="239"/>
      <c r="C79" s="240"/>
      <c r="X79" s="234"/>
      <c r="Z79" s="241"/>
      <c r="AA79" s="233"/>
    </row>
    <row r="80" spans="1:91" s="16" customFormat="1" x14ac:dyDescent="0.25">
      <c r="A80" s="239"/>
      <c r="C80" s="240"/>
      <c r="X80" s="242"/>
      <c r="Z80" s="241"/>
      <c r="AA80" s="233"/>
    </row>
    <row r="81" spans="1:27" s="16" customFormat="1" x14ac:dyDescent="0.2">
      <c r="A81" s="239"/>
      <c r="C81" s="240"/>
      <c r="Z81" s="241"/>
      <c r="AA81" s="233"/>
    </row>
    <row r="82" spans="1:27" s="16" customFormat="1" x14ac:dyDescent="0.2">
      <c r="A82" s="239"/>
      <c r="C82" s="240"/>
      <c r="Z82" s="241"/>
      <c r="AA82" s="233"/>
    </row>
    <row r="83" spans="1:27" s="16" customFormat="1" x14ac:dyDescent="0.2">
      <c r="A83" s="239"/>
      <c r="C83" s="240"/>
      <c r="X83" s="234"/>
      <c r="Z83" s="241"/>
      <c r="AA83" s="233"/>
    </row>
    <row r="84" spans="1:27" s="16" customFormat="1" x14ac:dyDescent="0.25">
      <c r="A84" s="239"/>
      <c r="C84" s="240"/>
      <c r="X84" s="242"/>
      <c r="Z84" s="241"/>
      <c r="AA84" s="233"/>
    </row>
    <row r="85" spans="1:27" s="16" customFormat="1" x14ac:dyDescent="0.25">
      <c r="A85" s="239"/>
      <c r="C85" s="240"/>
      <c r="X85" s="242"/>
      <c r="Z85" s="241"/>
      <c r="AA85" s="233"/>
    </row>
    <row r="86" spans="1:27" s="16" customFormat="1" x14ac:dyDescent="0.2">
      <c r="A86" s="239"/>
      <c r="C86" s="240"/>
      <c r="Z86" s="241"/>
      <c r="AA86" s="233"/>
    </row>
    <row r="87" spans="1:27" s="16" customFormat="1" x14ac:dyDescent="0.2">
      <c r="A87" s="239"/>
      <c r="C87" s="240"/>
      <c r="Z87" s="241"/>
      <c r="AA87" s="233"/>
    </row>
    <row r="88" spans="1:27" s="16" customFormat="1" x14ac:dyDescent="0.2">
      <c r="A88" s="239"/>
      <c r="C88" s="240"/>
      <c r="Z88" s="241"/>
      <c r="AA88" s="233"/>
    </row>
    <row r="89" spans="1:27" s="16" customFormat="1" x14ac:dyDescent="0.2">
      <c r="A89" s="239"/>
      <c r="C89" s="240"/>
      <c r="Z89" s="241"/>
      <c r="AA89" s="233"/>
    </row>
    <row r="90" spans="1:27" s="16" customFormat="1" x14ac:dyDescent="0.2">
      <c r="A90" s="239"/>
      <c r="C90" s="240"/>
      <c r="X90" s="234"/>
      <c r="Z90" s="241"/>
      <c r="AA90" s="233"/>
    </row>
    <row r="91" spans="1:27" s="16" customFormat="1" x14ac:dyDescent="0.25">
      <c r="A91" s="239"/>
      <c r="C91" s="240"/>
      <c r="X91" s="242"/>
      <c r="Z91" s="241"/>
      <c r="AA91" s="233"/>
    </row>
    <row r="92" spans="1:27" s="16" customFormat="1" x14ac:dyDescent="0.25">
      <c r="A92" s="239"/>
      <c r="C92" s="240"/>
      <c r="X92" s="242"/>
      <c r="Z92" s="241"/>
      <c r="AA92" s="233"/>
    </row>
    <row r="93" spans="1:27" s="16" customFormat="1" x14ac:dyDescent="0.25">
      <c r="A93" s="239"/>
      <c r="C93" s="240"/>
      <c r="X93" s="242"/>
      <c r="Z93" s="241"/>
      <c r="AA93" s="233"/>
    </row>
    <row r="94" spans="1:27" s="16" customFormat="1" x14ac:dyDescent="0.2">
      <c r="A94" s="239"/>
      <c r="C94" s="240"/>
      <c r="Z94" s="241"/>
      <c r="AA94" s="233"/>
    </row>
    <row r="95" spans="1:27" s="16" customFormat="1" x14ac:dyDescent="0.2">
      <c r="A95" s="239"/>
      <c r="C95" s="240"/>
      <c r="Z95" s="241"/>
      <c r="AA95" s="233"/>
    </row>
    <row r="96" spans="1:27" s="16" customFormat="1" x14ac:dyDescent="0.2">
      <c r="A96" s="239"/>
      <c r="C96" s="240"/>
      <c r="Z96" s="241"/>
      <c r="AA96" s="233"/>
    </row>
    <row r="97" spans="1:27" s="16" customFormat="1" x14ac:dyDescent="0.2">
      <c r="A97" s="239"/>
      <c r="C97" s="240"/>
      <c r="Z97" s="241"/>
      <c r="AA97" s="233"/>
    </row>
    <row r="98" spans="1:27" s="16" customFormat="1" x14ac:dyDescent="0.2">
      <c r="A98" s="239"/>
      <c r="C98" s="240"/>
      <c r="Z98" s="241"/>
      <c r="AA98" s="233"/>
    </row>
    <row r="99" spans="1:27" s="16" customFormat="1" x14ac:dyDescent="0.2">
      <c r="A99" s="239"/>
      <c r="C99" s="240"/>
      <c r="Z99" s="241"/>
      <c r="AA99" s="233"/>
    </row>
    <row r="100" spans="1:27" s="16" customFormat="1" x14ac:dyDescent="0.2">
      <c r="A100" s="239"/>
      <c r="C100" s="240"/>
      <c r="X100" s="234"/>
      <c r="Z100" s="241"/>
      <c r="AA100" s="233"/>
    </row>
    <row r="101" spans="1:27" s="16" customFormat="1" x14ac:dyDescent="0.25">
      <c r="A101" s="239"/>
      <c r="C101" s="240"/>
      <c r="X101" s="242"/>
      <c r="Z101" s="241"/>
      <c r="AA101" s="233"/>
    </row>
    <row r="102" spans="1:27" s="16" customFormat="1" x14ac:dyDescent="0.25">
      <c r="A102" s="239"/>
      <c r="C102" s="240"/>
      <c r="X102" s="242"/>
      <c r="Z102" s="241"/>
      <c r="AA102" s="233"/>
    </row>
    <row r="103" spans="1:27" s="16" customFormat="1" x14ac:dyDescent="0.25">
      <c r="A103" s="239"/>
      <c r="C103" s="240"/>
      <c r="X103" s="242"/>
      <c r="Z103" s="241"/>
      <c r="AA103" s="233"/>
    </row>
    <row r="104" spans="1:27" s="16" customFormat="1" x14ac:dyDescent="0.25">
      <c r="A104" s="239"/>
      <c r="C104" s="240"/>
      <c r="X104" s="242"/>
      <c r="Z104" s="241"/>
      <c r="AA104" s="233"/>
    </row>
    <row r="105" spans="1:27" s="16" customFormat="1" x14ac:dyDescent="0.25">
      <c r="A105" s="239"/>
      <c r="C105" s="240"/>
      <c r="X105" s="242"/>
      <c r="Z105" s="241"/>
      <c r="AA105" s="233"/>
    </row>
    <row r="106" spans="1:27" s="16" customFormat="1" x14ac:dyDescent="0.25">
      <c r="A106" s="239"/>
      <c r="C106" s="240"/>
      <c r="X106" s="242"/>
      <c r="Z106" s="241"/>
      <c r="AA106" s="233"/>
    </row>
    <row r="107" spans="1:27" s="16" customFormat="1" x14ac:dyDescent="0.2">
      <c r="A107" s="239"/>
      <c r="C107" s="240"/>
      <c r="Z107" s="241"/>
      <c r="AA107" s="233"/>
    </row>
    <row r="108" spans="1:27" s="16" customFormat="1" x14ac:dyDescent="0.2">
      <c r="A108" s="239"/>
      <c r="C108" s="240"/>
      <c r="Z108" s="241"/>
      <c r="AA108" s="233"/>
    </row>
    <row r="109" spans="1:27" s="16" customFormat="1" x14ac:dyDescent="0.2">
      <c r="A109" s="239"/>
      <c r="C109" s="240"/>
      <c r="Z109" s="241"/>
      <c r="AA109" s="233"/>
    </row>
    <row r="110" spans="1:27" s="16" customFormat="1" x14ac:dyDescent="0.2">
      <c r="A110" s="239"/>
      <c r="C110" s="240"/>
      <c r="Z110" s="241"/>
      <c r="AA110" s="233"/>
    </row>
    <row r="111" spans="1:27" s="16" customFormat="1" x14ac:dyDescent="0.2">
      <c r="A111" s="239"/>
      <c r="C111" s="240"/>
      <c r="Z111" s="241"/>
      <c r="AA111" s="233"/>
    </row>
    <row r="112" spans="1:27" s="16" customFormat="1" x14ac:dyDescent="0.2">
      <c r="A112" s="239"/>
      <c r="C112" s="240"/>
      <c r="Z112" s="241"/>
      <c r="AA112" s="233"/>
    </row>
    <row r="113" spans="1:27" s="16" customFormat="1" x14ac:dyDescent="0.2">
      <c r="A113" s="239"/>
      <c r="C113" s="240"/>
      <c r="Z113" s="241"/>
      <c r="AA113" s="233"/>
    </row>
    <row r="114" spans="1:27" s="16" customFormat="1" x14ac:dyDescent="0.2">
      <c r="A114" s="239"/>
      <c r="C114" s="240"/>
      <c r="Z114" s="241"/>
      <c r="AA114" s="233"/>
    </row>
    <row r="115" spans="1:27" s="16" customFormat="1" x14ac:dyDescent="0.2">
      <c r="A115" s="239"/>
      <c r="C115" s="240"/>
      <c r="Z115" s="241"/>
      <c r="AA115" s="233"/>
    </row>
    <row r="116" spans="1:27" s="16" customFormat="1" x14ac:dyDescent="0.2">
      <c r="A116" s="239"/>
      <c r="C116" s="240"/>
      <c r="Z116" s="241"/>
      <c r="AA116" s="233"/>
    </row>
    <row r="117" spans="1:27" s="16" customFormat="1" x14ac:dyDescent="0.2">
      <c r="A117" s="239"/>
      <c r="C117" s="240"/>
      <c r="Z117" s="241"/>
      <c r="AA117" s="233"/>
    </row>
    <row r="118" spans="1:27" s="16" customFormat="1" x14ac:dyDescent="0.2">
      <c r="A118" s="239"/>
      <c r="C118" s="240"/>
      <c r="Z118" s="241"/>
      <c r="AA118" s="233"/>
    </row>
    <row r="119" spans="1:27" s="16" customFormat="1" x14ac:dyDescent="0.2">
      <c r="A119" s="239"/>
      <c r="C119" s="240"/>
      <c r="Z119" s="241"/>
      <c r="AA119" s="233"/>
    </row>
    <row r="120" spans="1:27" s="16" customFormat="1" x14ac:dyDescent="0.2">
      <c r="A120" s="239"/>
      <c r="C120" s="240"/>
      <c r="Z120" s="241"/>
      <c r="AA120" s="233"/>
    </row>
    <row r="121" spans="1:27" s="16" customFormat="1" x14ac:dyDescent="0.2">
      <c r="A121" s="239"/>
      <c r="C121" s="240"/>
      <c r="Z121" s="241"/>
      <c r="AA121" s="233"/>
    </row>
    <row r="122" spans="1:27" s="16" customFormat="1" x14ac:dyDescent="0.2">
      <c r="A122" s="239"/>
      <c r="C122" s="240"/>
      <c r="Z122" s="241"/>
      <c r="AA122" s="233"/>
    </row>
    <row r="123" spans="1:27" s="16" customFormat="1" x14ac:dyDescent="0.2">
      <c r="A123" s="239"/>
      <c r="C123" s="240"/>
      <c r="Z123" s="241"/>
      <c r="AA123" s="233"/>
    </row>
    <row r="124" spans="1:27" s="16" customFormat="1" x14ac:dyDescent="0.2">
      <c r="A124" s="239"/>
      <c r="C124" s="240"/>
      <c r="Z124" s="241"/>
      <c r="AA124" s="233"/>
    </row>
    <row r="125" spans="1:27" s="16" customFormat="1" x14ac:dyDescent="0.2">
      <c r="A125" s="239"/>
      <c r="C125" s="240"/>
      <c r="Z125" s="241"/>
      <c r="AA125" s="233"/>
    </row>
    <row r="126" spans="1:27" s="16" customFormat="1" x14ac:dyDescent="0.2">
      <c r="A126" s="239"/>
      <c r="C126" s="240"/>
      <c r="Z126" s="241"/>
      <c r="AA126" s="233"/>
    </row>
    <row r="127" spans="1:27" s="16" customFormat="1" x14ac:dyDescent="0.2">
      <c r="A127" s="239"/>
      <c r="C127" s="240"/>
      <c r="Z127" s="241"/>
      <c r="AA127" s="233"/>
    </row>
    <row r="128" spans="1:27" s="16" customFormat="1" x14ac:dyDescent="0.2">
      <c r="A128" s="239"/>
      <c r="C128" s="240"/>
      <c r="Z128" s="241"/>
      <c r="AA128" s="233"/>
    </row>
    <row r="129" spans="1:27" s="16" customFormat="1" x14ac:dyDescent="0.2">
      <c r="A129" s="239"/>
      <c r="C129" s="240"/>
      <c r="Z129" s="241"/>
      <c r="AA129" s="233"/>
    </row>
    <row r="130" spans="1:27" s="16" customFormat="1" x14ac:dyDescent="0.2">
      <c r="A130" s="239"/>
      <c r="C130" s="240"/>
      <c r="Z130" s="241"/>
      <c r="AA130" s="233"/>
    </row>
    <row r="131" spans="1:27" s="16" customFormat="1" x14ac:dyDescent="0.2">
      <c r="A131" s="239"/>
      <c r="C131" s="240"/>
      <c r="Z131" s="241"/>
      <c r="AA131" s="233"/>
    </row>
    <row r="132" spans="1:27" s="16" customFormat="1" x14ac:dyDescent="0.2">
      <c r="A132" s="239"/>
      <c r="C132" s="240"/>
      <c r="Z132" s="241"/>
      <c r="AA132" s="233"/>
    </row>
    <row r="133" spans="1:27" s="16" customFormat="1" x14ac:dyDescent="0.2">
      <c r="A133" s="239"/>
      <c r="C133" s="240"/>
      <c r="Z133" s="241"/>
      <c r="AA133" s="233"/>
    </row>
    <row r="134" spans="1:27" s="16" customFormat="1" x14ac:dyDescent="0.2">
      <c r="A134" s="239"/>
      <c r="C134" s="240"/>
      <c r="Z134" s="241"/>
      <c r="AA134" s="233"/>
    </row>
    <row r="135" spans="1:27" s="16" customFormat="1" x14ac:dyDescent="0.2">
      <c r="A135" s="239"/>
      <c r="C135" s="240"/>
      <c r="Z135" s="241"/>
      <c r="AA135" s="233"/>
    </row>
    <row r="136" spans="1:27" s="16" customFormat="1" x14ac:dyDescent="0.2">
      <c r="A136" s="239"/>
      <c r="C136" s="240"/>
      <c r="Z136" s="241"/>
      <c r="AA136" s="233"/>
    </row>
    <row r="137" spans="1:27" s="16" customFormat="1" x14ac:dyDescent="0.2">
      <c r="A137" s="239"/>
      <c r="C137" s="240"/>
      <c r="Z137" s="241"/>
      <c r="AA137" s="233"/>
    </row>
    <row r="138" spans="1:27" s="16" customFormat="1" x14ac:dyDescent="0.2">
      <c r="A138" s="239"/>
      <c r="C138" s="240"/>
      <c r="Z138" s="241"/>
      <c r="AA138" s="233"/>
    </row>
    <row r="139" spans="1:27" s="16" customFormat="1" x14ac:dyDescent="0.2">
      <c r="A139" s="239"/>
      <c r="C139" s="240"/>
      <c r="Z139" s="241"/>
      <c r="AA139" s="233"/>
    </row>
    <row r="140" spans="1:27" s="16" customFormat="1" x14ac:dyDescent="0.2">
      <c r="A140" s="239"/>
      <c r="C140" s="240"/>
      <c r="Z140" s="241"/>
      <c r="AA140" s="233"/>
    </row>
    <row r="141" spans="1:27" s="16" customFormat="1" x14ac:dyDescent="0.2">
      <c r="A141" s="239"/>
      <c r="C141" s="240"/>
      <c r="Z141" s="241"/>
      <c r="AA141" s="233"/>
    </row>
    <row r="142" spans="1:27" s="16" customFormat="1" x14ac:dyDescent="0.2">
      <c r="A142" s="239"/>
      <c r="C142" s="240"/>
      <c r="Z142" s="241"/>
      <c r="AA142" s="233"/>
    </row>
    <row r="143" spans="1:27" s="16" customFormat="1" x14ac:dyDescent="0.2">
      <c r="A143" s="239"/>
      <c r="C143" s="240"/>
      <c r="Z143" s="241"/>
      <c r="AA143" s="233"/>
    </row>
    <row r="144" spans="1:27" s="16" customFormat="1" x14ac:dyDescent="0.2">
      <c r="A144" s="239"/>
      <c r="C144" s="240"/>
      <c r="Z144" s="241"/>
      <c r="AA144" s="233"/>
    </row>
    <row r="145" spans="1:27" s="16" customFormat="1" x14ac:dyDescent="0.2">
      <c r="A145" s="239"/>
      <c r="C145" s="240"/>
      <c r="Z145" s="241"/>
      <c r="AA145" s="233"/>
    </row>
    <row r="146" spans="1:27" s="16" customFormat="1" x14ac:dyDescent="0.2">
      <c r="A146" s="239"/>
      <c r="C146" s="240"/>
      <c r="Z146" s="241"/>
      <c r="AA146" s="233"/>
    </row>
    <row r="147" spans="1:27" s="16" customFormat="1" x14ac:dyDescent="0.2">
      <c r="A147" s="239"/>
      <c r="C147" s="240"/>
      <c r="Z147" s="241"/>
      <c r="AA147" s="233"/>
    </row>
    <row r="148" spans="1:27" s="16" customFormat="1" x14ac:dyDescent="0.2">
      <c r="A148" s="239"/>
      <c r="C148" s="240"/>
      <c r="Z148" s="241"/>
      <c r="AA148" s="233"/>
    </row>
    <row r="149" spans="1:27" s="16" customFormat="1" x14ac:dyDescent="0.2">
      <c r="A149" s="239"/>
      <c r="C149" s="240"/>
      <c r="Z149" s="241"/>
      <c r="AA149" s="233"/>
    </row>
    <row r="150" spans="1:27" s="16" customFormat="1" x14ac:dyDescent="0.2">
      <c r="A150" s="239"/>
      <c r="C150" s="240"/>
      <c r="Z150" s="241"/>
      <c r="AA150" s="233"/>
    </row>
    <row r="151" spans="1:27" s="16" customFormat="1" x14ac:dyDescent="0.2">
      <c r="A151" s="239"/>
      <c r="C151" s="240"/>
      <c r="Z151" s="241"/>
      <c r="AA151" s="233"/>
    </row>
    <row r="152" spans="1:27" s="16" customFormat="1" x14ac:dyDescent="0.2">
      <c r="A152" s="239"/>
      <c r="C152" s="240"/>
      <c r="Z152" s="241"/>
      <c r="AA152" s="233"/>
    </row>
    <row r="153" spans="1:27" s="16" customFormat="1" x14ac:dyDescent="0.2">
      <c r="A153" s="239"/>
      <c r="C153" s="240"/>
      <c r="Z153" s="241"/>
      <c r="AA153" s="233"/>
    </row>
    <row r="154" spans="1:27" s="16" customFormat="1" x14ac:dyDescent="0.2">
      <c r="A154" s="239"/>
      <c r="C154" s="240"/>
      <c r="Z154" s="241"/>
      <c r="AA154" s="233"/>
    </row>
    <row r="155" spans="1:27" s="16" customFormat="1" x14ac:dyDescent="0.2">
      <c r="A155" s="239"/>
      <c r="C155" s="240"/>
      <c r="Z155" s="241"/>
      <c r="AA155" s="233"/>
    </row>
    <row r="156" spans="1:27" s="16" customFormat="1" x14ac:dyDescent="0.2">
      <c r="A156" s="239"/>
      <c r="C156" s="240"/>
      <c r="Z156" s="241"/>
      <c r="AA156" s="233"/>
    </row>
    <row r="157" spans="1:27" s="16" customFormat="1" x14ac:dyDescent="0.2">
      <c r="A157" s="239"/>
      <c r="C157" s="240"/>
      <c r="Z157" s="241"/>
      <c r="AA157" s="233"/>
    </row>
    <row r="158" spans="1:27" s="16" customFormat="1" x14ac:dyDescent="0.2">
      <c r="A158" s="239"/>
      <c r="C158" s="240"/>
      <c r="Z158" s="241"/>
      <c r="AA158" s="233"/>
    </row>
    <row r="159" spans="1:27" s="16" customFormat="1" x14ac:dyDescent="0.2">
      <c r="A159" s="239"/>
      <c r="C159" s="240"/>
      <c r="Z159" s="241"/>
      <c r="AA159" s="233"/>
    </row>
    <row r="160" spans="1:27" s="16" customFormat="1" x14ac:dyDescent="0.2">
      <c r="A160" s="239"/>
      <c r="C160" s="240"/>
      <c r="Z160" s="241"/>
      <c r="AA160" s="233"/>
    </row>
    <row r="161" spans="1:27" s="16" customFormat="1" x14ac:dyDescent="0.2">
      <c r="A161" s="239"/>
      <c r="C161" s="240"/>
      <c r="Z161" s="241"/>
      <c r="AA161" s="233"/>
    </row>
    <row r="162" spans="1:27" s="16" customFormat="1" x14ac:dyDescent="0.2">
      <c r="A162" s="239"/>
      <c r="C162" s="240"/>
      <c r="Z162" s="241"/>
      <c r="AA162" s="233"/>
    </row>
    <row r="163" spans="1:27" s="16" customFormat="1" x14ac:dyDescent="0.2">
      <c r="A163" s="239"/>
      <c r="C163" s="240"/>
      <c r="Z163" s="241"/>
      <c r="AA163" s="233"/>
    </row>
    <row r="164" spans="1:27" s="16" customFormat="1" x14ac:dyDescent="0.2">
      <c r="A164" s="239"/>
      <c r="C164" s="240"/>
      <c r="Z164" s="241"/>
      <c r="AA164" s="233"/>
    </row>
    <row r="165" spans="1:27" s="16" customFormat="1" x14ac:dyDescent="0.2">
      <c r="A165" s="239"/>
      <c r="C165" s="240"/>
      <c r="Z165" s="241"/>
      <c r="AA165" s="233"/>
    </row>
    <row r="166" spans="1:27" s="16" customFormat="1" x14ac:dyDescent="0.2">
      <c r="A166" s="239"/>
      <c r="C166" s="240"/>
      <c r="Z166" s="241"/>
      <c r="AA166" s="233"/>
    </row>
    <row r="167" spans="1:27" s="16" customFormat="1" x14ac:dyDescent="0.2">
      <c r="A167" s="239"/>
      <c r="C167" s="240"/>
      <c r="Z167" s="241"/>
      <c r="AA167" s="233"/>
    </row>
    <row r="168" spans="1:27" s="16" customFormat="1" x14ac:dyDescent="0.2">
      <c r="A168" s="239"/>
      <c r="C168" s="240"/>
      <c r="Z168" s="241"/>
      <c r="AA168" s="233"/>
    </row>
    <row r="169" spans="1:27" s="16" customFormat="1" x14ac:dyDescent="0.2">
      <c r="A169" s="239"/>
      <c r="C169" s="240"/>
      <c r="Z169" s="241"/>
      <c r="AA169" s="233"/>
    </row>
    <row r="170" spans="1:27" s="16" customFormat="1" x14ac:dyDescent="0.2">
      <c r="A170" s="239"/>
      <c r="C170" s="240"/>
      <c r="Z170" s="241"/>
      <c r="AA170" s="233"/>
    </row>
    <row r="171" spans="1:27" s="16" customFormat="1" x14ac:dyDescent="0.2">
      <c r="A171" s="239"/>
      <c r="C171" s="240"/>
      <c r="Z171" s="241"/>
      <c r="AA171" s="233"/>
    </row>
    <row r="172" spans="1:27" s="16" customFormat="1" x14ac:dyDescent="0.2">
      <c r="A172" s="239"/>
      <c r="C172" s="240"/>
      <c r="Z172" s="241"/>
      <c r="AA172" s="233"/>
    </row>
    <row r="173" spans="1:27" s="16" customFormat="1" x14ac:dyDescent="0.2">
      <c r="A173" s="239"/>
      <c r="C173" s="240"/>
      <c r="Z173" s="241"/>
      <c r="AA173" s="233"/>
    </row>
    <row r="174" spans="1:27" s="16" customFormat="1" x14ac:dyDescent="0.2">
      <c r="A174" s="239"/>
      <c r="C174" s="240"/>
      <c r="Z174" s="241"/>
      <c r="AA174" s="233"/>
    </row>
    <row r="175" spans="1:27" s="16" customFormat="1" x14ac:dyDescent="0.2">
      <c r="A175" s="239"/>
      <c r="C175" s="240"/>
      <c r="Z175" s="241"/>
      <c r="AA175" s="233"/>
    </row>
    <row r="176" spans="1:27" s="16" customFormat="1" x14ac:dyDescent="0.2">
      <c r="A176" s="239"/>
      <c r="C176" s="240"/>
      <c r="Z176" s="241"/>
      <c r="AA176" s="233"/>
    </row>
    <row r="177" spans="1:27" s="16" customFormat="1" x14ac:dyDescent="0.2">
      <c r="A177" s="239"/>
      <c r="C177" s="240"/>
      <c r="Z177" s="241"/>
      <c r="AA177" s="233"/>
    </row>
    <row r="178" spans="1:27" s="16" customFormat="1" x14ac:dyDescent="0.2">
      <c r="A178" s="239"/>
      <c r="C178" s="240"/>
      <c r="Z178" s="241"/>
      <c r="AA178" s="233"/>
    </row>
    <row r="179" spans="1:27" s="16" customFormat="1" x14ac:dyDescent="0.2">
      <c r="A179" s="239"/>
      <c r="C179" s="240"/>
      <c r="Z179" s="241"/>
      <c r="AA179" s="233"/>
    </row>
    <row r="180" spans="1:27" s="16" customFormat="1" x14ac:dyDescent="0.2">
      <c r="A180" s="239"/>
      <c r="C180" s="240"/>
      <c r="Z180" s="241"/>
      <c r="AA180" s="233"/>
    </row>
    <row r="181" spans="1:27" s="16" customFormat="1" x14ac:dyDescent="0.2">
      <c r="A181" s="239"/>
      <c r="C181" s="240"/>
      <c r="Z181" s="241"/>
      <c r="AA181" s="233"/>
    </row>
    <row r="182" spans="1:27" s="16" customFormat="1" x14ac:dyDescent="0.2">
      <c r="A182" s="239"/>
      <c r="C182" s="240"/>
      <c r="Z182" s="241"/>
      <c r="AA182" s="233"/>
    </row>
    <row r="183" spans="1:27" s="16" customFormat="1" x14ac:dyDescent="0.2">
      <c r="A183" s="239"/>
      <c r="C183" s="240"/>
      <c r="Z183" s="241"/>
      <c r="AA183" s="233"/>
    </row>
    <row r="184" spans="1:27" s="16" customFormat="1" x14ac:dyDescent="0.2">
      <c r="A184" s="239"/>
      <c r="C184" s="240"/>
      <c r="Z184" s="241"/>
      <c r="AA184" s="233"/>
    </row>
    <row r="185" spans="1:27" s="16" customFormat="1" x14ac:dyDescent="0.2">
      <c r="A185" s="239"/>
      <c r="C185" s="240"/>
      <c r="Z185" s="241"/>
      <c r="AA185" s="233"/>
    </row>
    <row r="186" spans="1:27" s="16" customFormat="1" x14ac:dyDescent="0.2">
      <c r="A186" s="239"/>
      <c r="C186" s="240"/>
      <c r="Z186" s="241"/>
      <c r="AA186" s="233"/>
    </row>
    <row r="187" spans="1:27" s="16" customFormat="1" x14ac:dyDescent="0.2">
      <c r="A187" s="239"/>
      <c r="C187" s="240"/>
      <c r="Z187" s="241"/>
      <c r="AA187" s="233"/>
    </row>
    <row r="188" spans="1:27" s="16" customFormat="1" x14ac:dyDescent="0.2">
      <c r="A188" s="239"/>
      <c r="C188" s="240"/>
      <c r="Z188" s="241"/>
      <c r="AA188" s="233"/>
    </row>
    <row r="189" spans="1:27" s="16" customFormat="1" x14ac:dyDescent="0.2">
      <c r="A189" s="239"/>
      <c r="C189" s="240"/>
      <c r="Z189" s="241"/>
      <c r="AA189" s="233"/>
    </row>
    <row r="190" spans="1:27" s="16" customFormat="1" x14ac:dyDescent="0.2">
      <c r="A190" s="239"/>
      <c r="C190" s="240"/>
      <c r="Z190" s="241"/>
      <c r="AA190" s="233"/>
    </row>
    <row r="191" spans="1:27" s="16" customFormat="1" x14ac:dyDescent="0.2">
      <c r="A191" s="239"/>
      <c r="C191" s="240"/>
      <c r="Z191" s="241"/>
      <c r="AA191" s="233"/>
    </row>
    <row r="192" spans="1:27" s="16" customFormat="1" x14ac:dyDescent="0.2">
      <c r="A192" s="239"/>
      <c r="C192" s="240"/>
      <c r="Z192" s="241"/>
      <c r="AA192" s="233"/>
    </row>
    <row r="193" spans="1:27" s="16" customFormat="1" x14ac:dyDescent="0.2">
      <c r="A193" s="239"/>
      <c r="C193" s="240"/>
      <c r="Z193" s="241"/>
      <c r="AA193" s="233"/>
    </row>
    <row r="194" spans="1:27" s="16" customFormat="1" x14ac:dyDescent="0.2">
      <c r="A194" s="239"/>
      <c r="C194" s="240"/>
      <c r="Z194" s="241"/>
      <c r="AA194" s="233"/>
    </row>
    <row r="195" spans="1:27" s="16" customFormat="1" x14ac:dyDescent="0.2">
      <c r="A195" s="239"/>
      <c r="C195" s="240"/>
      <c r="Z195" s="241"/>
      <c r="AA195" s="233"/>
    </row>
    <row r="196" spans="1:27" s="16" customFormat="1" x14ac:dyDescent="0.2">
      <c r="A196" s="239"/>
      <c r="C196" s="240"/>
      <c r="Z196" s="241"/>
      <c r="AA196" s="233"/>
    </row>
    <row r="197" spans="1:27" s="16" customFormat="1" x14ac:dyDescent="0.2">
      <c r="A197" s="239"/>
      <c r="C197" s="240"/>
      <c r="Z197" s="241"/>
      <c r="AA197" s="233"/>
    </row>
    <row r="198" spans="1:27" s="16" customFormat="1" x14ac:dyDescent="0.2">
      <c r="A198" s="239"/>
      <c r="C198" s="240"/>
      <c r="Z198" s="241"/>
      <c r="AA198" s="233"/>
    </row>
    <row r="199" spans="1:27" s="16" customFormat="1" x14ac:dyDescent="0.2">
      <c r="A199" s="239"/>
      <c r="C199" s="240"/>
      <c r="Z199" s="241"/>
      <c r="AA199" s="233"/>
    </row>
    <row r="200" spans="1:27" s="16" customFormat="1" x14ac:dyDescent="0.2">
      <c r="A200" s="239"/>
      <c r="C200" s="240"/>
      <c r="Z200" s="241"/>
      <c r="AA200" s="233"/>
    </row>
    <row r="201" spans="1:27" s="16" customFormat="1" x14ac:dyDescent="0.2">
      <c r="A201" s="239"/>
      <c r="C201" s="240"/>
      <c r="Z201" s="241"/>
      <c r="AA201" s="233"/>
    </row>
    <row r="202" spans="1:27" s="16" customFormat="1" x14ac:dyDescent="0.2">
      <c r="A202" s="239"/>
      <c r="C202" s="240"/>
      <c r="Z202" s="241"/>
      <c r="AA202" s="233"/>
    </row>
    <row r="203" spans="1:27" s="16" customFormat="1" x14ac:dyDescent="0.2">
      <c r="A203" s="239"/>
      <c r="C203" s="240"/>
      <c r="Z203" s="241"/>
      <c r="AA203" s="233"/>
    </row>
    <row r="204" spans="1:27" s="16" customFormat="1" x14ac:dyDescent="0.2">
      <c r="A204" s="239"/>
      <c r="C204" s="240"/>
      <c r="Z204" s="241"/>
      <c r="AA204" s="233"/>
    </row>
    <row r="205" spans="1:27" s="16" customFormat="1" x14ac:dyDescent="0.2">
      <c r="A205" s="239"/>
      <c r="C205" s="240"/>
      <c r="Z205" s="241"/>
      <c r="AA205" s="233"/>
    </row>
    <row r="206" spans="1:27" s="16" customFormat="1" x14ac:dyDescent="0.2">
      <c r="A206" s="239"/>
      <c r="C206" s="240"/>
      <c r="Z206" s="241"/>
      <c r="AA206" s="233"/>
    </row>
    <row r="207" spans="1:27" s="16" customFormat="1" x14ac:dyDescent="0.2">
      <c r="A207" s="239"/>
      <c r="C207" s="240"/>
      <c r="Z207" s="241"/>
      <c r="AA207" s="233"/>
    </row>
    <row r="208" spans="1:27" s="16" customFormat="1" x14ac:dyDescent="0.2">
      <c r="A208" s="239"/>
      <c r="C208" s="240"/>
      <c r="Z208" s="241"/>
      <c r="AA208" s="233"/>
    </row>
    <row r="209" spans="1:27" s="16" customFormat="1" x14ac:dyDescent="0.2">
      <c r="A209" s="239"/>
      <c r="C209" s="240"/>
      <c r="Z209" s="241"/>
      <c r="AA209" s="233"/>
    </row>
    <row r="210" spans="1:27" s="16" customFormat="1" x14ac:dyDescent="0.2">
      <c r="A210" s="239"/>
      <c r="C210" s="240"/>
      <c r="Z210" s="241"/>
      <c r="AA210" s="233"/>
    </row>
    <row r="211" spans="1:27" s="16" customFormat="1" x14ac:dyDescent="0.2">
      <c r="A211" s="239"/>
      <c r="C211" s="240"/>
      <c r="Z211" s="241"/>
      <c r="AA211" s="233"/>
    </row>
    <row r="212" spans="1:27" s="16" customFormat="1" x14ac:dyDescent="0.2">
      <c r="A212" s="239"/>
      <c r="C212" s="240"/>
      <c r="Z212" s="241"/>
      <c r="AA212" s="233"/>
    </row>
    <row r="213" spans="1:27" s="16" customFormat="1" x14ac:dyDescent="0.2">
      <c r="A213" s="239"/>
      <c r="C213" s="240"/>
      <c r="Z213" s="241"/>
      <c r="AA213" s="233"/>
    </row>
    <row r="214" spans="1:27" s="16" customFormat="1" x14ac:dyDescent="0.2">
      <c r="A214" s="239"/>
      <c r="C214" s="240"/>
      <c r="Z214" s="241"/>
      <c r="AA214" s="233"/>
    </row>
    <row r="215" spans="1:27" s="16" customFormat="1" x14ac:dyDescent="0.2">
      <c r="A215" s="239"/>
      <c r="C215" s="240"/>
      <c r="Z215" s="241"/>
      <c r="AA215" s="233"/>
    </row>
    <row r="216" spans="1:27" s="16" customFormat="1" x14ac:dyDescent="0.2">
      <c r="A216" s="239"/>
      <c r="C216" s="240"/>
      <c r="Z216" s="241"/>
      <c r="AA216" s="233"/>
    </row>
    <row r="217" spans="1:27" s="16" customFormat="1" x14ac:dyDescent="0.2">
      <c r="A217" s="239"/>
      <c r="C217" s="240"/>
      <c r="Z217" s="241"/>
      <c r="AA217" s="233"/>
    </row>
    <row r="218" spans="1:27" s="16" customFormat="1" x14ac:dyDescent="0.2">
      <c r="A218" s="239"/>
      <c r="C218" s="240"/>
      <c r="Z218" s="241"/>
      <c r="AA218" s="233"/>
    </row>
    <row r="219" spans="1:27" s="16" customFormat="1" x14ac:dyDescent="0.2">
      <c r="A219" s="239"/>
      <c r="C219" s="240"/>
      <c r="Z219" s="241"/>
      <c r="AA219" s="233"/>
    </row>
    <row r="220" spans="1:27" s="16" customFormat="1" x14ac:dyDescent="0.2">
      <c r="A220" s="239"/>
      <c r="C220" s="240"/>
      <c r="Z220" s="241"/>
      <c r="AA220" s="233"/>
    </row>
    <row r="221" spans="1:27" s="16" customFormat="1" x14ac:dyDescent="0.2">
      <c r="A221" s="239"/>
      <c r="C221" s="240"/>
      <c r="Z221" s="241"/>
      <c r="AA221" s="233"/>
    </row>
    <row r="222" spans="1:27" s="16" customFormat="1" x14ac:dyDescent="0.2">
      <c r="A222" s="239"/>
      <c r="C222" s="240"/>
      <c r="Z222" s="241"/>
      <c r="AA222" s="233"/>
    </row>
    <row r="223" spans="1:27" s="16" customFormat="1" x14ac:dyDescent="0.2">
      <c r="A223" s="239"/>
      <c r="C223" s="240"/>
      <c r="Z223" s="241"/>
      <c r="AA223" s="233"/>
    </row>
    <row r="224" spans="1:27" s="16" customFormat="1" x14ac:dyDescent="0.2">
      <c r="A224" s="239"/>
      <c r="C224" s="240"/>
      <c r="Z224" s="241"/>
      <c r="AA224" s="233"/>
    </row>
    <row r="225" spans="1:27" s="16" customFormat="1" x14ac:dyDescent="0.2">
      <c r="A225" s="239"/>
      <c r="C225" s="240"/>
      <c r="Z225" s="241"/>
      <c r="AA225" s="233"/>
    </row>
    <row r="226" spans="1:27" s="16" customFormat="1" x14ac:dyDescent="0.2">
      <c r="A226" s="239"/>
      <c r="C226" s="240"/>
      <c r="Z226" s="241"/>
      <c r="AA226" s="233"/>
    </row>
    <row r="227" spans="1:27" s="16" customFormat="1" x14ac:dyDescent="0.2">
      <c r="A227" s="239"/>
      <c r="C227" s="240"/>
      <c r="Z227" s="241"/>
      <c r="AA227" s="233"/>
    </row>
    <row r="228" spans="1:27" s="16" customFormat="1" x14ac:dyDescent="0.2">
      <c r="A228" s="239"/>
      <c r="C228" s="240"/>
      <c r="Z228" s="241"/>
      <c r="AA228" s="233"/>
    </row>
    <row r="229" spans="1:27" s="16" customFormat="1" x14ac:dyDescent="0.2">
      <c r="A229" s="239"/>
      <c r="C229" s="240"/>
      <c r="Z229" s="241"/>
      <c r="AA229" s="233"/>
    </row>
    <row r="230" spans="1:27" s="16" customFormat="1" x14ac:dyDescent="0.2">
      <c r="A230" s="239"/>
      <c r="C230" s="240"/>
      <c r="Z230" s="241"/>
      <c r="AA230" s="233"/>
    </row>
    <row r="231" spans="1:27" s="16" customFormat="1" x14ac:dyDescent="0.2">
      <c r="A231" s="239"/>
      <c r="C231" s="240"/>
      <c r="Z231" s="241"/>
      <c r="AA231" s="233"/>
    </row>
    <row r="232" spans="1:27" s="16" customFormat="1" x14ac:dyDescent="0.2">
      <c r="A232" s="239"/>
      <c r="C232" s="240"/>
      <c r="Z232" s="241"/>
      <c r="AA232" s="233"/>
    </row>
    <row r="233" spans="1:27" s="16" customFormat="1" x14ac:dyDescent="0.2">
      <c r="A233" s="239"/>
      <c r="C233" s="240"/>
      <c r="Z233" s="241"/>
      <c r="AA233" s="233"/>
    </row>
    <row r="234" spans="1:27" s="16" customFormat="1" x14ac:dyDescent="0.2">
      <c r="A234" s="239"/>
      <c r="C234" s="240"/>
      <c r="Z234" s="241"/>
      <c r="AA234" s="233"/>
    </row>
    <row r="235" spans="1:27" s="16" customFormat="1" x14ac:dyDescent="0.2">
      <c r="A235" s="239"/>
      <c r="C235" s="240"/>
      <c r="Z235" s="241"/>
      <c r="AA235" s="233"/>
    </row>
    <row r="236" spans="1:27" s="16" customFormat="1" x14ac:dyDescent="0.2">
      <c r="A236" s="239"/>
      <c r="C236" s="240"/>
      <c r="Z236" s="241"/>
      <c r="AA236" s="233"/>
    </row>
    <row r="237" spans="1:27" s="16" customFormat="1" x14ac:dyDescent="0.2">
      <c r="A237" s="239"/>
      <c r="C237" s="240"/>
      <c r="Z237" s="241"/>
      <c r="AA237" s="233"/>
    </row>
    <row r="238" spans="1:27" s="16" customFormat="1" x14ac:dyDescent="0.2">
      <c r="A238" s="239"/>
      <c r="C238" s="240"/>
      <c r="Z238" s="241"/>
      <c r="AA238" s="233"/>
    </row>
    <row r="239" spans="1:27" s="16" customFormat="1" x14ac:dyDescent="0.2">
      <c r="A239" s="239"/>
      <c r="C239" s="240"/>
      <c r="Z239" s="241"/>
      <c r="AA239" s="233"/>
    </row>
    <row r="240" spans="1:27" s="16" customFormat="1" x14ac:dyDescent="0.2">
      <c r="A240" s="239"/>
      <c r="C240" s="240"/>
      <c r="Z240" s="241"/>
      <c r="AA240" s="233"/>
    </row>
    <row r="241" spans="1:27" s="16" customFormat="1" x14ac:dyDescent="0.2">
      <c r="A241" s="239"/>
      <c r="C241" s="240"/>
      <c r="Z241" s="241"/>
      <c r="AA241" s="233"/>
    </row>
    <row r="242" spans="1:27" s="16" customFormat="1" x14ac:dyDescent="0.2">
      <c r="A242" s="239"/>
      <c r="C242" s="240"/>
      <c r="Z242" s="241"/>
      <c r="AA242" s="233"/>
    </row>
    <row r="243" spans="1:27" s="16" customFormat="1" x14ac:dyDescent="0.2">
      <c r="A243" s="239"/>
      <c r="C243" s="240"/>
      <c r="Z243" s="241"/>
      <c r="AA243" s="233"/>
    </row>
    <row r="244" spans="1:27" s="16" customFormat="1" x14ac:dyDescent="0.2">
      <c r="A244" s="239"/>
      <c r="C244" s="240"/>
      <c r="Z244" s="241"/>
      <c r="AA244" s="233"/>
    </row>
    <row r="245" spans="1:27" s="16" customFormat="1" x14ac:dyDescent="0.2">
      <c r="A245" s="239"/>
      <c r="C245" s="240"/>
      <c r="Z245" s="241"/>
      <c r="AA245" s="233"/>
    </row>
    <row r="246" spans="1:27" s="16" customFormat="1" x14ac:dyDescent="0.2">
      <c r="A246" s="239"/>
      <c r="C246" s="240"/>
      <c r="Z246" s="241"/>
      <c r="AA246" s="233"/>
    </row>
    <row r="247" spans="1:27" s="16" customFormat="1" x14ac:dyDescent="0.2">
      <c r="A247" s="239"/>
      <c r="C247" s="240"/>
      <c r="Z247" s="241"/>
      <c r="AA247" s="233"/>
    </row>
    <row r="248" spans="1:27" s="16" customFormat="1" x14ac:dyDescent="0.2">
      <c r="A248" s="239"/>
      <c r="C248" s="240"/>
      <c r="Z248" s="241"/>
      <c r="AA248" s="233"/>
    </row>
    <row r="249" spans="1:27" s="16" customFormat="1" x14ac:dyDescent="0.2">
      <c r="A249" s="239"/>
      <c r="C249" s="240"/>
      <c r="Z249" s="241"/>
      <c r="AA249" s="233"/>
    </row>
    <row r="250" spans="1:27" s="16" customFormat="1" x14ac:dyDescent="0.2">
      <c r="A250" s="239"/>
      <c r="C250" s="240"/>
      <c r="Z250" s="241"/>
      <c r="AA250" s="233"/>
    </row>
    <row r="251" spans="1:27" s="16" customFormat="1" x14ac:dyDescent="0.2">
      <c r="A251" s="239"/>
      <c r="C251" s="240"/>
      <c r="Z251" s="241"/>
      <c r="AA251" s="233"/>
    </row>
    <row r="252" spans="1:27" s="16" customFormat="1" x14ac:dyDescent="0.2">
      <c r="A252" s="239"/>
      <c r="C252" s="240"/>
      <c r="Z252" s="241"/>
      <c r="AA252" s="233"/>
    </row>
    <row r="253" spans="1:27" s="16" customFormat="1" x14ac:dyDescent="0.2">
      <c r="A253" s="239"/>
      <c r="C253" s="240"/>
      <c r="Z253" s="241"/>
      <c r="AA253" s="233"/>
    </row>
    <row r="254" spans="1:27" s="16" customFormat="1" x14ac:dyDescent="0.2">
      <c r="A254" s="239"/>
      <c r="C254" s="240"/>
      <c r="Z254" s="241"/>
      <c r="AA254" s="233"/>
    </row>
    <row r="255" spans="1:27" s="16" customFormat="1" x14ac:dyDescent="0.2">
      <c r="A255" s="239"/>
      <c r="C255" s="240"/>
      <c r="Z255" s="241"/>
      <c r="AA255" s="233"/>
    </row>
    <row r="256" spans="1:27" s="16" customFormat="1" x14ac:dyDescent="0.2">
      <c r="A256" s="239"/>
      <c r="C256" s="240"/>
      <c r="Z256" s="241"/>
      <c r="AA256" s="233"/>
    </row>
    <row r="257" spans="1:27" s="16" customFormat="1" x14ac:dyDescent="0.2">
      <c r="A257" s="239"/>
      <c r="C257" s="240"/>
      <c r="Z257" s="241"/>
      <c r="AA257" s="233"/>
    </row>
    <row r="258" spans="1:27" s="16" customFormat="1" x14ac:dyDescent="0.2">
      <c r="A258" s="239"/>
      <c r="C258" s="240"/>
      <c r="Z258" s="241"/>
      <c r="AA258" s="233"/>
    </row>
    <row r="259" spans="1:27" s="16" customFormat="1" x14ac:dyDescent="0.2">
      <c r="A259" s="239"/>
      <c r="C259" s="240"/>
      <c r="Z259" s="241"/>
      <c r="AA259" s="233"/>
    </row>
    <row r="260" spans="1:27" s="16" customFormat="1" x14ac:dyDescent="0.2">
      <c r="A260" s="239"/>
      <c r="C260" s="240"/>
      <c r="Z260" s="241"/>
      <c r="AA260" s="233"/>
    </row>
    <row r="261" spans="1:27" s="16" customFormat="1" x14ac:dyDescent="0.2">
      <c r="A261" s="239"/>
      <c r="C261" s="240"/>
      <c r="Z261" s="241"/>
      <c r="AA261" s="233"/>
    </row>
    <row r="262" spans="1:27" s="16" customFormat="1" x14ac:dyDescent="0.2">
      <c r="A262" s="239"/>
      <c r="C262" s="240"/>
      <c r="Z262" s="241"/>
      <c r="AA262" s="233"/>
    </row>
    <row r="263" spans="1:27" s="16" customFormat="1" x14ac:dyDescent="0.2">
      <c r="A263" s="239"/>
      <c r="C263" s="240"/>
      <c r="Z263" s="241"/>
      <c r="AA263" s="233"/>
    </row>
    <row r="264" spans="1:27" s="16" customFormat="1" x14ac:dyDescent="0.2">
      <c r="A264" s="239"/>
      <c r="C264" s="240"/>
      <c r="Z264" s="241"/>
      <c r="AA264" s="233"/>
    </row>
    <row r="265" spans="1:27" s="16" customFormat="1" x14ac:dyDescent="0.2">
      <c r="A265" s="239"/>
      <c r="C265" s="240"/>
      <c r="Z265" s="241"/>
      <c r="AA265" s="233"/>
    </row>
    <row r="266" spans="1:27" s="16" customFormat="1" x14ac:dyDescent="0.2">
      <c r="A266" s="239"/>
      <c r="C266" s="240"/>
      <c r="Z266" s="241"/>
      <c r="AA266" s="233"/>
    </row>
    <row r="267" spans="1:27" s="16" customFormat="1" x14ac:dyDescent="0.2">
      <c r="A267" s="239"/>
      <c r="C267" s="240"/>
      <c r="Z267" s="241"/>
      <c r="AA267" s="233"/>
    </row>
    <row r="268" spans="1:27" s="16" customFormat="1" x14ac:dyDescent="0.2">
      <c r="A268" s="239"/>
      <c r="C268" s="240"/>
      <c r="Z268" s="241"/>
      <c r="AA268" s="233"/>
    </row>
    <row r="269" spans="1:27" s="16" customFormat="1" x14ac:dyDescent="0.2">
      <c r="A269" s="239"/>
      <c r="C269" s="240"/>
      <c r="Z269" s="241"/>
      <c r="AA269" s="233"/>
    </row>
    <row r="270" spans="1:27" s="16" customFormat="1" x14ac:dyDescent="0.2">
      <c r="A270" s="239"/>
      <c r="C270" s="240"/>
      <c r="Z270" s="241"/>
      <c r="AA270" s="233"/>
    </row>
    <row r="271" spans="1:27" s="16" customFormat="1" x14ac:dyDescent="0.2">
      <c r="A271" s="239"/>
      <c r="C271" s="240"/>
      <c r="Z271" s="241"/>
      <c r="AA271" s="233"/>
    </row>
    <row r="272" spans="1:27" s="16" customFormat="1" x14ac:dyDescent="0.2">
      <c r="A272" s="239"/>
      <c r="C272" s="240"/>
      <c r="Z272" s="241"/>
      <c r="AA272" s="233"/>
    </row>
    <row r="273" spans="1:27" s="16" customFormat="1" x14ac:dyDescent="0.2">
      <c r="A273" s="239"/>
      <c r="C273" s="240"/>
      <c r="Z273" s="241"/>
      <c r="AA273" s="233"/>
    </row>
    <row r="274" spans="1:27" s="16" customFormat="1" x14ac:dyDescent="0.2">
      <c r="A274" s="239"/>
      <c r="C274" s="240"/>
      <c r="Z274" s="241"/>
      <c r="AA274" s="233"/>
    </row>
    <row r="275" spans="1:27" s="16" customFormat="1" x14ac:dyDescent="0.2">
      <c r="A275" s="239"/>
      <c r="C275" s="240"/>
      <c r="Z275" s="241"/>
      <c r="AA275" s="233"/>
    </row>
    <row r="276" spans="1:27" s="16" customFormat="1" x14ac:dyDescent="0.2">
      <c r="A276" s="239"/>
      <c r="C276" s="240"/>
      <c r="Z276" s="241"/>
      <c r="AA276" s="233"/>
    </row>
    <row r="277" spans="1:27" s="16" customFormat="1" x14ac:dyDescent="0.2">
      <c r="A277" s="239"/>
      <c r="C277" s="240"/>
      <c r="Z277" s="241"/>
      <c r="AA277" s="233"/>
    </row>
    <row r="278" spans="1:27" s="16" customFormat="1" x14ac:dyDescent="0.2">
      <c r="A278" s="239"/>
      <c r="C278" s="240"/>
      <c r="Z278" s="241"/>
      <c r="AA278" s="233"/>
    </row>
    <row r="279" spans="1:27" s="16" customFormat="1" x14ac:dyDescent="0.2">
      <c r="A279" s="239"/>
      <c r="C279" s="240"/>
      <c r="Z279" s="241"/>
      <c r="AA279" s="233"/>
    </row>
    <row r="280" spans="1:27" s="16" customFormat="1" x14ac:dyDescent="0.2">
      <c r="A280" s="239"/>
      <c r="C280" s="240"/>
      <c r="Z280" s="241"/>
      <c r="AA280" s="233"/>
    </row>
    <row r="281" spans="1:27" s="16" customFormat="1" x14ac:dyDescent="0.2">
      <c r="A281" s="239"/>
      <c r="C281" s="240"/>
      <c r="Z281" s="241"/>
      <c r="AA281" s="233"/>
    </row>
    <row r="282" spans="1:27" s="16" customFormat="1" x14ac:dyDescent="0.2">
      <c r="A282" s="239"/>
      <c r="C282" s="240"/>
      <c r="Z282" s="241"/>
      <c r="AA282" s="233"/>
    </row>
    <row r="283" spans="1:27" s="16" customFormat="1" x14ac:dyDescent="0.2">
      <c r="A283" s="239"/>
      <c r="C283" s="240"/>
      <c r="Z283" s="241"/>
      <c r="AA283" s="233"/>
    </row>
    <row r="284" spans="1:27" s="16" customFormat="1" x14ac:dyDescent="0.2">
      <c r="A284" s="239"/>
      <c r="C284" s="240"/>
      <c r="Z284" s="241"/>
      <c r="AA284" s="233"/>
    </row>
    <row r="285" spans="1:27" s="16" customFormat="1" x14ac:dyDescent="0.2">
      <c r="A285" s="239"/>
      <c r="C285" s="240"/>
      <c r="Z285" s="241"/>
      <c r="AA285" s="233"/>
    </row>
    <row r="286" spans="1:27" s="16" customFormat="1" x14ac:dyDescent="0.2">
      <c r="A286" s="239"/>
      <c r="C286" s="240"/>
      <c r="Z286" s="241"/>
      <c r="AA286" s="233"/>
    </row>
    <row r="287" spans="1:27" s="16" customFormat="1" x14ac:dyDescent="0.2">
      <c r="A287" s="239"/>
      <c r="C287" s="240"/>
      <c r="Z287" s="241"/>
      <c r="AA287" s="233"/>
    </row>
    <row r="288" spans="1:27" s="16" customFormat="1" x14ac:dyDescent="0.2">
      <c r="A288" s="239"/>
      <c r="C288" s="240"/>
      <c r="Z288" s="241"/>
      <c r="AA288" s="233"/>
    </row>
    <row r="289" spans="1:27" s="16" customFormat="1" x14ac:dyDescent="0.2">
      <c r="A289" s="239"/>
      <c r="C289" s="240"/>
      <c r="Z289" s="241"/>
      <c r="AA289" s="233"/>
    </row>
    <row r="290" spans="1:27" s="16" customFormat="1" x14ac:dyDescent="0.2">
      <c r="A290" s="239"/>
      <c r="C290" s="240"/>
      <c r="Z290" s="241"/>
      <c r="AA290" s="233"/>
    </row>
    <row r="291" spans="1:27" s="16" customFormat="1" x14ac:dyDescent="0.2">
      <c r="A291" s="239"/>
      <c r="C291" s="240"/>
      <c r="Z291" s="241"/>
      <c r="AA291" s="233"/>
    </row>
    <row r="292" spans="1:27" s="16" customFormat="1" x14ac:dyDescent="0.2">
      <c r="A292" s="239"/>
      <c r="C292" s="240"/>
      <c r="Z292" s="241"/>
      <c r="AA292" s="233"/>
    </row>
    <row r="293" spans="1:27" s="16" customFormat="1" x14ac:dyDescent="0.2">
      <c r="A293" s="239"/>
      <c r="C293" s="240"/>
      <c r="Z293" s="241"/>
      <c r="AA293" s="233"/>
    </row>
    <row r="294" spans="1:27" s="16" customFormat="1" x14ac:dyDescent="0.2">
      <c r="A294" s="239"/>
      <c r="C294" s="240"/>
      <c r="Z294" s="241"/>
      <c r="AA294" s="233"/>
    </row>
    <row r="295" spans="1:27" s="16" customFormat="1" x14ac:dyDescent="0.2">
      <c r="A295" s="239"/>
      <c r="C295" s="240"/>
      <c r="Z295" s="241"/>
      <c r="AA295" s="233"/>
    </row>
    <row r="296" spans="1:27" s="16" customFormat="1" x14ac:dyDescent="0.2">
      <c r="A296" s="239"/>
      <c r="C296" s="240"/>
      <c r="Z296" s="241"/>
      <c r="AA296" s="233"/>
    </row>
    <row r="297" spans="1:27" s="16" customFormat="1" x14ac:dyDescent="0.2">
      <c r="A297" s="239"/>
      <c r="C297" s="240"/>
      <c r="Z297" s="241"/>
      <c r="AA297" s="233"/>
    </row>
    <row r="298" spans="1:27" s="16" customFormat="1" x14ac:dyDescent="0.2">
      <c r="A298" s="239"/>
      <c r="C298" s="240"/>
      <c r="Z298" s="241"/>
      <c r="AA298" s="233"/>
    </row>
    <row r="299" spans="1:27" s="16" customFormat="1" x14ac:dyDescent="0.2">
      <c r="A299" s="239"/>
      <c r="C299" s="240"/>
      <c r="Z299" s="241"/>
      <c r="AA299" s="233"/>
    </row>
    <row r="300" spans="1:27" s="16" customFormat="1" x14ac:dyDescent="0.2">
      <c r="A300" s="239"/>
      <c r="C300" s="240"/>
      <c r="Z300" s="241"/>
      <c r="AA300" s="233"/>
    </row>
    <row r="301" spans="1:27" s="16" customFormat="1" x14ac:dyDescent="0.2">
      <c r="A301" s="239"/>
      <c r="C301" s="240"/>
      <c r="Z301" s="241"/>
      <c r="AA301" s="233"/>
    </row>
    <row r="302" spans="1:27" s="16" customFormat="1" x14ac:dyDescent="0.2">
      <c r="A302" s="239"/>
      <c r="C302" s="240"/>
      <c r="Z302" s="241"/>
      <c r="AA302" s="233"/>
    </row>
    <row r="303" spans="1:27" s="16" customFormat="1" x14ac:dyDescent="0.2">
      <c r="A303" s="239"/>
      <c r="C303" s="240"/>
      <c r="Z303" s="241"/>
      <c r="AA303" s="233"/>
    </row>
    <row r="304" spans="1:27" s="16" customFormat="1" x14ac:dyDescent="0.2">
      <c r="A304" s="239"/>
      <c r="C304" s="240"/>
      <c r="Z304" s="241"/>
      <c r="AA304" s="233"/>
    </row>
    <row r="305" spans="1:27" s="16" customFormat="1" x14ac:dyDescent="0.2">
      <c r="A305" s="239"/>
      <c r="C305" s="240"/>
      <c r="Z305" s="241"/>
      <c r="AA305" s="233"/>
    </row>
    <row r="306" spans="1:27" s="16" customFormat="1" x14ac:dyDescent="0.2">
      <c r="A306" s="239"/>
      <c r="C306" s="240"/>
      <c r="Z306" s="241"/>
      <c r="AA306" s="233"/>
    </row>
    <row r="307" spans="1:27" s="16" customFormat="1" x14ac:dyDescent="0.2">
      <c r="A307" s="239"/>
      <c r="C307" s="240"/>
      <c r="Z307" s="241"/>
      <c r="AA307" s="233"/>
    </row>
    <row r="308" spans="1:27" s="16" customFormat="1" x14ac:dyDescent="0.2">
      <c r="A308" s="239"/>
      <c r="C308" s="240"/>
      <c r="Z308" s="241"/>
      <c r="AA308" s="233"/>
    </row>
    <row r="309" spans="1:27" s="16" customFormat="1" x14ac:dyDescent="0.2">
      <c r="A309" s="239"/>
      <c r="C309" s="240"/>
      <c r="Z309" s="241"/>
      <c r="AA309" s="233"/>
    </row>
    <row r="310" spans="1:27" s="16" customFormat="1" x14ac:dyDescent="0.2">
      <c r="A310" s="239"/>
      <c r="C310" s="240"/>
      <c r="Z310" s="241"/>
      <c r="AA310" s="233"/>
    </row>
    <row r="311" spans="1:27" s="16" customFormat="1" x14ac:dyDescent="0.2">
      <c r="A311" s="239"/>
      <c r="C311" s="240"/>
      <c r="Z311" s="241"/>
      <c r="AA311" s="233"/>
    </row>
    <row r="312" spans="1:27" s="16" customFormat="1" x14ac:dyDescent="0.2">
      <c r="A312" s="239"/>
      <c r="C312" s="240"/>
      <c r="Z312" s="241"/>
      <c r="AA312" s="233"/>
    </row>
    <row r="313" spans="1:27" s="16" customFormat="1" x14ac:dyDescent="0.2">
      <c r="A313" s="239"/>
      <c r="C313" s="240"/>
      <c r="Z313" s="241"/>
      <c r="AA313" s="233"/>
    </row>
    <row r="314" spans="1:27" s="16" customFormat="1" x14ac:dyDescent="0.2">
      <c r="A314" s="239"/>
      <c r="C314" s="240"/>
      <c r="Z314" s="241"/>
      <c r="AA314" s="233"/>
    </row>
    <row r="315" spans="1:27" s="16" customFormat="1" x14ac:dyDescent="0.2">
      <c r="A315" s="239"/>
      <c r="C315" s="240"/>
      <c r="Z315" s="241"/>
      <c r="AA315" s="233"/>
    </row>
    <row r="316" spans="1:27" s="16" customFormat="1" x14ac:dyDescent="0.2">
      <c r="A316" s="239"/>
      <c r="C316" s="240"/>
      <c r="Z316" s="241"/>
      <c r="AA316" s="233"/>
    </row>
    <row r="317" spans="1:27" s="16" customFormat="1" x14ac:dyDescent="0.2">
      <c r="A317" s="239"/>
      <c r="C317" s="240"/>
      <c r="Z317" s="241"/>
      <c r="AA317" s="233"/>
    </row>
    <row r="318" spans="1:27" s="16" customFormat="1" x14ac:dyDescent="0.2">
      <c r="A318" s="239"/>
      <c r="C318" s="240"/>
      <c r="Z318" s="241"/>
      <c r="AA318" s="233"/>
    </row>
    <row r="319" spans="1:27" s="16" customFormat="1" x14ac:dyDescent="0.2">
      <c r="A319" s="239"/>
      <c r="C319" s="240"/>
      <c r="Z319" s="241"/>
      <c r="AA319" s="233"/>
    </row>
    <row r="320" spans="1:27" s="16" customFormat="1" x14ac:dyDescent="0.2">
      <c r="A320" s="239"/>
      <c r="C320" s="240"/>
      <c r="Z320" s="241"/>
      <c r="AA320" s="233"/>
    </row>
    <row r="321" spans="1:27" s="16" customFormat="1" x14ac:dyDescent="0.2">
      <c r="A321" s="239"/>
      <c r="C321" s="240"/>
      <c r="Z321" s="241"/>
      <c r="AA321" s="233"/>
    </row>
    <row r="322" spans="1:27" s="16" customFormat="1" x14ac:dyDescent="0.2">
      <c r="A322" s="239"/>
      <c r="C322" s="240"/>
      <c r="Z322" s="241"/>
      <c r="AA322" s="233"/>
    </row>
    <row r="323" spans="1:27" s="16" customFormat="1" x14ac:dyDescent="0.2">
      <c r="A323" s="239"/>
      <c r="C323" s="240"/>
      <c r="Z323" s="241"/>
      <c r="AA323" s="233"/>
    </row>
    <row r="324" spans="1:27" s="16" customFormat="1" x14ac:dyDescent="0.2">
      <c r="A324" s="239"/>
      <c r="C324" s="240"/>
      <c r="Z324" s="241"/>
      <c r="AA324" s="233"/>
    </row>
    <row r="325" spans="1:27" s="16" customFormat="1" x14ac:dyDescent="0.2">
      <c r="A325" s="239"/>
      <c r="C325" s="240"/>
      <c r="Z325" s="241"/>
      <c r="AA325" s="233"/>
    </row>
    <row r="326" spans="1:27" s="16" customFormat="1" x14ac:dyDescent="0.2">
      <c r="A326" s="239"/>
      <c r="C326" s="240"/>
      <c r="Z326" s="241"/>
      <c r="AA326" s="233"/>
    </row>
    <row r="327" spans="1:27" s="16" customFormat="1" x14ac:dyDescent="0.2">
      <c r="A327" s="239"/>
      <c r="C327" s="240"/>
      <c r="Z327" s="241"/>
      <c r="AA327" s="233"/>
    </row>
    <row r="328" spans="1:27" s="16" customFormat="1" x14ac:dyDescent="0.2">
      <c r="A328" s="239"/>
      <c r="C328" s="240"/>
      <c r="Z328" s="241"/>
      <c r="AA328" s="233"/>
    </row>
    <row r="329" spans="1:27" s="16" customFormat="1" x14ac:dyDescent="0.2">
      <c r="A329" s="239"/>
      <c r="C329" s="240"/>
      <c r="Z329" s="241"/>
      <c r="AA329" s="233"/>
    </row>
    <row r="330" spans="1:27" s="16" customFormat="1" x14ac:dyDescent="0.2">
      <c r="A330" s="239"/>
      <c r="C330" s="240"/>
      <c r="Z330" s="241"/>
      <c r="AA330" s="233"/>
    </row>
    <row r="331" spans="1:27" s="16" customFormat="1" x14ac:dyDescent="0.2">
      <c r="A331" s="239"/>
      <c r="C331" s="240"/>
      <c r="Z331" s="241"/>
      <c r="AA331" s="233"/>
    </row>
    <row r="332" spans="1:27" s="16" customFormat="1" x14ac:dyDescent="0.2">
      <c r="A332" s="239"/>
      <c r="C332" s="240"/>
      <c r="Z332" s="241"/>
      <c r="AA332" s="233"/>
    </row>
    <row r="333" spans="1:27" s="16" customFormat="1" x14ac:dyDescent="0.2">
      <c r="A333" s="239"/>
      <c r="C333" s="240"/>
      <c r="Z333" s="241"/>
      <c r="AA333" s="233"/>
    </row>
    <row r="334" spans="1:27" s="16" customFormat="1" x14ac:dyDescent="0.2">
      <c r="A334" s="239"/>
      <c r="C334" s="240"/>
      <c r="Z334" s="241"/>
      <c r="AA334" s="233"/>
    </row>
    <row r="335" spans="1:27" s="16" customFormat="1" x14ac:dyDescent="0.2">
      <c r="A335" s="239"/>
      <c r="C335" s="240"/>
      <c r="Z335" s="241"/>
      <c r="AA335" s="233"/>
    </row>
    <row r="336" spans="1:27" s="16" customFormat="1" x14ac:dyDescent="0.2">
      <c r="A336" s="239"/>
      <c r="C336" s="240"/>
      <c r="Z336" s="241"/>
      <c r="AA336" s="233"/>
    </row>
    <row r="337" spans="1:27" s="16" customFormat="1" x14ac:dyDescent="0.2">
      <c r="A337" s="239"/>
      <c r="C337" s="240"/>
      <c r="Z337" s="241"/>
      <c r="AA337" s="233"/>
    </row>
    <row r="338" spans="1:27" s="16" customFormat="1" x14ac:dyDescent="0.2">
      <c r="A338" s="239"/>
      <c r="C338" s="240"/>
      <c r="Z338" s="241"/>
      <c r="AA338" s="233"/>
    </row>
    <row r="339" spans="1:27" s="16" customFormat="1" x14ac:dyDescent="0.2">
      <c r="A339" s="239"/>
      <c r="C339" s="240"/>
      <c r="Z339" s="241"/>
      <c r="AA339" s="233"/>
    </row>
    <row r="340" spans="1:27" s="16" customFormat="1" x14ac:dyDescent="0.2">
      <c r="A340" s="239"/>
      <c r="C340" s="240"/>
      <c r="Z340" s="241"/>
      <c r="AA340" s="233"/>
    </row>
    <row r="341" spans="1:27" s="16" customFormat="1" x14ac:dyDescent="0.2">
      <c r="A341" s="239"/>
      <c r="C341" s="240"/>
      <c r="Z341" s="241"/>
      <c r="AA341" s="233"/>
    </row>
    <row r="342" spans="1:27" s="16" customFormat="1" x14ac:dyDescent="0.2">
      <c r="A342" s="239"/>
      <c r="C342" s="240"/>
      <c r="Z342" s="241"/>
      <c r="AA342" s="233"/>
    </row>
    <row r="343" spans="1:27" s="16" customFormat="1" x14ac:dyDescent="0.2">
      <c r="A343" s="239"/>
      <c r="C343" s="240"/>
      <c r="Z343" s="241"/>
      <c r="AA343" s="233"/>
    </row>
    <row r="344" spans="1:27" s="16" customFormat="1" x14ac:dyDescent="0.2">
      <c r="A344" s="239"/>
      <c r="C344" s="240"/>
      <c r="Z344" s="241"/>
      <c r="AA344" s="233"/>
    </row>
    <row r="345" spans="1:27" s="16" customFormat="1" x14ac:dyDescent="0.2">
      <c r="A345" s="239"/>
      <c r="C345" s="240"/>
      <c r="Z345" s="241"/>
      <c r="AA345" s="233"/>
    </row>
    <row r="346" spans="1:27" s="16" customFormat="1" x14ac:dyDescent="0.2">
      <c r="A346" s="239"/>
      <c r="C346" s="240"/>
      <c r="Z346" s="241"/>
      <c r="AA346" s="233"/>
    </row>
    <row r="347" spans="1:27" s="16" customFormat="1" x14ac:dyDescent="0.2">
      <c r="A347" s="239"/>
      <c r="C347" s="240"/>
      <c r="Z347" s="241"/>
      <c r="AA347" s="233"/>
    </row>
    <row r="348" spans="1:27" s="16" customFormat="1" x14ac:dyDescent="0.2">
      <c r="A348" s="239"/>
      <c r="C348" s="240"/>
      <c r="Z348" s="241"/>
      <c r="AA348" s="233"/>
    </row>
    <row r="349" spans="1:27" s="16" customFormat="1" x14ac:dyDescent="0.2">
      <c r="A349" s="239"/>
      <c r="C349" s="240"/>
      <c r="Z349" s="241"/>
      <c r="AA349" s="233"/>
    </row>
    <row r="350" spans="1:27" s="16" customFormat="1" x14ac:dyDescent="0.2">
      <c r="A350" s="239"/>
      <c r="C350" s="240"/>
      <c r="Z350" s="241"/>
      <c r="AA350" s="233"/>
    </row>
    <row r="351" spans="1:27" s="16" customFormat="1" x14ac:dyDescent="0.2">
      <c r="A351" s="239"/>
      <c r="C351" s="240"/>
      <c r="Z351" s="241"/>
      <c r="AA351" s="233"/>
    </row>
    <row r="352" spans="1:27" s="16" customFormat="1" x14ac:dyDescent="0.2">
      <c r="A352" s="239"/>
      <c r="C352" s="240"/>
      <c r="Z352" s="241"/>
      <c r="AA352" s="233"/>
    </row>
    <row r="353" spans="1:27" s="16" customFormat="1" x14ac:dyDescent="0.2">
      <c r="A353" s="239"/>
      <c r="C353" s="240"/>
      <c r="Z353" s="241"/>
      <c r="AA353" s="233"/>
    </row>
    <row r="354" spans="1:27" s="16" customFormat="1" x14ac:dyDescent="0.2">
      <c r="A354" s="239"/>
      <c r="C354" s="240"/>
      <c r="Z354" s="241"/>
      <c r="AA354" s="233"/>
    </row>
    <row r="355" spans="1:27" s="16" customFormat="1" x14ac:dyDescent="0.2">
      <c r="A355" s="239"/>
      <c r="C355" s="240"/>
      <c r="Z355" s="241"/>
      <c r="AA355" s="233"/>
    </row>
    <row r="356" spans="1:27" s="16" customFormat="1" x14ac:dyDescent="0.2">
      <c r="A356" s="239"/>
      <c r="C356" s="240"/>
      <c r="Z356" s="241"/>
      <c r="AA356" s="233"/>
    </row>
    <row r="357" spans="1:27" s="16" customFormat="1" x14ac:dyDescent="0.2">
      <c r="A357" s="239"/>
      <c r="C357" s="240"/>
      <c r="Z357" s="241"/>
      <c r="AA357" s="233"/>
    </row>
    <row r="358" spans="1:27" s="16" customFormat="1" x14ac:dyDescent="0.2">
      <c r="A358" s="239"/>
      <c r="C358" s="240"/>
      <c r="Z358" s="241"/>
      <c r="AA358" s="233"/>
    </row>
    <row r="359" spans="1:27" s="16" customFormat="1" x14ac:dyDescent="0.2">
      <c r="A359" s="239"/>
      <c r="C359" s="240"/>
      <c r="Z359" s="241"/>
      <c r="AA359" s="233"/>
    </row>
    <row r="360" spans="1:27" s="16" customFormat="1" x14ac:dyDescent="0.2">
      <c r="A360" s="239"/>
      <c r="C360" s="240"/>
      <c r="Z360" s="241"/>
      <c r="AA360" s="233"/>
    </row>
    <row r="361" spans="1:27" s="16" customFormat="1" x14ac:dyDescent="0.2">
      <c r="A361" s="239"/>
      <c r="C361" s="240"/>
      <c r="Z361" s="241"/>
      <c r="AA361" s="233"/>
    </row>
    <row r="362" spans="1:27" s="16" customFormat="1" x14ac:dyDescent="0.2">
      <c r="A362" s="239"/>
      <c r="C362" s="240"/>
      <c r="Z362" s="241"/>
      <c r="AA362" s="233"/>
    </row>
    <row r="363" spans="1:27" s="16" customFormat="1" x14ac:dyDescent="0.2">
      <c r="A363" s="239"/>
      <c r="C363" s="240"/>
      <c r="Z363" s="241"/>
      <c r="AA363" s="233"/>
    </row>
    <row r="364" spans="1:27" s="16" customFormat="1" x14ac:dyDescent="0.2">
      <c r="A364" s="239"/>
      <c r="C364" s="240"/>
      <c r="Z364" s="241"/>
      <c r="AA364" s="233"/>
    </row>
    <row r="365" spans="1:27" s="16" customFormat="1" x14ac:dyDescent="0.2">
      <c r="A365" s="239"/>
      <c r="C365" s="240"/>
      <c r="Z365" s="241"/>
      <c r="AA365" s="233"/>
    </row>
    <row r="366" spans="1:27" s="16" customFormat="1" x14ac:dyDescent="0.2">
      <c r="A366" s="239"/>
      <c r="C366" s="240"/>
      <c r="Z366" s="241"/>
      <c r="AA366" s="233"/>
    </row>
    <row r="367" spans="1:27" s="16" customFormat="1" x14ac:dyDescent="0.2">
      <c r="A367" s="239"/>
      <c r="C367" s="240"/>
      <c r="Z367" s="241"/>
      <c r="AA367" s="233"/>
    </row>
    <row r="368" spans="1:27" s="16" customFormat="1" x14ac:dyDescent="0.2">
      <c r="A368" s="239"/>
      <c r="C368" s="240"/>
      <c r="Z368" s="241"/>
      <c r="AA368" s="233"/>
    </row>
    <row r="369" spans="1:27" s="16" customFormat="1" x14ac:dyDescent="0.2">
      <c r="A369" s="239"/>
      <c r="C369" s="240"/>
      <c r="Z369" s="241"/>
      <c r="AA369" s="233"/>
    </row>
    <row r="370" spans="1:27" s="16" customFormat="1" x14ac:dyDescent="0.2">
      <c r="A370" s="239"/>
      <c r="C370" s="240"/>
      <c r="Z370" s="241"/>
      <c r="AA370" s="233"/>
    </row>
    <row r="371" spans="1:27" s="16" customFormat="1" x14ac:dyDescent="0.2">
      <c r="A371" s="239"/>
      <c r="C371" s="240"/>
      <c r="Z371" s="241"/>
      <c r="AA371" s="233"/>
    </row>
    <row r="372" spans="1:27" s="16" customFormat="1" x14ac:dyDescent="0.2">
      <c r="A372" s="239"/>
      <c r="C372" s="240"/>
      <c r="Z372" s="241"/>
      <c r="AA372" s="233"/>
    </row>
    <row r="373" spans="1:27" s="16" customFormat="1" x14ac:dyDescent="0.2">
      <c r="A373" s="239"/>
      <c r="C373" s="240"/>
      <c r="Z373" s="241"/>
      <c r="AA373" s="233"/>
    </row>
    <row r="374" spans="1:27" s="16" customFormat="1" x14ac:dyDescent="0.2">
      <c r="A374" s="239"/>
      <c r="C374" s="240"/>
      <c r="Z374" s="241"/>
      <c r="AA374" s="233"/>
    </row>
    <row r="375" spans="1:27" s="16" customFormat="1" x14ac:dyDescent="0.2">
      <c r="A375" s="239"/>
      <c r="C375" s="240"/>
      <c r="Z375" s="241"/>
      <c r="AA375" s="233"/>
    </row>
    <row r="376" spans="1:27" s="16" customFormat="1" x14ac:dyDescent="0.2">
      <c r="A376" s="239"/>
      <c r="C376" s="240"/>
      <c r="Z376" s="241"/>
      <c r="AA376" s="233"/>
    </row>
    <row r="377" spans="1:27" s="16" customFormat="1" x14ac:dyDescent="0.2">
      <c r="A377" s="239"/>
      <c r="C377" s="240"/>
      <c r="Z377" s="241"/>
      <c r="AA377" s="233"/>
    </row>
    <row r="378" spans="1:27" s="16" customFormat="1" x14ac:dyDescent="0.2">
      <c r="A378" s="239"/>
      <c r="C378" s="240"/>
      <c r="Z378" s="241"/>
      <c r="AA378" s="233"/>
    </row>
    <row r="379" spans="1:27" s="16" customFormat="1" x14ac:dyDescent="0.2">
      <c r="A379" s="239"/>
      <c r="C379" s="240"/>
      <c r="Z379" s="241"/>
      <c r="AA379" s="233"/>
    </row>
    <row r="380" spans="1:27" s="16" customFormat="1" x14ac:dyDescent="0.2">
      <c r="A380" s="239"/>
      <c r="C380" s="240"/>
      <c r="Z380" s="241"/>
      <c r="AA380" s="233"/>
    </row>
    <row r="381" spans="1:27" s="16" customFormat="1" x14ac:dyDescent="0.2">
      <c r="A381" s="239"/>
      <c r="C381" s="240"/>
      <c r="Z381" s="241"/>
      <c r="AA381" s="233"/>
    </row>
    <row r="382" spans="1:27" s="16" customFormat="1" x14ac:dyDescent="0.2">
      <c r="A382" s="239"/>
      <c r="C382" s="240"/>
      <c r="Z382" s="241"/>
      <c r="AA382" s="233"/>
    </row>
    <row r="383" spans="1:27" s="16" customFormat="1" x14ac:dyDescent="0.2">
      <c r="A383" s="239"/>
      <c r="C383" s="240"/>
      <c r="Z383" s="241"/>
      <c r="AA383" s="233"/>
    </row>
    <row r="384" spans="1:27" s="16" customFormat="1" x14ac:dyDescent="0.2">
      <c r="A384" s="239"/>
      <c r="C384" s="240"/>
      <c r="Z384" s="241"/>
      <c r="AA384" s="233"/>
    </row>
    <row r="385" spans="1:27" s="16" customFormat="1" x14ac:dyDescent="0.2">
      <c r="A385" s="239"/>
      <c r="C385" s="240"/>
      <c r="Z385" s="241"/>
      <c r="AA385" s="233"/>
    </row>
    <row r="386" spans="1:27" s="16" customFormat="1" x14ac:dyDescent="0.2">
      <c r="A386" s="239"/>
      <c r="C386" s="240"/>
      <c r="Z386" s="241"/>
      <c r="AA386" s="233"/>
    </row>
    <row r="387" spans="1:27" s="16" customFormat="1" x14ac:dyDescent="0.2">
      <c r="A387" s="239"/>
      <c r="C387" s="240"/>
      <c r="Z387" s="241"/>
      <c r="AA387" s="233"/>
    </row>
    <row r="388" spans="1:27" s="16" customFormat="1" x14ac:dyDescent="0.2">
      <c r="A388" s="239"/>
      <c r="C388" s="240"/>
      <c r="Z388" s="241"/>
      <c r="AA388" s="233"/>
    </row>
    <row r="389" spans="1:27" s="16" customFormat="1" x14ac:dyDescent="0.2">
      <c r="A389" s="239"/>
      <c r="C389" s="240"/>
      <c r="Z389" s="241"/>
      <c r="AA389" s="233"/>
    </row>
    <row r="390" spans="1:27" s="16" customFormat="1" x14ac:dyDescent="0.2">
      <c r="A390" s="239"/>
      <c r="C390" s="240"/>
      <c r="Z390" s="241"/>
      <c r="AA390" s="233"/>
    </row>
    <row r="391" spans="1:27" s="16" customFormat="1" x14ac:dyDescent="0.2">
      <c r="A391" s="239"/>
      <c r="C391" s="240"/>
      <c r="Z391" s="241"/>
      <c r="AA391" s="233"/>
    </row>
    <row r="392" spans="1:27" s="16" customFormat="1" x14ac:dyDescent="0.2">
      <c r="A392" s="239"/>
      <c r="C392" s="240"/>
      <c r="Z392" s="241"/>
      <c r="AA392" s="233"/>
    </row>
    <row r="393" spans="1:27" s="16" customFormat="1" x14ac:dyDescent="0.2">
      <c r="A393" s="239"/>
      <c r="C393" s="240"/>
      <c r="Z393" s="241"/>
      <c r="AA393" s="233"/>
    </row>
    <row r="394" spans="1:27" s="16" customFormat="1" x14ac:dyDescent="0.2">
      <c r="A394" s="239"/>
      <c r="C394" s="240"/>
      <c r="Z394" s="241"/>
      <c r="AA394" s="233"/>
    </row>
    <row r="395" spans="1:27" s="16" customFormat="1" x14ac:dyDescent="0.2">
      <c r="A395" s="239"/>
      <c r="C395" s="240"/>
      <c r="Z395" s="241"/>
      <c r="AA395" s="233"/>
    </row>
    <row r="396" spans="1:27" s="16" customFormat="1" x14ac:dyDescent="0.2">
      <c r="A396" s="239"/>
      <c r="C396" s="240"/>
      <c r="Z396" s="241"/>
      <c r="AA396" s="233"/>
    </row>
    <row r="397" spans="1:27" s="16" customFormat="1" x14ac:dyDescent="0.2">
      <c r="A397" s="239"/>
      <c r="C397" s="240"/>
      <c r="Z397" s="241"/>
      <c r="AA397" s="233"/>
    </row>
    <row r="398" spans="1:27" s="16" customFormat="1" x14ac:dyDescent="0.2">
      <c r="A398" s="239"/>
      <c r="C398" s="240"/>
      <c r="Z398" s="241"/>
      <c r="AA398" s="233"/>
    </row>
    <row r="399" spans="1:27" s="16" customFormat="1" x14ac:dyDescent="0.2">
      <c r="A399" s="239"/>
      <c r="C399" s="240"/>
      <c r="Z399" s="241"/>
      <c r="AA399" s="233"/>
    </row>
    <row r="400" spans="1:27" s="16" customFormat="1" x14ac:dyDescent="0.2">
      <c r="A400" s="239"/>
      <c r="C400" s="240"/>
      <c r="Z400" s="241"/>
      <c r="AA400" s="233"/>
    </row>
    <row r="401" spans="1:27" s="16" customFormat="1" x14ac:dyDescent="0.2">
      <c r="A401" s="239"/>
      <c r="C401" s="240"/>
      <c r="Z401" s="241"/>
      <c r="AA401" s="233"/>
    </row>
    <row r="402" spans="1:27" s="16" customFormat="1" x14ac:dyDescent="0.2">
      <c r="A402" s="239"/>
      <c r="C402" s="240"/>
      <c r="Z402" s="241"/>
      <c r="AA402" s="233"/>
    </row>
    <row r="403" spans="1:27" s="16" customFormat="1" x14ac:dyDescent="0.2">
      <c r="A403" s="239"/>
      <c r="C403" s="240"/>
      <c r="Z403" s="241"/>
      <c r="AA403" s="233"/>
    </row>
    <row r="404" spans="1:27" s="16" customFormat="1" x14ac:dyDescent="0.2">
      <c r="A404" s="239"/>
      <c r="C404" s="240"/>
      <c r="Z404" s="241"/>
      <c r="AA404" s="233"/>
    </row>
    <row r="405" spans="1:27" s="16" customFormat="1" x14ac:dyDescent="0.2">
      <c r="A405" s="239"/>
      <c r="C405" s="240"/>
      <c r="Z405" s="241"/>
      <c r="AA405" s="233"/>
    </row>
    <row r="406" spans="1:27" s="16" customFormat="1" x14ac:dyDescent="0.2">
      <c r="A406" s="239"/>
      <c r="C406" s="240"/>
      <c r="Z406" s="241"/>
      <c r="AA406" s="233"/>
    </row>
    <row r="407" spans="1:27" s="16" customFormat="1" x14ac:dyDescent="0.2">
      <c r="A407" s="239"/>
      <c r="C407" s="240"/>
      <c r="Z407" s="241"/>
      <c r="AA407" s="233"/>
    </row>
    <row r="408" spans="1:27" s="16" customFormat="1" x14ac:dyDescent="0.2">
      <c r="A408" s="239"/>
      <c r="C408" s="240"/>
      <c r="Z408" s="241"/>
      <c r="AA408" s="233"/>
    </row>
    <row r="409" spans="1:27" s="16" customFormat="1" x14ac:dyDescent="0.2">
      <c r="A409" s="239"/>
      <c r="C409" s="240"/>
      <c r="Z409" s="241"/>
      <c r="AA409" s="233"/>
    </row>
    <row r="410" spans="1:27" s="16" customFormat="1" x14ac:dyDescent="0.2">
      <c r="A410" s="239"/>
      <c r="C410" s="240"/>
      <c r="Z410" s="241"/>
      <c r="AA410" s="233"/>
    </row>
    <row r="411" spans="1:27" s="16" customFormat="1" x14ac:dyDescent="0.2">
      <c r="A411" s="239"/>
      <c r="C411" s="240"/>
      <c r="Z411" s="241"/>
      <c r="AA411" s="233"/>
    </row>
    <row r="412" spans="1:27" s="16" customFormat="1" x14ac:dyDescent="0.2">
      <c r="A412" s="239"/>
      <c r="C412" s="240"/>
      <c r="Z412" s="241"/>
      <c r="AA412" s="233"/>
    </row>
    <row r="413" spans="1:27" s="16" customFormat="1" x14ac:dyDescent="0.2">
      <c r="A413" s="239"/>
      <c r="C413" s="240"/>
      <c r="Z413" s="241"/>
      <c r="AA413" s="233"/>
    </row>
    <row r="414" spans="1:27" s="16" customFormat="1" x14ac:dyDescent="0.2">
      <c r="A414" s="239"/>
      <c r="C414" s="240"/>
      <c r="Z414" s="241"/>
      <c r="AA414" s="233"/>
    </row>
    <row r="415" spans="1:27" s="16" customFormat="1" x14ac:dyDescent="0.2">
      <c r="A415" s="239"/>
      <c r="C415" s="240"/>
      <c r="Z415" s="241"/>
      <c r="AA415" s="233"/>
    </row>
    <row r="416" spans="1:27" s="16" customFormat="1" x14ac:dyDescent="0.2">
      <c r="A416" s="239"/>
      <c r="C416" s="240"/>
      <c r="Z416" s="241"/>
      <c r="AA416" s="233"/>
    </row>
    <row r="417" spans="1:27" s="16" customFormat="1" x14ac:dyDescent="0.2">
      <c r="A417" s="239"/>
      <c r="C417" s="240"/>
      <c r="Z417" s="241"/>
      <c r="AA417" s="233"/>
    </row>
    <row r="418" spans="1:27" s="16" customFormat="1" x14ac:dyDescent="0.2">
      <c r="A418" s="239"/>
      <c r="C418" s="240"/>
      <c r="Z418" s="241"/>
      <c r="AA418" s="233"/>
    </row>
    <row r="419" spans="1:27" s="16" customFormat="1" x14ac:dyDescent="0.2">
      <c r="A419" s="239"/>
      <c r="C419" s="240"/>
      <c r="Z419" s="241"/>
      <c r="AA419" s="233"/>
    </row>
    <row r="420" spans="1:27" s="16" customFormat="1" x14ac:dyDescent="0.2">
      <c r="A420" s="239"/>
      <c r="C420" s="240"/>
      <c r="Z420" s="241"/>
      <c r="AA420" s="233"/>
    </row>
    <row r="421" spans="1:27" s="16" customFormat="1" x14ac:dyDescent="0.2">
      <c r="A421" s="239"/>
      <c r="C421" s="240"/>
      <c r="Z421" s="241"/>
      <c r="AA421" s="233"/>
    </row>
    <row r="422" spans="1:27" s="16" customFormat="1" x14ac:dyDescent="0.2">
      <c r="A422" s="239"/>
      <c r="C422" s="240"/>
      <c r="Z422" s="241"/>
      <c r="AA422" s="233"/>
    </row>
    <row r="423" spans="1:27" s="16" customFormat="1" x14ac:dyDescent="0.2">
      <c r="A423" s="239"/>
      <c r="C423" s="240"/>
      <c r="Z423" s="241"/>
      <c r="AA423" s="233"/>
    </row>
    <row r="424" spans="1:27" s="16" customFormat="1" x14ac:dyDescent="0.2">
      <c r="A424" s="239"/>
      <c r="C424" s="240"/>
      <c r="Z424" s="241"/>
      <c r="AA424" s="233"/>
    </row>
    <row r="425" spans="1:27" s="16" customFormat="1" x14ac:dyDescent="0.2">
      <c r="A425" s="239"/>
      <c r="C425" s="240"/>
      <c r="Z425" s="241"/>
      <c r="AA425" s="233"/>
    </row>
    <row r="426" spans="1:27" s="16" customFormat="1" x14ac:dyDescent="0.2">
      <c r="A426" s="239"/>
      <c r="C426" s="240"/>
      <c r="Z426" s="241"/>
      <c r="AA426" s="233"/>
    </row>
    <row r="427" spans="1:27" s="16" customFormat="1" x14ac:dyDescent="0.2">
      <c r="A427" s="239"/>
      <c r="C427" s="240"/>
      <c r="Z427" s="241"/>
      <c r="AA427" s="233"/>
    </row>
    <row r="428" spans="1:27" s="16" customFormat="1" x14ac:dyDescent="0.2">
      <c r="A428" s="239"/>
      <c r="C428" s="240"/>
      <c r="Z428" s="241"/>
      <c r="AA428" s="233"/>
    </row>
    <row r="429" spans="1:27" s="16" customFormat="1" x14ac:dyDescent="0.2">
      <c r="A429" s="239"/>
      <c r="C429" s="240"/>
      <c r="Z429" s="241"/>
      <c r="AA429" s="233"/>
    </row>
    <row r="430" spans="1:27" s="16" customFormat="1" x14ac:dyDescent="0.2">
      <c r="A430" s="239"/>
      <c r="C430" s="240"/>
      <c r="Z430" s="241"/>
      <c r="AA430" s="233"/>
    </row>
    <row r="431" spans="1:27" s="16" customFormat="1" x14ac:dyDescent="0.2">
      <c r="A431" s="239"/>
      <c r="C431" s="240"/>
      <c r="Z431" s="241"/>
      <c r="AA431" s="233"/>
    </row>
    <row r="432" spans="1:27" s="16" customFormat="1" x14ac:dyDescent="0.2">
      <c r="A432" s="239"/>
      <c r="C432" s="240"/>
      <c r="Z432" s="241"/>
      <c r="AA432" s="233"/>
    </row>
    <row r="433" spans="1:27" s="16" customFormat="1" x14ac:dyDescent="0.2">
      <c r="A433" s="239"/>
      <c r="C433" s="240"/>
      <c r="Z433" s="241"/>
      <c r="AA433" s="233"/>
    </row>
    <row r="434" spans="1:27" s="16" customFormat="1" x14ac:dyDescent="0.2">
      <c r="A434" s="239"/>
      <c r="C434" s="240"/>
      <c r="Z434" s="241"/>
      <c r="AA434" s="233"/>
    </row>
    <row r="435" spans="1:27" s="16" customFormat="1" x14ac:dyDescent="0.2">
      <c r="A435" s="239"/>
      <c r="C435" s="240"/>
      <c r="Z435" s="241"/>
      <c r="AA435" s="233"/>
    </row>
    <row r="436" spans="1:27" s="16" customFormat="1" x14ac:dyDescent="0.2">
      <c r="A436" s="239"/>
      <c r="C436" s="240"/>
      <c r="Z436" s="241"/>
      <c r="AA436" s="233"/>
    </row>
    <row r="437" spans="1:27" s="16" customFormat="1" x14ac:dyDescent="0.2">
      <c r="A437" s="239"/>
      <c r="C437" s="240"/>
      <c r="Z437" s="241"/>
      <c r="AA437" s="233"/>
    </row>
    <row r="438" spans="1:27" s="16" customFormat="1" x14ac:dyDescent="0.2">
      <c r="A438" s="239"/>
      <c r="C438" s="240"/>
      <c r="Z438" s="241"/>
      <c r="AA438" s="233"/>
    </row>
    <row r="439" spans="1:27" s="16" customFormat="1" x14ac:dyDescent="0.2">
      <c r="A439" s="239"/>
      <c r="C439" s="240"/>
      <c r="Z439" s="241"/>
      <c r="AA439" s="233"/>
    </row>
    <row r="440" spans="1:27" s="16" customFormat="1" x14ac:dyDescent="0.2">
      <c r="A440" s="239"/>
      <c r="C440" s="240"/>
      <c r="Z440" s="241"/>
      <c r="AA440" s="233"/>
    </row>
    <row r="441" spans="1:27" s="16" customFormat="1" x14ac:dyDescent="0.2">
      <c r="A441" s="239"/>
      <c r="C441" s="240"/>
      <c r="Z441" s="241"/>
      <c r="AA441" s="233"/>
    </row>
    <row r="442" spans="1:27" s="16" customFormat="1" x14ac:dyDescent="0.2">
      <c r="A442" s="239"/>
      <c r="C442" s="240"/>
      <c r="Z442" s="241"/>
      <c r="AA442" s="233"/>
    </row>
    <row r="443" spans="1:27" s="16" customFormat="1" x14ac:dyDescent="0.2">
      <c r="A443" s="239"/>
      <c r="C443" s="240"/>
      <c r="Z443" s="241"/>
      <c r="AA443" s="233"/>
    </row>
    <row r="444" spans="1:27" s="16" customFormat="1" x14ac:dyDescent="0.2">
      <c r="A444" s="239"/>
      <c r="C444" s="240"/>
      <c r="Z444" s="241"/>
      <c r="AA444" s="233"/>
    </row>
    <row r="445" spans="1:27" s="16" customFormat="1" x14ac:dyDescent="0.2">
      <c r="A445" s="239"/>
      <c r="C445" s="240"/>
      <c r="Z445" s="241"/>
      <c r="AA445" s="233"/>
    </row>
    <row r="446" spans="1:27" s="16" customFormat="1" x14ac:dyDescent="0.2">
      <c r="A446" s="239"/>
      <c r="C446" s="240"/>
      <c r="Z446" s="241"/>
      <c r="AA446" s="233"/>
    </row>
    <row r="447" spans="1:27" s="16" customFormat="1" x14ac:dyDescent="0.2">
      <c r="A447" s="239"/>
      <c r="C447" s="240"/>
      <c r="Z447" s="241"/>
      <c r="AA447" s="233"/>
    </row>
    <row r="448" spans="1:27" s="16" customFormat="1" x14ac:dyDescent="0.2">
      <c r="A448" s="239"/>
      <c r="C448" s="240"/>
      <c r="Z448" s="241"/>
      <c r="AA448" s="233"/>
    </row>
    <row r="449" spans="1:27" s="16" customFormat="1" x14ac:dyDescent="0.2">
      <c r="A449" s="239"/>
      <c r="C449" s="240"/>
      <c r="Z449" s="241"/>
      <c r="AA449" s="233"/>
    </row>
    <row r="450" spans="1:27" s="16" customFormat="1" x14ac:dyDescent="0.2">
      <c r="A450" s="239"/>
      <c r="C450" s="240"/>
      <c r="Z450" s="241"/>
      <c r="AA450" s="233"/>
    </row>
    <row r="451" spans="1:27" s="16" customFormat="1" x14ac:dyDescent="0.2">
      <c r="A451" s="239"/>
      <c r="C451" s="240"/>
      <c r="Z451" s="241"/>
      <c r="AA451" s="233"/>
    </row>
    <row r="452" spans="1:27" s="16" customFormat="1" x14ac:dyDescent="0.2">
      <c r="A452" s="239"/>
      <c r="C452" s="240"/>
      <c r="Z452" s="241"/>
      <c r="AA452" s="233"/>
    </row>
    <row r="453" spans="1:27" s="16" customFormat="1" x14ac:dyDescent="0.2">
      <c r="A453" s="239"/>
      <c r="C453" s="240"/>
      <c r="Z453" s="241"/>
      <c r="AA453" s="233"/>
    </row>
    <row r="454" spans="1:27" s="16" customFormat="1" x14ac:dyDescent="0.2">
      <c r="A454" s="239"/>
      <c r="C454" s="240"/>
      <c r="Z454" s="241"/>
      <c r="AA454" s="233"/>
    </row>
    <row r="455" spans="1:27" s="16" customFormat="1" x14ac:dyDescent="0.2">
      <c r="A455" s="239"/>
      <c r="C455" s="240"/>
      <c r="Z455" s="241"/>
      <c r="AA455" s="233"/>
    </row>
    <row r="456" spans="1:27" s="16" customFormat="1" x14ac:dyDescent="0.2">
      <c r="A456" s="239"/>
      <c r="C456" s="240"/>
      <c r="Z456" s="241"/>
      <c r="AA456" s="233"/>
    </row>
    <row r="457" spans="1:27" s="16" customFormat="1" x14ac:dyDescent="0.2">
      <c r="A457" s="239"/>
      <c r="C457" s="240"/>
      <c r="Z457" s="241"/>
      <c r="AA457" s="233"/>
    </row>
    <row r="458" spans="1:27" s="16" customFormat="1" x14ac:dyDescent="0.2">
      <c r="A458" s="239"/>
      <c r="C458" s="240"/>
      <c r="Z458" s="241"/>
      <c r="AA458" s="233"/>
    </row>
    <row r="459" spans="1:27" s="16" customFormat="1" x14ac:dyDescent="0.2">
      <c r="A459" s="239"/>
      <c r="C459" s="240"/>
      <c r="Z459" s="241"/>
      <c r="AA459" s="233"/>
    </row>
    <row r="460" spans="1:27" s="16" customFormat="1" x14ac:dyDescent="0.2">
      <c r="A460" s="239"/>
      <c r="C460" s="240"/>
      <c r="Z460" s="241"/>
      <c r="AA460" s="233"/>
    </row>
    <row r="461" spans="1:27" s="16" customFormat="1" x14ac:dyDescent="0.2">
      <c r="A461" s="239"/>
      <c r="C461" s="240"/>
      <c r="Z461" s="241"/>
      <c r="AA461" s="233"/>
    </row>
    <row r="462" spans="1:27" s="16" customFormat="1" x14ac:dyDescent="0.2">
      <c r="A462" s="239"/>
      <c r="C462" s="240"/>
      <c r="Z462" s="241"/>
      <c r="AA462" s="233"/>
    </row>
    <row r="463" spans="1:27" s="16" customFormat="1" x14ac:dyDescent="0.2">
      <c r="A463" s="239"/>
      <c r="C463" s="240"/>
      <c r="Z463" s="241"/>
      <c r="AA463" s="233"/>
    </row>
    <row r="464" spans="1:27" s="16" customFormat="1" x14ac:dyDescent="0.2">
      <c r="A464" s="239"/>
      <c r="C464" s="240"/>
      <c r="Z464" s="241"/>
      <c r="AA464" s="233"/>
    </row>
    <row r="465" spans="1:27" s="16" customFormat="1" x14ac:dyDescent="0.2">
      <c r="A465" s="239"/>
      <c r="C465" s="240"/>
      <c r="Z465" s="241"/>
      <c r="AA465" s="233"/>
    </row>
    <row r="466" spans="1:27" s="16" customFormat="1" x14ac:dyDescent="0.2">
      <c r="A466" s="239"/>
      <c r="C466" s="240"/>
      <c r="Z466" s="241"/>
      <c r="AA466" s="233"/>
    </row>
    <row r="467" spans="1:27" s="16" customFormat="1" x14ac:dyDescent="0.2">
      <c r="A467" s="239"/>
      <c r="C467" s="240"/>
      <c r="Z467" s="241"/>
      <c r="AA467" s="233"/>
    </row>
    <row r="468" spans="1:27" s="16" customFormat="1" x14ac:dyDescent="0.2">
      <c r="A468" s="239"/>
      <c r="C468" s="240"/>
      <c r="Z468" s="241"/>
      <c r="AA468" s="233"/>
    </row>
    <row r="469" spans="1:27" s="16" customFormat="1" x14ac:dyDescent="0.2">
      <c r="A469" s="239"/>
      <c r="C469" s="240"/>
      <c r="Z469" s="241"/>
      <c r="AA469" s="233"/>
    </row>
    <row r="470" spans="1:27" s="16" customFormat="1" x14ac:dyDescent="0.2">
      <c r="A470" s="239"/>
      <c r="C470" s="240"/>
      <c r="Z470" s="241"/>
      <c r="AA470" s="233"/>
    </row>
    <row r="471" spans="1:27" s="16" customFormat="1" x14ac:dyDescent="0.2">
      <c r="A471" s="239"/>
      <c r="C471" s="240"/>
      <c r="Z471" s="241"/>
      <c r="AA471" s="233"/>
    </row>
    <row r="472" spans="1:27" s="16" customFormat="1" x14ac:dyDescent="0.2">
      <c r="A472" s="239"/>
      <c r="C472" s="240"/>
      <c r="Z472" s="241"/>
      <c r="AA472" s="233"/>
    </row>
    <row r="473" spans="1:27" s="16" customFormat="1" x14ac:dyDescent="0.2">
      <c r="A473" s="239"/>
      <c r="C473" s="240"/>
      <c r="Z473" s="241"/>
      <c r="AA473" s="233"/>
    </row>
    <row r="474" spans="1:27" s="16" customFormat="1" x14ac:dyDescent="0.2">
      <c r="A474" s="239"/>
      <c r="C474" s="240"/>
      <c r="Z474" s="241"/>
      <c r="AA474" s="233"/>
    </row>
    <row r="475" spans="1:27" s="16" customFormat="1" x14ac:dyDescent="0.2">
      <c r="A475" s="239"/>
      <c r="C475" s="240"/>
      <c r="Z475" s="241"/>
      <c r="AA475" s="233"/>
    </row>
    <row r="476" spans="1:27" s="16" customFormat="1" x14ac:dyDescent="0.2">
      <c r="A476" s="239"/>
      <c r="C476" s="240"/>
      <c r="Z476" s="241"/>
      <c r="AA476" s="233"/>
    </row>
    <row r="477" spans="1:27" s="16" customFormat="1" x14ac:dyDescent="0.2">
      <c r="A477" s="239"/>
      <c r="C477" s="240"/>
      <c r="Z477" s="241"/>
      <c r="AA477" s="233"/>
    </row>
    <row r="478" spans="1:27" s="16" customFormat="1" x14ac:dyDescent="0.2">
      <c r="A478" s="239"/>
      <c r="C478" s="240"/>
      <c r="Z478" s="241"/>
      <c r="AA478" s="233"/>
    </row>
    <row r="479" spans="1:27" s="16" customFormat="1" x14ac:dyDescent="0.2">
      <c r="A479" s="239"/>
      <c r="C479" s="240"/>
      <c r="Z479" s="241"/>
      <c r="AA479" s="233"/>
    </row>
    <row r="480" spans="1:27" s="16" customFormat="1" x14ac:dyDescent="0.2">
      <c r="A480" s="239"/>
      <c r="C480" s="240"/>
      <c r="Z480" s="241"/>
      <c r="AA480" s="233"/>
    </row>
    <row r="481" spans="1:27" s="16" customFormat="1" x14ac:dyDescent="0.2">
      <c r="A481" s="239"/>
      <c r="C481" s="240"/>
      <c r="Z481" s="241"/>
      <c r="AA481" s="233"/>
    </row>
    <row r="482" spans="1:27" s="16" customFormat="1" x14ac:dyDescent="0.2">
      <c r="A482" s="239"/>
      <c r="C482" s="240"/>
      <c r="Z482" s="241"/>
      <c r="AA482" s="233"/>
    </row>
    <row r="483" spans="1:27" s="16" customFormat="1" x14ac:dyDescent="0.2">
      <c r="A483" s="239"/>
      <c r="C483" s="240"/>
      <c r="Z483" s="241"/>
      <c r="AA483" s="233"/>
    </row>
    <row r="484" spans="1:27" s="16" customFormat="1" x14ac:dyDescent="0.2">
      <c r="A484" s="239"/>
      <c r="C484" s="240"/>
      <c r="Z484" s="241"/>
      <c r="AA484" s="233"/>
    </row>
    <row r="485" spans="1:27" s="16" customFormat="1" x14ac:dyDescent="0.2">
      <c r="A485" s="239"/>
      <c r="C485" s="240"/>
      <c r="Z485" s="241"/>
      <c r="AA485" s="233"/>
    </row>
    <row r="486" spans="1:27" s="16" customFormat="1" x14ac:dyDescent="0.2">
      <c r="A486" s="239"/>
      <c r="C486" s="240"/>
      <c r="Z486" s="241"/>
      <c r="AA486" s="233"/>
    </row>
    <row r="487" spans="1:27" s="16" customFormat="1" x14ac:dyDescent="0.2">
      <c r="A487" s="239"/>
      <c r="C487" s="240"/>
      <c r="Z487" s="241"/>
      <c r="AA487" s="233"/>
    </row>
    <row r="488" spans="1:27" s="16" customFormat="1" x14ac:dyDescent="0.2">
      <c r="A488" s="239"/>
      <c r="C488" s="240"/>
      <c r="Z488" s="241"/>
      <c r="AA488" s="233"/>
    </row>
    <row r="489" spans="1:27" s="16" customFormat="1" x14ac:dyDescent="0.2">
      <c r="A489" s="239"/>
      <c r="C489" s="240"/>
      <c r="Z489" s="241"/>
      <c r="AA489" s="233"/>
    </row>
    <row r="490" spans="1:27" s="16" customFormat="1" x14ac:dyDescent="0.2">
      <c r="A490" s="239"/>
      <c r="C490" s="240"/>
      <c r="Z490" s="241"/>
      <c r="AA490" s="233"/>
    </row>
    <row r="491" spans="1:27" s="16" customFormat="1" x14ac:dyDescent="0.2">
      <c r="A491" s="239"/>
      <c r="C491" s="240"/>
      <c r="Z491" s="241"/>
      <c r="AA491" s="233"/>
    </row>
    <row r="492" spans="1:27" s="16" customFormat="1" x14ac:dyDescent="0.2">
      <c r="A492" s="239"/>
      <c r="C492" s="240"/>
      <c r="Z492" s="241"/>
      <c r="AA492" s="233"/>
    </row>
    <row r="493" spans="1:27" s="16" customFormat="1" x14ac:dyDescent="0.2">
      <c r="A493" s="239"/>
      <c r="C493" s="240"/>
      <c r="Z493" s="241"/>
      <c r="AA493" s="233"/>
    </row>
    <row r="494" spans="1:27" s="16" customFormat="1" x14ac:dyDescent="0.2">
      <c r="A494" s="239"/>
      <c r="C494" s="240"/>
      <c r="Z494" s="241"/>
      <c r="AA494" s="233"/>
    </row>
    <row r="495" spans="1:27" s="16" customFormat="1" x14ac:dyDescent="0.2">
      <c r="A495" s="239"/>
      <c r="C495" s="240"/>
      <c r="Z495" s="241"/>
      <c r="AA495" s="233"/>
    </row>
    <row r="496" spans="1:27" s="16" customFormat="1" x14ac:dyDescent="0.2">
      <c r="A496" s="239"/>
      <c r="C496" s="240"/>
      <c r="Z496" s="241"/>
      <c r="AA496" s="233"/>
    </row>
    <row r="497" spans="1:27" s="16" customFormat="1" x14ac:dyDescent="0.2">
      <c r="A497" s="239"/>
      <c r="C497" s="240"/>
      <c r="Z497" s="241"/>
      <c r="AA497" s="233"/>
    </row>
    <row r="498" spans="1:27" s="16" customFormat="1" x14ac:dyDescent="0.2">
      <c r="A498" s="239"/>
      <c r="C498" s="240"/>
      <c r="Z498" s="241"/>
      <c r="AA498" s="233"/>
    </row>
    <row r="499" spans="1:27" s="16" customFormat="1" x14ac:dyDescent="0.2">
      <c r="A499" s="239"/>
      <c r="C499" s="240"/>
      <c r="Z499" s="241"/>
      <c r="AA499" s="233"/>
    </row>
    <row r="500" spans="1:27" s="16" customFormat="1" x14ac:dyDescent="0.2">
      <c r="A500" s="239"/>
      <c r="C500" s="240"/>
      <c r="Z500" s="241"/>
      <c r="AA500" s="233"/>
    </row>
    <row r="501" spans="1:27" s="16" customFormat="1" x14ac:dyDescent="0.2">
      <c r="A501" s="239"/>
      <c r="C501" s="240"/>
      <c r="Z501" s="241"/>
      <c r="AA501" s="233"/>
    </row>
    <row r="502" spans="1:27" s="16" customFormat="1" x14ac:dyDescent="0.2">
      <c r="A502" s="239"/>
      <c r="C502" s="240"/>
      <c r="Z502" s="241"/>
      <c r="AA502" s="233"/>
    </row>
    <row r="503" spans="1:27" s="16" customFormat="1" x14ac:dyDescent="0.2">
      <c r="A503" s="239"/>
      <c r="C503" s="240"/>
      <c r="Z503" s="241"/>
      <c r="AA503" s="233"/>
    </row>
    <row r="504" spans="1:27" s="16" customFormat="1" x14ac:dyDescent="0.2">
      <c r="A504" s="239"/>
      <c r="C504" s="240"/>
      <c r="Z504" s="241"/>
      <c r="AA504" s="233"/>
    </row>
    <row r="505" spans="1:27" s="16" customFormat="1" x14ac:dyDescent="0.2">
      <c r="A505" s="239"/>
      <c r="C505" s="240"/>
      <c r="Z505" s="241"/>
      <c r="AA505" s="233"/>
    </row>
    <row r="506" spans="1:27" s="16" customFormat="1" x14ac:dyDescent="0.2">
      <c r="A506" s="239"/>
      <c r="C506" s="240"/>
      <c r="Z506" s="241"/>
      <c r="AA506" s="233"/>
    </row>
    <row r="507" spans="1:27" s="16" customFormat="1" x14ac:dyDescent="0.2">
      <c r="A507" s="239"/>
      <c r="C507" s="240"/>
      <c r="Z507" s="241"/>
      <c r="AA507" s="233"/>
    </row>
    <row r="508" spans="1:27" s="16" customFormat="1" x14ac:dyDescent="0.2">
      <c r="A508" s="239"/>
      <c r="C508" s="240"/>
      <c r="Z508" s="241"/>
      <c r="AA508" s="233"/>
    </row>
    <row r="509" spans="1:27" s="16" customFormat="1" x14ac:dyDescent="0.2">
      <c r="A509" s="239"/>
      <c r="C509" s="240"/>
      <c r="Z509" s="241"/>
      <c r="AA509" s="233"/>
    </row>
    <row r="510" spans="1:27" s="16" customFormat="1" x14ac:dyDescent="0.2">
      <c r="A510" s="239"/>
      <c r="C510" s="240"/>
      <c r="Z510" s="241"/>
      <c r="AA510" s="233"/>
    </row>
    <row r="511" spans="1:27" s="16" customFormat="1" x14ac:dyDescent="0.2">
      <c r="A511" s="239"/>
      <c r="C511" s="240"/>
      <c r="Z511" s="241"/>
      <c r="AA511" s="233"/>
    </row>
    <row r="512" spans="1:27" s="16" customFormat="1" x14ac:dyDescent="0.2">
      <c r="A512" s="239"/>
      <c r="C512" s="240"/>
      <c r="Z512" s="241"/>
      <c r="AA512" s="233"/>
    </row>
    <row r="513" spans="1:27" s="16" customFormat="1" x14ac:dyDescent="0.2">
      <c r="A513" s="239"/>
      <c r="C513" s="240"/>
      <c r="Z513" s="241"/>
      <c r="AA513" s="233"/>
    </row>
    <row r="514" spans="1:27" s="16" customFormat="1" x14ac:dyDescent="0.2">
      <c r="A514" s="239"/>
      <c r="C514" s="240"/>
      <c r="Z514" s="241"/>
      <c r="AA514" s="233"/>
    </row>
    <row r="515" spans="1:27" s="16" customFormat="1" x14ac:dyDescent="0.2">
      <c r="A515" s="239"/>
      <c r="C515" s="240"/>
      <c r="Z515" s="241"/>
      <c r="AA515" s="233"/>
    </row>
    <row r="516" spans="1:27" s="16" customFormat="1" x14ac:dyDescent="0.2">
      <c r="A516" s="239"/>
      <c r="C516" s="240"/>
      <c r="Z516" s="241"/>
      <c r="AA516" s="233"/>
    </row>
    <row r="517" spans="1:27" s="16" customFormat="1" x14ac:dyDescent="0.2">
      <c r="A517" s="239"/>
      <c r="C517" s="240"/>
      <c r="Z517" s="241"/>
      <c r="AA517" s="233"/>
    </row>
    <row r="518" spans="1:27" s="16" customFormat="1" x14ac:dyDescent="0.2">
      <c r="A518" s="239"/>
      <c r="C518" s="240"/>
      <c r="Z518" s="241"/>
      <c r="AA518" s="233"/>
    </row>
    <row r="519" spans="1:27" s="16" customFormat="1" x14ac:dyDescent="0.2">
      <c r="A519" s="239"/>
      <c r="C519" s="240"/>
      <c r="Z519" s="241"/>
      <c r="AA519" s="233"/>
    </row>
    <row r="520" spans="1:27" s="16" customFormat="1" x14ac:dyDescent="0.2">
      <c r="A520" s="239"/>
      <c r="C520" s="240"/>
      <c r="Z520" s="241"/>
      <c r="AA520" s="233"/>
    </row>
    <row r="521" spans="1:27" s="16" customFormat="1" x14ac:dyDescent="0.2">
      <c r="A521" s="239"/>
      <c r="C521" s="240"/>
      <c r="Z521" s="241"/>
      <c r="AA521" s="233"/>
    </row>
    <row r="522" spans="1:27" s="16" customFormat="1" x14ac:dyDescent="0.2">
      <c r="A522" s="239"/>
      <c r="C522" s="240"/>
      <c r="Z522" s="241"/>
      <c r="AA522" s="233"/>
    </row>
    <row r="523" spans="1:27" s="16" customFormat="1" x14ac:dyDescent="0.2">
      <c r="A523" s="239"/>
      <c r="C523" s="240"/>
      <c r="Z523" s="241"/>
      <c r="AA523" s="233"/>
    </row>
    <row r="524" spans="1:27" s="16" customFormat="1" x14ac:dyDescent="0.2">
      <c r="A524" s="239"/>
      <c r="C524" s="240"/>
      <c r="Z524" s="241"/>
      <c r="AA524" s="233"/>
    </row>
    <row r="525" spans="1:27" s="16" customFormat="1" x14ac:dyDescent="0.2">
      <c r="A525" s="239"/>
      <c r="C525" s="240"/>
      <c r="Z525" s="241"/>
      <c r="AA525" s="233"/>
    </row>
    <row r="526" spans="1:27" s="16" customFormat="1" x14ac:dyDescent="0.2">
      <c r="A526" s="239"/>
      <c r="C526" s="240"/>
      <c r="Z526" s="241"/>
      <c r="AA526" s="233"/>
    </row>
    <row r="527" spans="1:27" s="16" customFormat="1" x14ac:dyDescent="0.2">
      <c r="A527" s="239"/>
      <c r="C527" s="240"/>
      <c r="Z527" s="241"/>
      <c r="AA527" s="233"/>
    </row>
    <row r="528" spans="1:27" s="16" customFormat="1" x14ac:dyDescent="0.2">
      <c r="A528" s="239"/>
      <c r="C528" s="240"/>
      <c r="Z528" s="241"/>
      <c r="AA528" s="233"/>
    </row>
    <row r="529" spans="1:27" s="16" customFormat="1" x14ac:dyDescent="0.2">
      <c r="A529" s="239"/>
      <c r="C529" s="240"/>
      <c r="Z529" s="241"/>
      <c r="AA529" s="233"/>
    </row>
    <row r="530" spans="1:27" s="16" customFormat="1" x14ac:dyDescent="0.2">
      <c r="A530" s="239"/>
      <c r="C530" s="240"/>
      <c r="Z530" s="241"/>
      <c r="AA530" s="233"/>
    </row>
    <row r="531" spans="1:27" s="16" customFormat="1" x14ac:dyDescent="0.2">
      <c r="A531" s="239"/>
      <c r="C531" s="240"/>
      <c r="Z531" s="241"/>
      <c r="AA531" s="233"/>
    </row>
    <row r="532" spans="1:27" s="16" customFormat="1" x14ac:dyDescent="0.2">
      <c r="A532" s="239"/>
      <c r="C532" s="240"/>
      <c r="Z532" s="241"/>
      <c r="AA532" s="233"/>
    </row>
    <row r="533" spans="1:27" s="16" customFormat="1" x14ac:dyDescent="0.2">
      <c r="A533" s="239"/>
      <c r="C533" s="240"/>
      <c r="Z533" s="241"/>
      <c r="AA533" s="233"/>
    </row>
    <row r="534" spans="1:27" s="16" customFormat="1" x14ac:dyDescent="0.2">
      <c r="A534" s="239"/>
      <c r="C534" s="240"/>
      <c r="Z534" s="241"/>
      <c r="AA534" s="233"/>
    </row>
    <row r="535" spans="1:27" s="16" customFormat="1" x14ac:dyDescent="0.2">
      <c r="A535" s="239"/>
      <c r="C535" s="240"/>
      <c r="Z535" s="241"/>
      <c r="AA535" s="233"/>
    </row>
    <row r="536" spans="1:27" s="16" customFormat="1" x14ac:dyDescent="0.2">
      <c r="A536" s="239"/>
      <c r="C536" s="240"/>
      <c r="Z536" s="241"/>
      <c r="AA536" s="233"/>
    </row>
    <row r="537" spans="1:27" s="16" customFormat="1" x14ac:dyDescent="0.2">
      <c r="A537" s="239"/>
      <c r="C537" s="240"/>
      <c r="Z537" s="241"/>
      <c r="AA537" s="233"/>
    </row>
    <row r="538" spans="1:27" s="16" customFormat="1" x14ac:dyDescent="0.2">
      <c r="A538" s="239"/>
      <c r="C538" s="240"/>
      <c r="Z538" s="241"/>
      <c r="AA538" s="233"/>
    </row>
    <row r="539" spans="1:27" s="16" customFormat="1" x14ac:dyDescent="0.2">
      <c r="A539" s="239"/>
      <c r="C539" s="240"/>
      <c r="Z539" s="241"/>
      <c r="AA539" s="233"/>
    </row>
    <row r="540" spans="1:27" s="16" customFormat="1" x14ac:dyDescent="0.2">
      <c r="A540" s="239"/>
      <c r="C540" s="240"/>
      <c r="Z540" s="241"/>
      <c r="AA540" s="233"/>
    </row>
    <row r="541" spans="1:27" s="16" customFormat="1" x14ac:dyDescent="0.2">
      <c r="A541" s="239"/>
      <c r="C541" s="240"/>
      <c r="Z541" s="241"/>
      <c r="AA541" s="233"/>
    </row>
    <row r="542" spans="1:27" s="16" customFormat="1" x14ac:dyDescent="0.2">
      <c r="A542" s="239"/>
      <c r="C542" s="240"/>
      <c r="Z542" s="241"/>
      <c r="AA542" s="233"/>
    </row>
    <row r="543" spans="1:27" s="16" customFormat="1" x14ac:dyDescent="0.2">
      <c r="A543" s="239"/>
      <c r="C543" s="240"/>
      <c r="Z543" s="241"/>
      <c r="AA543" s="233"/>
    </row>
    <row r="544" spans="1:27" s="16" customFormat="1" x14ac:dyDescent="0.2">
      <c r="A544" s="239"/>
      <c r="C544" s="240"/>
      <c r="Z544" s="241"/>
      <c r="AA544" s="233"/>
    </row>
    <row r="545" spans="1:27" s="16" customFormat="1" x14ac:dyDescent="0.2">
      <c r="A545" s="239"/>
      <c r="C545" s="240"/>
      <c r="Z545" s="241"/>
      <c r="AA545" s="233"/>
    </row>
    <row r="546" spans="1:27" s="16" customFormat="1" x14ac:dyDescent="0.2">
      <c r="A546" s="239"/>
      <c r="C546" s="240"/>
      <c r="Z546" s="241"/>
      <c r="AA546" s="233"/>
    </row>
    <row r="547" spans="1:27" s="16" customFormat="1" x14ac:dyDescent="0.2">
      <c r="A547" s="239"/>
      <c r="C547" s="240"/>
      <c r="Z547" s="241"/>
      <c r="AA547" s="233"/>
    </row>
    <row r="548" spans="1:27" s="16" customFormat="1" x14ac:dyDescent="0.2">
      <c r="A548" s="239"/>
      <c r="C548" s="240"/>
      <c r="Z548" s="241"/>
      <c r="AA548" s="233"/>
    </row>
    <row r="549" spans="1:27" s="16" customFormat="1" x14ac:dyDescent="0.2">
      <c r="A549" s="239"/>
      <c r="C549" s="240"/>
      <c r="Z549" s="241"/>
      <c r="AA549" s="233"/>
    </row>
    <row r="550" spans="1:27" s="16" customFormat="1" x14ac:dyDescent="0.2">
      <c r="A550" s="239"/>
      <c r="C550" s="240"/>
      <c r="Z550" s="241"/>
      <c r="AA550" s="233"/>
    </row>
    <row r="551" spans="1:27" s="16" customFormat="1" x14ac:dyDescent="0.2">
      <c r="A551" s="239"/>
      <c r="C551" s="240"/>
      <c r="Z551" s="241"/>
      <c r="AA551" s="233"/>
    </row>
    <row r="552" spans="1:27" s="16" customFormat="1" x14ac:dyDescent="0.2">
      <c r="A552" s="239"/>
      <c r="C552" s="240"/>
      <c r="Z552" s="241"/>
      <c r="AA552" s="233"/>
    </row>
    <row r="553" spans="1:27" s="16" customFormat="1" x14ac:dyDescent="0.2">
      <c r="A553" s="239"/>
      <c r="C553" s="240"/>
      <c r="Z553" s="241"/>
      <c r="AA553" s="233"/>
    </row>
    <row r="554" spans="1:27" s="16" customFormat="1" x14ac:dyDescent="0.2">
      <c r="A554" s="239"/>
      <c r="C554" s="240"/>
      <c r="Z554" s="241"/>
      <c r="AA554" s="233"/>
    </row>
    <row r="555" spans="1:27" s="16" customFormat="1" x14ac:dyDescent="0.2">
      <c r="A555" s="239"/>
      <c r="C555" s="240"/>
      <c r="Z555" s="241"/>
      <c r="AA555" s="233"/>
    </row>
    <row r="556" spans="1:27" s="16" customFormat="1" x14ac:dyDescent="0.2">
      <c r="A556" s="239"/>
      <c r="C556" s="240"/>
      <c r="Z556" s="241"/>
      <c r="AA556" s="233"/>
    </row>
    <row r="557" spans="1:27" s="16" customFormat="1" x14ac:dyDescent="0.2">
      <c r="A557" s="239"/>
      <c r="C557" s="240"/>
      <c r="Z557" s="241"/>
      <c r="AA557" s="233"/>
    </row>
    <row r="558" spans="1:27" s="16" customFormat="1" x14ac:dyDescent="0.2">
      <c r="A558" s="239"/>
      <c r="C558" s="240"/>
      <c r="Z558" s="241"/>
      <c r="AA558" s="233"/>
    </row>
    <row r="559" spans="1:27" s="16" customFormat="1" x14ac:dyDescent="0.2">
      <c r="A559" s="239"/>
      <c r="C559" s="240"/>
      <c r="Z559" s="241"/>
      <c r="AA559" s="233"/>
    </row>
    <row r="560" spans="1:27" s="16" customFormat="1" x14ac:dyDescent="0.2">
      <c r="A560" s="239"/>
      <c r="C560" s="240"/>
      <c r="Z560" s="241"/>
      <c r="AA560" s="233"/>
    </row>
    <row r="561" spans="2:2" x14ac:dyDescent="0.2">
      <c r="B561" s="2"/>
    </row>
    <row r="562" spans="2:2" x14ac:dyDescent="0.2">
      <c r="B562" s="2"/>
    </row>
    <row r="563" spans="2:2" x14ac:dyDescent="0.2">
      <c r="B563" s="2"/>
    </row>
    <row r="564" spans="2:2" x14ac:dyDescent="0.2">
      <c r="B564" s="2"/>
    </row>
    <row r="565" spans="2:2" x14ac:dyDescent="0.2">
      <c r="B565" s="2"/>
    </row>
    <row r="566" spans="2:2" x14ac:dyDescent="0.2">
      <c r="B566" s="2"/>
    </row>
    <row r="567" spans="2:2" x14ac:dyDescent="0.2">
      <c r="B567" s="2"/>
    </row>
    <row r="568" spans="2:2" x14ac:dyDescent="0.2">
      <c r="B568" s="2"/>
    </row>
    <row r="569" spans="2:2" x14ac:dyDescent="0.2">
      <c r="B569" s="2"/>
    </row>
    <row r="570" spans="2:2" x14ac:dyDescent="0.2">
      <c r="B570" s="2"/>
    </row>
    <row r="571" spans="2:2" x14ac:dyDescent="0.2">
      <c r="B571" s="2"/>
    </row>
    <row r="572" spans="2:2" x14ac:dyDescent="0.2">
      <c r="B572" s="2"/>
    </row>
    <row r="573" spans="2:2" x14ac:dyDescent="0.2">
      <c r="B573" s="2"/>
    </row>
    <row r="574" spans="2:2" x14ac:dyDescent="0.2">
      <c r="B574" s="2"/>
    </row>
    <row r="575" spans="2:2" x14ac:dyDescent="0.2">
      <c r="B575" s="2"/>
    </row>
    <row r="576" spans="2:2" x14ac:dyDescent="0.2">
      <c r="B576" s="2"/>
    </row>
    <row r="577" spans="2:2" x14ac:dyDescent="0.2">
      <c r="B577" s="2"/>
    </row>
    <row r="578" spans="2:2" x14ac:dyDescent="0.2">
      <c r="B578" s="2"/>
    </row>
    <row r="579" spans="2:2" x14ac:dyDescent="0.2">
      <c r="B579" s="2"/>
    </row>
    <row r="580" spans="2:2" x14ac:dyDescent="0.2">
      <c r="B580" s="2"/>
    </row>
    <row r="581" spans="2:2" x14ac:dyDescent="0.2">
      <c r="B581" s="2"/>
    </row>
    <row r="582" spans="2:2" x14ac:dyDescent="0.2">
      <c r="B582" s="2"/>
    </row>
    <row r="583" spans="2:2" x14ac:dyDescent="0.2">
      <c r="B583" s="2"/>
    </row>
    <row r="584" spans="2:2" x14ac:dyDescent="0.2">
      <c r="B584" s="2"/>
    </row>
    <row r="585" spans="2:2" x14ac:dyDescent="0.2">
      <c r="B585" s="2"/>
    </row>
    <row r="586" spans="2:2" x14ac:dyDescent="0.2">
      <c r="B586" s="2"/>
    </row>
    <row r="587" spans="2:2" x14ac:dyDescent="0.2">
      <c r="B587" s="2"/>
    </row>
    <row r="588" spans="2:2" x14ac:dyDescent="0.2">
      <c r="B588" s="2"/>
    </row>
    <row r="589" spans="2:2" x14ac:dyDescent="0.2">
      <c r="B589" s="2"/>
    </row>
    <row r="590" spans="2:2" x14ac:dyDescent="0.2">
      <c r="B590" s="2"/>
    </row>
    <row r="591" spans="2:2" x14ac:dyDescent="0.2">
      <c r="B591" s="2"/>
    </row>
    <row r="592" spans="2:2" x14ac:dyDescent="0.2">
      <c r="B592" s="2"/>
    </row>
    <row r="593" spans="2:2" x14ac:dyDescent="0.2">
      <c r="B593" s="2"/>
    </row>
    <row r="594" spans="2:2" x14ac:dyDescent="0.2">
      <c r="B594" s="2"/>
    </row>
    <row r="595" spans="2:2" x14ac:dyDescent="0.2">
      <c r="B595" s="2"/>
    </row>
    <row r="596" spans="2:2" x14ac:dyDescent="0.2">
      <c r="B596" s="2"/>
    </row>
    <row r="597" spans="2:2" x14ac:dyDescent="0.2">
      <c r="B597" s="2"/>
    </row>
    <row r="598" spans="2:2" x14ac:dyDescent="0.2">
      <c r="B598" s="2"/>
    </row>
    <row r="599" spans="2:2" x14ac:dyDescent="0.2">
      <c r="B599" s="2"/>
    </row>
    <row r="600" spans="2:2" x14ac:dyDescent="0.2">
      <c r="B600" s="2"/>
    </row>
    <row r="601" spans="2:2" x14ac:dyDescent="0.2">
      <c r="B601" s="2"/>
    </row>
    <row r="602" spans="2:2" x14ac:dyDescent="0.2">
      <c r="B602" s="2"/>
    </row>
    <row r="603" spans="2:2" x14ac:dyDescent="0.2">
      <c r="B603" s="2"/>
    </row>
    <row r="604" spans="2:2" x14ac:dyDescent="0.2">
      <c r="B604" s="2"/>
    </row>
    <row r="605" spans="2:2" x14ac:dyDescent="0.2">
      <c r="B605" s="2"/>
    </row>
    <row r="606" spans="2:2" x14ac:dyDescent="0.2">
      <c r="B606" s="2"/>
    </row>
    <row r="607" spans="2:2" x14ac:dyDescent="0.2">
      <c r="B607" s="2"/>
    </row>
    <row r="608" spans="2:2" x14ac:dyDescent="0.2">
      <c r="B608" s="2"/>
    </row>
    <row r="609" spans="2:2" x14ac:dyDescent="0.2">
      <c r="B609" s="2"/>
    </row>
    <row r="610" spans="2:2" x14ac:dyDescent="0.2">
      <c r="B610" s="2"/>
    </row>
    <row r="611" spans="2:2" x14ac:dyDescent="0.2">
      <c r="B611" s="2"/>
    </row>
    <row r="612" spans="2:2" x14ac:dyDescent="0.2">
      <c r="B612" s="2"/>
    </row>
    <row r="613" spans="2:2" x14ac:dyDescent="0.2">
      <c r="B613" s="2"/>
    </row>
    <row r="614" spans="2:2" x14ac:dyDescent="0.2">
      <c r="B614" s="2"/>
    </row>
    <row r="615" spans="2:2" x14ac:dyDescent="0.2">
      <c r="B615" s="2"/>
    </row>
    <row r="616" spans="2:2" x14ac:dyDescent="0.2">
      <c r="B616" s="2"/>
    </row>
    <row r="617" spans="2:2" x14ac:dyDescent="0.2">
      <c r="B617" s="2"/>
    </row>
    <row r="618" spans="2:2" x14ac:dyDescent="0.2">
      <c r="B618" s="2"/>
    </row>
    <row r="619" spans="2:2" x14ac:dyDescent="0.2">
      <c r="B619" s="2"/>
    </row>
    <row r="620" spans="2:2" x14ac:dyDescent="0.2">
      <c r="B620" s="2"/>
    </row>
    <row r="621" spans="2:2" x14ac:dyDescent="0.2">
      <c r="B621" s="2"/>
    </row>
    <row r="622" spans="2:2" x14ac:dyDescent="0.2">
      <c r="B622" s="2"/>
    </row>
    <row r="623" spans="2:2" x14ac:dyDescent="0.2">
      <c r="B623" s="2"/>
    </row>
    <row r="624" spans="2:2" x14ac:dyDescent="0.2">
      <c r="B624" s="2"/>
    </row>
    <row r="625" spans="2:2" x14ac:dyDescent="0.2">
      <c r="B625" s="2"/>
    </row>
    <row r="626" spans="2:2" x14ac:dyDescent="0.2">
      <c r="B626" s="2"/>
    </row>
    <row r="627" spans="2:2" x14ac:dyDescent="0.2">
      <c r="B627" s="2"/>
    </row>
    <row r="628" spans="2:2" x14ac:dyDescent="0.2">
      <c r="B628" s="2"/>
    </row>
    <row r="629" spans="2:2" x14ac:dyDescent="0.2">
      <c r="B629" s="2"/>
    </row>
    <row r="630" spans="2:2" x14ac:dyDescent="0.2">
      <c r="B630" s="2"/>
    </row>
    <row r="631" spans="2:2" x14ac:dyDescent="0.2">
      <c r="B631" s="2"/>
    </row>
    <row r="632" spans="2:2" x14ac:dyDescent="0.2">
      <c r="B632" s="2"/>
    </row>
    <row r="633" spans="2:2" x14ac:dyDescent="0.2">
      <c r="B633" s="2"/>
    </row>
    <row r="634" spans="2:2" x14ac:dyDescent="0.2">
      <c r="B634" s="2"/>
    </row>
    <row r="635" spans="2:2" x14ac:dyDescent="0.2">
      <c r="B635" s="2"/>
    </row>
    <row r="636" spans="2:2" x14ac:dyDescent="0.2">
      <c r="B636" s="2"/>
    </row>
    <row r="637" spans="2:2" x14ac:dyDescent="0.2">
      <c r="B637" s="2"/>
    </row>
    <row r="638" spans="2:2" x14ac:dyDescent="0.2">
      <c r="B638" s="2"/>
    </row>
    <row r="639" spans="2:2" x14ac:dyDescent="0.2">
      <c r="B639" s="2"/>
    </row>
    <row r="640" spans="2:2" x14ac:dyDescent="0.2">
      <c r="B640" s="2"/>
    </row>
    <row r="641" spans="2:2" x14ac:dyDescent="0.2">
      <c r="B641" s="2"/>
    </row>
    <row r="642" spans="2:2" x14ac:dyDescent="0.2">
      <c r="B642" s="2"/>
    </row>
    <row r="643" spans="2:2" x14ac:dyDescent="0.2">
      <c r="B643" s="2"/>
    </row>
    <row r="644" spans="2:2" x14ac:dyDescent="0.2">
      <c r="B644" s="2"/>
    </row>
    <row r="645" spans="2:2" x14ac:dyDescent="0.2">
      <c r="B645" s="2"/>
    </row>
    <row r="646" spans="2:2" x14ac:dyDescent="0.2">
      <c r="B646" s="2"/>
    </row>
    <row r="647" spans="2:2" x14ac:dyDescent="0.2">
      <c r="B647" s="2"/>
    </row>
    <row r="648" spans="2:2" x14ac:dyDescent="0.2">
      <c r="B648" s="2"/>
    </row>
    <row r="649" spans="2:2" x14ac:dyDescent="0.2">
      <c r="B649" s="2"/>
    </row>
    <row r="650" spans="2:2" x14ac:dyDescent="0.2">
      <c r="B650" s="2"/>
    </row>
    <row r="651" spans="2:2" x14ac:dyDescent="0.2">
      <c r="B651" s="2"/>
    </row>
    <row r="652" spans="2:2" x14ac:dyDescent="0.2">
      <c r="B652" s="2"/>
    </row>
    <row r="653" spans="2:2" x14ac:dyDescent="0.2">
      <c r="B653" s="2"/>
    </row>
    <row r="654" spans="2:2" x14ac:dyDescent="0.2">
      <c r="B654" s="2"/>
    </row>
    <row r="655" spans="2:2" x14ac:dyDescent="0.2">
      <c r="B655" s="2"/>
    </row>
    <row r="656" spans="2:2" x14ac:dyDescent="0.2">
      <c r="B656" s="2"/>
    </row>
    <row r="657" spans="2:2" x14ac:dyDescent="0.2">
      <c r="B657" s="2"/>
    </row>
    <row r="658" spans="2:2" x14ac:dyDescent="0.2">
      <c r="B658" s="2"/>
    </row>
    <row r="659" spans="2:2" x14ac:dyDescent="0.2">
      <c r="B659" s="2"/>
    </row>
    <row r="660" spans="2:2" x14ac:dyDescent="0.2">
      <c r="B660" s="2"/>
    </row>
    <row r="661" spans="2:2" x14ac:dyDescent="0.2">
      <c r="B661" s="2"/>
    </row>
    <row r="662" spans="2:2" x14ac:dyDescent="0.2">
      <c r="B662" s="2"/>
    </row>
    <row r="663" spans="2:2" x14ac:dyDescent="0.2">
      <c r="B663" s="2"/>
    </row>
    <row r="664" spans="2:2" x14ac:dyDescent="0.2">
      <c r="B664" s="2"/>
    </row>
    <row r="665" spans="2:2" x14ac:dyDescent="0.2">
      <c r="B665" s="2"/>
    </row>
    <row r="666" spans="2:2" x14ac:dyDescent="0.2">
      <c r="B666" s="2"/>
    </row>
    <row r="667" spans="2:2" x14ac:dyDescent="0.2">
      <c r="B667" s="2"/>
    </row>
    <row r="668" spans="2:2" x14ac:dyDescent="0.2">
      <c r="B668" s="2"/>
    </row>
    <row r="669" spans="2:2" x14ac:dyDescent="0.2">
      <c r="B669" s="2"/>
    </row>
    <row r="670" spans="2:2" x14ac:dyDescent="0.2">
      <c r="B670" s="2"/>
    </row>
    <row r="671" spans="2:2" x14ac:dyDescent="0.2">
      <c r="B671" s="2"/>
    </row>
    <row r="672" spans="2:2" x14ac:dyDescent="0.2">
      <c r="B672" s="2"/>
    </row>
    <row r="673" spans="2:2" x14ac:dyDescent="0.2">
      <c r="B673" s="2"/>
    </row>
    <row r="674" spans="2:2" x14ac:dyDescent="0.2">
      <c r="B674" s="2"/>
    </row>
    <row r="675" spans="2:2" x14ac:dyDescent="0.2">
      <c r="B675" s="2"/>
    </row>
    <row r="676" spans="2:2" x14ac:dyDescent="0.2">
      <c r="B676" s="2"/>
    </row>
    <row r="677" spans="2:2" x14ac:dyDescent="0.2">
      <c r="B677" s="2"/>
    </row>
    <row r="678" spans="2:2" x14ac:dyDescent="0.2">
      <c r="B678" s="2"/>
    </row>
    <row r="679" spans="2:2" x14ac:dyDescent="0.2">
      <c r="B679" s="2"/>
    </row>
    <row r="680" spans="2:2" x14ac:dyDescent="0.2">
      <c r="B680" s="2"/>
    </row>
    <row r="681" spans="2:2" x14ac:dyDescent="0.2">
      <c r="B681" s="2"/>
    </row>
    <row r="682" spans="2:2" x14ac:dyDescent="0.2">
      <c r="B682" s="2"/>
    </row>
    <row r="683" spans="2:2" x14ac:dyDescent="0.2">
      <c r="B683" s="2"/>
    </row>
    <row r="684" spans="2:2" x14ac:dyDescent="0.2">
      <c r="B684" s="2"/>
    </row>
    <row r="685" spans="2:2" x14ac:dyDescent="0.2">
      <c r="B685" s="2"/>
    </row>
    <row r="686" spans="2:2" x14ac:dyDescent="0.2">
      <c r="B686" s="2"/>
    </row>
    <row r="687" spans="2:2" x14ac:dyDescent="0.2">
      <c r="B687" s="2"/>
    </row>
    <row r="688" spans="2:2" x14ac:dyDescent="0.2">
      <c r="B688" s="2"/>
    </row>
    <row r="689" spans="2:2" x14ac:dyDescent="0.2">
      <c r="B689" s="2"/>
    </row>
    <row r="690" spans="2:2" x14ac:dyDescent="0.2">
      <c r="B690" s="2"/>
    </row>
    <row r="691" spans="2:2" x14ac:dyDescent="0.2">
      <c r="B691" s="2"/>
    </row>
    <row r="692" spans="2:2" x14ac:dyDescent="0.2">
      <c r="B692" s="2"/>
    </row>
    <row r="693" spans="2:2" x14ac:dyDescent="0.2">
      <c r="B693" s="2"/>
    </row>
    <row r="694" spans="2:2" x14ac:dyDescent="0.2">
      <c r="B694" s="2"/>
    </row>
    <row r="695" spans="2:2" x14ac:dyDescent="0.2">
      <c r="B695" s="2"/>
    </row>
    <row r="696" spans="2:2" x14ac:dyDescent="0.2">
      <c r="B696" s="2"/>
    </row>
    <row r="697" spans="2:2" x14ac:dyDescent="0.2">
      <c r="B697" s="2"/>
    </row>
    <row r="698" spans="2:2" x14ac:dyDescent="0.2">
      <c r="B698" s="2"/>
    </row>
    <row r="699" spans="2:2" x14ac:dyDescent="0.2">
      <c r="B699" s="2"/>
    </row>
    <row r="700" spans="2:2" x14ac:dyDescent="0.2">
      <c r="B700" s="2"/>
    </row>
    <row r="701" spans="2:2" x14ac:dyDescent="0.2">
      <c r="B701" s="2"/>
    </row>
    <row r="702" spans="2:2" x14ac:dyDescent="0.2">
      <c r="B702" s="2"/>
    </row>
    <row r="703" spans="2:2" x14ac:dyDescent="0.2">
      <c r="B703" s="2"/>
    </row>
    <row r="704" spans="2:2" x14ac:dyDescent="0.2">
      <c r="B704" s="2"/>
    </row>
    <row r="705" spans="2:2" x14ac:dyDescent="0.2">
      <c r="B705" s="2"/>
    </row>
    <row r="706" spans="2:2" x14ac:dyDescent="0.2">
      <c r="B706" s="2"/>
    </row>
    <row r="707" spans="2:2" x14ac:dyDescent="0.2">
      <c r="B707" s="2"/>
    </row>
    <row r="708" spans="2:2" x14ac:dyDescent="0.2">
      <c r="B708" s="2"/>
    </row>
    <row r="709" spans="2:2" x14ac:dyDescent="0.2">
      <c r="B709" s="2"/>
    </row>
    <row r="710" spans="2:2" x14ac:dyDescent="0.2">
      <c r="B710" s="2"/>
    </row>
    <row r="711" spans="2:2" x14ac:dyDescent="0.2">
      <c r="B711" s="2"/>
    </row>
    <row r="712" spans="2:2" x14ac:dyDescent="0.2">
      <c r="B712" s="2"/>
    </row>
    <row r="713" spans="2:2" x14ac:dyDescent="0.2">
      <c r="B713" s="2"/>
    </row>
    <row r="714" spans="2:2" x14ac:dyDescent="0.2">
      <c r="B714" s="2"/>
    </row>
    <row r="715" spans="2:2" x14ac:dyDescent="0.2">
      <c r="B715" s="2"/>
    </row>
    <row r="716" spans="2:2" x14ac:dyDescent="0.2">
      <c r="B716" s="2"/>
    </row>
    <row r="717" spans="2:2" x14ac:dyDescent="0.2">
      <c r="B717" s="2"/>
    </row>
    <row r="718" spans="2:2" x14ac:dyDescent="0.2">
      <c r="B718" s="2"/>
    </row>
    <row r="719" spans="2:2" x14ac:dyDescent="0.2">
      <c r="B719" s="2"/>
    </row>
    <row r="720" spans="2:2" x14ac:dyDescent="0.2">
      <c r="B720" s="2"/>
    </row>
    <row r="721" spans="2:2" x14ac:dyDescent="0.2">
      <c r="B721" s="2"/>
    </row>
    <row r="722" spans="2:2" x14ac:dyDescent="0.2">
      <c r="B722" s="2"/>
    </row>
    <row r="723" spans="2:2" x14ac:dyDescent="0.2">
      <c r="B723" s="2"/>
    </row>
    <row r="724" spans="2:2" x14ac:dyDescent="0.2">
      <c r="B724" s="2"/>
    </row>
    <row r="725" spans="2:2" x14ac:dyDescent="0.2">
      <c r="B725" s="2"/>
    </row>
    <row r="726" spans="2:2" x14ac:dyDescent="0.2">
      <c r="B726" s="2"/>
    </row>
    <row r="727" spans="2:2" x14ac:dyDescent="0.2">
      <c r="B727" s="2"/>
    </row>
    <row r="728" spans="2:2" x14ac:dyDescent="0.2">
      <c r="B728" s="2"/>
    </row>
    <row r="729" spans="2:2" x14ac:dyDescent="0.2">
      <c r="B729" s="2"/>
    </row>
    <row r="730" spans="2:2" x14ac:dyDescent="0.2">
      <c r="B730" s="2"/>
    </row>
    <row r="731" spans="2:2" x14ac:dyDescent="0.2">
      <c r="B731" s="2"/>
    </row>
    <row r="732" spans="2:2" x14ac:dyDescent="0.2">
      <c r="B732" s="2"/>
    </row>
    <row r="733" spans="2:2" x14ac:dyDescent="0.2">
      <c r="B733" s="2"/>
    </row>
    <row r="734" spans="2:2" x14ac:dyDescent="0.2">
      <c r="B734" s="2"/>
    </row>
    <row r="735" spans="2:2" x14ac:dyDescent="0.2">
      <c r="B735" s="2"/>
    </row>
    <row r="736" spans="2:2" x14ac:dyDescent="0.2">
      <c r="B736" s="2"/>
    </row>
    <row r="737" spans="2:2" x14ac:dyDescent="0.2">
      <c r="B737" s="2"/>
    </row>
    <row r="738" spans="2:2" x14ac:dyDescent="0.2">
      <c r="B738" s="2"/>
    </row>
    <row r="739" spans="2:2" x14ac:dyDescent="0.2">
      <c r="B739" s="2"/>
    </row>
    <row r="740" spans="2:2" x14ac:dyDescent="0.2">
      <c r="B740" s="2"/>
    </row>
    <row r="741" spans="2:2" x14ac:dyDescent="0.2">
      <c r="B741" s="2"/>
    </row>
    <row r="742" spans="2:2" x14ac:dyDescent="0.2">
      <c r="B742" s="2"/>
    </row>
    <row r="743" spans="2:2" x14ac:dyDescent="0.2">
      <c r="B743" s="2"/>
    </row>
    <row r="744" spans="2:2" x14ac:dyDescent="0.2">
      <c r="B744" s="2"/>
    </row>
    <row r="745" spans="2:2" x14ac:dyDescent="0.2">
      <c r="B745" s="2"/>
    </row>
    <row r="746" spans="2:2" x14ac:dyDescent="0.2">
      <c r="B746" s="2"/>
    </row>
    <row r="747" spans="2:2" x14ac:dyDescent="0.2">
      <c r="B747" s="2"/>
    </row>
    <row r="748" spans="2:2" x14ac:dyDescent="0.2">
      <c r="B748" s="2"/>
    </row>
    <row r="749" spans="2:2" x14ac:dyDescent="0.2">
      <c r="B749" s="2"/>
    </row>
    <row r="750" spans="2:2" x14ac:dyDescent="0.2">
      <c r="B750" s="2"/>
    </row>
    <row r="751" spans="2:2" x14ac:dyDescent="0.2">
      <c r="B751" s="2"/>
    </row>
    <row r="752" spans="2:2" x14ac:dyDescent="0.2">
      <c r="B752" s="2"/>
    </row>
    <row r="753" spans="2:2" x14ac:dyDescent="0.2">
      <c r="B753" s="2"/>
    </row>
    <row r="754" spans="2:2" x14ac:dyDescent="0.2">
      <c r="B754" s="2"/>
    </row>
    <row r="755" spans="2:2" x14ac:dyDescent="0.2">
      <c r="B755" s="2"/>
    </row>
    <row r="756" spans="2:2" x14ac:dyDescent="0.2">
      <c r="B756" s="2"/>
    </row>
    <row r="757" spans="2:2" x14ac:dyDescent="0.2">
      <c r="B757" s="2"/>
    </row>
    <row r="758" spans="2:2" x14ac:dyDescent="0.2">
      <c r="B758" s="2"/>
    </row>
    <row r="759" spans="2:2" x14ac:dyDescent="0.2">
      <c r="B759" s="2"/>
    </row>
    <row r="760" spans="2:2" x14ac:dyDescent="0.2">
      <c r="B760" s="2"/>
    </row>
    <row r="761" spans="2:2" x14ac:dyDescent="0.2">
      <c r="B761" s="2"/>
    </row>
    <row r="762" spans="2:2" x14ac:dyDescent="0.2">
      <c r="B762" s="2"/>
    </row>
    <row r="763" spans="2:2" x14ac:dyDescent="0.2">
      <c r="B763" s="2"/>
    </row>
    <row r="764" spans="2:2" x14ac:dyDescent="0.2">
      <c r="B764" s="2"/>
    </row>
    <row r="765" spans="2:2" x14ac:dyDescent="0.2">
      <c r="B765" s="2"/>
    </row>
    <row r="766" spans="2:2" x14ac:dyDescent="0.2">
      <c r="B766" s="2"/>
    </row>
    <row r="767" spans="2:2" x14ac:dyDescent="0.2">
      <c r="B767" s="2"/>
    </row>
    <row r="768" spans="2:2" x14ac:dyDescent="0.2">
      <c r="B768" s="2"/>
    </row>
    <row r="769" spans="2:2" x14ac:dyDescent="0.2">
      <c r="B769" s="2"/>
    </row>
    <row r="770" spans="2:2" x14ac:dyDescent="0.2">
      <c r="B770" s="2"/>
    </row>
    <row r="771" spans="2:2" x14ac:dyDescent="0.2">
      <c r="B771" s="2"/>
    </row>
    <row r="772" spans="2:2" x14ac:dyDescent="0.2">
      <c r="B772" s="2"/>
    </row>
    <row r="773" spans="2:2" x14ac:dyDescent="0.2">
      <c r="B773" s="2"/>
    </row>
    <row r="774" spans="2:2" x14ac:dyDescent="0.2">
      <c r="B774" s="2"/>
    </row>
    <row r="775" spans="2:2" x14ac:dyDescent="0.2">
      <c r="B775" s="2"/>
    </row>
    <row r="776" spans="2:2" x14ac:dyDescent="0.2">
      <c r="B776" s="2"/>
    </row>
    <row r="777" spans="2:2" x14ac:dyDescent="0.2">
      <c r="B777" s="2"/>
    </row>
    <row r="778" spans="2:2" x14ac:dyDescent="0.2">
      <c r="B778" s="2"/>
    </row>
    <row r="779" spans="2:2" x14ac:dyDescent="0.2">
      <c r="B779" s="2"/>
    </row>
    <row r="780" spans="2:2" x14ac:dyDescent="0.2">
      <c r="B780" s="2"/>
    </row>
    <row r="781" spans="2:2" x14ac:dyDescent="0.2">
      <c r="B781" s="2"/>
    </row>
    <row r="782" spans="2:2" x14ac:dyDescent="0.2">
      <c r="B782" s="2"/>
    </row>
    <row r="783" spans="2:2" x14ac:dyDescent="0.2">
      <c r="B783" s="2"/>
    </row>
    <row r="784" spans="2:2" x14ac:dyDescent="0.2">
      <c r="B784" s="2"/>
    </row>
    <row r="785" spans="2:2" x14ac:dyDescent="0.2">
      <c r="B785" s="2"/>
    </row>
    <row r="786" spans="2:2" x14ac:dyDescent="0.2">
      <c r="B786" s="2"/>
    </row>
    <row r="787" spans="2:2" x14ac:dyDescent="0.2">
      <c r="B787" s="2"/>
    </row>
    <row r="788" spans="2:2" x14ac:dyDescent="0.2">
      <c r="B788" s="2"/>
    </row>
    <row r="789" spans="2:2" x14ac:dyDescent="0.2">
      <c r="B789" s="2"/>
    </row>
    <row r="790" spans="2:2" x14ac:dyDescent="0.2">
      <c r="B790" s="2"/>
    </row>
    <row r="791" spans="2:2" x14ac:dyDescent="0.2">
      <c r="B791" s="2"/>
    </row>
    <row r="792" spans="2:2" x14ac:dyDescent="0.2">
      <c r="B792" s="2"/>
    </row>
    <row r="793" spans="2:2" x14ac:dyDescent="0.2">
      <c r="B793" s="2"/>
    </row>
    <row r="794" spans="2:2" x14ac:dyDescent="0.2">
      <c r="B794" s="2"/>
    </row>
    <row r="795" spans="2:2" x14ac:dyDescent="0.2">
      <c r="B795" s="2"/>
    </row>
    <row r="796" spans="2:2" x14ac:dyDescent="0.2">
      <c r="B796" s="2"/>
    </row>
    <row r="797" spans="2:2" x14ac:dyDescent="0.2">
      <c r="B797" s="2"/>
    </row>
    <row r="798" spans="2:2" x14ac:dyDescent="0.2">
      <c r="B798" s="2"/>
    </row>
    <row r="799" spans="2:2" x14ac:dyDescent="0.2">
      <c r="B799" s="2"/>
    </row>
    <row r="800" spans="2:2" x14ac:dyDescent="0.2">
      <c r="B800" s="2"/>
    </row>
    <row r="801" spans="2:2" x14ac:dyDescent="0.2">
      <c r="B801" s="2"/>
    </row>
    <row r="802" spans="2:2" x14ac:dyDescent="0.2">
      <c r="B802" s="2"/>
    </row>
    <row r="803" spans="2:2" x14ac:dyDescent="0.2">
      <c r="B803" s="2"/>
    </row>
    <row r="804" spans="2:2" x14ac:dyDescent="0.2">
      <c r="B804" s="2"/>
    </row>
    <row r="805" spans="2:2" x14ac:dyDescent="0.2">
      <c r="B805" s="2"/>
    </row>
    <row r="806" spans="2:2" x14ac:dyDescent="0.2">
      <c r="B806" s="2"/>
    </row>
    <row r="807" spans="2:2" x14ac:dyDescent="0.2">
      <c r="B807" s="2"/>
    </row>
    <row r="808" spans="2:2" x14ac:dyDescent="0.2">
      <c r="B808" s="2"/>
    </row>
    <row r="809" spans="2:2" x14ac:dyDescent="0.2">
      <c r="B809" s="2"/>
    </row>
    <row r="810" spans="2:2" x14ac:dyDescent="0.2">
      <c r="B810" s="2"/>
    </row>
    <row r="811" spans="2:2" x14ac:dyDescent="0.2">
      <c r="B811" s="2"/>
    </row>
    <row r="812" spans="2:2" x14ac:dyDescent="0.2">
      <c r="B812" s="2"/>
    </row>
    <row r="813" spans="2:2" x14ac:dyDescent="0.2">
      <c r="B813" s="2"/>
    </row>
    <row r="814" spans="2:2" x14ac:dyDescent="0.2">
      <c r="B814" s="2"/>
    </row>
    <row r="815" spans="2:2" x14ac:dyDescent="0.2">
      <c r="B815" s="2"/>
    </row>
    <row r="816" spans="2:2" x14ac:dyDescent="0.2">
      <c r="B816" s="2"/>
    </row>
    <row r="817" spans="2:2" x14ac:dyDescent="0.2">
      <c r="B817" s="2"/>
    </row>
    <row r="818" spans="2:2" x14ac:dyDescent="0.2">
      <c r="B818" s="2"/>
    </row>
    <row r="819" spans="2:2" x14ac:dyDescent="0.2">
      <c r="B819" s="2"/>
    </row>
    <row r="820" spans="2:2" x14ac:dyDescent="0.2">
      <c r="B820" s="2"/>
    </row>
    <row r="821" spans="2:2" x14ac:dyDescent="0.2">
      <c r="B821" s="2"/>
    </row>
    <row r="822" spans="2:2" x14ac:dyDescent="0.2">
      <c r="B822" s="2"/>
    </row>
    <row r="823" spans="2:2" x14ac:dyDescent="0.2">
      <c r="B823" s="2"/>
    </row>
    <row r="824" spans="2:2" x14ac:dyDescent="0.2">
      <c r="B824" s="2"/>
    </row>
    <row r="825" spans="2:2" x14ac:dyDescent="0.2">
      <c r="B825" s="2"/>
    </row>
    <row r="826" spans="2:2" x14ac:dyDescent="0.2">
      <c r="B826" s="2"/>
    </row>
    <row r="827" spans="2:2" x14ac:dyDescent="0.2">
      <c r="B827" s="2"/>
    </row>
    <row r="828" spans="2:2" x14ac:dyDescent="0.2">
      <c r="B828" s="2"/>
    </row>
    <row r="829" spans="2:2" x14ac:dyDescent="0.2">
      <c r="B829" s="2"/>
    </row>
    <row r="830" spans="2:2" x14ac:dyDescent="0.2">
      <c r="B830" s="2"/>
    </row>
    <row r="831" spans="2:2" x14ac:dyDescent="0.2">
      <c r="B831" s="2"/>
    </row>
    <row r="832" spans="2:2" x14ac:dyDescent="0.2">
      <c r="B832" s="2"/>
    </row>
    <row r="833" spans="2:2" x14ac:dyDescent="0.2">
      <c r="B833" s="2"/>
    </row>
    <row r="834" spans="2:2" x14ac:dyDescent="0.2">
      <c r="B834" s="2"/>
    </row>
    <row r="835" spans="2:2" x14ac:dyDescent="0.2">
      <c r="B835" s="2"/>
    </row>
    <row r="836" spans="2:2" x14ac:dyDescent="0.2">
      <c r="B836" s="2"/>
    </row>
    <row r="837" spans="2:2" x14ac:dyDescent="0.2">
      <c r="B837" s="2"/>
    </row>
    <row r="838" spans="2:2" x14ac:dyDescent="0.2">
      <c r="B838" s="2"/>
    </row>
    <row r="839" spans="2:2" x14ac:dyDescent="0.2">
      <c r="B839" s="2"/>
    </row>
    <row r="840" spans="2:2" x14ac:dyDescent="0.2">
      <c r="B840" s="2"/>
    </row>
    <row r="841" spans="2:2" x14ac:dyDescent="0.2">
      <c r="B841" s="2"/>
    </row>
    <row r="842" spans="2:2" x14ac:dyDescent="0.2">
      <c r="B842" s="2"/>
    </row>
    <row r="843" spans="2:2" x14ac:dyDescent="0.2">
      <c r="B843" s="2"/>
    </row>
    <row r="844" spans="2:2" x14ac:dyDescent="0.2">
      <c r="B844" s="2"/>
    </row>
    <row r="845" spans="2:2" x14ac:dyDescent="0.2">
      <c r="B845" s="2"/>
    </row>
    <row r="846" spans="2:2" x14ac:dyDescent="0.2">
      <c r="B846" s="2"/>
    </row>
    <row r="847" spans="2:2" x14ac:dyDescent="0.2">
      <c r="B847" s="2"/>
    </row>
    <row r="848" spans="2:2" x14ac:dyDescent="0.2">
      <c r="B848" s="2"/>
    </row>
    <row r="849" spans="2:2" x14ac:dyDescent="0.2">
      <c r="B849" s="2"/>
    </row>
    <row r="850" spans="2:2" x14ac:dyDescent="0.2">
      <c r="B850" s="2"/>
    </row>
    <row r="851" spans="2:2" x14ac:dyDescent="0.2">
      <c r="B851" s="2"/>
    </row>
    <row r="852" spans="2:2" x14ac:dyDescent="0.2">
      <c r="B852" s="2"/>
    </row>
    <row r="853" spans="2:2" x14ac:dyDescent="0.2">
      <c r="B853" s="2"/>
    </row>
    <row r="854" spans="2:2" x14ac:dyDescent="0.2">
      <c r="B854" s="2"/>
    </row>
    <row r="855" spans="2:2" x14ac:dyDescent="0.2">
      <c r="B855" s="2"/>
    </row>
    <row r="856" spans="2:2" x14ac:dyDescent="0.2">
      <c r="B856" s="2"/>
    </row>
    <row r="857" spans="2:2" x14ac:dyDescent="0.2">
      <c r="B857" s="2"/>
    </row>
    <row r="858" spans="2:2" x14ac:dyDescent="0.2">
      <c r="B858" s="2"/>
    </row>
    <row r="859" spans="2:2" x14ac:dyDescent="0.2">
      <c r="B859" s="2"/>
    </row>
    <row r="860" spans="2:2" x14ac:dyDescent="0.2">
      <c r="B860" s="2"/>
    </row>
    <row r="861" spans="2:2" x14ac:dyDescent="0.2">
      <c r="B861" s="2"/>
    </row>
    <row r="862" spans="2:2" x14ac:dyDescent="0.2">
      <c r="B862" s="2"/>
    </row>
    <row r="863" spans="2:2" x14ac:dyDescent="0.2">
      <c r="B863" s="2"/>
    </row>
    <row r="864" spans="2:2" x14ac:dyDescent="0.2">
      <c r="B864" s="2"/>
    </row>
    <row r="865" spans="2:2" x14ac:dyDescent="0.2">
      <c r="B865" s="2"/>
    </row>
    <row r="866" spans="2:2" x14ac:dyDescent="0.2">
      <c r="B866" s="2"/>
    </row>
    <row r="867" spans="2:2" x14ac:dyDescent="0.2">
      <c r="B867" s="2"/>
    </row>
    <row r="868" spans="2:2" x14ac:dyDescent="0.2">
      <c r="B868" s="2"/>
    </row>
    <row r="869" spans="2:2" x14ac:dyDescent="0.2">
      <c r="B869" s="2"/>
    </row>
    <row r="870" spans="2:2" x14ac:dyDescent="0.2">
      <c r="B870" s="2"/>
    </row>
    <row r="871" spans="2:2" x14ac:dyDescent="0.2">
      <c r="B871" s="2"/>
    </row>
    <row r="872" spans="2:2" x14ac:dyDescent="0.2">
      <c r="B872" s="2"/>
    </row>
    <row r="873" spans="2:2" x14ac:dyDescent="0.2">
      <c r="B873" s="2"/>
    </row>
    <row r="874" spans="2:2" x14ac:dyDescent="0.2">
      <c r="B874" s="2"/>
    </row>
    <row r="875" spans="2:2" x14ac:dyDescent="0.2">
      <c r="B875" s="2"/>
    </row>
    <row r="876" spans="2:2" x14ac:dyDescent="0.2">
      <c r="B876" s="2"/>
    </row>
    <row r="877" spans="2:2" x14ac:dyDescent="0.2">
      <c r="B877" s="2"/>
    </row>
    <row r="878" spans="2:2" x14ac:dyDescent="0.2">
      <c r="B878" s="2"/>
    </row>
    <row r="879" spans="2:2" x14ac:dyDescent="0.2">
      <c r="B879" s="2"/>
    </row>
    <row r="880" spans="2:2" x14ac:dyDescent="0.2">
      <c r="B880" s="2"/>
    </row>
    <row r="881" spans="2:2" x14ac:dyDescent="0.2">
      <c r="B881" s="2"/>
    </row>
    <row r="882" spans="2:2" x14ac:dyDescent="0.2">
      <c r="B882" s="2"/>
    </row>
    <row r="883" spans="2:2" x14ac:dyDescent="0.2">
      <c r="B883" s="2"/>
    </row>
    <row r="884" spans="2:2" x14ac:dyDescent="0.2">
      <c r="B884" s="2"/>
    </row>
    <row r="885" spans="2:2" x14ac:dyDescent="0.2">
      <c r="B885" s="2"/>
    </row>
    <row r="886" spans="2:2" x14ac:dyDescent="0.2">
      <c r="B886" s="2"/>
    </row>
    <row r="887" spans="2:2" x14ac:dyDescent="0.2">
      <c r="B887" s="2"/>
    </row>
    <row r="888" spans="2:2" x14ac:dyDescent="0.2">
      <c r="B888" s="2"/>
    </row>
    <row r="889" spans="2:2" x14ac:dyDescent="0.2">
      <c r="B889" s="2"/>
    </row>
    <row r="890" spans="2:2" x14ac:dyDescent="0.2">
      <c r="B890" s="2"/>
    </row>
    <row r="891" spans="2:2" x14ac:dyDescent="0.2">
      <c r="B891" s="2"/>
    </row>
    <row r="892" spans="2:2" x14ac:dyDescent="0.2">
      <c r="B892" s="2"/>
    </row>
    <row r="893" spans="2:2" x14ac:dyDescent="0.2">
      <c r="B893" s="2"/>
    </row>
    <row r="894" spans="2:2" x14ac:dyDescent="0.2">
      <c r="B894" s="2"/>
    </row>
    <row r="895" spans="2:2" x14ac:dyDescent="0.2">
      <c r="B895" s="2"/>
    </row>
    <row r="896" spans="2:2" x14ac:dyDescent="0.2">
      <c r="B896" s="2"/>
    </row>
    <row r="897" spans="2:2" x14ac:dyDescent="0.2">
      <c r="B897" s="2"/>
    </row>
    <row r="898" spans="2:2" x14ac:dyDescent="0.2">
      <c r="B898" s="2"/>
    </row>
    <row r="899" spans="2:2" x14ac:dyDescent="0.2">
      <c r="B899" s="2"/>
    </row>
    <row r="900" spans="2:2" x14ac:dyDescent="0.2">
      <c r="B900" s="2"/>
    </row>
    <row r="901" spans="2:2" x14ac:dyDescent="0.2">
      <c r="B901" s="2"/>
    </row>
    <row r="902" spans="2:2" x14ac:dyDescent="0.2">
      <c r="B902" s="2"/>
    </row>
    <row r="903" spans="2:2" x14ac:dyDescent="0.2">
      <c r="B903" s="2"/>
    </row>
    <row r="904" spans="2:2" x14ac:dyDescent="0.2">
      <c r="B904" s="2"/>
    </row>
    <row r="905" spans="2:2" x14ac:dyDescent="0.2">
      <c r="B905" s="2"/>
    </row>
    <row r="906" spans="2:2" x14ac:dyDescent="0.2">
      <c r="B906" s="2"/>
    </row>
    <row r="907" spans="2:2" x14ac:dyDescent="0.2">
      <c r="B907" s="2"/>
    </row>
    <row r="908" spans="2:2" x14ac:dyDescent="0.2">
      <c r="B908" s="2"/>
    </row>
    <row r="909" spans="2:2" x14ac:dyDescent="0.2">
      <c r="B909" s="2"/>
    </row>
    <row r="910" spans="2:2" x14ac:dyDescent="0.2">
      <c r="B910" s="2"/>
    </row>
    <row r="911" spans="2:2" x14ac:dyDescent="0.2">
      <c r="B911" s="2"/>
    </row>
    <row r="912" spans="2:2" x14ac:dyDescent="0.2">
      <c r="B912" s="2"/>
    </row>
    <row r="913" spans="2:2" x14ac:dyDescent="0.2">
      <c r="B913" s="2"/>
    </row>
    <row r="914" spans="2:2" x14ac:dyDescent="0.2">
      <c r="B914" s="2"/>
    </row>
    <row r="915" spans="2:2" x14ac:dyDescent="0.2">
      <c r="B915" s="2"/>
    </row>
    <row r="916" spans="2:2" x14ac:dyDescent="0.2">
      <c r="B916" s="2"/>
    </row>
    <row r="917" spans="2:2" x14ac:dyDescent="0.2">
      <c r="B917" s="2"/>
    </row>
    <row r="918" spans="2:2" x14ac:dyDescent="0.2">
      <c r="B918" s="2"/>
    </row>
    <row r="919" spans="2:2" x14ac:dyDescent="0.2">
      <c r="B919" s="2"/>
    </row>
    <row r="920" spans="2:2" x14ac:dyDescent="0.2">
      <c r="B920" s="2"/>
    </row>
    <row r="921" spans="2:2" x14ac:dyDescent="0.2">
      <c r="B921" s="2"/>
    </row>
    <row r="922" spans="2:2" x14ac:dyDescent="0.2">
      <c r="B922" s="2"/>
    </row>
    <row r="923" spans="2:2" x14ac:dyDescent="0.2">
      <c r="B923" s="2"/>
    </row>
    <row r="924" spans="2:2" x14ac:dyDescent="0.2">
      <c r="B924" s="2"/>
    </row>
    <row r="925" spans="2:2" x14ac:dyDescent="0.2">
      <c r="B925" s="2"/>
    </row>
    <row r="926" spans="2:2" x14ac:dyDescent="0.2">
      <c r="B926" s="2"/>
    </row>
    <row r="927" spans="2:2" x14ac:dyDescent="0.2">
      <c r="B927" s="2"/>
    </row>
    <row r="928" spans="2:2" x14ac:dyDescent="0.2">
      <c r="B928" s="2"/>
    </row>
    <row r="929" spans="2:2" x14ac:dyDescent="0.2">
      <c r="B929" s="2"/>
    </row>
    <row r="930" spans="2:2" x14ac:dyDescent="0.2">
      <c r="B930" s="2"/>
    </row>
    <row r="931" spans="2:2" x14ac:dyDescent="0.2">
      <c r="B931" s="2"/>
    </row>
    <row r="932" spans="2:2" x14ac:dyDescent="0.2">
      <c r="B932" s="2"/>
    </row>
    <row r="933" spans="2:2" x14ac:dyDescent="0.2">
      <c r="B933" s="2"/>
    </row>
    <row r="934" spans="2:2" x14ac:dyDescent="0.2">
      <c r="B934" s="2"/>
    </row>
    <row r="935" spans="2:2" x14ac:dyDescent="0.2">
      <c r="B935" s="2"/>
    </row>
    <row r="936" spans="2:2" x14ac:dyDescent="0.2">
      <c r="B936" s="2"/>
    </row>
    <row r="937" spans="2:2" x14ac:dyDescent="0.2">
      <c r="B937" s="2"/>
    </row>
    <row r="938" spans="2:2" x14ac:dyDescent="0.2">
      <c r="B938" s="2"/>
    </row>
    <row r="939" spans="2:2" x14ac:dyDescent="0.2">
      <c r="B939" s="2"/>
    </row>
    <row r="940" spans="2:2" x14ac:dyDescent="0.2">
      <c r="B940" s="2"/>
    </row>
    <row r="941" spans="2:2" x14ac:dyDescent="0.2">
      <c r="B941" s="2"/>
    </row>
    <row r="942" spans="2:2" x14ac:dyDescent="0.2">
      <c r="B942" s="2"/>
    </row>
    <row r="943" spans="2:2" x14ac:dyDescent="0.2">
      <c r="B943" s="2"/>
    </row>
    <row r="944" spans="2:2" x14ac:dyDescent="0.2">
      <c r="B944" s="2"/>
    </row>
    <row r="945" spans="2:2" x14ac:dyDescent="0.2">
      <c r="B945" s="2"/>
    </row>
    <row r="946" spans="2:2" x14ac:dyDescent="0.2">
      <c r="B946" s="2"/>
    </row>
    <row r="947" spans="2:2" x14ac:dyDescent="0.2">
      <c r="B947" s="2"/>
    </row>
    <row r="948" spans="2:2" x14ac:dyDescent="0.2">
      <c r="B948" s="2"/>
    </row>
    <row r="949" spans="2:2" x14ac:dyDescent="0.2">
      <c r="B949" s="2"/>
    </row>
    <row r="950" spans="2:2" x14ac:dyDescent="0.2">
      <c r="B950" s="2"/>
    </row>
    <row r="951" spans="2:2" x14ac:dyDescent="0.2">
      <c r="B951" s="2"/>
    </row>
    <row r="952" spans="2:2" x14ac:dyDescent="0.2">
      <c r="B952" s="2"/>
    </row>
    <row r="953" spans="2:2" x14ac:dyDescent="0.2">
      <c r="B953" s="2"/>
    </row>
    <row r="954" spans="2:2" x14ac:dyDescent="0.2">
      <c r="B954" s="2"/>
    </row>
    <row r="955" spans="2:2" x14ac:dyDescent="0.2">
      <c r="B955" s="2"/>
    </row>
    <row r="956" spans="2:2" x14ac:dyDescent="0.2">
      <c r="B956" s="2"/>
    </row>
    <row r="957" spans="2:2" x14ac:dyDescent="0.2">
      <c r="B957" s="2"/>
    </row>
    <row r="958" spans="2:2" x14ac:dyDescent="0.2">
      <c r="B958" s="2"/>
    </row>
    <row r="959" spans="2:2" x14ac:dyDescent="0.2">
      <c r="B959" s="2"/>
    </row>
    <row r="960" spans="2:2" x14ac:dyDescent="0.2">
      <c r="B960" s="2"/>
    </row>
    <row r="961" spans="2:2" x14ac:dyDescent="0.2">
      <c r="B961" s="2"/>
    </row>
    <row r="962" spans="2:2" x14ac:dyDescent="0.2">
      <c r="B962" s="2"/>
    </row>
    <row r="963" spans="2:2" x14ac:dyDescent="0.2">
      <c r="B963" s="2"/>
    </row>
    <row r="964" spans="2:2" x14ac:dyDescent="0.2">
      <c r="B964" s="2"/>
    </row>
    <row r="965" spans="2:2" x14ac:dyDescent="0.2">
      <c r="B965" s="2"/>
    </row>
    <row r="966" spans="2:2" x14ac:dyDescent="0.2">
      <c r="B966" s="2"/>
    </row>
    <row r="967" spans="2:2" x14ac:dyDescent="0.2">
      <c r="B967" s="2"/>
    </row>
    <row r="968" spans="2:2" x14ac:dyDescent="0.2">
      <c r="B968" s="2"/>
    </row>
    <row r="969" spans="2:2" x14ac:dyDescent="0.2">
      <c r="B969" s="2"/>
    </row>
    <row r="970" spans="2:2" x14ac:dyDescent="0.2">
      <c r="B970" s="2"/>
    </row>
    <row r="971" spans="2:2" x14ac:dyDescent="0.2">
      <c r="B971" s="2"/>
    </row>
    <row r="972" spans="2:2" x14ac:dyDescent="0.2">
      <c r="B972" s="2"/>
    </row>
    <row r="973" spans="2:2" x14ac:dyDescent="0.2">
      <c r="B973" s="2"/>
    </row>
    <row r="974" spans="2:2" x14ac:dyDescent="0.2">
      <c r="B974" s="2"/>
    </row>
    <row r="975" spans="2:2" x14ac:dyDescent="0.2">
      <c r="B975" s="2"/>
    </row>
    <row r="976" spans="2:2" x14ac:dyDescent="0.2">
      <c r="B976" s="2"/>
    </row>
    <row r="977" spans="2:2" x14ac:dyDescent="0.2">
      <c r="B977" s="2"/>
    </row>
    <row r="978" spans="2:2" x14ac:dyDescent="0.2">
      <c r="B978" s="2"/>
    </row>
    <row r="979" spans="2:2" x14ac:dyDescent="0.2">
      <c r="B979" s="2"/>
    </row>
    <row r="980" spans="2:2" x14ac:dyDescent="0.2">
      <c r="B980" s="2"/>
    </row>
    <row r="981" spans="2:2" x14ac:dyDescent="0.2">
      <c r="B981" s="2"/>
    </row>
    <row r="982" spans="2:2" x14ac:dyDescent="0.2">
      <c r="B982" s="2"/>
    </row>
    <row r="983" spans="2:2" x14ac:dyDescent="0.2">
      <c r="B983" s="2"/>
    </row>
    <row r="984" spans="2:2" x14ac:dyDescent="0.2">
      <c r="B984" s="2"/>
    </row>
    <row r="985" spans="2:2" x14ac:dyDescent="0.2">
      <c r="B985" s="2"/>
    </row>
    <row r="986" spans="2:2" x14ac:dyDescent="0.2">
      <c r="B986" s="2"/>
    </row>
    <row r="987" spans="2:2" x14ac:dyDescent="0.2">
      <c r="B987" s="2"/>
    </row>
    <row r="988" spans="2:2" x14ac:dyDescent="0.2">
      <c r="B988" s="2"/>
    </row>
    <row r="989" spans="2:2" x14ac:dyDescent="0.2">
      <c r="B989" s="2"/>
    </row>
    <row r="990" spans="2:2" x14ac:dyDescent="0.2">
      <c r="B990" s="2"/>
    </row>
    <row r="991" spans="2:2" x14ac:dyDescent="0.2">
      <c r="B991" s="2"/>
    </row>
    <row r="992" spans="2:2" x14ac:dyDescent="0.2">
      <c r="B992" s="2"/>
    </row>
    <row r="993" spans="2:2" x14ac:dyDescent="0.2">
      <c r="B993" s="2"/>
    </row>
    <row r="994" spans="2:2" x14ac:dyDescent="0.2">
      <c r="B994" s="2"/>
    </row>
    <row r="995" spans="2:2" x14ac:dyDescent="0.2">
      <c r="B995" s="2"/>
    </row>
    <row r="996" spans="2:2" x14ac:dyDescent="0.2">
      <c r="B996" s="2"/>
    </row>
    <row r="997" spans="2:2" x14ac:dyDescent="0.2">
      <c r="B997" s="2"/>
    </row>
    <row r="998" spans="2:2" x14ac:dyDescent="0.2">
      <c r="B998" s="2"/>
    </row>
    <row r="999" spans="2:2" x14ac:dyDescent="0.2">
      <c r="B999" s="2"/>
    </row>
    <row r="1000" spans="2:2" x14ac:dyDescent="0.2">
      <c r="B1000" s="2"/>
    </row>
    <row r="1001" spans="2:2" x14ac:dyDescent="0.2">
      <c r="B1001" s="2"/>
    </row>
    <row r="1002" spans="2:2" x14ac:dyDescent="0.2">
      <c r="B1002" s="2"/>
    </row>
    <row r="1003" spans="2:2" x14ac:dyDescent="0.2">
      <c r="B1003" s="2"/>
    </row>
    <row r="1004" spans="2:2" x14ac:dyDescent="0.2">
      <c r="B1004" s="2"/>
    </row>
    <row r="1005" spans="2:2" x14ac:dyDescent="0.2">
      <c r="B1005" s="2"/>
    </row>
    <row r="1006" spans="2:2" x14ac:dyDescent="0.2">
      <c r="B1006" s="2"/>
    </row>
    <row r="1007" spans="2:2" x14ac:dyDescent="0.2">
      <c r="B1007" s="2"/>
    </row>
    <row r="1008" spans="2:2" x14ac:dyDescent="0.2">
      <c r="B1008" s="2"/>
    </row>
    <row r="1009" spans="2:2" x14ac:dyDescent="0.2">
      <c r="B1009" s="2"/>
    </row>
    <row r="1010" spans="2:2" x14ac:dyDescent="0.2">
      <c r="B1010" s="2"/>
    </row>
    <row r="1011" spans="2:2" x14ac:dyDescent="0.2">
      <c r="B1011" s="2"/>
    </row>
    <row r="1012" spans="2:2" x14ac:dyDescent="0.2">
      <c r="B1012" s="2"/>
    </row>
    <row r="1013" spans="2:2" x14ac:dyDescent="0.2">
      <c r="B1013" s="2"/>
    </row>
    <row r="1014" spans="2:2" x14ac:dyDescent="0.2">
      <c r="B1014" s="2"/>
    </row>
    <row r="1015" spans="2:2" x14ac:dyDescent="0.2">
      <c r="B1015" s="2"/>
    </row>
    <row r="1016" spans="2:2" x14ac:dyDescent="0.2">
      <c r="B1016" s="2"/>
    </row>
    <row r="1017" spans="2:2" x14ac:dyDescent="0.2">
      <c r="B1017" s="2"/>
    </row>
    <row r="1018" spans="2:2" x14ac:dyDescent="0.2">
      <c r="B1018" s="2"/>
    </row>
    <row r="1019" spans="2:2" x14ac:dyDescent="0.2">
      <c r="B1019" s="2"/>
    </row>
    <row r="1020" spans="2:2" x14ac:dyDescent="0.2">
      <c r="B1020" s="2"/>
    </row>
    <row r="1021" spans="2:2" x14ac:dyDescent="0.2">
      <c r="B1021" s="2"/>
    </row>
    <row r="1022" spans="2:2" x14ac:dyDescent="0.2">
      <c r="B1022" s="2"/>
    </row>
    <row r="1023" spans="2:2" x14ac:dyDescent="0.2">
      <c r="B1023" s="2"/>
    </row>
    <row r="1024" spans="2:2" x14ac:dyDescent="0.2">
      <c r="B1024" s="2"/>
    </row>
    <row r="1025" spans="2:2" x14ac:dyDescent="0.2">
      <c r="B1025" s="2"/>
    </row>
    <row r="1026" spans="2:2" x14ac:dyDescent="0.2">
      <c r="B1026" s="2"/>
    </row>
    <row r="1027" spans="2:2" x14ac:dyDescent="0.2">
      <c r="B1027" s="2"/>
    </row>
    <row r="1028" spans="2:2" x14ac:dyDescent="0.2">
      <c r="B1028" s="2"/>
    </row>
    <row r="1029" spans="2:2" x14ac:dyDescent="0.2">
      <c r="B1029" s="2"/>
    </row>
    <row r="1030" spans="2:2" x14ac:dyDescent="0.2">
      <c r="B1030" s="2"/>
    </row>
    <row r="1031" spans="2:2" x14ac:dyDescent="0.2">
      <c r="B1031" s="2"/>
    </row>
    <row r="1032" spans="2:2" x14ac:dyDescent="0.2">
      <c r="B1032" s="2"/>
    </row>
    <row r="1033" spans="2:2" x14ac:dyDescent="0.2">
      <c r="B1033" s="2"/>
    </row>
    <row r="1034" spans="2:2" x14ac:dyDescent="0.2">
      <c r="B1034" s="2"/>
    </row>
    <row r="1035" spans="2:2" x14ac:dyDescent="0.2">
      <c r="B1035" s="2"/>
    </row>
    <row r="1036" spans="2:2" x14ac:dyDescent="0.2">
      <c r="B1036" s="2"/>
    </row>
    <row r="1037" spans="2:2" x14ac:dyDescent="0.2">
      <c r="B1037" s="2"/>
    </row>
    <row r="1038" spans="2:2" x14ac:dyDescent="0.2">
      <c r="B1038" s="2"/>
    </row>
    <row r="1039" spans="2:2" x14ac:dyDescent="0.2">
      <c r="B1039" s="2"/>
    </row>
    <row r="1040" spans="2:2" x14ac:dyDescent="0.2">
      <c r="B1040" s="2"/>
    </row>
    <row r="1041" spans="2:2" x14ac:dyDescent="0.2">
      <c r="B1041" s="2"/>
    </row>
    <row r="1042" spans="2:2" x14ac:dyDescent="0.2">
      <c r="B1042" s="2"/>
    </row>
    <row r="1043" spans="2:2" x14ac:dyDescent="0.2">
      <c r="B1043" s="2"/>
    </row>
    <row r="1044" spans="2:2" x14ac:dyDescent="0.2">
      <c r="B1044" s="2"/>
    </row>
    <row r="1045" spans="2:2" x14ac:dyDescent="0.2">
      <c r="B1045" s="2"/>
    </row>
    <row r="1046" spans="2:2" x14ac:dyDescent="0.2">
      <c r="B1046" s="2"/>
    </row>
    <row r="1047" spans="2:2" x14ac:dyDescent="0.2">
      <c r="B1047" s="2"/>
    </row>
    <row r="1048" spans="2:2" x14ac:dyDescent="0.2">
      <c r="B1048" s="2"/>
    </row>
    <row r="1049" spans="2:2" x14ac:dyDescent="0.2">
      <c r="B1049" s="2"/>
    </row>
    <row r="1050" spans="2:2" x14ac:dyDescent="0.2">
      <c r="B1050" s="2"/>
    </row>
    <row r="1051" spans="2:2" x14ac:dyDescent="0.2">
      <c r="B1051" s="2"/>
    </row>
    <row r="1052" spans="2:2" x14ac:dyDescent="0.2">
      <c r="B1052" s="2"/>
    </row>
    <row r="1053" spans="2:2" x14ac:dyDescent="0.2">
      <c r="B1053" s="2"/>
    </row>
    <row r="1054" spans="2:2" x14ac:dyDescent="0.2">
      <c r="B1054" s="2"/>
    </row>
    <row r="1055" spans="2:2" x14ac:dyDescent="0.2">
      <c r="B1055" s="2"/>
    </row>
    <row r="1056" spans="2:2" x14ac:dyDescent="0.2">
      <c r="B1056" s="2"/>
    </row>
    <row r="1057" spans="2:2" x14ac:dyDescent="0.2">
      <c r="B1057" s="2"/>
    </row>
    <row r="1058" spans="2:2" x14ac:dyDescent="0.2">
      <c r="B1058" s="2"/>
    </row>
    <row r="1059" spans="2:2" x14ac:dyDescent="0.2">
      <c r="B1059" s="2"/>
    </row>
    <row r="1060" spans="2:2" x14ac:dyDescent="0.2">
      <c r="B1060" s="2"/>
    </row>
    <row r="1061" spans="2:2" x14ac:dyDescent="0.2">
      <c r="B1061" s="2"/>
    </row>
    <row r="1062" spans="2:2" x14ac:dyDescent="0.2">
      <c r="B1062" s="2"/>
    </row>
    <row r="1063" spans="2:2" x14ac:dyDescent="0.2">
      <c r="B1063" s="2"/>
    </row>
    <row r="1064" spans="2:2" x14ac:dyDescent="0.2">
      <c r="B1064" s="2"/>
    </row>
    <row r="1065" spans="2:2" x14ac:dyDescent="0.2">
      <c r="B1065" s="2"/>
    </row>
    <row r="1066" spans="2:2" x14ac:dyDescent="0.2">
      <c r="B1066" s="2"/>
    </row>
    <row r="1067" spans="2:2" x14ac:dyDescent="0.2">
      <c r="B1067" s="2"/>
    </row>
    <row r="1068" spans="2:2" x14ac:dyDescent="0.2">
      <c r="B1068" s="2"/>
    </row>
    <row r="1069" spans="2:2" x14ac:dyDescent="0.2">
      <c r="B1069" s="2"/>
    </row>
    <row r="1070" spans="2:2" x14ac:dyDescent="0.2">
      <c r="B1070" s="2"/>
    </row>
    <row r="1071" spans="2:2" x14ac:dyDescent="0.2">
      <c r="B1071" s="2"/>
    </row>
    <row r="1072" spans="2:2" x14ac:dyDescent="0.2">
      <c r="B1072" s="2"/>
    </row>
    <row r="1073" spans="2:2" x14ac:dyDescent="0.2">
      <c r="B1073" s="2"/>
    </row>
    <row r="1074" spans="2:2" x14ac:dyDescent="0.2">
      <c r="B1074" s="2"/>
    </row>
    <row r="1075" spans="2:2" x14ac:dyDescent="0.2">
      <c r="B1075" s="2"/>
    </row>
    <row r="1076" spans="2:2" x14ac:dyDescent="0.2">
      <c r="B1076" s="2"/>
    </row>
    <row r="1077" spans="2:2" x14ac:dyDescent="0.2">
      <c r="B1077" s="2"/>
    </row>
    <row r="1078" spans="2:2" x14ac:dyDescent="0.2">
      <c r="B1078" s="2"/>
    </row>
    <row r="1079" spans="2:2" x14ac:dyDescent="0.2">
      <c r="B1079" s="2"/>
    </row>
    <row r="1080" spans="2:2" x14ac:dyDescent="0.2">
      <c r="B1080" s="2"/>
    </row>
    <row r="1081" spans="2:2" x14ac:dyDescent="0.2">
      <c r="B1081" s="2"/>
    </row>
    <row r="1082" spans="2:2" x14ac:dyDescent="0.2">
      <c r="B1082" s="2"/>
    </row>
    <row r="1083" spans="2:2" x14ac:dyDescent="0.2">
      <c r="B1083" s="2"/>
    </row>
    <row r="1084" spans="2:2" x14ac:dyDescent="0.2">
      <c r="B1084" s="2"/>
    </row>
    <row r="1085" spans="2:2" x14ac:dyDescent="0.2">
      <c r="B1085" s="2"/>
    </row>
    <row r="1086" spans="2:2" x14ac:dyDescent="0.2">
      <c r="B1086" s="2"/>
    </row>
    <row r="1087" spans="2:2" x14ac:dyDescent="0.2">
      <c r="B1087" s="2"/>
    </row>
    <row r="1088" spans="2:2" x14ac:dyDescent="0.2">
      <c r="B1088" s="2"/>
    </row>
    <row r="1089" spans="2:2" x14ac:dyDescent="0.2">
      <c r="B1089" s="2"/>
    </row>
    <row r="1090" spans="2:2" x14ac:dyDescent="0.2">
      <c r="B1090" s="2"/>
    </row>
    <row r="1091" spans="2:2" x14ac:dyDescent="0.2">
      <c r="B1091" s="2"/>
    </row>
    <row r="1092" spans="2:2" x14ac:dyDescent="0.2">
      <c r="B1092" s="2"/>
    </row>
    <row r="1093" spans="2:2" x14ac:dyDescent="0.2">
      <c r="B1093" s="2"/>
    </row>
    <row r="1094" spans="2:2" x14ac:dyDescent="0.2">
      <c r="B1094" s="2"/>
    </row>
    <row r="1095" spans="2:2" x14ac:dyDescent="0.2">
      <c r="B1095" s="2"/>
    </row>
    <row r="1096" spans="2:2" x14ac:dyDescent="0.2">
      <c r="B1096" s="2"/>
    </row>
    <row r="1097" spans="2:2" x14ac:dyDescent="0.2">
      <c r="B1097" s="2"/>
    </row>
    <row r="1098" spans="2:2" x14ac:dyDescent="0.2">
      <c r="B1098" s="2"/>
    </row>
    <row r="1099" spans="2:2" x14ac:dyDescent="0.2">
      <c r="B1099" s="2"/>
    </row>
    <row r="1100" spans="2:2" x14ac:dyDescent="0.2">
      <c r="B1100" s="2"/>
    </row>
    <row r="1101" spans="2:2" x14ac:dyDescent="0.2">
      <c r="B1101" s="2"/>
    </row>
    <row r="1102" spans="2:2" x14ac:dyDescent="0.2">
      <c r="B1102" s="2"/>
    </row>
    <row r="1103" spans="2:2" x14ac:dyDescent="0.2">
      <c r="B1103" s="2"/>
    </row>
    <row r="1104" spans="2:2" x14ac:dyDescent="0.2">
      <c r="B1104" s="2"/>
    </row>
    <row r="1105" spans="2:2" x14ac:dyDescent="0.2">
      <c r="B1105" s="2"/>
    </row>
    <row r="1106" spans="2:2" x14ac:dyDescent="0.2">
      <c r="B1106" s="2"/>
    </row>
    <row r="1107" spans="2:2" x14ac:dyDescent="0.2">
      <c r="B1107" s="2"/>
    </row>
    <row r="1108" spans="2:2" x14ac:dyDescent="0.2">
      <c r="B1108" s="2"/>
    </row>
    <row r="1109" spans="2:2" x14ac:dyDescent="0.2">
      <c r="B1109" s="2"/>
    </row>
    <row r="1110" spans="2:2" x14ac:dyDescent="0.2">
      <c r="B1110" s="2"/>
    </row>
    <row r="1111" spans="2:2" x14ac:dyDescent="0.2">
      <c r="B1111" s="2"/>
    </row>
    <row r="1112" spans="2:2" x14ac:dyDescent="0.2">
      <c r="B1112" s="2"/>
    </row>
    <row r="1113" spans="2:2" x14ac:dyDescent="0.2">
      <c r="B1113" s="2"/>
    </row>
    <row r="1114" spans="2:2" x14ac:dyDescent="0.2">
      <c r="B1114" s="2"/>
    </row>
    <row r="1115" spans="2:2" x14ac:dyDescent="0.2">
      <c r="B1115" s="2"/>
    </row>
    <row r="1116" spans="2:2" x14ac:dyDescent="0.2">
      <c r="B1116" s="2"/>
    </row>
    <row r="1117" spans="2:2" x14ac:dyDescent="0.2">
      <c r="B1117" s="2"/>
    </row>
    <row r="1118" spans="2:2" x14ac:dyDescent="0.2">
      <c r="B1118" s="2"/>
    </row>
    <row r="1119" spans="2:2" x14ac:dyDescent="0.2">
      <c r="B1119" s="2"/>
    </row>
    <row r="1120" spans="2:2" x14ac:dyDescent="0.2">
      <c r="B1120" s="2"/>
    </row>
    <row r="1121" spans="2:2" x14ac:dyDescent="0.2">
      <c r="B1121" s="2"/>
    </row>
    <row r="1122" spans="2:2" x14ac:dyDescent="0.2">
      <c r="B1122" s="2"/>
    </row>
    <row r="1123" spans="2:2" x14ac:dyDescent="0.2">
      <c r="B1123" s="2"/>
    </row>
    <row r="1124" spans="2:2" x14ac:dyDescent="0.2">
      <c r="B1124" s="2"/>
    </row>
    <row r="1125" spans="2:2" x14ac:dyDescent="0.2">
      <c r="B1125" s="2"/>
    </row>
    <row r="1126" spans="2:2" x14ac:dyDescent="0.2">
      <c r="B1126" s="2"/>
    </row>
    <row r="1127" spans="2:2" x14ac:dyDescent="0.2">
      <c r="B1127" s="2"/>
    </row>
    <row r="1128" spans="2:2" x14ac:dyDescent="0.2">
      <c r="B1128" s="2"/>
    </row>
    <row r="1129" spans="2:2" x14ac:dyDescent="0.2">
      <c r="B1129" s="2"/>
    </row>
    <row r="1130" spans="2:2" x14ac:dyDescent="0.2">
      <c r="B1130" s="2"/>
    </row>
    <row r="1131" spans="2:2" x14ac:dyDescent="0.2">
      <c r="B1131" s="2"/>
    </row>
    <row r="1132" spans="2:2" x14ac:dyDescent="0.2">
      <c r="B1132" s="2"/>
    </row>
    <row r="1133" spans="2:2" x14ac:dyDescent="0.2">
      <c r="B1133" s="2"/>
    </row>
    <row r="1134" spans="2:2" x14ac:dyDescent="0.2">
      <c r="B1134" s="2"/>
    </row>
    <row r="1135" spans="2:2" x14ac:dyDescent="0.2">
      <c r="B1135" s="2"/>
    </row>
    <row r="1136" spans="2:2" x14ac:dyDescent="0.2">
      <c r="B1136" s="2"/>
    </row>
    <row r="1137" spans="2:2" x14ac:dyDescent="0.2">
      <c r="B1137" s="2"/>
    </row>
    <row r="1138" spans="2:2" x14ac:dyDescent="0.2">
      <c r="B1138" s="2"/>
    </row>
    <row r="1139" spans="2:2" x14ac:dyDescent="0.2">
      <c r="B1139" s="2"/>
    </row>
    <row r="1140" spans="2:2" x14ac:dyDescent="0.2">
      <c r="B1140" s="2"/>
    </row>
    <row r="1141" spans="2:2" x14ac:dyDescent="0.2">
      <c r="B1141" s="2"/>
    </row>
    <row r="1142" spans="2:2" x14ac:dyDescent="0.2">
      <c r="B1142" s="2"/>
    </row>
    <row r="1143" spans="2:2" x14ac:dyDescent="0.2">
      <c r="B1143" s="2"/>
    </row>
    <row r="1144" spans="2:2" x14ac:dyDescent="0.2">
      <c r="B1144" s="2"/>
    </row>
    <row r="1145" spans="2:2" x14ac:dyDescent="0.2">
      <c r="B1145" s="2"/>
    </row>
    <row r="1146" spans="2:2" x14ac:dyDescent="0.2">
      <c r="B1146" s="2"/>
    </row>
    <row r="1147" spans="2:2" x14ac:dyDescent="0.2">
      <c r="B1147" s="2"/>
    </row>
    <row r="1148" spans="2:2" x14ac:dyDescent="0.2">
      <c r="B1148" s="2"/>
    </row>
    <row r="1149" spans="2:2" x14ac:dyDescent="0.2">
      <c r="B1149" s="2"/>
    </row>
    <row r="1150" spans="2:2" x14ac:dyDescent="0.2">
      <c r="B1150" s="2"/>
    </row>
    <row r="1151" spans="2:2" x14ac:dyDescent="0.2">
      <c r="B1151" s="2"/>
    </row>
    <row r="1152" spans="2:2" x14ac:dyDescent="0.2">
      <c r="B1152" s="2"/>
    </row>
    <row r="1153" spans="2:2" x14ac:dyDescent="0.2">
      <c r="B1153" s="2"/>
    </row>
    <row r="1154" spans="2:2" x14ac:dyDescent="0.2">
      <c r="B1154" s="2"/>
    </row>
    <row r="1155" spans="2:2" x14ac:dyDescent="0.2">
      <c r="B1155" s="2"/>
    </row>
    <row r="1156" spans="2:2" x14ac:dyDescent="0.2">
      <c r="B1156" s="2"/>
    </row>
    <row r="1157" spans="2:2" x14ac:dyDescent="0.2">
      <c r="B1157" s="2"/>
    </row>
    <row r="1158" spans="2:2" x14ac:dyDescent="0.2">
      <c r="B1158" s="2"/>
    </row>
    <row r="1159" spans="2:2" x14ac:dyDescent="0.2">
      <c r="B1159" s="2"/>
    </row>
    <row r="1160" spans="2:2" x14ac:dyDescent="0.2">
      <c r="B1160" s="2"/>
    </row>
    <row r="1161" spans="2:2" x14ac:dyDescent="0.2">
      <c r="B1161" s="2"/>
    </row>
    <row r="1162" spans="2:2" x14ac:dyDescent="0.2">
      <c r="B1162" s="2"/>
    </row>
    <row r="1163" spans="2:2" x14ac:dyDescent="0.2">
      <c r="B1163" s="2"/>
    </row>
    <row r="1164" spans="2:2" x14ac:dyDescent="0.2">
      <c r="B1164" s="2"/>
    </row>
    <row r="1165" spans="2:2" x14ac:dyDescent="0.2">
      <c r="B1165" s="2"/>
    </row>
    <row r="1166" spans="2:2" x14ac:dyDescent="0.2">
      <c r="B1166" s="2"/>
    </row>
    <row r="1167" spans="2:2" x14ac:dyDescent="0.2">
      <c r="B1167" s="2"/>
    </row>
    <row r="1168" spans="2:2" x14ac:dyDescent="0.2">
      <c r="B1168" s="2"/>
    </row>
    <row r="1169" spans="2:2" x14ac:dyDescent="0.2">
      <c r="B1169" s="2"/>
    </row>
    <row r="1170" spans="2:2" x14ac:dyDescent="0.2">
      <c r="B1170" s="2"/>
    </row>
    <row r="1171" spans="2:2" x14ac:dyDescent="0.2">
      <c r="B1171" s="2"/>
    </row>
    <row r="1172" spans="2:2" x14ac:dyDescent="0.2">
      <c r="B1172" s="2"/>
    </row>
    <row r="1173" spans="2:2" x14ac:dyDescent="0.2">
      <c r="B1173" s="2"/>
    </row>
    <row r="1174" spans="2:2" x14ac:dyDescent="0.2">
      <c r="B1174" s="2"/>
    </row>
    <row r="1175" spans="2:2" x14ac:dyDescent="0.2">
      <c r="B1175" s="2"/>
    </row>
    <row r="1176" spans="2:2" x14ac:dyDescent="0.2">
      <c r="B1176" s="2"/>
    </row>
    <row r="1177" spans="2:2" x14ac:dyDescent="0.2">
      <c r="B1177" s="2"/>
    </row>
    <row r="1178" spans="2:2" x14ac:dyDescent="0.2">
      <c r="B1178" s="2"/>
    </row>
    <row r="1179" spans="2:2" x14ac:dyDescent="0.2">
      <c r="B1179" s="2"/>
    </row>
    <row r="1180" spans="2:2" x14ac:dyDescent="0.2">
      <c r="B1180" s="2"/>
    </row>
    <row r="1181" spans="2:2" x14ac:dyDescent="0.2">
      <c r="B1181" s="2"/>
    </row>
    <row r="1182" spans="2:2" x14ac:dyDescent="0.2">
      <c r="B1182" s="2"/>
    </row>
    <row r="1183" spans="2:2" x14ac:dyDescent="0.2">
      <c r="B1183" s="2"/>
    </row>
    <row r="1184" spans="2:2" x14ac:dyDescent="0.2">
      <c r="B1184" s="2"/>
    </row>
    <row r="1185" spans="2:2" x14ac:dyDescent="0.2">
      <c r="B1185" s="2"/>
    </row>
    <row r="1186" spans="2:2" x14ac:dyDescent="0.2">
      <c r="B1186" s="2"/>
    </row>
    <row r="1187" spans="2:2" x14ac:dyDescent="0.2">
      <c r="B1187" s="2"/>
    </row>
    <row r="1188" spans="2:2" x14ac:dyDescent="0.2">
      <c r="B1188" s="2"/>
    </row>
    <row r="1189" spans="2:2" x14ac:dyDescent="0.2">
      <c r="B1189" s="2"/>
    </row>
    <row r="1190" spans="2:2" x14ac:dyDescent="0.2">
      <c r="B1190" s="2"/>
    </row>
    <row r="1191" spans="2:2" x14ac:dyDescent="0.2">
      <c r="B1191" s="2"/>
    </row>
    <row r="1192" spans="2:2" x14ac:dyDescent="0.2">
      <c r="B1192" s="2"/>
    </row>
    <row r="1193" spans="2:2" x14ac:dyDescent="0.2">
      <c r="B1193" s="2"/>
    </row>
    <row r="1194" spans="2:2" x14ac:dyDescent="0.2">
      <c r="B1194" s="2"/>
    </row>
    <row r="1195" spans="2:2" x14ac:dyDescent="0.2">
      <c r="B1195" s="2"/>
    </row>
    <row r="1196" spans="2:2" x14ac:dyDescent="0.2">
      <c r="B1196" s="2"/>
    </row>
    <row r="1197" spans="2:2" x14ac:dyDescent="0.2">
      <c r="B1197" s="2"/>
    </row>
    <row r="1198" spans="2:2" x14ac:dyDescent="0.2">
      <c r="B1198" s="2"/>
    </row>
    <row r="1199" spans="2:2" x14ac:dyDescent="0.2">
      <c r="B1199" s="2"/>
    </row>
    <row r="1200" spans="2:2" x14ac:dyDescent="0.2">
      <c r="B1200" s="2"/>
    </row>
    <row r="1201" spans="2:2" x14ac:dyDescent="0.2">
      <c r="B1201" s="2"/>
    </row>
    <row r="1202" spans="2:2" x14ac:dyDescent="0.2">
      <c r="B1202" s="2"/>
    </row>
    <row r="1203" spans="2:2" x14ac:dyDescent="0.2">
      <c r="B1203" s="2"/>
    </row>
    <row r="1204" spans="2:2" x14ac:dyDescent="0.2">
      <c r="B1204" s="2"/>
    </row>
    <row r="1205" spans="2:2" x14ac:dyDescent="0.2">
      <c r="B1205" s="2"/>
    </row>
    <row r="1206" spans="2:2" x14ac:dyDescent="0.2">
      <c r="B1206" s="2"/>
    </row>
    <row r="1207" spans="2:2" x14ac:dyDescent="0.2">
      <c r="B1207" s="2"/>
    </row>
    <row r="1208" spans="2:2" x14ac:dyDescent="0.2">
      <c r="B1208" s="2"/>
    </row>
    <row r="1209" spans="2:2" x14ac:dyDescent="0.2">
      <c r="B1209" s="2"/>
    </row>
    <row r="1210" spans="2:2" x14ac:dyDescent="0.2">
      <c r="B1210" s="2"/>
    </row>
    <row r="1211" spans="2:2" x14ac:dyDescent="0.2">
      <c r="B1211" s="2"/>
    </row>
    <row r="1212" spans="2:2" x14ac:dyDescent="0.2">
      <c r="B1212" s="2"/>
    </row>
    <row r="1213" spans="2:2" x14ac:dyDescent="0.2">
      <c r="B1213" s="2"/>
    </row>
    <row r="1214" spans="2:2" x14ac:dyDescent="0.2">
      <c r="B1214" s="2"/>
    </row>
    <row r="1215" spans="2:2" x14ac:dyDescent="0.2">
      <c r="B1215" s="2"/>
    </row>
    <row r="1216" spans="2:2" x14ac:dyDescent="0.2">
      <c r="B1216" s="2"/>
    </row>
    <row r="1217" spans="2:2" x14ac:dyDescent="0.2">
      <c r="B1217" s="2"/>
    </row>
    <row r="1218" spans="2:2" x14ac:dyDescent="0.2">
      <c r="B1218" s="2"/>
    </row>
    <row r="1219" spans="2:2" x14ac:dyDescent="0.2">
      <c r="B1219" s="2"/>
    </row>
    <row r="1220" spans="2:2" x14ac:dyDescent="0.2">
      <c r="B1220" s="2"/>
    </row>
    <row r="1221" spans="2:2" x14ac:dyDescent="0.2">
      <c r="B1221" s="2"/>
    </row>
    <row r="1222" spans="2:2" x14ac:dyDescent="0.2">
      <c r="B1222" s="2"/>
    </row>
    <row r="1223" spans="2:2" x14ac:dyDescent="0.2">
      <c r="B1223" s="2"/>
    </row>
    <row r="1224" spans="2:2" x14ac:dyDescent="0.2">
      <c r="B1224" s="2"/>
    </row>
    <row r="1225" spans="2:2" x14ac:dyDescent="0.2">
      <c r="B1225" s="2"/>
    </row>
    <row r="1226" spans="2:2" x14ac:dyDescent="0.2">
      <c r="B1226" s="2"/>
    </row>
    <row r="1227" spans="2:2" x14ac:dyDescent="0.2">
      <c r="B1227" s="2"/>
    </row>
    <row r="1228" spans="2:2" x14ac:dyDescent="0.2">
      <c r="B1228" s="2"/>
    </row>
    <row r="1229" spans="2:2" x14ac:dyDescent="0.2">
      <c r="B1229" s="2"/>
    </row>
    <row r="1230" spans="2:2" x14ac:dyDescent="0.2">
      <c r="B1230" s="2"/>
    </row>
    <row r="1231" spans="2:2" x14ac:dyDescent="0.2">
      <c r="B1231" s="2"/>
    </row>
    <row r="1232" spans="2:2" x14ac:dyDescent="0.2">
      <c r="B1232" s="2"/>
    </row>
    <row r="1233" spans="2:2" x14ac:dyDescent="0.2">
      <c r="B1233" s="2"/>
    </row>
    <row r="1234" spans="2:2" x14ac:dyDescent="0.2">
      <c r="B1234" s="2"/>
    </row>
    <row r="1235" spans="2:2" x14ac:dyDescent="0.2">
      <c r="B1235" s="2"/>
    </row>
    <row r="1236" spans="2:2" x14ac:dyDescent="0.2">
      <c r="B1236" s="2"/>
    </row>
    <row r="1237" spans="2:2" x14ac:dyDescent="0.2">
      <c r="B1237" s="2"/>
    </row>
    <row r="1238" spans="2:2" x14ac:dyDescent="0.2">
      <c r="B1238" s="2"/>
    </row>
    <row r="1239" spans="2:2" x14ac:dyDescent="0.2">
      <c r="B1239" s="2"/>
    </row>
    <row r="1240" spans="2:2" x14ac:dyDescent="0.2">
      <c r="B1240" s="2"/>
    </row>
    <row r="1241" spans="2:2" x14ac:dyDescent="0.2">
      <c r="B1241" s="2"/>
    </row>
    <row r="1242" spans="2:2" x14ac:dyDescent="0.2">
      <c r="B1242" s="2"/>
    </row>
    <row r="1243" spans="2:2" x14ac:dyDescent="0.2">
      <c r="B1243" s="2"/>
    </row>
    <row r="1244" spans="2:2" x14ac:dyDescent="0.2">
      <c r="B1244" s="2"/>
    </row>
    <row r="1245" spans="2:2" x14ac:dyDescent="0.2">
      <c r="B1245" s="2"/>
    </row>
    <row r="1246" spans="2:2" x14ac:dyDescent="0.2">
      <c r="B1246" s="2"/>
    </row>
    <row r="1247" spans="2:2" x14ac:dyDescent="0.2">
      <c r="B1247" s="2"/>
    </row>
    <row r="1248" spans="2:2" x14ac:dyDescent="0.2">
      <c r="B1248" s="2"/>
    </row>
    <row r="1249" spans="2:2" x14ac:dyDescent="0.2">
      <c r="B1249" s="2"/>
    </row>
    <row r="1250" spans="2:2" x14ac:dyDescent="0.2">
      <c r="B1250" s="2"/>
    </row>
    <row r="1251" spans="2:2" x14ac:dyDescent="0.2">
      <c r="B1251" s="2"/>
    </row>
    <row r="1252" spans="2:2" x14ac:dyDescent="0.2">
      <c r="B1252" s="2"/>
    </row>
    <row r="1253" spans="2:2" x14ac:dyDescent="0.2">
      <c r="B1253" s="2"/>
    </row>
    <row r="1254" spans="2:2" x14ac:dyDescent="0.2">
      <c r="B1254" s="2"/>
    </row>
    <row r="1255" spans="2:2" x14ac:dyDescent="0.2">
      <c r="B1255" s="2"/>
    </row>
    <row r="1256" spans="2:2" x14ac:dyDescent="0.2">
      <c r="B1256" s="2"/>
    </row>
    <row r="1257" spans="2:2" x14ac:dyDescent="0.2">
      <c r="B1257" s="2"/>
    </row>
    <row r="1258" spans="2:2" x14ac:dyDescent="0.2">
      <c r="B1258" s="2"/>
    </row>
    <row r="1259" spans="2:2" x14ac:dyDescent="0.2">
      <c r="B1259" s="2"/>
    </row>
    <row r="1260" spans="2:2" x14ac:dyDescent="0.2">
      <c r="B1260" s="2"/>
    </row>
    <row r="1261" spans="2:2" x14ac:dyDescent="0.2">
      <c r="B1261" s="2"/>
    </row>
    <row r="1262" spans="2:2" x14ac:dyDescent="0.2">
      <c r="B1262" s="2"/>
    </row>
    <row r="1263" spans="2:2" x14ac:dyDescent="0.2">
      <c r="B1263" s="2"/>
    </row>
    <row r="1264" spans="2:2" x14ac:dyDescent="0.2">
      <c r="B1264" s="2"/>
    </row>
    <row r="1265" spans="2:2" x14ac:dyDescent="0.2">
      <c r="B1265" s="2"/>
    </row>
    <row r="1266" spans="2:2" x14ac:dyDescent="0.2">
      <c r="B1266" s="2"/>
    </row>
    <row r="1267" spans="2:2" x14ac:dyDescent="0.2">
      <c r="B1267" s="2"/>
    </row>
    <row r="1268" spans="2:2" x14ac:dyDescent="0.2">
      <c r="B1268" s="2"/>
    </row>
    <row r="1269" spans="2:2" x14ac:dyDescent="0.2">
      <c r="B1269" s="2"/>
    </row>
    <row r="1270" spans="2:2" x14ac:dyDescent="0.2">
      <c r="B1270" s="2"/>
    </row>
    <row r="1271" spans="2:2" x14ac:dyDescent="0.2">
      <c r="B1271" s="2"/>
    </row>
    <row r="1272" spans="2:2" x14ac:dyDescent="0.2">
      <c r="B1272" s="2"/>
    </row>
    <row r="1273" spans="2:2" x14ac:dyDescent="0.2">
      <c r="B1273" s="2"/>
    </row>
    <row r="1274" spans="2:2" x14ac:dyDescent="0.2">
      <c r="B1274" s="2"/>
    </row>
    <row r="1275" spans="2:2" x14ac:dyDescent="0.2">
      <c r="B1275" s="2"/>
    </row>
    <row r="1276" spans="2:2" x14ac:dyDescent="0.2">
      <c r="B1276" s="2"/>
    </row>
    <row r="1277" spans="2:2" x14ac:dyDescent="0.2">
      <c r="B1277" s="2"/>
    </row>
    <row r="1278" spans="2:2" x14ac:dyDescent="0.2">
      <c r="B1278" s="2"/>
    </row>
    <row r="1279" spans="2:2" x14ac:dyDescent="0.2">
      <c r="B1279" s="2"/>
    </row>
    <row r="1280" spans="2:2" x14ac:dyDescent="0.2">
      <c r="B1280" s="2"/>
    </row>
    <row r="1281" spans="2:2" x14ac:dyDescent="0.2">
      <c r="B1281" s="2"/>
    </row>
    <row r="1282" spans="2:2" x14ac:dyDescent="0.2">
      <c r="B1282" s="2"/>
    </row>
    <row r="1283" spans="2:2" x14ac:dyDescent="0.2">
      <c r="B1283" s="2"/>
    </row>
    <row r="1284" spans="2:2" x14ac:dyDescent="0.2">
      <c r="B1284" s="2"/>
    </row>
    <row r="1285" spans="2:2" x14ac:dyDescent="0.2">
      <c r="B1285" s="2"/>
    </row>
    <row r="1286" spans="2:2" x14ac:dyDescent="0.2">
      <c r="B1286" s="2"/>
    </row>
    <row r="1287" spans="2:2" x14ac:dyDescent="0.2">
      <c r="B1287" s="2"/>
    </row>
    <row r="1288" spans="2:2" x14ac:dyDescent="0.2">
      <c r="B1288" s="2"/>
    </row>
    <row r="1289" spans="2:2" x14ac:dyDescent="0.2">
      <c r="B1289" s="2"/>
    </row>
    <row r="1290" spans="2:2" x14ac:dyDescent="0.2">
      <c r="B1290" s="2"/>
    </row>
    <row r="1291" spans="2:2" x14ac:dyDescent="0.2">
      <c r="B1291" s="2"/>
    </row>
    <row r="1292" spans="2:2" x14ac:dyDescent="0.2">
      <c r="B1292" s="2"/>
    </row>
    <row r="1293" spans="2:2" x14ac:dyDescent="0.2">
      <c r="B1293" s="2"/>
    </row>
    <row r="1294" spans="2:2" x14ac:dyDescent="0.2">
      <c r="B1294" s="2"/>
    </row>
    <row r="1295" spans="2:2" x14ac:dyDescent="0.2">
      <c r="B1295" s="2"/>
    </row>
    <row r="1296" spans="2:2" x14ac:dyDescent="0.2">
      <c r="B1296" s="2"/>
    </row>
    <row r="1297" spans="2:2" x14ac:dyDescent="0.2">
      <c r="B1297" s="2"/>
    </row>
    <row r="1298" spans="2:2" x14ac:dyDescent="0.2">
      <c r="B1298" s="2"/>
    </row>
    <row r="1299" spans="2:2" x14ac:dyDescent="0.2">
      <c r="B1299" s="2"/>
    </row>
    <row r="1300" spans="2:2" x14ac:dyDescent="0.2">
      <c r="B1300" s="2"/>
    </row>
    <row r="1301" spans="2:2" x14ac:dyDescent="0.2">
      <c r="B1301" s="2"/>
    </row>
    <row r="1302" spans="2:2" x14ac:dyDescent="0.2">
      <c r="B1302" s="2"/>
    </row>
    <row r="1303" spans="2:2" x14ac:dyDescent="0.2">
      <c r="B1303" s="2"/>
    </row>
    <row r="1304" spans="2:2" x14ac:dyDescent="0.2">
      <c r="B1304" s="2"/>
    </row>
    <row r="1305" spans="2:2" x14ac:dyDescent="0.2">
      <c r="B1305" s="2"/>
    </row>
    <row r="1306" spans="2:2" x14ac:dyDescent="0.2">
      <c r="B1306" s="2"/>
    </row>
    <row r="1307" spans="2:2" x14ac:dyDescent="0.2">
      <c r="B1307" s="2"/>
    </row>
    <row r="1308" spans="2:2" x14ac:dyDescent="0.2">
      <c r="B1308" s="2"/>
    </row>
    <row r="1309" spans="2:2" x14ac:dyDescent="0.2">
      <c r="B1309" s="2"/>
    </row>
    <row r="1310" spans="2:2" x14ac:dyDescent="0.2">
      <c r="B1310" s="2"/>
    </row>
    <row r="1311" spans="2:2" x14ac:dyDescent="0.2">
      <c r="B1311" s="2"/>
    </row>
    <row r="1312" spans="2:2" x14ac:dyDescent="0.2">
      <c r="B1312" s="2"/>
    </row>
    <row r="1313" spans="2:2" x14ac:dyDescent="0.2">
      <c r="B1313" s="2"/>
    </row>
    <row r="1314" spans="2:2" x14ac:dyDescent="0.2">
      <c r="B1314" s="2"/>
    </row>
    <row r="1315" spans="2:2" x14ac:dyDescent="0.2">
      <c r="B1315" s="2"/>
    </row>
    <row r="1316" spans="2:2" x14ac:dyDescent="0.2">
      <c r="B1316" s="2"/>
    </row>
    <row r="1317" spans="2:2" x14ac:dyDescent="0.2">
      <c r="B1317" s="2"/>
    </row>
    <row r="1318" spans="2:2" x14ac:dyDescent="0.2">
      <c r="B1318" s="2"/>
    </row>
    <row r="1319" spans="2:2" x14ac:dyDescent="0.2">
      <c r="B1319" s="2"/>
    </row>
    <row r="1320" spans="2:2" x14ac:dyDescent="0.2">
      <c r="B1320" s="2"/>
    </row>
    <row r="1321" spans="2:2" x14ac:dyDescent="0.2">
      <c r="B1321" s="2"/>
    </row>
    <row r="1322" spans="2:2" x14ac:dyDescent="0.2">
      <c r="B1322" s="2"/>
    </row>
    <row r="1323" spans="2:2" x14ac:dyDescent="0.2">
      <c r="B1323" s="2"/>
    </row>
    <row r="1324" spans="2:2" x14ac:dyDescent="0.2">
      <c r="B1324" s="2"/>
    </row>
    <row r="1325" spans="2:2" x14ac:dyDescent="0.2">
      <c r="B1325" s="2"/>
    </row>
    <row r="1326" spans="2:2" x14ac:dyDescent="0.2">
      <c r="B1326" s="2"/>
    </row>
    <row r="1327" spans="2:2" x14ac:dyDescent="0.2">
      <c r="B1327" s="2"/>
    </row>
    <row r="1328" spans="2:2" x14ac:dyDescent="0.2">
      <c r="B1328" s="2"/>
    </row>
    <row r="1329" spans="2:2" x14ac:dyDescent="0.2">
      <c r="B1329" s="2"/>
    </row>
    <row r="1330" spans="2:2" x14ac:dyDescent="0.2">
      <c r="B1330" s="2"/>
    </row>
    <row r="1331" spans="2:2" x14ac:dyDescent="0.2">
      <c r="B1331" s="2"/>
    </row>
    <row r="1332" spans="2:2" x14ac:dyDescent="0.2">
      <c r="B1332" s="2"/>
    </row>
    <row r="1333" spans="2:2" x14ac:dyDescent="0.2">
      <c r="B1333" s="2"/>
    </row>
    <row r="1334" spans="2:2" x14ac:dyDescent="0.2">
      <c r="B1334" s="2"/>
    </row>
    <row r="1335" spans="2:2" x14ac:dyDescent="0.2">
      <c r="B1335" s="2"/>
    </row>
    <row r="1336" spans="2:2" x14ac:dyDescent="0.2">
      <c r="B1336" s="2"/>
    </row>
    <row r="1337" spans="2:2" x14ac:dyDescent="0.2">
      <c r="B1337" s="2"/>
    </row>
    <row r="1338" spans="2:2" x14ac:dyDescent="0.2">
      <c r="B1338" s="2"/>
    </row>
    <row r="1339" spans="2:2" x14ac:dyDescent="0.2">
      <c r="B1339" s="2"/>
    </row>
    <row r="1340" spans="2:2" x14ac:dyDescent="0.2">
      <c r="B1340" s="2"/>
    </row>
    <row r="1341" spans="2:2" x14ac:dyDescent="0.2">
      <c r="B1341" s="2"/>
    </row>
    <row r="1342" spans="2:2" x14ac:dyDescent="0.2">
      <c r="B1342" s="2"/>
    </row>
    <row r="1343" spans="2:2" x14ac:dyDescent="0.2">
      <c r="B1343" s="2"/>
    </row>
    <row r="1344" spans="2:2" x14ac:dyDescent="0.2">
      <c r="B1344" s="2"/>
    </row>
    <row r="1345" spans="2:2" x14ac:dyDescent="0.2">
      <c r="B1345" s="2"/>
    </row>
    <row r="1346" spans="2:2" x14ac:dyDescent="0.2">
      <c r="B1346" s="2"/>
    </row>
    <row r="1347" spans="2:2" x14ac:dyDescent="0.2">
      <c r="B1347" s="2"/>
    </row>
    <row r="1348" spans="2:2" x14ac:dyDescent="0.2">
      <c r="B1348" s="2"/>
    </row>
    <row r="1349" spans="2:2" x14ac:dyDescent="0.2">
      <c r="B1349" s="2"/>
    </row>
    <row r="1350" spans="2:2" x14ac:dyDescent="0.2">
      <c r="B1350" s="2"/>
    </row>
    <row r="1351" spans="2:2" x14ac:dyDescent="0.2">
      <c r="B1351" s="2"/>
    </row>
    <row r="1352" spans="2:2" x14ac:dyDescent="0.2">
      <c r="B1352" s="2"/>
    </row>
    <row r="1353" spans="2:2" x14ac:dyDescent="0.2">
      <c r="B1353" s="2"/>
    </row>
    <row r="1354" spans="2:2" x14ac:dyDescent="0.2">
      <c r="B1354" s="2"/>
    </row>
    <row r="1355" spans="2:2" x14ac:dyDescent="0.2">
      <c r="B1355" s="2"/>
    </row>
    <row r="1356" spans="2:2" x14ac:dyDescent="0.2">
      <c r="B1356" s="2"/>
    </row>
    <row r="1357" spans="2:2" x14ac:dyDescent="0.2">
      <c r="B1357" s="2"/>
    </row>
    <row r="1358" spans="2:2" x14ac:dyDescent="0.2">
      <c r="B1358" s="2"/>
    </row>
    <row r="1359" spans="2:2" x14ac:dyDescent="0.2">
      <c r="B1359" s="2"/>
    </row>
    <row r="1360" spans="2:2" x14ac:dyDescent="0.2">
      <c r="B1360" s="2"/>
    </row>
    <row r="1361" spans="2:2" x14ac:dyDescent="0.2">
      <c r="B1361" s="2"/>
    </row>
    <row r="1362" spans="2:2" x14ac:dyDescent="0.2">
      <c r="B1362" s="2"/>
    </row>
    <row r="1363" spans="2:2" x14ac:dyDescent="0.2">
      <c r="B1363" s="2"/>
    </row>
    <row r="1364" spans="2:2" x14ac:dyDescent="0.2">
      <c r="B1364" s="2"/>
    </row>
    <row r="1365" spans="2:2" x14ac:dyDescent="0.2">
      <c r="B1365" s="2"/>
    </row>
    <row r="1366" spans="2:2" x14ac:dyDescent="0.2">
      <c r="B1366" s="2"/>
    </row>
    <row r="1367" spans="2:2" x14ac:dyDescent="0.2">
      <c r="B1367" s="2"/>
    </row>
    <row r="1368" spans="2:2" x14ac:dyDescent="0.2">
      <c r="B1368" s="2"/>
    </row>
    <row r="1369" spans="2:2" x14ac:dyDescent="0.2">
      <c r="B1369" s="2"/>
    </row>
    <row r="1370" spans="2:2" x14ac:dyDescent="0.2">
      <c r="B1370" s="2"/>
    </row>
    <row r="1371" spans="2:2" x14ac:dyDescent="0.2">
      <c r="B1371" s="2"/>
    </row>
    <row r="1372" spans="2:2" x14ac:dyDescent="0.2">
      <c r="B1372" s="2"/>
    </row>
    <row r="1373" spans="2:2" x14ac:dyDescent="0.2">
      <c r="B1373" s="2"/>
    </row>
    <row r="1374" spans="2:2" x14ac:dyDescent="0.2">
      <c r="B1374" s="2"/>
    </row>
    <row r="1375" spans="2:2" x14ac:dyDescent="0.2">
      <c r="B1375" s="2"/>
    </row>
    <row r="1376" spans="2:2" x14ac:dyDescent="0.2">
      <c r="B1376" s="2"/>
    </row>
    <row r="1377" spans="2:2" x14ac:dyDescent="0.2">
      <c r="B1377" s="2"/>
    </row>
    <row r="1378" spans="2:2" x14ac:dyDescent="0.2">
      <c r="B1378" s="2"/>
    </row>
    <row r="1379" spans="2:2" x14ac:dyDescent="0.2">
      <c r="B1379" s="2"/>
    </row>
    <row r="1380" spans="2:2" x14ac:dyDescent="0.2">
      <c r="B1380" s="2"/>
    </row>
    <row r="1381" spans="2:2" x14ac:dyDescent="0.2">
      <c r="B1381" s="2"/>
    </row>
    <row r="1382" spans="2:2" x14ac:dyDescent="0.2">
      <c r="B1382" s="2"/>
    </row>
    <row r="1383" spans="2:2" x14ac:dyDescent="0.2">
      <c r="B1383" s="2"/>
    </row>
    <row r="1384" spans="2:2" x14ac:dyDescent="0.2">
      <c r="B1384" s="2"/>
    </row>
    <row r="1385" spans="2:2" x14ac:dyDescent="0.2">
      <c r="B1385" s="2"/>
    </row>
    <row r="1386" spans="2:2" x14ac:dyDescent="0.2">
      <c r="B1386" s="2"/>
    </row>
    <row r="1387" spans="2:2" x14ac:dyDescent="0.2">
      <c r="B1387" s="2"/>
    </row>
    <row r="1388" spans="2:2" x14ac:dyDescent="0.2">
      <c r="B1388" s="2"/>
    </row>
    <row r="1389" spans="2:2" x14ac:dyDescent="0.2">
      <c r="B1389" s="2"/>
    </row>
    <row r="1390" spans="2:2" x14ac:dyDescent="0.2">
      <c r="B1390" s="2"/>
    </row>
    <row r="1391" spans="2:2" x14ac:dyDescent="0.2">
      <c r="B1391" s="2"/>
    </row>
    <row r="1392" spans="2:2" x14ac:dyDescent="0.2">
      <c r="B1392" s="2"/>
    </row>
    <row r="1393" spans="2:2" x14ac:dyDescent="0.2">
      <c r="B1393" s="2"/>
    </row>
    <row r="1394" spans="2:2" x14ac:dyDescent="0.2">
      <c r="B1394" s="2"/>
    </row>
    <row r="1395" spans="2:2" x14ac:dyDescent="0.2">
      <c r="B1395" s="2"/>
    </row>
    <row r="1396" spans="2:2" x14ac:dyDescent="0.2">
      <c r="B1396" s="2"/>
    </row>
    <row r="1397" spans="2:2" x14ac:dyDescent="0.2">
      <c r="B1397" s="2"/>
    </row>
    <row r="1398" spans="2:2" x14ac:dyDescent="0.2">
      <c r="B1398" s="2"/>
    </row>
    <row r="1399" spans="2:2" x14ac:dyDescent="0.2">
      <c r="B1399" s="2"/>
    </row>
    <row r="1400" spans="2:2" x14ac:dyDescent="0.2">
      <c r="B1400" s="2"/>
    </row>
    <row r="1401" spans="2:2" x14ac:dyDescent="0.2">
      <c r="B1401" s="2"/>
    </row>
    <row r="1402" spans="2:2" x14ac:dyDescent="0.2">
      <c r="B1402" s="2"/>
    </row>
    <row r="1403" spans="2:2" x14ac:dyDescent="0.2">
      <c r="B1403" s="2"/>
    </row>
    <row r="1404" spans="2:2" x14ac:dyDescent="0.2">
      <c r="B1404" s="2"/>
    </row>
    <row r="1405" spans="2:2" x14ac:dyDescent="0.2">
      <c r="B1405" s="2"/>
    </row>
    <row r="1406" spans="2:2" x14ac:dyDescent="0.2">
      <c r="B1406" s="2"/>
    </row>
    <row r="1407" spans="2:2" x14ac:dyDescent="0.2">
      <c r="B1407" s="2"/>
    </row>
    <row r="1408" spans="2:2" x14ac:dyDescent="0.2">
      <c r="B1408" s="2"/>
    </row>
    <row r="1409" spans="2:2" x14ac:dyDescent="0.2">
      <c r="B1409" s="2"/>
    </row>
    <row r="1410" spans="2:2" x14ac:dyDescent="0.2">
      <c r="B1410" s="2"/>
    </row>
    <row r="1411" spans="2:2" x14ac:dyDescent="0.2">
      <c r="B1411" s="2"/>
    </row>
    <row r="1412" spans="2:2" x14ac:dyDescent="0.2">
      <c r="B1412" s="2"/>
    </row>
    <row r="1413" spans="2:2" x14ac:dyDescent="0.2">
      <c r="B1413" s="2"/>
    </row>
    <row r="1414" spans="2:2" x14ac:dyDescent="0.2">
      <c r="B1414" s="2"/>
    </row>
    <row r="1415" spans="2:2" x14ac:dyDescent="0.2">
      <c r="B1415" s="2"/>
    </row>
    <row r="1416" spans="2:2" x14ac:dyDescent="0.2">
      <c r="B1416" s="2"/>
    </row>
    <row r="1417" spans="2:2" x14ac:dyDescent="0.2">
      <c r="B1417" s="2"/>
    </row>
    <row r="1418" spans="2:2" x14ac:dyDescent="0.2">
      <c r="B1418" s="2"/>
    </row>
    <row r="1419" spans="2:2" x14ac:dyDescent="0.2">
      <c r="B1419" s="2"/>
    </row>
    <row r="1420" spans="2:2" x14ac:dyDescent="0.2">
      <c r="B1420" s="2"/>
    </row>
    <row r="1421" spans="2:2" x14ac:dyDescent="0.2">
      <c r="B1421" s="2"/>
    </row>
    <row r="1422" spans="2:2" x14ac:dyDescent="0.2">
      <c r="B1422" s="2"/>
    </row>
    <row r="1423" spans="2:2" x14ac:dyDescent="0.2">
      <c r="B1423" s="2"/>
    </row>
    <row r="1424" spans="2:2" x14ac:dyDescent="0.2">
      <c r="B1424" s="2"/>
    </row>
    <row r="1425" spans="2:2" x14ac:dyDescent="0.2">
      <c r="B1425" s="2"/>
    </row>
    <row r="1426" spans="2:2" x14ac:dyDescent="0.2">
      <c r="B1426" s="2"/>
    </row>
    <row r="1427" spans="2:2" x14ac:dyDescent="0.2">
      <c r="B1427" s="2"/>
    </row>
    <row r="1428" spans="2:2" x14ac:dyDescent="0.2">
      <c r="B1428" s="2"/>
    </row>
    <row r="1429" spans="2:2" x14ac:dyDescent="0.2">
      <c r="B1429" s="2"/>
    </row>
    <row r="1430" spans="2:2" x14ac:dyDescent="0.2">
      <c r="B1430" s="2"/>
    </row>
    <row r="1431" spans="2:2" x14ac:dyDescent="0.2">
      <c r="B1431" s="2"/>
    </row>
    <row r="1432" spans="2:2" x14ac:dyDescent="0.2">
      <c r="B1432" s="2"/>
    </row>
    <row r="1433" spans="2:2" x14ac:dyDescent="0.2">
      <c r="B1433" s="2"/>
    </row>
    <row r="1434" spans="2:2" x14ac:dyDescent="0.2">
      <c r="B1434" s="2"/>
    </row>
    <row r="1435" spans="2:2" x14ac:dyDescent="0.2">
      <c r="B1435" s="2"/>
    </row>
    <row r="1436" spans="2:2" x14ac:dyDescent="0.2">
      <c r="B1436" s="2"/>
    </row>
    <row r="1437" spans="2:2" x14ac:dyDescent="0.2">
      <c r="B1437" s="2"/>
    </row>
    <row r="1438" spans="2:2" x14ac:dyDescent="0.2">
      <c r="B1438" s="2"/>
    </row>
    <row r="1439" spans="2:2" x14ac:dyDescent="0.2">
      <c r="B1439" s="2"/>
    </row>
    <row r="1440" spans="2:2" x14ac:dyDescent="0.2">
      <c r="B1440" s="2"/>
    </row>
    <row r="1441" spans="2:2" x14ac:dyDescent="0.2">
      <c r="B1441" s="2"/>
    </row>
    <row r="1442" spans="2:2" x14ac:dyDescent="0.2">
      <c r="B1442" s="2"/>
    </row>
    <row r="1443" spans="2:2" x14ac:dyDescent="0.2">
      <c r="B1443" s="2"/>
    </row>
    <row r="1444" spans="2:2" x14ac:dyDescent="0.2">
      <c r="B1444" s="2"/>
    </row>
    <row r="1445" spans="2:2" x14ac:dyDescent="0.2">
      <c r="B1445" s="2"/>
    </row>
    <row r="1446" spans="2:2" x14ac:dyDescent="0.2">
      <c r="B1446" s="2"/>
    </row>
    <row r="1447" spans="2:2" x14ac:dyDescent="0.2">
      <c r="B1447" s="2"/>
    </row>
    <row r="1448" spans="2:2" x14ac:dyDescent="0.2">
      <c r="B1448" s="2"/>
    </row>
    <row r="1449" spans="2:2" x14ac:dyDescent="0.2">
      <c r="B1449" s="2"/>
    </row>
    <row r="1450" spans="2:2" x14ac:dyDescent="0.2">
      <c r="B1450" s="2"/>
    </row>
    <row r="1451" spans="2:2" x14ac:dyDescent="0.2">
      <c r="B1451" s="2"/>
    </row>
    <row r="1452" spans="2:2" x14ac:dyDescent="0.2">
      <c r="B1452" s="2"/>
    </row>
    <row r="1453" spans="2:2" x14ac:dyDescent="0.2">
      <c r="B1453" s="2"/>
    </row>
    <row r="1454" spans="2:2" x14ac:dyDescent="0.2">
      <c r="B1454" s="2"/>
    </row>
    <row r="1455" spans="2:2" x14ac:dyDescent="0.2">
      <c r="B1455" s="2"/>
    </row>
    <row r="1456" spans="2:2" x14ac:dyDescent="0.2">
      <c r="B1456" s="2"/>
    </row>
    <row r="1457" spans="2:2" x14ac:dyDescent="0.2">
      <c r="B1457" s="2"/>
    </row>
    <row r="1458" spans="2:2" x14ac:dyDescent="0.2">
      <c r="B1458" s="2"/>
    </row>
    <row r="1459" spans="2:2" x14ac:dyDescent="0.2">
      <c r="B1459" s="2"/>
    </row>
    <row r="1460" spans="2:2" x14ac:dyDescent="0.2">
      <c r="B1460" s="2"/>
    </row>
    <row r="1461" spans="2:2" x14ac:dyDescent="0.2">
      <c r="B1461" s="2"/>
    </row>
    <row r="1462" spans="2:2" x14ac:dyDescent="0.2">
      <c r="B1462" s="2"/>
    </row>
    <row r="1463" spans="2:2" x14ac:dyDescent="0.2">
      <c r="B1463" s="2"/>
    </row>
    <row r="1464" spans="2:2" x14ac:dyDescent="0.2">
      <c r="B1464" s="2"/>
    </row>
    <row r="1465" spans="2:2" x14ac:dyDescent="0.2">
      <c r="B1465" s="2"/>
    </row>
    <row r="1466" spans="2:2" x14ac:dyDescent="0.2">
      <c r="B1466" s="2"/>
    </row>
    <row r="1467" spans="2:2" x14ac:dyDescent="0.2">
      <c r="B1467" s="2"/>
    </row>
    <row r="1468" spans="2:2" x14ac:dyDescent="0.2">
      <c r="B1468" s="2"/>
    </row>
    <row r="1469" spans="2:2" x14ac:dyDescent="0.2">
      <c r="B1469" s="2"/>
    </row>
    <row r="1470" spans="2:2" x14ac:dyDescent="0.2">
      <c r="B1470" s="2"/>
    </row>
    <row r="1471" spans="2:2" x14ac:dyDescent="0.2">
      <c r="B1471" s="2"/>
    </row>
    <row r="1472" spans="2:2" x14ac:dyDescent="0.2">
      <c r="B1472" s="2"/>
    </row>
    <row r="1473" spans="2:2" x14ac:dyDescent="0.2">
      <c r="B1473" s="2"/>
    </row>
    <row r="1474" spans="2:2" x14ac:dyDescent="0.2">
      <c r="B1474" s="2"/>
    </row>
    <row r="1475" spans="2:2" x14ac:dyDescent="0.2">
      <c r="B1475" s="2"/>
    </row>
    <row r="1476" spans="2:2" x14ac:dyDescent="0.2">
      <c r="B1476" s="2"/>
    </row>
    <row r="1477" spans="2:2" x14ac:dyDescent="0.2">
      <c r="B1477" s="2"/>
    </row>
    <row r="1478" spans="2:2" x14ac:dyDescent="0.2">
      <c r="B1478" s="2"/>
    </row>
    <row r="1479" spans="2:2" x14ac:dyDescent="0.2">
      <c r="B1479" s="2"/>
    </row>
    <row r="1480" spans="2:2" x14ac:dyDescent="0.2">
      <c r="B1480" s="2"/>
    </row>
    <row r="1481" spans="2:2" x14ac:dyDescent="0.2">
      <c r="B1481" s="2"/>
    </row>
    <row r="1482" spans="2:2" x14ac:dyDescent="0.2">
      <c r="B1482" s="2"/>
    </row>
    <row r="1483" spans="2:2" x14ac:dyDescent="0.2">
      <c r="B1483" s="2"/>
    </row>
    <row r="1484" spans="2:2" x14ac:dyDescent="0.2">
      <c r="B1484" s="2"/>
    </row>
    <row r="1485" spans="2:2" x14ac:dyDescent="0.2">
      <c r="B1485" s="2"/>
    </row>
    <row r="1486" spans="2:2" x14ac:dyDescent="0.2">
      <c r="B1486" s="2"/>
    </row>
    <row r="1487" spans="2:2" x14ac:dyDescent="0.2">
      <c r="B1487" s="2"/>
    </row>
    <row r="1488" spans="2:2" x14ac:dyDescent="0.2">
      <c r="B1488" s="2"/>
    </row>
    <row r="1489" spans="2:2" x14ac:dyDescent="0.2">
      <c r="B1489" s="2"/>
    </row>
    <row r="1490" spans="2:2" x14ac:dyDescent="0.2">
      <c r="B1490" s="2"/>
    </row>
    <row r="1491" spans="2:2" x14ac:dyDescent="0.2">
      <c r="B1491" s="2"/>
    </row>
    <row r="1492" spans="2:2" x14ac:dyDescent="0.2">
      <c r="B1492" s="2"/>
    </row>
    <row r="1493" spans="2:2" x14ac:dyDescent="0.2">
      <c r="B1493" s="2"/>
    </row>
    <row r="1494" spans="2:2" x14ac:dyDescent="0.2">
      <c r="B1494" s="2"/>
    </row>
    <row r="1495" spans="2:2" x14ac:dyDescent="0.2">
      <c r="B1495" s="2"/>
    </row>
    <row r="1496" spans="2:2" x14ac:dyDescent="0.2">
      <c r="B1496" s="2"/>
    </row>
    <row r="1497" spans="2:2" x14ac:dyDescent="0.2">
      <c r="B1497" s="2"/>
    </row>
    <row r="1498" spans="2:2" x14ac:dyDescent="0.2">
      <c r="B1498" s="2"/>
    </row>
    <row r="1499" spans="2:2" x14ac:dyDescent="0.2">
      <c r="B1499" s="2"/>
    </row>
    <row r="1500" spans="2:2" x14ac:dyDescent="0.2">
      <c r="B1500" s="2"/>
    </row>
    <row r="1501" spans="2:2" x14ac:dyDescent="0.2">
      <c r="B1501" s="2"/>
    </row>
    <row r="1502" spans="2:2" x14ac:dyDescent="0.2">
      <c r="B1502" s="2"/>
    </row>
    <row r="1503" spans="2:2" x14ac:dyDescent="0.2">
      <c r="B1503" s="2"/>
    </row>
    <row r="1504" spans="2:2" x14ac:dyDescent="0.2">
      <c r="B1504" s="2"/>
    </row>
    <row r="1505" spans="2:2" x14ac:dyDescent="0.2">
      <c r="B1505" s="2"/>
    </row>
    <row r="1506" spans="2:2" x14ac:dyDescent="0.2">
      <c r="B1506" s="2"/>
    </row>
    <row r="1507" spans="2:2" x14ac:dyDescent="0.2">
      <c r="B1507" s="2"/>
    </row>
    <row r="1508" spans="2:2" x14ac:dyDescent="0.2">
      <c r="B1508" s="2"/>
    </row>
    <row r="1509" spans="2:2" x14ac:dyDescent="0.2">
      <c r="B1509" s="2"/>
    </row>
    <row r="1510" spans="2:2" x14ac:dyDescent="0.2">
      <c r="B1510" s="2"/>
    </row>
    <row r="1511" spans="2:2" x14ac:dyDescent="0.2">
      <c r="B1511" s="2"/>
    </row>
    <row r="1512" spans="2:2" x14ac:dyDescent="0.2">
      <c r="B1512" s="2"/>
    </row>
    <row r="1513" spans="2:2" x14ac:dyDescent="0.2">
      <c r="B1513" s="2"/>
    </row>
    <row r="1514" spans="2:2" x14ac:dyDescent="0.2">
      <c r="B1514" s="2"/>
    </row>
    <row r="1515" spans="2:2" x14ac:dyDescent="0.2">
      <c r="B1515" s="2"/>
    </row>
    <row r="1516" spans="2:2" x14ac:dyDescent="0.2">
      <c r="B1516" s="2"/>
    </row>
    <row r="1517" spans="2:2" x14ac:dyDescent="0.2">
      <c r="B1517" s="2"/>
    </row>
    <row r="1518" spans="2:2" x14ac:dyDescent="0.2">
      <c r="B1518" s="2"/>
    </row>
    <row r="1519" spans="2:2" x14ac:dyDescent="0.2">
      <c r="B1519" s="2"/>
    </row>
    <row r="1520" spans="2:2" x14ac:dyDescent="0.2">
      <c r="B1520" s="2"/>
    </row>
    <row r="1521" spans="2:2" x14ac:dyDescent="0.2">
      <c r="B1521" s="2"/>
    </row>
    <row r="1522" spans="2:2" x14ac:dyDescent="0.2">
      <c r="B1522" s="2"/>
    </row>
    <row r="1523" spans="2:2" x14ac:dyDescent="0.2">
      <c r="B1523" s="2"/>
    </row>
    <row r="1524" spans="2:2" x14ac:dyDescent="0.2">
      <c r="B1524" s="2"/>
    </row>
    <row r="1525" spans="2:2" x14ac:dyDescent="0.2">
      <c r="B1525" s="2"/>
    </row>
    <row r="1526" spans="2:2" x14ac:dyDescent="0.2">
      <c r="B1526" s="2"/>
    </row>
    <row r="1527" spans="2:2" x14ac:dyDescent="0.2">
      <c r="B1527" s="2"/>
    </row>
    <row r="1528" spans="2:2" x14ac:dyDescent="0.2">
      <c r="B1528" s="2"/>
    </row>
    <row r="1529" spans="2:2" x14ac:dyDescent="0.2">
      <c r="B1529" s="2"/>
    </row>
    <row r="1530" spans="2:2" x14ac:dyDescent="0.2">
      <c r="B1530" s="2"/>
    </row>
    <row r="1531" spans="2:2" x14ac:dyDescent="0.2">
      <c r="B1531" s="2"/>
    </row>
    <row r="1532" spans="2:2" x14ac:dyDescent="0.2">
      <c r="B1532" s="2"/>
    </row>
    <row r="1533" spans="2:2" x14ac:dyDescent="0.2">
      <c r="B1533" s="2"/>
    </row>
    <row r="1534" spans="2:2" x14ac:dyDescent="0.2">
      <c r="B1534" s="2"/>
    </row>
    <row r="1535" spans="2:2" x14ac:dyDescent="0.2">
      <c r="B1535" s="2"/>
    </row>
    <row r="1536" spans="2:2" x14ac:dyDescent="0.2">
      <c r="B1536" s="2"/>
    </row>
    <row r="1537" spans="2:2" x14ac:dyDescent="0.2">
      <c r="B1537" s="2"/>
    </row>
    <row r="1538" spans="2:2" x14ac:dyDescent="0.2">
      <c r="B1538" s="2"/>
    </row>
    <row r="1539" spans="2:2" x14ac:dyDescent="0.2">
      <c r="B1539" s="2"/>
    </row>
    <row r="1540" spans="2:2" x14ac:dyDescent="0.2">
      <c r="B1540" s="2"/>
    </row>
    <row r="1541" spans="2:2" x14ac:dyDescent="0.2">
      <c r="B1541" s="2"/>
    </row>
    <row r="1542" spans="2:2" x14ac:dyDescent="0.2">
      <c r="B1542" s="2"/>
    </row>
    <row r="1543" spans="2:2" x14ac:dyDescent="0.2">
      <c r="B1543" s="2"/>
    </row>
    <row r="1544" spans="2:2" x14ac:dyDescent="0.2">
      <c r="B1544" s="2"/>
    </row>
    <row r="1545" spans="2:2" x14ac:dyDescent="0.2">
      <c r="B1545" s="2"/>
    </row>
    <row r="1546" spans="2:2" x14ac:dyDescent="0.2">
      <c r="B1546" s="2"/>
    </row>
    <row r="1547" spans="2:2" x14ac:dyDescent="0.2">
      <c r="B1547" s="2"/>
    </row>
    <row r="1548" spans="2:2" x14ac:dyDescent="0.2">
      <c r="B1548" s="2"/>
    </row>
    <row r="1549" spans="2:2" x14ac:dyDescent="0.2">
      <c r="B1549" s="2"/>
    </row>
    <row r="1550" spans="2:2" x14ac:dyDescent="0.2">
      <c r="B1550" s="2"/>
    </row>
    <row r="1551" spans="2:2" x14ac:dyDescent="0.2">
      <c r="B1551" s="2"/>
    </row>
    <row r="1552" spans="2:2" x14ac:dyDescent="0.2">
      <c r="B1552" s="2"/>
    </row>
    <row r="1553" spans="2:2" x14ac:dyDescent="0.2">
      <c r="B1553" s="2"/>
    </row>
    <row r="1554" spans="2:2" x14ac:dyDescent="0.2">
      <c r="B1554" s="2"/>
    </row>
    <row r="1555" spans="2:2" x14ac:dyDescent="0.2">
      <c r="B1555" s="2"/>
    </row>
    <row r="1556" spans="2:2" x14ac:dyDescent="0.2">
      <c r="B1556" s="2"/>
    </row>
    <row r="1557" spans="2:2" x14ac:dyDescent="0.2">
      <c r="B1557" s="2"/>
    </row>
    <row r="1558" spans="2:2" x14ac:dyDescent="0.2">
      <c r="B1558" s="2"/>
    </row>
    <row r="1559" spans="2:2" x14ac:dyDescent="0.2">
      <c r="B1559" s="2"/>
    </row>
    <row r="1560" spans="2:2" x14ac:dyDescent="0.2">
      <c r="B1560" s="2"/>
    </row>
    <row r="1561" spans="2:2" x14ac:dyDescent="0.2">
      <c r="B1561" s="2"/>
    </row>
    <row r="1562" spans="2:2" x14ac:dyDescent="0.2">
      <c r="B1562" s="2"/>
    </row>
    <row r="1563" spans="2:2" x14ac:dyDescent="0.2">
      <c r="B1563" s="2"/>
    </row>
    <row r="1564" spans="2:2" x14ac:dyDescent="0.2">
      <c r="B1564" s="2"/>
    </row>
    <row r="1565" spans="2:2" x14ac:dyDescent="0.2">
      <c r="B1565" s="2"/>
    </row>
    <row r="1566" spans="2:2" x14ac:dyDescent="0.2">
      <c r="B1566" s="2"/>
    </row>
    <row r="1567" spans="2:2" x14ac:dyDescent="0.2">
      <c r="B1567" s="2"/>
    </row>
    <row r="1568" spans="2:2" x14ac:dyDescent="0.2">
      <c r="B1568" s="2"/>
    </row>
    <row r="1569" spans="2:2" x14ac:dyDescent="0.2">
      <c r="B1569" s="2"/>
    </row>
    <row r="1570" spans="2:2" x14ac:dyDescent="0.2">
      <c r="B1570" s="2"/>
    </row>
    <row r="1571" spans="2:2" x14ac:dyDescent="0.2">
      <c r="B1571" s="2"/>
    </row>
    <row r="1572" spans="2:2" x14ac:dyDescent="0.2">
      <c r="B1572" s="2"/>
    </row>
    <row r="1573" spans="2:2" x14ac:dyDescent="0.2">
      <c r="B1573" s="2"/>
    </row>
    <row r="1574" spans="2:2" x14ac:dyDescent="0.2">
      <c r="B1574" s="2"/>
    </row>
    <row r="1575" spans="2:2" x14ac:dyDescent="0.2">
      <c r="B1575" s="2"/>
    </row>
    <row r="1576" spans="2:2" x14ac:dyDescent="0.2">
      <c r="B1576" s="2"/>
    </row>
    <row r="1577" spans="2:2" x14ac:dyDescent="0.2">
      <c r="B1577" s="2"/>
    </row>
    <row r="1578" spans="2:2" x14ac:dyDescent="0.2">
      <c r="B1578" s="2"/>
    </row>
    <row r="1579" spans="2:2" x14ac:dyDescent="0.2">
      <c r="B1579" s="2"/>
    </row>
    <row r="1580" spans="2:2" x14ac:dyDescent="0.2">
      <c r="B1580" s="2"/>
    </row>
    <row r="1581" spans="2:2" x14ac:dyDescent="0.2">
      <c r="B1581" s="2"/>
    </row>
    <row r="1582" spans="2:2" x14ac:dyDescent="0.2">
      <c r="B1582" s="2"/>
    </row>
    <row r="1583" spans="2:2" x14ac:dyDescent="0.2">
      <c r="B1583" s="2"/>
    </row>
    <row r="1584" spans="2:2" x14ac:dyDescent="0.2">
      <c r="B1584" s="2"/>
    </row>
    <row r="1585" spans="2:2" x14ac:dyDescent="0.2">
      <c r="B1585" s="2"/>
    </row>
    <row r="1586" spans="2:2" x14ac:dyDescent="0.2">
      <c r="B1586" s="2"/>
    </row>
    <row r="1587" spans="2:2" x14ac:dyDescent="0.2">
      <c r="B1587" s="2"/>
    </row>
    <row r="1588" spans="2:2" x14ac:dyDescent="0.2">
      <c r="B1588" s="2"/>
    </row>
    <row r="1589" spans="2:2" x14ac:dyDescent="0.2">
      <c r="B1589" s="2"/>
    </row>
    <row r="1590" spans="2:2" x14ac:dyDescent="0.2">
      <c r="B1590" s="2"/>
    </row>
    <row r="1591" spans="2:2" x14ac:dyDescent="0.2">
      <c r="B1591" s="2"/>
    </row>
    <row r="1592" spans="2:2" x14ac:dyDescent="0.2">
      <c r="B1592" s="2"/>
    </row>
    <row r="1593" spans="2:2" x14ac:dyDescent="0.2">
      <c r="B1593" s="2"/>
    </row>
    <row r="1594" spans="2:2" x14ac:dyDescent="0.2">
      <c r="B1594" s="2"/>
    </row>
    <row r="1595" spans="2:2" x14ac:dyDescent="0.2">
      <c r="B1595" s="2"/>
    </row>
    <row r="1596" spans="2:2" x14ac:dyDescent="0.2">
      <c r="B1596" s="2"/>
    </row>
    <row r="1597" spans="2:2" x14ac:dyDescent="0.2">
      <c r="B1597" s="2"/>
    </row>
    <row r="1598" spans="2:2" x14ac:dyDescent="0.2">
      <c r="B1598" s="2"/>
    </row>
    <row r="1599" spans="2:2" x14ac:dyDescent="0.2">
      <c r="B1599" s="2"/>
    </row>
    <row r="1600" spans="2:2" x14ac:dyDescent="0.2">
      <c r="B1600" s="2"/>
    </row>
    <row r="1601" spans="2:2" x14ac:dyDescent="0.2">
      <c r="B1601" s="2"/>
    </row>
    <row r="1602" spans="2:2" x14ac:dyDescent="0.2">
      <c r="B1602" s="2"/>
    </row>
    <row r="1603" spans="2:2" x14ac:dyDescent="0.2">
      <c r="B1603" s="2"/>
    </row>
    <row r="1604" spans="2:2" x14ac:dyDescent="0.2">
      <c r="B1604" s="2"/>
    </row>
    <row r="1605" spans="2:2" x14ac:dyDescent="0.2">
      <c r="B1605" s="2"/>
    </row>
    <row r="1606" spans="2:2" x14ac:dyDescent="0.2">
      <c r="B1606" s="2"/>
    </row>
    <row r="1607" spans="2:2" x14ac:dyDescent="0.2">
      <c r="B1607" s="2"/>
    </row>
    <row r="1608" spans="2:2" x14ac:dyDescent="0.2">
      <c r="B1608" s="2"/>
    </row>
    <row r="1609" spans="2:2" x14ac:dyDescent="0.2">
      <c r="B1609" s="2"/>
    </row>
    <row r="1610" spans="2:2" x14ac:dyDescent="0.2">
      <c r="B1610" s="2"/>
    </row>
    <row r="1611" spans="2:2" x14ac:dyDescent="0.2">
      <c r="B1611" s="2"/>
    </row>
    <row r="1612" spans="2:2" x14ac:dyDescent="0.2">
      <c r="B1612" s="2"/>
    </row>
    <row r="1613" spans="2:2" x14ac:dyDescent="0.2">
      <c r="B1613" s="2"/>
    </row>
    <row r="1614" spans="2:2" x14ac:dyDescent="0.2">
      <c r="B1614" s="2"/>
    </row>
    <row r="1615" spans="2:2" x14ac:dyDescent="0.2">
      <c r="B1615" s="2"/>
    </row>
    <row r="1616" spans="2:2" x14ac:dyDescent="0.2">
      <c r="B1616" s="2"/>
    </row>
    <row r="1617" spans="2:2" x14ac:dyDescent="0.2">
      <c r="B1617" s="2"/>
    </row>
    <row r="1618" spans="2:2" x14ac:dyDescent="0.2">
      <c r="B1618" s="2"/>
    </row>
    <row r="1619" spans="2:2" x14ac:dyDescent="0.2">
      <c r="B1619" s="2"/>
    </row>
    <row r="1620" spans="2:2" x14ac:dyDescent="0.2">
      <c r="B1620" s="2"/>
    </row>
    <row r="1621" spans="2:2" x14ac:dyDescent="0.2">
      <c r="B1621" s="2"/>
    </row>
    <row r="1622" spans="2:2" x14ac:dyDescent="0.2">
      <c r="B1622" s="2"/>
    </row>
    <row r="1623" spans="2:2" x14ac:dyDescent="0.2">
      <c r="B1623" s="2"/>
    </row>
    <row r="1624" spans="2:2" x14ac:dyDescent="0.2">
      <c r="B1624" s="2"/>
    </row>
    <row r="1625" spans="2:2" x14ac:dyDescent="0.2">
      <c r="B1625" s="2"/>
    </row>
    <row r="1626" spans="2:2" x14ac:dyDescent="0.2">
      <c r="B1626" s="2"/>
    </row>
    <row r="1627" spans="2:2" x14ac:dyDescent="0.2">
      <c r="B1627" s="2"/>
    </row>
    <row r="1628" spans="2:2" x14ac:dyDescent="0.2">
      <c r="B1628" s="2"/>
    </row>
    <row r="1629" spans="2:2" x14ac:dyDescent="0.2">
      <c r="B1629" s="2"/>
    </row>
    <row r="1630" spans="2:2" x14ac:dyDescent="0.2">
      <c r="B1630" s="2"/>
    </row>
    <row r="1631" spans="2:2" x14ac:dyDescent="0.2">
      <c r="B1631" s="2"/>
    </row>
    <row r="1632" spans="2:2" x14ac:dyDescent="0.2">
      <c r="B1632" s="2"/>
    </row>
    <row r="1633" spans="2:2" x14ac:dyDescent="0.2">
      <c r="B1633" s="2"/>
    </row>
    <row r="1634" spans="2:2" x14ac:dyDescent="0.2">
      <c r="B1634" s="2"/>
    </row>
    <row r="1635" spans="2:2" x14ac:dyDescent="0.2">
      <c r="B1635" s="2"/>
    </row>
    <row r="1636" spans="2:2" x14ac:dyDescent="0.2">
      <c r="B1636" s="2"/>
    </row>
    <row r="1637" spans="2:2" x14ac:dyDescent="0.2">
      <c r="B1637" s="2"/>
    </row>
    <row r="1638" spans="2:2" x14ac:dyDescent="0.2">
      <c r="B1638" s="2"/>
    </row>
    <row r="1639" spans="2:2" x14ac:dyDescent="0.2">
      <c r="B1639" s="2"/>
    </row>
    <row r="1640" spans="2:2" x14ac:dyDescent="0.2">
      <c r="B1640" s="2"/>
    </row>
    <row r="1641" spans="2:2" x14ac:dyDescent="0.2">
      <c r="B1641" s="2"/>
    </row>
    <row r="1642" spans="2:2" x14ac:dyDescent="0.2">
      <c r="B1642" s="2"/>
    </row>
    <row r="1643" spans="2:2" x14ac:dyDescent="0.2">
      <c r="B1643" s="2"/>
    </row>
    <row r="1644" spans="2:2" x14ac:dyDescent="0.2">
      <c r="B1644" s="2"/>
    </row>
    <row r="1645" spans="2:2" x14ac:dyDescent="0.2">
      <c r="B1645" s="2"/>
    </row>
    <row r="1646" spans="2:2" x14ac:dyDescent="0.2">
      <c r="B1646" s="2"/>
    </row>
    <row r="1647" spans="2:2" x14ac:dyDescent="0.2">
      <c r="B1647" s="2"/>
    </row>
    <row r="1648" spans="2:2" x14ac:dyDescent="0.2">
      <c r="B1648" s="2"/>
    </row>
    <row r="1649" spans="2:2" x14ac:dyDescent="0.2">
      <c r="B1649" s="2"/>
    </row>
    <row r="1650" spans="2:2" x14ac:dyDescent="0.2">
      <c r="B1650" s="2"/>
    </row>
    <row r="1651" spans="2:2" x14ac:dyDescent="0.2">
      <c r="B1651" s="2"/>
    </row>
    <row r="1652" spans="2:2" x14ac:dyDescent="0.2">
      <c r="B1652" s="2"/>
    </row>
    <row r="1653" spans="2:2" x14ac:dyDescent="0.2">
      <c r="B1653" s="2"/>
    </row>
    <row r="1654" spans="2:2" x14ac:dyDescent="0.2">
      <c r="B1654" s="2"/>
    </row>
    <row r="1655" spans="2:2" x14ac:dyDescent="0.2">
      <c r="B1655" s="2"/>
    </row>
    <row r="1656" spans="2:2" x14ac:dyDescent="0.2">
      <c r="B1656" s="2"/>
    </row>
    <row r="1657" spans="2:2" x14ac:dyDescent="0.2">
      <c r="B1657" s="2"/>
    </row>
    <row r="1658" spans="2:2" x14ac:dyDescent="0.2">
      <c r="B1658" s="2"/>
    </row>
    <row r="1659" spans="2:2" x14ac:dyDescent="0.2">
      <c r="B1659" s="2"/>
    </row>
    <row r="1660" spans="2:2" x14ac:dyDescent="0.2">
      <c r="B1660" s="2"/>
    </row>
    <row r="1661" spans="2:2" x14ac:dyDescent="0.2">
      <c r="B1661" s="2"/>
    </row>
    <row r="1662" spans="2:2" x14ac:dyDescent="0.2">
      <c r="B1662" s="2"/>
    </row>
    <row r="1663" spans="2:2" x14ac:dyDescent="0.2">
      <c r="B1663" s="2"/>
    </row>
    <row r="1664" spans="2:2" x14ac:dyDescent="0.2">
      <c r="B1664" s="2"/>
    </row>
    <row r="1665" spans="2:2" x14ac:dyDescent="0.2">
      <c r="B1665" s="2"/>
    </row>
    <row r="1666" spans="2:2" x14ac:dyDescent="0.2">
      <c r="B1666" s="2"/>
    </row>
    <row r="1667" spans="2:2" x14ac:dyDescent="0.2">
      <c r="B1667" s="2"/>
    </row>
    <row r="1668" spans="2:2" x14ac:dyDescent="0.2">
      <c r="B1668" s="2"/>
    </row>
    <row r="1669" spans="2:2" x14ac:dyDescent="0.2">
      <c r="B1669" s="2"/>
    </row>
    <row r="1670" spans="2:2" x14ac:dyDescent="0.2">
      <c r="B1670" s="2"/>
    </row>
    <row r="1671" spans="2:2" x14ac:dyDescent="0.2">
      <c r="B1671" s="2"/>
    </row>
    <row r="1672" spans="2:2" x14ac:dyDescent="0.2">
      <c r="B1672" s="2"/>
    </row>
    <row r="1673" spans="2:2" x14ac:dyDescent="0.2">
      <c r="B1673" s="2"/>
    </row>
    <row r="1674" spans="2:2" x14ac:dyDescent="0.2">
      <c r="B1674" s="2"/>
    </row>
    <row r="1675" spans="2:2" x14ac:dyDescent="0.2">
      <c r="B1675" s="2"/>
    </row>
    <row r="1676" spans="2:2" x14ac:dyDescent="0.2">
      <c r="B1676" s="2"/>
    </row>
    <row r="1677" spans="2:2" x14ac:dyDescent="0.2">
      <c r="B1677" s="2"/>
    </row>
    <row r="1678" spans="2:2" x14ac:dyDescent="0.2">
      <c r="B1678" s="2"/>
    </row>
    <row r="1679" spans="2:2" x14ac:dyDescent="0.2">
      <c r="B1679" s="2"/>
    </row>
    <row r="1680" spans="2:2" x14ac:dyDescent="0.2">
      <c r="B1680" s="2"/>
    </row>
    <row r="1681" spans="2:2" x14ac:dyDescent="0.2">
      <c r="B1681" s="2"/>
    </row>
    <row r="1682" spans="2:2" x14ac:dyDescent="0.2">
      <c r="B1682" s="2"/>
    </row>
    <row r="1683" spans="2:2" x14ac:dyDescent="0.2">
      <c r="B1683" s="2"/>
    </row>
    <row r="1684" spans="2:2" x14ac:dyDescent="0.2">
      <c r="B1684" s="2"/>
    </row>
    <row r="1685" spans="2:2" x14ac:dyDescent="0.2">
      <c r="B1685" s="2"/>
    </row>
    <row r="1686" spans="2:2" x14ac:dyDescent="0.2">
      <c r="B1686" s="2"/>
    </row>
    <row r="1687" spans="2:2" x14ac:dyDescent="0.2">
      <c r="B1687" s="2"/>
    </row>
    <row r="1688" spans="2:2" x14ac:dyDescent="0.2">
      <c r="B1688" s="2"/>
    </row>
    <row r="1689" spans="2:2" x14ac:dyDescent="0.2">
      <c r="B1689" s="2"/>
    </row>
    <row r="1690" spans="2:2" x14ac:dyDescent="0.2">
      <c r="B1690" s="2"/>
    </row>
    <row r="1691" spans="2:2" x14ac:dyDescent="0.2">
      <c r="B1691" s="2"/>
    </row>
    <row r="1692" spans="2:2" x14ac:dyDescent="0.2">
      <c r="B1692" s="2"/>
    </row>
    <row r="1693" spans="2:2" x14ac:dyDescent="0.2">
      <c r="B1693" s="2"/>
    </row>
    <row r="1694" spans="2:2" x14ac:dyDescent="0.2">
      <c r="B1694" s="2"/>
    </row>
    <row r="1695" spans="2:2" x14ac:dyDescent="0.2">
      <c r="B1695" s="2"/>
    </row>
    <row r="1696" spans="2:2" x14ac:dyDescent="0.2">
      <c r="B1696" s="2"/>
    </row>
    <row r="1697" spans="2:2" x14ac:dyDescent="0.2">
      <c r="B1697" s="2"/>
    </row>
    <row r="1698" spans="2:2" x14ac:dyDescent="0.2">
      <c r="B1698" s="2"/>
    </row>
    <row r="1699" spans="2:2" x14ac:dyDescent="0.2">
      <c r="B1699" s="2"/>
    </row>
    <row r="1700" spans="2:2" x14ac:dyDescent="0.2">
      <c r="B1700" s="2"/>
    </row>
    <row r="1701" spans="2:2" x14ac:dyDescent="0.2">
      <c r="B1701" s="2"/>
    </row>
    <row r="1702" spans="2:2" x14ac:dyDescent="0.2">
      <c r="B1702" s="2"/>
    </row>
    <row r="1703" spans="2:2" x14ac:dyDescent="0.2">
      <c r="B1703" s="2"/>
    </row>
    <row r="1704" spans="2:2" x14ac:dyDescent="0.2">
      <c r="B1704" s="2"/>
    </row>
    <row r="1705" spans="2:2" x14ac:dyDescent="0.2">
      <c r="B1705" s="2"/>
    </row>
    <row r="1706" spans="2:2" x14ac:dyDescent="0.2">
      <c r="B1706" s="2"/>
    </row>
    <row r="1707" spans="2:2" x14ac:dyDescent="0.2">
      <c r="B1707" s="2"/>
    </row>
    <row r="1708" spans="2:2" x14ac:dyDescent="0.2">
      <c r="B1708" s="2"/>
    </row>
    <row r="1709" spans="2:2" x14ac:dyDescent="0.2">
      <c r="B1709" s="2"/>
    </row>
    <row r="1710" spans="2:2" x14ac:dyDescent="0.2">
      <c r="B1710" s="2"/>
    </row>
    <row r="1711" spans="2:2" x14ac:dyDescent="0.2">
      <c r="B1711" s="2"/>
    </row>
    <row r="1712" spans="2:2" x14ac:dyDescent="0.2">
      <c r="B1712" s="2"/>
    </row>
    <row r="1713" spans="2:2" x14ac:dyDescent="0.2">
      <c r="B1713" s="2"/>
    </row>
    <row r="1714" spans="2:2" x14ac:dyDescent="0.2">
      <c r="B1714" s="2"/>
    </row>
    <row r="1715" spans="2:2" x14ac:dyDescent="0.2">
      <c r="B1715" s="2"/>
    </row>
    <row r="1716" spans="2:2" x14ac:dyDescent="0.2">
      <c r="B1716" s="2"/>
    </row>
    <row r="1717" spans="2:2" x14ac:dyDescent="0.2">
      <c r="B1717" s="2"/>
    </row>
    <row r="1718" spans="2:2" x14ac:dyDescent="0.2">
      <c r="B1718" s="2"/>
    </row>
    <row r="1719" spans="2:2" x14ac:dyDescent="0.2">
      <c r="B1719" s="2"/>
    </row>
    <row r="1720" spans="2:2" x14ac:dyDescent="0.2">
      <c r="B1720" s="2"/>
    </row>
    <row r="1721" spans="2:2" x14ac:dyDescent="0.2">
      <c r="B1721" s="2"/>
    </row>
    <row r="1722" spans="2:2" x14ac:dyDescent="0.2">
      <c r="B1722" s="2"/>
    </row>
    <row r="1723" spans="2:2" x14ac:dyDescent="0.2">
      <c r="B1723" s="2"/>
    </row>
    <row r="1724" spans="2:2" x14ac:dyDescent="0.2">
      <c r="B1724" s="2"/>
    </row>
    <row r="1725" spans="2:2" x14ac:dyDescent="0.2">
      <c r="B1725" s="2"/>
    </row>
    <row r="1726" spans="2:2" x14ac:dyDescent="0.2">
      <c r="B1726" s="2"/>
    </row>
    <row r="1727" spans="2:2" x14ac:dyDescent="0.2">
      <c r="B1727" s="2"/>
    </row>
    <row r="1728" spans="2:2" x14ac:dyDescent="0.2">
      <c r="B1728" s="2"/>
    </row>
    <row r="1729" spans="2:2" x14ac:dyDescent="0.2">
      <c r="B1729" s="2"/>
    </row>
    <row r="1730" spans="2:2" x14ac:dyDescent="0.2">
      <c r="B1730" s="2"/>
    </row>
    <row r="1731" spans="2:2" x14ac:dyDescent="0.2">
      <c r="B1731" s="2"/>
    </row>
    <row r="1732" spans="2:2" x14ac:dyDescent="0.2">
      <c r="B1732" s="2"/>
    </row>
    <row r="1733" spans="2:2" x14ac:dyDescent="0.2">
      <c r="B1733" s="2"/>
    </row>
    <row r="1734" spans="2:2" x14ac:dyDescent="0.2">
      <c r="B1734" s="2"/>
    </row>
    <row r="1735" spans="2:2" x14ac:dyDescent="0.2">
      <c r="B1735" s="2"/>
    </row>
    <row r="1736" spans="2:2" x14ac:dyDescent="0.2">
      <c r="B1736" s="2"/>
    </row>
    <row r="1737" spans="2:2" x14ac:dyDescent="0.2">
      <c r="B1737" s="2"/>
    </row>
    <row r="1738" spans="2:2" x14ac:dyDescent="0.2">
      <c r="B1738" s="2"/>
    </row>
    <row r="1739" spans="2:2" x14ac:dyDescent="0.2">
      <c r="B1739" s="2"/>
    </row>
    <row r="1740" spans="2:2" x14ac:dyDescent="0.2">
      <c r="B1740" s="2"/>
    </row>
    <row r="1741" spans="2:2" x14ac:dyDescent="0.2">
      <c r="B1741" s="2"/>
    </row>
    <row r="1742" spans="2:2" x14ac:dyDescent="0.2">
      <c r="B1742" s="2"/>
    </row>
    <row r="1743" spans="2:2" x14ac:dyDescent="0.2">
      <c r="B1743" s="2"/>
    </row>
    <row r="1744" spans="2:2" x14ac:dyDescent="0.2">
      <c r="B1744" s="2"/>
    </row>
    <row r="1745" spans="2:2" x14ac:dyDescent="0.2">
      <c r="B1745" s="2"/>
    </row>
    <row r="1746" spans="2:2" x14ac:dyDescent="0.2">
      <c r="B1746" s="2"/>
    </row>
    <row r="1747" spans="2:2" x14ac:dyDescent="0.2">
      <c r="B1747" s="2"/>
    </row>
    <row r="1748" spans="2:2" x14ac:dyDescent="0.2">
      <c r="B1748" s="2"/>
    </row>
    <row r="1749" spans="2:2" x14ac:dyDescent="0.2">
      <c r="B1749" s="2"/>
    </row>
    <row r="1750" spans="2:2" x14ac:dyDescent="0.2">
      <c r="B1750" s="2"/>
    </row>
    <row r="1751" spans="2:2" x14ac:dyDescent="0.2">
      <c r="B1751" s="2"/>
    </row>
    <row r="1752" spans="2:2" x14ac:dyDescent="0.2">
      <c r="B1752" s="2"/>
    </row>
    <row r="1753" spans="2:2" x14ac:dyDescent="0.2">
      <c r="B1753" s="2"/>
    </row>
    <row r="1754" spans="2:2" x14ac:dyDescent="0.2">
      <c r="B1754" s="2"/>
    </row>
    <row r="1755" spans="2:2" x14ac:dyDescent="0.2">
      <c r="B1755" s="2"/>
    </row>
    <row r="1756" spans="2:2" x14ac:dyDescent="0.2">
      <c r="B1756" s="2"/>
    </row>
    <row r="1757" spans="2:2" x14ac:dyDescent="0.2">
      <c r="B1757" s="2"/>
    </row>
    <row r="1758" spans="2:2" x14ac:dyDescent="0.2">
      <c r="B1758" s="2"/>
    </row>
    <row r="1759" spans="2:2" x14ac:dyDescent="0.2">
      <c r="B1759" s="2"/>
    </row>
    <row r="1760" spans="2:2" x14ac:dyDescent="0.2">
      <c r="B1760" s="2"/>
    </row>
    <row r="1761" spans="2:2" x14ac:dyDescent="0.2">
      <c r="B1761" s="2"/>
    </row>
    <row r="1762" spans="2:2" x14ac:dyDescent="0.2">
      <c r="B1762" s="2"/>
    </row>
    <row r="1763" spans="2:2" x14ac:dyDescent="0.2">
      <c r="B1763" s="2"/>
    </row>
    <row r="1764" spans="2:2" x14ac:dyDescent="0.2">
      <c r="B1764" s="2"/>
    </row>
    <row r="1765" spans="2:2" x14ac:dyDescent="0.2">
      <c r="B1765" s="2"/>
    </row>
    <row r="1766" spans="2:2" x14ac:dyDescent="0.2">
      <c r="B1766" s="2"/>
    </row>
    <row r="1767" spans="2:2" x14ac:dyDescent="0.2">
      <c r="B1767" s="2"/>
    </row>
    <row r="1768" spans="2:2" x14ac:dyDescent="0.2">
      <c r="B1768" s="2"/>
    </row>
    <row r="1769" spans="2:2" x14ac:dyDescent="0.2">
      <c r="B1769" s="2"/>
    </row>
    <row r="1770" spans="2:2" x14ac:dyDescent="0.2">
      <c r="B1770" s="2"/>
    </row>
    <row r="1771" spans="2:2" x14ac:dyDescent="0.2">
      <c r="B1771" s="2"/>
    </row>
    <row r="1772" spans="2:2" x14ac:dyDescent="0.2">
      <c r="B1772" s="2"/>
    </row>
    <row r="1773" spans="2:2" x14ac:dyDescent="0.2">
      <c r="B1773" s="2"/>
    </row>
    <row r="1774" spans="2:2" x14ac:dyDescent="0.2">
      <c r="B1774" s="2"/>
    </row>
    <row r="1775" spans="2:2" x14ac:dyDescent="0.2">
      <c r="B1775" s="2"/>
    </row>
    <row r="1776" spans="2:2" x14ac:dyDescent="0.2">
      <c r="B1776" s="2"/>
    </row>
    <row r="1777" spans="2:2" x14ac:dyDescent="0.2">
      <c r="B1777" s="2"/>
    </row>
    <row r="1778" spans="2:2" x14ac:dyDescent="0.2">
      <c r="B1778" s="2"/>
    </row>
    <row r="1779" spans="2:2" x14ac:dyDescent="0.2">
      <c r="B1779" s="2"/>
    </row>
    <row r="1780" spans="2:2" x14ac:dyDescent="0.2">
      <c r="B1780" s="2"/>
    </row>
    <row r="1781" spans="2:2" x14ac:dyDescent="0.2">
      <c r="B1781" s="2"/>
    </row>
    <row r="1782" spans="2:2" x14ac:dyDescent="0.2">
      <c r="B1782" s="2"/>
    </row>
    <row r="1783" spans="2:2" x14ac:dyDescent="0.2">
      <c r="B1783" s="2"/>
    </row>
    <row r="1784" spans="2:2" x14ac:dyDescent="0.2">
      <c r="B1784" s="2"/>
    </row>
    <row r="1785" spans="2:2" x14ac:dyDescent="0.2">
      <c r="B1785" s="2"/>
    </row>
    <row r="1786" spans="2:2" x14ac:dyDescent="0.2">
      <c r="B1786" s="2"/>
    </row>
    <row r="1787" spans="2:2" x14ac:dyDescent="0.2">
      <c r="B1787" s="2"/>
    </row>
    <row r="1788" spans="2:2" x14ac:dyDescent="0.2">
      <c r="B1788" s="2"/>
    </row>
    <row r="1789" spans="2:2" x14ac:dyDescent="0.2">
      <c r="B1789" s="2"/>
    </row>
    <row r="1790" spans="2:2" x14ac:dyDescent="0.2">
      <c r="B1790" s="2"/>
    </row>
    <row r="1791" spans="2:2" x14ac:dyDescent="0.2">
      <c r="B1791" s="2"/>
    </row>
    <row r="1792" spans="2:2" x14ac:dyDescent="0.2">
      <c r="B1792" s="2"/>
    </row>
    <row r="1793" spans="2:2" x14ac:dyDescent="0.2">
      <c r="B1793" s="2"/>
    </row>
    <row r="1794" spans="2:2" x14ac:dyDescent="0.2">
      <c r="B1794" s="2"/>
    </row>
    <row r="1795" spans="2:2" x14ac:dyDescent="0.2">
      <c r="B1795" s="2"/>
    </row>
    <row r="1796" spans="2:2" x14ac:dyDescent="0.2">
      <c r="B1796" s="2"/>
    </row>
    <row r="1797" spans="2:2" x14ac:dyDescent="0.2">
      <c r="B1797" s="2"/>
    </row>
    <row r="1798" spans="2:2" x14ac:dyDescent="0.2">
      <c r="B1798" s="2"/>
    </row>
    <row r="1799" spans="2:2" x14ac:dyDescent="0.2">
      <c r="B1799" s="2"/>
    </row>
    <row r="1800" spans="2:2" x14ac:dyDescent="0.2">
      <c r="B1800" s="2"/>
    </row>
    <row r="1801" spans="2:2" x14ac:dyDescent="0.2">
      <c r="B1801" s="2"/>
    </row>
    <row r="1802" spans="2:2" x14ac:dyDescent="0.2">
      <c r="B1802" s="2"/>
    </row>
    <row r="1803" spans="2:2" x14ac:dyDescent="0.2">
      <c r="B1803" s="2"/>
    </row>
    <row r="1804" spans="2:2" x14ac:dyDescent="0.2">
      <c r="B1804" s="2"/>
    </row>
    <row r="1805" spans="2:2" x14ac:dyDescent="0.2">
      <c r="B1805" s="2"/>
    </row>
    <row r="1806" spans="2:2" x14ac:dyDescent="0.2">
      <c r="B1806" s="2"/>
    </row>
    <row r="1807" spans="2:2" x14ac:dyDescent="0.2">
      <c r="B1807" s="2"/>
    </row>
    <row r="1808" spans="2:2" x14ac:dyDescent="0.2">
      <c r="B1808" s="2"/>
    </row>
    <row r="1809" spans="2:2" x14ac:dyDescent="0.2">
      <c r="B1809" s="2"/>
    </row>
    <row r="1810" spans="2:2" x14ac:dyDescent="0.2">
      <c r="B1810" s="2"/>
    </row>
    <row r="1811" spans="2:2" x14ac:dyDescent="0.2">
      <c r="B1811" s="2"/>
    </row>
    <row r="1812" spans="2:2" x14ac:dyDescent="0.2">
      <c r="B1812" s="2"/>
    </row>
    <row r="1813" spans="2:2" x14ac:dyDescent="0.2">
      <c r="B1813" s="2"/>
    </row>
    <row r="1814" spans="2:2" x14ac:dyDescent="0.2">
      <c r="B1814" s="2"/>
    </row>
    <row r="1815" spans="2:2" x14ac:dyDescent="0.2">
      <c r="B1815" s="2"/>
    </row>
    <row r="1816" spans="2:2" x14ac:dyDescent="0.2">
      <c r="B1816" s="2"/>
    </row>
    <row r="1817" spans="2:2" x14ac:dyDescent="0.2">
      <c r="B1817" s="2"/>
    </row>
    <row r="1818" spans="2:2" x14ac:dyDescent="0.2">
      <c r="B1818" s="2"/>
    </row>
    <row r="1819" spans="2:2" x14ac:dyDescent="0.2">
      <c r="B1819" s="2"/>
    </row>
    <row r="1820" spans="2:2" x14ac:dyDescent="0.2">
      <c r="B1820" s="2"/>
    </row>
    <row r="1821" spans="2:2" x14ac:dyDescent="0.2">
      <c r="B1821" s="2"/>
    </row>
    <row r="1822" spans="2:2" x14ac:dyDescent="0.2">
      <c r="B1822" s="2"/>
    </row>
    <row r="1823" spans="2:2" x14ac:dyDescent="0.2">
      <c r="B1823" s="2"/>
    </row>
    <row r="1824" spans="2:2" x14ac:dyDescent="0.2">
      <c r="B1824" s="2"/>
    </row>
    <row r="1825" spans="2:2" x14ac:dyDescent="0.2">
      <c r="B1825" s="2"/>
    </row>
    <row r="1826" spans="2:2" x14ac:dyDescent="0.2">
      <c r="B1826" s="2"/>
    </row>
    <row r="1827" spans="2:2" x14ac:dyDescent="0.2">
      <c r="B1827" s="2"/>
    </row>
    <row r="1828" spans="2:2" x14ac:dyDescent="0.2">
      <c r="B1828" s="2"/>
    </row>
    <row r="1829" spans="2:2" x14ac:dyDescent="0.2">
      <c r="B1829" s="2"/>
    </row>
    <row r="1830" spans="2:2" x14ac:dyDescent="0.2">
      <c r="B1830" s="2"/>
    </row>
    <row r="1831" spans="2:2" x14ac:dyDescent="0.2">
      <c r="B1831" s="2"/>
    </row>
    <row r="1832" spans="2:2" x14ac:dyDescent="0.2">
      <c r="B1832" s="2"/>
    </row>
    <row r="1833" spans="2:2" x14ac:dyDescent="0.2">
      <c r="B1833" s="2"/>
    </row>
    <row r="1834" spans="2:2" x14ac:dyDescent="0.2">
      <c r="B1834" s="2"/>
    </row>
    <row r="1835" spans="2:2" x14ac:dyDescent="0.2">
      <c r="B1835" s="2"/>
    </row>
    <row r="1836" spans="2:2" x14ac:dyDescent="0.2">
      <c r="B1836" s="2"/>
    </row>
    <row r="1837" spans="2:2" x14ac:dyDescent="0.2">
      <c r="B1837" s="2"/>
    </row>
    <row r="1838" spans="2:2" x14ac:dyDescent="0.2">
      <c r="B1838" s="2"/>
    </row>
    <row r="1839" spans="2:2" x14ac:dyDescent="0.2">
      <c r="B1839" s="2"/>
    </row>
    <row r="1840" spans="2:2" x14ac:dyDescent="0.2">
      <c r="B1840" s="2"/>
    </row>
    <row r="1841" spans="2:2" x14ac:dyDescent="0.2">
      <c r="B1841" s="2"/>
    </row>
    <row r="1842" spans="2:2" x14ac:dyDescent="0.2">
      <c r="B1842" s="2"/>
    </row>
    <row r="1843" spans="2:2" x14ac:dyDescent="0.2">
      <c r="B1843" s="2"/>
    </row>
    <row r="1844" spans="2:2" x14ac:dyDescent="0.2">
      <c r="B1844" s="2"/>
    </row>
    <row r="1845" spans="2:2" x14ac:dyDescent="0.2">
      <c r="B1845" s="2"/>
    </row>
    <row r="1846" spans="2:2" x14ac:dyDescent="0.2">
      <c r="B1846" s="2"/>
    </row>
    <row r="1847" spans="2:2" x14ac:dyDescent="0.2">
      <c r="B1847" s="2"/>
    </row>
    <row r="1848" spans="2:2" x14ac:dyDescent="0.2">
      <c r="B1848" s="2"/>
    </row>
    <row r="1849" spans="2:2" x14ac:dyDescent="0.2">
      <c r="B1849" s="2"/>
    </row>
    <row r="1850" spans="2:2" x14ac:dyDescent="0.2">
      <c r="B1850" s="2"/>
    </row>
    <row r="1851" spans="2:2" x14ac:dyDescent="0.2">
      <c r="B1851" s="2"/>
    </row>
    <row r="1852" spans="2:2" x14ac:dyDescent="0.2">
      <c r="B1852" s="2"/>
    </row>
    <row r="1853" spans="2:2" x14ac:dyDescent="0.2">
      <c r="B1853" s="2"/>
    </row>
    <row r="1854" spans="2:2" x14ac:dyDescent="0.2">
      <c r="B1854" s="2"/>
    </row>
    <row r="1855" spans="2:2" x14ac:dyDescent="0.2">
      <c r="B1855" s="2"/>
    </row>
    <row r="1856" spans="2:2" x14ac:dyDescent="0.2">
      <c r="B1856" s="2"/>
    </row>
    <row r="1857" spans="2:2" x14ac:dyDescent="0.2">
      <c r="B1857" s="2"/>
    </row>
    <row r="1858" spans="2:2" x14ac:dyDescent="0.2">
      <c r="B1858" s="2"/>
    </row>
    <row r="1859" spans="2:2" x14ac:dyDescent="0.2">
      <c r="B1859" s="2"/>
    </row>
    <row r="1860" spans="2:2" x14ac:dyDescent="0.2">
      <c r="B1860" s="2"/>
    </row>
    <row r="1861" spans="2:2" x14ac:dyDescent="0.2">
      <c r="B1861" s="2"/>
    </row>
    <row r="1862" spans="2:2" x14ac:dyDescent="0.2">
      <c r="B1862" s="2"/>
    </row>
    <row r="1863" spans="2:2" x14ac:dyDescent="0.2">
      <c r="B1863" s="2"/>
    </row>
    <row r="1864" spans="2:2" x14ac:dyDescent="0.2">
      <c r="B1864" s="2"/>
    </row>
    <row r="1865" spans="2:2" x14ac:dyDescent="0.2">
      <c r="B1865" s="2"/>
    </row>
    <row r="1866" spans="2:2" x14ac:dyDescent="0.2">
      <c r="B1866" s="2"/>
    </row>
    <row r="1867" spans="2:2" x14ac:dyDescent="0.2">
      <c r="B1867" s="2"/>
    </row>
    <row r="1868" spans="2:2" x14ac:dyDescent="0.2">
      <c r="B1868" s="2"/>
    </row>
    <row r="1869" spans="2:2" x14ac:dyDescent="0.2">
      <c r="B1869" s="2"/>
    </row>
    <row r="1870" spans="2:2" x14ac:dyDescent="0.2">
      <c r="B1870" s="2"/>
    </row>
    <row r="1871" spans="2:2" x14ac:dyDescent="0.2">
      <c r="B1871" s="2"/>
    </row>
    <row r="1872" spans="2:2" x14ac:dyDescent="0.2">
      <c r="B1872" s="2"/>
    </row>
    <row r="1873" spans="2:2" x14ac:dyDescent="0.2">
      <c r="B1873" s="2"/>
    </row>
    <row r="1874" spans="2:2" x14ac:dyDescent="0.2">
      <c r="B1874" s="2"/>
    </row>
    <row r="1875" spans="2:2" x14ac:dyDescent="0.2">
      <c r="B1875" s="2"/>
    </row>
    <row r="1876" spans="2:2" x14ac:dyDescent="0.2">
      <c r="B1876" s="2"/>
    </row>
    <row r="1877" spans="2:2" x14ac:dyDescent="0.2">
      <c r="B1877" s="2"/>
    </row>
    <row r="1878" spans="2:2" x14ac:dyDescent="0.2">
      <c r="B1878" s="2"/>
    </row>
    <row r="1879" spans="2:2" x14ac:dyDescent="0.2">
      <c r="B1879" s="2"/>
    </row>
    <row r="1880" spans="2:2" x14ac:dyDescent="0.2">
      <c r="B1880" s="2"/>
    </row>
    <row r="1881" spans="2:2" x14ac:dyDescent="0.2">
      <c r="B1881" s="2"/>
    </row>
    <row r="1882" spans="2:2" x14ac:dyDescent="0.2">
      <c r="B1882" s="2"/>
    </row>
    <row r="1883" spans="2:2" x14ac:dyDescent="0.2">
      <c r="B1883" s="2"/>
    </row>
    <row r="1884" spans="2:2" x14ac:dyDescent="0.2">
      <c r="B1884" s="2"/>
    </row>
    <row r="1885" spans="2:2" x14ac:dyDescent="0.2">
      <c r="B1885" s="2"/>
    </row>
    <row r="1886" spans="2:2" x14ac:dyDescent="0.2">
      <c r="B1886" s="2"/>
    </row>
    <row r="1887" spans="2:2" x14ac:dyDescent="0.2">
      <c r="B1887" s="2"/>
    </row>
    <row r="1888" spans="2:2" x14ac:dyDescent="0.2">
      <c r="B1888" s="2"/>
    </row>
    <row r="1889" spans="2:2" x14ac:dyDescent="0.2">
      <c r="B1889" s="2"/>
    </row>
    <row r="1890" spans="2:2" x14ac:dyDescent="0.2">
      <c r="B1890" s="2"/>
    </row>
    <row r="1891" spans="2:2" x14ac:dyDescent="0.2">
      <c r="B1891" s="2"/>
    </row>
    <row r="1892" spans="2:2" x14ac:dyDescent="0.2">
      <c r="B1892" s="2"/>
    </row>
    <row r="1893" spans="2:2" x14ac:dyDescent="0.2">
      <c r="B1893" s="2"/>
    </row>
    <row r="1894" spans="2:2" x14ac:dyDescent="0.2">
      <c r="B1894" s="2"/>
    </row>
    <row r="1895" spans="2:2" x14ac:dyDescent="0.2">
      <c r="B1895" s="2"/>
    </row>
    <row r="1896" spans="2:2" x14ac:dyDescent="0.2">
      <c r="B1896" s="2"/>
    </row>
    <row r="1897" spans="2:2" x14ac:dyDescent="0.2">
      <c r="B1897" s="2"/>
    </row>
    <row r="1898" spans="2:2" x14ac:dyDescent="0.2">
      <c r="B1898" s="2"/>
    </row>
    <row r="1899" spans="2:2" x14ac:dyDescent="0.2">
      <c r="B1899" s="2"/>
    </row>
    <row r="1900" spans="2:2" x14ac:dyDescent="0.2">
      <c r="B1900" s="2"/>
    </row>
    <row r="1901" spans="2:2" x14ac:dyDescent="0.2">
      <c r="B1901" s="2"/>
    </row>
    <row r="1902" spans="2:2" x14ac:dyDescent="0.2">
      <c r="B1902" s="2"/>
    </row>
    <row r="1903" spans="2:2" x14ac:dyDescent="0.2">
      <c r="B1903" s="2"/>
    </row>
    <row r="1904" spans="2:2" x14ac:dyDescent="0.2">
      <c r="B1904" s="2"/>
    </row>
    <row r="1905" spans="2:2" x14ac:dyDescent="0.2">
      <c r="B1905" s="2"/>
    </row>
    <row r="1906" spans="2:2" x14ac:dyDescent="0.2">
      <c r="B1906" s="2"/>
    </row>
    <row r="1907" spans="2:2" x14ac:dyDescent="0.2">
      <c r="B1907" s="2"/>
    </row>
    <row r="1908" spans="2:2" x14ac:dyDescent="0.2">
      <c r="B1908" s="2"/>
    </row>
    <row r="1909" spans="2:2" x14ac:dyDescent="0.2">
      <c r="B1909" s="2"/>
    </row>
    <row r="1910" spans="2:2" x14ac:dyDescent="0.2">
      <c r="B1910" s="2"/>
    </row>
    <row r="1911" spans="2:2" x14ac:dyDescent="0.2">
      <c r="B1911" s="2"/>
    </row>
    <row r="1912" spans="2:2" x14ac:dyDescent="0.2">
      <c r="B1912" s="2"/>
    </row>
    <row r="1913" spans="2:2" x14ac:dyDescent="0.2">
      <c r="B1913" s="2"/>
    </row>
    <row r="1914" spans="2:2" x14ac:dyDescent="0.2">
      <c r="B1914" s="2"/>
    </row>
    <row r="1915" spans="2:2" x14ac:dyDescent="0.2">
      <c r="B1915" s="2"/>
    </row>
    <row r="1916" spans="2:2" x14ac:dyDescent="0.2">
      <c r="B1916" s="2"/>
    </row>
    <row r="1917" spans="2:2" x14ac:dyDescent="0.2">
      <c r="B1917" s="2"/>
    </row>
    <row r="1918" spans="2:2" x14ac:dyDescent="0.2">
      <c r="B1918" s="2"/>
    </row>
    <row r="1919" spans="2:2" x14ac:dyDescent="0.2">
      <c r="B1919" s="2"/>
    </row>
    <row r="1920" spans="2:2" x14ac:dyDescent="0.2">
      <c r="B1920" s="2"/>
    </row>
    <row r="1921" spans="2:2" x14ac:dyDescent="0.2">
      <c r="B1921" s="2"/>
    </row>
    <row r="1922" spans="2:2" x14ac:dyDescent="0.2">
      <c r="B1922" s="2"/>
    </row>
    <row r="1923" spans="2:2" x14ac:dyDescent="0.2">
      <c r="B1923" s="2"/>
    </row>
    <row r="1924" spans="2:2" x14ac:dyDescent="0.2">
      <c r="B1924" s="2"/>
    </row>
    <row r="1925" spans="2:2" x14ac:dyDescent="0.2">
      <c r="B1925" s="2"/>
    </row>
    <row r="1926" spans="2:2" x14ac:dyDescent="0.2">
      <c r="B1926" s="2"/>
    </row>
    <row r="1927" spans="2:2" x14ac:dyDescent="0.2">
      <c r="B1927" s="2"/>
    </row>
    <row r="1928" spans="2:2" x14ac:dyDescent="0.2">
      <c r="B1928" s="2"/>
    </row>
    <row r="1929" spans="2:2" x14ac:dyDescent="0.2">
      <c r="B1929" s="2"/>
    </row>
    <row r="1930" spans="2:2" x14ac:dyDescent="0.2">
      <c r="B1930" s="2"/>
    </row>
    <row r="1931" spans="2:2" x14ac:dyDescent="0.2">
      <c r="B1931" s="2"/>
    </row>
    <row r="1932" spans="2:2" x14ac:dyDescent="0.2">
      <c r="B1932" s="2"/>
    </row>
    <row r="1933" spans="2:2" x14ac:dyDescent="0.2">
      <c r="B1933" s="2"/>
    </row>
    <row r="1934" spans="2:2" x14ac:dyDescent="0.2">
      <c r="B1934" s="2"/>
    </row>
    <row r="1935" spans="2:2" x14ac:dyDescent="0.2">
      <c r="B1935" s="2"/>
    </row>
    <row r="1936" spans="2:2" x14ac:dyDescent="0.2">
      <c r="B1936" s="2"/>
    </row>
    <row r="1937" spans="2:2" x14ac:dyDescent="0.2">
      <c r="B1937" s="2"/>
    </row>
    <row r="1938" spans="2:2" x14ac:dyDescent="0.2">
      <c r="B1938" s="2"/>
    </row>
    <row r="1939" spans="2:2" x14ac:dyDescent="0.2">
      <c r="B1939" s="2"/>
    </row>
    <row r="1940" spans="2:2" x14ac:dyDescent="0.2">
      <c r="B1940" s="2"/>
    </row>
    <row r="1941" spans="2:2" x14ac:dyDescent="0.2">
      <c r="B1941" s="2"/>
    </row>
    <row r="1942" spans="2:2" x14ac:dyDescent="0.2">
      <c r="B1942" s="2"/>
    </row>
    <row r="1943" spans="2:2" x14ac:dyDescent="0.2">
      <c r="B1943" s="2"/>
    </row>
    <row r="1944" spans="2:2" x14ac:dyDescent="0.2">
      <c r="B1944" s="2"/>
    </row>
    <row r="1945" spans="2:2" x14ac:dyDescent="0.2">
      <c r="B1945" s="2"/>
    </row>
    <row r="1946" spans="2:2" x14ac:dyDescent="0.2">
      <c r="B1946" s="2"/>
    </row>
    <row r="1947" spans="2:2" x14ac:dyDescent="0.2">
      <c r="B1947" s="2"/>
    </row>
    <row r="1948" spans="2:2" x14ac:dyDescent="0.2">
      <c r="B1948" s="2"/>
    </row>
    <row r="1949" spans="2:2" x14ac:dyDescent="0.2">
      <c r="B1949" s="2"/>
    </row>
    <row r="1950" spans="2:2" x14ac:dyDescent="0.2">
      <c r="B1950" s="2"/>
    </row>
    <row r="1951" spans="2:2" x14ac:dyDescent="0.2">
      <c r="B1951" s="2"/>
    </row>
    <row r="1952" spans="2:2" x14ac:dyDescent="0.2">
      <c r="B1952" s="2"/>
    </row>
    <row r="1953" spans="2:2" x14ac:dyDescent="0.2">
      <c r="B1953" s="2"/>
    </row>
    <row r="1954" spans="2:2" x14ac:dyDescent="0.2">
      <c r="B1954" s="2"/>
    </row>
    <row r="1955" spans="2:2" x14ac:dyDescent="0.2">
      <c r="B1955" s="2"/>
    </row>
    <row r="1956" spans="2:2" x14ac:dyDescent="0.2">
      <c r="B1956" s="2"/>
    </row>
    <row r="1957" spans="2:2" x14ac:dyDescent="0.2">
      <c r="B1957" s="2"/>
    </row>
    <row r="1958" spans="2:2" x14ac:dyDescent="0.2">
      <c r="B1958" s="2"/>
    </row>
    <row r="1959" spans="2:2" x14ac:dyDescent="0.2">
      <c r="B1959" s="2"/>
    </row>
    <row r="1960" spans="2:2" x14ac:dyDescent="0.2">
      <c r="B1960" s="2"/>
    </row>
    <row r="1961" spans="2:2" x14ac:dyDescent="0.2">
      <c r="B1961" s="2"/>
    </row>
    <row r="1962" spans="2:2" x14ac:dyDescent="0.2">
      <c r="B1962" s="2"/>
    </row>
    <row r="1963" spans="2:2" x14ac:dyDescent="0.2">
      <c r="B1963" s="2"/>
    </row>
    <row r="1964" spans="2:2" x14ac:dyDescent="0.2">
      <c r="B1964" s="2"/>
    </row>
    <row r="1965" spans="2:2" x14ac:dyDescent="0.2">
      <c r="B1965" s="2"/>
    </row>
    <row r="1966" spans="2:2" x14ac:dyDescent="0.2">
      <c r="B1966" s="2"/>
    </row>
    <row r="1967" spans="2:2" x14ac:dyDescent="0.2">
      <c r="B1967" s="2"/>
    </row>
    <row r="1968" spans="2:2" x14ac:dyDescent="0.2">
      <c r="B1968" s="2"/>
    </row>
    <row r="1969" spans="2:2" x14ac:dyDescent="0.2">
      <c r="B1969" s="2"/>
    </row>
    <row r="1970" spans="2:2" x14ac:dyDescent="0.2">
      <c r="B1970" s="2"/>
    </row>
    <row r="1971" spans="2:2" x14ac:dyDescent="0.2">
      <c r="B1971" s="2"/>
    </row>
    <row r="1972" spans="2:2" x14ac:dyDescent="0.2">
      <c r="B1972" s="2"/>
    </row>
    <row r="1973" spans="2:2" x14ac:dyDescent="0.2">
      <c r="B1973" s="2"/>
    </row>
    <row r="1974" spans="2:2" x14ac:dyDescent="0.2">
      <c r="B1974" s="2"/>
    </row>
    <row r="1975" spans="2:2" x14ac:dyDescent="0.2">
      <c r="B1975" s="2"/>
    </row>
    <row r="1976" spans="2:2" x14ac:dyDescent="0.2">
      <c r="B1976" s="2"/>
    </row>
    <row r="1977" spans="2:2" x14ac:dyDescent="0.2">
      <c r="B1977" s="2"/>
    </row>
    <row r="1978" spans="2:2" x14ac:dyDescent="0.2">
      <c r="B1978" s="2"/>
    </row>
    <row r="1979" spans="2:2" x14ac:dyDescent="0.2">
      <c r="B1979" s="2"/>
    </row>
    <row r="1980" spans="2:2" x14ac:dyDescent="0.2">
      <c r="B1980" s="2"/>
    </row>
    <row r="1981" spans="2:2" x14ac:dyDescent="0.2">
      <c r="B1981" s="2"/>
    </row>
    <row r="1982" spans="2:2" x14ac:dyDescent="0.2">
      <c r="B1982" s="2"/>
    </row>
    <row r="1983" spans="2:2" x14ac:dyDescent="0.2">
      <c r="B1983" s="2"/>
    </row>
    <row r="1984" spans="2:2" x14ac:dyDescent="0.2">
      <c r="B1984" s="2"/>
    </row>
    <row r="1985" spans="2:2" x14ac:dyDescent="0.2">
      <c r="B1985" s="2"/>
    </row>
    <row r="1986" spans="2:2" x14ac:dyDescent="0.2">
      <c r="B1986" s="2"/>
    </row>
    <row r="1987" spans="2:2" x14ac:dyDescent="0.2">
      <c r="B1987" s="2"/>
    </row>
    <row r="1988" spans="2:2" x14ac:dyDescent="0.2">
      <c r="B1988" s="2"/>
    </row>
    <row r="1989" spans="2:2" x14ac:dyDescent="0.2">
      <c r="B1989" s="2"/>
    </row>
    <row r="1990" spans="2:2" x14ac:dyDescent="0.2">
      <c r="B1990" s="2"/>
    </row>
    <row r="1991" spans="2:2" x14ac:dyDescent="0.2">
      <c r="B1991" s="2"/>
    </row>
    <row r="1992" spans="2:2" x14ac:dyDescent="0.2">
      <c r="B1992" s="2"/>
    </row>
    <row r="1993" spans="2:2" x14ac:dyDescent="0.2">
      <c r="B1993" s="2"/>
    </row>
    <row r="1994" spans="2:2" x14ac:dyDescent="0.2">
      <c r="B1994" s="2"/>
    </row>
    <row r="1995" spans="2:2" x14ac:dyDescent="0.2">
      <c r="B1995" s="2"/>
    </row>
    <row r="1996" spans="2:2" x14ac:dyDescent="0.2">
      <c r="B1996" s="2"/>
    </row>
    <row r="1997" spans="2:2" x14ac:dyDescent="0.2">
      <c r="B1997" s="2"/>
    </row>
    <row r="1998" spans="2:2" x14ac:dyDescent="0.2">
      <c r="B1998" s="2"/>
    </row>
    <row r="1999" spans="2:2" x14ac:dyDescent="0.2">
      <c r="B1999" s="2"/>
    </row>
    <row r="2000" spans="2:2" x14ac:dyDescent="0.2">
      <c r="B2000" s="2"/>
    </row>
    <row r="2001" spans="2:2" x14ac:dyDescent="0.2">
      <c r="B2001" s="2"/>
    </row>
    <row r="2002" spans="2:2" x14ac:dyDescent="0.2">
      <c r="B2002" s="2"/>
    </row>
    <row r="2003" spans="2:2" x14ac:dyDescent="0.2">
      <c r="B2003" s="2"/>
    </row>
    <row r="2004" spans="2:2" x14ac:dyDescent="0.2">
      <c r="B2004" s="2"/>
    </row>
    <row r="2005" spans="2:2" x14ac:dyDescent="0.2">
      <c r="B2005" s="2"/>
    </row>
    <row r="2006" spans="2:2" x14ac:dyDescent="0.2">
      <c r="B2006" s="2"/>
    </row>
    <row r="2007" spans="2:2" x14ac:dyDescent="0.2">
      <c r="B2007" s="2"/>
    </row>
    <row r="2008" spans="2:2" x14ac:dyDescent="0.2">
      <c r="B2008" s="2"/>
    </row>
    <row r="2009" spans="2:2" x14ac:dyDescent="0.2">
      <c r="B2009" s="2"/>
    </row>
    <row r="2010" spans="2:2" x14ac:dyDescent="0.2">
      <c r="B2010" s="2"/>
    </row>
    <row r="2011" spans="2:2" x14ac:dyDescent="0.2">
      <c r="B2011" s="2"/>
    </row>
    <row r="2012" spans="2:2" x14ac:dyDescent="0.2">
      <c r="B2012" s="2"/>
    </row>
    <row r="2013" spans="2:2" x14ac:dyDescent="0.2">
      <c r="B2013" s="2"/>
    </row>
    <row r="2014" spans="2:2" x14ac:dyDescent="0.2">
      <c r="B2014" s="2"/>
    </row>
    <row r="2015" spans="2:2" x14ac:dyDescent="0.2">
      <c r="B2015" s="2"/>
    </row>
    <row r="2016" spans="2:2" x14ac:dyDescent="0.2">
      <c r="B2016" s="2"/>
    </row>
    <row r="2017" spans="2:2" x14ac:dyDescent="0.2">
      <c r="B2017" s="2"/>
    </row>
    <row r="2018" spans="2:2" x14ac:dyDescent="0.2">
      <c r="B2018" s="2"/>
    </row>
    <row r="2019" spans="2:2" x14ac:dyDescent="0.2">
      <c r="B2019" s="2"/>
    </row>
    <row r="2020" spans="2:2" x14ac:dyDescent="0.2">
      <c r="B2020" s="2"/>
    </row>
    <row r="2021" spans="2:2" x14ac:dyDescent="0.2">
      <c r="B2021" s="2"/>
    </row>
    <row r="2022" spans="2:2" x14ac:dyDescent="0.2">
      <c r="B2022" s="2"/>
    </row>
    <row r="2023" spans="2:2" x14ac:dyDescent="0.2">
      <c r="B2023" s="2"/>
    </row>
    <row r="2024" spans="2:2" x14ac:dyDescent="0.2">
      <c r="B2024" s="2"/>
    </row>
    <row r="2025" spans="2:2" x14ac:dyDescent="0.2">
      <c r="B2025" s="2"/>
    </row>
    <row r="2026" spans="2:2" x14ac:dyDescent="0.2">
      <c r="B2026" s="2"/>
    </row>
    <row r="2027" spans="2:2" x14ac:dyDescent="0.2">
      <c r="B2027" s="2"/>
    </row>
    <row r="2028" spans="2:2" x14ac:dyDescent="0.2">
      <c r="B2028" s="2"/>
    </row>
    <row r="2029" spans="2:2" x14ac:dyDescent="0.2">
      <c r="B2029" s="2"/>
    </row>
    <row r="2030" spans="2:2" x14ac:dyDescent="0.2">
      <c r="B2030" s="2"/>
    </row>
    <row r="2031" spans="2:2" x14ac:dyDescent="0.2">
      <c r="B2031" s="2"/>
    </row>
    <row r="2032" spans="2:2" x14ac:dyDescent="0.2">
      <c r="B2032" s="2"/>
    </row>
    <row r="2033" spans="2:2" x14ac:dyDescent="0.2">
      <c r="B2033" s="2"/>
    </row>
    <row r="2034" spans="2:2" x14ac:dyDescent="0.2">
      <c r="B2034" s="2"/>
    </row>
    <row r="2035" spans="2:2" x14ac:dyDescent="0.2">
      <c r="B2035" s="2"/>
    </row>
    <row r="2036" spans="2:2" x14ac:dyDescent="0.2">
      <c r="B2036" s="2"/>
    </row>
    <row r="2037" spans="2:2" x14ac:dyDescent="0.2">
      <c r="B2037" s="2"/>
    </row>
    <row r="2038" spans="2:2" x14ac:dyDescent="0.2">
      <c r="B2038" s="2"/>
    </row>
    <row r="2039" spans="2:2" x14ac:dyDescent="0.2">
      <c r="B2039" s="2"/>
    </row>
    <row r="2040" spans="2:2" x14ac:dyDescent="0.2">
      <c r="B2040" s="2"/>
    </row>
    <row r="2041" spans="2:2" x14ac:dyDescent="0.2">
      <c r="B2041" s="2"/>
    </row>
    <row r="2042" spans="2:2" x14ac:dyDescent="0.2">
      <c r="B2042" s="2"/>
    </row>
    <row r="2043" spans="2:2" x14ac:dyDescent="0.2">
      <c r="B2043" s="2"/>
    </row>
    <row r="2044" spans="2:2" x14ac:dyDescent="0.2">
      <c r="B2044" s="2"/>
    </row>
    <row r="2045" spans="2:2" x14ac:dyDescent="0.2">
      <c r="B2045" s="2"/>
    </row>
    <row r="2046" spans="2:2" x14ac:dyDescent="0.2">
      <c r="B2046" s="2"/>
    </row>
    <row r="2047" spans="2:2" x14ac:dyDescent="0.2">
      <c r="B2047" s="2"/>
    </row>
    <row r="2048" spans="2:2" x14ac:dyDescent="0.2">
      <c r="B2048" s="2"/>
    </row>
    <row r="2049" spans="2:2" x14ac:dyDescent="0.2">
      <c r="B2049" s="2"/>
    </row>
    <row r="2050" spans="2:2" x14ac:dyDescent="0.2">
      <c r="B2050" s="2"/>
    </row>
    <row r="2051" spans="2:2" x14ac:dyDescent="0.2">
      <c r="B2051" s="2"/>
    </row>
    <row r="2052" spans="2:2" x14ac:dyDescent="0.2">
      <c r="B2052" s="2"/>
    </row>
    <row r="2053" spans="2:2" x14ac:dyDescent="0.2">
      <c r="B2053" s="2"/>
    </row>
    <row r="2054" spans="2:2" x14ac:dyDescent="0.2">
      <c r="B2054" s="2"/>
    </row>
    <row r="2055" spans="2:2" x14ac:dyDescent="0.2">
      <c r="B2055" s="2"/>
    </row>
    <row r="2056" spans="2:2" x14ac:dyDescent="0.2">
      <c r="B2056" s="2"/>
    </row>
    <row r="2057" spans="2:2" x14ac:dyDescent="0.2">
      <c r="B2057" s="2"/>
    </row>
    <row r="2058" spans="2:2" x14ac:dyDescent="0.2">
      <c r="B2058" s="2"/>
    </row>
    <row r="2059" spans="2:2" x14ac:dyDescent="0.2">
      <c r="B2059" s="2"/>
    </row>
    <row r="2060" spans="2:2" x14ac:dyDescent="0.2">
      <c r="B2060" s="2"/>
    </row>
    <row r="2061" spans="2:2" x14ac:dyDescent="0.2">
      <c r="B2061" s="2"/>
    </row>
    <row r="2062" spans="2:2" x14ac:dyDescent="0.2">
      <c r="B2062" s="2"/>
    </row>
    <row r="2063" spans="2:2" x14ac:dyDescent="0.2">
      <c r="B2063" s="2"/>
    </row>
    <row r="2064" spans="2:2" x14ac:dyDescent="0.2">
      <c r="B2064" s="2"/>
    </row>
    <row r="2065" spans="2:2" x14ac:dyDescent="0.2">
      <c r="B2065" s="2"/>
    </row>
    <row r="2066" spans="2:2" x14ac:dyDescent="0.2">
      <c r="B2066" s="2"/>
    </row>
    <row r="2067" spans="2:2" x14ac:dyDescent="0.2">
      <c r="B2067" s="2"/>
    </row>
    <row r="2068" spans="2:2" x14ac:dyDescent="0.2">
      <c r="B2068" s="2"/>
    </row>
    <row r="2069" spans="2:2" x14ac:dyDescent="0.2">
      <c r="B2069" s="2"/>
    </row>
    <row r="2070" spans="2:2" x14ac:dyDescent="0.2">
      <c r="B2070" s="2"/>
    </row>
    <row r="2071" spans="2:2" x14ac:dyDescent="0.2">
      <c r="B2071" s="2"/>
    </row>
    <row r="2072" spans="2:2" x14ac:dyDescent="0.2">
      <c r="B2072" s="2"/>
    </row>
    <row r="2073" spans="2:2" x14ac:dyDescent="0.2">
      <c r="B2073" s="2"/>
    </row>
    <row r="2074" spans="2:2" x14ac:dyDescent="0.2">
      <c r="B2074" s="2"/>
    </row>
    <row r="2075" spans="2:2" x14ac:dyDescent="0.2">
      <c r="B2075" s="2"/>
    </row>
    <row r="2076" spans="2:2" x14ac:dyDescent="0.2">
      <c r="B2076" s="2"/>
    </row>
    <row r="2077" spans="2:2" x14ac:dyDescent="0.2">
      <c r="B2077" s="2"/>
    </row>
    <row r="2078" spans="2:2" x14ac:dyDescent="0.2">
      <c r="B2078" s="2"/>
    </row>
    <row r="2079" spans="2:2" x14ac:dyDescent="0.2">
      <c r="B2079" s="2"/>
    </row>
    <row r="2080" spans="2:2" x14ac:dyDescent="0.2">
      <c r="B2080" s="2"/>
    </row>
    <row r="2081" spans="2:2" x14ac:dyDescent="0.2">
      <c r="B2081" s="2"/>
    </row>
    <row r="2082" spans="2:2" x14ac:dyDescent="0.2">
      <c r="B2082" s="2"/>
    </row>
    <row r="2083" spans="2:2" x14ac:dyDescent="0.2">
      <c r="B2083" s="2"/>
    </row>
    <row r="2084" spans="2:2" x14ac:dyDescent="0.2">
      <c r="B2084" s="2"/>
    </row>
    <row r="2085" spans="2:2" x14ac:dyDescent="0.2">
      <c r="B2085" s="2"/>
    </row>
    <row r="2086" spans="2:2" x14ac:dyDescent="0.2">
      <c r="B2086" s="2"/>
    </row>
    <row r="2087" spans="2:2" x14ac:dyDescent="0.2">
      <c r="B2087" s="2"/>
    </row>
    <row r="2088" spans="2:2" x14ac:dyDescent="0.2">
      <c r="B2088" s="2"/>
    </row>
    <row r="2089" spans="2:2" x14ac:dyDescent="0.2">
      <c r="B2089" s="2"/>
    </row>
    <row r="2090" spans="2:2" x14ac:dyDescent="0.2">
      <c r="B2090" s="2"/>
    </row>
    <row r="2091" spans="2:2" x14ac:dyDescent="0.2">
      <c r="B2091" s="2"/>
    </row>
    <row r="2092" spans="2:2" x14ac:dyDescent="0.2">
      <c r="B2092" s="2"/>
    </row>
    <row r="2093" spans="2:2" x14ac:dyDescent="0.2">
      <c r="B2093" s="2"/>
    </row>
    <row r="2094" spans="2:2" x14ac:dyDescent="0.2">
      <c r="B2094" s="2"/>
    </row>
    <row r="2095" spans="2:2" x14ac:dyDescent="0.2">
      <c r="B2095" s="2"/>
    </row>
    <row r="2096" spans="2:2" x14ac:dyDescent="0.2">
      <c r="B2096" s="2"/>
    </row>
    <row r="2097" spans="2:2" x14ac:dyDescent="0.2">
      <c r="B2097" s="2"/>
    </row>
    <row r="2098" spans="2:2" x14ac:dyDescent="0.2">
      <c r="B2098" s="2"/>
    </row>
    <row r="2099" spans="2:2" x14ac:dyDescent="0.2">
      <c r="B2099" s="2"/>
    </row>
    <row r="2100" spans="2:2" x14ac:dyDescent="0.2">
      <c r="B2100" s="2"/>
    </row>
    <row r="2101" spans="2:2" x14ac:dyDescent="0.2">
      <c r="B2101" s="2"/>
    </row>
    <row r="2102" spans="2:2" x14ac:dyDescent="0.2">
      <c r="B2102" s="2"/>
    </row>
    <row r="2103" spans="2:2" x14ac:dyDescent="0.2">
      <c r="B2103" s="2"/>
    </row>
    <row r="2104" spans="2:2" x14ac:dyDescent="0.2">
      <c r="B2104" s="2"/>
    </row>
    <row r="2105" spans="2:2" x14ac:dyDescent="0.2">
      <c r="B2105" s="2"/>
    </row>
    <row r="2106" spans="2:2" x14ac:dyDescent="0.2">
      <c r="B2106" s="2"/>
    </row>
    <row r="2107" spans="2:2" x14ac:dyDescent="0.2">
      <c r="B2107" s="2"/>
    </row>
    <row r="2108" spans="2:2" x14ac:dyDescent="0.2">
      <c r="B2108" s="2"/>
    </row>
    <row r="2109" spans="2:2" x14ac:dyDescent="0.2">
      <c r="B2109" s="2"/>
    </row>
    <row r="2110" spans="2:2" x14ac:dyDescent="0.2">
      <c r="B2110" s="2"/>
    </row>
    <row r="2111" spans="2:2" x14ac:dyDescent="0.2">
      <c r="B2111" s="2"/>
    </row>
    <row r="2112" spans="2:2" x14ac:dyDescent="0.2">
      <c r="B2112" s="2"/>
    </row>
    <row r="2113" spans="2:2" x14ac:dyDescent="0.2">
      <c r="B2113" s="2"/>
    </row>
    <row r="2114" spans="2:2" x14ac:dyDescent="0.2">
      <c r="B2114" s="2"/>
    </row>
    <row r="2115" spans="2:2" x14ac:dyDescent="0.2">
      <c r="B2115" s="2"/>
    </row>
    <row r="2116" spans="2:2" x14ac:dyDescent="0.2">
      <c r="B2116" s="2"/>
    </row>
    <row r="2117" spans="2:2" x14ac:dyDescent="0.2">
      <c r="B2117" s="2"/>
    </row>
    <row r="2118" spans="2:2" x14ac:dyDescent="0.2">
      <c r="B2118" s="2"/>
    </row>
    <row r="2119" spans="2:2" x14ac:dyDescent="0.2">
      <c r="B2119" s="2"/>
    </row>
    <row r="2120" spans="2:2" x14ac:dyDescent="0.2">
      <c r="B2120" s="2"/>
    </row>
    <row r="2121" spans="2:2" x14ac:dyDescent="0.2">
      <c r="B2121" s="2"/>
    </row>
    <row r="2122" spans="2:2" x14ac:dyDescent="0.2">
      <c r="B2122" s="2"/>
    </row>
    <row r="2123" spans="2:2" x14ac:dyDescent="0.2">
      <c r="B2123" s="2"/>
    </row>
    <row r="2124" spans="2:2" x14ac:dyDescent="0.2">
      <c r="B2124" s="2"/>
    </row>
    <row r="2125" spans="2:2" x14ac:dyDescent="0.2">
      <c r="B2125" s="2"/>
    </row>
    <row r="2126" spans="2:2" x14ac:dyDescent="0.2">
      <c r="B2126" s="2"/>
    </row>
    <row r="2127" spans="2:2" x14ac:dyDescent="0.2">
      <c r="B2127" s="2"/>
    </row>
    <row r="2128" spans="2:2" x14ac:dyDescent="0.2">
      <c r="B2128" s="2"/>
    </row>
    <row r="2129" spans="2:2" x14ac:dyDescent="0.2">
      <c r="B2129" s="2"/>
    </row>
    <row r="2130" spans="2:2" x14ac:dyDescent="0.2">
      <c r="B2130" s="2"/>
    </row>
    <row r="2131" spans="2:2" x14ac:dyDescent="0.2">
      <c r="B2131" s="2"/>
    </row>
    <row r="2132" spans="2:2" x14ac:dyDescent="0.2">
      <c r="B2132" s="2"/>
    </row>
    <row r="2133" spans="2:2" x14ac:dyDescent="0.2">
      <c r="B2133" s="2"/>
    </row>
    <row r="2134" spans="2:2" x14ac:dyDescent="0.2">
      <c r="B2134" s="2"/>
    </row>
    <row r="2135" spans="2:2" x14ac:dyDescent="0.2">
      <c r="B2135" s="2"/>
    </row>
    <row r="2136" spans="2:2" x14ac:dyDescent="0.2">
      <c r="B2136" s="2"/>
    </row>
    <row r="2137" spans="2:2" x14ac:dyDescent="0.2">
      <c r="B2137" s="2"/>
    </row>
    <row r="2138" spans="2:2" x14ac:dyDescent="0.2">
      <c r="B2138" s="2"/>
    </row>
    <row r="2139" spans="2:2" x14ac:dyDescent="0.2">
      <c r="B2139" s="2"/>
    </row>
    <row r="2140" spans="2:2" x14ac:dyDescent="0.2">
      <c r="B2140" s="2"/>
    </row>
    <row r="2141" spans="2:2" x14ac:dyDescent="0.2">
      <c r="B2141" s="2"/>
    </row>
    <row r="2142" spans="2:2" x14ac:dyDescent="0.2">
      <c r="B2142" s="2"/>
    </row>
    <row r="2143" spans="2:2" x14ac:dyDescent="0.2">
      <c r="B2143" s="2"/>
    </row>
    <row r="2144" spans="2:2" x14ac:dyDescent="0.2">
      <c r="B2144" s="2"/>
    </row>
    <row r="2145" spans="2:2" x14ac:dyDescent="0.2">
      <c r="B2145" s="2"/>
    </row>
    <row r="2146" spans="2:2" x14ac:dyDescent="0.2">
      <c r="B2146" s="2"/>
    </row>
    <row r="2147" spans="2:2" x14ac:dyDescent="0.2">
      <c r="B2147" s="2"/>
    </row>
    <row r="2148" spans="2:2" x14ac:dyDescent="0.2">
      <c r="B2148" s="2"/>
    </row>
    <row r="2149" spans="2:2" x14ac:dyDescent="0.2">
      <c r="B2149" s="2"/>
    </row>
    <row r="2150" spans="2:2" x14ac:dyDescent="0.2">
      <c r="B2150" s="2"/>
    </row>
    <row r="2151" spans="2:2" x14ac:dyDescent="0.2">
      <c r="B2151" s="2"/>
    </row>
    <row r="2152" spans="2:2" x14ac:dyDescent="0.2">
      <c r="B2152" s="2"/>
    </row>
    <row r="2153" spans="2:2" x14ac:dyDescent="0.2">
      <c r="B2153" s="2"/>
    </row>
    <row r="2154" spans="2:2" x14ac:dyDescent="0.2">
      <c r="B2154" s="2"/>
    </row>
    <row r="2155" spans="2:2" x14ac:dyDescent="0.2">
      <c r="B2155" s="2"/>
    </row>
    <row r="2156" spans="2:2" x14ac:dyDescent="0.2">
      <c r="B2156" s="2"/>
    </row>
    <row r="2157" spans="2:2" x14ac:dyDescent="0.2">
      <c r="B2157" s="2"/>
    </row>
    <row r="2158" spans="2:2" x14ac:dyDescent="0.2">
      <c r="B2158" s="2"/>
    </row>
    <row r="2159" spans="2:2" x14ac:dyDescent="0.2">
      <c r="B2159" s="2"/>
    </row>
    <row r="2160" spans="2:2" x14ac:dyDescent="0.2">
      <c r="B2160" s="2"/>
    </row>
    <row r="2161" spans="2:2" x14ac:dyDescent="0.2">
      <c r="B2161" s="2"/>
    </row>
    <row r="2162" spans="2:2" x14ac:dyDescent="0.2">
      <c r="B2162" s="2"/>
    </row>
    <row r="2163" spans="2:2" x14ac:dyDescent="0.2">
      <c r="B2163" s="2"/>
    </row>
    <row r="2164" spans="2:2" x14ac:dyDescent="0.2">
      <c r="B2164" s="2"/>
    </row>
    <row r="2165" spans="2:2" x14ac:dyDescent="0.2">
      <c r="B2165" s="2"/>
    </row>
    <row r="2166" spans="2:2" x14ac:dyDescent="0.2">
      <c r="B2166" s="2"/>
    </row>
    <row r="2167" spans="2:2" x14ac:dyDescent="0.2">
      <c r="B2167" s="2"/>
    </row>
    <row r="2168" spans="2:2" x14ac:dyDescent="0.2">
      <c r="B2168" s="2"/>
    </row>
    <row r="2169" spans="2:2" x14ac:dyDescent="0.2">
      <c r="B2169" s="2"/>
    </row>
    <row r="2170" spans="2:2" x14ac:dyDescent="0.2">
      <c r="B2170" s="2"/>
    </row>
    <row r="2171" spans="2:2" x14ac:dyDescent="0.2">
      <c r="B2171" s="2"/>
    </row>
    <row r="2172" spans="2:2" x14ac:dyDescent="0.2">
      <c r="B2172" s="2"/>
    </row>
    <row r="2173" spans="2:2" x14ac:dyDescent="0.2">
      <c r="B2173" s="2"/>
    </row>
    <row r="2174" spans="2:2" x14ac:dyDescent="0.2">
      <c r="B2174" s="2"/>
    </row>
    <row r="2175" spans="2:2" x14ac:dyDescent="0.2">
      <c r="B2175" s="2"/>
    </row>
    <row r="2176" spans="2:2" x14ac:dyDescent="0.2">
      <c r="B2176" s="2"/>
    </row>
    <row r="2177" spans="2:2" x14ac:dyDescent="0.2">
      <c r="B2177" s="2"/>
    </row>
    <row r="2178" spans="2:2" x14ac:dyDescent="0.2">
      <c r="B2178" s="2"/>
    </row>
    <row r="2179" spans="2:2" x14ac:dyDescent="0.2">
      <c r="B2179" s="2"/>
    </row>
    <row r="2180" spans="2:2" x14ac:dyDescent="0.2">
      <c r="B2180" s="2"/>
    </row>
    <row r="2181" spans="2:2" x14ac:dyDescent="0.2">
      <c r="B2181" s="2"/>
    </row>
    <row r="2182" spans="2:2" x14ac:dyDescent="0.2">
      <c r="B2182" s="2"/>
    </row>
    <row r="2183" spans="2:2" x14ac:dyDescent="0.2">
      <c r="B2183" s="2"/>
    </row>
    <row r="2184" spans="2:2" x14ac:dyDescent="0.2">
      <c r="B2184" s="2"/>
    </row>
    <row r="2185" spans="2:2" x14ac:dyDescent="0.2">
      <c r="B2185" s="2"/>
    </row>
    <row r="2186" spans="2:2" x14ac:dyDescent="0.2">
      <c r="B2186" s="2"/>
    </row>
    <row r="2187" spans="2:2" x14ac:dyDescent="0.2">
      <c r="B2187" s="2"/>
    </row>
    <row r="2188" spans="2:2" x14ac:dyDescent="0.2">
      <c r="B2188" s="2"/>
    </row>
    <row r="2189" spans="2:2" x14ac:dyDescent="0.2">
      <c r="B2189" s="2"/>
    </row>
    <row r="2190" spans="2:2" x14ac:dyDescent="0.2">
      <c r="B2190" s="2"/>
    </row>
    <row r="2191" spans="2:2" x14ac:dyDescent="0.2">
      <c r="B2191" s="2"/>
    </row>
    <row r="2192" spans="2:2" x14ac:dyDescent="0.2">
      <c r="B2192" s="2"/>
    </row>
    <row r="2193" spans="2:2" x14ac:dyDescent="0.2">
      <c r="B2193" s="2"/>
    </row>
    <row r="2194" spans="2:2" x14ac:dyDescent="0.2">
      <c r="B2194" s="2"/>
    </row>
    <row r="2195" spans="2:2" x14ac:dyDescent="0.2">
      <c r="B2195" s="2"/>
    </row>
    <row r="2196" spans="2:2" x14ac:dyDescent="0.2">
      <c r="B2196" s="2"/>
    </row>
    <row r="2197" spans="2:2" x14ac:dyDescent="0.2">
      <c r="B2197" s="2"/>
    </row>
    <row r="2198" spans="2:2" x14ac:dyDescent="0.2">
      <c r="B2198" s="2"/>
    </row>
    <row r="2199" spans="2:2" x14ac:dyDescent="0.2">
      <c r="B2199" s="2"/>
    </row>
    <row r="2200" spans="2:2" x14ac:dyDescent="0.2">
      <c r="B2200" s="2"/>
    </row>
    <row r="2201" spans="2:2" x14ac:dyDescent="0.2">
      <c r="B2201" s="2"/>
    </row>
    <row r="2202" spans="2:2" x14ac:dyDescent="0.2">
      <c r="B2202" s="2"/>
    </row>
    <row r="2203" spans="2:2" x14ac:dyDescent="0.2">
      <c r="B2203" s="2"/>
    </row>
    <row r="2204" spans="2:2" x14ac:dyDescent="0.2">
      <c r="B2204" s="2"/>
    </row>
    <row r="2205" spans="2:2" x14ac:dyDescent="0.2">
      <c r="B2205" s="2"/>
    </row>
    <row r="2206" spans="2:2" x14ac:dyDescent="0.2">
      <c r="B2206" s="2"/>
    </row>
    <row r="2207" spans="2:2" x14ac:dyDescent="0.2">
      <c r="B2207" s="2"/>
    </row>
    <row r="2208" spans="2:2" x14ac:dyDescent="0.2">
      <c r="B2208" s="2"/>
    </row>
    <row r="2209" spans="2:2" x14ac:dyDescent="0.2">
      <c r="B2209" s="2"/>
    </row>
    <row r="2210" spans="2:2" x14ac:dyDescent="0.2">
      <c r="B2210" s="2"/>
    </row>
    <row r="2211" spans="2:2" x14ac:dyDescent="0.2">
      <c r="B2211" s="2"/>
    </row>
    <row r="2212" spans="2:2" x14ac:dyDescent="0.2">
      <c r="B2212" s="2"/>
    </row>
    <row r="2213" spans="2:2" x14ac:dyDescent="0.2">
      <c r="B2213" s="2"/>
    </row>
    <row r="2214" spans="2:2" x14ac:dyDescent="0.2">
      <c r="B2214" s="2"/>
    </row>
    <row r="2215" spans="2:2" x14ac:dyDescent="0.2">
      <c r="B2215" s="2"/>
    </row>
    <row r="2216" spans="2:2" x14ac:dyDescent="0.2">
      <c r="B2216" s="2"/>
    </row>
    <row r="2217" spans="2:2" x14ac:dyDescent="0.2">
      <c r="B2217" s="2"/>
    </row>
    <row r="2218" spans="2:2" x14ac:dyDescent="0.2">
      <c r="B2218" s="2"/>
    </row>
    <row r="2219" spans="2:2" x14ac:dyDescent="0.2">
      <c r="B2219" s="2"/>
    </row>
    <row r="2220" spans="2:2" x14ac:dyDescent="0.2">
      <c r="B2220" s="2"/>
    </row>
    <row r="2221" spans="2:2" x14ac:dyDescent="0.2">
      <c r="B2221" s="2"/>
    </row>
    <row r="2222" spans="2:2" x14ac:dyDescent="0.2">
      <c r="B2222" s="2"/>
    </row>
    <row r="2223" spans="2:2" x14ac:dyDescent="0.2">
      <c r="B2223" s="2"/>
    </row>
    <row r="2224" spans="2:2" x14ac:dyDescent="0.2">
      <c r="B2224" s="2"/>
    </row>
    <row r="2225" spans="2:2" x14ac:dyDescent="0.2">
      <c r="B2225" s="2"/>
    </row>
    <row r="2226" spans="2:2" x14ac:dyDescent="0.2">
      <c r="B2226" s="2"/>
    </row>
    <row r="2227" spans="2:2" x14ac:dyDescent="0.2">
      <c r="B2227" s="2"/>
    </row>
    <row r="2228" spans="2:2" x14ac:dyDescent="0.2">
      <c r="B2228" s="2"/>
    </row>
    <row r="2229" spans="2:2" x14ac:dyDescent="0.2">
      <c r="B2229" s="2"/>
    </row>
    <row r="2230" spans="2:2" x14ac:dyDescent="0.2">
      <c r="B2230" s="2"/>
    </row>
    <row r="2231" spans="2:2" x14ac:dyDescent="0.2">
      <c r="B2231" s="2"/>
    </row>
    <row r="2232" spans="2:2" x14ac:dyDescent="0.2">
      <c r="B2232" s="2"/>
    </row>
    <row r="2233" spans="2:2" x14ac:dyDescent="0.2">
      <c r="B2233" s="2"/>
    </row>
    <row r="2234" spans="2:2" x14ac:dyDescent="0.2">
      <c r="B2234" s="2"/>
    </row>
    <row r="2235" spans="2:2" x14ac:dyDescent="0.2">
      <c r="B2235" s="2"/>
    </row>
    <row r="2236" spans="2:2" x14ac:dyDescent="0.2">
      <c r="B2236" s="2"/>
    </row>
    <row r="2237" spans="2:2" x14ac:dyDescent="0.2">
      <c r="B2237" s="2"/>
    </row>
    <row r="2238" spans="2:2" x14ac:dyDescent="0.2">
      <c r="B2238" s="2"/>
    </row>
    <row r="2239" spans="2:2" x14ac:dyDescent="0.2">
      <c r="B2239" s="2"/>
    </row>
    <row r="2240" spans="2:2" x14ac:dyDescent="0.2">
      <c r="B2240" s="2"/>
    </row>
    <row r="2241" spans="2:2" x14ac:dyDescent="0.2">
      <c r="B2241" s="2"/>
    </row>
    <row r="2242" spans="2:2" x14ac:dyDescent="0.2">
      <c r="B2242" s="2"/>
    </row>
    <row r="2243" spans="2:2" x14ac:dyDescent="0.2">
      <c r="B2243" s="2"/>
    </row>
    <row r="2244" spans="2:2" x14ac:dyDescent="0.2">
      <c r="B2244" s="2"/>
    </row>
    <row r="2245" spans="2:2" x14ac:dyDescent="0.2">
      <c r="B2245" s="2"/>
    </row>
    <row r="2246" spans="2:2" x14ac:dyDescent="0.2">
      <c r="B2246" s="2"/>
    </row>
    <row r="2247" spans="2:2" x14ac:dyDescent="0.2">
      <c r="B2247" s="2"/>
    </row>
    <row r="2248" spans="2:2" x14ac:dyDescent="0.2">
      <c r="B2248" s="2"/>
    </row>
    <row r="2249" spans="2:2" x14ac:dyDescent="0.2">
      <c r="B2249" s="2"/>
    </row>
    <row r="2250" spans="2:2" x14ac:dyDescent="0.2">
      <c r="B2250" s="2"/>
    </row>
    <row r="2251" spans="2:2" x14ac:dyDescent="0.2">
      <c r="B2251" s="2"/>
    </row>
    <row r="2252" spans="2:2" x14ac:dyDescent="0.2">
      <c r="B2252" s="2"/>
    </row>
    <row r="2253" spans="2:2" x14ac:dyDescent="0.2">
      <c r="B2253" s="2"/>
    </row>
    <row r="2254" spans="2:2" x14ac:dyDescent="0.2">
      <c r="B2254" s="2"/>
    </row>
    <row r="2255" spans="2:2" x14ac:dyDescent="0.2">
      <c r="B2255" s="2"/>
    </row>
    <row r="2256" spans="2:2" x14ac:dyDescent="0.2">
      <c r="B2256" s="2"/>
    </row>
    <row r="2257" spans="2:2" x14ac:dyDescent="0.2">
      <c r="B2257" s="2"/>
    </row>
    <row r="2258" spans="2:2" x14ac:dyDescent="0.2">
      <c r="B2258" s="2"/>
    </row>
    <row r="2259" spans="2:2" x14ac:dyDescent="0.2">
      <c r="B2259" s="2"/>
    </row>
    <row r="2260" spans="2:2" x14ac:dyDescent="0.2">
      <c r="B2260" s="2"/>
    </row>
    <row r="2261" spans="2:2" x14ac:dyDescent="0.2">
      <c r="B2261" s="2"/>
    </row>
    <row r="2262" spans="2:2" x14ac:dyDescent="0.2">
      <c r="B2262" s="2"/>
    </row>
    <row r="2263" spans="2:2" x14ac:dyDescent="0.2">
      <c r="B2263" s="2"/>
    </row>
    <row r="2264" spans="2:2" x14ac:dyDescent="0.2">
      <c r="B2264" s="2"/>
    </row>
    <row r="2265" spans="2:2" x14ac:dyDescent="0.2">
      <c r="B2265" s="2"/>
    </row>
    <row r="2266" spans="2:2" x14ac:dyDescent="0.2">
      <c r="B2266" s="2"/>
    </row>
    <row r="2267" spans="2:2" x14ac:dyDescent="0.2">
      <c r="B2267" s="2"/>
    </row>
    <row r="2268" spans="2:2" x14ac:dyDescent="0.2">
      <c r="B2268" s="2"/>
    </row>
    <row r="2269" spans="2:2" x14ac:dyDescent="0.2">
      <c r="B2269" s="2"/>
    </row>
    <row r="2270" spans="2:2" x14ac:dyDescent="0.2">
      <c r="B2270" s="2"/>
    </row>
    <row r="2271" spans="2:2" x14ac:dyDescent="0.2">
      <c r="B2271" s="2"/>
    </row>
    <row r="2272" spans="2:2" x14ac:dyDescent="0.2">
      <c r="B2272" s="2"/>
    </row>
    <row r="2273" spans="2:2" x14ac:dyDescent="0.2">
      <c r="B2273" s="2"/>
    </row>
    <row r="2274" spans="2:2" x14ac:dyDescent="0.2">
      <c r="B2274" s="2"/>
    </row>
    <row r="2275" spans="2:2" x14ac:dyDescent="0.2">
      <c r="B2275" s="2"/>
    </row>
    <row r="2276" spans="2:2" x14ac:dyDescent="0.2">
      <c r="B2276" s="2"/>
    </row>
    <row r="2277" spans="2:2" x14ac:dyDescent="0.2">
      <c r="B2277" s="2"/>
    </row>
    <row r="2278" spans="2:2" x14ac:dyDescent="0.2">
      <c r="B2278" s="2"/>
    </row>
    <row r="2279" spans="2:2" x14ac:dyDescent="0.2">
      <c r="B2279" s="2"/>
    </row>
    <row r="2280" spans="2:2" x14ac:dyDescent="0.2">
      <c r="B2280" s="2"/>
    </row>
    <row r="2281" spans="2:2" x14ac:dyDescent="0.2">
      <c r="B2281" s="2"/>
    </row>
    <row r="2282" spans="2:2" x14ac:dyDescent="0.2">
      <c r="B2282" s="2"/>
    </row>
    <row r="2283" spans="2:2" x14ac:dyDescent="0.2">
      <c r="B2283" s="2"/>
    </row>
    <row r="2284" spans="2:2" x14ac:dyDescent="0.2">
      <c r="B2284" s="2"/>
    </row>
    <row r="2285" spans="2:2" x14ac:dyDescent="0.2">
      <c r="B2285" s="2"/>
    </row>
    <row r="2286" spans="2:2" x14ac:dyDescent="0.2">
      <c r="B2286" s="2"/>
    </row>
    <row r="2287" spans="2:2" x14ac:dyDescent="0.2">
      <c r="B2287" s="2"/>
    </row>
    <row r="2288" spans="2:2" x14ac:dyDescent="0.2">
      <c r="B2288" s="2"/>
    </row>
    <row r="2289" spans="2:2" x14ac:dyDescent="0.2">
      <c r="B2289" s="2"/>
    </row>
    <row r="2290" spans="2:2" x14ac:dyDescent="0.2">
      <c r="B2290" s="2"/>
    </row>
    <row r="2291" spans="2:2" x14ac:dyDescent="0.2">
      <c r="B2291" s="2"/>
    </row>
    <row r="2292" spans="2:2" x14ac:dyDescent="0.2">
      <c r="B2292" s="2"/>
    </row>
    <row r="2293" spans="2:2" x14ac:dyDescent="0.2">
      <c r="B2293" s="2"/>
    </row>
    <row r="2294" spans="2:2" x14ac:dyDescent="0.2">
      <c r="B2294" s="2"/>
    </row>
    <row r="2295" spans="2:2" x14ac:dyDescent="0.2">
      <c r="B2295" s="2"/>
    </row>
    <row r="2296" spans="2:2" x14ac:dyDescent="0.2">
      <c r="B2296" s="2"/>
    </row>
    <row r="2297" spans="2:2" x14ac:dyDescent="0.2">
      <c r="B2297" s="2"/>
    </row>
    <row r="2298" spans="2:2" x14ac:dyDescent="0.2">
      <c r="B2298" s="2"/>
    </row>
    <row r="2299" spans="2:2" x14ac:dyDescent="0.2">
      <c r="B2299" s="2"/>
    </row>
    <row r="2300" spans="2:2" x14ac:dyDescent="0.2">
      <c r="B2300" s="2"/>
    </row>
    <row r="2301" spans="2:2" x14ac:dyDescent="0.2">
      <c r="B2301" s="2"/>
    </row>
    <row r="2302" spans="2:2" x14ac:dyDescent="0.2">
      <c r="B2302" s="2"/>
    </row>
    <row r="2303" spans="2:2" x14ac:dyDescent="0.2">
      <c r="B2303" s="2"/>
    </row>
    <row r="2304" spans="2:2" x14ac:dyDescent="0.2">
      <c r="B2304" s="2"/>
    </row>
    <row r="2305" spans="2:2" x14ac:dyDescent="0.2">
      <c r="B2305" s="2"/>
    </row>
    <row r="2306" spans="2:2" x14ac:dyDescent="0.2">
      <c r="B2306" s="2"/>
    </row>
    <row r="2307" spans="2:2" x14ac:dyDescent="0.2">
      <c r="B2307" s="2"/>
    </row>
    <row r="2308" spans="2:2" x14ac:dyDescent="0.2">
      <c r="B2308" s="2"/>
    </row>
    <row r="2309" spans="2:2" x14ac:dyDescent="0.2">
      <c r="B2309" s="2"/>
    </row>
    <row r="2310" spans="2:2" x14ac:dyDescent="0.2">
      <c r="B2310" s="2"/>
    </row>
    <row r="2311" spans="2:2" x14ac:dyDescent="0.2">
      <c r="B2311" s="2"/>
    </row>
    <row r="2312" spans="2:2" x14ac:dyDescent="0.2">
      <c r="B2312" s="2"/>
    </row>
    <row r="2313" spans="2:2" x14ac:dyDescent="0.2">
      <c r="B2313" s="2"/>
    </row>
    <row r="2314" spans="2:2" x14ac:dyDescent="0.2">
      <c r="B2314" s="2"/>
    </row>
    <row r="2315" spans="2:2" x14ac:dyDescent="0.2">
      <c r="B2315" s="2"/>
    </row>
    <row r="2316" spans="2:2" x14ac:dyDescent="0.2">
      <c r="B2316" s="2"/>
    </row>
    <row r="2317" spans="2:2" x14ac:dyDescent="0.2">
      <c r="B2317" s="2"/>
    </row>
    <row r="2318" spans="2:2" x14ac:dyDescent="0.2">
      <c r="B2318" s="2"/>
    </row>
    <row r="2319" spans="2:2" x14ac:dyDescent="0.2">
      <c r="B2319" s="2"/>
    </row>
    <row r="2320" spans="2:2" x14ac:dyDescent="0.2">
      <c r="B2320" s="2"/>
    </row>
    <row r="2321" spans="2:2" x14ac:dyDescent="0.2">
      <c r="B2321" s="2"/>
    </row>
    <row r="2322" spans="2:2" x14ac:dyDescent="0.2">
      <c r="B2322" s="2"/>
    </row>
    <row r="2323" spans="2:2" x14ac:dyDescent="0.2">
      <c r="B2323" s="2"/>
    </row>
    <row r="2324" spans="2:2" x14ac:dyDescent="0.2">
      <c r="B2324" s="2"/>
    </row>
    <row r="2325" spans="2:2" x14ac:dyDescent="0.2">
      <c r="B2325" s="2"/>
    </row>
    <row r="2326" spans="2:2" x14ac:dyDescent="0.2">
      <c r="B2326" s="2"/>
    </row>
    <row r="2327" spans="2:2" x14ac:dyDescent="0.2">
      <c r="B2327" s="2"/>
    </row>
    <row r="2328" spans="2:2" x14ac:dyDescent="0.2">
      <c r="B2328" s="2"/>
    </row>
    <row r="2329" spans="2:2" x14ac:dyDescent="0.2">
      <c r="B2329" s="2"/>
    </row>
    <row r="2330" spans="2:2" x14ac:dyDescent="0.2">
      <c r="B2330" s="2"/>
    </row>
    <row r="2331" spans="2:2" x14ac:dyDescent="0.2">
      <c r="B2331" s="2"/>
    </row>
    <row r="2332" spans="2:2" x14ac:dyDescent="0.2">
      <c r="B2332" s="2"/>
    </row>
    <row r="2333" spans="2:2" x14ac:dyDescent="0.2">
      <c r="B2333" s="2"/>
    </row>
    <row r="2334" spans="2:2" x14ac:dyDescent="0.2">
      <c r="B2334" s="2"/>
    </row>
    <row r="2335" spans="2:2" x14ac:dyDescent="0.2">
      <c r="B2335" s="2"/>
    </row>
    <row r="2336" spans="2:2" x14ac:dyDescent="0.2">
      <c r="B2336" s="2"/>
    </row>
    <row r="2337" spans="2:2" x14ac:dyDescent="0.2">
      <c r="B2337" s="2"/>
    </row>
    <row r="2338" spans="2:2" x14ac:dyDescent="0.2">
      <c r="B2338" s="2"/>
    </row>
    <row r="2339" spans="2:2" x14ac:dyDescent="0.2">
      <c r="B2339" s="2"/>
    </row>
    <row r="2340" spans="2:2" x14ac:dyDescent="0.2">
      <c r="B2340" s="2"/>
    </row>
    <row r="2341" spans="2:2" x14ac:dyDescent="0.2">
      <c r="B2341" s="2"/>
    </row>
    <row r="2342" spans="2:2" x14ac:dyDescent="0.2">
      <c r="B2342" s="2"/>
    </row>
    <row r="2343" spans="2:2" x14ac:dyDescent="0.2">
      <c r="B2343" s="2"/>
    </row>
    <row r="2344" spans="2:2" x14ac:dyDescent="0.2">
      <c r="B2344" s="2"/>
    </row>
    <row r="2345" spans="2:2" x14ac:dyDescent="0.2">
      <c r="B2345" s="2"/>
    </row>
    <row r="2346" spans="2:2" x14ac:dyDescent="0.2">
      <c r="B2346" s="2"/>
    </row>
    <row r="2347" spans="2:2" x14ac:dyDescent="0.2">
      <c r="B2347" s="2"/>
    </row>
    <row r="2348" spans="2:2" x14ac:dyDescent="0.2">
      <c r="B2348" s="2"/>
    </row>
    <row r="2349" spans="2:2" x14ac:dyDescent="0.2">
      <c r="B2349" s="2"/>
    </row>
    <row r="2350" spans="2:2" x14ac:dyDescent="0.2">
      <c r="B2350" s="2"/>
    </row>
    <row r="2351" spans="2:2" x14ac:dyDescent="0.2">
      <c r="B2351" s="2"/>
    </row>
    <row r="2352" spans="2:2" x14ac:dyDescent="0.2">
      <c r="B2352" s="2"/>
    </row>
    <row r="2353" spans="2:2" x14ac:dyDescent="0.2">
      <c r="B2353" s="2"/>
    </row>
    <row r="2354" spans="2:2" x14ac:dyDescent="0.2">
      <c r="B2354" s="2"/>
    </row>
    <row r="2355" spans="2:2" x14ac:dyDescent="0.2">
      <c r="B2355" s="2"/>
    </row>
    <row r="2356" spans="2:2" x14ac:dyDescent="0.2">
      <c r="B2356" s="2"/>
    </row>
    <row r="2357" spans="2:2" x14ac:dyDescent="0.2">
      <c r="B2357" s="2"/>
    </row>
    <row r="2358" spans="2:2" x14ac:dyDescent="0.2">
      <c r="B2358" s="2"/>
    </row>
    <row r="2359" spans="2:2" x14ac:dyDescent="0.2">
      <c r="B2359" s="2"/>
    </row>
    <row r="2360" spans="2:2" x14ac:dyDescent="0.2">
      <c r="B2360" s="2"/>
    </row>
    <row r="2361" spans="2:2" x14ac:dyDescent="0.2">
      <c r="B2361" s="2"/>
    </row>
    <row r="2362" spans="2:2" x14ac:dyDescent="0.2">
      <c r="B2362" s="2"/>
    </row>
    <row r="2363" spans="2:2" x14ac:dyDescent="0.2">
      <c r="B2363" s="2"/>
    </row>
    <row r="2364" spans="2:2" x14ac:dyDescent="0.2">
      <c r="B2364" s="2"/>
    </row>
    <row r="2365" spans="2:2" x14ac:dyDescent="0.2">
      <c r="B2365" s="2"/>
    </row>
    <row r="2366" spans="2:2" x14ac:dyDescent="0.2">
      <c r="B2366" s="2"/>
    </row>
    <row r="2367" spans="2:2" x14ac:dyDescent="0.2">
      <c r="B2367" s="2"/>
    </row>
    <row r="2368" spans="2:2" x14ac:dyDescent="0.2">
      <c r="B2368" s="2"/>
    </row>
    <row r="2369" spans="2:2" x14ac:dyDescent="0.2">
      <c r="B2369" s="2"/>
    </row>
    <row r="2370" spans="2:2" x14ac:dyDescent="0.2">
      <c r="B2370" s="2"/>
    </row>
    <row r="2371" spans="2:2" x14ac:dyDescent="0.2">
      <c r="B2371" s="2"/>
    </row>
    <row r="2372" spans="2:2" x14ac:dyDescent="0.2">
      <c r="B2372" s="2"/>
    </row>
    <row r="2373" spans="2:2" x14ac:dyDescent="0.2">
      <c r="B2373" s="2"/>
    </row>
    <row r="2374" spans="2:2" x14ac:dyDescent="0.2">
      <c r="B2374" s="2"/>
    </row>
    <row r="2375" spans="2:2" x14ac:dyDescent="0.2">
      <c r="B2375" s="2"/>
    </row>
    <row r="2376" spans="2:2" x14ac:dyDescent="0.2">
      <c r="B2376" s="2"/>
    </row>
    <row r="2377" spans="2:2" x14ac:dyDescent="0.2">
      <c r="B2377" s="2"/>
    </row>
    <row r="2378" spans="2:2" x14ac:dyDescent="0.2">
      <c r="B2378" s="2"/>
    </row>
    <row r="2379" spans="2:2" x14ac:dyDescent="0.2">
      <c r="B2379" s="2"/>
    </row>
    <row r="2380" spans="2:2" x14ac:dyDescent="0.2">
      <c r="B2380" s="2"/>
    </row>
    <row r="2381" spans="2:2" x14ac:dyDescent="0.2">
      <c r="B2381" s="2"/>
    </row>
    <row r="2382" spans="2:2" x14ac:dyDescent="0.2">
      <c r="B2382" s="2"/>
    </row>
    <row r="2383" spans="2:2" x14ac:dyDescent="0.2">
      <c r="B2383" s="2"/>
    </row>
    <row r="2384" spans="2:2" x14ac:dyDescent="0.2">
      <c r="B2384" s="2"/>
    </row>
    <row r="2385" spans="2:2" x14ac:dyDescent="0.2">
      <c r="B2385" s="2"/>
    </row>
    <row r="2386" spans="2:2" x14ac:dyDescent="0.2">
      <c r="B2386" s="2"/>
    </row>
    <row r="2387" spans="2:2" x14ac:dyDescent="0.2">
      <c r="B2387" s="2"/>
    </row>
    <row r="2388" spans="2:2" x14ac:dyDescent="0.2">
      <c r="B2388" s="2"/>
    </row>
    <row r="2389" spans="2:2" x14ac:dyDescent="0.2">
      <c r="B2389" s="2"/>
    </row>
    <row r="2390" spans="2:2" x14ac:dyDescent="0.2">
      <c r="B2390" s="2"/>
    </row>
    <row r="2391" spans="2:2" x14ac:dyDescent="0.2">
      <c r="B2391" s="2"/>
    </row>
    <row r="2392" spans="2:2" x14ac:dyDescent="0.2">
      <c r="B2392" s="2"/>
    </row>
    <row r="2393" spans="2:2" x14ac:dyDescent="0.2">
      <c r="B2393" s="2"/>
    </row>
    <row r="2394" spans="2:2" x14ac:dyDescent="0.2">
      <c r="B2394" s="2"/>
    </row>
    <row r="2395" spans="2:2" x14ac:dyDescent="0.2">
      <c r="B2395" s="2"/>
    </row>
    <row r="2396" spans="2:2" x14ac:dyDescent="0.2">
      <c r="B2396" s="2"/>
    </row>
    <row r="2397" spans="2:2" x14ac:dyDescent="0.2">
      <c r="B2397" s="2"/>
    </row>
    <row r="2398" spans="2:2" x14ac:dyDescent="0.2">
      <c r="B2398" s="2"/>
    </row>
    <row r="2399" spans="2:2" x14ac:dyDescent="0.2">
      <c r="B2399" s="2"/>
    </row>
    <row r="2400" spans="2:2" x14ac:dyDescent="0.2">
      <c r="B2400" s="2"/>
    </row>
    <row r="2401" spans="2:2" x14ac:dyDescent="0.2">
      <c r="B2401" s="2"/>
    </row>
    <row r="2402" spans="2:2" x14ac:dyDescent="0.2">
      <c r="B2402" s="2"/>
    </row>
    <row r="2403" spans="2:2" x14ac:dyDescent="0.2">
      <c r="B2403" s="2"/>
    </row>
    <row r="2404" spans="2:2" x14ac:dyDescent="0.2">
      <c r="B2404" s="2"/>
    </row>
    <row r="2405" spans="2:2" x14ac:dyDescent="0.2">
      <c r="B2405" s="2"/>
    </row>
    <row r="2406" spans="2:2" x14ac:dyDescent="0.2">
      <c r="B2406" s="2"/>
    </row>
    <row r="2407" spans="2:2" x14ac:dyDescent="0.2">
      <c r="B2407" s="2"/>
    </row>
    <row r="2408" spans="2:2" x14ac:dyDescent="0.2">
      <c r="B2408" s="2"/>
    </row>
    <row r="2409" spans="2:2" x14ac:dyDescent="0.2">
      <c r="B2409" s="2"/>
    </row>
    <row r="2410" spans="2:2" x14ac:dyDescent="0.2">
      <c r="B2410" s="2"/>
    </row>
    <row r="2411" spans="2:2" x14ac:dyDescent="0.2">
      <c r="B2411" s="2"/>
    </row>
    <row r="2412" spans="2:2" x14ac:dyDescent="0.2">
      <c r="B2412" s="2"/>
    </row>
    <row r="2413" spans="2:2" x14ac:dyDescent="0.2">
      <c r="B2413" s="2"/>
    </row>
    <row r="2414" spans="2:2" x14ac:dyDescent="0.2">
      <c r="B2414" s="2"/>
    </row>
    <row r="2415" spans="2:2" x14ac:dyDescent="0.2">
      <c r="B2415" s="2"/>
    </row>
    <row r="2416" spans="2:2" x14ac:dyDescent="0.2">
      <c r="B2416" s="2"/>
    </row>
    <row r="2417" spans="2:2" x14ac:dyDescent="0.2">
      <c r="B2417" s="2"/>
    </row>
    <row r="2418" spans="2:2" x14ac:dyDescent="0.2">
      <c r="B2418" s="2"/>
    </row>
    <row r="2419" spans="2:2" x14ac:dyDescent="0.2">
      <c r="B2419" s="2"/>
    </row>
    <row r="2420" spans="2:2" x14ac:dyDescent="0.2">
      <c r="B2420" s="2"/>
    </row>
    <row r="2421" spans="2:2" x14ac:dyDescent="0.2">
      <c r="B2421" s="2"/>
    </row>
    <row r="2422" spans="2:2" x14ac:dyDescent="0.2">
      <c r="B2422" s="2"/>
    </row>
    <row r="2423" spans="2:2" x14ac:dyDescent="0.2">
      <c r="B2423" s="2"/>
    </row>
    <row r="2424" spans="2:2" x14ac:dyDescent="0.2">
      <c r="B2424" s="2"/>
    </row>
    <row r="2425" spans="2:2" x14ac:dyDescent="0.2">
      <c r="B2425" s="2"/>
    </row>
    <row r="2426" spans="2:2" x14ac:dyDescent="0.2">
      <c r="B2426" s="2"/>
    </row>
    <row r="2427" spans="2:2" x14ac:dyDescent="0.2">
      <c r="B2427" s="2"/>
    </row>
    <row r="2428" spans="2:2" x14ac:dyDescent="0.2">
      <c r="B2428" s="2"/>
    </row>
    <row r="2429" spans="2:2" x14ac:dyDescent="0.2">
      <c r="B2429" s="2"/>
    </row>
    <row r="2430" spans="2:2" x14ac:dyDescent="0.2">
      <c r="B2430" s="2"/>
    </row>
    <row r="2431" spans="2:2" x14ac:dyDescent="0.2">
      <c r="B2431" s="2"/>
    </row>
    <row r="2432" spans="2:2" x14ac:dyDescent="0.2">
      <c r="B2432" s="2"/>
    </row>
    <row r="2433" spans="2:2" x14ac:dyDescent="0.2">
      <c r="B2433" s="2"/>
    </row>
    <row r="2434" spans="2:2" x14ac:dyDescent="0.2">
      <c r="B2434" s="2"/>
    </row>
    <row r="2435" spans="2:2" x14ac:dyDescent="0.2">
      <c r="B2435" s="2"/>
    </row>
    <row r="2436" spans="2:2" x14ac:dyDescent="0.2">
      <c r="B2436" s="2"/>
    </row>
    <row r="2437" spans="2:2" x14ac:dyDescent="0.2">
      <c r="B2437" s="2"/>
    </row>
    <row r="2438" spans="2:2" x14ac:dyDescent="0.2">
      <c r="B2438" s="2"/>
    </row>
    <row r="2439" spans="2:2" x14ac:dyDescent="0.2">
      <c r="B2439" s="2"/>
    </row>
    <row r="2440" spans="2:2" x14ac:dyDescent="0.2">
      <c r="B2440" s="2"/>
    </row>
    <row r="2441" spans="2:2" x14ac:dyDescent="0.2">
      <c r="B2441" s="2"/>
    </row>
    <row r="2442" spans="2:2" x14ac:dyDescent="0.2">
      <c r="B2442" s="2"/>
    </row>
    <row r="2443" spans="2:2" x14ac:dyDescent="0.2">
      <c r="B2443" s="2"/>
    </row>
    <row r="2444" spans="2:2" x14ac:dyDescent="0.2">
      <c r="B2444" s="2"/>
    </row>
    <row r="2445" spans="2:2" x14ac:dyDescent="0.2">
      <c r="B2445" s="2"/>
    </row>
    <row r="2446" spans="2:2" x14ac:dyDescent="0.2">
      <c r="B2446" s="2"/>
    </row>
    <row r="2447" spans="2:2" x14ac:dyDescent="0.2">
      <c r="B2447" s="2"/>
    </row>
    <row r="2448" spans="2:2" x14ac:dyDescent="0.2">
      <c r="B2448" s="2"/>
    </row>
    <row r="2449" spans="2:2" x14ac:dyDescent="0.2">
      <c r="B2449" s="2"/>
    </row>
    <row r="2450" spans="2:2" x14ac:dyDescent="0.2">
      <c r="B2450" s="2"/>
    </row>
    <row r="2451" spans="2:2" x14ac:dyDescent="0.2">
      <c r="B2451" s="2"/>
    </row>
    <row r="2452" spans="2:2" x14ac:dyDescent="0.2">
      <c r="B2452" s="2"/>
    </row>
    <row r="2453" spans="2:2" x14ac:dyDescent="0.2">
      <c r="B2453" s="2"/>
    </row>
    <row r="2454" spans="2:2" x14ac:dyDescent="0.2">
      <c r="B2454" s="2"/>
    </row>
    <row r="2455" spans="2:2" x14ac:dyDescent="0.2">
      <c r="B2455" s="2"/>
    </row>
    <row r="2456" spans="2:2" x14ac:dyDescent="0.2">
      <c r="B2456" s="2"/>
    </row>
    <row r="2457" spans="2:2" x14ac:dyDescent="0.2">
      <c r="B2457" s="2"/>
    </row>
    <row r="2458" spans="2:2" x14ac:dyDescent="0.2">
      <c r="B2458" s="2"/>
    </row>
    <row r="2459" spans="2:2" x14ac:dyDescent="0.2">
      <c r="B2459" s="2"/>
    </row>
    <row r="2460" spans="2:2" x14ac:dyDescent="0.2">
      <c r="B2460" s="2"/>
    </row>
    <row r="2461" spans="2:2" x14ac:dyDescent="0.2">
      <c r="B2461" s="2"/>
    </row>
    <row r="2462" spans="2:2" x14ac:dyDescent="0.2">
      <c r="B2462" s="2"/>
    </row>
    <row r="2463" spans="2:2" x14ac:dyDescent="0.2">
      <c r="B2463" s="2"/>
    </row>
    <row r="2464" spans="2:2" x14ac:dyDescent="0.2">
      <c r="B2464" s="2"/>
    </row>
    <row r="2465" spans="2:2" x14ac:dyDescent="0.2">
      <c r="B2465" s="2"/>
    </row>
    <row r="2466" spans="2:2" x14ac:dyDescent="0.2">
      <c r="B2466" s="2"/>
    </row>
    <row r="2467" spans="2:2" x14ac:dyDescent="0.2">
      <c r="B2467" s="2"/>
    </row>
    <row r="2468" spans="2:2" x14ac:dyDescent="0.2">
      <c r="B2468" s="2"/>
    </row>
    <row r="2469" spans="2:2" x14ac:dyDescent="0.2">
      <c r="B2469" s="2"/>
    </row>
    <row r="2470" spans="2:2" x14ac:dyDescent="0.2">
      <c r="B2470" s="2"/>
    </row>
    <row r="2471" spans="2:2" x14ac:dyDescent="0.2">
      <c r="B2471" s="2"/>
    </row>
    <row r="2472" spans="2:2" x14ac:dyDescent="0.2">
      <c r="B2472" s="2"/>
    </row>
    <row r="2473" spans="2:2" x14ac:dyDescent="0.2">
      <c r="B2473" s="2"/>
    </row>
    <row r="2474" spans="2:2" x14ac:dyDescent="0.2">
      <c r="B2474" s="2"/>
    </row>
    <row r="2475" spans="2:2" x14ac:dyDescent="0.2">
      <c r="B2475" s="2"/>
    </row>
    <row r="2476" spans="2:2" x14ac:dyDescent="0.2">
      <c r="B2476" s="2"/>
    </row>
    <row r="2477" spans="2:2" x14ac:dyDescent="0.2">
      <c r="B2477" s="2"/>
    </row>
    <row r="2478" spans="2:2" x14ac:dyDescent="0.2">
      <c r="B2478" s="2"/>
    </row>
    <row r="2479" spans="2:2" x14ac:dyDescent="0.2">
      <c r="B2479" s="2"/>
    </row>
    <row r="2480" spans="2:2" x14ac:dyDescent="0.2">
      <c r="B2480" s="2"/>
    </row>
    <row r="2481" spans="2:2" x14ac:dyDescent="0.2">
      <c r="B2481" s="2"/>
    </row>
    <row r="2482" spans="2:2" x14ac:dyDescent="0.2">
      <c r="B2482" s="2"/>
    </row>
    <row r="2483" spans="2:2" x14ac:dyDescent="0.2">
      <c r="B2483" s="2"/>
    </row>
    <row r="2484" spans="2:2" x14ac:dyDescent="0.2">
      <c r="B2484" s="2"/>
    </row>
    <row r="2485" spans="2:2" x14ac:dyDescent="0.2">
      <c r="B2485" s="2"/>
    </row>
    <row r="2486" spans="2:2" x14ac:dyDescent="0.2">
      <c r="B2486" s="2"/>
    </row>
    <row r="2487" spans="2:2" x14ac:dyDescent="0.2">
      <c r="B2487" s="2"/>
    </row>
    <row r="2488" spans="2:2" x14ac:dyDescent="0.2">
      <c r="B2488" s="2"/>
    </row>
    <row r="2489" spans="2:2" x14ac:dyDescent="0.2">
      <c r="B2489" s="2"/>
    </row>
    <row r="2490" spans="2:2" x14ac:dyDescent="0.2">
      <c r="B2490" s="2"/>
    </row>
    <row r="2491" spans="2:2" x14ac:dyDescent="0.2">
      <c r="B2491" s="2"/>
    </row>
    <row r="2492" spans="2:2" x14ac:dyDescent="0.2">
      <c r="B2492" s="2"/>
    </row>
    <row r="2493" spans="2:2" x14ac:dyDescent="0.2">
      <c r="B2493" s="2"/>
    </row>
    <row r="2494" spans="2:2" x14ac:dyDescent="0.2">
      <c r="B2494" s="2"/>
    </row>
    <row r="2495" spans="2:2" x14ac:dyDescent="0.2">
      <c r="B2495" s="2"/>
    </row>
    <row r="2496" spans="2:2" x14ac:dyDescent="0.2">
      <c r="B2496" s="2"/>
    </row>
    <row r="2497" spans="2:2" x14ac:dyDescent="0.2">
      <c r="B2497" s="2"/>
    </row>
    <row r="2498" spans="2:2" x14ac:dyDescent="0.2">
      <c r="B2498" s="2"/>
    </row>
    <row r="2499" spans="2:2" x14ac:dyDescent="0.2">
      <c r="B2499" s="2"/>
    </row>
    <row r="2500" spans="2:2" x14ac:dyDescent="0.2">
      <c r="B2500" s="2"/>
    </row>
    <row r="2501" spans="2:2" x14ac:dyDescent="0.2">
      <c r="B2501" s="2"/>
    </row>
    <row r="2502" spans="2:2" x14ac:dyDescent="0.2">
      <c r="B2502" s="2"/>
    </row>
    <row r="2503" spans="2:2" x14ac:dyDescent="0.2">
      <c r="B2503" s="2"/>
    </row>
    <row r="2504" spans="2:2" x14ac:dyDescent="0.2">
      <c r="B2504" s="2"/>
    </row>
    <row r="2505" spans="2:2" x14ac:dyDescent="0.2">
      <c r="B2505" s="2"/>
    </row>
    <row r="2506" spans="2:2" x14ac:dyDescent="0.2">
      <c r="B2506" s="2"/>
    </row>
    <row r="2507" spans="2:2" x14ac:dyDescent="0.2">
      <c r="B2507" s="2"/>
    </row>
    <row r="2508" spans="2:2" x14ac:dyDescent="0.2">
      <c r="B2508" s="2"/>
    </row>
    <row r="2509" spans="2:2" x14ac:dyDescent="0.2">
      <c r="B2509" s="2"/>
    </row>
    <row r="2510" spans="2:2" x14ac:dyDescent="0.2">
      <c r="B2510" s="2"/>
    </row>
    <row r="2511" spans="2:2" x14ac:dyDescent="0.2">
      <c r="B2511" s="2"/>
    </row>
    <row r="2512" spans="2:2" x14ac:dyDescent="0.2">
      <c r="B2512" s="2"/>
    </row>
    <row r="2513" spans="2:2" x14ac:dyDescent="0.2">
      <c r="B2513" s="2"/>
    </row>
    <row r="2514" spans="2:2" x14ac:dyDescent="0.2">
      <c r="B2514" s="2"/>
    </row>
    <row r="2515" spans="2:2" x14ac:dyDescent="0.2">
      <c r="B2515" s="2"/>
    </row>
    <row r="2516" spans="2:2" x14ac:dyDescent="0.2">
      <c r="B2516" s="2"/>
    </row>
    <row r="2517" spans="2:2" x14ac:dyDescent="0.2">
      <c r="B2517" s="2"/>
    </row>
    <row r="2518" spans="2:2" x14ac:dyDescent="0.2">
      <c r="B2518" s="2"/>
    </row>
    <row r="2519" spans="2:2" x14ac:dyDescent="0.2">
      <c r="B2519" s="2"/>
    </row>
    <row r="2520" spans="2:2" x14ac:dyDescent="0.2">
      <c r="B2520" s="2"/>
    </row>
    <row r="2521" spans="2:2" x14ac:dyDescent="0.2">
      <c r="B2521" s="2"/>
    </row>
    <row r="2522" spans="2:2" x14ac:dyDescent="0.2">
      <c r="B2522" s="2"/>
    </row>
    <row r="2523" spans="2:2" x14ac:dyDescent="0.2">
      <c r="B2523" s="2"/>
    </row>
    <row r="2524" spans="2:2" x14ac:dyDescent="0.2">
      <c r="B2524" s="2"/>
    </row>
    <row r="2525" spans="2:2" x14ac:dyDescent="0.2">
      <c r="B2525" s="2"/>
    </row>
    <row r="2526" spans="2:2" x14ac:dyDescent="0.2">
      <c r="B2526" s="2"/>
    </row>
    <row r="2527" spans="2:2" x14ac:dyDescent="0.2">
      <c r="B2527" s="2"/>
    </row>
    <row r="2528" spans="2:2" x14ac:dyDescent="0.2">
      <c r="B2528" s="2"/>
    </row>
    <row r="2529" spans="2:2" x14ac:dyDescent="0.2">
      <c r="B2529" s="2"/>
    </row>
    <row r="2530" spans="2:2" x14ac:dyDescent="0.2">
      <c r="B2530" s="2"/>
    </row>
    <row r="2531" spans="2:2" x14ac:dyDescent="0.2">
      <c r="B2531" s="2"/>
    </row>
    <row r="2532" spans="2:2" x14ac:dyDescent="0.2">
      <c r="B2532" s="2"/>
    </row>
    <row r="2533" spans="2:2" x14ac:dyDescent="0.2">
      <c r="B2533" s="2"/>
    </row>
    <row r="2534" spans="2:2" x14ac:dyDescent="0.2">
      <c r="B2534" s="2"/>
    </row>
    <row r="2535" spans="2:2" x14ac:dyDescent="0.2">
      <c r="B2535" s="2"/>
    </row>
    <row r="2536" spans="2:2" x14ac:dyDescent="0.2">
      <c r="B2536" s="2"/>
    </row>
    <row r="2537" spans="2:2" x14ac:dyDescent="0.2">
      <c r="B2537" s="2"/>
    </row>
    <row r="2538" spans="2:2" x14ac:dyDescent="0.2">
      <c r="B2538" s="2"/>
    </row>
    <row r="2539" spans="2:2" x14ac:dyDescent="0.2">
      <c r="B2539" s="2"/>
    </row>
    <row r="2540" spans="2:2" x14ac:dyDescent="0.2">
      <c r="B2540" s="2"/>
    </row>
    <row r="2541" spans="2:2" x14ac:dyDescent="0.2">
      <c r="B2541" s="2"/>
    </row>
    <row r="2542" spans="2:2" x14ac:dyDescent="0.2">
      <c r="B2542" s="2"/>
    </row>
    <row r="2543" spans="2:2" x14ac:dyDescent="0.2">
      <c r="B2543" s="2"/>
    </row>
    <row r="2544" spans="2:2" x14ac:dyDescent="0.2">
      <c r="B2544" s="2"/>
    </row>
    <row r="2545" spans="2:2" x14ac:dyDescent="0.2">
      <c r="B2545" s="2"/>
    </row>
    <row r="2546" spans="2:2" x14ac:dyDescent="0.2">
      <c r="B2546" s="2"/>
    </row>
    <row r="2547" spans="2:2" x14ac:dyDescent="0.2">
      <c r="B2547" s="2"/>
    </row>
    <row r="2548" spans="2:2" x14ac:dyDescent="0.2">
      <c r="B2548" s="2"/>
    </row>
    <row r="2549" spans="2:2" x14ac:dyDescent="0.2">
      <c r="B2549" s="2"/>
    </row>
    <row r="2550" spans="2:2" x14ac:dyDescent="0.2">
      <c r="B2550" s="2"/>
    </row>
    <row r="2551" spans="2:2" x14ac:dyDescent="0.2">
      <c r="B2551" s="2"/>
    </row>
    <row r="2552" spans="2:2" x14ac:dyDescent="0.2">
      <c r="B2552" s="2"/>
    </row>
    <row r="2553" spans="2:2" x14ac:dyDescent="0.2">
      <c r="B2553" s="2"/>
    </row>
    <row r="2554" spans="2:2" x14ac:dyDescent="0.2">
      <c r="B2554" s="2"/>
    </row>
    <row r="2555" spans="2:2" x14ac:dyDescent="0.2">
      <c r="B2555" s="2"/>
    </row>
    <row r="2556" spans="2:2" x14ac:dyDescent="0.2">
      <c r="B2556" s="2"/>
    </row>
    <row r="2557" spans="2:2" x14ac:dyDescent="0.2">
      <c r="B2557" s="2"/>
    </row>
    <row r="2558" spans="2:2" x14ac:dyDescent="0.2">
      <c r="B2558" s="2"/>
    </row>
    <row r="2559" spans="2:2" x14ac:dyDescent="0.2">
      <c r="B2559" s="2"/>
    </row>
    <row r="2560" spans="2:2" x14ac:dyDescent="0.2">
      <c r="B2560" s="2"/>
    </row>
    <row r="2561" spans="2:2" x14ac:dyDescent="0.2">
      <c r="B2561" s="2"/>
    </row>
    <row r="2562" spans="2:2" x14ac:dyDescent="0.2">
      <c r="B2562" s="2"/>
    </row>
    <row r="2563" spans="2:2" x14ac:dyDescent="0.2">
      <c r="B2563" s="2"/>
    </row>
    <row r="2564" spans="2:2" x14ac:dyDescent="0.2">
      <c r="B2564" s="2"/>
    </row>
    <row r="2565" spans="2:2" x14ac:dyDescent="0.2">
      <c r="B2565" s="2"/>
    </row>
    <row r="2566" spans="2:2" x14ac:dyDescent="0.2">
      <c r="B2566" s="2"/>
    </row>
    <row r="2567" spans="2:2" x14ac:dyDescent="0.2">
      <c r="B2567" s="2"/>
    </row>
    <row r="2568" spans="2:2" x14ac:dyDescent="0.2">
      <c r="B2568" s="2"/>
    </row>
    <row r="2569" spans="2:2" x14ac:dyDescent="0.2">
      <c r="B2569" s="2"/>
    </row>
    <row r="2570" spans="2:2" x14ac:dyDescent="0.2">
      <c r="B2570" s="2"/>
    </row>
    <row r="2571" spans="2:2" x14ac:dyDescent="0.2">
      <c r="B2571" s="2"/>
    </row>
    <row r="2572" spans="2:2" x14ac:dyDescent="0.2">
      <c r="B2572" s="2"/>
    </row>
    <row r="2573" spans="2:2" x14ac:dyDescent="0.2">
      <c r="B2573" s="2"/>
    </row>
    <row r="2574" spans="2:2" x14ac:dyDescent="0.2">
      <c r="B2574" s="2"/>
    </row>
    <row r="2575" spans="2:2" x14ac:dyDescent="0.2">
      <c r="B2575" s="2"/>
    </row>
    <row r="2576" spans="2:2" x14ac:dyDescent="0.2">
      <c r="B2576" s="2"/>
    </row>
    <row r="2577" spans="2:2" x14ac:dyDescent="0.2">
      <c r="B2577" s="2"/>
    </row>
    <row r="2578" spans="2:2" x14ac:dyDescent="0.2">
      <c r="B2578" s="2"/>
    </row>
    <row r="2579" spans="2:2" x14ac:dyDescent="0.2">
      <c r="B2579" s="2"/>
    </row>
    <row r="2580" spans="2:2" x14ac:dyDescent="0.2">
      <c r="B2580" s="2"/>
    </row>
    <row r="2581" spans="2:2" x14ac:dyDescent="0.2">
      <c r="B2581" s="2"/>
    </row>
    <row r="2582" spans="2:2" x14ac:dyDescent="0.2">
      <c r="B2582" s="2"/>
    </row>
    <row r="2583" spans="2:2" x14ac:dyDescent="0.2">
      <c r="B2583" s="2"/>
    </row>
    <row r="2584" spans="2:2" x14ac:dyDescent="0.2">
      <c r="B2584" s="2"/>
    </row>
    <row r="2585" spans="2:2" x14ac:dyDescent="0.2">
      <c r="B2585" s="2"/>
    </row>
    <row r="2586" spans="2:2" x14ac:dyDescent="0.2">
      <c r="B2586" s="2"/>
    </row>
    <row r="2587" spans="2:2" x14ac:dyDescent="0.2">
      <c r="B2587" s="2"/>
    </row>
    <row r="2588" spans="2:2" x14ac:dyDescent="0.2">
      <c r="B2588" s="2"/>
    </row>
    <row r="2589" spans="2:2" x14ac:dyDescent="0.2">
      <c r="B2589" s="2"/>
    </row>
    <row r="2590" spans="2:2" x14ac:dyDescent="0.2">
      <c r="B2590" s="2"/>
    </row>
    <row r="2591" spans="2:2" x14ac:dyDescent="0.2">
      <c r="B2591" s="2"/>
    </row>
    <row r="2592" spans="2:2" x14ac:dyDescent="0.2">
      <c r="B2592" s="2"/>
    </row>
    <row r="2593" spans="2:2" x14ac:dyDescent="0.2">
      <c r="B2593" s="2"/>
    </row>
    <row r="2594" spans="2:2" x14ac:dyDescent="0.2">
      <c r="B2594" s="2"/>
    </row>
    <row r="2595" spans="2:2" x14ac:dyDescent="0.2">
      <c r="B2595" s="2"/>
    </row>
    <row r="2596" spans="2:2" x14ac:dyDescent="0.2">
      <c r="B2596" s="2"/>
    </row>
    <row r="2597" spans="2:2" x14ac:dyDescent="0.2">
      <c r="B2597" s="2"/>
    </row>
    <row r="2598" spans="2:2" x14ac:dyDescent="0.2">
      <c r="B2598" s="2"/>
    </row>
    <row r="2599" spans="2:2" x14ac:dyDescent="0.2">
      <c r="B2599" s="2"/>
    </row>
    <row r="2600" spans="2:2" x14ac:dyDescent="0.2">
      <c r="B2600" s="2"/>
    </row>
    <row r="2601" spans="2:2" x14ac:dyDescent="0.2">
      <c r="B2601" s="2"/>
    </row>
    <row r="2602" spans="2:2" x14ac:dyDescent="0.2">
      <c r="B2602" s="2"/>
    </row>
    <row r="2603" spans="2:2" x14ac:dyDescent="0.2">
      <c r="B2603" s="2"/>
    </row>
    <row r="2604" spans="2:2" x14ac:dyDescent="0.2">
      <c r="B2604" s="2"/>
    </row>
    <row r="2605" spans="2:2" x14ac:dyDescent="0.2">
      <c r="B2605" s="2"/>
    </row>
    <row r="2606" spans="2:2" x14ac:dyDescent="0.2">
      <c r="B2606" s="2"/>
    </row>
    <row r="2607" spans="2:2" x14ac:dyDescent="0.2">
      <c r="B2607" s="2"/>
    </row>
    <row r="2608" spans="2:2" x14ac:dyDescent="0.2">
      <c r="B2608" s="2"/>
    </row>
    <row r="2609" spans="2:2" x14ac:dyDescent="0.2">
      <c r="B2609" s="2"/>
    </row>
    <row r="2610" spans="2:2" x14ac:dyDescent="0.2">
      <c r="B2610" s="2"/>
    </row>
    <row r="2611" spans="2:2" x14ac:dyDescent="0.2">
      <c r="B2611" s="2"/>
    </row>
    <row r="2612" spans="2:2" x14ac:dyDescent="0.2">
      <c r="B2612" s="2"/>
    </row>
    <row r="2613" spans="2:2" x14ac:dyDescent="0.2">
      <c r="B2613" s="2"/>
    </row>
    <row r="2614" spans="2:2" x14ac:dyDescent="0.2">
      <c r="B2614" s="2"/>
    </row>
    <row r="2615" spans="2:2" x14ac:dyDescent="0.2">
      <c r="B2615" s="2"/>
    </row>
    <row r="2616" spans="2:2" x14ac:dyDescent="0.2">
      <c r="B2616" s="2"/>
    </row>
    <row r="2617" spans="2:2" x14ac:dyDescent="0.2">
      <c r="B2617" s="2"/>
    </row>
    <row r="2618" spans="2:2" x14ac:dyDescent="0.2">
      <c r="B2618" s="2"/>
    </row>
    <row r="2619" spans="2:2" x14ac:dyDescent="0.2">
      <c r="B2619" s="2"/>
    </row>
    <row r="2620" spans="2:2" x14ac:dyDescent="0.2">
      <c r="B2620" s="2"/>
    </row>
    <row r="2621" spans="2:2" x14ac:dyDescent="0.2">
      <c r="B2621" s="2"/>
    </row>
    <row r="2622" spans="2:2" x14ac:dyDescent="0.2">
      <c r="B2622" s="2"/>
    </row>
    <row r="2623" spans="2:2" x14ac:dyDescent="0.2">
      <c r="B2623" s="2"/>
    </row>
    <row r="2624" spans="2:2" x14ac:dyDescent="0.2">
      <c r="B2624" s="2"/>
    </row>
    <row r="2625" spans="2:2" x14ac:dyDescent="0.2">
      <c r="B2625" s="2"/>
    </row>
    <row r="2626" spans="2:2" x14ac:dyDescent="0.2">
      <c r="B2626" s="2"/>
    </row>
    <row r="2627" spans="2:2" x14ac:dyDescent="0.2">
      <c r="B2627" s="2"/>
    </row>
    <row r="2628" spans="2:2" x14ac:dyDescent="0.2">
      <c r="B2628" s="2"/>
    </row>
    <row r="2629" spans="2:2" x14ac:dyDescent="0.2">
      <c r="B2629" s="2"/>
    </row>
    <row r="2630" spans="2:2" x14ac:dyDescent="0.2">
      <c r="B2630" s="2"/>
    </row>
    <row r="2631" spans="2:2" x14ac:dyDescent="0.2">
      <c r="B2631" s="2"/>
    </row>
    <row r="2632" spans="2:2" x14ac:dyDescent="0.2">
      <c r="B2632" s="2"/>
    </row>
    <row r="2633" spans="2:2" x14ac:dyDescent="0.2">
      <c r="B2633" s="2"/>
    </row>
    <row r="2634" spans="2:2" x14ac:dyDescent="0.2">
      <c r="B2634" s="2"/>
    </row>
    <row r="2635" spans="2:2" x14ac:dyDescent="0.2">
      <c r="B2635" s="2"/>
    </row>
    <row r="2636" spans="2:2" x14ac:dyDescent="0.2">
      <c r="B2636" s="2"/>
    </row>
    <row r="2637" spans="2:2" x14ac:dyDescent="0.2">
      <c r="B2637" s="2"/>
    </row>
    <row r="2638" spans="2:2" x14ac:dyDescent="0.2">
      <c r="B2638" s="2"/>
    </row>
    <row r="2639" spans="2:2" x14ac:dyDescent="0.2">
      <c r="B2639" s="2"/>
    </row>
    <row r="2640" spans="2:2" x14ac:dyDescent="0.2">
      <c r="B2640" s="2"/>
    </row>
    <row r="2641" spans="2:2" x14ac:dyDescent="0.2">
      <c r="B2641" s="2"/>
    </row>
    <row r="2642" spans="2:2" x14ac:dyDescent="0.2">
      <c r="B2642" s="2"/>
    </row>
    <row r="2643" spans="2:2" x14ac:dyDescent="0.2">
      <c r="B2643" s="2"/>
    </row>
    <row r="2644" spans="2:2" x14ac:dyDescent="0.2">
      <c r="B2644" s="2"/>
    </row>
    <row r="2645" spans="2:2" x14ac:dyDescent="0.2">
      <c r="B2645" s="2"/>
    </row>
    <row r="2646" spans="2:2" x14ac:dyDescent="0.2">
      <c r="B2646" s="2"/>
    </row>
    <row r="2647" spans="2:2" x14ac:dyDescent="0.2">
      <c r="B2647" s="2"/>
    </row>
    <row r="2648" spans="2:2" x14ac:dyDescent="0.2">
      <c r="B2648" s="2"/>
    </row>
    <row r="2649" spans="2:2" x14ac:dyDescent="0.2">
      <c r="B2649" s="2"/>
    </row>
    <row r="2650" spans="2:2" x14ac:dyDescent="0.2">
      <c r="B2650" s="2"/>
    </row>
    <row r="2651" spans="2:2" x14ac:dyDescent="0.2">
      <c r="B2651" s="2"/>
    </row>
    <row r="2652" spans="2:2" x14ac:dyDescent="0.2">
      <c r="B2652" s="2"/>
    </row>
    <row r="2653" spans="2:2" x14ac:dyDescent="0.2">
      <c r="B2653" s="2"/>
    </row>
    <row r="2654" spans="2:2" x14ac:dyDescent="0.2">
      <c r="B2654" s="2"/>
    </row>
    <row r="2655" spans="2:2" x14ac:dyDescent="0.2">
      <c r="B2655" s="2"/>
    </row>
    <row r="2656" spans="2:2" x14ac:dyDescent="0.2">
      <c r="B2656" s="2"/>
    </row>
    <row r="2657" spans="2:2" x14ac:dyDescent="0.2">
      <c r="B2657" s="2"/>
    </row>
    <row r="2658" spans="2:2" x14ac:dyDescent="0.2">
      <c r="B2658" s="2"/>
    </row>
    <row r="2659" spans="2:2" x14ac:dyDescent="0.2">
      <c r="B2659" s="2"/>
    </row>
    <row r="2660" spans="2:2" x14ac:dyDescent="0.2">
      <c r="B2660" s="2"/>
    </row>
    <row r="2661" spans="2:2" x14ac:dyDescent="0.2">
      <c r="B2661" s="2"/>
    </row>
    <row r="2662" spans="2:2" x14ac:dyDescent="0.2">
      <c r="B2662" s="2"/>
    </row>
    <row r="2663" spans="2:2" x14ac:dyDescent="0.2">
      <c r="B2663" s="2"/>
    </row>
    <row r="2664" spans="2:2" x14ac:dyDescent="0.2">
      <c r="B2664" s="2"/>
    </row>
    <row r="2665" spans="2:2" x14ac:dyDescent="0.2">
      <c r="B2665" s="2"/>
    </row>
    <row r="2666" spans="2:2" x14ac:dyDescent="0.2">
      <c r="B2666" s="2"/>
    </row>
    <row r="2667" spans="2:2" x14ac:dyDescent="0.2">
      <c r="B2667" s="2"/>
    </row>
    <row r="2668" spans="2:2" x14ac:dyDescent="0.2">
      <c r="B2668" s="2"/>
    </row>
    <row r="2669" spans="2:2" x14ac:dyDescent="0.2">
      <c r="B2669" s="2"/>
    </row>
    <row r="2670" spans="2:2" x14ac:dyDescent="0.2">
      <c r="B2670" s="2"/>
    </row>
    <row r="2671" spans="2:2" x14ac:dyDescent="0.2">
      <c r="B2671" s="2"/>
    </row>
    <row r="2672" spans="2:2" x14ac:dyDescent="0.2">
      <c r="B2672" s="2"/>
    </row>
    <row r="2673" spans="2:2" x14ac:dyDescent="0.2">
      <c r="B2673" s="2"/>
    </row>
    <row r="2674" spans="2:2" x14ac:dyDescent="0.2">
      <c r="B2674" s="2"/>
    </row>
    <row r="2675" spans="2:2" x14ac:dyDescent="0.2">
      <c r="B2675" s="2"/>
    </row>
    <row r="2676" spans="2:2" x14ac:dyDescent="0.2">
      <c r="B2676" s="2"/>
    </row>
    <row r="2677" spans="2:2" x14ac:dyDescent="0.2">
      <c r="B2677" s="2"/>
    </row>
    <row r="2678" spans="2:2" x14ac:dyDescent="0.2">
      <c r="B2678" s="2"/>
    </row>
    <row r="2679" spans="2:2" x14ac:dyDescent="0.2">
      <c r="B2679" s="2"/>
    </row>
    <row r="2680" spans="2:2" x14ac:dyDescent="0.2">
      <c r="B2680" s="2"/>
    </row>
    <row r="2681" spans="2:2" x14ac:dyDescent="0.2">
      <c r="B2681" s="2"/>
    </row>
    <row r="2682" spans="2:2" x14ac:dyDescent="0.2">
      <c r="B2682" s="2"/>
    </row>
    <row r="2683" spans="2:2" x14ac:dyDescent="0.2">
      <c r="B2683" s="2"/>
    </row>
    <row r="2684" spans="2:2" x14ac:dyDescent="0.2">
      <c r="B2684" s="2"/>
    </row>
    <row r="2685" spans="2:2" x14ac:dyDescent="0.2">
      <c r="B2685" s="2"/>
    </row>
    <row r="2686" spans="2:2" x14ac:dyDescent="0.2">
      <c r="B2686" s="2"/>
    </row>
    <row r="2687" spans="2:2" x14ac:dyDescent="0.2">
      <c r="B2687" s="2"/>
    </row>
    <row r="2688" spans="2:2" x14ac:dyDescent="0.2">
      <c r="B2688" s="2"/>
    </row>
    <row r="2689" spans="2:2" x14ac:dyDescent="0.2">
      <c r="B2689" s="2"/>
    </row>
    <row r="2690" spans="2:2" x14ac:dyDescent="0.2">
      <c r="B2690" s="2"/>
    </row>
    <row r="2691" spans="2:2" x14ac:dyDescent="0.2">
      <c r="B2691" s="2"/>
    </row>
    <row r="2692" spans="2:2" x14ac:dyDescent="0.2">
      <c r="B2692" s="2"/>
    </row>
    <row r="2693" spans="2:2" x14ac:dyDescent="0.2">
      <c r="B2693" s="2"/>
    </row>
    <row r="2694" spans="2:2" x14ac:dyDescent="0.2">
      <c r="B2694" s="2"/>
    </row>
    <row r="2695" spans="2:2" x14ac:dyDescent="0.2">
      <c r="B2695" s="2"/>
    </row>
    <row r="2696" spans="2:2" x14ac:dyDescent="0.2">
      <c r="B2696" s="2"/>
    </row>
    <row r="2697" spans="2:2" x14ac:dyDescent="0.2">
      <c r="B2697" s="2"/>
    </row>
    <row r="2698" spans="2:2" x14ac:dyDescent="0.2">
      <c r="B2698" s="2"/>
    </row>
    <row r="2699" spans="2:2" x14ac:dyDescent="0.2">
      <c r="B2699" s="2"/>
    </row>
    <row r="2700" spans="2:2" x14ac:dyDescent="0.2">
      <c r="B2700" s="2"/>
    </row>
    <row r="2701" spans="2:2" x14ac:dyDescent="0.2">
      <c r="B2701" s="2"/>
    </row>
    <row r="2702" spans="2:2" x14ac:dyDescent="0.2">
      <c r="B2702" s="2"/>
    </row>
    <row r="2703" spans="2:2" x14ac:dyDescent="0.2">
      <c r="B2703" s="2"/>
    </row>
    <row r="2704" spans="2:2" x14ac:dyDescent="0.2">
      <c r="B2704" s="2"/>
    </row>
    <row r="2705" spans="2:2" x14ac:dyDescent="0.2">
      <c r="B2705" s="2"/>
    </row>
    <row r="2706" spans="2:2" x14ac:dyDescent="0.2">
      <c r="B2706" s="2"/>
    </row>
    <row r="2707" spans="2:2" x14ac:dyDescent="0.2">
      <c r="B2707" s="2"/>
    </row>
    <row r="2708" spans="2:2" x14ac:dyDescent="0.2">
      <c r="B2708" s="2"/>
    </row>
    <row r="2709" spans="2:2" x14ac:dyDescent="0.2">
      <c r="B2709" s="2"/>
    </row>
    <row r="2710" spans="2:2" x14ac:dyDescent="0.2">
      <c r="B2710" s="2"/>
    </row>
    <row r="2711" spans="2:2" x14ac:dyDescent="0.2">
      <c r="B2711" s="2"/>
    </row>
    <row r="2712" spans="2:2" x14ac:dyDescent="0.2">
      <c r="B2712" s="2"/>
    </row>
    <row r="2713" spans="2:2" x14ac:dyDescent="0.2">
      <c r="B2713" s="2"/>
    </row>
    <row r="2714" spans="2:2" x14ac:dyDescent="0.2">
      <c r="B2714" s="2"/>
    </row>
    <row r="2715" spans="2:2" x14ac:dyDescent="0.2">
      <c r="B2715" s="2"/>
    </row>
    <row r="2716" spans="2:2" x14ac:dyDescent="0.2">
      <c r="B2716" s="2"/>
    </row>
    <row r="2717" spans="2:2" x14ac:dyDescent="0.2">
      <c r="B2717" s="2"/>
    </row>
    <row r="2718" spans="2:2" x14ac:dyDescent="0.2">
      <c r="B2718" s="2"/>
    </row>
    <row r="2719" spans="2:2" x14ac:dyDescent="0.2">
      <c r="B2719" s="2"/>
    </row>
    <row r="2720" spans="2:2" x14ac:dyDescent="0.2">
      <c r="B2720" s="2"/>
    </row>
    <row r="2721" spans="2:2" x14ac:dyDescent="0.2">
      <c r="B2721" s="2"/>
    </row>
    <row r="2722" spans="2:2" x14ac:dyDescent="0.2">
      <c r="B2722" s="2"/>
    </row>
    <row r="2723" spans="2:2" x14ac:dyDescent="0.2">
      <c r="B2723" s="2"/>
    </row>
    <row r="2724" spans="2:2" x14ac:dyDescent="0.2">
      <c r="B2724" s="2"/>
    </row>
    <row r="2725" spans="2:2" x14ac:dyDescent="0.2">
      <c r="B2725" s="2"/>
    </row>
    <row r="2726" spans="2:2" x14ac:dyDescent="0.2">
      <c r="B2726" s="2"/>
    </row>
    <row r="2727" spans="2:2" x14ac:dyDescent="0.2">
      <c r="B2727" s="2"/>
    </row>
    <row r="2728" spans="2:2" x14ac:dyDescent="0.2">
      <c r="B2728" s="2"/>
    </row>
    <row r="2729" spans="2:2" x14ac:dyDescent="0.2">
      <c r="B2729" s="2"/>
    </row>
    <row r="2730" spans="2:2" x14ac:dyDescent="0.2">
      <c r="B2730" s="2"/>
    </row>
    <row r="2731" spans="2:2" x14ac:dyDescent="0.2">
      <c r="B2731" s="2"/>
    </row>
    <row r="2732" spans="2:2" x14ac:dyDescent="0.2">
      <c r="B2732" s="2"/>
    </row>
    <row r="2733" spans="2:2" x14ac:dyDescent="0.2">
      <c r="B2733" s="2"/>
    </row>
    <row r="2734" spans="2:2" x14ac:dyDescent="0.2">
      <c r="B2734" s="2"/>
    </row>
    <row r="2735" spans="2:2" x14ac:dyDescent="0.2">
      <c r="B2735" s="2"/>
    </row>
    <row r="2736" spans="2:2" x14ac:dyDescent="0.2">
      <c r="B2736" s="2"/>
    </row>
    <row r="2737" spans="2:2" x14ac:dyDescent="0.2">
      <c r="B2737" s="2"/>
    </row>
    <row r="2738" spans="2:2" x14ac:dyDescent="0.2">
      <c r="B2738" s="2"/>
    </row>
    <row r="2739" spans="2:2" x14ac:dyDescent="0.2">
      <c r="B2739" s="2"/>
    </row>
    <row r="2740" spans="2:2" x14ac:dyDescent="0.2">
      <c r="B2740" s="2"/>
    </row>
    <row r="2741" spans="2:2" x14ac:dyDescent="0.2">
      <c r="B2741" s="2"/>
    </row>
    <row r="2742" spans="2:2" x14ac:dyDescent="0.2">
      <c r="B2742" s="2"/>
    </row>
    <row r="2743" spans="2:2" x14ac:dyDescent="0.2">
      <c r="B2743" s="2"/>
    </row>
    <row r="2744" spans="2:2" x14ac:dyDescent="0.2">
      <c r="B2744" s="2"/>
    </row>
    <row r="2745" spans="2:2" x14ac:dyDescent="0.2">
      <c r="B2745" s="2"/>
    </row>
    <row r="2746" spans="2:2" x14ac:dyDescent="0.2">
      <c r="B2746" s="2"/>
    </row>
    <row r="2747" spans="2:2" x14ac:dyDescent="0.2">
      <c r="B2747" s="2"/>
    </row>
    <row r="2748" spans="2:2" x14ac:dyDescent="0.2">
      <c r="B2748" s="2"/>
    </row>
    <row r="2749" spans="2:2" x14ac:dyDescent="0.2">
      <c r="B2749" s="2"/>
    </row>
    <row r="2750" spans="2:2" x14ac:dyDescent="0.2">
      <c r="B2750" s="2"/>
    </row>
    <row r="2751" spans="2:2" x14ac:dyDescent="0.2">
      <c r="B2751" s="2"/>
    </row>
    <row r="2752" spans="2:2" x14ac:dyDescent="0.2">
      <c r="B2752" s="2"/>
    </row>
    <row r="2753" spans="2:2" x14ac:dyDescent="0.2">
      <c r="B2753" s="2"/>
    </row>
    <row r="2754" spans="2:2" x14ac:dyDescent="0.2">
      <c r="B2754" s="2"/>
    </row>
    <row r="2755" spans="2:2" x14ac:dyDescent="0.2">
      <c r="B2755" s="2"/>
    </row>
    <row r="2756" spans="2:2" x14ac:dyDescent="0.2">
      <c r="B2756" s="2"/>
    </row>
    <row r="2757" spans="2:2" x14ac:dyDescent="0.2">
      <c r="B2757" s="2"/>
    </row>
    <row r="2758" spans="2:2" x14ac:dyDescent="0.2">
      <c r="B2758" s="2"/>
    </row>
    <row r="2759" spans="2:2" x14ac:dyDescent="0.2">
      <c r="B2759" s="2"/>
    </row>
    <row r="2760" spans="2:2" x14ac:dyDescent="0.2">
      <c r="B2760" s="2"/>
    </row>
    <row r="2761" spans="2:2" x14ac:dyDescent="0.2">
      <c r="B2761" s="2"/>
    </row>
    <row r="2762" spans="2:2" x14ac:dyDescent="0.2">
      <c r="B2762" s="2"/>
    </row>
    <row r="2763" spans="2:2" x14ac:dyDescent="0.2">
      <c r="B2763" s="2"/>
    </row>
    <row r="2764" spans="2:2" x14ac:dyDescent="0.2">
      <c r="B2764" s="2"/>
    </row>
    <row r="2765" spans="2:2" x14ac:dyDescent="0.2">
      <c r="B2765" s="2"/>
    </row>
    <row r="2766" spans="2:2" x14ac:dyDescent="0.2">
      <c r="B2766" s="2"/>
    </row>
    <row r="2767" spans="2:2" x14ac:dyDescent="0.2">
      <c r="B2767" s="2"/>
    </row>
    <row r="2768" spans="2:2" x14ac:dyDescent="0.2">
      <c r="B2768" s="2"/>
    </row>
    <row r="2769" spans="2:2" x14ac:dyDescent="0.2">
      <c r="B2769" s="2"/>
    </row>
    <row r="2770" spans="2:2" x14ac:dyDescent="0.2">
      <c r="B2770" s="2"/>
    </row>
    <row r="2771" spans="2:2" x14ac:dyDescent="0.2">
      <c r="B2771" s="2"/>
    </row>
    <row r="2772" spans="2:2" x14ac:dyDescent="0.2">
      <c r="B2772" s="2"/>
    </row>
    <row r="2773" spans="2:2" x14ac:dyDescent="0.2">
      <c r="B2773" s="2"/>
    </row>
    <row r="2774" spans="2:2" x14ac:dyDescent="0.2">
      <c r="B2774" s="2"/>
    </row>
    <row r="2775" spans="2:2" x14ac:dyDescent="0.2">
      <c r="B2775" s="2"/>
    </row>
    <row r="2776" spans="2:2" x14ac:dyDescent="0.2">
      <c r="B2776" s="2"/>
    </row>
    <row r="2777" spans="2:2" x14ac:dyDescent="0.2">
      <c r="B2777" s="2"/>
    </row>
    <row r="2778" spans="2:2" x14ac:dyDescent="0.2">
      <c r="B2778" s="2"/>
    </row>
    <row r="2779" spans="2:2" x14ac:dyDescent="0.2">
      <c r="B2779" s="2"/>
    </row>
    <row r="2780" spans="2:2" x14ac:dyDescent="0.2">
      <c r="B2780" s="2"/>
    </row>
    <row r="2781" spans="2:2" x14ac:dyDescent="0.2">
      <c r="B2781" s="2"/>
    </row>
    <row r="2782" spans="2:2" x14ac:dyDescent="0.2">
      <c r="B2782" s="2"/>
    </row>
    <row r="2783" spans="2:2" x14ac:dyDescent="0.2">
      <c r="B2783" s="2"/>
    </row>
    <row r="2784" spans="2:2" x14ac:dyDescent="0.2">
      <c r="B2784" s="2"/>
    </row>
    <row r="2785" spans="2:2" x14ac:dyDescent="0.2">
      <c r="B2785" s="2"/>
    </row>
    <row r="2786" spans="2:2" x14ac:dyDescent="0.2">
      <c r="B2786" s="2"/>
    </row>
    <row r="2787" spans="2:2" x14ac:dyDescent="0.2">
      <c r="B2787" s="2"/>
    </row>
    <row r="2788" spans="2:2" x14ac:dyDescent="0.2">
      <c r="B2788" s="2"/>
    </row>
    <row r="2789" spans="2:2" x14ac:dyDescent="0.2">
      <c r="B2789" s="2"/>
    </row>
    <row r="2790" spans="2:2" x14ac:dyDescent="0.2">
      <c r="B2790" s="2"/>
    </row>
    <row r="2791" spans="2:2" x14ac:dyDescent="0.2">
      <c r="B2791" s="2"/>
    </row>
    <row r="2792" spans="2:2" x14ac:dyDescent="0.2">
      <c r="B2792" s="2"/>
    </row>
    <row r="2793" spans="2:2" x14ac:dyDescent="0.2">
      <c r="B2793" s="2"/>
    </row>
    <row r="2794" spans="2:2" x14ac:dyDescent="0.2">
      <c r="B2794" s="2"/>
    </row>
    <row r="2795" spans="2:2" x14ac:dyDescent="0.2">
      <c r="B2795" s="2"/>
    </row>
    <row r="2796" spans="2:2" x14ac:dyDescent="0.2">
      <c r="B2796" s="2"/>
    </row>
    <row r="2797" spans="2:2" x14ac:dyDescent="0.2">
      <c r="B2797" s="2"/>
    </row>
    <row r="2798" spans="2:2" x14ac:dyDescent="0.2">
      <c r="B2798" s="2"/>
    </row>
    <row r="2799" spans="2:2" x14ac:dyDescent="0.2">
      <c r="B2799" s="2"/>
    </row>
    <row r="2800" spans="2:2" x14ac:dyDescent="0.2">
      <c r="B2800" s="2"/>
    </row>
    <row r="2801" spans="2:2" x14ac:dyDescent="0.2">
      <c r="B2801" s="2"/>
    </row>
    <row r="2802" spans="2:2" x14ac:dyDescent="0.2">
      <c r="B2802" s="2"/>
    </row>
    <row r="2803" spans="2:2" x14ac:dyDescent="0.2">
      <c r="B2803" s="2"/>
    </row>
    <row r="2804" spans="2:2" x14ac:dyDescent="0.2">
      <c r="B2804" s="2"/>
    </row>
    <row r="2805" spans="2:2" x14ac:dyDescent="0.2">
      <c r="B2805" s="2"/>
    </row>
    <row r="2806" spans="2:2" x14ac:dyDescent="0.2">
      <c r="B2806" s="2"/>
    </row>
    <row r="2807" spans="2:2" x14ac:dyDescent="0.2">
      <c r="B2807" s="2"/>
    </row>
    <row r="2808" spans="2:2" x14ac:dyDescent="0.2">
      <c r="B2808" s="2"/>
    </row>
    <row r="2809" spans="2:2" x14ac:dyDescent="0.2">
      <c r="B2809" s="2"/>
    </row>
    <row r="2810" spans="2:2" x14ac:dyDescent="0.2">
      <c r="B2810" s="2"/>
    </row>
    <row r="2811" spans="2:2" x14ac:dyDescent="0.2">
      <c r="B2811" s="2"/>
    </row>
    <row r="2812" spans="2:2" x14ac:dyDescent="0.2">
      <c r="B2812" s="2"/>
    </row>
    <row r="2813" spans="2:2" x14ac:dyDescent="0.2">
      <c r="B2813" s="2"/>
    </row>
    <row r="2814" spans="2:2" x14ac:dyDescent="0.2">
      <c r="B2814" s="2"/>
    </row>
    <row r="2815" spans="2:2" x14ac:dyDescent="0.2">
      <c r="B2815" s="2"/>
    </row>
    <row r="2816" spans="2:2" x14ac:dyDescent="0.2">
      <c r="B2816" s="2"/>
    </row>
    <row r="2817" spans="2:2" x14ac:dyDescent="0.2">
      <c r="B2817" s="2"/>
    </row>
    <row r="2818" spans="2:2" x14ac:dyDescent="0.2">
      <c r="B2818" s="2"/>
    </row>
    <row r="2819" spans="2:2" x14ac:dyDescent="0.2">
      <c r="B2819" s="2"/>
    </row>
    <row r="2820" spans="2:2" x14ac:dyDescent="0.2">
      <c r="B2820" s="2"/>
    </row>
    <row r="2821" spans="2:2" x14ac:dyDescent="0.2">
      <c r="B2821" s="2"/>
    </row>
    <row r="2822" spans="2:2" x14ac:dyDescent="0.2">
      <c r="B2822" s="2"/>
    </row>
    <row r="2823" spans="2:2" x14ac:dyDescent="0.2">
      <c r="B2823" s="2"/>
    </row>
    <row r="2824" spans="2:2" x14ac:dyDescent="0.2">
      <c r="B2824" s="2"/>
    </row>
    <row r="2825" spans="2:2" x14ac:dyDescent="0.2">
      <c r="B2825" s="2"/>
    </row>
    <row r="2826" spans="2:2" x14ac:dyDescent="0.2">
      <c r="B2826" s="2"/>
    </row>
    <row r="2827" spans="2:2" x14ac:dyDescent="0.2">
      <c r="B2827" s="2"/>
    </row>
    <row r="2828" spans="2:2" x14ac:dyDescent="0.2">
      <c r="B2828" s="2"/>
    </row>
    <row r="2829" spans="2:2" x14ac:dyDescent="0.2">
      <c r="B2829" s="2"/>
    </row>
    <row r="2830" spans="2:2" x14ac:dyDescent="0.2">
      <c r="B2830" s="2"/>
    </row>
    <row r="2831" spans="2:2" x14ac:dyDescent="0.2">
      <c r="B2831" s="2"/>
    </row>
    <row r="2832" spans="2:2" x14ac:dyDescent="0.2">
      <c r="B2832" s="2"/>
    </row>
    <row r="2833" spans="2:2" x14ac:dyDescent="0.2">
      <c r="B2833" s="2"/>
    </row>
    <row r="2834" spans="2:2" x14ac:dyDescent="0.2">
      <c r="B2834" s="2"/>
    </row>
    <row r="2835" spans="2:2" x14ac:dyDescent="0.2">
      <c r="B2835" s="2"/>
    </row>
    <row r="2836" spans="2:2" x14ac:dyDescent="0.2">
      <c r="B2836" s="2"/>
    </row>
    <row r="2837" spans="2:2" x14ac:dyDescent="0.2">
      <c r="B2837" s="2"/>
    </row>
    <row r="2838" spans="2:2" x14ac:dyDescent="0.2">
      <c r="B2838" s="2"/>
    </row>
    <row r="2839" spans="2:2" x14ac:dyDescent="0.2">
      <c r="B2839" s="2"/>
    </row>
    <row r="2840" spans="2:2" x14ac:dyDescent="0.2">
      <c r="B2840" s="2"/>
    </row>
    <row r="2841" spans="2:2" x14ac:dyDescent="0.2">
      <c r="B2841" s="2"/>
    </row>
    <row r="2842" spans="2:2" x14ac:dyDescent="0.2">
      <c r="B2842" s="2"/>
    </row>
    <row r="2843" spans="2:2" x14ac:dyDescent="0.2">
      <c r="B2843" s="2"/>
    </row>
    <row r="2844" spans="2:2" x14ac:dyDescent="0.2">
      <c r="B2844" s="2"/>
    </row>
    <row r="2845" spans="2:2" x14ac:dyDescent="0.2">
      <c r="B2845" s="2"/>
    </row>
    <row r="2846" spans="2:2" x14ac:dyDescent="0.2">
      <c r="B2846" s="2"/>
    </row>
    <row r="2847" spans="2:2" x14ac:dyDescent="0.2">
      <c r="B2847" s="2"/>
    </row>
    <row r="2848" spans="2:2" x14ac:dyDescent="0.2">
      <c r="B2848" s="2"/>
    </row>
    <row r="2849" spans="2:2" x14ac:dyDescent="0.2">
      <c r="B2849" s="2"/>
    </row>
    <row r="2850" spans="2:2" x14ac:dyDescent="0.2">
      <c r="B2850" s="2"/>
    </row>
    <row r="2851" spans="2:2" x14ac:dyDescent="0.2">
      <c r="B2851" s="2"/>
    </row>
    <row r="2852" spans="2:2" x14ac:dyDescent="0.2">
      <c r="B2852" s="2"/>
    </row>
    <row r="2853" spans="2:2" x14ac:dyDescent="0.2">
      <c r="B2853" s="2"/>
    </row>
    <row r="2854" spans="2:2" x14ac:dyDescent="0.2">
      <c r="B2854" s="2"/>
    </row>
    <row r="2855" spans="2:2" x14ac:dyDescent="0.2">
      <c r="B2855" s="2"/>
    </row>
    <row r="2856" spans="2:2" x14ac:dyDescent="0.2">
      <c r="B2856" s="2"/>
    </row>
    <row r="2857" spans="2:2" x14ac:dyDescent="0.2">
      <c r="B2857" s="2"/>
    </row>
    <row r="2858" spans="2:2" x14ac:dyDescent="0.2">
      <c r="B2858" s="2"/>
    </row>
    <row r="2859" spans="2:2" x14ac:dyDescent="0.2">
      <c r="B2859" s="2"/>
    </row>
    <row r="2860" spans="2:2" x14ac:dyDescent="0.2">
      <c r="B2860" s="2"/>
    </row>
    <row r="2861" spans="2:2" x14ac:dyDescent="0.2">
      <c r="B2861" s="2"/>
    </row>
    <row r="2862" spans="2:2" x14ac:dyDescent="0.2">
      <c r="B2862" s="2"/>
    </row>
    <row r="2863" spans="2:2" x14ac:dyDescent="0.2">
      <c r="B2863" s="2"/>
    </row>
    <row r="2864" spans="2:2" x14ac:dyDescent="0.2">
      <c r="B2864" s="2"/>
    </row>
    <row r="2865" spans="2:2" x14ac:dyDescent="0.2">
      <c r="B2865" s="2"/>
    </row>
    <row r="2866" spans="2:2" x14ac:dyDescent="0.2">
      <c r="B2866" s="2"/>
    </row>
    <row r="2867" spans="2:2" x14ac:dyDescent="0.2">
      <c r="B2867" s="2"/>
    </row>
    <row r="2868" spans="2:2" x14ac:dyDescent="0.2">
      <c r="B2868" s="2"/>
    </row>
    <row r="2869" spans="2:2" x14ac:dyDescent="0.2">
      <c r="B2869" s="2"/>
    </row>
    <row r="2870" spans="2:2" x14ac:dyDescent="0.2">
      <c r="B2870" s="2"/>
    </row>
    <row r="2871" spans="2:2" x14ac:dyDescent="0.2">
      <c r="B2871" s="2"/>
    </row>
    <row r="2872" spans="2:2" x14ac:dyDescent="0.2">
      <c r="B2872" s="2"/>
    </row>
    <row r="2873" spans="2:2" x14ac:dyDescent="0.2">
      <c r="B2873" s="2"/>
    </row>
    <row r="2874" spans="2:2" x14ac:dyDescent="0.2">
      <c r="B2874" s="2"/>
    </row>
    <row r="2875" spans="2:2" x14ac:dyDescent="0.2">
      <c r="B2875" s="2"/>
    </row>
    <row r="2876" spans="2:2" x14ac:dyDescent="0.2">
      <c r="B2876" s="2"/>
    </row>
    <row r="2877" spans="2:2" x14ac:dyDescent="0.2">
      <c r="B2877" s="2"/>
    </row>
    <row r="2878" spans="2:2" x14ac:dyDescent="0.2">
      <c r="B2878" s="2"/>
    </row>
    <row r="2879" spans="2:2" x14ac:dyDescent="0.2">
      <c r="B2879" s="2"/>
    </row>
    <row r="2880" spans="2:2" x14ac:dyDescent="0.2">
      <c r="B2880" s="2"/>
    </row>
    <row r="2881" spans="2:2" x14ac:dyDescent="0.2">
      <c r="B2881" s="2"/>
    </row>
    <row r="2882" spans="2:2" x14ac:dyDescent="0.2">
      <c r="B2882" s="2"/>
    </row>
    <row r="2883" spans="2:2" x14ac:dyDescent="0.2">
      <c r="B2883" s="2"/>
    </row>
    <row r="2884" spans="2:2" x14ac:dyDescent="0.2">
      <c r="B2884" s="2"/>
    </row>
    <row r="2885" spans="2:2" x14ac:dyDescent="0.2">
      <c r="B2885" s="2"/>
    </row>
    <row r="2886" spans="2:2" x14ac:dyDescent="0.2">
      <c r="B2886" s="2"/>
    </row>
    <row r="2887" spans="2:2" x14ac:dyDescent="0.2">
      <c r="B2887" s="2"/>
    </row>
    <row r="2888" spans="2:2" x14ac:dyDescent="0.2">
      <c r="B2888" s="2"/>
    </row>
    <row r="2889" spans="2:2" x14ac:dyDescent="0.2">
      <c r="B2889" s="2"/>
    </row>
    <row r="2890" spans="2:2" x14ac:dyDescent="0.2">
      <c r="B2890" s="2"/>
    </row>
    <row r="2891" spans="2:2" x14ac:dyDescent="0.2">
      <c r="B2891" s="2"/>
    </row>
    <row r="2892" spans="2:2" x14ac:dyDescent="0.2">
      <c r="B2892" s="2"/>
    </row>
    <row r="2893" spans="2:2" x14ac:dyDescent="0.2">
      <c r="B2893" s="2"/>
    </row>
    <row r="2894" spans="2:2" x14ac:dyDescent="0.2">
      <c r="B2894" s="2"/>
    </row>
    <row r="2895" spans="2:2" x14ac:dyDescent="0.2">
      <c r="B2895" s="2"/>
    </row>
    <row r="2896" spans="2:2" x14ac:dyDescent="0.2">
      <c r="B2896" s="2"/>
    </row>
    <row r="2897" spans="2:2" x14ac:dyDescent="0.2">
      <c r="B2897" s="2"/>
    </row>
    <row r="2898" spans="2:2" x14ac:dyDescent="0.2">
      <c r="B2898" s="2"/>
    </row>
    <row r="2899" spans="2:2" x14ac:dyDescent="0.2">
      <c r="B2899" s="2"/>
    </row>
    <row r="2900" spans="2:2" x14ac:dyDescent="0.2">
      <c r="B2900" s="2"/>
    </row>
    <row r="2901" spans="2:2" x14ac:dyDescent="0.2">
      <c r="B2901" s="2"/>
    </row>
    <row r="2902" spans="2:2" x14ac:dyDescent="0.2">
      <c r="B2902" s="2"/>
    </row>
    <row r="2903" spans="2:2" x14ac:dyDescent="0.2">
      <c r="B2903" s="2"/>
    </row>
    <row r="2904" spans="2:2" x14ac:dyDescent="0.2">
      <c r="B2904" s="2"/>
    </row>
    <row r="2905" spans="2:2" x14ac:dyDescent="0.2">
      <c r="B2905" s="2"/>
    </row>
    <row r="2906" spans="2:2" x14ac:dyDescent="0.2">
      <c r="B2906" s="2"/>
    </row>
    <row r="2907" spans="2:2" x14ac:dyDescent="0.2">
      <c r="B2907" s="2"/>
    </row>
    <row r="2908" spans="2:2" x14ac:dyDescent="0.2">
      <c r="B2908" s="2"/>
    </row>
    <row r="2909" spans="2:2" x14ac:dyDescent="0.2">
      <c r="B2909" s="2"/>
    </row>
    <row r="2910" spans="2:2" x14ac:dyDescent="0.2">
      <c r="B2910" s="2"/>
    </row>
    <row r="2911" spans="2:2" x14ac:dyDescent="0.2">
      <c r="B2911" s="2"/>
    </row>
    <row r="2912" spans="2:2" x14ac:dyDescent="0.2">
      <c r="B2912" s="2"/>
    </row>
    <row r="2913" spans="2:2" x14ac:dyDescent="0.2">
      <c r="B2913" s="2"/>
    </row>
    <row r="2914" spans="2:2" x14ac:dyDescent="0.2">
      <c r="B2914" s="2"/>
    </row>
    <row r="2915" spans="2:2" x14ac:dyDescent="0.2">
      <c r="B2915" s="2"/>
    </row>
    <row r="2916" spans="2:2" x14ac:dyDescent="0.2">
      <c r="B2916" s="2"/>
    </row>
    <row r="2917" spans="2:2" x14ac:dyDescent="0.2">
      <c r="B2917" s="2"/>
    </row>
    <row r="2918" spans="2:2" x14ac:dyDescent="0.2">
      <c r="B2918" s="2"/>
    </row>
    <row r="2919" spans="2:2" x14ac:dyDescent="0.2">
      <c r="B2919" s="2"/>
    </row>
    <row r="2920" spans="2:2" x14ac:dyDescent="0.2">
      <c r="B2920" s="2"/>
    </row>
    <row r="2921" spans="2:2" x14ac:dyDescent="0.2">
      <c r="B2921" s="2"/>
    </row>
    <row r="2922" spans="2:2" x14ac:dyDescent="0.2">
      <c r="B2922" s="2"/>
    </row>
    <row r="2923" spans="2:2" x14ac:dyDescent="0.2">
      <c r="B2923" s="2"/>
    </row>
    <row r="2924" spans="2:2" x14ac:dyDescent="0.2">
      <c r="B2924" s="2"/>
    </row>
    <row r="2925" spans="2:2" x14ac:dyDescent="0.2">
      <c r="B2925" s="2"/>
    </row>
    <row r="2926" spans="2:2" x14ac:dyDescent="0.2">
      <c r="B2926" s="2"/>
    </row>
    <row r="2927" spans="2:2" x14ac:dyDescent="0.2">
      <c r="B2927" s="2"/>
    </row>
    <row r="2928" spans="2:2" x14ac:dyDescent="0.2">
      <c r="B2928" s="2"/>
    </row>
    <row r="2929" spans="2:2" x14ac:dyDescent="0.2">
      <c r="B2929" s="2"/>
    </row>
    <row r="2930" spans="2:2" x14ac:dyDescent="0.2">
      <c r="B2930" s="2"/>
    </row>
    <row r="2931" spans="2:2" x14ac:dyDescent="0.2">
      <c r="B2931" s="2"/>
    </row>
    <row r="2932" spans="2:2" x14ac:dyDescent="0.2">
      <c r="B2932" s="2"/>
    </row>
    <row r="2933" spans="2:2" x14ac:dyDescent="0.2">
      <c r="B2933" s="2"/>
    </row>
    <row r="2934" spans="2:2" x14ac:dyDescent="0.2">
      <c r="B2934" s="2"/>
    </row>
    <row r="2935" spans="2:2" x14ac:dyDescent="0.2">
      <c r="B2935" s="2"/>
    </row>
    <row r="2936" spans="2:2" x14ac:dyDescent="0.2">
      <c r="B2936" s="2"/>
    </row>
    <row r="2937" spans="2:2" x14ac:dyDescent="0.2">
      <c r="B2937" s="2"/>
    </row>
    <row r="2938" spans="2:2" x14ac:dyDescent="0.2">
      <c r="B2938" s="2"/>
    </row>
    <row r="2939" spans="2:2" x14ac:dyDescent="0.2">
      <c r="B2939" s="2"/>
    </row>
    <row r="2940" spans="2:2" x14ac:dyDescent="0.2">
      <c r="B2940" s="2"/>
    </row>
    <row r="2941" spans="2:2" x14ac:dyDescent="0.2">
      <c r="B2941" s="2"/>
    </row>
    <row r="2942" spans="2:2" x14ac:dyDescent="0.2">
      <c r="B2942" s="2"/>
    </row>
    <row r="2943" spans="2:2" x14ac:dyDescent="0.2">
      <c r="B2943" s="2"/>
    </row>
    <row r="2944" spans="2:2" x14ac:dyDescent="0.2">
      <c r="B2944" s="2"/>
    </row>
    <row r="2945" spans="2:2" x14ac:dyDescent="0.2">
      <c r="B2945" s="2"/>
    </row>
    <row r="2946" spans="2:2" x14ac:dyDescent="0.2">
      <c r="B2946" s="2"/>
    </row>
    <row r="2947" spans="2:2" x14ac:dyDescent="0.2">
      <c r="B2947" s="2"/>
    </row>
    <row r="2948" spans="2:2" x14ac:dyDescent="0.2">
      <c r="B2948" s="2"/>
    </row>
    <row r="2949" spans="2:2" x14ac:dyDescent="0.2">
      <c r="B2949" s="2"/>
    </row>
    <row r="2950" spans="2:2" x14ac:dyDescent="0.2">
      <c r="B2950" s="2"/>
    </row>
    <row r="2951" spans="2:2" x14ac:dyDescent="0.2">
      <c r="B2951" s="2"/>
    </row>
    <row r="2952" spans="2:2" x14ac:dyDescent="0.2">
      <c r="B2952" s="2"/>
    </row>
    <row r="2953" spans="2:2" x14ac:dyDescent="0.2">
      <c r="B2953" s="2"/>
    </row>
    <row r="2954" spans="2:2" x14ac:dyDescent="0.2">
      <c r="B2954" s="2"/>
    </row>
    <row r="2955" spans="2:2" x14ac:dyDescent="0.2">
      <c r="B2955" s="2"/>
    </row>
    <row r="2956" spans="2:2" x14ac:dyDescent="0.2">
      <c r="B2956" s="2"/>
    </row>
    <row r="2957" spans="2:2" x14ac:dyDescent="0.2">
      <c r="B2957" s="2"/>
    </row>
    <row r="2958" spans="2:2" x14ac:dyDescent="0.2">
      <c r="B2958" s="2"/>
    </row>
    <row r="2959" spans="2:2" x14ac:dyDescent="0.2">
      <c r="B2959" s="2"/>
    </row>
    <row r="2960" spans="2:2" x14ac:dyDescent="0.2">
      <c r="B2960" s="2"/>
    </row>
    <row r="2961" spans="2:2" x14ac:dyDescent="0.2">
      <c r="B2961" s="2"/>
    </row>
    <row r="2962" spans="2:2" x14ac:dyDescent="0.2">
      <c r="B2962" s="2"/>
    </row>
    <row r="2963" spans="2:2" x14ac:dyDescent="0.2">
      <c r="B2963" s="2"/>
    </row>
    <row r="2964" spans="2:2" x14ac:dyDescent="0.2">
      <c r="B2964" s="2"/>
    </row>
    <row r="2965" spans="2:2" x14ac:dyDescent="0.2">
      <c r="B2965" s="2"/>
    </row>
    <row r="2966" spans="2:2" x14ac:dyDescent="0.2">
      <c r="B2966" s="2"/>
    </row>
    <row r="2967" spans="2:2" x14ac:dyDescent="0.2">
      <c r="B2967" s="2"/>
    </row>
    <row r="2968" spans="2:2" x14ac:dyDescent="0.2">
      <c r="B2968" s="2"/>
    </row>
    <row r="2969" spans="2:2" x14ac:dyDescent="0.2">
      <c r="B2969" s="2"/>
    </row>
    <row r="2970" spans="2:2" x14ac:dyDescent="0.2">
      <c r="B2970" s="2"/>
    </row>
    <row r="2971" spans="2:2" x14ac:dyDescent="0.2">
      <c r="B2971" s="2"/>
    </row>
    <row r="2972" spans="2:2" x14ac:dyDescent="0.2">
      <c r="B2972" s="2"/>
    </row>
    <row r="2973" spans="2:2" x14ac:dyDescent="0.2">
      <c r="B2973" s="2"/>
    </row>
    <row r="2974" spans="2:2" x14ac:dyDescent="0.2">
      <c r="B2974" s="2"/>
    </row>
    <row r="2975" spans="2:2" x14ac:dyDescent="0.2">
      <c r="B2975" s="2"/>
    </row>
    <row r="2976" spans="2:2" x14ac:dyDescent="0.2">
      <c r="B2976" s="2"/>
    </row>
    <row r="2977" spans="2:2" x14ac:dyDescent="0.2">
      <c r="B2977" s="2"/>
    </row>
    <row r="2978" spans="2:2" x14ac:dyDescent="0.2">
      <c r="B2978" s="2"/>
    </row>
    <row r="2979" spans="2:2" x14ac:dyDescent="0.2">
      <c r="B2979" s="2"/>
    </row>
    <row r="2980" spans="2:2" x14ac:dyDescent="0.2">
      <c r="B2980" s="2"/>
    </row>
    <row r="2981" spans="2:2" x14ac:dyDescent="0.2">
      <c r="B2981" s="2"/>
    </row>
    <row r="2982" spans="2:2" x14ac:dyDescent="0.2">
      <c r="B2982" s="2"/>
    </row>
    <row r="2983" spans="2:2" x14ac:dyDescent="0.2">
      <c r="B2983" s="2"/>
    </row>
    <row r="2984" spans="2:2" x14ac:dyDescent="0.2">
      <c r="B2984" s="2"/>
    </row>
    <row r="2985" spans="2:2" x14ac:dyDescent="0.2">
      <c r="B2985" s="2"/>
    </row>
    <row r="2986" spans="2:2" x14ac:dyDescent="0.2">
      <c r="B2986" s="2"/>
    </row>
    <row r="2987" spans="2:2" x14ac:dyDescent="0.2">
      <c r="B2987" s="2"/>
    </row>
    <row r="2988" spans="2:2" x14ac:dyDescent="0.2">
      <c r="B2988" s="2"/>
    </row>
    <row r="2989" spans="2:2" x14ac:dyDescent="0.2">
      <c r="B2989" s="2"/>
    </row>
    <row r="2990" spans="2:2" x14ac:dyDescent="0.2">
      <c r="B2990" s="2"/>
    </row>
    <row r="2991" spans="2:2" x14ac:dyDescent="0.2">
      <c r="B2991" s="2"/>
    </row>
    <row r="2992" spans="2:2" x14ac:dyDescent="0.2">
      <c r="B2992" s="2"/>
    </row>
    <row r="2993" spans="2:2" x14ac:dyDescent="0.2">
      <c r="B2993" s="2"/>
    </row>
    <row r="2994" spans="2:2" x14ac:dyDescent="0.2">
      <c r="B2994" s="2"/>
    </row>
    <row r="2995" spans="2:2" x14ac:dyDescent="0.2">
      <c r="B2995" s="2"/>
    </row>
    <row r="2996" spans="2:2" x14ac:dyDescent="0.2">
      <c r="B2996" s="2"/>
    </row>
    <row r="2997" spans="2:2" x14ac:dyDescent="0.2">
      <c r="B2997" s="2"/>
    </row>
    <row r="2998" spans="2:2" x14ac:dyDescent="0.2">
      <c r="B2998" s="2"/>
    </row>
    <row r="2999" spans="2:2" x14ac:dyDescent="0.2">
      <c r="B2999" s="2"/>
    </row>
    <row r="3000" spans="2:2" x14ac:dyDescent="0.2">
      <c r="B3000" s="2"/>
    </row>
    <row r="3001" spans="2:2" x14ac:dyDescent="0.2">
      <c r="B3001" s="2"/>
    </row>
    <row r="3002" spans="2:2" x14ac:dyDescent="0.2">
      <c r="B3002" s="2"/>
    </row>
    <row r="3003" spans="2:2" x14ac:dyDescent="0.2">
      <c r="B3003" s="2"/>
    </row>
    <row r="3004" spans="2:2" x14ac:dyDescent="0.2">
      <c r="B3004" s="2"/>
    </row>
    <row r="3005" spans="2:2" x14ac:dyDescent="0.2">
      <c r="B3005" s="2"/>
    </row>
    <row r="3006" spans="2:2" x14ac:dyDescent="0.2">
      <c r="B3006" s="2"/>
    </row>
    <row r="3007" spans="2:2" x14ac:dyDescent="0.2">
      <c r="B3007" s="2"/>
    </row>
    <row r="3008" spans="2:2" x14ac:dyDescent="0.2">
      <c r="B3008" s="2"/>
    </row>
    <row r="3009" spans="2:2" x14ac:dyDescent="0.2">
      <c r="B3009" s="2"/>
    </row>
    <row r="3010" spans="2:2" x14ac:dyDescent="0.2">
      <c r="B3010" s="2"/>
    </row>
    <row r="3011" spans="2:2" x14ac:dyDescent="0.2">
      <c r="B3011" s="2"/>
    </row>
    <row r="3012" spans="2:2" x14ac:dyDescent="0.2">
      <c r="B3012" s="2"/>
    </row>
    <row r="3013" spans="2:2" x14ac:dyDescent="0.2">
      <c r="B3013" s="2"/>
    </row>
    <row r="3014" spans="2:2" x14ac:dyDescent="0.2">
      <c r="B3014" s="2"/>
    </row>
    <row r="3015" spans="2:2" x14ac:dyDescent="0.2">
      <c r="B3015" s="2"/>
    </row>
    <row r="3016" spans="2:2" x14ac:dyDescent="0.2">
      <c r="B3016" s="2"/>
    </row>
    <row r="3017" spans="2:2" x14ac:dyDescent="0.2">
      <c r="B3017" s="2"/>
    </row>
    <row r="3018" spans="2:2" x14ac:dyDescent="0.2">
      <c r="B3018" s="2"/>
    </row>
    <row r="3019" spans="2:2" x14ac:dyDescent="0.2">
      <c r="B3019" s="2"/>
    </row>
    <row r="3020" spans="2:2" x14ac:dyDescent="0.2">
      <c r="B3020" s="2"/>
    </row>
    <row r="3021" spans="2:2" x14ac:dyDescent="0.2">
      <c r="B3021" s="2"/>
    </row>
    <row r="3022" spans="2:2" x14ac:dyDescent="0.2">
      <c r="B3022" s="2"/>
    </row>
    <row r="3023" spans="2:2" x14ac:dyDescent="0.2">
      <c r="B3023" s="2"/>
    </row>
    <row r="3024" spans="2:2" x14ac:dyDescent="0.2">
      <c r="B3024" s="2"/>
    </row>
    <row r="3025" spans="2:2" x14ac:dyDescent="0.2">
      <c r="B3025" s="2"/>
    </row>
    <row r="3026" spans="2:2" x14ac:dyDescent="0.2">
      <c r="B3026" s="2"/>
    </row>
    <row r="3027" spans="2:2" x14ac:dyDescent="0.2">
      <c r="B3027" s="2"/>
    </row>
    <row r="3028" spans="2:2" x14ac:dyDescent="0.2">
      <c r="B3028" s="2"/>
    </row>
    <row r="3029" spans="2:2" x14ac:dyDescent="0.2">
      <c r="B3029" s="2"/>
    </row>
    <row r="3030" spans="2:2" x14ac:dyDescent="0.2">
      <c r="B3030" s="2"/>
    </row>
    <row r="3031" spans="2:2" x14ac:dyDescent="0.2">
      <c r="B3031" s="2"/>
    </row>
    <row r="3032" spans="2:2" x14ac:dyDescent="0.2">
      <c r="B3032" s="2"/>
    </row>
    <row r="3033" spans="2:2" x14ac:dyDescent="0.2">
      <c r="B3033" s="2"/>
    </row>
    <row r="3034" spans="2:2" x14ac:dyDescent="0.2">
      <c r="B3034" s="2"/>
    </row>
    <row r="3035" spans="2:2" x14ac:dyDescent="0.2">
      <c r="B3035" s="2"/>
    </row>
    <row r="3036" spans="2:2" x14ac:dyDescent="0.2">
      <c r="B3036" s="2"/>
    </row>
    <row r="3037" spans="2:2" x14ac:dyDescent="0.2">
      <c r="B3037" s="2"/>
    </row>
    <row r="3038" spans="2:2" x14ac:dyDescent="0.2">
      <c r="B3038" s="2"/>
    </row>
    <row r="3039" spans="2:2" x14ac:dyDescent="0.2">
      <c r="B3039" s="2"/>
    </row>
    <row r="3040" spans="2:2" x14ac:dyDescent="0.2">
      <c r="B3040" s="2"/>
    </row>
    <row r="3041" spans="2:2" x14ac:dyDescent="0.2">
      <c r="B3041" s="2"/>
    </row>
    <row r="3042" spans="2:2" x14ac:dyDescent="0.2">
      <c r="B3042" s="2"/>
    </row>
    <row r="3043" spans="2:2" x14ac:dyDescent="0.2">
      <c r="B3043" s="2"/>
    </row>
    <row r="3044" spans="2:2" x14ac:dyDescent="0.2">
      <c r="B3044" s="2"/>
    </row>
    <row r="3045" spans="2:2" x14ac:dyDescent="0.2">
      <c r="B3045" s="2"/>
    </row>
    <row r="3046" spans="2:2" x14ac:dyDescent="0.2">
      <c r="B3046" s="2"/>
    </row>
    <row r="3047" spans="2:2" x14ac:dyDescent="0.2">
      <c r="B3047" s="2"/>
    </row>
    <row r="3048" spans="2:2" x14ac:dyDescent="0.2">
      <c r="B3048" s="2"/>
    </row>
    <row r="3049" spans="2:2" x14ac:dyDescent="0.2">
      <c r="B3049" s="2"/>
    </row>
    <row r="3050" spans="2:2" x14ac:dyDescent="0.2">
      <c r="B3050" s="2"/>
    </row>
    <row r="3051" spans="2:2" x14ac:dyDescent="0.2">
      <c r="B3051" s="2"/>
    </row>
    <row r="3052" spans="2:2" x14ac:dyDescent="0.2">
      <c r="B3052" s="2"/>
    </row>
    <row r="3053" spans="2:2" x14ac:dyDescent="0.2">
      <c r="B3053" s="2"/>
    </row>
    <row r="3054" spans="2:2" x14ac:dyDescent="0.2">
      <c r="B3054" s="2"/>
    </row>
    <row r="3055" spans="2:2" x14ac:dyDescent="0.2">
      <c r="B3055" s="2"/>
    </row>
    <row r="3056" spans="2:2" x14ac:dyDescent="0.2">
      <c r="B3056" s="2"/>
    </row>
    <row r="3057" spans="2:2" x14ac:dyDescent="0.2">
      <c r="B3057" s="2"/>
    </row>
    <row r="3058" spans="2:2" x14ac:dyDescent="0.2">
      <c r="B3058" s="2"/>
    </row>
    <row r="3059" spans="2:2" x14ac:dyDescent="0.2">
      <c r="B3059" s="2"/>
    </row>
    <row r="3060" spans="2:2" x14ac:dyDescent="0.2">
      <c r="B3060" s="2"/>
    </row>
    <row r="3061" spans="2:2" x14ac:dyDescent="0.2">
      <c r="B3061" s="2"/>
    </row>
    <row r="3062" spans="2:2" x14ac:dyDescent="0.2">
      <c r="B3062" s="2"/>
    </row>
    <row r="3063" spans="2:2" x14ac:dyDescent="0.2">
      <c r="B3063" s="2"/>
    </row>
    <row r="3064" spans="2:2" x14ac:dyDescent="0.2">
      <c r="B3064" s="2"/>
    </row>
    <row r="3065" spans="2:2" x14ac:dyDescent="0.2">
      <c r="B3065" s="2"/>
    </row>
    <row r="3066" spans="2:2" x14ac:dyDescent="0.2">
      <c r="B3066" s="2"/>
    </row>
    <row r="3067" spans="2:2" x14ac:dyDescent="0.2">
      <c r="B3067" s="2"/>
    </row>
    <row r="3068" spans="2:2" x14ac:dyDescent="0.2">
      <c r="B3068" s="2"/>
    </row>
    <row r="3069" spans="2:2" x14ac:dyDescent="0.2">
      <c r="B3069" s="2"/>
    </row>
    <row r="3070" spans="2:2" x14ac:dyDescent="0.2">
      <c r="B3070" s="2"/>
    </row>
    <row r="3071" spans="2:2" x14ac:dyDescent="0.2">
      <c r="B3071" s="2"/>
    </row>
    <row r="3072" spans="2:2" x14ac:dyDescent="0.2">
      <c r="B3072" s="2"/>
    </row>
    <row r="3073" spans="2:2" x14ac:dyDescent="0.2">
      <c r="B3073" s="2"/>
    </row>
    <row r="3074" spans="2:2" x14ac:dyDescent="0.2">
      <c r="B3074" s="2"/>
    </row>
    <row r="3075" spans="2:2" x14ac:dyDescent="0.2">
      <c r="B3075" s="2"/>
    </row>
    <row r="3076" spans="2:2" x14ac:dyDescent="0.2">
      <c r="B3076" s="2"/>
    </row>
    <row r="3077" spans="2:2" x14ac:dyDescent="0.2">
      <c r="B3077" s="2"/>
    </row>
    <row r="3078" spans="2:2" x14ac:dyDescent="0.2">
      <c r="B3078" s="2"/>
    </row>
    <row r="3079" spans="2:2" x14ac:dyDescent="0.2">
      <c r="B3079" s="2"/>
    </row>
    <row r="3080" spans="2:2" x14ac:dyDescent="0.2">
      <c r="B3080" s="2"/>
    </row>
    <row r="3081" spans="2:2" x14ac:dyDescent="0.2">
      <c r="B3081" s="2"/>
    </row>
    <row r="3082" spans="2:2" x14ac:dyDescent="0.2">
      <c r="B3082" s="2"/>
    </row>
    <row r="3083" spans="2:2" x14ac:dyDescent="0.2">
      <c r="B3083" s="2"/>
    </row>
    <row r="3084" spans="2:2" x14ac:dyDescent="0.2">
      <c r="B3084" s="2"/>
    </row>
    <row r="3085" spans="2:2" x14ac:dyDescent="0.2">
      <c r="B3085" s="2"/>
    </row>
    <row r="3086" spans="2:2" x14ac:dyDescent="0.2">
      <c r="B3086" s="2"/>
    </row>
    <row r="3087" spans="2:2" x14ac:dyDescent="0.2">
      <c r="B3087" s="2"/>
    </row>
    <row r="3088" spans="2:2" x14ac:dyDescent="0.2">
      <c r="B3088" s="2"/>
    </row>
    <row r="3089" spans="2:2" x14ac:dyDescent="0.2">
      <c r="B3089" s="2"/>
    </row>
    <row r="3090" spans="2:2" x14ac:dyDescent="0.2">
      <c r="B3090" s="2"/>
    </row>
    <row r="3091" spans="2:2" x14ac:dyDescent="0.2">
      <c r="B3091" s="2"/>
    </row>
    <row r="3092" spans="2:2" x14ac:dyDescent="0.2">
      <c r="B3092" s="2"/>
    </row>
    <row r="3093" spans="2:2" x14ac:dyDescent="0.2">
      <c r="B3093" s="2"/>
    </row>
    <row r="3094" spans="2:2" x14ac:dyDescent="0.2">
      <c r="B3094" s="2"/>
    </row>
    <row r="3095" spans="2:2" x14ac:dyDescent="0.2">
      <c r="B3095" s="2"/>
    </row>
    <row r="3096" spans="2:2" x14ac:dyDescent="0.2">
      <c r="B3096" s="2"/>
    </row>
    <row r="3097" spans="2:2" x14ac:dyDescent="0.2">
      <c r="B3097" s="2"/>
    </row>
    <row r="3098" spans="2:2" x14ac:dyDescent="0.2">
      <c r="B3098" s="2"/>
    </row>
    <row r="3099" spans="2:2" x14ac:dyDescent="0.2">
      <c r="B3099" s="2"/>
    </row>
    <row r="3100" spans="2:2" x14ac:dyDescent="0.2">
      <c r="B3100" s="2"/>
    </row>
    <row r="3101" spans="2:2" x14ac:dyDescent="0.2">
      <c r="B3101" s="2"/>
    </row>
    <row r="3102" spans="2:2" x14ac:dyDescent="0.2">
      <c r="B3102" s="2"/>
    </row>
    <row r="3103" spans="2:2" x14ac:dyDescent="0.2">
      <c r="B3103" s="2"/>
    </row>
  </sheetData>
  <sheetProtection algorithmName="SHA-512" hashValue="y2iEs8ID0C5SsGTlZwHOSKtxzeuvnnWN2NW+vKJQqAopt0CjqlZisL61D4wNUwiCZiXSqTzo50X/UXWroHHI4Q==" saltValue="JL34IVVrhas5HKIfd4xp9Q==" spinCount="100000" sheet="1" objects="1" scenarios="1"/>
  <mergeCells count="277">
    <mergeCell ref="C12:N12"/>
    <mergeCell ref="O12:Q12"/>
    <mergeCell ref="R12:T12"/>
    <mergeCell ref="U12:W12"/>
    <mergeCell ref="X12:Y12"/>
    <mergeCell ref="X18:Y18"/>
    <mergeCell ref="C13:N13"/>
    <mergeCell ref="O13:Q13"/>
    <mergeCell ref="X21:Y21"/>
    <mergeCell ref="R19:T19"/>
    <mergeCell ref="U18:W18"/>
    <mergeCell ref="R21:T21"/>
    <mergeCell ref="R13:T13"/>
    <mergeCell ref="U13:W13"/>
    <mergeCell ref="X13:Y13"/>
    <mergeCell ref="AE63:AF63"/>
    <mergeCell ref="U21:W21"/>
    <mergeCell ref="U44:W44"/>
    <mergeCell ref="U47:W47"/>
    <mergeCell ref="C49:N49"/>
    <mergeCell ref="U62:W62"/>
    <mergeCell ref="U61:W61"/>
    <mergeCell ref="C45:N45"/>
    <mergeCell ref="C44:N44"/>
    <mergeCell ref="C30:N30"/>
    <mergeCell ref="C38:N38"/>
    <mergeCell ref="C42:N42"/>
    <mergeCell ref="C41:N41"/>
    <mergeCell ref="R62:T62"/>
    <mergeCell ref="R61:T61"/>
    <mergeCell ref="C29:N29"/>
    <mergeCell ref="C46:N46"/>
    <mergeCell ref="C47:N47"/>
    <mergeCell ref="C43:N43"/>
    <mergeCell ref="O46:Q46"/>
    <mergeCell ref="R49:T49"/>
    <mergeCell ref="R53:T53"/>
    <mergeCell ref="C57:N57"/>
    <mergeCell ref="C51:N51"/>
    <mergeCell ref="C56:N56"/>
    <mergeCell ref="O51:Q51"/>
    <mergeCell ref="O50:Q50"/>
    <mergeCell ref="O47:Q47"/>
    <mergeCell ref="C72:N72"/>
    <mergeCell ref="C65:N65"/>
    <mergeCell ref="C66:N66"/>
    <mergeCell ref="C67:N67"/>
    <mergeCell ref="C68:N68"/>
    <mergeCell ref="O58:Q58"/>
    <mergeCell ref="C70:N70"/>
    <mergeCell ref="C71:N71"/>
    <mergeCell ref="C69:N69"/>
    <mergeCell ref="O61:Q61"/>
    <mergeCell ref="O62:Q62"/>
    <mergeCell ref="C62:N62"/>
    <mergeCell ref="C61:N61"/>
    <mergeCell ref="C58:N58"/>
    <mergeCell ref="C40:N40"/>
    <mergeCell ref="C35:N35"/>
    <mergeCell ref="C34:N34"/>
    <mergeCell ref="C32:N32"/>
    <mergeCell ref="O22:Q22"/>
    <mergeCell ref="C36:N36"/>
    <mergeCell ref="R43:T43"/>
    <mergeCell ref="R52:T52"/>
    <mergeCell ref="R47:T47"/>
    <mergeCell ref="R50:T50"/>
    <mergeCell ref="R46:T46"/>
    <mergeCell ref="R22:T22"/>
    <mergeCell ref="O32:Q32"/>
    <mergeCell ref="R32:T32"/>
    <mergeCell ref="O28:Q28"/>
    <mergeCell ref="O29:Q29"/>
    <mergeCell ref="O30:Q30"/>
    <mergeCell ref="C37:N37"/>
    <mergeCell ref="O37:Q37"/>
    <mergeCell ref="R37:T37"/>
    <mergeCell ref="C52:N52"/>
    <mergeCell ref="O26:Q26"/>
    <mergeCell ref="R26:T26"/>
    <mergeCell ref="C39:N39"/>
    <mergeCell ref="O24:Q24"/>
    <mergeCell ref="R24:T24"/>
    <mergeCell ref="X11:Y11"/>
    <mergeCell ref="B2:Y2"/>
    <mergeCell ref="X3:Y3"/>
    <mergeCell ref="C6:N6"/>
    <mergeCell ref="C16:N16"/>
    <mergeCell ref="C7:N7"/>
    <mergeCell ref="R7:T7"/>
    <mergeCell ref="R10:T10"/>
    <mergeCell ref="R8:T8"/>
    <mergeCell ref="O10:Q10"/>
    <mergeCell ref="U7:W7"/>
    <mergeCell ref="U8:W8"/>
    <mergeCell ref="C5:N5"/>
    <mergeCell ref="O16:Q16"/>
    <mergeCell ref="U3:W3"/>
    <mergeCell ref="U16:W16"/>
    <mergeCell ref="O6:Q6"/>
    <mergeCell ref="O8:Q8"/>
    <mergeCell ref="C9:N9"/>
    <mergeCell ref="O9:Q9"/>
    <mergeCell ref="R9:T9"/>
    <mergeCell ref="C3:N3"/>
    <mergeCell ref="U10:W10"/>
    <mergeCell ref="U9:W9"/>
    <mergeCell ref="X9:Y9"/>
    <mergeCell ref="O5:Q5"/>
    <mergeCell ref="U5:W5"/>
    <mergeCell ref="U6:W6"/>
    <mergeCell ref="R3:T3"/>
    <mergeCell ref="O3:Q3"/>
    <mergeCell ref="O11:Q11"/>
    <mergeCell ref="R11:T11"/>
    <mergeCell ref="U11:W11"/>
    <mergeCell ref="C22:N22"/>
    <mergeCell ref="C18:N18"/>
    <mergeCell ref="O18:Q18"/>
    <mergeCell ref="O19:Q19"/>
    <mergeCell ref="O21:Q21"/>
    <mergeCell ref="C19:N19"/>
    <mergeCell ref="C4:Y4"/>
    <mergeCell ref="C15:Y15"/>
    <mergeCell ref="C20:Y20"/>
    <mergeCell ref="U22:W22"/>
    <mergeCell ref="X22:Y22"/>
    <mergeCell ref="X5:Y5"/>
    <mergeCell ref="X6:Y6"/>
    <mergeCell ref="X7:Y7"/>
    <mergeCell ref="R18:T18"/>
    <mergeCell ref="X8:Y8"/>
    <mergeCell ref="R5:T5"/>
    <mergeCell ref="X10:Y10"/>
    <mergeCell ref="R6:T6"/>
    <mergeCell ref="O7:Q7"/>
    <mergeCell ref="C8:N8"/>
    <mergeCell ref="C10:N10"/>
    <mergeCell ref="R16:T16"/>
    <mergeCell ref="C11:N11"/>
    <mergeCell ref="X61:Y61"/>
    <mergeCell ref="X16:Y16"/>
    <mergeCell ref="X19:Y19"/>
    <mergeCell ref="X47:Y47"/>
    <mergeCell ref="X45:Y45"/>
    <mergeCell ref="X31:Y31"/>
    <mergeCell ref="X28:Y28"/>
    <mergeCell ref="X50:Y50"/>
    <mergeCell ref="X43:Y43"/>
    <mergeCell ref="X41:Y41"/>
    <mergeCell ref="X42:Y42"/>
    <mergeCell ref="X55:Y55"/>
    <mergeCell ref="X56:Y56"/>
    <mergeCell ref="X57:Y57"/>
    <mergeCell ref="X58:Y58"/>
    <mergeCell ref="X59:Y59"/>
    <mergeCell ref="C60:Y60"/>
    <mergeCell ref="U19:W19"/>
    <mergeCell ref="U59:W59"/>
    <mergeCell ref="C48:Y48"/>
    <mergeCell ref="C54:Y54"/>
    <mergeCell ref="C50:N50"/>
    <mergeCell ref="O45:Q45"/>
    <mergeCell ref="R45:T45"/>
    <mergeCell ref="X53:Y53"/>
    <mergeCell ref="R51:T51"/>
    <mergeCell ref="O52:Q52"/>
    <mergeCell ref="O49:Q49"/>
    <mergeCell ref="U50:W50"/>
    <mergeCell ref="U56:W56"/>
    <mergeCell ref="C59:N59"/>
    <mergeCell ref="O59:Q59"/>
    <mergeCell ref="R59:T59"/>
    <mergeCell ref="R58:T58"/>
    <mergeCell ref="R57:T57"/>
    <mergeCell ref="R56:T56"/>
    <mergeCell ref="R55:T55"/>
    <mergeCell ref="O56:Q56"/>
    <mergeCell ref="C53:N53"/>
    <mergeCell ref="O53:Q53"/>
    <mergeCell ref="C55:N55"/>
    <mergeCell ref="O57:Q57"/>
    <mergeCell ref="X52:Y52"/>
    <mergeCell ref="X49:Y49"/>
    <mergeCell ref="X51:Y51"/>
    <mergeCell ref="U58:W58"/>
    <mergeCell ref="U52:W52"/>
    <mergeCell ref="U57:W57"/>
    <mergeCell ref="X46:Y46"/>
    <mergeCell ref="X44:Y44"/>
    <mergeCell ref="O40:Q40"/>
    <mergeCell ref="X38:Y38"/>
    <mergeCell ref="R44:T44"/>
    <mergeCell ref="X40:Y40"/>
    <mergeCell ref="U38:W38"/>
    <mergeCell ref="R40:T40"/>
    <mergeCell ref="U40:W40"/>
    <mergeCell ref="O39:Q39"/>
    <mergeCell ref="R39:T39"/>
    <mergeCell ref="O38:Q38"/>
    <mergeCell ref="R38:T38"/>
    <mergeCell ref="U45:W45"/>
    <mergeCell ref="U39:W39"/>
    <mergeCell ref="U53:W53"/>
    <mergeCell ref="U51:W51"/>
    <mergeCell ref="U46:W46"/>
    <mergeCell ref="U42:W42"/>
    <mergeCell ref="U41:W41"/>
    <mergeCell ref="O44:Q44"/>
    <mergeCell ref="O42:Q42"/>
    <mergeCell ref="O41:Q41"/>
    <mergeCell ref="U43:W43"/>
    <mergeCell ref="R42:T42"/>
    <mergeCell ref="R41:T41"/>
    <mergeCell ref="O43:Q43"/>
    <mergeCell ref="U55:W55"/>
    <mergeCell ref="O55:Q55"/>
    <mergeCell ref="U49:W49"/>
    <mergeCell ref="X39:Y39"/>
    <mergeCell ref="C17:N17"/>
    <mergeCell ref="O17:Q17"/>
    <mergeCell ref="R17:T17"/>
    <mergeCell ref="U17:W17"/>
    <mergeCell ref="X17:Y17"/>
    <mergeCell ref="C24:N24"/>
    <mergeCell ref="C27:N27"/>
    <mergeCell ref="O27:Q27"/>
    <mergeCell ref="O36:Q36"/>
    <mergeCell ref="R36:T36"/>
    <mergeCell ref="U36:W36"/>
    <mergeCell ref="X36:Y36"/>
    <mergeCell ref="X32:Y32"/>
    <mergeCell ref="X34:Y34"/>
    <mergeCell ref="O35:Q35"/>
    <mergeCell ref="R35:T35"/>
    <mergeCell ref="U35:W35"/>
    <mergeCell ref="X35:Y35"/>
    <mergeCell ref="O34:Q34"/>
    <mergeCell ref="U37:W37"/>
    <mergeCell ref="X37:Y37"/>
    <mergeCell ref="U34:W34"/>
    <mergeCell ref="C21:N21"/>
    <mergeCell ref="U33:W33"/>
    <mergeCell ref="X33:Y33"/>
    <mergeCell ref="U31:W31"/>
    <mergeCell ref="O33:Q33"/>
    <mergeCell ref="R33:T33"/>
    <mergeCell ref="C14:N14"/>
    <mergeCell ref="O14:Q14"/>
    <mergeCell ref="R14:T14"/>
    <mergeCell ref="U14:W14"/>
    <mergeCell ref="X14:Y14"/>
    <mergeCell ref="X29:Y29"/>
    <mergeCell ref="X30:Y30"/>
    <mergeCell ref="C23:Y23"/>
    <mergeCell ref="C26:N26"/>
    <mergeCell ref="X24:Y24"/>
    <mergeCell ref="U28:W28"/>
    <mergeCell ref="C33:N33"/>
    <mergeCell ref="R34:T34"/>
    <mergeCell ref="U32:W32"/>
    <mergeCell ref="U29:W29"/>
    <mergeCell ref="U24:W24"/>
    <mergeCell ref="R30:T30"/>
    <mergeCell ref="U30:W30"/>
    <mergeCell ref="R29:T29"/>
    <mergeCell ref="C31:N31"/>
    <mergeCell ref="O31:Q31"/>
    <mergeCell ref="R31:T31"/>
    <mergeCell ref="R28:T28"/>
    <mergeCell ref="C25:Y25"/>
    <mergeCell ref="R27:T27"/>
    <mergeCell ref="C28:N28"/>
    <mergeCell ref="U27:W27"/>
    <mergeCell ref="X27:Y27"/>
    <mergeCell ref="U26:W26"/>
    <mergeCell ref="X26:Y26"/>
  </mergeCells>
  <phoneticPr fontId="0" type="noConversion"/>
  <conditionalFormatting sqref="B68">
    <cfRule type="expression" dxfId="32" priority="46" stopIfTrue="1">
      <formula>D68&gt;0</formula>
    </cfRule>
  </conditionalFormatting>
  <conditionalFormatting sqref="B70">
    <cfRule type="cellIs" dxfId="31" priority="49" stopIfTrue="1" operator="greaterThan">
      <formula>C70</formula>
    </cfRule>
    <cfRule type="cellIs" dxfId="30" priority="50" stopIfTrue="1" operator="lessThan">
      <formula>#REF!</formula>
    </cfRule>
  </conditionalFormatting>
  <conditionalFormatting sqref="C5:L14">
    <cfRule type="expression" dxfId="29" priority="6" stopIfTrue="1">
      <formula>R5=U5</formula>
    </cfRule>
  </conditionalFormatting>
  <conditionalFormatting sqref="C16:L19">
    <cfRule type="expression" dxfId="28" priority="31" stopIfTrue="1">
      <formula>R16=U16</formula>
    </cfRule>
  </conditionalFormatting>
  <conditionalFormatting sqref="C21:L22 C24:L24 C49:L53 C55:L59 C61:L61">
    <cfRule type="expression" dxfId="27" priority="47" stopIfTrue="1">
      <formula>R21=U21</formula>
    </cfRule>
  </conditionalFormatting>
  <conditionalFormatting sqref="C26:L47">
    <cfRule type="expression" dxfId="26" priority="1" stopIfTrue="1">
      <formula>R26=U26</formula>
    </cfRule>
  </conditionalFormatting>
  <conditionalFormatting sqref="M5:N14">
    <cfRule type="expression" dxfId="25" priority="7" stopIfTrue="1">
      <formula>AB5=#REF!</formula>
    </cfRule>
  </conditionalFormatting>
  <conditionalFormatting sqref="M16:N19">
    <cfRule type="expression" dxfId="24" priority="32" stopIfTrue="1">
      <formula>AB16=#REF!</formula>
    </cfRule>
  </conditionalFormatting>
  <conditionalFormatting sqref="M21:N22 M24:N24 M49:N53 M55:N59 M61:N61">
    <cfRule type="expression" dxfId="23" priority="48" stopIfTrue="1">
      <formula>AB21=#REF!</formula>
    </cfRule>
  </conditionalFormatting>
  <conditionalFormatting sqref="M26:N47">
    <cfRule type="expression" dxfId="22" priority="2" stopIfTrue="1">
      <formula>AB26=#REF!</formula>
    </cfRule>
  </conditionalFormatting>
  <conditionalFormatting sqref="O5:O14">
    <cfRule type="cellIs" dxfId="21" priority="8" stopIfTrue="1" operator="lessThan">
      <formula>U5</formula>
    </cfRule>
    <cfRule type="cellIs" dxfId="20" priority="9" stopIfTrue="1" operator="greaterThan">
      <formula>R5</formula>
    </cfRule>
  </conditionalFormatting>
  <conditionalFormatting sqref="O16:O19">
    <cfRule type="cellIs" dxfId="19" priority="33" stopIfTrue="1" operator="lessThan">
      <formula>U16</formula>
    </cfRule>
    <cfRule type="cellIs" dxfId="18" priority="34" stopIfTrue="1" operator="greaterThan">
      <formula>R16</formula>
    </cfRule>
  </conditionalFormatting>
  <conditionalFormatting sqref="O21:O22 O24 O49:O53 O55:O59 O61:O62">
    <cfRule type="cellIs" dxfId="17" priority="51" stopIfTrue="1" operator="lessThan">
      <formula>U21</formula>
    </cfRule>
    <cfRule type="cellIs" dxfId="16" priority="52" stopIfTrue="1" operator="greaterThan">
      <formula>R21</formula>
    </cfRule>
  </conditionalFormatting>
  <conditionalFormatting sqref="O26:O47">
    <cfRule type="cellIs" dxfId="15" priority="3" stopIfTrue="1" operator="lessThan">
      <formula>U26</formula>
    </cfRule>
    <cfRule type="cellIs" dxfId="14" priority="4" stopIfTrue="1" operator="greaterThan">
      <formula>R26</formula>
    </cfRule>
  </conditionalFormatting>
  <conditionalFormatting sqref="X5:Y14">
    <cfRule type="expression" dxfId="13" priority="10" stopIfTrue="1">
      <formula>U5=0</formula>
    </cfRule>
  </conditionalFormatting>
  <conditionalFormatting sqref="X16:Y19">
    <cfRule type="expression" dxfId="12" priority="35" stopIfTrue="1">
      <formula>U16=0</formula>
    </cfRule>
  </conditionalFormatting>
  <conditionalFormatting sqref="X21:Y22 X24:Y24 X49:Y53 X55:Y59 X61:Y61">
    <cfRule type="expression" dxfId="11" priority="53" stopIfTrue="1">
      <formula>U21=0</formula>
    </cfRule>
  </conditionalFormatting>
  <conditionalFormatting sqref="X26:Y47">
    <cfRule type="expression" dxfId="10" priority="5" stopIfTrue="1">
      <formula>U26=0</formula>
    </cfRule>
  </conditionalFormatting>
  <printOptions horizontalCentered="1"/>
  <pageMargins left="0.35433070866141736" right="0.35433070866141736" top="0.19685039370078741" bottom="0.31496062992125984" header="0.15748031496062992" footer="0.15748031496062992"/>
  <pageSetup paperSize="9" scale="43" orientation="landscape" r:id="rId1"/>
  <headerFooter alignWithMargins="0">
    <oddFooter>&amp;LCKL TCH / VERSION 2025 / 1.0&amp;CCMC-07&amp;R&amp;P of &amp;N</oddFooter>
  </headerFooter>
  <rowBreaks count="1" manualBreakCount="1">
    <brk id="40" max="27"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G115"/>
  <sheetViews>
    <sheetView zoomScale="90" zoomScaleNormal="90" zoomScaleSheetLayoutView="90" workbookViewId="0">
      <pane ySplit="1" topLeftCell="A2" activePane="bottomLeft" state="frozen"/>
      <selection pane="bottomLeft" activeCell="F1" sqref="F1"/>
    </sheetView>
  </sheetViews>
  <sheetFormatPr defaultColWidth="9.140625" defaultRowHeight="15" x14ac:dyDescent="0.25"/>
  <cols>
    <col min="1" max="1" width="5.85546875" style="482" customWidth="1"/>
    <col min="2" max="2" width="25.42578125" style="482" customWidth="1"/>
    <col min="3" max="3" width="33.5703125" style="482" customWidth="1"/>
    <col min="4" max="4" width="21.5703125" style="482" bestFit="1" customWidth="1"/>
    <col min="5" max="5" width="14.7109375" style="482" customWidth="1"/>
    <col min="6" max="6" width="18" style="524" customWidth="1"/>
    <col min="7" max="7" width="9.140625" style="524"/>
    <col min="8" max="16384" width="9.140625" style="525"/>
  </cols>
  <sheetData>
    <row r="1" spans="1:7" s="482" customFormat="1" ht="18.75" customHeight="1" x14ac:dyDescent="0.25">
      <c r="A1" s="978" t="s">
        <v>894</v>
      </c>
      <c r="B1" s="979"/>
      <c r="C1" s="979"/>
      <c r="D1" s="979"/>
      <c r="E1" s="980"/>
      <c r="F1" s="481"/>
      <c r="G1" s="481"/>
    </row>
    <row r="2" spans="1:7" s="482" customFormat="1" ht="9.9499999999999993" customHeight="1" x14ac:dyDescent="0.25">
      <c r="F2" s="481"/>
      <c r="G2" s="481"/>
    </row>
    <row r="3" spans="1:7" s="482" customFormat="1" ht="15.75" x14ac:dyDescent="0.25">
      <c r="A3" s="483" t="s">
        <v>895</v>
      </c>
      <c r="D3" s="981" t="str">
        <f>'Checklist - Basic Office Chem'!A1</f>
        <v xml:space="preserve">GA Code: </v>
      </c>
      <c r="E3" s="981"/>
      <c r="F3" s="481"/>
      <c r="G3" s="481"/>
    </row>
    <row r="4" spans="1:7" s="482" customFormat="1" x14ac:dyDescent="0.25">
      <c r="A4" s="482" t="s">
        <v>896</v>
      </c>
      <c r="D4" s="981" t="str">
        <f>'Checklist - Basic Office Chem'!D1</f>
        <v xml:space="preserve">Certificate Holder name:   </v>
      </c>
      <c r="E4" s="981"/>
      <c r="F4" s="481"/>
      <c r="G4" s="481"/>
    </row>
    <row r="5" spans="1:7" s="482" customFormat="1" x14ac:dyDescent="0.25">
      <c r="A5" s="484" t="s">
        <v>897</v>
      </c>
      <c r="D5" s="981" t="str">
        <f>'Checklist - Basic Office Chem'!X1</f>
        <v xml:space="preserve">Date of Office Audit:   </v>
      </c>
      <c r="E5" s="981"/>
      <c r="F5" s="481"/>
      <c r="G5" s="481"/>
    </row>
    <row r="6" spans="1:7" s="482" customFormat="1" ht="9.9499999999999993" customHeight="1" x14ac:dyDescent="0.25">
      <c r="A6" s="484"/>
      <c r="F6" s="481"/>
      <c r="G6" s="481"/>
    </row>
    <row r="7" spans="1:7" s="482" customFormat="1" x14ac:dyDescent="0.25">
      <c r="A7" s="485" t="s">
        <v>898</v>
      </c>
      <c r="F7" s="481"/>
      <c r="G7" s="481"/>
    </row>
    <row r="8" spans="1:7" s="482" customFormat="1" ht="52.5" customHeight="1" thickBot="1" x14ac:dyDescent="0.3">
      <c r="A8" s="973" t="s">
        <v>899</v>
      </c>
      <c r="B8" s="974"/>
      <c r="C8" s="974"/>
      <c r="D8" s="974"/>
      <c r="E8" s="974"/>
      <c r="F8" s="481"/>
      <c r="G8" s="481"/>
    </row>
    <row r="9" spans="1:7" s="482" customFormat="1" ht="15.75" thickBot="1" x14ac:dyDescent="0.3">
      <c r="A9" s="486" t="s">
        <v>900</v>
      </c>
      <c r="B9" s="486" t="s">
        <v>901</v>
      </c>
      <c r="C9" s="487" t="s">
        <v>902</v>
      </c>
      <c r="D9" s="487" t="s">
        <v>903</v>
      </c>
      <c r="E9" s="488" t="s">
        <v>904</v>
      </c>
      <c r="F9" s="481"/>
      <c r="G9" s="481"/>
    </row>
    <row r="10" spans="1:7" s="482" customFormat="1" ht="15.75" hidden="1" thickBot="1" x14ac:dyDescent="0.3">
      <c r="A10" s="489"/>
      <c r="B10" s="490"/>
      <c r="C10" s="491"/>
      <c r="D10" s="491"/>
      <c r="E10" s="492"/>
      <c r="F10" s="481"/>
      <c r="G10" s="481"/>
    </row>
    <row r="11" spans="1:7" s="498" customFormat="1" ht="45" x14ac:dyDescent="0.25">
      <c r="A11" s="493"/>
      <c r="B11" s="494" t="s">
        <v>905</v>
      </c>
      <c r="C11" s="495" t="s">
        <v>906</v>
      </c>
      <c r="D11" s="495" t="s">
        <v>907</v>
      </c>
      <c r="E11" s="496" t="s">
        <v>908</v>
      </c>
      <c r="F11" s="497"/>
      <c r="G11" s="497"/>
    </row>
    <row r="12" spans="1:7" s="498" customFormat="1" ht="60" x14ac:dyDescent="0.25">
      <c r="A12" s="499"/>
      <c r="B12" s="500" t="s">
        <v>909</v>
      </c>
      <c r="C12" s="501" t="s">
        <v>910</v>
      </c>
      <c r="D12" s="501" t="s">
        <v>907</v>
      </c>
      <c r="E12" s="502" t="s">
        <v>911</v>
      </c>
      <c r="F12" s="497"/>
      <c r="G12" s="497"/>
    </row>
    <row r="13" spans="1:7" s="498" customFormat="1" ht="60" x14ac:dyDescent="0.25">
      <c r="A13" s="499" t="s">
        <v>712</v>
      </c>
      <c r="B13" s="500" t="s">
        <v>912</v>
      </c>
      <c r="C13" s="501" t="s">
        <v>913</v>
      </c>
      <c r="D13" s="501" t="s">
        <v>907</v>
      </c>
      <c r="E13" s="502" t="s">
        <v>914</v>
      </c>
      <c r="F13" s="497"/>
      <c r="G13" s="497"/>
    </row>
    <row r="14" spans="1:7" s="498" customFormat="1" ht="60" x14ac:dyDescent="0.25">
      <c r="A14" s="499"/>
      <c r="B14" s="500" t="s">
        <v>915</v>
      </c>
      <c r="C14" s="501" t="s">
        <v>916</v>
      </c>
      <c r="D14" s="501" t="s">
        <v>917</v>
      </c>
      <c r="E14" s="502" t="s">
        <v>908</v>
      </c>
      <c r="F14" s="497"/>
      <c r="G14" s="497"/>
    </row>
    <row r="15" spans="1:7" s="498" customFormat="1" ht="60" x14ac:dyDescent="0.25">
      <c r="A15" s="499"/>
      <c r="B15" s="500" t="s">
        <v>918</v>
      </c>
      <c r="C15" s="501" t="s">
        <v>919</v>
      </c>
      <c r="D15" s="501" t="s">
        <v>907</v>
      </c>
      <c r="E15" s="502" t="s">
        <v>920</v>
      </c>
      <c r="F15" s="497"/>
      <c r="G15" s="497"/>
    </row>
    <row r="16" spans="1:7" s="498" customFormat="1" ht="105" x14ac:dyDescent="0.25">
      <c r="A16" s="499"/>
      <c r="B16" s="500" t="s">
        <v>921</v>
      </c>
      <c r="C16" s="501" t="s">
        <v>922</v>
      </c>
      <c r="D16" s="501" t="s">
        <v>907</v>
      </c>
      <c r="E16" s="502" t="s">
        <v>923</v>
      </c>
      <c r="F16" s="497"/>
      <c r="G16" s="497"/>
    </row>
    <row r="17" spans="1:7" s="498" customFormat="1" ht="60" x14ac:dyDescent="0.25">
      <c r="A17" s="499"/>
      <c r="B17" s="500" t="s">
        <v>924</v>
      </c>
      <c r="C17" s="501" t="s">
        <v>925</v>
      </c>
      <c r="D17" s="501" t="s">
        <v>907</v>
      </c>
      <c r="E17" s="502" t="s">
        <v>908</v>
      </c>
      <c r="F17" s="497"/>
      <c r="G17" s="497"/>
    </row>
    <row r="18" spans="1:7" s="498" customFormat="1" ht="75" x14ac:dyDescent="0.25">
      <c r="A18" s="499"/>
      <c r="B18" s="500" t="s">
        <v>926</v>
      </c>
      <c r="C18" s="501" t="s">
        <v>927</v>
      </c>
      <c r="D18" s="501" t="s">
        <v>917</v>
      </c>
      <c r="E18" s="502" t="s">
        <v>928</v>
      </c>
      <c r="F18" s="497"/>
      <c r="G18" s="497"/>
    </row>
    <row r="19" spans="1:7" s="498" customFormat="1" ht="90" x14ac:dyDescent="0.25">
      <c r="A19" s="499"/>
      <c r="B19" s="500" t="s">
        <v>929</v>
      </c>
      <c r="C19" s="501" t="s">
        <v>930</v>
      </c>
      <c r="D19" s="501" t="s">
        <v>907</v>
      </c>
      <c r="E19" s="502" t="s">
        <v>931</v>
      </c>
      <c r="F19" s="497"/>
      <c r="G19" s="497"/>
    </row>
    <row r="20" spans="1:7" s="498" customFormat="1" ht="60" x14ac:dyDescent="0.25">
      <c r="A20" s="499"/>
      <c r="B20" s="500" t="s">
        <v>932</v>
      </c>
      <c r="C20" s="501" t="s">
        <v>933</v>
      </c>
      <c r="D20" s="501" t="s">
        <v>917</v>
      </c>
      <c r="E20" s="502" t="s">
        <v>934</v>
      </c>
      <c r="F20" s="497"/>
      <c r="G20" s="497"/>
    </row>
    <row r="21" spans="1:7" s="498" customFormat="1" ht="45.75" thickBot="1" x14ac:dyDescent="0.3">
      <c r="A21" s="503"/>
      <c r="B21" s="504" t="s">
        <v>935</v>
      </c>
      <c r="C21" s="505" t="s">
        <v>936</v>
      </c>
      <c r="D21" s="505" t="s">
        <v>907</v>
      </c>
      <c r="E21" s="506" t="s">
        <v>937</v>
      </c>
      <c r="F21" s="497"/>
      <c r="G21" s="497"/>
    </row>
    <row r="22" spans="1:7" s="482" customFormat="1" x14ac:dyDescent="0.25">
      <c r="B22" s="507"/>
      <c r="C22" s="507"/>
      <c r="D22" s="507"/>
      <c r="E22" s="507"/>
      <c r="F22" s="481"/>
      <c r="G22" s="481"/>
    </row>
    <row r="23" spans="1:7" s="482" customFormat="1" ht="9.9499999999999993" customHeight="1" x14ac:dyDescent="0.25">
      <c r="F23" s="481"/>
      <c r="G23" s="481"/>
    </row>
    <row r="24" spans="1:7" s="482" customFormat="1" x14ac:dyDescent="0.25">
      <c r="A24" s="508" t="s">
        <v>938</v>
      </c>
      <c r="C24" s="507"/>
      <c r="D24" s="507"/>
      <c r="E24" s="507"/>
      <c r="F24" s="481"/>
      <c r="G24" s="481"/>
    </row>
    <row r="25" spans="1:7" s="482" customFormat="1" ht="63" customHeight="1" thickBot="1" x14ac:dyDescent="0.3">
      <c r="A25" s="973" t="s">
        <v>939</v>
      </c>
      <c r="B25" s="974"/>
      <c r="C25" s="974"/>
      <c r="D25" s="974"/>
      <c r="E25" s="974"/>
      <c r="F25" s="481"/>
      <c r="G25" s="481"/>
    </row>
    <row r="26" spans="1:7" s="482" customFormat="1" ht="15.75" thickBot="1" x14ac:dyDescent="0.3">
      <c r="A26" s="509" t="s">
        <v>900</v>
      </c>
      <c r="B26" s="510" t="s">
        <v>901</v>
      </c>
      <c r="C26" s="511" t="s">
        <v>902</v>
      </c>
      <c r="D26" s="511" t="s">
        <v>903</v>
      </c>
      <c r="E26" s="512" t="s">
        <v>904</v>
      </c>
      <c r="F26" s="481"/>
      <c r="G26" s="481"/>
    </row>
    <row r="27" spans="1:7" s="482" customFormat="1" ht="15.75" hidden="1" thickBot="1" x14ac:dyDescent="0.3">
      <c r="A27" s="513"/>
      <c r="B27" s="514"/>
      <c r="C27" s="515"/>
      <c r="D27" s="515"/>
      <c r="E27" s="516"/>
      <c r="F27" s="481"/>
      <c r="G27" s="481"/>
    </row>
    <row r="28" spans="1:7" s="482" customFormat="1" ht="45" x14ac:dyDescent="0.25">
      <c r="A28" s="493"/>
      <c r="B28" s="517" t="s">
        <v>940</v>
      </c>
      <c r="C28" s="518" t="s">
        <v>941</v>
      </c>
      <c r="D28" s="518" t="s">
        <v>907</v>
      </c>
      <c r="E28" s="519" t="s">
        <v>942</v>
      </c>
      <c r="F28" s="481"/>
      <c r="G28" s="481"/>
    </row>
    <row r="29" spans="1:7" s="482" customFormat="1" ht="45" x14ac:dyDescent="0.25">
      <c r="A29" s="499"/>
      <c r="B29" s="500" t="s">
        <v>943</v>
      </c>
      <c r="C29" s="501" t="s">
        <v>944</v>
      </c>
      <c r="D29" s="501" t="s">
        <v>917</v>
      </c>
      <c r="E29" s="502" t="s">
        <v>908</v>
      </c>
      <c r="F29" s="481"/>
      <c r="G29" s="481"/>
    </row>
    <row r="30" spans="1:7" s="482" customFormat="1" ht="30" x14ac:dyDescent="0.25">
      <c r="A30" s="499"/>
      <c r="B30" s="500" t="s">
        <v>945</v>
      </c>
      <c r="C30" s="501" t="s">
        <v>946</v>
      </c>
      <c r="D30" s="501" t="s">
        <v>917</v>
      </c>
      <c r="E30" s="502" t="s">
        <v>908</v>
      </c>
      <c r="F30" s="481"/>
      <c r="G30" s="481"/>
    </row>
    <row r="31" spans="1:7" s="482" customFormat="1" ht="30" x14ac:dyDescent="0.25">
      <c r="A31" s="499"/>
      <c r="B31" s="500" t="s">
        <v>947</v>
      </c>
      <c r="C31" s="501" t="s">
        <v>948</v>
      </c>
      <c r="D31" s="501" t="s">
        <v>917</v>
      </c>
      <c r="E31" s="502" t="s">
        <v>908</v>
      </c>
      <c r="F31" s="481"/>
      <c r="G31" s="481"/>
    </row>
    <row r="32" spans="1:7" s="482" customFormat="1" ht="45" x14ac:dyDescent="0.25">
      <c r="A32" s="499"/>
      <c r="B32" s="500" t="s">
        <v>949</v>
      </c>
      <c r="C32" s="501" t="s">
        <v>950</v>
      </c>
      <c r="D32" s="501" t="s">
        <v>917</v>
      </c>
      <c r="E32" s="502" t="s">
        <v>908</v>
      </c>
      <c r="F32" s="481"/>
      <c r="G32" s="481"/>
    </row>
    <row r="33" spans="1:7" s="482" customFormat="1" ht="30" x14ac:dyDescent="0.25">
      <c r="A33" s="499"/>
      <c r="B33" s="500" t="s">
        <v>951</v>
      </c>
      <c r="C33" s="501" t="s">
        <v>952</v>
      </c>
      <c r="D33" s="501" t="s">
        <v>917</v>
      </c>
      <c r="E33" s="502" t="s">
        <v>908</v>
      </c>
      <c r="F33" s="481"/>
      <c r="G33" s="481"/>
    </row>
    <row r="34" spans="1:7" s="482" customFormat="1" ht="30" x14ac:dyDescent="0.25">
      <c r="A34" s="499"/>
      <c r="B34" s="500" t="s">
        <v>953</v>
      </c>
      <c r="C34" s="501" t="s">
        <v>954</v>
      </c>
      <c r="D34" s="501" t="s">
        <v>907</v>
      </c>
      <c r="E34" s="502" t="s">
        <v>908</v>
      </c>
      <c r="F34" s="481"/>
      <c r="G34" s="481"/>
    </row>
    <row r="35" spans="1:7" s="482" customFormat="1" ht="30.75" thickBot="1" x14ac:dyDescent="0.3">
      <c r="A35" s="503"/>
      <c r="B35" s="504" t="s">
        <v>955</v>
      </c>
      <c r="C35" s="505" t="s">
        <v>956</v>
      </c>
      <c r="D35" s="505" t="s">
        <v>917</v>
      </c>
      <c r="E35" s="506" t="s">
        <v>908</v>
      </c>
      <c r="F35" s="481"/>
      <c r="G35" s="481"/>
    </row>
    <row r="36" spans="1:7" s="482" customFormat="1" x14ac:dyDescent="0.25">
      <c r="B36" s="507"/>
      <c r="C36" s="507"/>
      <c r="D36" s="507"/>
      <c r="E36" s="507"/>
      <c r="F36" s="481"/>
      <c r="G36" s="481"/>
    </row>
    <row r="37" spans="1:7" s="482" customFormat="1" x14ac:dyDescent="0.25">
      <c r="A37" s="508" t="s">
        <v>957</v>
      </c>
      <c r="C37" s="507"/>
      <c r="D37" s="507"/>
      <c r="E37" s="507"/>
      <c r="F37" s="481"/>
      <c r="G37" s="481"/>
    </row>
    <row r="38" spans="1:7" s="482" customFormat="1" ht="51" customHeight="1" thickBot="1" x14ac:dyDescent="0.3">
      <c r="A38" s="973" t="s">
        <v>958</v>
      </c>
      <c r="B38" s="974"/>
      <c r="C38" s="974"/>
      <c r="D38" s="974"/>
      <c r="E38" s="974"/>
      <c r="F38" s="481"/>
      <c r="G38" s="481"/>
    </row>
    <row r="39" spans="1:7" s="482" customFormat="1" ht="15.75" thickBot="1" x14ac:dyDescent="0.3">
      <c r="A39" s="509" t="s">
        <v>900</v>
      </c>
      <c r="B39" s="510" t="s">
        <v>901</v>
      </c>
      <c r="C39" s="511" t="s">
        <v>902</v>
      </c>
      <c r="D39" s="511" t="s">
        <v>903</v>
      </c>
      <c r="E39" s="512" t="s">
        <v>904</v>
      </c>
      <c r="F39" s="481"/>
      <c r="G39" s="481"/>
    </row>
    <row r="40" spans="1:7" s="482" customFormat="1" ht="15.75" hidden="1" thickBot="1" x14ac:dyDescent="0.3">
      <c r="A40" s="513"/>
      <c r="B40" s="514"/>
      <c r="C40" s="515"/>
      <c r="D40" s="515"/>
      <c r="E40" s="516"/>
      <c r="F40" s="481"/>
      <c r="G40" s="481"/>
    </row>
    <row r="41" spans="1:7" s="482" customFormat="1" ht="60" x14ac:dyDescent="0.25">
      <c r="A41" s="493"/>
      <c r="B41" s="517" t="s">
        <v>959</v>
      </c>
      <c r="C41" s="518" t="s">
        <v>960</v>
      </c>
      <c r="D41" s="518" t="s">
        <v>907</v>
      </c>
      <c r="E41" s="519" t="s">
        <v>961</v>
      </c>
      <c r="F41" s="481"/>
      <c r="G41" s="481"/>
    </row>
    <row r="42" spans="1:7" s="482" customFormat="1" ht="60" x14ac:dyDescent="0.25">
      <c r="A42" s="499"/>
      <c r="B42" s="500" t="s">
        <v>962</v>
      </c>
      <c r="C42" s="501" t="s">
        <v>963</v>
      </c>
      <c r="D42" s="501" t="s">
        <v>917</v>
      </c>
      <c r="E42" s="502" t="s">
        <v>908</v>
      </c>
      <c r="F42" s="481"/>
      <c r="G42" s="481"/>
    </row>
    <row r="43" spans="1:7" s="482" customFormat="1" ht="45.75" thickBot="1" x14ac:dyDescent="0.3">
      <c r="A43" s="503"/>
      <c r="B43" s="504" t="s">
        <v>964</v>
      </c>
      <c r="C43" s="505" t="s">
        <v>965</v>
      </c>
      <c r="D43" s="505" t="s">
        <v>917</v>
      </c>
      <c r="E43" s="506" t="s">
        <v>908</v>
      </c>
      <c r="F43" s="481"/>
      <c r="G43" s="481"/>
    </row>
    <row r="44" spans="1:7" s="482" customFormat="1" x14ac:dyDescent="0.25">
      <c r="B44" s="507"/>
      <c r="C44" s="507"/>
      <c r="D44" s="507"/>
      <c r="E44" s="507"/>
      <c r="F44" s="481"/>
      <c r="G44" s="481"/>
    </row>
    <row r="45" spans="1:7" s="482" customFormat="1" ht="9.9499999999999993" customHeight="1" x14ac:dyDescent="0.25">
      <c r="F45" s="481"/>
      <c r="G45" s="481"/>
    </row>
    <row r="46" spans="1:7" s="482" customFormat="1" x14ac:dyDescent="0.25">
      <c r="A46" s="508" t="s">
        <v>966</v>
      </c>
      <c r="C46" s="507"/>
      <c r="D46" s="507"/>
      <c r="E46" s="507"/>
      <c r="F46" s="481"/>
      <c r="G46" s="481"/>
    </row>
    <row r="47" spans="1:7" s="482" customFormat="1" ht="48" customHeight="1" thickBot="1" x14ac:dyDescent="0.3">
      <c r="A47" s="973" t="s">
        <v>967</v>
      </c>
      <c r="B47" s="974"/>
      <c r="C47" s="974"/>
      <c r="D47" s="974"/>
      <c r="E47" s="974"/>
      <c r="F47" s="481"/>
      <c r="G47" s="481"/>
    </row>
    <row r="48" spans="1:7" s="482" customFormat="1" ht="15.75" thickBot="1" x14ac:dyDescent="0.3">
      <c r="A48" s="509" t="s">
        <v>900</v>
      </c>
      <c r="B48" s="510" t="s">
        <v>901</v>
      </c>
      <c r="C48" s="511" t="s">
        <v>902</v>
      </c>
      <c r="D48" s="511" t="s">
        <v>903</v>
      </c>
      <c r="E48" s="512" t="s">
        <v>904</v>
      </c>
      <c r="F48" s="481"/>
      <c r="G48" s="481"/>
    </row>
    <row r="49" spans="1:7" s="482" customFormat="1" ht="15.75" hidden="1" thickBot="1" x14ac:dyDescent="0.3">
      <c r="A49" s="513"/>
      <c r="B49" s="514"/>
      <c r="C49" s="515"/>
      <c r="D49" s="515"/>
      <c r="E49" s="516"/>
      <c r="F49" s="481"/>
      <c r="G49" s="481"/>
    </row>
    <row r="50" spans="1:7" s="482" customFormat="1" ht="90" x14ac:dyDescent="0.25">
      <c r="A50" s="493"/>
      <c r="B50" s="517" t="s">
        <v>968</v>
      </c>
      <c r="C50" s="518" t="s">
        <v>969</v>
      </c>
      <c r="D50" s="518" t="s">
        <v>970</v>
      </c>
      <c r="E50" s="519" t="s">
        <v>971</v>
      </c>
      <c r="F50" s="481"/>
      <c r="G50" s="481"/>
    </row>
    <row r="51" spans="1:7" s="482" customFormat="1" ht="75" x14ac:dyDescent="0.25">
      <c r="A51" s="499"/>
      <c r="B51" s="500" t="s">
        <v>972</v>
      </c>
      <c r="C51" s="501" t="s">
        <v>973</v>
      </c>
      <c r="D51" s="501" t="s">
        <v>970</v>
      </c>
      <c r="E51" s="502" t="s">
        <v>974</v>
      </c>
      <c r="F51" s="481"/>
      <c r="G51" s="481"/>
    </row>
    <row r="52" spans="1:7" s="482" customFormat="1" ht="30" x14ac:dyDescent="0.25">
      <c r="A52" s="499"/>
      <c r="B52" s="500" t="s">
        <v>975</v>
      </c>
      <c r="C52" s="501" t="s">
        <v>976</v>
      </c>
      <c r="D52" s="501" t="s">
        <v>970</v>
      </c>
      <c r="E52" s="502" t="s">
        <v>908</v>
      </c>
      <c r="F52" s="481"/>
      <c r="G52" s="481"/>
    </row>
    <row r="53" spans="1:7" s="482" customFormat="1" ht="75.75" thickBot="1" x14ac:dyDescent="0.3">
      <c r="A53" s="503"/>
      <c r="B53" s="504" t="s">
        <v>977</v>
      </c>
      <c r="C53" s="505" t="s">
        <v>978</v>
      </c>
      <c r="D53" s="505" t="s">
        <v>970</v>
      </c>
      <c r="E53" s="506" t="s">
        <v>974</v>
      </c>
      <c r="F53" s="481"/>
      <c r="G53" s="481"/>
    </row>
    <row r="54" spans="1:7" s="482" customFormat="1" ht="9.9499999999999993" customHeight="1" x14ac:dyDescent="0.25">
      <c r="B54" s="507"/>
      <c r="C54" s="507"/>
      <c r="D54" s="507"/>
      <c r="E54" s="507"/>
      <c r="F54" s="481"/>
      <c r="G54" s="481"/>
    </row>
    <row r="55" spans="1:7" s="482" customFormat="1" x14ac:dyDescent="0.25">
      <c r="A55" s="508" t="s">
        <v>979</v>
      </c>
      <c r="C55" s="507"/>
      <c r="D55" s="507"/>
      <c r="E55" s="507"/>
      <c r="F55" s="481"/>
      <c r="G55" s="481"/>
    </row>
    <row r="56" spans="1:7" s="482" customFormat="1" ht="64.5" customHeight="1" thickBot="1" x14ac:dyDescent="0.3">
      <c r="A56" s="973" t="s">
        <v>980</v>
      </c>
      <c r="B56" s="974"/>
      <c r="C56" s="974"/>
      <c r="D56" s="974"/>
      <c r="E56" s="974"/>
      <c r="F56" s="481"/>
      <c r="G56" s="481"/>
    </row>
    <row r="57" spans="1:7" s="482" customFormat="1" ht="15.75" thickBot="1" x14ac:dyDescent="0.3">
      <c r="A57" s="509" t="s">
        <v>900</v>
      </c>
      <c r="B57" s="510" t="s">
        <v>901</v>
      </c>
      <c r="C57" s="511" t="s">
        <v>902</v>
      </c>
      <c r="D57" s="511" t="s">
        <v>903</v>
      </c>
      <c r="E57" s="512" t="s">
        <v>904</v>
      </c>
      <c r="F57" s="481"/>
      <c r="G57" s="481"/>
    </row>
    <row r="58" spans="1:7" s="482" customFormat="1" ht="15.75" hidden="1" thickBot="1" x14ac:dyDescent="0.3">
      <c r="A58" s="513"/>
      <c r="B58" s="514"/>
      <c r="C58" s="515"/>
      <c r="D58" s="515"/>
      <c r="E58" s="516"/>
      <c r="F58" s="481"/>
      <c r="G58" s="481"/>
    </row>
    <row r="59" spans="1:7" s="482" customFormat="1" ht="45" x14ac:dyDescent="0.25">
      <c r="A59" s="493"/>
      <c r="B59" s="517" t="s">
        <v>981</v>
      </c>
      <c r="C59" s="518" t="s">
        <v>982</v>
      </c>
      <c r="D59" s="518" t="s">
        <v>917</v>
      </c>
      <c r="E59" s="519" t="s">
        <v>908</v>
      </c>
      <c r="F59" s="481"/>
      <c r="G59" s="481"/>
    </row>
    <row r="60" spans="1:7" s="482" customFormat="1" ht="60" x14ac:dyDescent="0.25">
      <c r="A60" s="499"/>
      <c r="B60" s="500" t="s">
        <v>983</v>
      </c>
      <c r="C60" s="501" t="s">
        <v>984</v>
      </c>
      <c r="D60" s="501" t="s">
        <v>917</v>
      </c>
      <c r="E60" s="502" t="s">
        <v>985</v>
      </c>
      <c r="F60" s="481"/>
      <c r="G60" s="481"/>
    </row>
    <row r="61" spans="1:7" s="482" customFormat="1" ht="30" x14ac:dyDescent="0.25">
      <c r="A61" s="499"/>
      <c r="B61" s="500" t="s">
        <v>986</v>
      </c>
      <c r="C61" s="501" t="s">
        <v>987</v>
      </c>
      <c r="D61" s="501" t="s">
        <v>907</v>
      </c>
      <c r="E61" s="502" t="s">
        <v>988</v>
      </c>
      <c r="F61" s="481"/>
      <c r="G61" s="481"/>
    </row>
    <row r="62" spans="1:7" s="482" customFormat="1" ht="30" x14ac:dyDescent="0.25">
      <c r="A62" s="499"/>
      <c r="B62" s="500" t="s">
        <v>989</v>
      </c>
      <c r="C62" s="501" t="s">
        <v>990</v>
      </c>
      <c r="D62" s="501" t="s">
        <v>907</v>
      </c>
      <c r="E62" s="502" t="s">
        <v>908</v>
      </c>
      <c r="F62" s="481"/>
      <c r="G62" s="481"/>
    </row>
    <row r="63" spans="1:7" s="482" customFormat="1" ht="45" x14ac:dyDescent="0.25">
      <c r="A63" s="499"/>
      <c r="B63" s="500" t="s">
        <v>991</v>
      </c>
      <c r="C63" s="501" t="s">
        <v>992</v>
      </c>
      <c r="D63" s="501" t="s">
        <v>907</v>
      </c>
      <c r="E63" s="502" t="s">
        <v>908</v>
      </c>
      <c r="F63" s="481"/>
      <c r="G63" s="481"/>
    </row>
    <row r="64" spans="1:7" s="482" customFormat="1" ht="30.75" thickBot="1" x14ac:dyDescent="0.3">
      <c r="A64" s="503"/>
      <c r="B64" s="504" t="s">
        <v>993</v>
      </c>
      <c r="C64" s="505" t="s">
        <v>994</v>
      </c>
      <c r="D64" s="505" t="s">
        <v>917</v>
      </c>
      <c r="E64" s="506" t="s">
        <v>908</v>
      </c>
      <c r="F64" s="481"/>
      <c r="G64" s="481"/>
    </row>
    <row r="65" spans="1:7" s="482" customFormat="1" ht="5.0999999999999996" customHeight="1" x14ac:dyDescent="0.25">
      <c r="F65" s="481"/>
      <c r="G65" s="481"/>
    </row>
    <row r="66" spans="1:7" s="482" customFormat="1" x14ac:dyDescent="0.25">
      <c r="A66" s="520" t="s">
        <v>995</v>
      </c>
      <c r="F66" s="481"/>
      <c r="G66" s="481"/>
    </row>
    <row r="67" spans="1:7" s="482" customFormat="1" x14ac:dyDescent="0.25">
      <c r="B67" s="521" t="s">
        <v>917</v>
      </c>
      <c r="C67" s="975" t="s">
        <v>996</v>
      </c>
      <c r="D67" s="972"/>
      <c r="E67" s="972"/>
      <c r="F67" s="481"/>
      <c r="G67" s="481"/>
    </row>
    <row r="68" spans="1:7" s="482" customFormat="1" ht="32.1" customHeight="1" x14ac:dyDescent="0.25">
      <c r="B68" s="521" t="s">
        <v>907</v>
      </c>
      <c r="C68" s="975" t="s">
        <v>997</v>
      </c>
      <c r="D68" s="972"/>
      <c r="E68" s="972"/>
      <c r="F68" s="481"/>
      <c r="G68" s="481"/>
    </row>
    <row r="69" spans="1:7" s="482" customFormat="1" ht="32.25" customHeight="1" x14ac:dyDescent="0.25">
      <c r="B69" s="522" t="s">
        <v>970</v>
      </c>
      <c r="C69" s="976" t="s">
        <v>998</v>
      </c>
      <c r="D69" s="977"/>
      <c r="E69" s="977"/>
      <c r="F69" s="481"/>
      <c r="G69" s="481"/>
    </row>
    <row r="70" spans="1:7" s="482" customFormat="1" ht="9.9499999999999993" customHeight="1" x14ac:dyDescent="0.25">
      <c r="F70" s="481"/>
      <c r="G70" s="481"/>
    </row>
    <row r="71" spans="1:7" s="482" customFormat="1" x14ac:dyDescent="0.25">
      <c r="A71" s="482" t="s">
        <v>999</v>
      </c>
      <c r="F71" s="481"/>
      <c r="G71" s="481"/>
    </row>
    <row r="72" spans="1:7" s="482" customFormat="1" x14ac:dyDescent="0.25">
      <c r="A72" s="482" t="s">
        <v>1000</v>
      </c>
      <c r="F72" s="481"/>
      <c r="G72" s="481"/>
    </row>
    <row r="73" spans="1:7" s="482" customFormat="1" ht="33.75" customHeight="1" x14ac:dyDescent="0.25">
      <c r="A73" s="971" t="s">
        <v>1001</v>
      </c>
      <c r="B73" s="972"/>
      <c r="C73" s="972"/>
      <c r="D73" s="972"/>
      <c r="E73" s="972"/>
      <c r="F73" s="481"/>
      <c r="G73" s="481"/>
    </row>
    <row r="74" spans="1:7" s="482" customFormat="1" x14ac:dyDescent="0.25">
      <c r="A74" s="523" t="s">
        <v>1002</v>
      </c>
      <c r="F74" s="481"/>
      <c r="G74" s="481"/>
    </row>
    <row r="75" spans="1:7" s="482" customFormat="1" x14ac:dyDescent="0.25">
      <c r="F75" s="481"/>
      <c r="G75" s="481"/>
    </row>
    <row r="76" spans="1:7" s="482" customFormat="1" x14ac:dyDescent="0.25">
      <c r="F76" s="481"/>
      <c r="G76" s="481"/>
    </row>
    <row r="77" spans="1:7" s="482" customFormat="1" x14ac:dyDescent="0.25">
      <c r="F77" s="481"/>
      <c r="G77" s="481"/>
    </row>
    <row r="78" spans="1:7" s="482" customFormat="1" x14ac:dyDescent="0.25">
      <c r="F78" s="481"/>
      <c r="G78" s="481"/>
    </row>
    <row r="79" spans="1:7" s="482" customFormat="1" x14ac:dyDescent="0.25">
      <c r="F79" s="481"/>
      <c r="G79" s="481"/>
    </row>
    <row r="80" spans="1:7" s="482" customFormat="1" x14ac:dyDescent="0.25">
      <c r="F80" s="481"/>
      <c r="G80" s="481"/>
    </row>
    <row r="81" spans="6:7" s="482" customFormat="1" x14ac:dyDescent="0.25">
      <c r="F81" s="481"/>
      <c r="G81" s="481"/>
    </row>
    <row r="82" spans="6:7" s="482" customFormat="1" x14ac:dyDescent="0.25">
      <c r="F82" s="481"/>
      <c r="G82" s="481"/>
    </row>
    <row r="83" spans="6:7" s="482" customFormat="1" x14ac:dyDescent="0.25">
      <c r="F83" s="481"/>
      <c r="G83" s="481"/>
    </row>
    <row r="84" spans="6:7" s="482" customFormat="1" x14ac:dyDescent="0.25">
      <c r="F84" s="481"/>
      <c r="G84" s="481"/>
    </row>
    <row r="85" spans="6:7" s="482" customFormat="1" x14ac:dyDescent="0.25">
      <c r="F85" s="481"/>
      <c r="G85" s="481"/>
    </row>
    <row r="86" spans="6:7" s="482" customFormat="1" x14ac:dyDescent="0.25">
      <c r="F86" s="481"/>
      <c r="G86" s="481"/>
    </row>
    <row r="87" spans="6:7" s="482" customFormat="1" x14ac:dyDescent="0.25">
      <c r="F87" s="481"/>
      <c r="G87" s="481"/>
    </row>
    <row r="88" spans="6:7" s="482" customFormat="1" x14ac:dyDescent="0.25">
      <c r="F88" s="481"/>
      <c r="G88" s="481"/>
    </row>
    <row r="89" spans="6:7" s="482" customFormat="1" x14ac:dyDescent="0.25">
      <c r="F89" s="481"/>
      <c r="G89" s="481"/>
    </row>
    <row r="90" spans="6:7" s="482" customFormat="1" x14ac:dyDescent="0.25">
      <c r="F90" s="481"/>
      <c r="G90" s="481"/>
    </row>
    <row r="91" spans="6:7" s="482" customFormat="1" x14ac:dyDescent="0.25">
      <c r="F91" s="481"/>
      <c r="G91" s="481"/>
    </row>
    <row r="92" spans="6:7" s="482" customFormat="1" x14ac:dyDescent="0.25">
      <c r="F92" s="481"/>
      <c r="G92" s="481"/>
    </row>
    <row r="93" spans="6:7" s="482" customFormat="1" x14ac:dyDescent="0.25">
      <c r="F93" s="481"/>
      <c r="G93" s="481"/>
    </row>
    <row r="94" spans="6:7" s="482" customFormat="1" x14ac:dyDescent="0.25">
      <c r="F94" s="481"/>
      <c r="G94" s="481"/>
    </row>
    <row r="95" spans="6:7" s="482" customFormat="1" x14ac:dyDescent="0.25">
      <c r="F95" s="481"/>
      <c r="G95" s="481"/>
    </row>
    <row r="96" spans="6:7" s="482" customFormat="1" x14ac:dyDescent="0.25">
      <c r="F96" s="481"/>
      <c r="G96" s="481"/>
    </row>
    <row r="97" spans="6:7" s="482" customFormat="1" x14ac:dyDescent="0.25">
      <c r="F97" s="481"/>
      <c r="G97" s="481"/>
    </row>
    <row r="98" spans="6:7" s="482" customFormat="1" x14ac:dyDescent="0.25">
      <c r="F98" s="481"/>
      <c r="G98" s="481"/>
    </row>
    <row r="99" spans="6:7" s="482" customFormat="1" x14ac:dyDescent="0.25">
      <c r="F99" s="481"/>
      <c r="G99" s="481"/>
    </row>
    <row r="100" spans="6:7" s="482" customFormat="1" x14ac:dyDescent="0.25">
      <c r="F100" s="481"/>
      <c r="G100" s="481"/>
    </row>
    <row r="101" spans="6:7" s="482" customFormat="1" x14ac:dyDescent="0.25">
      <c r="F101" s="481"/>
      <c r="G101" s="481"/>
    </row>
    <row r="102" spans="6:7" s="482" customFormat="1" x14ac:dyDescent="0.25">
      <c r="F102" s="481"/>
      <c r="G102" s="481"/>
    </row>
    <row r="103" spans="6:7" s="482" customFormat="1" x14ac:dyDescent="0.25">
      <c r="F103" s="481"/>
      <c r="G103" s="481"/>
    </row>
    <row r="104" spans="6:7" s="482" customFormat="1" x14ac:dyDescent="0.25">
      <c r="F104" s="481"/>
      <c r="G104" s="481"/>
    </row>
    <row r="105" spans="6:7" s="482" customFormat="1" x14ac:dyDescent="0.25">
      <c r="F105" s="481"/>
      <c r="G105" s="481"/>
    </row>
    <row r="106" spans="6:7" s="482" customFormat="1" x14ac:dyDescent="0.25">
      <c r="F106" s="481"/>
      <c r="G106" s="481"/>
    </row>
    <row r="107" spans="6:7" s="482" customFormat="1" x14ac:dyDescent="0.25">
      <c r="F107" s="481"/>
      <c r="G107" s="481"/>
    </row>
    <row r="108" spans="6:7" s="482" customFormat="1" x14ac:dyDescent="0.25">
      <c r="F108" s="481"/>
      <c r="G108" s="481"/>
    </row>
    <row r="109" spans="6:7" s="482" customFormat="1" x14ac:dyDescent="0.25">
      <c r="F109" s="481"/>
      <c r="G109" s="481"/>
    </row>
    <row r="110" spans="6:7" s="482" customFormat="1" x14ac:dyDescent="0.25">
      <c r="F110" s="481"/>
      <c r="G110" s="481"/>
    </row>
    <row r="111" spans="6:7" s="482" customFormat="1" x14ac:dyDescent="0.25">
      <c r="F111" s="481"/>
      <c r="G111" s="481"/>
    </row>
    <row r="112" spans="6:7" s="482" customFormat="1" x14ac:dyDescent="0.25">
      <c r="F112" s="481"/>
      <c r="G112" s="481"/>
    </row>
    <row r="113" spans="6:7" s="482" customFormat="1" x14ac:dyDescent="0.25">
      <c r="F113" s="481"/>
      <c r="G113" s="481"/>
    </row>
    <row r="114" spans="6:7" s="482" customFormat="1" x14ac:dyDescent="0.25">
      <c r="F114" s="481"/>
      <c r="G114" s="481"/>
    </row>
    <row r="115" spans="6:7" s="482" customFormat="1" x14ac:dyDescent="0.25">
      <c r="F115" s="481"/>
      <c r="G115" s="481"/>
    </row>
  </sheetData>
  <sheetProtection algorithmName="SHA-512" hashValue="0CDBGZHs6LeFuWYR16ejCuxyIvG4FOMKZaK0ut1NK7gMcJUxsGafZbWsEqAdITweyguQwRfyZysQDuBP42hoDg==" saltValue="ecy6d0UMWW1PEMpJD73C1g==" spinCount="100000" sheet="1" objects="1" scenarios="1"/>
  <mergeCells count="13">
    <mergeCell ref="A25:E25"/>
    <mergeCell ref="A1:E1"/>
    <mergeCell ref="D3:E3"/>
    <mergeCell ref="D4:E4"/>
    <mergeCell ref="D5:E5"/>
    <mergeCell ref="A8:E8"/>
    <mergeCell ref="A73:E73"/>
    <mergeCell ref="A38:E38"/>
    <mergeCell ref="A47:E47"/>
    <mergeCell ref="A56:E56"/>
    <mergeCell ref="C67:E67"/>
    <mergeCell ref="C68:E68"/>
    <mergeCell ref="C69:E69"/>
  </mergeCells>
  <conditionalFormatting sqref="A11:A21">
    <cfRule type="containsText" dxfId="9" priority="17" operator="containsText" text="y">
      <formula>NOT(ISERROR(SEARCH("y",A11)))</formula>
    </cfRule>
    <cfRule type="containsText" dxfId="8" priority="18" operator="containsText" text="a">
      <formula>NOT(ISERROR(SEARCH("a",A11)))</formula>
    </cfRule>
  </conditionalFormatting>
  <conditionalFormatting sqref="A28:A35">
    <cfRule type="containsText" dxfId="7" priority="13" operator="containsText" text="y">
      <formula>NOT(ISERROR(SEARCH("y",A28)))</formula>
    </cfRule>
    <cfRule type="containsText" dxfId="6" priority="14" operator="containsText" text="a">
      <formula>NOT(ISERROR(SEARCH("a",A28)))</formula>
    </cfRule>
  </conditionalFormatting>
  <conditionalFormatting sqref="A41:A43">
    <cfRule type="containsText" dxfId="5" priority="9" operator="containsText" text="y">
      <formula>NOT(ISERROR(SEARCH("y",A41)))</formula>
    </cfRule>
    <cfRule type="containsText" dxfId="4" priority="10" operator="containsText" text="a">
      <formula>NOT(ISERROR(SEARCH("a",A41)))</formula>
    </cfRule>
  </conditionalFormatting>
  <conditionalFormatting sqref="A50:A53">
    <cfRule type="containsText" dxfId="3" priority="5" operator="containsText" text="y">
      <formula>NOT(ISERROR(SEARCH("y",A50)))</formula>
    </cfRule>
    <cfRule type="containsText" dxfId="2" priority="6" operator="containsText" text="a">
      <formula>NOT(ISERROR(SEARCH("a",A50)))</formula>
    </cfRule>
  </conditionalFormatting>
  <conditionalFormatting sqref="A59:A64">
    <cfRule type="containsText" dxfId="1" priority="1" operator="containsText" text="y">
      <formula>NOT(ISERROR(SEARCH("y",A59)))</formula>
    </cfRule>
    <cfRule type="containsText" dxfId="0" priority="2" operator="containsText" text="a">
      <formula>NOT(ISERROR(SEARCH("a",A59)))</formula>
    </cfRule>
  </conditionalFormatting>
  <dataValidations count="1">
    <dataValidation type="custom" errorStyle="information" allowBlank="1" showInputMessage="1" showErrorMessage="1" errorTitle="Fill 'Y'" error="Fill 'Y' if technology used on-board" sqref="A11:A21 A28:A35 A41:A43 A50:A53 A59:A64" xr:uid="{00000000-0002-0000-0700-000000000000}">
      <formula1>OR(A11="Y", A11="A")</formula1>
    </dataValidation>
  </dataValidations>
  <hyperlinks>
    <hyperlink ref="B11" r:id="rId1" display="http://glomeep.imo.org/technology/auxiliary-systems-optimization/" xr:uid="{00000000-0004-0000-0700-000000000000}"/>
    <hyperlink ref="B12" r:id="rId2" display="http://glomeep.imo.org/technology/engine-de-rating/" xr:uid="{00000000-0004-0000-0700-000001000000}"/>
    <hyperlink ref="B13" r:id="rId3" display="http://glomeep.imo.org/technology/engine-performance-optimization-automatic/" xr:uid="{00000000-0004-0000-0700-000002000000}"/>
    <hyperlink ref="B14" r:id="rId4" display="http://glomeep.imo.org/technology/engine-performance-optimization-manual/" xr:uid="{00000000-0004-0000-0700-000003000000}"/>
    <hyperlink ref="B15" r:id="rId5" display="http://glomeep.imo.org/technology/exhaust-gas-boilers-on-auxiliary-engines/" xr:uid="{00000000-0004-0000-0700-000004000000}"/>
    <hyperlink ref="B16" r:id="rId6" display="http://glomeep.imo.org/technology/hybridization-plug-in-or-conventional/" xr:uid="{00000000-0004-0000-0700-000005000000}"/>
    <hyperlink ref="B17" r:id="rId7" display="http://glomeep.imo.org/technology/improved-auxiliary-engine-load/" xr:uid="{00000000-0004-0000-0700-000006000000}"/>
    <hyperlink ref="B18" r:id="rId8" display="http://glomeep.imo.org/technology/shaft-generator/" xr:uid="{00000000-0004-0000-0700-000007000000}"/>
    <hyperlink ref="B19" r:id="rId9" display="http://glomeep.imo.org/technology/shore-power/" xr:uid="{00000000-0004-0000-0700-000008000000}"/>
    <hyperlink ref="B20" r:id="rId10" display="http://glomeep.imo.org/technology/steam-plant-operation-improvement/" xr:uid="{00000000-0004-0000-0700-000009000000}"/>
    <hyperlink ref="B21" r:id="rId11" display="http://glomeep.imo.org/technology/waste-heat-recovery-systems/" xr:uid="{00000000-0004-0000-0700-00000A000000}"/>
    <hyperlink ref="B28" r:id="rId12" display="http://glomeep.imo.org/technology/air-cavity-lubrication/" xr:uid="{00000000-0004-0000-0700-00000B000000}"/>
    <hyperlink ref="B29" r:id="rId13" display="http://glomeep.imo.org/technology/hull-cleaning/" xr:uid="{00000000-0004-0000-0700-00000C000000}"/>
    <hyperlink ref="B30" r:id="rId14" display="http://glomeep.imo.org/technology/hull-coating/" xr:uid="{00000000-0004-0000-0700-00000D000000}"/>
    <hyperlink ref="B31" r:id="rId15" display="http://glomeep.imo.org/technology/hull-form-optimization/" xr:uid="{00000000-0004-0000-0700-00000E000000}"/>
    <hyperlink ref="B32" r:id="rId16" display="http://glomeep.imo.org/technology/hull-retrofitting/" xr:uid="{00000000-0004-0000-0700-00000F000000}"/>
    <hyperlink ref="B33" r:id="rId17" display="http://glomeep.imo.org/technology/propeller-polishing/" xr:uid="{00000000-0004-0000-0700-000010000000}"/>
    <hyperlink ref="B34" r:id="rId18" display="http://glomeep.imo.org/technology/propeller-retrofitting/" xr:uid="{00000000-0004-0000-0700-000011000000}"/>
    <hyperlink ref="B35" r:id="rId19" display="http://glomeep.imo.org/technology/propulsion-improving-devices-pids/" xr:uid="{00000000-0004-0000-0700-000012000000}"/>
    <hyperlink ref="B41" r:id="rId20" display="http://glomeep.imo.org/technology/cargo-handling-systems-cargo-discharge-operation/" xr:uid="{00000000-0004-0000-0700-000013000000}"/>
    <hyperlink ref="B42" r:id="rId21" display="http://glomeep.imo.org/technology/energy-efficient-lighting-system/" xr:uid="{00000000-0004-0000-0700-000014000000}"/>
    <hyperlink ref="B43" r:id="rId22" display="http://glomeep.imo.org/technology/frequency-controlled-electric-motors/" xr:uid="{00000000-0004-0000-0700-000015000000}"/>
    <hyperlink ref="B50" r:id="rId23" display="http://glomeep.imo.org/technology/fixed-sails-or-wings/" xr:uid="{00000000-0004-0000-0700-000016000000}"/>
    <hyperlink ref="B51" r:id="rId24" display="http://glomeep.imo.org/technology/flettner-rotors/" xr:uid="{00000000-0004-0000-0700-000017000000}"/>
    <hyperlink ref="B52" r:id="rId25" display="http://glomeep.imo.org/technology/kite/" xr:uid="{00000000-0004-0000-0700-000018000000}"/>
    <hyperlink ref="B53" r:id="rId26" display="http://glomeep.imo.org/technology/solar-panels/" xr:uid="{00000000-0004-0000-0700-000019000000}"/>
    <hyperlink ref="B59" r:id="rId27" display="http://glomeep.imo.org/technology/autopilot-adjustment-and-use/" xr:uid="{00000000-0004-0000-0700-00001A000000}"/>
    <hyperlink ref="B60" r:id="rId28" display="http://glomeep.imo.org/technology/combinator-optimizing/" xr:uid="{00000000-0004-0000-0700-00001B000000}"/>
    <hyperlink ref="B61" r:id="rId29" display="http://glomeep.imo.org/technology/efficient-dp-operation/" xr:uid="{00000000-0004-0000-0700-00001C000000}"/>
    <hyperlink ref="B62" r:id="rId30" display="http://glomeep.imo.org/technology/speed-management/" xr:uid="{00000000-0004-0000-0700-00001D000000}"/>
    <hyperlink ref="B63" r:id="rId31" display="http://glomeep.imo.org/technology/trim-and-draft-optimization/" xr:uid="{00000000-0004-0000-0700-00001E000000}"/>
    <hyperlink ref="B64" r:id="rId32" display="http://glomeep.imo.org/technology/weather-routing/" xr:uid="{00000000-0004-0000-0700-00001F000000}"/>
    <hyperlink ref="A74" r:id="rId33" display="http://glomeep.imo.org/legal-disclaimer-for-eet-ip/" xr:uid="{00000000-0004-0000-0700-000020000000}"/>
    <hyperlink ref="A5" r:id="rId34" xr:uid="{00000000-0004-0000-0700-000021000000}"/>
  </hyperlinks>
  <pageMargins left="0.43307086614173229" right="0.23622047244094491" top="0.39370078740157483" bottom="0.31496062992125984" header="0.23622047244094491" footer="0.15748031496062992"/>
  <pageSetup paperSize="9" scale="89" orientation="portrait" r:id="rId35"/>
  <headerFooter alignWithMargins="0">
    <oddFooter>&amp;L&amp;8CKL TCH / VERSION 2025 / 1.0&amp;R&amp;8&amp;P of &amp;N</oddFooter>
  </headerFooter>
  <rowBreaks count="2" manualBreakCount="2">
    <brk id="22" max="4" man="1"/>
    <brk id="44" max="4"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9</vt:i4>
      </vt:variant>
    </vt:vector>
  </HeadingPairs>
  <TitlesOfParts>
    <vt:vector size="13" baseType="lpstr">
      <vt:lpstr>Checklist - Basic Office Chem</vt:lpstr>
      <vt:lpstr>Checklist - Ranking Office Chem</vt:lpstr>
      <vt:lpstr>Office - Total Score Review</vt:lpstr>
      <vt:lpstr>Office - CO2 - GloMEEP</vt:lpstr>
      <vt:lpstr>'Checklist - Basic Office Chem'!Print_Area</vt:lpstr>
      <vt:lpstr>'Checklist - Ranking Office Chem'!Print_Area</vt:lpstr>
      <vt:lpstr>'Office - CO2 - GloMEEP'!Print_Area</vt:lpstr>
      <vt:lpstr>'Office - Total Score Review'!Print_Area</vt:lpstr>
      <vt:lpstr>'Checklist - Basic Office Chem'!Print_Titles</vt:lpstr>
      <vt:lpstr>'Checklist - Ranking Office Chem'!Print_Titles</vt:lpstr>
      <vt:lpstr>'Office - CO2 - GloMEEP'!Print_Titles</vt:lpstr>
      <vt:lpstr>'Office - Total Score Review'!Print_Titles</vt:lpstr>
      <vt:lpstr>'Office - CO2 - GloMEEP'!PropulsionImprovements</vt:lpstr>
    </vt:vector>
  </TitlesOfParts>
  <Company>Green Award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Green Award</dc:creator>
  <cp:lastModifiedBy>Shinohara, K. (Keita) - Green Award</cp:lastModifiedBy>
  <cp:lastPrinted>2025-08-29T13:38:28Z</cp:lastPrinted>
  <dcterms:created xsi:type="dcterms:W3CDTF">2001-05-28T13:46:28Z</dcterms:created>
  <dcterms:modified xsi:type="dcterms:W3CDTF">2025-09-08T09:47:52Z</dcterms:modified>
</cp:coreProperties>
</file>