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O:\20    Colleagues\Alessandra\Keita - temp\SEA CKL version 2025\"/>
    </mc:Choice>
  </mc:AlternateContent>
  <xr:revisionPtr revIDLastSave="0" documentId="13_ncr:1_{809B3DDB-4AD4-4F3C-A75B-5F909D9D151F}" xr6:coauthVersionLast="47" xr6:coauthVersionMax="47" xr10:uidLastSave="{00000000-0000-0000-0000-000000000000}"/>
  <bookViews>
    <workbookView xWindow="-120" yWindow="-120" windowWidth="29040" windowHeight="15720" tabRatio="945" xr2:uid="{00000000-000D-0000-FFFF-FFFF00000000}"/>
  </bookViews>
  <sheets>
    <sheet name="Checklist - Basic Office GCC" sheetId="16" r:id="rId1"/>
    <sheet name="Checklist - Ranking Office GCC" sheetId="25" r:id="rId2"/>
    <sheet name="Office - Total Score Review" sheetId="28" r:id="rId3"/>
    <sheet name="Office - CO2 - GloMEEP" sheetId="33" r:id="rId4"/>
  </sheets>
  <definedNames>
    <definedName name="_xlnm.Print_Area" localSheetId="0">'Checklist - Basic Office GCC'!$A$1:$Z$105</definedName>
    <definedName name="_xlnm.Print_Area" localSheetId="1">'Checklist - Ranking Office GCC'!$A$1:$AB$665</definedName>
    <definedName name="_xlnm.Print_Area" localSheetId="3">'Office - CO2 - GloMEEP'!$A$1:$E$74</definedName>
    <definedName name="_xlnm.Print_Area" localSheetId="2">'Office - Total Score Review'!$A$1:$AB$80</definedName>
    <definedName name="_xlnm.Print_Titles" localSheetId="0">'Checklist - Basic Office GCC'!$1:$3</definedName>
    <definedName name="_xlnm.Print_Titles" localSheetId="1">'Checklist - Ranking Office GCC'!$1:$3</definedName>
    <definedName name="_xlnm.Print_Titles" localSheetId="3">'Office - CO2 - GloMEEP'!$1:$1</definedName>
    <definedName name="_xlnm.Print_Titles" localSheetId="2">'Office - Total Score Review'!$1:$3</definedName>
    <definedName name="PropulsionImprovements" localSheetId="3">'Office - CO2 - GloMEEP'!$D$29</definedName>
    <definedName name="Z_FD0AFB41_F344_11D7_B106_0008C7076B3B_.wvu.PrintArea" localSheetId="0" hidden="1">'Checklist - Basic Office GCC'!$A$2:$W$105</definedName>
  </definedNames>
  <calcPr calcId="191029"/>
  <customWorkbookViews>
    <customWorkbookView name="Green Award - Persoonlijke weergave" guid="{FD0AFB41-F344-11D7-B106-0008C7076B3B}" mergeInterval="0" personalView="1" maximized="1" windowWidth="1020" windowHeight="623" tabRatio="821" activeSheetId="17" showStatus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411" i="25" l="1"/>
  <c r="AA252" i="25" l="1"/>
  <c r="Y252" i="25"/>
  <c r="AA146" i="25" l="1"/>
  <c r="Z146" i="25"/>
  <c r="Y146" i="25"/>
  <c r="AA145" i="25"/>
  <c r="Z145" i="25"/>
  <c r="Y145" i="25"/>
  <c r="AA144" i="25"/>
  <c r="Y144" i="25"/>
  <c r="AA143" i="25"/>
  <c r="Y143" i="25"/>
  <c r="AA142" i="25"/>
  <c r="Z142" i="25"/>
  <c r="Y142" i="25"/>
  <c r="AA141" i="25"/>
  <c r="Z141" i="25"/>
  <c r="Y141" i="25"/>
  <c r="AA648" i="25"/>
  <c r="Y648" i="25"/>
  <c r="F148" i="25" l="1"/>
  <c r="Z147" i="25"/>
  <c r="AA404" i="25"/>
  <c r="Z411" i="25"/>
  <c r="Y410" i="25"/>
  <c r="Y409" i="25"/>
  <c r="X409" i="25"/>
  <c r="AA409" i="25" s="1"/>
  <c r="AA408" i="25"/>
  <c r="Y408" i="25"/>
  <c r="AA406" i="25"/>
  <c r="Y406" i="25"/>
  <c r="AA405" i="25"/>
  <c r="Y405" i="25"/>
  <c r="Y404" i="25"/>
  <c r="AA402" i="25"/>
  <c r="Y402" i="25"/>
  <c r="AA401" i="25"/>
  <c r="Y401" i="25"/>
  <c r="AA410" i="25" l="1"/>
  <c r="AA495" i="25"/>
  <c r="Y495" i="25"/>
  <c r="AA494" i="25"/>
  <c r="Z494" i="25"/>
  <c r="Y494" i="25"/>
  <c r="AA493" i="25"/>
  <c r="Z493" i="25"/>
  <c r="Z496" i="25" s="1"/>
  <c r="Y493" i="25"/>
  <c r="Y411" i="25" l="1"/>
  <c r="U31" i="28" l="1"/>
  <c r="C31" i="28"/>
  <c r="B31" i="28"/>
  <c r="Z232" i="25"/>
  <c r="R31" i="28" s="1"/>
  <c r="AA231" i="25"/>
  <c r="Y231" i="25"/>
  <c r="AA230" i="25"/>
  <c r="Y230" i="25"/>
  <c r="AA229" i="25"/>
  <c r="Y229" i="25"/>
  <c r="AA228" i="25"/>
  <c r="Y228" i="25"/>
  <c r="Y232" i="25" l="1"/>
  <c r="O31" i="28" s="1"/>
  <c r="F430" i="25" l="1"/>
  <c r="Y428" i="25"/>
  <c r="X428" i="25"/>
  <c r="Z428" i="25" s="1"/>
  <c r="Y427" i="25"/>
  <c r="Y426" i="25"/>
  <c r="Y425" i="25"/>
  <c r="X425" i="25"/>
  <c r="Z425" i="25" s="1"/>
  <c r="AA424" i="25"/>
  <c r="Z424" i="25"/>
  <c r="Y424" i="25"/>
  <c r="Y422" i="25"/>
  <c r="Y421" i="25"/>
  <c r="X421" i="25"/>
  <c r="X422" i="25" s="1"/>
  <c r="AA420" i="25"/>
  <c r="Z420" i="25"/>
  <c r="Y420" i="25"/>
  <c r="AA425" i="25" l="1"/>
  <c r="AA428" i="25"/>
  <c r="AA421" i="25"/>
  <c r="Y429" i="25"/>
  <c r="Z422" i="25"/>
  <c r="AA422" i="25"/>
  <c r="Z421" i="25"/>
  <c r="X426" i="25"/>
  <c r="AA375" i="25"/>
  <c r="Y375" i="25"/>
  <c r="X427" i="25" l="1"/>
  <c r="AA426" i="25"/>
  <c r="Z426" i="25"/>
  <c r="Z427" i="25" l="1"/>
  <c r="Z429" i="25" s="1"/>
  <c r="AA427" i="25"/>
  <c r="Y659" i="25"/>
  <c r="AA659" i="25"/>
  <c r="Y655" i="25"/>
  <c r="AA655" i="25"/>
  <c r="C23" i="28" l="1"/>
  <c r="B23" i="28"/>
  <c r="U44" i="28" l="1"/>
  <c r="C44" i="28"/>
  <c r="B44" i="28"/>
  <c r="U68" i="28"/>
  <c r="C68" i="28"/>
  <c r="B68" i="28"/>
  <c r="Z650" i="25"/>
  <c r="AA649" i="25"/>
  <c r="Y649" i="25"/>
  <c r="AA647" i="25"/>
  <c r="Y647" i="25"/>
  <c r="AA645" i="25"/>
  <c r="Y645" i="25"/>
  <c r="AA644" i="25"/>
  <c r="Y644" i="25"/>
  <c r="AA643" i="25"/>
  <c r="Y643" i="25"/>
  <c r="AA641" i="25"/>
  <c r="Y641" i="25"/>
  <c r="AA640" i="25"/>
  <c r="Y640" i="25"/>
  <c r="AA639" i="25"/>
  <c r="Y639" i="25"/>
  <c r="Z434" i="25"/>
  <c r="R44" i="28" s="1"/>
  <c r="AA433" i="25"/>
  <c r="Y433" i="25"/>
  <c r="Y434" i="25" s="1"/>
  <c r="O44" i="28" s="1"/>
  <c r="U38" i="28"/>
  <c r="C38" i="28"/>
  <c r="B38" i="28"/>
  <c r="Y388" i="25"/>
  <c r="X388" i="25"/>
  <c r="Z388" i="25" s="1"/>
  <c r="Y387" i="25"/>
  <c r="X387" i="25"/>
  <c r="Z387" i="25" s="1"/>
  <c r="Y385" i="25"/>
  <c r="X385" i="25"/>
  <c r="Z385" i="25" s="1"/>
  <c r="AA383" i="25"/>
  <c r="Z383" i="25"/>
  <c r="Y383" i="25"/>
  <c r="AA381" i="25"/>
  <c r="Z381" i="25"/>
  <c r="Y381" i="25"/>
  <c r="Z257" i="25"/>
  <c r="AA256" i="25"/>
  <c r="Y256" i="25"/>
  <c r="AA255" i="25"/>
  <c r="Y255" i="25"/>
  <c r="AA254" i="25"/>
  <c r="Y254" i="25"/>
  <c r="AA251" i="25"/>
  <c r="Y251" i="25"/>
  <c r="AA250" i="25"/>
  <c r="Y250" i="25"/>
  <c r="AA249" i="25"/>
  <c r="Y249" i="25"/>
  <c r="AA248" i="25"/>
  <c r="Y248" i="25"/>
  <c r="AA247" i="25"/>
  <c r="Y247" i="25"/>
  <c r="AA245" i="25"/>
  <c r="Y245" i="25"/>
  <c r="AA244" i="25"/>
  <c r="Y244" i="25"/>
  <c r="AA242" i="25"/>
  <c r="Y242" i="25"/>
  <c r="AA240" i="25"/>
  <c r="Y240" i="25"/>
  <c r="AA237" i="25"/>
  <c r="Y237" i="25"/>
  <c r="AA236" i="25"/>
  <c r="Y236" i="25"/>
  <c r="AA188" i="25"/>
  <c r="Y188" i="25"/>
  <c r="AA187" i="25"/>
  <c r="Y187" i="25"/>
  <c r="AA185" i="25"/>
  <c r="Y185" i="25"/>
  <c r="AA184" i="25"/>
  <c r="Y184" i="25"/>
  <c r="AA182" i="25"/>
  <c r="Y182" i="25"/>
  <c r="AA180" i="25"/>
  <c r="Y180" i="25"/>
  <c r="AA178" i="25"/>
  <c r="Y178" i="25"/>
  <c r="AA175" i="25"/>
  <c r="Y175" i="25"/>
  <c r="AA174" i="25"/>
  <c r="Z174" i="25"/>
  <c r="Y174" i="25"/>
  <c r="AA173" i="25"/>
  <c r="Z173" i="25"/>
  <c r="Y173" i="25"/>
  <c r="Z66" i="25"/>
  <c r="AA65" i="25"/>
  <c r="Y65" i="25"/>
  <c r="AA64" i="25"/>
  <c r="Y64" i="25"/>
  <c r="AA63" i="25"/>
  <c r="Y63" i="25"/>
  <c r="AA62" i="25"/>
  <c r="Y62" i="25"/>
  <c r="AA61" i="25"/>
  <c r="Y61" i="25"/>
  <c r="AA60" i="25"/>
  <c r="Y60" i="25"/>
  <c r="AA59" i="25"/>
  <c r="Y59" i="25"/>
  <c r="AA58" i="25"/>
  <c r="Y58" i="25"/>
  <c r="AA57" i="25"/>
  <c r="Y57" i="25"/>
  <c r="AA56" i="25"/>
  <c r="Y56" i="25"/>
  <c r="AA55" i="25"/>
  <c r="Y55" i="25"/>
  <c r="Y650" i="25" l="1"/>
  <c r="AA387" i="25"/>
  <c r="Y389" i="25"/>
  <c r="O38" i="28" s="1"/>
  <c r="AA388" i="25"/>
  <c r="AA385" i="25"/>
  <c r="Z389" i="25"/>
  <c r="R38" i="28" s="1"/>
  <c r="Y257" i="25"/>
  <c r="Y189" i="25"/>
  <c r="Z189" i="25"/>
  <c r="Y66" i="25"/>
  <c r="F170" i="25" l="1"/>
  <c r="U23" i="28" s="1"/>
  <c r="Z168" i="25"/>
  <c r="Y168" i="25"/>
  <c r="X168" i="25"/>
  <c r="AA168" i="25" s="1"/>
  <c r="Z167" i="25"/>
  <c r="Y167" i="25"/>
  <c r="X167" i="25"/>
  <c r="AA167" i="25" s="1"/>
  <c r="Z166" i="25"/>
  <c r="Y166" i="25"/>
  <c r="X166" i="25"/>
  <c r="AA166" i="25" s="1"/>
  <c r="Z165" i="25"/>
  <c r="Y165" i="25"/>
  <c r="X165" i="25"/>
  <c r="AA165" i="25" s="1"/>
  <c r="Z164" i="25"/>
  <c r="Y164" i="25"/>
  <c r="X164" i="25"/>
  <c r="AA164" i="25" s="1"/>
  <c r="AA163" i="25"/>
  <c r="Z163" i="25"/>
  <c r="Y163" i="25"/>
  <c r="Z664" i="25"/>
  <c r="R68" i="28" s="1"/>
  <c r="AA663" i="25"/>
  <c r="Y663" i="25"/>
  <c r="AA662" i="25"/>
  <c r="Y662" i="25"/>
  <c r="AA661" i="25"/>
  <c r="Y661" i="25"/>
  <c r="AA660" i="25"/>
  <c r="Y660" i="25"/>
  <c r="AA658" i="25"/>
  <c r="Y658" i="25"/>
  <c r="AA657" i="25"/>
  <c r="Y657" i="25"/>
  <c r="AA656" i="25"/>
  <c r="Y656" i="25"/>
  <c r="AA654" i="25"/>
  <c r="Y654" i="25"/>
  <c r="Y169" i="25" l="1"/>
  <c r="O23" i="28" s="1"/>
  <c r="Z169" i="25"/>
  <c r="R23" i="28" s="1"/>
  <c r="Y664" i="25"/>
  <c r="O68" i="28" s="1"/>
  <c r="D5" i="33" l="1"/>
  <c r="D4" i="33"/>
  <c r="D3" i="33"/>
  <c r="C52" i="28" l="1"/>
  <c r="B52" i="28"/>
  <c r="U51" i="28"/>
  <c r="C51" i="28"/>
  <c r="B51" i="28"/>
  <c r="U50" i="28"/>
  <c r="C50" i="28"/>
  <c r="B50" i="28"/>
  <c r="C49" i="28"/>
  <c r="B49" i="28"/>
  <c r="U48" i="28"/>
  <c r="C48" i="28"/>
  <c r="B48" i="28"/>
  <c r="U41" i="28"/>
  <c r="C41" i="28"/>
  <c r="B41" i="28"/>
  <c r="U37" i="28"/>
  <c r="C37" i="28"/>
  <c r="B37" i="28"/>
  <c r="U36" i="28"/>
  <c r="C36" i="28"/>
  <c r="B36" i="28"/>
  <c r="C34" i="28"/>
  <c r="B34" i="28"/>
  <c r="C33" i="28"/>
  <c r="B33" i="28"/>
  <c r="U14" i="28"/>
  <c r="C14" i="28"/>
  <c r="B14" i="28"/>
  <c r="U9" i="28"/>
  <c r="C9" i="28"/>
  <c r="B9" i="28"/>
  <c r="F512" i="25" l="1"/>
  <c r="U52" i="28" s="1"/>
  <c r="Z510" i="25"/>
  <c r="Y510" i="25"/>
  <c r="Z509" i="25"/>
  <c r="Y509" i="25"/>
  <c r="Y508" i="25"/>
  <c r="X508" i="25"/>
  <c r="AA509" i="25" s="1"/>
  <c r="Y506" i="25"/>
  <c r="X506" i="25"/>
  <c r="AA506" i="25" s="1"/>
  <c r="Y505" i="25"/>
  <c r="X505" i="25"/>
  <c r="Z505" i="25" s="1"/>
  <c r="Y504" i="25"/>
  <c r="X504" i="25"/>
  <c r="Z504" i="25" s="1"/>
  <c r="Y503" i="25"/>
  <c r="X503" i="25"/>
  <c r="AA503" i="25" s="1"/>
  <c r="Y502" i="25"/>
  <c r="X502" i="25"/>
  <c r="Z502" i="25" s="1"/>
  <c r="Y501" i="25"/>
  <c r="X501" i="25"/>
  <c r="Z501" i="25" s="1"/>
  <c r="AA500" i="25"/>
  <c r="Z500" i="25"/>
  <c r="Y500" i="25"/>
  <c r="R51" i="28"/>
  <c r="AA491" i="25"/>
  <c r="Y491" i="25"/>
  <c r="AA490" i="25"/>
  <c r="Y490" i="25"/>
  <c r="AA489" i="25"/>
  <c r="Y489" i="25"/>
  <c r="Z485" i="25"/>
  <c r="R50" i="28" s="1"/>
  <c r="AA484" i="25"/>
  <c r="Y484" i="25"/>
  <c r="AA483" i="25"/>
  <c r="Y483" i="25"/>
  <c r="AA482" i="25"/>
  <c r="Y482" i="25"/>
  <c r="AA481" i="25"/>
  <c r="Y481" i="25"/>
  <c r="F479" i="25"/>
  <c r="U49" i="28" s="1"/>
  <c r="Y477" i="25"/>
  <c r="Y475" i="25"/>
  <c r="X475" i="25"/>
  <c r="AA475" i="25" s="1"/>
  <c r="AA474" i="25"/>
  <c r="Y474" i="25"/>
  <c r="AA473" i="25"/>
  <c r="Z473" i="25"/>
  <c r="Y473" i="25"/>
  <c r="Y471" i="25"/>
  <c r="X471" i="25"/>
  <c r="AA471" i="25" s="1"/>
  <c r="AA470" i="25"/>
  <c r="Z470" i="25"/>
  <c r="Y470" i="25"/>
  <c r="AA468" i="25"/>
  <c r="Z468" i="25"/>
  <c r="Y468" i="25"/>
  <c r="Y466" i="25"/>
  <c r="X466" i="25"/>
  <c r="AA466" i="25" s="1"/>
  <c r="AA465" i="25"/>
  <c r="Z465" i="25"/>
  <c r="Y465" i="25"/>
  <c r="Z461" i="25"/>
  <c r="R48" i="28" s="1"/>
  <c r="AA460" i="25"/>
  <c r="Y460" i="25"/>
  <c r="AA459" i="25"/>
  <c r="Y459" i="25"/>
  <c r="AA458" i="25"/>
  <c r="Y458" i="25"/>
  <c r="AA457" i="25"/>
  <c r="Y457" i="25"/>
  <c r="AA371" i="25"/>
  <c r="AA372" i="25"/>
  <c r="AA370" i="25"/>
  <c r="AA362" i="25"/>
  <c r="AA363" i="25"/>
  <c r="AA364" i="25"/>
  <c r="AA365" i="25"/>
  <c r="AA366" i="25"/>
  <c r="AA361" i="25"/>
  <c r="AA353" i="25"/>
  <c r="AA354" i="25"/>
  <c r="AA355" i="25"/>
  <c r="AA356" i="25"/>
  <c r="AA357" i="25"/>
  <c r="AA352" i="25"/>
  <c r="AA340" i="25"/>
  <c r="AA341" i="25"/>
  <c r="AA342" i="25"/>
  <c r="AA343" i="25"/>
  <c r="AA344" i="25"/>
  <c r="AA345" i="25"/>
  <c r="AA346" i="25"/>
  <c r="AA347" i="25"/>
  <c r="AA339" i="25"/>
  <c r="AA328" i="25"/>
  <c r="AA329" i="25"/>
  <c r="AA330" i="25"/>
  <c r="AA331" i="25"/>
  <c r="AA332" i="25"/>
  <c r="AA333" i="25"/>
  <c r="AA334" i="25"/>
  <c r="AA335" i="25"/>
  <c r="AA327" i="25"/>
  <c r="AA318" i="25"/>
  <c r="AA319" i="25"/>
  <c r="AA320" i="25"/>
  <c r="AA321" i="25"/>
  <c r="AA317" i="25"/>
  <c r="Y496" i="25" l="1"/>
  <c r="O51" i="28" s="1"/>
  <c r="AA508" i="25"/>
  <c r="AA501" i="25"/>
  <c r="Y485" i="25"/>
  <c r="O50" i="28" s="1"/>
  <c r="AA505" i="25"/>
  <c r="Y478" i="25"/>
  <c r="O49" i="28" s="1"/>
  <c r="AA477" i="25"/>
  <c r="AA502" i="25"/>
  <c r="Z471" i="25"/>
  <c r="AA504" i="25"/>
  <c r="Z506" i="25"/>
  <c r="Y461" i="25"/>
  <c r="O48" i="28" s="1"/>
  <c r="Z475" i="25"/>
  <c r="Z503" i="25"/>
  <c r="O41" i="28"/>
  <c r="Y511" i="25"/>
  <c r="O52" i="28" s="1"/>
  <c r="Z508" i="25"/>
  <c r="Z466" i="25"/>
  <c r="AA510" i="25"/>
  <c r="R41" i="28"/>
  <c r="AA304" i="25"/>
  <c r="AA305" i="25"/>
  <c r="AA303" i="25"/>
  <c r="AA374" i="25"/>
  <c r="AA373" i="25"/>
  <c r="AA368" i="25"/>
  <c r="Y368" i="25"/>
  <c r="AA367" i="25"/>
  <c r="AA359" i="25"/>
  <c r="Y359" i="25"/>
  <c r="AA358" i="25"/>
  <c r="AA350" i="25"/>
  <c r="Y350" i="25"/>
  <c r="AA348" i="25"/>
  <c r="AA337" i="25"/>
  <c r="Y337" i="25"/>
  <c r="AA336" i="25"/>
  <c r="AA325" i="25"/>
  <c r="Y325" i="25"/>
  <c r="AA323" i="25"/>
  <c r="Z323" i="25"/>
  <c r="Y323" i="25"/>
  <c r="AA322" i="25"/>
  <c r="Z322" i="25"/>
  <c r="Y322" i="25"/>
  <c r="AA315" i="25"/>
  <c r="Z315" i="25"/>
  <c r="Y315" i="25"/>
  <c r="AA312" i="25"/>
  <c r="Z312" i="25"/>
  <c r="Y312" i="25"/>
  <c r="AA311" i="25"/>
  <c r="Z311" i="25"/>
  <c r="Y311" i="25"/>
  <c r="AA310" i="25"/>
  <c r="Z310" i="25"/>
  <c r="Y310" i="25"/>
  <c r="Z306" i="25"/>
  <c r="R36" i="28" s="1"/>
  <c r="AA301" i="25"/>
  <c r="Y301" i="25"/>
  <c r="Y306" i="25" s="1"/>
  <c r="O36" i="28" s="1"/>
  <c r="F294" i="25"/>
  <c r="U34" i="28" s="1"/>
  <c r="Y292" i="25"/>
  <c r="X292" i="25"/>
  <c r="Z292" i="25" s="1"/>
  <c r="AA291" i="25"/>
  <c r="Z291" i="25"/>
  <c r="Y291" i="25"/>
  <c r="Y290" i="25"/>
  <c r="X290" i="25"/>
  <c r="Z290" i="25" s="1"/>
  <c r="Y289" i="25"/>
  <c r="X289" i="25"/>
  <c r="Z289" i="25" s="1"/>
  <c r="AA288" i="25"/>
  <c r="Z288" i="25"/>
  <c r="Y288" i="25"/>
  <c r="Y285" i="25"/>
  <c r="X285" i="25"/>
  <c r="AA285" i="25" s="1"/>
  <c r="AA283" i="25"/>
  <c r="Z283" i="25"/>
  <c r="Y283" i="25"/>
  <c r="F280" i="25"/>
  <c r="U33" i="28" s="1"/>
  <c r="Y278" i="25"/>
  <c r="X278" i="25"/>
  <c r="AA278" i="25" s="1"/>
  <c r="Y277" i="25"/>
  <c r="X277" i="25"/>
  <c r="Z277" i="25" s="1"/>
  <c r="AA276" i="25"/>
  <c r="Z276" i="25"/>
  <c r="Y276" i="25"/>
  <c r="Y274" i="25"/>
  <c r="X274" i="25"/>
  <c r="AA274" i="25" s="1"/>
  <c r="Y273" i="25"/>
  <c r="X273" i="25"/>
  <c r="Z273" i="25" s="1"/>
  <c r="AA272" i="25"/>
  <c r="Z272" i="25"/>
  <c r="Y272" i="25"/>
  <c r="Y269" i="25"/>
  <c r="X269" i="25"/>
  <c r="AA269" i="25" s="1"/>
  <c r="Y263" i="25"/>
  <c r="X263" i="25"/>
  <c r="Z269" i="25" s="1"/>
  <c r="AA261" i="25"/>
  <c r="Z261" i="25"/>
  <c r="Y261" i="25"/>
  <c r="Z105" i="25"/>
  <c r="R14" i="28" s="1"/>
  <c r="AA104" i="25"/>
  <c r="Y104" i="25"/>
  <c r="AA102" i="25"/>
  <c r="Y102" i="25"/>
  <c r="AA101" i="25"/>
  <c r="Y101" i="25"/>
  <c r="AA99" i="25"/>
  <c r="Y99" i="25"/>
  <c r="AA98" i="25"/>
  <c r="Y98" i="25"/>
  <c r="AA97" i="25"/>
  <c r="Y97" i="25"/>
  <c r="AA94" i="25"/>
  <c r="Y94" i="25"/>
  <c r="AA93" i="25"/>
  <c r="Y93" i="25"/>
  <c r="AA92" i="25"/>
  <c r="Y92" i="25"/>
  <c r="AA91" i="25"/>
  <c r="Y91" i="25"/>
  <c r="AA90" i="25"/>
  <c r="Y90" i="25"/>
  <c r="Z41" i="25"/>
  <c r="R9" i="28" s="1"/>
  <c r="AA40" i="25"/>
  <c r="Y40" i="25"/>
  <c r="AA39" i="25"/>
  <c r="Y39" i="25"/>
  <c r="Y376" i="25" l="1"/>
  <c r="O37" i="28" s="1"/>
  <c r="Z376" i="25"/>
  <c r="R37" i="28" s="1"/>
  <c r="Z478" i="25"/>
  <c r="R49" i="28" s="1"/>
  <c r="Z511" i="25"/>
  <c r="R52" i="28" s="1"/>
  <c r="AA265" i="25"/>
  <c r="AA267" i="25"/>
  <c r="AA266" i="25"/>
  <c r="AA290" i="25"/>
  <c r="AA292" i="25"/>
  <c r="Y41" i="25"/>
  <c r="O9" i="28" s="1"/>
  <c r="Y105" i="25"/>
  <c r="O14" i="28" s="1"/>
  <c r="AA273" i="25"/>
  <c r="AA289" i="25"/>
  <c r="Z285" i="25"/>
  <c r="Z293" i="25" s="1"/>
  <c r="R34" i="28" s="1"/>
  <c r="Y279" i="25"/>
  <c r="O33" i="28" s="1"/>
  <c r="Y293" i="25"/>
  <c r="O34" i="28" s="1"/>
  <c r="Z278" i="25"/>
  <c r="Z263" i="25"/>
  <c r="AA263" i="25"/>
  <c r="AA277" i="25"/>
  <c r="Z274" i="25"/>
  <c r="Z279" i="25" l="1"/>
  <c r="R33" i="28" s="1"/>
  <c r="AA84" i="25" l="1"/>
  <c r="AA83" i="25"/>
  <c r="Y83" i="25"/>
  <c r="U11" i="28"/>
  <c r="C11" i="28"/>
  <c r="B11" i="28"/>
  <c r="R11" i="28"/>
  <c r="U7" i="28"/>
  <c r="Z29" i="25"/>
  <c r="R7" i="28" s="1"/>
  <c r="AA28" i="25"/>
  <c r="Y28" i="25"/>
  <c r="AA27" i="25"/>
  <c r="Y27" i="25"/>
  <c r="AA26" i="25"/>
  <c r="Y26" i="25"/>
  <c r="AA25" i="25"/>
  <c r="Y25" i="25"/>
  <c r="AA24" i="25"/>
  <c r="Y24" i="25"/>
  <c r="O11" i="28" l="1"/>
  <c r="Y29" i="25"/>
  <c r="O7" i="28" s="1"/>
  <c r="F139" i="25" l="1"/>
  <c r="Z137" i="25"/>
  <c r="Z136" i="25"/>
  <c r="Z135" i="25"/>
  <c r="Z134" i="25"/>
  <c r="Z133" i="25"/>
  <c r="Z132" i="25"/>
  <c r="Z131" i="25"/>
  <c r="Z130" i="25"/>
  <c r="U42" i="28" l="1"/>
  <c r="Z125" i="25" l="1"/>
  <c r="Z124" i="25"/>
  <c r="F127" i="25"/>
  <c r="Y558" i="25" l="1"/>
  <c r="Z441" i="25"/>
  <c r="AA440" i="25" l="1"/>
  <c r="Y440" i="25"/>
  <c r="AA439" i="25"/>
  <c r="Y439" i="25"/>
  <c r="AA438" i="25"/>
  <c r="Y438" i="25"/>
  <c r="C60" i="28" l="1"/>
  <c r="B60" i="28"/>
  <c r="U60" i="28"/>
  <c r="U59" i="28"/>
  <c r="B59" i="28"/>
  <c r="C59" i="28"/>
  <c r="Z591" i="25"/>
  <c r="R60" i="28" s="1"/>
  <c r="AA590" i="25"/>
  <c r="Y590" i="25"/>
  <c r="AA589" i="25"/>
  <c r="Y589" i="25"/>
  <c r="AA588" i="25"/>
  <c r="Y588" i="25"/>
  <c r="AA587" i="25"/>
  <c r="Y587" i="25"/>
  <c r="AA586" i="25"/>
  <c r="Y586" i="25"/>
  <c r="Y591" i="25" l="1"/>
  <c r="O60" i="28" s="1"/>
  <c r="Z563" i="25" l="1"/>
  <c r="AA561" i="25"/>
  <c r="Y561" i="25"/>
  <c r="AA560" i="25"/>
  <c r="Y560" i="25"/>
  <c r="Z529" i="25"/>
  <c r="AA526" i="25" l="1"/>
  <c r="Y526" i="25"/>
  <c r="AA524" i="25"/>
  <c r="Y524" i="25"/>
  <c r="AA522" i="25"/>
  <c r="Y522" i="25"/>
  <c r="AA520" i="25"/>
  <c r="Y520" i="25"/>
  <c r="Y525" i="25"/>
  <c r="Y523" i="25"/>
  <c r="Y521" i="25"/>
  <c r="Y519" i="25"/>
  <c r="Y517" i="25"/>
  <c r="Y515" i="25"/>
  <c r="AA518" i="25"/>
  <c r="Y518" i="25"/>
  <c r="AA525" i="25"/>
  <c r="AA523" i="25"/>
  <c r="AA521" i="25"/>
  <c r="AA519" i="25"/>
  <c r="AA517" i="25"/>
  <c r="AA515" i="25"/>
  <c r="AA516" i="25"/>
  <c r="Y516" i="25"/>
  <c r="AA218" i="25"/>
  <c r="Z218" i="25"/>
  <c r="Y218" i="25"/>
  <c r="Z211" i="25"/>
  <c r="AA210" i="25"/>
  <c r="AA209" i="25"/>
  <c r="AA208" i="25"/>
  <c r="AA207" i="25"/>
  <c r="AA205" i="25"/>
  <c r="Y205" i="25"/>
  <c r="Y210" i="25"/>
  <c r="Y209" i="25"/>
  <c r="Y208" i="25"/>
  <c r="Y207" i="25"/>
  <c r="Y80" i="16" l="1"/>
  <c r="Y76" i="16"/>
  <c r="AA633" i="25" l="1"/>
  <c r="Y633" i="25"/>
  <c r="B63" i="28" l="1"/>
  <c r="C63" i="28"/>
  <c r="B42" i="28"/>
  <c r="C42" i="28"/>
  <c r="U32" i="28"/>
  <c r="C32" i="28"/>
  <c r="B32" i="28"/>
  <c r="U18" i="28"/>
  <c r="B18" i="28"/>
  <c r="B17" i="28"/>
  <c r="U17" i="28"/>
  <c r="C18" i="28"/>
  <c r="C17" i="28"/>
  <c r="B13" i="28"/>
  <c r="U12" i="28"/>
  <c r="U13" i="28"/>
  <c r="C13" i="28"/>
  <c r="C12" i="28"/>
  <c r="B12" i="28"/>
  <c r="B10" i="28"/>
  <c r="U10" i="28"/>
  <c r="C10" i="28"/>
  <c r="C16" i="28"/>
  <c r="AA621" i="25" l="1"/>
  <c r="Y621" i="25"/>
  <c r="AA620" i="25"/>
  <c r="Y620" i="25"/>
  <c r="AA619" i="25"/>
  <c r="Y619" i="25"/>
  <c r="Y297" i="25" l="1"/>
  <c r="Z120" i="25" l="1"/>
  <c r="AA116" i="25"/>
  <c r="Y116" i="25"/>
  <c r="AA115" i="25"/>
  <c r="Y115" i="25"/>
  <c r="Z416" i="25" l="1"/>
  <c r="R42" i="28" s="1"/>
  <c r="AA415" i="25"/>
  <c r="Y415" i="25"/>
  <c r="AA414" i="25"/>
  <c r="Y414" i="25"/>
  <c r="Y416" i="25" l="1"/>
  <c r="O42" i="28" s="1"/>
  <c r="Z138" i="25" l="1"/>
  <c r="R18" i="28" s="1"/>
  <c r="AA137" i="25"/>
  <c r="Y137" i="25"/>
  <c r="AA136" i="25"/>
  <c r="Y136" i="25"/>
  <c r="AA135" i="25"/>
  <c r="Y135" i="25"/>
  <c r="AA134" i="25"/>
  <c r="Y134" i="25"/>
  <c r="AA133" i="25"/>
  <c r="Y133" i="25"/>
  <c r="AA132" i="25"/>
  <c r="Y132" i="25"/>
  <c r="AA131" i="25"/>
  <c r="Y131" i="25"/>
  <c r="AA130" i="25"/>
  <c r="Y130" i="25"/>
  <c r="Y138" i="25" l="1"/>
  <c r="O18" i="28" s="1"/>
  <c r="AA125" i="25"/>
  <c r="Z126" i="25" l="1"/>
  <c r="R17" i="28" s="1"/>
  <c r="Y125" i="25"/>
  <c r="AA124" i="25"/>
  <c r="Y124" i="25"/>
  <c r="AA119" i="25"/>
  <c r="Y119" i="25"/>
  <c r="AA118" i="25"/>
  <c r="Y118" i="25"/>
  <c r="AA117" i="25"/>
  <c r="Y117" i="25"/>
  <c r="AA114" i="25"/>
  <c r="Y114" i="25"/>
  <c r="AA113" i="25"/>
  <c r="Y113" i="25"/>
  <c r="AA112" i="25"/>
  <c r="Y112" i="25"/>
  <c r="AA111" i="25"/>
  <c r="Y111" i="25"/>
  <c r="AA110" i="25"/>
  <c r="Y110" i="25"/>
  <c r="AA109" i="25"/>
  <c r="Y109" i="25"/>
  <c r="X88" i="16"/>
  <c r="Y88" i="16" s="1"/>
  <c r="X87" i="16"/>
  <c r="Y87" i="16" s="1"/>
  <c r="X86" i="16"/>
  <c r="Y86" i="16" s="1"/>
  <c r="X84" i="16"/>
  <c r="Y84" i="16" s="1"/>
  <c r="Y83" i="16"/>
  <c r="Y126" i="25" l="1"/>
  <c r="O17" i="28" s="1"/>
  <c r="AA634" i="25" l="1"/>
  <c r="Y634" i="25"/>
  <c r="AA632" i="25"/>
  <c r="Y632" i="25"/>
  <c r="AA631" i="25"/>
  <c r="Y631" i="25"/>
  <c r="AA630" i="25"/>
  <c r="Y630" i="25"/>
  <c r="AA629" i="25"/>
  <c r="Y629" i="25"/>
  <c r="Z626" i="25" l="1"/>
  <c r="AA625" i="25"/>
  <c r="Y625" i="25"/>
  <c r="AA624" i="25" l="1"/>
  <c r="Y624" i="25"/>
  <c r="AA623" i="25"/>
  <c r="Y623" i="25"/>
  <c r="AA622" i="25"/>
  <c r="Y622" i="25"/>
  <c r="AA618" i="25"/>
  <c r="Y618" i="25"/>
  <c r="AA617" i="25"/>
  <c r="Y617" i="25"/>
  <c r="AA616" i="25"/>
  <c r="Y616" i="25"/>
  <c r="AA615" i="25"/>
  <c r="Y615" i="25"/>
  <c r="AA614" i="25"/>
  <c r="Y614" i="25"/>
  <c r="AA610" i="25" l="1"/>
  <c r="Y610" i="25"/>
  <c r="AA609" i="25"/>
  <c r="Y609" i="25"/>
  <c r="AA608" i="25"/>
  <c r="Y608" i="25"/>
  <c r="AA607" i="25"/>
  <c r="Y607" i="25"/>
  <c r="AA606" i="25"/>
  <c r="Y606" i="25"/>
  <c r="AA605" i="25"/>
  <c r="Y605" i="25"/>
  <c r="AA604" i="25"/>
  <c r="Y604" i="25"/>
  <c r="AA603" i="25"/>
  <c r="Y603" i="25"/>
  <c r="R32" i="28" l="1"/>
  <c r="Y105" i="16" l="1"/>
  <c r="Y104" i="16"/>
  <c r="Z86" i="25"/>
  <c r="R13" i="28" s="1"/>
  <c r="AA85" i="25"/>
  <c r="Y85" i="25"/>
  <c r="AA82" i="25"/>
  <c r="Y82" i="25"/>
  <c r="Z79" i="25"/>
  <c r="R12" i="28" s="1"/>
  <c r="AA78" i="25"/>
  <c r="Y78" i="25"/>
  <c r="AA77" i="25"/>
  <c r="Y77" i="25"/>
  <c r="AA76" i="25"/>
  <c r="Y76" i="25"/>
  <c r="AA75" i="25"/>
  <c r="Y75" i="25"/>
  <c r="AA73" i="25"/>
  <c r="Y73" i="25"/>
  <c r="AA72" i="25"/>
  <c r="Y72" i="25"/>
  <c r="AA71" i="25"/>
  <c r="Y71" i="25"/>
  <c r="AA70" i="25"/>
  <c r="Y70" i="25"/>
  <c r="Y92" i="16"/>
  <c r="Y91" i="16"/>
  <c r="O32" i="28" l="1"/>
  <c r="Y86" i="25"/>
  <c r="O13" i="28" s="1"/>
  <c r="Y79" i="25"/>
  <c r="Z578" i="25"/>
  <c r="R58" i="28" s="1"/>
  <c r="X569" i="25"/>
  <c r="X568" i="25"/>
  <c r="X573" i="25"/>
  <c r="Y573" i="25"/>
  <c r="X572" i="25"/>
  <c r="Y572" i="25"/>
  <c r="Y571" i="25"/>
  <c r="Y569" i="25"/>
  <c r="Y568" i="25"/>
  <c r="Y567" i="25"/>
  <c r="U5" i="28"/>
  <c r="U6" i="28"/>
  <c r="U8" i="28"/>
  <c r="U16" i="28"/>
  <c r="U19" i="28"/>
  <c r="U20" i="28"/>
  <c r="U22" i="28"/>
  <c r="U24" i="28"/>
  <c r="U26" i="28"/>
  <c r="U27" i="28"/>
  <c r="U28" i="28"/>
  <c r="U29" i="28"/>
  <c r="U35" i="28"/>
  <c r="U39" i="28"/>
  <c r="U40" i="28"/>
  <c r="U43" i="28"/>
  <c r="U45" i="28"/>
  <c r="U46" i="28"/>
  <c r="U47" i="28"/>
  <c r="U54" i="28"/>
  <c r="U55" i="28"/>
  <c r="U56" i="28"/>
  <c r="U57" i="28"/>
  <c r="U58" i="28"/>
  <c r="U62" i="28"/>
  <c r="U63" i="28"/>
  <c r="U64" i="28"/>
  <c r="U65" i="28"/>
  <c r="U66" i="28"/>
  <c r="Z16" i="25"/>
  <c r="R5" i="28" s="1"/>
  <c r="R6" i="28"/>
  <c r="Z36" i="25"/>
  <c r="R8" i="28" s="1"/>
  <c r="Z52" i="25"/>
  <c r="R10" i="28" s="1"/>
  <c r="R16" i="28"/>
  <c r="R19" i="28"/>
  <c r="Z151" i="25"/>
  <c r="R20" i="28" s="1"/>
  <c r="Z160" i="25"/>
  <c r="R22" i="28" s="1"/>
  <c r="R24" i="28"/>
  <c r="Z198" i="25"/>
  <c r="R26" i="28" s="1"/>
  <c r="R27" i="28"/>
  <c r="Z219" i="25"/>
  <c r="R28" i="28" s="1"/>
  <c r="Z224" i="25"/>
  <c r="R29" i="28" s="1"/>
  <c r="Z298" i="25"/>
  <c r="R35" i="28" s="1"/>
  <c r="Z393" i="25"/>
  <c r="R39" i="28" s="1"/>
  <c r="Z397" i="25"/>
  <c r="R40" i="28" s="1"/>
  <c r="R43" i="28"/>
  <c r="R45" i="28"/>
  <c r="Z445" i="25"/>
  <c r="R46" i="28" s="1"/>
  <c r="Z454" i="25"/>
  <c r="R47" i="28" s="1"/>
  <c r="R54" i="28"/>
  <c r="Z540" i="25"/>
  <c r="R55" i="28" s="1"/>
  <c r="Z553" i="25"/>
  <c r="R56" i="28" s="1"/>
  <c r="R57" i="28"/>
  <c r="Z583" i="25"/>
  <c r="R59" i="28" s="1"/>
  <c r="R62" i="28"/>
  <c r="Z611" i="25"/>
  <c r="R63" i="28" s="1"/>
  <c r="R64" i="28"/>
  <c r="Z635" i="25"/>
  <c r="R65" i="28" s="1"/>
  <c r="R66" i="28"/>
  <c r="Y6" i="25"/>
  <c r="Y7" i="25"/>
  <c r="Y8" i="25"/>
  <c r="Y9" i="25"/>
  <c r="Y10" i="25"/>
  <c r="Y11" i="25"/>
  <c r="Y12" i="25"/>
  <c r="Y13" i="25"/>
  <c r="Y14" i="25"/>
  <c r="Y15" i="25"/>
  <c r="Y19" i="25"/>
  <c r="Y20" i="25"/>
  <c r="Y32" i="25"/>
  <c r="Y33" i="25"/>
  <c r="Y34" i="25"/>
  <c r="Y35" i="25"/>
  <c r="Y44" i="25"/>
  <c r="Y45" i="25"/>
  <c r="Y46" i="25"/>
  <c r="Y47" i="25"/>
  <c r="Y48" i="25"/>
  <c r="Y49" i="25"/>
  <c r="Y50" i="25"/>
  <c r="Y51" i="25"/>
  <c r="Y150" i="25"/>
  <c r="Y151" i="25" s="1"/>
  <c r="O20" i="28" s="1"/>
  <c r="Y155" i="25"/>
  <c r="Y156" i="25"/>
  <c r="Y157" i="25"/>
  <c r="Y158" i="25"/>
  <c r="Y159" i="25"/>
  <c r="Y193" i="25"/>
  <c r="Y194" i="25"/>
  <c r="Y195" i="25"/>
  <c r="Y196" i="25"/>
  <c r="Y197" i="25"/>
  <c r="Y201" i="25"/>
  <c r="Y202" i="25"/>
  <c r="Y203" i="25"/>
  <c r="Y204" i="25"/>
  <c r="Y214" i="25"/>
  <c r="Y215" i="25"/>
  <c r="Y216" i="25"/>
  <c r="Y217" i="25"/>
  <c r="Y222" i="25"/>
  <c r="Y223" i="25"/>
  <c r="Y296" i="25"/>
  <c r="Y392" i="25"/>
  <c r="Y393" i="25" s="1"/>
  <c r="O39" i="28" s="1"/>
  <c r="Y396" i="25"/>
  <c r="Y397" i="25" s="1"/>
  <c r="O40" i="28" s="1"/>
  <c r="Y444" i="25"/>
  <c r="Y445" i="25" s="1"/>
  <c r="O46" i="28" s="1"/>
  <c r="Y448" i="25"/>
  <c r="Y449" i="25"/>
  <c r="Y450" i="25"/>
  <c r="Y451" i="25"/>
  <c r="Y452" i="25"/>
  <c r="Y453" i="25"/>
  <c r="Y527" i="25"/>
  <c r="Y528" i="25"/>
  <c r="Y532" i="25"/>
  <c r="Y533" i="25"/>
  <c r="Y534" i="25"/>
  <c r="Y535" i="25"/>
  <c r="Y536" i="25"/>
  <c r="Y537" i="25"/>
  <c r="Y538" i="25"/>
  <c r="Y539" i="25"/>
  <c r="Y543" i="25"/>
  <c r="Y544" i="25"/>
  <c r="Y545" i="25"/>
  <c r="Y546" i="25"/>
  <c r="Y547" i="25"/>
  <c r="Y548" i="25"/>
  <c r="Y549" i="25"/>
  <c r="Y550" i="25"/>
  <c r="Y551" i="25"/>
  <c r="Y552" i="25"/>
  <c r="Y556" i="25"/>
  <c r="Y557" i="25"/>
  <c r="Y559" i="25"/>
  <c r="Y562" i="25"/>
  <c r="Y574" i="25"/>
  <c r="Y575" i="25"/>
  <c r="Y576" i="25"/>
  <c r="Y577" i="25"/>
  <c r="Y581" i="25"/>
  <c r="Y582" i="25"/>
  <c r="Y595" i="25"/>
  <c r="Y597" i="25"/>
  <c r="Y598" i="25"/>
  <c r="Y599" i="25"/>
  <c r="C30" i="28"/>
  <c r="B30" i="28"/>
  <c r="C66" i="28"/>
  <c r="B66" i="28"/>
  <c r="AA296" i="25"/>
  <c r="AA11" i="25"/>
  <c r="B4" i="28"/>
  <c r="B15" i="28"/>
  <c r="B21" i="28"/>
  <c r="B25" i="28"/>
  <c r="B53" i="28"/>
  <c r="B61" i="28"/>
  <c r="B67" i="28"/>
  <c r="B22" i="28"/>
  <c r="B24" i="28"/>
  <c r="B65" i="28"/>
  <c r="B64" i="28"/>
  <c r="B62" i="28"/>
  <c r="B58" i="28"/>
  <c r="B57" i="28"/>
  <c r="B55" i="28"/>
  <c r="B56" i="28"/>
  <c r="B54" i="28"/>
  <c r="B47" i="28"/>
  <c r="B46" i="28"/>
  <c r="B45" i="28"/>
  <c r="B43" i="28"/>
  <c r="B40" i="28"/>
  <c r="B39" i="28"/>
  <c r="B35" i="28"/>
  <c r="B29" i="28"/>
  <c r="B28" i="28"/>
  <c r="B27" i="28"/>
  <c r="B26" i="28"/>
  <c r="B20" i="28"/>
  <c r="B19" i="28"/>
  <c r="B16" i="28"/>
  <c r="B8" i="28"/>
  <c r="B7" i="28"/>
  <c r="B6" i="28"/>
  <c r="B5" i="28"/>
  <c r="C67" i="28"/>
  <c r="C65" i="28"/>
  <c r="C64" i="28"/>
  <c r="C62" i="28"/>
  <c r="C58" i="28"/>
  <c r="C57" i="28"/>
  <c r="C56" i="28"/>
  <c r="C55" i="28"/>
  <c r="C54" i="28"/>
  <c r="C47" i="28"/>
  <c r="C46" i="28"/>
  <c r="C45" i="28"/>
  <c r="C43" i="28"/>
  <c r="C40" i="28"/>
  <c r="C39" i="28"/>
  <c r="C35" i="28"/>
  <c r="C29" i="28"/>
  <c r="C28" i="28"/>
  <c r="C27" i="28"/>
  <c r="C26" i="28"/>
  <c r="C24" i="28"/>
  <c r="C22" i="28"/>
  <c r="C20" i="28"/>
  <c r="C19" i="28"/>
  <c r="C8" i="28"/>
  <c r="C7" i="28"/>
  <c r="C6" i="28"/>
  <c r="C5" i="28"/>
  <c r="C61" i="28"/>
  <c r="C53" i="28"/>
  <c r="C25" i="28"/>
  <c r="C21" i="28"/>
  <c r="C15" i="28"/>
  <c r="AA15" i="25"/>
  <c r="AA14" i="25"/>
  <c r="AA13" i="25"/>
  <c r="AA12" i="25"/>
  <c r="AA10" i="25"/>
  <c r="AA9" i="25"/>
  <c r="AA8" i="25"/>
  <c r="AA7" i="25"/>
  <c r="AA6" i="25"/>
  <c r="C4" i="28"/>
  <c r="AA577" i="25"/>
  <c r="AA576" i="25"/>
  <c r="AA575" i="25"/>
  <c r="AA574" i="25"/>
  <c r="Z1" i="28"/>
  <c r="D1" i="28"/>
  <c r="A1" i="28"/>
  <c r="AA562" i="25"/>
  <c r="AA559" i="25"/>
  <c r="AA558" i="25"/>
  <c r="AA557" i="25"/>
  <c r="AA556" i="25"/>
  <c r="AA539" i="25"/>
  <c r="AA538" i="25"/>
  <c r="AA537" i="25"/>
  <c r="AA536" i="25"/>
  <c r="AA535" i="25"/>
  <c r="AA534" i="25"/>
  <c r="AA533" i="25"/>
  <c r="AA532" i="25"/>
  <c r="AA528" i="25"/>
  <c r="AA527" i="25"/>
  <c r="Z1" i="25"/>
  <c r="D1" i="25"/>
  <c r="A1" i="25"/>
  <c r="AA444" i="25"/>
  <c r="AA453" i="25"/>
  <c r="AA223" i="25"/>
  <c r="AA222" i="25"/>
  <c r="AA217" i="25"/>
  <c r="AA216" i="25"/>
  <c r="AA215" i="25"/>
  <c r="AA214" i="25"/>
  <c r="AA204" i="25"/>
  <c r="AA203" i="25"/>
  <c r="AA202" i="25"/>
  <c r="AA201" i="25"/>
  <c r="AA197" i="25"/>
  <c r="AA196" i="25"/>
  <c r="AA195" i="25"/>
  <c r="AA194" i="25"/>
  <c r="AA193" i="25"/>
  <c r="AA452" i="25"/>
  <c r="AA451" i="25"/>
  <c r="AA450" i="25"/>
  <c r="AA449" i="25"/>
  <c r="AA448" i="25"/>
  <c r="AA396" i="25"/>
  <c r="AA392" i="25"/>
  <c r="AA155" i="25"/>
  <c r="AA599" i="25"/>
  <c r="AA598" i="25"/>
  <c r="AA597" i="25"/>
  <c r="AA595" i="25"/>
  <c r="AA582" i="25"/>
  <c r="AA581" i="25"/>
  <c r="AA552" i="25"/>
  <c r="AA551" i="25"/>
  <c r="AA550" i="25"/>
  <c r="AA549" i="25"/>
  <c r="AA548" i="25"/>
  <c r="AA547" i="25"/>
  <c r="AA546" i="25"/>
  <c r="AA545" i="25"/>
  <c r="AA544" i="25"/>
  <c r="AA543" i="25"/>
  <c r="AA159" i="25"/>
  <c r="AA158" i="25"/>
  <c r="AA157" i="25"/>
  <c r="AA156" i="25"/>
  <c r="AA150" i="25"/>
  <c r="AA51" i="25"/>
  <c r="AA50" i="25"/>
  <c r="AA49" i="25"/>
  <c r="AA48" i="25"/>
  <c r="AA47" i="25"/>
  <c r="AA46" i="25"/>
  <c r="AA45" i="25"/>
  <c r="AA44" i="25"/>
  <c r="AA35" i="25"/>
  <c r="AA34" i="25"/>
  <c r="AA33" i="25"/>
  <c r="AA32" i="25"/>
  <c r="AA20" i="25"/>
  <c r="AA19" i="25"/>
  <c r="Y102" i="16"/>
  <c r="Y101" i="16"/>
  <c r="Y100" i="16"/>
  <c r="Y99" i="16"/>
  <c r="Y98" i="16"/>
  <c r="Y97" i="16"/>
  <c r="Y95" i="16"/>
  <c r="Y78" i="16"/>
  <c r="Y74" i="16"/>
  <c r="Y70" i="16"/>
  <c r="Y69" i="16"/>
  <c r="Y68" i="16"/>
  <c r="Y67" i="16"/>
  <c r="Y66" i="16"/>
  <c r="Y64" i="16"/>
  <c r="Y63" i="16"/>
  <c r="Y62" i="16"/>
  <c r="Y61" i="16"/>
  <c r="Y59" i="16"/>
  <c r="Y58" i="16"/>
  <c r="Y57" i="16"/>
  <c r="Y56" i="16"/>
  <c r="Y55" i="16"/>
  <c r="Y54" i="16"/>
  <c r="Y52" i="16"/>
  <c r="Y51" i="16"/>
  <c r="Y50" i="16"/>
  <c r="Y49" i="16"/>
  <c r="Y48" i="16"/>
  <c r="Y46" i="16"/>
  <c r="Y45" i="16"/>
  <c r="Y44" i="16"/>
  <c r="Y43" i="16"/>
  <c r="Y41" i="16"/>
  <c r="Y40" i="16"/>
  <c r="Y38" i="16"/>
  <c r="Y37" i="16"/>
  <c r="Y36" i="16"/>
  <c r="Y35" i="16"/>
  <c r="Y34" i="16"/>
  <c r="Y33" i="16"/>
  <c r="Y32" i="16"/>
  <c r="Y31" i="16"/>
  <c r="Y30" i="16"/>
  <c r="Y29" i="16"/>
  <c r="Y28" i="16"/>
  <c r="Y27" i="16"/>
  <c r="Y26" i="16"/>
  <c r="Y25" i="16"/>
  <c r="Y24" i="16"/>
  <c r="Y22" i="16"/>
  <c r="Y21" i="16"/>
  <c r="Y20" i="16"/>
  <c r="Y18" i="16"/>
  <c r="Y17" i="16"/>
  <c r="Y15" i="16"/>
  <c r="Y14" i="16"/>
  <c r="Y13" i="16"/>
  <c r="Y12" i="16"/>
  <c r="Y10" i="16"/>
  <c r="Y9" i="16"/>
  <c r="Y8" i="16"/>
  <c r="Y6" i="16"/>
  <c r="O12" i="28" l="1"/>
  <c r="AA567" i="25"/>
  <c r="Y600" i="25"/>
  <c r="O62" i="28" s="1"/>
  <c r="Y583" i="25"/>
  <c r="O59" i="28" s="1"/>
  <c r="Y563" i="25"/>
  <c r="O57" i="28" s="1"/>
  <c r="Y611" i="25"/>
  <c r="O63" i="28" s="1"/>
  <c r="AA571" i="25"/>
  <c r="AA573" i="25"/>
  <c r="O66" i="28"/>
  <c r="Y553" i="25"/>
  <c r="O56" i="28" s="1"/>
  <c r="Y540" i="25"/>
  <c r="O55" i="28" s="1"/>
  <c r="Y529" i="25"/>
  <c r="O54" i="28" s="1"/>
  <c r="Y224" i="25"/>
  <c r="O29" i="28" s="1"/>
  <c r="AA572" i="25"/>
  <c r="AA569" i="25"/>
  <c r="Y635" i="25"/>
  <c r="O65" i="28" s="1"/>
  <c r="Y454" i="25"/>
  <c r="O47" i="28" s="1"/>
  <c r="O43" i="28"/>
  <c r="Y160" i="25"/>
  <c r="O22" i="28" s="1"/>
  <c r="Y52" i="25"/>
  <c r="O10" i="28" s="1"/>
  <c r="Y21" i="25"/>
  <c r="O6" i="28" s="1"/>
  <c r="Y578" i="25"/>
  <c r="O58" i="28" s="1"/>
  <c r="U69" i="28"/>
  <c r="Y298" i="25"/>
  <c r="O35" i="28" s="1"/>
  <c r="AA297" i="25"/>
  <c r="AA568" i="25"/>
  <c r="O24" i="28"/>
  <c r="Y16" i="25"/>
  <c r="O5" i="28" s="1"/>
  <c r="Y147" i="25"/>
  <c r="O19" i="28" s="1"/>
  <c r="Y441" i="25"/>
  <c r="O45" i="28" s="1"/>
  <c r="Y219" i="25"/>
  <c r="O28" i="28" s="1"/>
  <c r="Y36" i="25"/>
  <c r="O8" i="28" s="1"/>
  <c r="Y626" i="25"/>
  <c r="O64" i="28" s="1"/>
  <c r="Y211" i="25"/>
  <c r="O27" i="28" s="1"/>
  <c r="Y198" i="25"/>
  <c r="O26" i="28" s="1"/>
  <c r="Y120" i="25"/>
  <c r="O16" i="28" s="1"/>
  <c r="R69" i="28" l="1"/>
  <c r="O69" i="28"/>
  <c r="AF72" i="28" l="1"/>
</calcChain>
</file>

<file path=xl/sharedStrings.xml><?xml version="1.0" encoding="utf-8"?>
<sst xmlns="http://schemas.openxmlformats.org/spreadsheetml/2006/main" count="1858" uniqueCount="1278">
  <si>
    <t>Is it company policy to employ officers on a permanent basis?</t>
  </si>
  <si>
    <t xml:space="preserve">Do relevant ERT member(s) participate in an ERS training course as provided by the ERS service provider (class) ? </t>
  </si>
  <si>
    <t>Environmental Ship Index (ESI)</t>
  </si>
  <si>
    <t xml:space="preserve">Ships required to carry out Fuel Change Over to low sulphur MARINE DIESEL OIL or low sulphur MARINE GAS OIL  ( low sulphur Distillates )  </t>
  </si>
  <si>
    <r>
      <t xml:space="preserve">Does company policy require </t>
    </r>
    <r>
      <rPr>
        <b/>
        <sz val="16"/>
        <rFont val="Arial"/>
        <family val="2"/>
      </rPr>
      <t xml:space="preserve">updated </t>
    </r>
    <r>
      <rPr>
        <sz val="16"/>
        <rFont val="Arial"/>
        <family val="2"/>
      </rPr>
      <t xml:space="preserve">fuel change over procedures (company approved) to be available onboard for the main engine, auxiliary engines and boilers?  (procedures should be available for each fuel type used onboard) </t>
    </r>
  </si>
  <si>
    <t>Is it company policy to use hydraulic oil that  is certified according to the EEL in hatch closing system?</t>
  </si>
  <si>
    <t>Due to characteristics of environmentally friendly lubricants (EEL certified) are extra measures taken into account for the applicable system if needed? (e.g. condition of seals &amp; filters, temperature &amp; condition of oil, prevention of humidity ingress etc.)</t>
  </si>
  <si>
    <t>5900.1</t>
  </si>
  <si>
    <t>5900.12</t>
  </si>
  <si>
    <t>5900.2</t>
  </si>
  <si>
    <t>5900.10</t>
  </si>
  <si>
    <t>5900.13</t>
  </si>
  <si>
    <t>5910.2</t>
  </si>
  <si>
    <t>5910.4</t>
  </si>
  <si>
    <t>5910.5</t>
  </si>
  <si>
    <t>5910.6</t>
  </si>
  <si>
    <t>5910.7</t>
  </si>
  <si>
    <t>6300.8</t>
  </si>
  <si>
    <t>Does the company provide the master with clear instructions about identity of charterer with respect to reporting and consultation? (especially when ship is chartered by sub-charterers)</t>
  </si>
  <si>
    <t>Is a maintenance checklist used regarding the (monthly) maintenance inspection?</t>
  </si>
  <si>
    <t>Does the company policy for newbuilds implement additional measures to reduce harmful air emissions (NOx, SOx and PM) and improve energy efficiency (reduce CO2 or fuel consumption)?</t>
  </si>
  <si>
    <t>7100.1</t>
  </si>
  <si>
    <t>7100.2</t>
  </si>
  <si>
    <t>1400.1</t>
  </si>
  <si>
    <t>1400.2</t>
  </si>
  <si>
    <t>Is a system administrator designated for administrative PC systems in the office ?</t>
  </si>
  <si>
    <t>Norm item</t>
  </si>
  <si>
    <t xml:space="preserve">Are shore-ship communications, defined levels of authority and lines of communication established?               </t>
  </si>
  <si>
    <t>Does the charter party specify that cargo has to be provided with a certificate of transportable moisture limit?</t>
  </si>
  <si>
    <t>Does the company give procedures/instructions in relation to the entire cargo operations?</t>
  </si>
  <si>
    <t>(Preparation of vessel before delivery) Has a company procedure been implemented to ensure that the vessel's cargo spaces &amp; other compartments where possible, will be delivered to either the recycling facility or cash-buyer in a "gas-free &amp; safe for entry and hot work" condition?</t>
  </si>
  <si>
    <t>Does the company have a procedure in order to report an incident to the nearest coastal state in the event of the ship being abandoned or if a report from the ship is incomplete or unobtainable?</t>
  </si>
  <si>
    <t>5820.5</t>
  </si>
  <si>
    <t>Is it company policy to include Sludge/Bilge and Soot collection tanks in the PMS for regular cleaning / inspection?</t>
  </si>
  <si>
    <t>5820.6</t>
  </si>
  <si>
    <t>5821</t>
  </si>
  <si>
    <t>Outfitting of bilge water system</t>
  </si>
  <si>
    <t>5821.1</t>
  </si>
  <si>
    <t>5821.2</t>
  </si>
  <si>
    <t>Are management instructions regarding disposal of soot and soot-water mixtures available onboard for ships equipped with Soot separation / collection tank?</t>
  </si>
  <si>
    <t>5821.4</t>
  </si>
  <si>
    <t>5821.5</t>
  </si>
  <si>
    <t xml:space="preserve">Has the company carried out a safety assessment with respective manufacturers, for any necessary modifications to the vessel's boilers and each fuel system onboard?  (modifications should be class approved) </t>
  </si>
  <si>
    <t>5421.2</t>
  </si>
  <si>
    <r>
      <t>Particulate Matter (PM) Emissions</t>
    </r>
    <r>
      <rPr>
        <b/>
        <sz val="18"/>
        <rFont val="Arial"/>
        <family val="2"/>
      </rPr>
      <t xml:space="preserve">   </t>
    </r>
  </si>
  <si>
    <t>Enclosed Space Entry &amp; Hot Work</t>
  </si>
  <si>
    <t>Emergency Response System</t>
  </si>
  <si>
    <t>Computer Systems, Networks, Data Security and Training</t>
  </si>
  <si>
    <t>Navigation</t>
  </si>
  <si>
    <t>Mooring Operations</t>
  </si>
  <si>
    <t>* for detailed interpretations of the colours and the usage of the checklist, please refer to the pdf-file named "Instruction Notes" located on www.greenaward.org under "Certification/ Download".</t>
  </si>
  <si>
    <t>Points that add up 
to minimum score
(indication only)</t>
  </si>
  <si>
    <t>a</t>
  </si>
  <si>
    <t>Scoring (%)</t>
  </si>
  <si>
    <t>Does the company have a contract for automatic supply of new hydrographic publications?</t>
  </si>
  <si>
    <t>Are master's reviews reported and evaluated?</t>
  </si>
  <si>
    <t>106.2</t>
  </si>
  <si>
    <t>5460</t>
  </si>
  <si>
    <t>5460.1</t>
  </si>
  <si>
    <t>TOTAL SCORES</t>
  </si>
  <si>
    <t>Mooring wire lubrication</t>
  </si>
  <si>
    <t>Is it company policy to use a mooring wire lubricant / grease that  is certified according to the EEL?</t>
  </si>
  <si>
    <t>Deck equipment lubrication (use of oils)</t>
  </si>
  <si>
    <t>7500.1</t>
  </si>
  <si>
    <t xml:space="preserve">Is the ship provided with information about the terminal in order to plan the loading and unloading plan? </t>
  </si>
  <si>
    <t>Measures taken to reduce NOx emissions</t>
  </si>
  <si>
    <t>101.1</t>
  </si>
  <si>
    <t>102.1</t>
  </si>
  <si>
    <t>103.1</t>
  </si>
  <si>
    <t>103.2</t>
  </si>
  <si>
    <t>104.3</t>
  </si>
  <si>
    <t>1300.1</t>
  </si>
  <si>
    <t>5812.5</t>
  </si>
  <si>
    <t>5812.4</t>
  </si>
  <si>
    <t>5812.3</t>
  </si>
  <si>
    <t>5812</t>
  </si>
  <si>
    <t>6200.9</t>
  </si>
  <si>
    <t>6200.8</t>
  </si>
  <si>
    <t>6200</t>
  </si>
  <si>
    <t>6400.5</t>
  </si>
  <si>
    <t>6400.4</t>
  </si>
  <si>
    <t>6400.3</t>
  </si>
  <si>
    <t>6400.9</t>
  </si>
  <si>
    <t>6400.8</t>
  </si>
  <si>
    <t>6400</t>
  </si>
  <si>
    <t>6600</t>
  </si>
  <si>
    <t>7000</t>
  </si>
  <si>
    <t>7100</t>
  </si>
  <si>
    <t>7200</t>
  </si>
  <si>
    <t>7400.4</t>
  </si>
  <si>
    <t>7400</t>
  </si>
  <si>
    <t>7500</t>
  </si>
  <si>
    <t>9000</t>
  </si>
  <si>
    <t>Is a log for "workingdays" of mooring wires and tails / fibre ropes maintained? (to predict the point of discard &amp; for evaluation of wire/rope performance )</t>
  </si>
  <si>
    <t xml:space="preserve">GA Code: </t>
  </si>
  <si>
    <t>Is crew on board provided with suitable personal protective equipment and suitable equipment for testing the atmosphere of an enclosed space? (e.g. breathing apparatus, protective clothing and approved + calibrated atmosphere testing equipment)</t>
  </si>
  <si>
    <t xml:space="preserve">Does the charter party specify that the cargo to be loaded must be under the supervision and direction of the master? </t>
  </si>
  <si>
    <t>RR</t>
  </si>
  <si>
    <t>1600.4</t>
  </si>
  <si>
    <t>Are ship inspections held at defined intervals? (minimum of twice a year or equivalent)</t>
  </si>
  <si>
    <t>Is communication with media included in the emergency procedures?</t>
  </si>
  <si>
    <t>7400.1</t>
  </si>
  <si>
    <t>Does the company have procedures for the preparation of plans and instructions for key shipboard operations concerning safety of the ship and prevention of pollution?</t>
  </si>
  <si>
    <t xml:space="preserve">Are tasks, qualifications and responsibilities described in the manuals and in the job descriptions? </t>
  </si>
  <si>
    <t>Does the system cover the arrangements needed to ensure that the company, day and night, is prepared to respond effectively to hazards, accidents or emergencies involving their ships?</t>
  </si>
  <si>
    <t>3200.5</t>
  </si>
  <si>
    <t>106.4</t>
  </si>
  <si>
    <t>106.6</t>
  </si>
  <si>
    <t>106.11</t>
  </si>
  <si>
    <t>The Total Score Review has been moved to another tab named "Office - Total Score Review"</t>
  </si>
  <si>
    <t>QUALITY DEPT.</t>
  </si>
  <si>
    <t>NAUTICAL DEPT.</t>
  </si>
  <si>
    <t>OPER./CHART DEPT.</t>
  </si>
  <si>
    <t>Is it company policy to use grease that is certified according to the EEL (all deck equipment)?</t>
  </si>
  <si>
    <t>Is it company policy to use gear oil that is certified according to the EEL (all deck equipment)?</t>
  </si>
  <si>
    <t>Is it company policy to use hydraulic oil that  is certified according to the EEL in mooring and anchor appliances?</t>
  </si>
  <si>
    <t>MINIMUM RANKING SCORE REQUIRED</t>
  </si>
  <si>
    <t>Does the company have the overriding authority of the master clearly defined? (ISM Code 2002 5.2)</t>
  </si>
  <si>
    <t>1600.5</t>
  </si>
  <si>
    <t>1600.6</t>
  </si>
  <si>
    <t>5820.3</t>
  </si>
  <si>
    <t>211.1</t>
  </si>
  <si>
    <t>215.1</t>
  </si>
  <si>
    <t>301.1</t>
  </si>
  <si>
    <t>2100.7</t>
  </si>
  <si>
    <t>310.5</t>
  </si>
  <si>
    <t>310.6</t>
  </si>
  <si>
    <t>Does the company have a policy concerning the retention and disposal of oil residues (sludge)?</t>
  </si>
  <si>
    <t>Are computer systems, in relation to IMO MSC/Circ.891, certified by a recognised organisation?</t>
  </si>
  <si>
    <t>Is it company policy that inspections of cargo holds are conducted before and after all unloading operations?</t>
  </si>
  <si>
    <t>6200.7</t>
  </si>
  <si>
    <t xml:space="preserve">Does the company give instructions for internal inspections and do these inspections take manufacturer’s recommendations into account? </t>
  </si>
  <si>
    <t>5820.4</t>
  </si>
  <si>
    <t>Is the risk assessment carried out in order to create a list of critical equipment for every ship after intermediate survey (at least every 2.5 years)?</t>
  </si>
  <si>
    <t>5801</t>
  </si>
  <si>
    <t>Has the company developed an internal technical inspection programme?</t>
  </si>
  <si>
    <t>Does the company have relevant previous survey and internal technical inspection reports?</t>
  </si>
  <si>
    <t>Does the company have procedures/instructions for hull / ship's construction condition-inspections to be carried out by ship's personnel?</t>
  </si>
  <si>
    <t>Have the owners/managers established documented policies concerning shore/ship personnel?</t>
  </si>
  <si>
    <t>Are obsolete documents removed promptly?</t>
  </si>
  <si>
    <t>1200.4</t>
  </si>
  <si>
    <t>1500.4</t>
  </si>
  <si>
    <t>1500.5</t>
  </si>
  <si>
    <t>1600.1</t>
  </si>
  <si>
    <t>1600.2</t>
  </si>
  <si>
    <t>Is it company procedure that the ship shore safety checklist for loading or unloading dry bulk cargo carriers (MSC/Circ. 690) has to be used before loading/unloading operations?</t>
  </si>
  <si>
    <r>
      <t>Compressor for the refilling of air cylinders for breathing apparatus or alternative</t>
    </r>
    <r>
      <rPr>
        <sz val="16"/>
        <rFont val="Arial"/>
        <family val="2"/>
      </rPr>
      <t>,</t>
    </r>
    <r>
      <rPr>
        <b/>
        <sz val="16"/>
        <rFont val="Arial"/>
        <family val="2"/>
      </rPr>
      <t xml:space="preserve"> </t>
    </r>
    <r>
      <rPr>
        <sz val="16"/>
        <rFont val="Arial"/>
        <family val="2"/>
      </rPr>
      <t>Additional Green Award Requirement</t>
    </r>
  </si>
  <si>
    <r>
      <t xml:space="preserve">Familiarisation, </t>
    </r>
    <r>
      <rPr>
        <sz val="16"/>
        <rFont val="Arial"/>
        <family val="2"/>
      </rPr>
      <t>Additional Green Award Requirement</t>
    </r>
  </si>
  <si>
    <r>
      <t xml:space="preserve">Enhanced Surveys </t>
    </r>
    <r>
      <rPr>
        <sz val="16"/>
        <rFont val="Arial"/>
        <family val="2"/>
      </rPr>
      <t xml:space="preserve"> </t>
    </r>
  </si>
  <si>
    <t>Does the company have instructions/procedures for the reporting of 
non-conformities/ near misses?</t>
  </si>
  <si>
    <t>Does the MS provide for specific measures aimed at promoting the reliability of ship-critical equipment and systems?</t>
  </si>
  <si>
    <t>Does the company have procedures to control documents and data relevant to the 
Man.System?</t>
  </si>
  <si>
    <r>
      <t>Alternative for 1300.1:</t>
    </r>
    <r>
      <rPr>
        <sz val="16"/>
        <rFont val="Arial"/>
        <family val="2"/>
      </rPr>
      <t xml:space="preserve"> sufficient number of air cylinders for the sole purpose of 
safety drills</t>
    </r>
  </si>
  <si>
    <t>Is an updated list of national &amp; local authorities, as required in the SOPEP &amp; the emergency response plan, available in the office ?</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</si>
  <si>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</si>
  <si>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</si>
  <si>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</si>
  <si>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Ship Recycling - Inventory of Hazardous Materials</t>
  </si>
  <si>
    <t>New buildings - For Owner / Managers and 3rd-party Ship Managers
For 5900.1, 5900.12 and 5900.2</t>
  </si>
  <si>
    <t>Does the company require the shipyard to have procedures to require equipment-/machinery-suppliers to provide a "Material Declaration"? (used by the yard to develop the Inventory Part I)  (requirement to be part of the building contract)</t>
  </si>
  <si>
    <t>Is it company policy to employ all ship-personnel on a permanent basis?</t>
  </si>
  <si>
    <t>Is it company policy to employ senior officers on a permanent basis?</t>
  </si>
  <si>
    <t>Is an owner's inspection report  available?</t>
  </si>
  <si>
    <t xml:space="preserve">Are objectives concerning safety and the environment described? </t>
  </si>
  <si>
    <t>Measures taken to reduce PM emissions</t>
  </si>
  <si>
    <t>Safety precautions during cargo operations</t>
  </si>
  <si>
    <t>Is the HSQ Manager designated to authorise hot work?</t>
  </si>
  <si>
    <t>Newbuild policy</t>
  </si>
  <si>
    <t>5450.1</t>
  </si>
  <si>
    <t xml:space="preserve">OFFICE RANKING SCORE </t>
  </si>
  <si>
    <t>Does the company provide sufficient spare parts for deck maintenance on board? ( rubber gaskets, fittings, cleats etc.)</t>
  </si>
  <si>
    <t>7300.9</t>
  </si>
  <si>
    <t>7300.5</t>
  </si>
  <si>
    <t>7300.6</t>
  </si>
  <si>
    <t>Does the charter party specify the action to be taken in the event of stevedores' damage?</t>
  </si>
  <si>
    <t>106.8</t>
  </si>
  <si>
    <t>Are internal audits held on board the ships?</t>
  </si>
  <si>
    <t>106.9</t>
  </si>
  <si>
    <t>6600.1</t>
  </si>
  <si>
    <t>6600.2</t>
  </si>
  <si>
    <t>1200.8</t>
  </si>
  <si>
    <t>Are all personnel entering an enclosed space provided with a personal gas detector which can measure HC, oxygen and relevant toxic vapours?</t>
  </si>
  <si>
    <t>Is there an Enclosed Space Entry and Hot  Work  permit to work system, taking account of IMO and industry guidelines and where relevant local port / terminal requirements?</t>
  </si>
  <si>
    <t>Is company approval of the Hot Work permit required before work can begin?</t>
  </si>
  <si>
    <t>5822.6</t>
  </si>
  <si>
    <t>Is it a company selection process to assign ships that always deliver all sludge to reception facilities?</t>
  </si>
  <si>
    <t>7300.7</t>
  </si>
  <si>
    <t>Are there procedures/instructions for the internal transfer of fuel oil between main storage tanks?</t>
  </si>
  <si>
    <t>Is there an instruction that all persons involved are to be familiar with the intended bunker operation and/or internal transfer operation and their duties?</t>
  </si>
  <si>
    <t>Does the company use weather routing services for ships on long haul voyages?</t>
  </si>
  <si>
    <t>MAINTENANCE / SURVEYS</t>
  </si>
  <si>
    <t>6100.1</t>
  </si>
  <si>
    <t>6100.2</t>
  </si>
  <si>
    <t>1300.2</t>
  </si>
  <si>
    <t>Cargo Operations</t>
  </si>
  <si>
    <t>Ballast Water Management</t>
  </si>
  <si>
    <t>Mooring Equipment</t>
  </si>
  <si>
    <t>Is an evaluation of the Hot Work permit made (permit shows the appropriate safety precautions relevant to the location of work)?</t>
  </si>
  <si>
    <t>Total score</t>
  </si>
  <si>
    <t>LEGEND</t>
  </si>
  <si>
    <t>2120.1</t>
  </si>
  <si>
    <t>2120.2</t>
  </si>
  <si>
    <t>Is the entity who is responsible for the operations of the ship clearly defined? 
(Owner or entity)</t>
  </si>
  <si>
    <t>Is this policy maintained and implemented at all shore-based levels as well as all 
ship-based levels?</t>
  </si>
  <si>
    <t>Is a company policy concerning safety and the environment and which is signed by the Man. Dir., available?</t>
  </si>
  <si>
    <t>Revision Code</t>
  </si>
  <si>
    <t>6400.6</t>
  </si>
  <si>
    <t>1200.7</t>
  </si>
  <si>
    <t>3100.5</t>
  </si>
  <si>
    <t>3200.11</t>
  </si>
  <si>
    <t>5812.1</t>
  </si>
  <si>
    <t>5812.2</t>
  </si>
  <si>
    <t>6200.10</t>
  </si>
  <si>
    <t>7300.8</t>
  </si>
  <si>
    <t>NOT APPLICABLE</t>
  </si>
  <si>
    <t>4600.2</t>
  </si>
  <si>
    <t>6110</t>
  </si>
  <si>
    <t>5821.6</t>
  </si>
  <si>
    <t>5821.7</t>
  </si>
  <si>
    <t>Is it company policy to have  safety stock inventory reports for critical equipment and stand-by equipment?</t>
  </si>
  <si>
    <r>
      <t xml:space="preserve">Condition Assessment Program, Maintenance    </t>
    </r>
    <r>
      <rPr>
        <sz val="16"/>
        <rFont val="Arial"/>
        <family val="2"/>
      </rPr>
      <t xml:space="preserve">Additional Green Award requirements </t>
    </r>
  </si>
  <si>
    <t>For Owner/Managers</t>
  </si>
  <si>
    <r>
      <t>6400.10, 6400.11 &amp; 6400.12 are alternatives to 6400.1, 6400.8 &amp; 6400.9</t>
    </r>
    <r>
      <rPr>
        <b/>
        <sz val="16"/>
        <rFont val="Arial"/>
        <family val="2"/>
      </rPr>
      <t xml:space="preserve">
For 3rd-party Ship Managers</t>
    </r>
  </si>
  <si>
    <t>6400.10</t>
  </si>
  <si>
    <t>6400.11</t>
  </si>
  <si>
    <t>6400.12</t>
  </si>
  <si>
    <r>
      <t xml:space="preserve">Training / Courses for Personnel
</t>
    </r>
    <r>
      <rPr>
        <sz val="16"/>
        <rFont val="Arial"/>
        <family val="2"/>
      </rPr>
      <t>Additional Green Award Requirements &amp; IMO Model Courses</t>
    </r>
  </si>
  <si>
    <t>Is the restoration of damage to hold coatings caused by cargo operations included in the planned maintenance scheme?</t>
  </si>
  <si>
    <t>Is it company policy to employ ratings on a permanent basis?</t>
  </si>
  <si>
    <t>Indicates that the whole element did not reach the minimum score, hence a finding is issued. The number shows the scores obtained.</t>
  </si>
  <si>
    <r>
      <t xml:space="preserve">Indicates that the minimum score for the relevant element is "0", hence a finding will </t>
    </r>
    <r>
      <rPr>
        <i/>
        <sz val="16"/>
        <rFont val="Arial"/>
        <family val="2"/>
      </rPr>
      <t>not</t>
    </r>
    <r>
      <rPr>
        <sz val="16"/>
        <rFont val="Arial"/>
        <family val="2"/>
      </rPr>
      <t xml:space="preserve"> be issued.</t>
    </r>
  </si>
  <si>
    <t>6100.8</t>
  </si>
  <si>
    <t>7300.10</t>
  </si>
  <si>
    <t>Is an evaluation report of vessel's performance sent to the company?</t>
  </si>
  <si>
    <t>350.2</t>
  </si>
  <si>
    <t>Are the Management System (MS) Manuals maintained and updated?</t>
  </si>
  <si>
    <t>DESIGNATED PERSONS</t>
  </si>
  <si>
    <t>DEVELOPMENT OF PLANS FOR SHIPBOARD OPERATIONS</t>
  </si>
  <si>
    <t>EMERGENCY PREPAREDNESS</t>
  </si>
  <si>
    <t>Compliance with General Provisions</t>
  </si>
  <si>
    <t>111.1</t>
  </si>
  <si>
    <t>111.2</t>
  </si>
  <si>
    <t>Are valid documents available at all relevant locations?</t>
  </si>
  <si>
    <t>111.3</t>
  </si>
  <si>
    <t xml:space="preserve">Is standard composition of crew documented in company policy?  </t>
  </si>
  <si>
    <t>106.10</t>
  </si>
  <si>
    <t>2100.12</t>
  </si>
  <si>
    <t>2100.13</t>
  </si>
  <si>
    <t>2300.1</t>
  </si>
  <si>
    <t>Does the company have procedures/instructions for mooring/unmooring operations?</t>
  </si>
  <si>
    <t>MACHINERY / ENGINE OPERATIONS</t>
  </si>
  <si>
    <t>3100.1</t>
  </si>
  <si>
    <t>3100.2</t>
  </si>
  <si>
    <t>3100.3</t>
  </si>
  <si>
    <t>217.1</t>
  </si>
  <si>
    <t>217.3</t>
  </si>
  <si>
    <t>217.9</t>
  </si>
  <si>
    <t>217.7</t>
  </si>
  <si>
    <t>217.5</t>
  </si>
  <si>
    <t>215</t>
  </si>
  <si>
    <t>211</t>
  </si>
  <si>
    <t>201.1</t>
  </si>
  <si>
    <t>201</t>
  </si>
  <si>
    <t>100</t>
  </si>
  <si>
    <t>101</t>
  </si>
  <si>
    <t>102</t>
  </si>
  <si>
    <t>105</t>
  </si>
  <si>
    <t>104</t>
  </si>
  <si>
    <t>103</t>
  </si>
  <si>
    <t>107</t>
  </si>
  <si>
    <t>111</t>
  </si>
  <si>
    <t>110</t>
  </si>
  <si>
    <t>212</t>
  </si>
  <si>
    <t>217</t>
  </si>
  <si>
    <t>301</t>
  </si>
  <si>
    <t>300</t>
  </si>
  <si>
    <t>6200.12</t>
  </si>
  <si>
    <t>6200.11</t>
  </si>
  <si>
    <t>6300</t>
  </si>
  <si>
    <t>Indicates that an alternative is used, hence the score for that item is a "0".</t>
  </si>
  <si>
    <t>The checklist was filled in incorrectly, thus shows "error".</t>
  </si>
  <si>
    <t>Shows which elements are minimum = maximum. Hence scores on all items is required to fully comply.</t>
  </si>
  <si>
    <t>Score</t>
  </si>
  <si>
    <t>Is the number of spare parts required increasing as the ship grows older?</t>
  </si>
  <si>
    <t xml:space="preserve">Ship Recycling - Policy for ships due to be recycled    </t>
  </si>
  <si>
    <t>FINANCIAL DEPT.</t>
  </si>
  <si>
    <t>IT  DEPT.</t>
  </si>
  <si>
    <t>INS- / CLAIM DEPT.</t>
  </si>
  <si>
    <t>PURCHASING DEPT.</t>
  </si>
  <si>
    <t xml:space="preserve">PERSONNEL DEPT. </t>
  </si>
  <si>
    <t>TECHNICAL DEPT.</t>
  </si>
  <si>
    <t>5421.1</t>
  </si>
  <si>
    <t>Does the MS require ship-critical equipment and systems to be identified?</t>
  </si>
  <si>
    <t>107.3</t>
  </si>
  <si>
    <t>108.1</t>
  </si>
  <si>
    <t>108.2</t>
  </si>
  <si>
    <t>CREW</t>
  </si>
  <si>
    <t>Has a company procedure been implemented within the Management System that a Final Survey, by an independent organization, will be carried out on the "Inventory of Hazardous Materials" (Part I, Part II and Part III) before delivery to either the recycling facility or cash buyer?</t>
  </si>
  <si>
    <t>4600</t>
  </si>
  <si>
    <t>A</t>
  </si>
  <si>
    <t>4601</t>
  </si>
  <si>
    <t>4601.1</t>
  </si>
  <si>
    <t>4601.2</t>
  </si>
  <si>
    <t>4601.3</t>
  </si>
  <si>
    <t>4601.4</t>
  </si>
  <si>
    <t>4601.6</t>
  </si>
  <si>
    <t>4602</t>
  </si>
  <si>
    <t>4602.1</t>
  </si>
  <si>
    <t>4602.2</t>
  </si>
  <si>
    <t>4602.6</t>
  </si>
  <si>
    <t>4602.7</t>
  </si>
  <si>
    <t>4602.13</t>
  </si>
  <si>
    <t>4606</t>
  </si>
  <si>
    <t>4606.1</t>
  </si>
  <si>
    <t>4606.2</t>
  </si>
  <si>
    <t>1600.7</t>
  </si>
  <si>
    <t>1600.8</t>
  </si>
  <si>
    <t>1500.10</t>
  </si>
  <si>
    <t>DOCUMENTATION</t>
  </si>
  <si>
    <t>Do office personnel receive training/courses with regard to the ISM Code and are they consistent with the  MS manuals?</t>
  </si>
  <si>
    <t xml:space="preserve">SOLAS, General Provisions                                                                                                             </t>
  </si>
  <si>
    <t xml:space="preserve">SOLAS Certificates </t>
  </si>
  <si>
    <t>Are changes to documents reviewed and approved by authorised personnel?</t>
  </si>
  <si>
    <t>111.4</t>
  </si>
  <si>
    <t>112.1</t>
  </si>
  <si>
    <t>112.4</t>
  </si>
  <si>
    <t>Are non-conformities reported including their possible cause?</t>
  </si>
  <si>
    <t>110.5</t>
  </si>
  <si>
    <t>110.6</t>
  </si>
  <si>
    <t xml:space="preserve">Does the company give guidance for an additional examination after unusual events such as long periods of inactivity, excessive loads, heat exposure, loading/discharge at swell ports, etc? </t>
  </si>
  <si>
    <t>109.2</t>
  </si>
  <si>
    <t>109.3</t>
  </si>
  <si>
    <t>109.4</t>
  </si>
  <si>
    <t>109.5</t>
  </si>
  <si>
    <t>110.1</t>
  </si>
  <si>
    <t>110.2</t>
  </si>
  <si>
    <t>110.3</t>
  </si>
  <si>
    <t>Is appropriate corrective action taken?</t>
  </si>
  <si>
    <t>110.4</t>
  </si>
  <si>
    <t>Are records of these activities maintained?</t>
  </si>
  <si>
    <t>3100.4</t>
  </si>
  <si>
    <t>(Preparation of vessel before delivery) Has a company procedure been implemented to clearly mark all compartments which could have an oxygen deficient or dangerous atmosphere? ( e.g. cofferdams, fuel oil tanks, waste oil tanks, black/grey water tanks, etc.)</t>
  </si>
  <si>
    <t>Is the plan reviewed? (periodic and event review)</t>
  </si>
  <si>
    <t>7400.2</t>
  </si>
  <si>
    <t>Is it company policy that a written cargo declaration has to be issued  before commencement of loading?</t>
  </si>
  <si>
    <t>Alternatives for 7100.1</t>
  </si>
  <si>
    <t>106.1</t>
  </si>
  <si>
    <t>6300.4</t>
  </si>
  <si>
    <t>Are responsibilities and authorities of all office personnel clearly defined ?</t>
  </si>
  <si>
    <t>Is the designated person provided with shore-based support and adequate resources?</t>
  </si>
  <si>
    <t>Has the level of competency been defined and documented for office personnel performing functions pertinent to safety and the environment?</t>
  </si>
  <si>
    <t>Do arrangements include a provision for masters and officers to receive an adequate introduction and continuous update of the company's safety and environmental system?</t>
  </si>
  <si>
    <t xml:space="preserve">Do arrangements include training and an introduction to the quality system for the executive management ? </t>
  </si>
  <si>
    <t>7100.3</t>
  </si>
  <si>
    <t>7100.4</t>
  </si>
  <si>
    <t xml:space="preserve"> </t>
  </si>
  <si>
    <t>7200.1</t>
  </si>
  <si>
    <t>7200.2</t>
  </si>
  <si>
    <t>7200.3</t>
  </si>
  <si>
    <t>7200.4</t>
  </si>
  <si>
    <t>Does the company require a responsible officer to be designated for all aspects of the operation?</t>
  </si>
  <si>
    <t>107.1</t>
  </si>
  <si>
    <t>108.4</t>
  </si>
  <si>
    <t>Are procedures for an "Emergency room" in the office defined?</t>
  </si>
  <si>
    <t>112.2</t>
  </si>
  <si>
    <t>112.3</t>
  </si>
  <si>
    <t>Are the results of audits and reviews brought to the attention of all personnel having responsibility in the area involved?</t>
  </si>
  <si>
    <t>112.5</t>
  </si>
  <si>
    <t>212.1</t>
  </si>
  <si>
    <t>310.1</t>
  </si>
  <si>
    <t>Is a shipboard oil pollution emergency plan developed?</t>
  </si>
  <si>
    <t>Is it company policy for ships to participate in the Environmental Ship Index, where applicable?  (The ESI is a project from the World Port Climate Initiative; its aim is to recognise ships whose air emissions are below regulatory limits and in doing so contribute to improvements in air quality and reduction of greenhouse gas emissions in the shipping sector).</t>
  </si>
  <si>
    <t>Lubrication and Use of Oils (Element nr.: 5810, 5811 &amp; 5812)</t>
  </si>
  <si>
    <t>Stern tube lubrication</t>
  </si>
  <si>
    <t>5810.1</t>
  </si>
  <si>
    <t>Does the company periodically evaluate the efficiency of the MS and review the MS , in accordance with procedures established by the company ,when necessary?</t>
  </si>
  <si>
    <t>Is a management review done?</t>
  </si>
  <si>
    <t>Have the management personnel, responsible for the area involved, taken timely corrective actions on deficiencies found?</t>
  </si>
  <si>
    <t>3200.1</t>
  </si>
  <si>
    <t>CARGOES / CARGO OPERATIONS</t>
  </si>
  <si>
    <t>Is company aware of cargo specifications which are required by the charterer of the ship?</t>
  </si>
  <si>
    <t>PREVENTION OF POLLUTION</t>
  </si>
  <si>
    <t>Does the company have objective evidence to show their support of the shipboard personnel in reporting of non-conformities / near misses?</t>
  </si>
  <si>
    <t>REPORTS AND ANALYSES OF NON-CONFORMATIES, ACCIDENTS AND  HAZARDOUS OCCURENCES</t>
  </si>
  <si>
    <t xml:space="preserve">Does the office support the master in cases where the ship cannot reasonably be expected to carry out ballast water exchange? </t>
  </si>
  <si>
    <t>1500.9</t>
  </si>
  <si>
    <t>Is the Master of a vessel fully conversant with the Company's Management Systems ?</t>
  </si>
  <si>
    <t>SAFETY AND ENVIRONMENTAL PROTECTION POLICY</t>
  </si>
  <si>
    <t>6100.9</t>
  </si>
  <si>
    <t>Are records of this training/courses available?</t>
  </si>
  <si>
    <t>Does the shipbroker (or head office staff) contact the master to request his confirmation that a cargo can be safely carried and his calculations of the tonnage that the ship can carry between specified ports?</t>
  </si>
  <si>
    <t>4600.5</t>
  </si>
  <si>
    <t>4600.6</t>
  </si>
  <si>
    <t>4600.7</t>
  </si>
  <si>
    <t>4600.8</t>
  </si>
  <si>
    <t>Is it company policy that maintenance meetings are carried out on board? (e.g. each month and at (all) sections on board)</t>
  </si>
  <si>
    <t>Are there procedures to ensure that a sufficient number of personnel  will be available in case of an emergency during port stay?</t>
  </si>
  <si>
    <t>102.2</t>
  </si>
  <si>
    <t>102.3</t>
  </si>
  <si>
    <t>103.3</t>
  </si>
  <si>
    <t>103.4</t>
  </si>
  <si>
    <t>104.1</t>
  </si>
  <si>
    <t>Is/are (a) designated person(s) assigned in the office?</t>
  </si>
  <si>
    <t>105.6</t>
  </si>
  <si>
    <t>105.7</t>
  </si>
  <si>
    <t>Is there a policy that system back-ups for vessel administrative PC systems are made?</t>
  </si>
  <si>
    <t>For Owner / Managers only (Not applicable to 3rd-party ship managers)</t>
  </si>
  <si>
    <t>Is it company policy to install Clean Water Tank (to enable Oily Bilge Water to be processed while in port and special areas)?</t>
  </si>
  <si>
    <t>Additional Safety Measures for Bulk Carriers</t>
  </si>
  <si>
    <t>SOLAS 1974</t>
  </si>
  <si>
    <t>MARPOL 73/78</t>
  </si>
  <si>
    <t>Control of drugs &amp; alcohol onboard</t>
  </si>
  <si>
    <t>Does the company have a procedure to verify the integrity of the sea staff certification and medical fitness before being assigned to the ship?</t>
  </si>
  <si>
    <t>5810.3</t>
  </si>
  <si>
    <t>Cargo handling and operations</t>
  </si>
  <si>
    <t>2120</t>
  </si>
  <si>
    <t>5820</t>
  </si>
  <si>
    <t>Are tasks &amp; responsibilities of shipboard personnel assigned to ballast water exchange operations defined, documented &amp; controlled ?</t>
  </si>
  <si>
    <t>Is the working language between the office and the vessels defined?</t>
  </si>
  <si>
    <t>106.12</t>
  </si>
  <si>
    <t>106.13</t>
  </si>
  <si>
    <t>106.14</t>
  </si>
  <si>
    <t>Does the company require the corrosion prevention system to be part of the vessel maintenance system?</t>
  </si>
  <si>
    <t>Does the company have procedures / instructions regarding stevedore damage?</t>
  </si>
  <si>
    <t>Does the company provide the ship with a winch brake test kit?</t>
  </si>
  <si>
    <t>Is the internal audit scheme applicable to the IT department?</t>
  </si>
  <si>
    <t>310</t>
  </si>
  <si>
    <t>1300</t>
  </si>
  <si>
    <t>1400</t>
  </si>
  <si>
    <t>3200.13</t>
  </si>
  <si>
    <t>5000</t>
  </si>
  <si>
    <t>5200</t>
  </si>
  <si>
    <t>5421</t>
  </si>
  <si>
    <t>5450</t>
  </si>
  <si>
    <t>5700.6</t>
  </si>
  <si>
    <t>5700.5</t>
  </si>
  <si>
    <t>5700</t>
  </si>
  <si>
    <t>5810</t>
  </si>
  <si>
    <t>5811</t>
  </si>
  <si>
    <t>5811.1</t>
  </si>
  <si>
    <t>5812.6</t>
  </si>
  <si>
    <t>1200.9</t>
  </si>
  <si>
    <t>1200.10</t>
  </si>
  <si>
    <t>1200.6</t>
  </si>
  <si>
    <t>Does the company require the shipyard to include in these procedures that the "Material Declaration" contains information on the safe removal of hazardous materials? (requirement to be part of the building contract)</t>
  </si>
  <si>
    <t xml:space="preserve">Programme of Inspections &amp; Cargo Hold Inspection / Maintenance  </t>
  </si>
  <si>
    <t>Safety of Navigation / SOLAS chart carriage requirements</t>
  </si>
  <si>
    <t>6300.5</t>
  </si>
  <si>
    <t>MAINTENANCE OF THE SHIP AND EQUIPMENT</t>
  </si>
  <si>
    <t>N</t>
  </si>
  <si>
    <t>Bunker Operations</t>
  </si>
  <si>
    <t>Is an updated list of persons to be contacted available? (coastal States, port contacts, company interest contacts)</t>
  </si>
  <si>
    <t>MANAGEMENT ELEMENTS</t>
  </si>
  <si>
    <t>Is the risk assessment and relevant onboard procedures + instructions reviewed on a regular basis (at least once a year or if circumstances require a review) ?</t>
  </si>
  <si>
    <t>Are arrangements for shore and vessel systems documented ? (configuration scheme)</t>
  </si>
  <si>
    <t>Are adequate system back-up’s for office administrative PC systems made (where applicable) and are procedures for this documented ?</t>
  </si>
  <si>
    <t xml:space="preserve">Is there a policy that system back-ups for vessel computer-based systems are made (where applicable)? </t>
  </si>
  <si>
    <t>Management of bilge water and sludge handling onboard</t>
  </si>
  <si>
    <t>Is an annual ERT drill performed at the office which includes participation by the ERS service provider (class) and one company vessel ?</t>
  </si>
  <si>
    <t>Is objective evidence available that the safety and environmental aspects of the operation of each ship is monitored and that required adequate resources and shore-based support is applied?</t>
  </si>
  <si>
    <t>Is personnel promotion policy (ship &amp; office) documented in company procedures?</t>
  </si>
  <si>
    <t>5440.6</t>
  </si>
  <si>
    <t>108.3</t>
  </si>
  <si>
    <t>109.1</t>
  </si>
  <si>
    <t>310.3</t>
  </si>
  <si>
    <t>Is training and testing of the oil pollution emergency plan done?</t>
  </si>
  <si>
    <t>310.4</t>
  </si>
  <si>
    <t>106.3</t>
  </si>
  <si>
    <t>106.5</t>
  </si>
  <si>
    <t>106.7</t>
  </si>
  <si>
    <t>Is training provided at a level required to effectively operate and maintain the system and cover normal, abnormal and emergency conditions?</t>
  </si>
  <si>
    <t>NAVIGATION / BRIDGE OPERATIONS</t>
  </si>
  <si>
    <t>2100.6</t>
  </si>
  <si>
    <t>2100.8</t>
  </si>
  <si>
    <t>Is it company policy that the vessels have a compressor for the refilling of air cylinders for breathing apparatus?</t>
  </si>
  <si>
    <t xml:space="preserve">                    </t>
  </si>
  <si>
    <t>Doc. &amp; Impl.</t>
  </si>
  <si>
    <t>5821.8</t>
  </si>
  <si>
    <t>5821.9</t>
  </si>
  <si>
    <t>Is it a company policy to always deliver all bilge water to reception facilities?</t>
  </si>
  <si>
    <t>5822</t>
  </si>
  <si>
    <t>Outfitting of sludge handling system</t>
  </si>
  <si>
    <t>5822.1</t>
  </si>
  <si>
    <t>Is it company policy to install a sludge collecting pump as per MEPC.1/Circ.642? (with the sole purpose of collecting the sludge from different ER tanks to the Oil Residue (Sludge) Tank)?</t>
  </si>
  <si>
    <t>5822.2</t>
  </si>
  <si>
    <t>Is it company policy to install a separate sludge discharge pump with the purpose of discharging the sludge to reception facility?</t>
  </si>
  <si>
    <t>5822.3</t>
  </si>
  <si>
    <t>Is a checklist used for bunker operations (company format) ?</t>
  </si>
  <si>
    <t>Are inspection, maintenance and discard criteria for mooring wires and tails / fibre ropes established and carried out by a competent person? (time interval for inspection should be in the PMS)</t>
  </si>
  <si>
    <t>Do these criteria take manufacturer’s recommendations into account ?</t>
  </si>
  <si>
    <t>Are company vessels in receipt of an evaluation report of an annual drill between company, ERS service provider (class) and a company vessel ?</t>
  </si>
  <si>
    <t>6100.3</t>
  </si>
  <si>
    <t>6100.4</t>
  </si>
  <si>
    <t>6100.6</t>
  </si>
  <si>
    <t>Does the company have information regarding the relevant maintenance level of the vessel?</t>
  </si>
  <si>
    <t>6100.7</t>
  </si>
  <si>
    <t>6200.5</t>
  </si>
  <si>
    <t>6200.6</t>
  </si>
  <si>
    <t>Does the company provide the ship(s) with an automatic wire rope lubricator?</t>
  </si>
  <si>
    <t>6200.1</t>
  </si>
  <si>
    <t>6200.2</t>
  </si>
  <si>
    <t>6300.1</t>
  </si>
  <si>
    <r>
      <t xml:space="preserve">Alternative for 6200.7: </t>
    </r>
    <r>
      <rPr>
        <sz val="16"/>
        <rFont val="Arial"/>
        <family val="2"/>
      </rPr>
      <t xml:space="preserve"> (for fibre ropes)  Are there procedures for care of fibre ropes? </t>
    </r>
  </si>
  <si>
    <t>Corrosion Prevention of Seawater Ballast Tanks</t>
  </si>
  <si>
    <t>Employment of Personnel</t>
  </si>
  <si>
    <t xml:space="preserve">Bulk Carrier Practice </t>
  </si>
  <si>
    <t>2100.9</t>
  </si>
  <si>
    <t>Does the company have a repair history on each vessel?</t>
  </si>
  <si>
    <t>Is it company policy that ballast tanks of vessels delivered after 01-07-2012, are coated with a hard coating of a light colour?</t>
  </si>
  <si>
    <r>
      <t>For existing vessels:</t>
    </r>
    <r>
      <rPr>
        <b/>
        <sz val="16"/>
        <rFont val="Arial"/>
        <family val="2"/>
      </rPr>
      <t xml:space="preserve"> </t>
    </r>
    <r>
      <rPr>
        <sz val="16"/>
        <rFont val="Arial"/>
        <family val="2"/>
      </rPr>
      <t>Are ballast tanks coated with a hard coating of a light colour?</t>
    </r>
  </si>
  <si>
    <t>6300.6</t>
  </si>
  <si>
    <r>
      <t>For existing vessels:</t>
    </r>
    <r>
      <rPr>
        <sz val="16"/>
        <rFont val="Arial"/>
        <family val="2"/>
      </rPr>
      <t xml:space="preserve"> Are ballast tanks coated with dark epoxy maintained with a modified epoxy coating of a light colour, after safety benefit assessment is carried out?</t>
    </r>
  </si>
  <si>
    <t>6300.7</t>
  </si>
  <si>
    <t>Is the coating approved according to the IMO performance standard? (type approval or statement of compliance according to Res. MSC 215(82) in Coating Technical File)</t>
  </si>
  <si>
    <t>Does the company have a system which ensures an adequate level of corrosion prevention of the seawater ballast tanks? (Protective coatings provided in ballast tanks has to be in a GOOD condition)</t>
  </si>
  <si>
    <t>6400.1</t>
  </si>
  <si>
    <t>7500.2</t>
  </si>
  <si>
    <t>ELEMENTS WITH NO 
MINIMUM SCORE</t>
  </si>
  <si>
    <t>Is ship's crew trained and drilled periodically according to enclosed space entry procedures ?</t>
  </si>
  <si>
    <t>Does training also include rescue and first aid?</t>
  </si>
  <si>
    <t>106.17</t>
  </si>
  <si>
    <t>Is office personnel familiar with the shipboard oil pollution emergency plan?</t>
  </si>
  <si>
    <t>310.7</t>
  </si>
  <si>
    <t>Prevention of pollution by oil</t>
  </si>
  <si>
    <t>Prevention of pollution by garbage</t>
  </si>
  <si>
    <t>Are tasks, qualifications and responsibilities defined in the manuals and in the job descriptions?</t>
  </si>
  <si>
    <t>Does the company distribute relevant cargo instructions to the vessel? (i.e. is ship compatible for intended cargo?)</t>
  </si>
  <si>
    <t>Critical and Stand-by Equipment</t>
  </si>
  <si>
    <t>6110.1</t>
  </si>
  <si>
    <t>6110.2</t>
  </si>
  <si>
    <t>Does the list of critical equipment include and specify stand-by equipment for every ship?</t>
  </si>
  <si>
    <t>6110.3</t>
  </si>
  <si>
    <t>Is the feedback from the ship considered in the process of creating a list of critical equipment? (eg. PMS reports)</t>
  </si>
  <si>
    <t>6110.4</t>
  </si>
  <si>
    <t>Is it company policy to categorize the ship into departments as per TMSA (OCIMF) in the process of creating a list of critical equipment?</t>
  </si>
  <si>
    <t>6110.5</t>
  </si>
  <si>
    <t>Is it company policy to install a Computer Based Program to register failures, break downs and near misses in order to have a constant event report on the systems?</t>
  </si>
  <si>
    <t>6110.6</t>
  </si>
  <si>
    <t>Are those event reports considered in creating a list of critical equipment?</t>
  </si>
  <si>
    <t>6110.7</t>
  </si>
  <si>
    <t>Is it company policy to install a Computer Based Program for spare parts management of critical equipment and stand-by equipment?</t>
  </si>
  <si>
    <t>6110.8</t>
  </si>
  <si>
    <t xml:space="preserve">Certificate Holder name:   </t>
  </si>
  <si>
    <t xml:space="preserve">Date of Office Audit:   </t>
  </si>
  <si>
    <t>1200</t>
  </si>
  <si>
    <t>1200.12</t>
  </si>
  <si>
    <t>Is the working language monitored and checked by the ship's staff and verified during internal audits ?</t>
  </si>
  <si>
    <t>MASTER'S RESPONSIBILITY AND AUTHORITY</t>
  </si>
  <si>
    <t>RESOURCES AND PERSONNEL AND STCW</t>
  </si>
  <si>
    <t>M</t>
  </si>
  <si>
    <t>COMPANY VERIFICATION, REVIEW AND EVALUATION</t>
  </si>
  <si>
    <t>IMO ELEMENTS</t>
  </si>
  <si>
    <t>Provisions concerning Reports on Incidents Involving Harmful Substances (Protocol 1)</t>
  </si>
  <si>
    <t>COMPANY RESPONSIBILITIES AND AUTHORITY</t>
  </si>
  <si>
    <t xml:space="preserve">Are the lubricants &amp; cleaning products compatible with the wire and approved by the wire manufacturer? </t>
  </si>
  <si>
    <t>Are internal audits carried out to verify whether safety and pollution-prevention activities, and other procedures, comply with the Management System (MS)?</t>
  </si>
  <si>
    <t>Is an overview of the valid certificates per ship available and is the overview updated?</t>
  </si>
  <si>
    <t>Does the charter party specify that the loading / unloading plan of the ship has to be followed?</t>
  </si>
  <si>
    <t>Are safety and environmental inspections carried out, documented and reported?</t>
  </si>
  <si>
    <t>Are masters entitled to use non-compulsory pilot services? (must be stated in a company procedure)</t>
  </si>
  <si>
    <t>Preparation of loading / unloading plan</t>
  </si>
  <si>
    <t>Are corrective and/or preventive actions taken ?</t>
  </si>
  <si>
    <t>Is it company policy to use hydraulic oil that is certified according to the EEL in crane appliances?</t>
  </si>
  <si>
    <t>Are all senior and deck officers conversant with the English language for maritime communication ?</t>
  </si>
  <si>
    <t>Are operational instructions on board written in a language understood by officers and shipboard personnel ?</t>
  </si>
  <si>
    <t>1600.3</t>
  </si>
  <si>
    <t xml:space="preserve">RANKING SCORE </t>
  </si>
  <si>
    <t>RANKING MAX. SCORE</t>
  </si>
  <si>
    <t>GENERAL</t>
  </si>
  <si>
    <t>O</t>
  </si>
  <si>
    <t xml:space="preserve">MAXIMUM OBTAINABLE RANKING SCORE </t>
  </si>
  <si>
    <t>Has a company policy been implemented that the "contract of sale" will include the requirement to develop a "Ship Recycling Plan" by the recycling facility (in consultation with the owner) or does the "contract of sale" with the cash buyer include the obligation to request such a plan upon sale to the recycling facility?</t>
  </si>
  <si>
    <t>NOx Emissions</t>
  </si>
  <si>
    <t>105.1</t>
  </si>
  <si>
    <t>Is the responsibility of the master clearly defined and documented?</t>
  </si>
  <si>
    <t>Does the bunker procedure include a bunker plan (company format) ?</t>
  </si>
  <si>
    <t>GENERAL MAN.</t>
  </si>
  <si>
    <t>Is it company policy that a safety meeting, attended by all personnel involved, is held prior to entering the space or commencement of hot work in order to review procedures and PPE (including those specific for the intended work) ?</t>
  </si>
  <si>
    <t>1200.1</t>
  </si>
  <si>
    <t>1200.2</t>
  </si>
  <si>
    <t>1200.3</t>
  </si>
  <si>
    <t>Does the company have instructions for carrying out winch brake tests (to be carried out at least once a year or after an excessive load)?</t>
  </si>
  <si>
    <t>218</t>
  </si>
  <si>
    <t xml:space="preserve">Noise Levels On Board Ships </t>
  </si>
  <si>
    <t>218.1</t>
  </si>
  <si>
    <t>Is it company policy that the ships are surveyed for the measurement of noise level and the results recorded in the noise survey report in accordance with the Res MSC.337(91)?</t>
  </si>
  <si>
    <t>218.2</t>
  </si>
  <si>
    <t>Is it company policy to identify areas of the vessels based on the noise levels and to place relevant visible warning notices at the entrance to these areas? (IMO noise symbols)</t>
  </si>
  <si>
    <t>1700</t>
  </si>
  <si>
    <t>Noise and Vibration Management</t>
  </si>
  <si>
    <t>1700.1</t>
  </si>
  <si>
    <t>Is it company policy to verify the noise survey report every 5 years?</t>
  </si>
  <si>
    <t>1700.2</t>
  </si>
  <si>
    <t>Is it company policy that the crew entering spaces where noise levels exceed 85db(a) should wear hearing protectors which meet the requirements of the HML(High-Medium-Low) method (ISO 4869-2:1994)?</t>
  </si>
  <si>
    <t>1700.3</t>
  </si>
  <si>
    <t>Is it company policy to periodically inspect the noise and vibration of all machinery equipment and rectify any abnormalities?</t>
  </si>
  <si>
    <t>1700.4</t>
  </si>
  <si>
    <t xml:space="preserve">Is it company policy to take appropriate measures in order to protect the crew from cargo handling equipment noise if it exceeds 85db(a) (by taking into account technical solutions and/or exposure limits)? </t>
  </si>
  <si>
    <t>Noise Mitigation and Health Hazards</t>
  </si>
  <si>
    <t>1700.5</t>
  </si>
  <si>
    <t>Does the SMS include the following?
1.Hearing protection;
2.Exposure limits;
3.Training regarding noise and health hazards.</t>
  </si>
  <si>
    <t>1700.6</t>
  </si>
  <si>
    <t>Does the company provide the crew with a hearing conservation programme which includes the following:
1.Hazards of high and long duration of noise exposure;
2.Maintenance of audiometric test records; 
3.Periodic  analysis of records and hearing acuity of individuals with high hearing loss.</t>
  </si>
  <si>
    <t>1700.7</t>
  </si>
  <si>
    <t>1700.8</t>
  </si>
  <si>
    <t>Is it company policy to determine the noise exposure level of each rating/officer by taking into account the job profile, time spent by each crew member in different work spaces? (ISO 9612:2009 procedure)</t>
  </si>
  <si>
    <t>1710</t>
  </si>
  <si>
    <t>Underwater Noise and Vibration Management</t>
  </si>
  <si>
    <t>1710.1</t>
  </si>
  <si>
    <t>Is it company practice to design a newbuild ship in such a manner to attenuate/reduce underwater noise?</t>
  </si>
  <si>
    <t>1710.2</t>
  </si>
  <si>
    <t>1710.3</t>
  </si>
  <si>
    <t>Does the company take any additional maintenance routines (e.g. polishing/coating) to reduce cavitation from the propeller?</t>
  </si>
  <si>
    <t>Noise/Vibration Monitoring and Measures</t>
  </si>
  <si>
    <t>350.4</t>
  </si>
  <si>
    <t>Is it a company policy to designate a person responsible for execution of the garbage 
management onboard?</t>
  </si>
  <si>
    <t>Waste Management / Garbage Handling Onboard</t>
  </si>
  <si>
    <t>5200.16</t>
  </si>
  <si>
    <t>5200.17</t>
  </si>
  <si>
    <t xml:space="preserve">5200.18 </t>
  </si>
  <si>
    <t xml:space="preserve">5200.19 </t>
  </si>
  <si>
    <t>Does the company have a reporting system on lack of availability of reception facilities for certain types of garbage? (such as GISIS by IMO or equivalent)</t>
  </si>
  <si>
    <t>5200.20</t>
  </si>
  <si>
    <t>Is it a company policy that plastic is never incinerated?</t>
  </si>
  <si>
    <t>5200.22</t>
  </si>
  <si>
    <t>5200.25</t>
  </si>
  <si>
    <t xml:space="preserve">Is it a company policy that all incinerated ashes and clinkers are always delivered to the port reception facilities? </t>
  </si>
  <si>
    <t>5200.28</t>
  </si>
  <si>
    <t>5200.26</t>
  </si>
  <si>
    <t>5200.27</t>
  </si>
  <si>
    <r>
      <t>Extra Personnel</t>
    </r>
    <r>
      <rPr>
        <sz val="16"/>
        <rFont val="Arial"/>
        <family val="2"/>
      </rPr>
      <t>, Additional Green Award Requirement</t>
    </r>
  </si>
  <si>
    <t xml:space="preserve">Is it company policy to employ extra deck officers onboard in addition to what is required by minimum safe manning document? </t>
  </si>
  <si>
    <t>7200.7</t>
  </si>
  <si>
    <t xml:space="preserve">Is it company policy to employ extra engine officers onboard in addition to what is required by minimum safe manning document? </t>
  </si>
  <si>
    <t xml:space="preserve">Is it company policy to employ extra deck ratings onboard in addition to what is required by minimum safe manning document? </t>
  </si>
  <si>
    <t>7200.6</t>
  </si>
  <si>
    <t xml:space="preserve">Is it company policy to employ extra engine ratings onboard in addition to what is required by minimum safe manning document? </t>
  </si>
  <si>
    <t>Is it company policy to employ riding squads to carry out extensive maintenance jobs ?</t>
  </si>
  <si>
    <t>7200.8</t>
  </si>
  <si>
    <t>Is it company policy that manufacturer service engineers routinely attend the vessel or provide remote monitoring assistance for maintenance/repair of technical equipment or systems ?</t>
  </si>
  <si>
    <t>7200.9</t>
  </si>
  <si>
    <t>Is it company policy to hire an electrical officer in addition to the engine officers required by the safe manning document?</t>
  </si>
  <si>
    <t>Does the company provide "onboard assessment/train the trainer" courses for the onboard management (IMO 1.30) ?</t>
  </si>
  <si>
    <t>Does the company provide simulator training /courses for officers involved in cargo and ballast handling ?</t>
  </si>
  <si>
    <t xml:space="preserve">Does the company provide "Marine Environmental Awareness" course (IMO 1.38) for all the ship personnel? </t>
  </si>
  <si>
    <t>7300.21</t>
  </si>
  <si>
    <t xml:space="preserve">Does the company provide "Marine Environmental Awareness" course (IMO 1.38) to the technical superintendents? </t>
  </si>
  <si>
    <t>7300.22</t>
  </si>
  <si>
    <t xml:space="preserve">Does the company provide "Marine Environmental Awareness"  (IMO 1.38) to the HSQE manager ? </t>
  </si>
  <si>
    <t>Does the company provide bridge team management/ bridge resource management training / course for all deck officers (IMO 1.22) ?</t>
  </si>
  <si>
    <t>7300.19</t>
  </si>
  <si>
    <t>Does the company provide engine room resource management training/courses for all engine officers ?</t>
  </si>
  <si>
    <t>7300.20</t>
  </si>
  <si>
    <r>
      <rPr>
        <u/>
        <sz val="16"/>
        <rFont val="Arial"/>
        <family val="2"/>
      </rPr>
      <t>Alternative for 7300.8 &amp; 7300.19</t>
    </r>
    <r>
      <rPr>
        <sz val="16"/>
        <rFont val="Arial"/>
        <family val="2"/>
      </rPr>
      <t xml:space="preserve"> 
Does the company provide maritime resource management course for all officers ?</t>
    </r>
  </si>
  <si>
    <t>Does the company have a structured program for refresher and updated training of company related courses at suitable intervals for office and shipboard personnel?</t>
  </si>
  <si>
    <t>7300.14</t>
  </si>
  <si>
    <t>Is the system as meant in 7300.14 audited and certified by an IACS member classification society?</t>
  </si>
  <si>
    <t>7300.15</t>
  </si>
  <si>
    <t>Does the company have a system in place to monitor officers’ competence, training, time in rank and use it as a basis for promotion?</t>
  </si>
  <si>
    <t>Is it company policy that the shipboard crew after a period of absence or leave has been provided with familiarization of changes with regard to the operations/machinery which is related to their position ?</t>
  </si>
  <si>
    <t>7400.9</t>
  </si>
  <si>
    <t>Does the company have a method in which senior officers are deployed onboard within the company fleet? (eg. Senior officers returning to the same vessel)</t>
  </si>
  <si>
    <t>7400.8</t>
  </si>
  <si>
    <t>Does the company have a method in which junior officers are deployed onboard within the company fleet? (eg. Junior officers rotating among the companies fleet)</t>
  </si>
  <si>
    <t>Is it company policy that a company format handover report is requested from all off-signing officers onboard ?</t>
  </si>
  <si>
    <t>7500.4</t>
  </si>
  <si>
    <t>Are reports of work/rest hours reviewed on regular basis ?</t>
  </si>
  <si>
    <t>Is there a company policy to monitor and address non compliance on STCW 2010 Manila amendments of work/rest hours ?</t>
  </si>
  <si>
    <t>7500.5</t>
  </si>
  <si>
    <t>7500.7</t>
  </si>
  <si>
    <t>Safe Manning and Fatigue Management</t>
  </si>
  <si>
    <t>ECDIS (Compulsory carriage of ECDIS)</t>
  </si>
  <si>
    <t xml:space="preserve">If carriage of ECDIS is compulsory, is it a company policy for the ECDIS to be type-approved according to Res A 817(19)  as amended by MSC 64 (67) and MSC 86 (70) or MSC.232(82)? </t>
  </si>
  <si>
    <t>Is it a company policy that an acceptable back-up arrangement is in place? (an independent  type-approved ECDIS with an independent  position fixing system using official Electronic Navigational Charts (or a combination of official ENCs and Raster Navigational Charts) or a full / reduced folio of up-to-date paper charts, as relevant to the ship's voyage)</t>
  </si>
  <si>
    <t>Training  &amp; Onboard Use of ECDIS (Compulsory carriage of ECDIS)</t>
  </si>
  <si>
    <t>Is it a company policy that a risk assessment is carried out for the operation of ECDIS which identifies and controls the hazards when using ENCs and (if used) when ECDIS is in RCDS mode?</t>
  </si>
  <si>
    <t>Does the company have a contract for electronic update of hydrographic publications? 
(eg. Temporary and Preliminary NtM)</t>
  </si>
  <si>
    <t xml:space="preserve"> Is it a company policy to include navigational equipment in electronic Planned Maintenance System?</t>
  </si>
  <si>
    <t>Is the company aware of the vessel´s critical areas transiting?</t>
  </si>
  <si>
    <t>2100.15</t>
  </si>
  <si>
    <t>Is it a company policy to equip vessels with  the multi constellation GNSS receivers?</t>
  </si>
  <si>
    <t>2100.16</t>
  </si>
  <si>
    <t>Is it a company policy to equip vessels with the eLoran receivers?</t>
  </si>
  <si>
    <t>2100.17</t>
  </si>
  <si>
    <t>Is it a company policy that the position for all stages of voyage is compared with a different method of positioning than GPS?</t>
  </si>
  <si>
    <t>Only applicable to the companies with the fleet for which the implementation date is still in the future</t>
  </si>
  <si>
    <t>Electronic chart display &amp; information systems / ECDIS</t>
  </si>
  <si>
    <t>2110</t>
  </si>
  <si>
    <t>2110.3</t>
  </si>
  <si>
    <t>2110.2</t>
  </si>
  <si>
    <t>Is it a company policy to have ECDIS available onboard  the vessels for training purpose at least 12 months ahead of implementation date?</t>
  </si>
  <si>
    <t>Does the company have an introduction programme for the crew in relation to usage of ECDIS?</t>
  </si>
  <si>
    <t>2111</t>
  </si>
  <si>
    <t>2111.3</t>
  </si>
  <si>
    <t>Does the company provide navigational procedures concerning the use of ECDIS?</t>
  </si>
  <si>
    <t>2111.4</t>
  </si>
  <si>
    <t>Is it a company policy to list ECDIS as critical equipment and integrate into PMS? (hardware and software)</t>
  </si>
  <si>
    <t>2111.5</t>
  </si>
  <si>
    <t>Is it a company policy that ECDIS is tested according to IHO ECDIS data presentation and performance check with a use of test data set after every update of the software (including back up)?</t>
  </si>
  <si>
    <t>2111.6</t>
  </si>
  <si>
    <t>Is it a company policy that regardless of the generic training the crew is familiarised with the ECDIS unit(s) installed onboard according to the Industry Recommendations for ECDIS Familiarisation?</t>
  </si>
  <si>
    <t>2111.7</t>
  </si>
  <si>
    <t>Is it a company policy to provide structured ECDIS training(s) for all officers on top of the generic training (besides the familiarization onboard in R2111.6)?</t>
  </si>
  <si>
    <t>2111.8</t>
  </si>
  <si>
    <t>Does the company have a contract / agreement with ECDIS manufacturer in relation to the maintenance of the software?</t>
  </si>
  <si>
    <t>2111.11</t>
  </si>
  <si>
    <t>Does the company have a standard for display settings (layers) of ECDIS for various navigation conditions (arrival / departure - coastal - deep sea)?</t>
  </si>
  <si>
    <t>2111.12</t>
  </si>
  <si>
    <t>Is it a company policy that the vessels have a basic folio of paper charts (in case second ECDIS is a back up system)?</t>
  </si>
  <si>
    <t>Applicable to the companies with ships for which carriage of ECDIS is compulsory and Bulk Carriers which choose to use ECDIS as primary means of navigation on voluntary basis</t>
  </si>
  <si>
    <t>Is it company policy to have a ship administrator onboard ? (In addition to the standard complement and extra deck-officers and -ratings above)?</t>
  </si>
  <si>
    <t>5500</t>
  </si>
  <si>
    <t>Sewage Management</t>
  </si>
  <si>
    <t>5500.2</t>
  </si>
  <si>
    <t>5500.4</t>
  </si>
  <si>
    <t>Does the company have a procedure to monitor and address any non-compliance in the effluent standards?</t>
  </si>
  <si>
    <t>5510</t>
  </si>
  <si>
    <t>Grey Water Management</t>
  </si>
  <si>
    <t>5510.1</t>
  </si>
  <si>
    <t>Is it company policy to install a sewage treatment plant capable of treating grey water?</t>
  </si>
  <si>
    <t>5510.2</t>
  </si>
  <si>
    <t>Is it company policy to not discharge grey water within coastal and port areas?</t>
  </si>
  <si>
    <t>2100.18</t>
  </si>
  <si>
    <t>2100.19</t>
  </si>
  <si>
    <r>
      <rPr>
        <b/>
        <u/>
        <sz val="16"/>
        <rFont val="Arial"/>
        <family val="2"/>
      </rPr>
      <t>Alternative to 2100.18</t>
    </r>
    <r>
      <rPr>
        <sz val="16"/>
        <rFont val="Arial"/>
        <family val="2"/>
      </rPr>
      <t>: Do the vessels have a capability to receive comprehensive weather information from the office or from coastal stations / platforms?</t>
    </r>
  </si>
  <si>
    <t>7400.10</t>
  </si>
  <si>
    <t>In those cases when junior or senior officers are transferred to another class of ship that differ considerably from where their experience lie, is an onboard appropriate operational experience with previous off-signing officers implemented for a specific minimum period?</t>
  </si>
  <si>
    <t>na</t>
  </si>
  <si>
    <t>(For General Cargo Carriers)
4601.7 to 4601.10 are alternatives to 4601.6</t>
  </si>
  <si>
    <t>4601.7</t>
  </si>
  <si>
    <t>Does the "trim &amp; stability booklet"  provide information on maximum allowable cargo-load per hold / per tank top unit surface ( m² or ft² )?</t>
  </si>
  <si>
    <t>4601.8</t>
  </si>
  <si>
    <t>Does the "trim &amp; stability booklet"  provide information on any restrictions during loading / discharging or voyage reference cargo-loads?</t>
  </si>
  <si>
    <t>4601.9</t>
  </si>
  <si>
    <t>Does the "trim &amp; stability booklet" provide information on maximum permissible forces and moments on the ship's hull during loading / discharging and voyage?</t>
  </si>
  <si>
    <t>4601.10</t>
  </si>
  <si>
    <t>Is it company policy to provide each vessel with a loadicator which enables the ship's staff to make intact stability calculations and provides information as required by 4601.9?</t>
  </si>
  <si>
    <r>
      <rPr>
        <b/>
        <u/>
        <sz val="16"/>
        <rFont val="Arial"/>
        <family val="2"/>
      </rPr>
      <t>(For General Cargo Carriers, go to alternatives 4601.7 to 4601.10)</t>
    </r>
    <r>
      <rPr>
        <sz val="16"/>
        <rFont val="Arial"/>
        <family val="2"/>
      </rPr>
      <t xml:space="preserve">
Is the master provided with information on the strength of the hull girder system for representative scenarios of loading and discharging under intended loading conditions?</t>
    </r>
  </si>
  <si>
    <t>(N/A for General Cargo Carriers)
Does the bulk carrier comply with the requirements of Ch. XII?</t>
  </si>
  <si>
    <t>(N/A for General Cargo Carriers)
Are enhanced surveys performed and approved by the Classification Society ?</t>
  </si>
  <si>
    <t>(N/A for General Cargo Carriers)
Is it company policy that cargo which is liable to stick between frames is removed on time? (e.g. in order to prevent damage caused by pneumatic hammers, bulldozers etc.)</t>
  </si>
  <si>
    <t>6100.10</t>
  </si>
  <si>
    <r>
      <rPr>
        <b/>
        <u/>
        <sz val="16"/>
        <rFont val="Arial"/>
        <family val="2"/>
      </rPr>
      <t xml:space="preserve">(For General Cargo Carriers) Alternative to 6100.1 </t>
    </r>
    <r>
      <rPr>
        <sz val="16"/>
        <rFont val="Arial"/>
        <family val="2"/>
      </rPr>
      <t xml:space="preserve">
Is it company policy to design new build vessels with a minimum fatigue life of 25 years North Atlantic?</t>
    </r>
  </si>
  <si>
    <t>6100.11</t>
  </si>
  <si>
    <r>
      <rPr>
        <b/>
        <u/>
        <sz val="16"/>
        <rFont val="Arial"/>
        <family val="2"/>
      </rPr>
      <t>(For General Cargo Carriers) Alternative to 6100.2</t>
    </r>
    <r>
      <rPr>
        <sz val="16"/>
        <rFont val="Arial"/>
        <family val="2"/>
      </rPr>
      <t xml:space="preserve">
Are vessels subject to structural close up examinations supported by thickness measurements during each Special Survey. </t>
    </r>
  </si>
  <si>
    <t>6100.13</t>
  </si>
  <si>
    <t>6100.12</t>
  </si>
  <si>
    <t>6100.14</t>
  </si>
  <si>
    <t>6100.15</t>
  </si>
  <si>
    <r>
      <rPr>
        <b/>
        <u/>
        <sz val="16"/>
        <rFont val="Arial"/>
        <family val="2"/>
      </rPr>
      <t>(For General Cargo Carriers) Alternative to 6100.3</t>
    </r>
    <r>
      <rPr>
        <sz val="16"/>
        <rFont val="Arial"/>
        <family val="2"/>
      </rPr>
      <t xml:space="preserve">
Is the extend of the structural examination before each Special Survey defined and increased at each next Special Survey.</t>
    </r>
  </si>
  <si>
    <r>
      <rPr>
        <b/>
        <u/>
        <sz val="16"/>
        <rFont val="Arial"/>
        <family val="2"/>
      </rPr>
      <t>(For General Cargo Carriers) Alternative to 6100.4</t>
    </r>
    <r>
      <rPr>
        <sz val="16"/>
        <rFont val="Arial"/>
        <family val="2"/>
      </rPr>
      <t xml:space="preserve">
Are the structural examination reports available onboard and with vessel's superintendent.</t>
    </r>
  </si>
  <si>
    <r>
      <rPr>
        <b/>
        <u/>
        <sz val="16"/>
        <rFont val="Arial"/>
        <family val="2"/>
      </rPr>
      <t>(For General Cargo Carriers) Alternative to 6100.6</t>
    </r>
    <r>
      <rPr>
        <sz val="16"/>
        <rFont val="Arial"/>
        <family val="2"/>
      </rPr>
      <t xml:space="preserve">
Are the structural examinations carried out by an independent organization.</t>
    </r>
  </si>
  <si>
    <r>
      <rPr>
        <b/>
        <u/>
        <sz val="16"/>
        <rFont val="Arial"/>
        <family val="2"/>
      </rPr>
      <t>(For General Cargo Carriers) Alternative to 6100.7</t>
    </r>
    <r>
      <rPr>
        <sz val="16"/>
        <rFont val="Arial"/>
        <family val="2"/>
      </rPr>
      <t xml:space="preserve">
Does the company provide the vessel's owner an annual condition report of each vessel.</t>
    </r>
  </si>
  <si>
    <t>6300.9</t>
  </si>
  <si>
    <r>
      <rPr>
        <b/>
        <u/>
        <sz val="16"/>
        <rFont val="Arial"/>
        <family val="2"/>
      </rPr>
      <t>(For General Cargo Carriers) Alternative to 6300.4</t>
    </r>
    <r>
      <rPr>
        <sz val="16"/>
        <rFont val="Arial"/>
        <family val="2"/>
      </rPr>
      <t xml:space="preserve">
Are guidelines available from company's Management System to instruct ship's staff how to assess the structural condition of Water Ballast Tanks.</t>
    </r>
  </si>
  <si>
    <t>6610</t>
  </si>
  <si>
    <t>6610.1</t>
  </si>
  <si>
    <t>6610.2</t>
  </si>
  <si>
    <t>6610.3</t>
  </si>
  <si>
    <t>6610.4</t>
  </si>
  <si>
    <t>6610.5</t>
  </si>
  <si>
    <t>Does the company assess the design and construction of new vessels to be able to withstand the strengths and to remain afloat in a satisfactory condition of equilibrium in all loading conditions in the scenario of the foremost hold flooded ? (scenario applies to carriage of bulk cargoes).</t>
  </si>
  <si>
    <t>Alternative Green Award requirements (SOLAS XII) (For General Cargo Carriers)</t>
  </si>
  <si>
    <t>Does the company assess the design and construction of new vessels (by e.g. an in-house naval-architect) with the aim to be able to withstand the strengths and to remain afloat in a satisfactory condition of equilibrium in all loading conditions in the scenario of any hold flooded ? ( scenario applies to carriage of bulk cargoes).</t>
  </si>
  <si>
    <t>Does the company have a policy to design and construct new vessels which can withstand the strengths during loading and discharging by standard loading / discharge equipment (e.g. grabs)</t>
  </si>
  <si>
    <t>Is evidence available from existing vessels operated by the company that these vessels are capable to withstand the strengths and to remain afloat in a satisfactory condition of equilibrium in all loading conditions in the scenario of any hold flooded ? (scenario applies to carriage of bulk cargoes).</t>
  </si>
  <si>
    <t>Is evidence available from existing vessels operated by the company that these vessels are capable to withstand the strengths and to remain afloat in a satisfactory condition of equilibrium in all loading conditions in the scenario of the foremost hold flooded ? (scenario applies to carriage of bulk cargoes).</t>
  </si>
  <si>
    <r>
      <t xml:space="preserve">Does the company install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</si>
  <si>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t>5810.6</t>
  </si>
  <si>
    <r>
      <rPr>
        <b/>
        <u/>
        <sz val="16"/>
        <rFont val="Arial"/>
        <family val="2"/>
      </rPr>
      <t xml:space="preserve">Alternative for 5810.1 &amp; 5810.3: </t>
    </r>
    <r>
      <rPr>
        <sz val="16"/>
        <rFont val="Arial"/>
        <family val="2"/>
      </rPr>
      <t xml:space="preserve">
Does the company install a class approved stern tube </t>
    </r>
    <r>
      <rPr>
        <u/>
        <sz val="16"/>
        <rFont val="Arial"/>
        <family val="2"/>
      </rPr>
      <t>water</t>
    </r>
    <r>
      <rPr>
        <sz val="16"/>
        <rFont val="Arial"/>
        <family val="2"/>
      </rPr>
      <t xml:space="preserve"> lubricated system which uses </t>
    </r>
    <r>
      <rPr>
        <u/>
        <sz val="16"/>
        <rFont val="Arial"/>
        <family val="2"/>
      </rPr>
      <t>fresh water</t>
    </r>
    <r>
      <rPr>
        <sz val="16"/>
        <rFont val="Arial"/>
        <family val="2"/>
      </rPr>
      <t xml:space="preserve"> as a lubricant? (system includes water and conditioning and monitoring equipment)
*Additives used to maintain the condition of the water should be environmentally friendly.</t>
    </r>
  </si>
  <si>
    <r>
      <t xml:space="preserve">Is it company policy that a condition assessment for </t>
    </r>
    <r>
      <rPr>
        <u/>
        <sz val="16"/>
        <rFont val="Arial"/>
        <family val="2"/>
      </rPr>
      <t>Hull</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</si>
  <si>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that a condition assessment for </t>
    </r>
    <r>
      <rPr>
        <u/>
        <sz val="16"/>
        <rFont val="Arial"/>
        <family val="2"/>
      </rPr>
      <t>Cargo Systems</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</si>
  <si>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that a condition assessment for </t>
    </r>
    <r>
      <rPr>
        <u/>
        <sz val="16"/>
        <rFont val="Arial"/>
        <family val="2"/>
      </rPr>
      <t>Machinery</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xml:space="preserve">, whichever is earlier? </t>
    </r>
  </si>
  <si>
    <r>
      <t xml:space="preserve">Is it company policy to request ship owners to carry out condition assessment for </t>
    </r>
    <r>
      <rPr>
        <u/>
        <sz val="16"/>
        <rFont val="Arial"/>
        <family val="2"/>
      </rPr>
      <t>Hull</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</si>
  <si>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to request ship owners to carry out condition assessment for </t>
    </r>
    <r>
      <rPr>
        <u/>
        <sz val="16"/>
        <rFont val="Arial"/>
        <family val="2"/>
      </rPr>
      <t>Cargo Systems</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</si>
  <si>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to request ship owners to carry out condition assessment for </t>
    </r>
    <r>
      <rPr>
        <u/>
        <sz val="16"/>
        <rFont val="Arial"/>
        <family val="2"/>
      </rPr>
      <t>Machinery</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</si>
  <si>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t>Is it company policy that newly employed personnel are provided with familiarization with regard to operations/machinery which is related to their position ?</t>
  </si>
  <si>
    <r>
      <rPr>
        <b/>
        <u/>
        <sz val="16"/>
        <rFont val="Arial"/>
        <family val="2"/>
      </rPr>
      <t xml:space="preserve">Alternative for 5810.1 &amp; 5810.6: </t>
    </r>
    <r>
      <rPr>
        <sz val="16"/>
        <rFont val="Arial"/>
        <family val="2"/>
      </rPr>
      <t xml:space="preserve">
Is there a company policy to fit vessels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t>
    </r>
  </si>
  <si>
    <t>Are all seafarers subject to an unannounced alcohol testing on board as initiated by the office? (Approved test equipment to be available on board)</t>
  </si>
  <si>
    <t>Are all seafarers subject to shore-based drug and alcohol testing at least once in last 12 months?</t>
  </si>
  <si>
    <t>1400.5</t>
  </si>
  <si>
    <t>1400.6</t>
  </si>
  <si>
    <r>
      <rPr>
        <b/>
        <u/>
        <sz val="16"/>
        <rFont val="Arial"/>
        <family val="2"/>
      </rPr>
      <t>Alternative to 1400.1 &amp; 1400.5</t>
    </r>
    <r>
      <rPr>
        <sz val="16"/>
        <rFont val="Arial"/>
        <family val="2"/>
      </rPr>
      <t>: In case crew members are not subject to shore-based drug and alcohol testing at least once in last 12 months, are all fleet vessels subject to unannounced drug and alcohol testing at least twice in 12 months by an external organisation?</t>
    </r>
  </si>
  <si>
    <t>1400.7</t>
  </si>
  <si>
    <t>Does the company contract an external drug and alcohol test organization to monitor fleet vessels for next due vessel tests such that the organization can appropriately decide themselves location and date of attendance?</t>
  </si>
  <si>
    <t>s</t>
  </si>
  <si>
    <t>1610</t>
  </si>
  <si>
    <t>Cyber Risk Management</t>
  </si>
  <si>
    <t>1610.1</t>
  </si>
  <si>
    <t>1610.3</t>
  </si>
  <si>
    <t>Does the cyber risk policy differentiate between IT (information technology) and OT (operational technology) systems?</t>
  </si>
  <si>
    <t>1610.4</t>
  </si>
  <si>
    <t>Does the cyber risk policy focus on elements such as third-party access and bring your own device (BYOD) in the office?</t>
  </si>
  <si>
    <t>1610.5</t>
  </si>
  <si>
    <t>Does the company designate and train personnel as appropriate to identify and respond to cyber threats to the company's information technology systems?</t>
  </si>
  <si>
    <t>1610.6</t>
  </si>
  <si>
    <t>Does the company have a policy in place to build new ships equipped with cyber secure systems and components?</t>
  </si>
  <si>
    <r>
      <t xml:space="preserve">Does the company take any of the following measures to reduce underwater noise and vibration:
1.Installation of state of art propellers (With reduced cavitation);
2.Wake conditioning devices;
3.Installation of air injection propeller;
4.Vibration isolators mounted on the diesel generators;
5. Installation of propeller boss cap with fins;
6. Others = </t>
    </r>
    <r>
      <rPr>
        <sz val="16"/>
        <color rgb="FF339966"/>
        <rFont val="Arial"/>
        <family val="2"/>
      </rPr>
      <t>*fill during audit*</t>
    </r>
    <r>
      <rPr>
        <sz val="16"/>
        <rFont val="Arial"/>
        <family val="2"/>
      </rPr>
      <t>?</t>
    </r>
  </si>
  <si>
    <t xml:space="preserve">If others = </t>
  </si>
  <si>
    <t>*fill during audit*</t>
  </si>
  <si>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</si>
  <si>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</si>
  <si>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</si>
  <si>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</si>
  <si>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</si>
  <si>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</si>
  <si>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</si>
  <si>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</si>
  <si>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</si>
  <si>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</si>
  <si>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</si>
  <si>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</si>
  <si>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</si>
  <si>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</si>
  <si>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</si>
  <si>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</si>
  <si>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</si>
  <si>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</si>
  <si>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</si>
  <si>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</si>
  <si>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</si>
  <si>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</si>
  <si>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</si>
  <si>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</si>
  <si>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</si>
  <si>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</si>
  <si>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</si>
  <si>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</si>
  <si>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</si>
  <si>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</si>
  <si>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</si>
  <si>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</si>
  <si>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</si>
  <si>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</si>
  <si>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</si>
  <si>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</si>
  <si>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</si>
  <si>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</si>
  <si>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</si>
  <si>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</si>
  <si>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</si>
  <si>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</si>
  <si>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</si>
  <si>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</si>
  <si>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</si>
  <si>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</si>
  <si>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</si>
  <si>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</si>
  <si>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</si>
  <si>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</si>
  <si>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</si>
  <si>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</si>
  <si>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</si>
  <si>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</si>
  <si>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</si>
  <si>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</si>
  <si>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</si>
  <si>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</si>
  <si>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</si>
  <si>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</si>
  <si>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</si>
  <si>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</si>
  <si>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</si>
  <si>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</si>
  <si>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</si>
  <si>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</si>
  <si>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</si>
  <si>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</si>
  <si>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</si>
  <si>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</si>
  <si>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</si>
  <si>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</si>
  <si>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</si>
  <si>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</si>
  <si>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</si>
  <si>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</si>
  <si>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</si>
  <si>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</si>
  <si>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</si>
  <si>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</si>
  <si>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</si>
  <si>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</si>
  <si>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</si>
  <si>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</si>
  <si>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</si>
  <si>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</si>
  <si>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</si>
  <si>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</si>
  <si>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</si>
  <si>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</si>
  <si>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</si>
  <si>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</si>
  <si>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</si>
  <si>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</si>
  <si>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</si>
  <si>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</si>
  <si>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</si>
  <si>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</si>
  <si>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</si>
  <si>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</si>
  <si>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</si>
  <si>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</si>
  <si>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</si>
  <si>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</si>
  <si>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</si>
  <si>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</si>
  <si>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</si>
  <si>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</si>
  <si>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</si>
  <si>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t>(Only applicable to new ships (ships contracted to build on or after 1st July 2014) of a gross tonnage of 1,600 and above.)</t>
  </si>
  <si>
    <t>1510</t>
  </si>
  <si>
    <t>Emergency Oil Recovery</t>
  </si>
  <si>
    <t>1510.1</t>
  </si>
  <si>
    <t>Does the company equip its vessels (GA-certified) with a system providing emergency access to cargo tanks and bunker tanks (for example, from the vessel deck), should the vessel be submerged?</t>
  </si>
  <si>
    <t>1510.2</t>
  </si>
  <si>
    <t>Does the company ensure that its ships (GA-certified) carry an oil skimmer or a similar device that can be used in an emergency situation of oil spill overboard?</t>
  </si>
  <si>
    <t>1800</t>
  </si>
  <si>
    <t>Social Dimension / Sustainability</t>
  </si>
  <si>
    <t>A. Good Health &amp; Well-Being</t>
  </si>
  <si>
    <t>1800.1</t>
  </si>
  <si>
    <t>Does the company ensure that all vessels under its control have an ITF or similar agreement in place?</t>
  </si>
  <si>
    <t>1800.2</t>
  </si>
  <si>
    <t>Does the company have procedure regarding relieving shipboard personnel on compassionate grounds? (For example, in case of a family emergency)</t>
  </si>
  <si>
    <t>1800.3</t>
  </si>
  <si>
    <t>Is the company subscribed to any digital platform (web or app) that can be referred to by shipboard staff for seeking medical advice?</t>
  </si>
  <si>
    <t>1800.4</t>
  </si>
  <si>
    <t>Does the company ensure that the shipboard staff is aware of platforms (online/offline) providing access to emotional support networks to tackle mental health issues?</t>
  </si>
  <si>
    <t>1800.5</t>
  </si>
  <si>
    <t>Does the company provide access to the internet at all times for shipboard personnel on board all ships under its control?</t>
  </si>
  <si>
    <t>B. Reduced Inequalities / Equal Opportunities / Diversity</t>
  </si>
  <si>
    <t>B.1 General</t>
  </si>
  <si>
    <t>1800.6</t>
  </si>
  <si>
    <t>Does the company have a policy focusing on subjects such as equal opportunities, equality and diversity, inclusion, anti-discrimination, anti-harassment, etc. to prevent and eliminate discrimination at workplace (office and ship)?</t>
  </si>
  <si>
    <t>1800.7</t>
  </si>
  <si>
    <t>Does the company have confidential reporting procedures enabling all employees to report harassment &amp; discrimination?</t>
  </si>
  <si>
    <t>1800.8</t>
  </si>
  <si>
    <t>Does the company take steps to create awareness among its staff (on shore &amp; off shore) and to ensure effective implementation of its policies focusing on subjects such as equal opportunities, equality and diversity, inclusion, anti-discrimination, anti-harassment, etc.?</t>
  </si>
  <si>
    <t>B.2 Gender-specific</t>
  </si>
  <si>
    <t>1800.10</t>
  </si>
  <si>
    <t xml:space="preserve">Does the company take steps to promote and achieve gender diversity/equality at office and on board vessels (at all levels)? </t>
  </si>
  <si>
    <t>1800.11</t>
  </si>
  <si>
    <t>Does the company provide the following specific facilities for its women seafarers:
– feminine hygiene items (in bonded stores) &amp; separate disposal facilities on board
– separate washrooms with sanitary facilities on board
– suitable sized (gender specific) safety and protective clothing on board
– access to medical supplies without having to consult male colleagues on board</t>
  </si>
  <si>
    <t>C. Sustainability Reporting</t>
  </si>
  <si>
    <t>1800.12</t>
  </si>
  <si>
    <t>Does the company prepare and publish its performance on environmental, social and governance criteria annually (in line with internationally recognised frameworks, such as GRI, IIRC and SASB standards)?</t>
  </si>
  <si>
    <t>A. Emission Monitoring</t>
  </si>
  <si>
    <t>5410.10</t>
  </si>
  <si>
    <t>Does the company use a continuous emission monitoring system (in-situ or extractive) for monitoring and recording NOx emissions?</t>
  </si>
  <si>
    <t>B. Emission Reduction</t>
  </si>
  <si>
    <t>5410.20</t>
  </si>
  <si>
    <t>Does the company use any one of the following measures on board one or more of its vessels to reduce NOx emissions from main and/or auxiliary engines?</t>
  </si>
  <si>
    <t>If YES, choose from below options</t>
  </si>
  <si>
    <t>Direct Water Injection</t>
  </si>
  <si>
    <t>Fuel Water Emulsification</t>
  </si>
  <si>
    <t>Intake Air Humidification</t>
  </si>
  <si>
    <t>Slow Steaming</t>
  </si>
  <si>
    <t>5410.21</t>
  </si>
  <si>
    <t>Is it company policy to implement regulated slow steaming on some or all of the vessels within their fleet in an effort to reduce NOx emissions?</t>
  </si>
  <si>
    <t>C. Additional Questions</t>
  </si>
  <si>
    <t>Exhaust Gas Recirculation (EGR)</t>
  </si>
  <si>
    <t>5410.22</t>
  </si>
  <si>
    <r>
      <t xml:space="preserve">Are negative results from the continuous monitoring of exhaust gas recirculation bleed-off discharge water collected from the ship and addressed by the company?
</t>
    </r>
    <r>
      <rPr>
        <i/>
        <sz val="16"/>
        <rFont val="Arial"/>
        <family val="2"/>
      </rPr>
      <t>*The guidelines set out in MEPC.259 (68) are applicable to EGR bleed-off discharge water as well.</t>
    </r>
  </si>
  <si>
    <t>5410.24</t>
  </si>
  <si>
    <t>Does the company’s PPE matrix include handling of caustic soda for exhaust gas recirculation?</t>
  </si>
  <si>
    <t>5410.25</t>
  </si>
  <si>
    <r>
      <t xml:space="preserve">Does the company provide the relevant crew with manufacturer training for the EGR unit?
</t>
    </r>
    <r>
      <rPr>
        <i/>
        <sz val="16"/>
        <rFont val="Arial"/>
        <family val="2"/>
      </rPr>
      <t>*The manufacturer training should cover the normal operation of the EGR system including bunkering of any chemicals (consumables), calibration of sensors, routine maintenance as well as the procedures to be followed in case of system failure and deviation from normal operation.</t>
    </r>
  </si>
  <si>
    <t>Selective Catalytic Reduction (SCR)</t>
  </si>
  <si>
    <t>5410.26</t>
  </si>
  <si>
    <r>
      <t xml:space="preserve">Does the company install a monitoring unit which monitors and measures any formation of ammonia slip?
</t>
    </r>
    <r>
      <rPr>
        <i/>
        <sz val="16"/>
        <rFont val="Arial"/>
        <family val="2"/>
      </rPr>
      <t>*The monitoring unit should be capable of issuing a warning in the event of ammonia formation.</t>
    </r>
  </si>
  <si>
    <t>5410.27</t>
  </si>
  <si>
    <t>Does the company take adequate measures to avoid the breakdown of the SCR unit?
Measures should include (all of) the following:
1. Requisition's of materials
2. Redundancy 
3. Effects of back pressure
4. Maintenance regimes of the SCR
5. Monitoring the condition of the catalyst.</t>
  </si>
  <si>
    <t>5410.28</t>
  </si>
  <si>
    <r>
      <t xml:space="preserve">Does the company provide the relevant crew with manufacturer training for the SCR unit?
</t>
    </r>
    <r>
      <rPr>
        <i/>
        <sz val="16"/>
        <rFont val="Arial"/>
        <family val="2"/>
      </rPr>
      <t>*The manufacturer training should cover the normal operation of the SCR unit including bunkering of any chemicals (consumables), calibration of sensors, routine maintenance as well as the procedures to be followed in case of system failure and deviation from normal operation.</t>
    </r>
  </si>
  <si>
    <t>SOx Emissions</t>
  </si>
  <si>
    <t>5420.11</t>
  </si>
  <si>
    <t>Does the company use a continuous emission monitoring system (in-situ or extractive) for monitoring and recording SOx emissions?</t>
  </si>
  <si>
    <t>5420.12</t>
  </si>
  <si>
    <r>
      <t xml:space="preserve">Main and auxiliary engines:
Does the company </t>
    </r>
    <r>
      <rPr>
        <u/>
        <sz val="16"/>
        <rFont val="Arial"/>
        <family val="2"/>
      </rPr>
      <t>voluntarily</t>
    </r>
    <r>
      <rPr>
        <sz val="16"/>
        <rFont val="Arial"/>
        <family val="2"/>
      </rPr>
      <t xml:space="preserve"> burn low sulphur fuel (max. 0.10% sulphur) or use equivalent methodology </t>
    </r>
    <r>
      <rPr>
        <b/>
        <sz val="16"/>
        <rFont val="Arial"/>
        <family val="2"/>
      </rPr>
      <t>during the ship's stay at every port?</t>
    </r>
    <r>
      <rPr>
        <sz val="16"/>
        <rFont val="Arial"/>
        <family val="2"/>
      </rPr>
      <t xml:space="preserve">
</t>
    </r>
    <r>
      <rPr>
        <i/>
        <sz val="16"/>
        <rFont val="Arial"/>
        <family val="2"/>
      </rPr>
      <t>(If exhaust gas cleaning system is used, sulphur content is measured with SO2:CO2 ratio. Ratio of max 4.3 is equal to 0.10% sulphur content)</t>
    </r>
  </si>
  <si>
    <t>Exhaust Gas Cleaning System (EGCS)</t>
  </si>
  <si>
    <t>5420.13</t>
  </si>
  <si>
    <r>
      <t xml:space="preserve">Does the company use the requirements of Scheme B* (continuous emission monitoring with parameter checks) for testing, survey, certification and verification of EGC systems on board all its ships having such systems (EGC)?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Ships should be in possession of EGC technical manual, scheme B (ETM-B).</t>
    </r>
  </si>
  <si>
    <t>5420.14</t>
  </si>
  <si>
    <r>
      <t xml:space="preserve">Are negative test results from the continuous monitoring of wash water discharge collected from the ship and addressed by the company?
</t>
    </r>
    <r>
      <rPr>
        <i/>
        <sz val="16"/>
        <rFont val="Arial"/>
        <family val="2"/>
      </rPr>
      <t>*The wash water discharge criteria have been set out in MEPC.259 (68).</t>
    </r>
  </si>
  <si>
    <t>5420.16</t>
  </si>
  <si>
    <t>Does the company take adequate measures to avoid breakdown of the EGCS unit?
Measures should include (all of) the following:
1. Material requisitions
2. Redundancy
3. Risk of condensation
4. Safety process regarding handling and storage of caustic soda.
5. Noise prevention 
6. Contingency plan for failure
7. Remote monitoring
8. Technical support from the manufacturer (Telephone helpline)</t>
  </si>
  <si>
    <t>5420.20</t>
  </si>
  <si>
    <t>Does the company’s PPE matrix include handling of caustic soda for closed-loop scrubbers?</t>
  </si>
  <si>
    <t>5420.21</t>
  </si>
  <si>
    <t>Does the company provide relevant crew with manufacturer training course for the EGC unit?</t>
  </si>
  <si>
    <t>5430.10</t>
  </si>
  <si>
    <t>Does the company use any one of the following measures on board one or more of its vessels to reduce PM emissions from main and/or auxiliary engines?</t>
  </si>
  <si>
    <t>Diesel Particulate Filter</t>
  </si>
  <si>
    <t>Diesel Oxidation Catalyst</t>
  </si>
  <si>
    <t>Electrostatic Precipitator</t>
  </si>
  <si>
    <t>5440.10</t>
  </si>
  <si>
    <t>Does the company use flow meters for monitoring and recording of fuel consumption? (Flow meter is to be calibrated and certified by for example a classification society)</t>
  </si>
  <si>
    <t>Has the company established an energy baseline using the methodology from ISO 50001:2011 with the aim to reduce the energy consumption of the organisation?</t>
  </si>
  <si>
    <t>Does the company perform audits at planned intervals to demonstrate the conformity to the requirements of the EnMS (Energy management system) in accordance with ISO 50001:2011?</t>
  </si>
  <si>
    <t xml:space="preserve">Is an energy efficiency baseline measured for each ship? 
*Using a calculation of fuel consumption (Unit = Fuel consumption per transport work expressed in grams per tonne-nautical mile or other relevant unit as applicable to relevant ship category) (or)
*Using measurement of CO2 emissions from emission monitoring equipment (grams CO2 per tonne nautical mile or other relevant units as applicable to relevant ship category)
(Baseline is a measurement of the ships average (operational) energy efficiency under normal operating conditions before energy efficient measures or policies are implemented). </t>
  </si>
  <si>
    <t>5440.14</t>
  </si>
  <si>
    <t>Does the company use a ship performance monitoring software to monitor and reduce energy consumption by operational measures for their entire fleet?</t>
  </si>
  <si>
    <r>
      <t>Short term goals (CO</t>
    </r>
    <r>
      <rPr>
        <b/>
        <vertAlign val="subscript"/>
        <sz val="16"/>
        <rFont val="Arial"/>
        <family val="2"/>
      </rPr>
      <t>2</t>
    </r>
    <r>
      <rPr>
        <b/>
        <sz val="16"/>
        <rFont val="Arial"/>
        <family val="2"/>
      </rPr>
      <t xml:space="preserve"> reduction through energy efficiency measures)</t>
    </r>
  </si>
  <si>
    <t>5440.15</t>
  </si>
  <si>
    <t>(Design and operational based measures)
Energy efficiency measures implemented on-board company vessels?</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</si>
  <si>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</si>
  <si>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</si>
  <si>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</si>
  <si>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</si>
  <si>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</si>
  <si>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</si>
  <si>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t>5440.16</t>
  </si>
  <si>
    <t>Has the company achieved an annual average reduction of at least 2.0% in CO2 emissions per transport work (gCO2/tnm) since 1st Jan 2013?</t>
  </si>
  <si>
    <t>5440.17</t>
  </si>
  <si>
    <r>
      <rPr>
        <b/>
        <u/>
        <sz val="16"/>
        <rFont val="Arial"/>
        <family val="2"/>
      </rPr>
      <t>Alternative to 5440.16</t>
    </r>
    <r>
      <rPr>
        <sz val="16"/>
        <rFont val="Arial"/>
        <family val="2"/>
      </rPr>
      <t>: Has the company achieved an annual average reduction of at least 1.0% in CO2 emissions per transport work (gCO2/tnm) since 1st Jan 2013?</t>
    </r>
  </si>
  <si>
    <r>
      <t>Mid term goals (CO</t>
    </r>
    <r>
      <rPr>
        <b/>
        <vertAlign val="subscript"/>
        <sz val="16"/>
        <rFont val="Arial"/>
        <family val="2"/>
      </rPr>
      <t>2</t>
    </r>
    <r>
      <rPr>
        <b/>
        <sz val="16"/>
        <rFont val="Arial"/>
        <family val="2"/>
      </rPr>
      <t xml:space="preserve"> reduction through the use of low carbon fuels)</t>
    </r>
  </si>
  <si>
    <t>5440.18</t>
  </si>
  <si>
    <t>Low carbon fuels</t>
  </si>
  <si>
    <t>LNG (Liquefied Natural Gas)</t>
  </si>
  <si>
    <t>LPG (Liquefied Petroleum Gas)</t>
  </si>
  <si>
    <t>GTL (Gas to liquid) fuel</t>
  </si>
  <si>
    <t>Bio-diesel</t>
  </si>
  <si>
    <t>Bio-LNG (Bio-methane)</t>
  </si>
  <si>
    <t>Methanol</t>
  </si>
  <si>
    <t>Ethanol</t>
  </si>
  <si>
    <t>Dimethyl Ether</t>
  </si>
  <si>
    <t>Other: *fill during audit*</t>
  </si>
  <si>
    <t>5440.19</t>
  </si>
  <si>
    <r>
      <t>Long term goals (CO</t>
    </r>
    <r>
      <rPr>
        <b/>
        <vertAlign val="subscript"/>
        <sz val="16"/>
        <rFont val="Arial"/>
        <family val="2"/>
      </rPr>
      <t>2</t>
    </r>
    <r>
      <rPr>
        <b/>
        <sz val="16"/>
        <rFont val="Arial"/>
        <family val="2"/>
      </rPr>
      <t xml:space="preserve"> neutral operation through zero carbon fuels)</t>
    </r>
  </si>
  <si>
    <t>5440.20</t>
  </si>
  <si>
    <t>Zero carbon fuels</t>
  </si>
  <si>
    <t>Anhydrous Ammonia</t>
  </si>
  <si>
    <t>Hydrogen</t>
  </si>
  <si>
    <t>Fuel Cells (Powered by ammonia or hydrogen)</t>
  </si>
  <si>
    <t>Batteries</t>
  </si>
  <si>
    <t>Nuclear</t>
  </si>
  <si>
    <t>5440.21</t>
  </si>
  <si>
    <t>5440.22</t>
  </si>
  <si>
    <t>Does the company have any vessels within their fleet which use renewable energy sources for energy production such as:</t>
  </si>
  <si>
    <t>Renewable Energy source</t>
  </si>
  <si>
    <t>Wind *fill during audit*</t>
  </si>
  <si>
    <t>Solar</t>
  </si>
  <si>
    <t xml:space="preserve">Wind = </t>
  </si>
  <si>
    <t>Is it company policy to familiarize engine room personnel with on board sludge and bilge water management procedures?</t>
  </si>
  <si>
    <t>Is it company policy to ensure that all engine room personnel are familiar with the system layout, drawings and manuals?</t>
  </si>
  <si>
    <t>Is it company policy to build vessels with bilge and sludge handling system in accordance with the MEPC.1/Circ. 642 guidelines?</t>
  </si>
  <si>
    <r>
      <t xml:space="preserve">A. Clean Drains (Drains that are </t>
    </r>
    <r>
      <rPr>
        <b/>
        <u/>
        <sz val="16"/>
        <color indexed="8"/>
        <rFont val="Arial"/>
        <family val="2"/>
      </rPr>
      <t>normally not</t>
    </r>
    <r>
      <rPr>
        <b/>
        <sz val="16"/>
        <color indexed="8"/>
        <rFont val="Arial"/>
        <family val="2"/>
      </rPr>
      <t xml:space="preserve"> contaminated by oil)</t>
    </r>
  </si>
  <si>
    <t>Does the company have a policy that bilge water from the Clean drain tank (for the collection of "clean drains", as per MEPC.1/Circ.642) passes through 15 ppm oil content meter and alarm?</t>
  </si>
  <si>
    <t>5821.17</t>
  </si>
  <si>
    <t>Does the company have a policy of logging discharges from the Clean drain tank (tank used for the collection of "clean drains", as per MEPC.1/Circ.642) in the engine room logbook?</t>
  </si>
  <si>
    <t>B. Soot Collection Tank arrangement</t>
  </si>
  <si>
    <t>C. Oily bilge water tank arrangement</t>
  </si>
  <si>
    <t>Is it company policy to pump Oily bilge water from the Oily bilge water holding tank through the Oily Water Separator to the Clean water tank (rather than overboard discharge)?</t>
  </si>
  <si>
    <t>D. Oily water separator / Oil content meter</t>
  </si>
  <si>
    <r>
      <rPr>
        <b/>
        <u/>
        <sz val="16"/>
        <rFont val="Arial"/>
        <family val="2"/>
      </rPr>
      <t>N/A for vessels keel laid after 2005</t>
    </r>
    <r>
      <rPr>
        <sz val="16"/>
        <rFont val="Arial"/>
        <family val="2"/>
      </rPr>
      <t xml:space="preserve">
Is it company policy to install an oil content meter with an automatic stopping device capable of measuring the difference in emulsifying particles and oil, as per IMO resolution MEPC.107(49)</t>
    </r>
  </si>
  <si>
    <t>Are instructions available in the management system to avoid that the Oil Content Meter is flushed/diluted with clean water during Oily Water Separator operation or is an equipment or a protection system installed (e.g. White Box) to prevent illegal discharges of bilge water from machinery spaces?</t>
  </si>
  <si>
    <r>
      <rPr>
        <b/>
        <u/>
        <sz val="16"/>
        <rFont val="Arial"/>
        <family val="2"/>
      </rPr>
      <t>N/A for vessels keel laid after 2005</t>
    </r>
    <r>
      <rPr>
        <sz val="16"/>
        <rFont val="Arial"/>
        <family val="2"/>
      </rPr>
      <t xml:space="preserve">
Is it company policy to equip the Oily Water Separator with a re-circulating facility for testing purposes as per IMO resolution MEPC.107(49) 6.1.1. ?</t>
    </r>
  </si>
  <si>
    <t>5821.9 is an alternative to 5821.1 - 5821.8 &amp; 5821.17 (all the above)</t>
  </si>
  <si>
    <t>Is it company policy to improve the efficiency and capacity of the sludge handling system by installing:
- a tank or system with the sole purpose of removing large quantities of water from the sludge?
- a separate tank or system with the sole purpose of evaporating water from the sludge? 
- a separate tank or system with the purpose of mixing the sludge while incinerated (in incinerator or boiler)</t>
  </si>
  <si>
    <t>Does the company require the shipyard to develop an "Inventory of Hazardous Materials" (Part I) at the stage of design and/or construction? (requirement to be part of the building contract)</t>
  </si>
  <si>
    <t>Existing ships - For Owner / Managers and 3rd-party Ship Managers
For 5900.10 and 5900.13</t>
  </si>
  <si>
    <t>Is each Green Award-certified company vessel in the possession of an "Inventory of Hazardous Materials" (Part I completed)?</t>
  </si>
  <si>
    <r>
      <t>Alternative to 5900.10:</t>
    </r>
    <r>
      <rPr>
        <sz val="16"/>
        <rFont val="Arial"/>
        <family val="2"/>
      </rPr>
      <t xml:space="preserve"> Has the company started the process to prepare Part I of the "Inventory of Hazardous Materials" with a target completion date for each Green Award certified vessel in the fleet?</t>
    </r>
  </si>
  <si>
    <t>5910.8</t>
  </si>
  <si>
    <t>Has a company policy been implemented within the Management System that end-of-life vessels will only be recycled at a recycling facility either compliant with the requirements of the Hong Kong Convention or on the EU-list? (regardless of being sold directly to a recycling facility or to a cash buyer)?</t>
  </si>
  <si>
    <t>Has a company procedure been implemented within the Management System to audit a recycling facility before concluding a "contract of sale"?</t>
  </si>
  <si>
    <t>5910.9</t>
  </si>
  <si>
    <t>Does the company disclose it's ship recycling policy in a public domain (such as company website) or via an environmental initiative such as SRTI (Ship Recycling Transparency Initiative)?</t>
  </si>
  <si>
    <t>Policy regarding monitoring the recycling of company vessels</t>
  </si>
  <si>
    <t>5910.10</t>
  </si>
  <si>
    <t>Has a company procedure been implemented within the Management System to deploy a full-time personnel at the recycling facility for the entire duration of recycling of the company vessels (to monitor and report the recycling process)?</t>
  </si>
  <si>
    <t>5910.11</t>
  </si>
  <si>
    <r>
      <rPr>
        <b/>
        <u/>
        <sz val="16"/>
        <rFont val="Arial"/>
        <family val="2"/>
      </rPr>
      <t>Alternative to 5910.10 &amp; 5910.12</t>
    </r>
    <r>
      <rPr>
        <sz val="16"/>
        <rFont val="Arial"/>
        <family val="2"/>
      </rPr>
      <t xml:space="preserve">
Has a company procedure been implemented within the Management System to hire third-parties (consultants or cash buyers) for continuous monitoring and reporting of the recycling process employed by the recycling facility to dismantle the company vessels?</t>
    </r>
  </si>
  <si>
    <t>5910.12</t>
  </si>
  <si>
    <r>
      <rPr>
        <b/>
        <u/>
        <sz val="16"/>
        <rFont val="Arial"/>
        <family val="2"/>
      </rPr>
      <t>Alternative to 5910.10 &amp; 5910.11</t>
    </r>
    <r>
      <rPr>
        <sz val="16"/>
        <rFont val="Arial"/>
        <family val="2"/>
      </rPr>
      <t xml:space="preserve">
Has a company procedure been implemented within the Management System to audit the recycling facility during the recycling of the company vessels?</t>
    </r>
  </si>
  <si>
    <t>Measures related to Technical Solutions for optimizing the operations</t>
  </si>
  <si>
    <r>
      <t>Greenhouse Gas (GHG) Emissions - CO</t>
    </r>
    <r>
      <rPr>
        <b/>
        <vertAlign val="subscript"/>
        <sz val="16"/>
        <rFont val="Arial"/>
        <family val="2"/>
      </rPr>
      <t>2</t>
    </r>
    <r>
      <rPr>
        <b/>
        <sz val="16"/>
        <rFont val="Arial"/>
        <family val="2"/>
      </rPr>
      <t xml:space="preserve"> Emissions</t>
    </r>
  </si>
  <si>
    <t xml:space="preserve">Does the company have instructions / procedures to control the access of unauthorised persons on board? </t>
  </si>
  <si>
    <t>Is it a company policy that all officers and masters that use  ECDIS for primary navigation are to complete generic training based on IMO model course 1.27?</t>
  </si>
  <si>
    <t>Are all fleet vessels subject to unannounced drug and alcohol testing at least once every year (not exceeding 18 months between two consecutive tests) by an external organisation?</t>
  </si>
  <si>
    <t>Does the company assess the risks associated with distractions to onboard operations, communication and rest hours caused by exposure to high levels of noise?</t>
  </si>
  <si>
    <t>9421</t>
  </si>
  <si>
    <t>ISO Certification</t>
  </si>
  <si>
    <t>9421.1</t>
  </si>
  <si>
    <t>9421.2</t>
  </si>
  <si>
    <t>9421.3</t>
  </si>
  <si>
    <t>9421.4</t>
  </si>
  <si>
    <t>9421.5</t>
  </si>
  <si>
    <t>9421.6</t>
  </si>
  <si>
    <t>Is the company certified for the latest edition of ISO 9001 (quality management systems)?</t>
  </si>
  <si>
    <t>Is the company certified for the latest edition of ISO 14001 (environmental management systems)?</t>
  </si>
  <si>
    <t>Is the company certified for the latest edition of ISO 22301 (societal security – business continuity management systems)?</t>
  </si>
  <si>
    <t>Is the company certified for the latest edition of ISO 27001 (information security management systems)?</t>
  </si>
  <si>
    <t>Is the company certified for the latest edition of ISO 45001 (occupational health and safety management systems)?</t>
  </si>
  <si>
    <t>Is the company certified for the latest edition of ISO 50001 (energy management systems)?</t>
  </si>
  <si>
    <t>9421.7</t>
  </si>
  <si>
    <t>9421.8</t>
  </si>
  <si>
    <t>3101</t>
  </si>
  <si>
    <t>Bunker Operations - LNG</t>
  </si>
  <si>
    <t>3101.1</t>
  </si>
  <si>
    <t>Does the company SMS specify that only a relevant IAPH LNG bunkering checklist must be used?</t>
  </si>
  <si>
    <t>3101.2</t>
  </si>
  <si>
    <t>3101.3</t>
  </si>
  <si>
    <t>Does the company install CCTV on LNG bunker stations for the purpose of observing the bunkering operation from the bridge or operation control room?</t>
  </si>
  <si>
    <t>3101.4</t>
  </si>
  <si>
    <t>3101.6</t>
  </si>
  <si>
    <t>Does the company provide its shipboard personnel a shore-based training on LNG bunkering?</t>
  </si>
  <si>
    <t>3101.5</t>
  </si>
  <si>
    <t>Has the company developed a ship specific garbage management plan detailing the specific ship's equipment, arrangements and procedures for the handling of garbage?</t>
  </si>
  <si>
    <t>Does the company have plans and procedures of cyber risk management (cyber risk policy) incorporated within its Safety Management System (SMS)?</t>
  </si>
  <si>
    <t>1610.7</t>
  </si>
  <si>
    <t>Does the company have a set of clear and unambiguous cyber risk requirements that reflect the company’s expectations to vendors and agents?</t>
  </si>
  <si>
    <t>1610.8</t>
  </si>
  <si>
    <t>Does the company have a policy to carry out cyber risk assessments on its ships (at an interval deemed suitable by the company) using either of the following:
 - self-assessments followed by third party risk assessments 
 - penetration tests of critical IT and OT infrastructure performed by external experts simulating cyber attacks?</t>
  </si>
  <si>
    <t>1610.9</t>
  </si>
  <si>
    <t>1610.10</t>
  </si>
  <si>
    <t>Is it a company policy to involve IT department while preparing to purchase OT systems for ships?</t>
  </si>
  <si>
    <t>1610.11</t>
  </si>
  <si>
    <t>Does the company use the information from investigations of previous identified cyber incidents to improve the technical and procedural protection measures and response plans on board and ashore?</t>
  </si>
  <si>
    <t>1610.12</t>
  </si>
  <si>
    <t>Does the company forbid remote access by technicians and manufacturers to on-board systems without authorization by the vessel’s senior leadership team (For example, by following a two-step digital authorization process)?</t>
  </si>
  <si>
    <t>Fuel oil management</t>
  </si>
  <si>
    <t>A. Contracting / Procurement</t>
  </si>
  <si>
    <t>3200.14</t>
  </si>
  <si>
    <r>
      <rPr>
        <b/>
        <u/>
        <sz val="16"/>
        <rFont val="Arial"/>
        <family val="2"/>
      </rPr>
      <t>N/A in case charterer is responsible for supplying bunkers (for all GA ships)</t>
    </r>
    <r>
      <rPr>
        <sz val="16"/>
        <rFont val="Arial"/>
        <family val="2"/>
      </rPr>
      <t xml:space="preserve">
Is it company procedure that bunker purchasing contracts state that the fuel oil be supplied with reference to ISO 8217 specifications (</t>
    </r>
    <r>
      <rPr>
        <b/>
        <u/>
        <sz val="16"/>
        <rFont val="Arial"/>
        <family val="2"/>
      </rPr>
      <t>latest edition is recommended</t>
    </r>
    <r>
      <rPr>
        <sz val="16"/>
        <rFont val="Arial"/>
        <family val="2"/>
      </rPr>
      <t>)?</t>
    </r>
  </si>
  <si>
    <t>3200.15</t>
  </si>
  <si>
    <r>
      <rPr>
        <b/>
        <u/>
        <sz val="16"/>
        <rFont val="Arial"/>
        <family val="2"/>
      </rPr>
      <t>N/A in case owner / manager or third party ship manager is responsible for purchasing bunkers (for all GA ships)</t>
    </r>
    <r>
      <rPr>
        <sz val="16"/>
        <rFont val="Arial"/>
        <family val="2"/>
      </rPr>
      <t xml:space="preserve">
Is it company procedure that the technical requirements of the ship and optimal fuel oil specifications are communicated to the charterer for their consideration?</t>
    </r>
  </si>
  <si>
    <t>Is an evaluation of all fuel oil suppliers carried out to identify "quality-oriented fuel oil suppliers" before signing the bunker purchasing contract with a chosen supplier and are the negative results brought to the attention of the charterer (where applicable)?</t>
  </si>
  <si>
    <t>B. Sampling &amp; Testing</t>
  </si>
  <si>
    <t>B.1 MARPOL delivered fuel oil sampling</t>
  </si>
  <si>
    <t>Is it company policy that fuel oil sampling (during bunkering) is carried out using an automatic sampler (time or flow proportional) in accordance with Marpol Annex VI?</t>
  </si>
  <si>
    <t>B.2 In-use fuel oil sampling</t>
  </si>
  <si>
    <t>3200.16</t>
  </si>
  <si>
    <t>B.3 Testing</t>
  </si>
  <si>
    <r>
      <t xml:space="preserve">Is it company procedure that bunkered fuel oil is </t>
    </r>
    <r>
      <rPr>
        <b/>
        <u/>
        <sz val="16"/>
        <rFont val="Arial"/>
        <family val="2"/>
      </rPr>
      <t>always</t>
    </r>
    <r>
      <rPr>
        <sz val="16"/>
        <rFont val="Arial"/>
        <family val="2"/>
      </rPr>
      <t xml:space="preserve"> tested (before use onboard) by a recognized fuel analysis organization ashore in accordance with the requirements of ISO 8217 standard (same edition for which the fuel was ordered)?</t>
    </r>
  </si>
  <si>
    <t>C. Operational procedures</t>
  </si>
  <si>
    <t>3200.17</t>
  </si>
  <si>
    <t>3200.18</t>
  </si>
  <si>
    <t>For the situations where commingling of two different fuels is unavoidable, does the company have commingling procedure explaining the steps to be followed to determine the compatibility of two bunkers (including the reference test methods)?</t>
  </si>
  <si>
    <t>D. Additional questions</t>
  </si>
  <si>
    <t>Are global bunker quality alerts received from company fleet experience and fuel analysis organisation shared with relevant ships by issuing technical bulletins or circulars?</t>
  </si>
  <si>
    <t>3200.19</t>
  </si>
  <si>
    <t>Is it company procedure that bunker suppliers are asked to provide the copies of the product's valid certificate of quality (COQ) and associated laboratory analysis reports verifying the details on the COQ?</t>
  </si>
  <si>
    <t>A. General procedures</t>
  </si>
  <si>
    <t>Does the company have a policy to reduce garbage at source? For example, bulk packaging of consumable items.</t>
  </si>
  <si>
    <t>B. Garbage types</t>
  </si>
  <si>
    <t>B.2 Cargo residue</t>
  </si>
  <si>
    <t>Is it a company policy that cargo residues are always delivered ashore?</t>
  </si>
  <si>
    <t>B.3 Ashes and clinkers</t>
  </si>
  <si>
    <t>B.4 Cleaning agents &amp; additives</t>
  </si>
  <si>
    <r>
      <t xml:space="preserve">Is it company policy to use </t>
    </r>
    <r>
      <rPr>
        <u/>
        <sz val="16"/>
        <rFont val="Arial"/>
        <family val="2"/>
      </rPr>
      <t>non harmful</t>
    </r>
    <r>
      <rPr>
        <sz val="16"/>
        <rFont val="Arial"/>
        <family val="2"/>
      </rPr>
      <t xml:space="preserve"> (MARPOL Annex V compliant) cleaning agents and additives for cleaning the cargo holds?</t>
    </r>
  </si>
  <si>
    <r>
      <t xml:space="preserve">Is it a company policy to use </t>
    </r>
    <r>
      <rPr>
        <u/>
        <sz val="16"/>
        <rFont val="Arial"/>
        <family val="2"/>
      </rPr>
      <t>non harmful</t>
    </r>
    <r>
      <rPr>
        <sz val="16"/>
        <rFont val="Arial"/>
        <family val="2"/>
      </rPr>
      <t xml:space="preserve"> (MARPOL Annex V compliant) cleaning agents and additives for cleaning the deck / external surfaces?</t>
    </r>
  </si>
  <si>
    <t>B.5 Plastics</t>
  </si>
  <si>
    <t>5200.38</t>
  </si>
  <si>
    <t>Does the company have a policy to reduce the use of disposable and single-use plastics on board (at least focusing on plastic cutlery, dishes &amp; straws and beverages &amp; mineral water bottles in bonded stores)?</t>
  </si>
  <si>
    <t>5200.41</t>
  </si>
  <si>
    <t>Does the company have a policy to avoid procuring food items in single servings of plastics pots (for example, replacing small yoghurt pots with decanted supplies in large containers)?</t>
  </si>
  <si>
    <t>5200.42</t>
  </si>
  <si>
    <t>5200.43</t>
  </si>
  <si>
    <t>C. Additional questions</t>
  </si>
  <si>
    <t>Does the company provide training / education programme for the crew in order to create awareness in relation to garbage management?</t>
  </si>
  <si>
    <t>Does the company participate in national / international Marine Litter Monitoring Programs?</t>
  </si>
  <si>
    <t>5441</t>
  </si>
  <si>
    <r>
      <t>Greenhouse Gas (GHG) Emissions - Methane (CH</t>
    </r>
    <r>
      <rPr>
        <b/>
        <vertAlign val="subscript"/>
        <sz val="16"/>
        <rFont val="Arial"/>
        <family val="2"/>
      </rPr>
      <t>4</t>
    </r>
    <r>
      <rPr>
        <b/>
        <sz val="16"/>
        <rFont val="Arial"/>
        <family val="2"/>
      </rPr>
      <t>) Emissions - Main Propulsion</t>
    </r>
  </si>
  <si>
    <t>Gas Turbine or High Pressure Dual Fuel engine</t>
  </si>
  <si>
    <t>5441.2</t>
  </si>
  <si>
    <t>Does the company ensure that at least one of its LNG-powered ships operate on low (or no) Methane Slip technology, for example, Gas Turbine or High Pressure Dual Fuel (HPDF) Engine?</t>
  </si>
  <si>
    <t>Other Engine Types</t>
  </si>
  <si>
    <t>5441.3</t>
  </si>
  <si>
    <t>5441.1</t>
  </si>
  <si>
    <t>Does the company use a continuous emission monitoring system (in-situ or extractive) for monitoring and recording Methane Slip?</t>
  </si>
  <si>
    <t>5441.4</t>
  </si>
  <si>
    <t>5441.5</t>
  </si>
  <si>
    <t>Protection of fuel oil tanks, lube oil tanks and hull</t>
  </si>
  <si>
    <t>5801.4</t>
  </si>
  <si>
    <t>Does the company require ship building yards to use advanced shipbuilding plates (highly ductile steel) or structural features to build (a part of) hull structure and/or fuel tanks of new ships (for example, sandwich plate structure)?</t>
  </si>
  <si>
    <t>A. General - managing work/rest hours</t>
  </si>
  <si>
    <t>B. Fatigue management</t>
  </si>
  <si>
    <t>7500.9</t>
  </si>
  <si>
    <t>Does the fatigue mitigation and control strategy consist of the following (both):
- framework to assess the hazards associated with fatigue (hazard assessment)
- strategies to mitigate the risk of fatigue (risk mitigation)</t>
  </si>
  <si>
    <t>7500.10</t>
  </si>
  <si>
    <t>C. Additional questions - reporting, training &amp; awareness</t>
  </si>
  <si>
    <t>7500.11</t>
  </si>
  <si>
    <t>Is it a company policy that the work/rest hours performed by the individual seafarer are recorded using a software program and such records are accessible and regularly updated?</t>
  </si>
  <si>
    <t>Is there a company specific fatigue mitigation and control strategy (or similar document) available within the Safety Management System (SMS) to ensure the health and wellbeing of the seafarers?</t>
  </si>
  <si>
    <t>Does the company ensure that any one of the following fatigue management tools (as described in IMO MSC.1/Circ1598) is used on board GA certified ships:
- Sleep Diary
- Self-monitoring through fatigue and sleepiness ratings
- Fatigue self-assessment tool
- Fatigue event reporting</t>
  </si>
  <si>
    <r>
      <t xml:space="preserve">Does the company have a system in which crew members are able to report to a designated person on fatigue related issues </t>
    </r>
    <r>
      <rPr>
        <b/>
        <u/>
        <sz val="16"/>
        <rFont val="Arial"/>
        <family val="2"/>
      </rPr>
      <t>without fearing any action against them for such communication</t>
    </r>
    <r>
      <rPr>
        <sz val="16"/>
        <rFont val="Arial"/>
        <family val="2"/>
      </rPr>
      <t>?</t>
    </r>
  </si>
  <si>
    <t>Does the company conduct fatigue management training and awareness campaigns for shipboard crew on an initial and recurrent basis?</t>
  </si>
  <si>
    <t>Are non-conformities, accidents and hazardous occurrences reported to the office?</t>
  </si>
  <si>
    <t>Does the company provide its ships with contingency plans and related information in a non-electronic form that need to be followed in the event of a cyber attack?</t>
  </si>
  <si>
    <t>Is it a company policy to enrol the vessels in a meteorological &amp; oceanographic service in a form of a software application?</t>
  </si>
  <si>
    <t>Is it company policy to ensure that LNG-fuelled ships are equipped with LNG specific PPEs such as protective cryogenic gloves and safety goggles with side protection?</t>
  </si>
  <si>
    <t>Does the company provide thermal imaging camera/equipment for leakage detection during bunkering on board its LNG-fuelled ships (GA-certified only)?</t>
  </si>
  <si>
    <t>Does the company combat micro-plastics in the laundry system by adding a fine filtering mesh to ship’s washing machine’s outlets to prevent fibres reaching the ocean?</t>
  </si>
  <si>
    <t>Does the company take measures and is able to achieve annual reduction in Methane Slip from LNG-fuelled engines fitted on board its fleet of ships?</t>
  </si>
  <si>
    <t>Does the company provide awareness training to shipboard personnel on methane emissions from LNG-fuelled engines?</t>
  </si>
  <si>
    <t>Does the company collaborate with engine manufacturers on research &amp; development projects aiming to improve methane emissions from LNG-fuelled engines?</t>
  </si>
  <si>
    <t>Is an annual technical report made by the Company's superintendent?</t>
  </si>
  <si>
    <t>Is it company policy that fuel oil samples are drawn from the following designated sampling points at least once every four months for testing of catalytic fines &amp; separator efficiency at a recognized fuel analysis organization ashore?
1. at engine inlet
2. before separator
3. after separator</t>
  </si>
  <si>
    <t>Does the company prohibits its ships to commingle two different bunkers (even of the same grade of fuel)?</t>
  </si>
  <si>
    <t>9421.9</t>
  </si>
  <si>
    <t>9421.10</t>
  </si>
  <si>
    <t>Is the company certified for the latest edition of ISO 10015 (quality management – guidelines for competence management and people development)?</t>
  </si>
  <si>
    <t>Is the company certified for the latest edition of ISO 30401 (knowledge management systems – requirements)?</t>
  </si>
  <si>
    <t>Is it company policy that ships are mandated to provide a dedicated watch (from a safe location) on bunker station during the entire duration of the LNG bunkering?</t>
  </si>
  <si>
    <t>REQUIREMENTS ACCORDING TO ISO STANDARDS</t>
  </si>
  <si>
    <t>Does the company take steps to facilitate JIT Arrival of ships (for example, use of BIMCO’s Virtual Arrival Clause for Voyage Charter Parties or speed decisions taken by the Master of owned ships to ensure JIT Arrival or implement measures from Port Information Manual by International Taskforce Port Call Optimization or other such measures)?</t>
  </si>
  <si>
    <t>5440.24</t>
  </si>
  <si>
    <t>For ships required to follow D-1 standard (as per International Ballast Water Management Certificate (IBWMC))</t>
  </si>
  <si>
    <t>5700.10</t>
  </si>
  <si>
    <t>Does the company ensure that relevant ships voluntarily comply with D-2 ballast water management standard using a type-approved ballast water treatment system (BWTS)?</t>
  </si>
  <si>
    <t>For ships required to follow D-2 standard (as per International Ballast Water Management Certificate (IBWMC))</t>
  </si>
  <si>
    <t>5700.11</t>
  </si>
  <si>
    <t>Does the company develop ship-specific contingency plans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</si>
  <si>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5700.12</t>
  </si>
  <si>
    <t>Does the company ensure the following in order to keep the BWT systems on board in operable condition:
- maintain full inventory of manufacturer recommended spare parts list on board
- define &amp; maintain safe-margin stock of consumables on board (such as chemicals with short shelf-life, UV lamps, etc. as required by the installed system)</t>
  </si>
  <si>
    <t>5700.14</t>
  </si>
  <si>
    <t>Does the company train relevant crew to operate ship-specific BWT systems, for example, by means of computer-based training, training at the makers facilities or on a simulation BWMS that mimics real BWTS operations?</t>
  </si>
  <si>
    <t>5700.15</t>
  </si>
  <si>
    <t>Does the company conduct on-board familiarization of relevant crew for the operation of the BWTS installed on board?</t>
  </si>
  <si>
    <t>5700.16</t>
  </si>
  <si>
    <t>In addition to the relevant crew, does the company include shore-based management (ship managers/superintendents/port engineers) in the BWMS training programs?</t>
  </si>
  <si>
    <t>5100</t>
  </si>
  <si>
    <t>Biofouling Management</t>
  </si>
  <si>
    <t>5100.5</t>
  </si>
  <si>
    <t>Does the company have ship-specific procedures/instructions (according to IMO guidelines) for the control and management of ships' biofouling to minimize the transfer of invasive aquatic species?</t>
  </si>
  <si>
    <t>5100.6</t>
  </si>
  <si>
    <t>Does the company define frequency and timing of in-water inspection and proactive hull cleaning in consultation with coatings manufacturer and/or coatings consultant for each ship under its management?</t>
  </si>
  <si>
    <t>5100.7</t>
  </si>
  <si>
    <t>Is it a company policy to define potential trigger points for reactive hull cleaning – based on performance monitoring or other relevant datasets (such as increased drag or increased friction)?</t>
  </si>
  <si>
    <t>5100.8</t>
  </si>
  <si>
    <t>Is it a company policy to use in-water cleaning only in combination with capture and filtration of the cleaned material and subsequent waste treatment and disposal, when made available in ports?</t>
  </si>
  <si>
    <t>Does the company have a procedure that clearly stipulates there should be no dumping of dump old plastic ropes and mooring lines at sea and encourage to retain them on board until landed ashore for correct disposal?</t>
  </si>
  <si>
    <t>Is it a company policy that recyclable material such as paper, plastic, metal (for example, tin cans), glass, bottles, crockery &amp; similar refuse, and dunnage are always delivered to the port reception facilities?</t>
  </si>
  <si>
    <t>5500.10</t>
  </si>
  <si>
    <t>5900.14</t>
  </si>
  <si>
    <t>Does the company use a software tool on board its ships to support the IHM maintenance process, for example, for the collection of Material Declarations (MDs) &amp; SDoCs for all purchased items that fall into the scope of IHM Part I?</t>
  </si>
  <si>
    <t>CHECKLIST - BASIC CRITERIA - OFFICE AUDIT - BULK CARRIER (GENERAL CARGO CARRIER) - VERSION 2025</t>
  </si>
  <si>
    <t>CHECKLIST - RANKING CRITERIA - OFFICE AUDIT - BULK CARRIER (GENERAL CARGO CARRIER) - VERSION 2025</t>
  </si>
  <si>
    <t>Does the company MS specify a safe-maximum percentage fill for bunker tanks? (max. limit 90%)</t>
  </si>
  <si>
    <r>
      <rPr>
        <b/>
        <u/>
        <sz val="16"/>
        <rFont val="Arial"/>
        <family val="2"/>
      </rPr>
      <t>Main propulsion:</t>
    </r>
    <r>
      <rPr>
        <sz val="16"/>
        <rFont val="Arial"/>
        <family val="2"/>
      </rPr>
      <t xml:space="preserve">
Does the company have any vessels within their fleet which use low carbon fuels such as:</t>
    </r>
  </si>
  <si>
    <r>
      <rPr>
        <b/>
        <u/>
        <sz val="16"/>
        <rFont val="Arial"/>
        <family val="2"/>
      </rPr>
      <t>Power generation:</t>
    </r>
    <r>
      <rPr>
        <sz val="16"/>
        <rFont val="Arial"/>
        <family val="2"/>
      </rPr>
      <t xml:space="preserve">
Does the company have any vessels within their fleet which use low carbon fuels such as:</t>
    </r>
  </si>
  <si>
    <r>
      <rPr>
        <b/>
        <u/>
        <sz val="16"/>
        <rFont val="Arial"/>
        <family val="2"/>
      </rPr>
      <t>Main propulsion:</t>
    </r>
    <r>
      <rPr>
        <sz val="16"/>
        <rFont val="Arial"/>
        <family val="2"/>
      </rPr>
      <t xml:space="preserve">
Does the company have any vessels within their fleet which use zero carbon fuels such as:</t>
    </r>
  </si>
  <si>
    <r>
      <rPr>
        <b/>
        <u/>
        <sz val="16"/>
        <rFont val="Arial"/>
        <family val="2"/>
      </rPr>
      <t>Power generation:</t>
    </r>
    <r>
      <rPr>
        <sz val="16"/>
        <rFont val="Arial"/>
        <family val="2"/>
      </rPr>
      <t xml:space="preserve">
Does the company have any vessels within their fleet which use zero carbon fuels such as:</t>
    </r>
  </si>
  <si>
    <t>Sewage Treatment Plant; Effluent Sampling/Monitoring; Causal awareness</t>
  </si>
  <si>
    <t>Is it company policy to sample and monitor the discharged effluent periodically (at least annually) for lab testing ashore to check the compliance with relevant MEPC standards?</t>
  </si>
  <si>
    <t>5500.15</t>
  </si>
  <si>
    <t>Is it company policy for ships to have monitoring equipment installed at the discharge line of the Sewage Treatment Plant to continously monitor the effluent quality?</t>
  </si>
  <si>
    <t>5500.16</t>
  </si>
  <si>
    <t>Is it the company policy for ships to have automated logging systems to record the details of the discharged effluent from the Sewage Treatment Plant?</t>
  </si>
  <si>
    <t>5500.17</t>
  </si>
  <si>
    <t>Is it company policy to create awareness concerning the usage of lavatories onboard, that could have negative impact to the performance of the (biological) sewage treatement plant?</t>
  </si>
  <si>
    <t>Discharge at port and at sea</t>
  </si>
  <si>
    <t>5500.12</t>
  </si>
  <si>
    <t>Does the company have a mechanism in place to hold sewage on board to avoid discharging at all ports?</t>
  </si>
  <si>
    <t>5500.11</t>
  </si>
  <si>
    <t>Is it company policy to ensure that ships treat sewage with a sewage treatment plant before discharging effluents at sea?</t>
  </si>
  <si>
    <t>M/RR</t>
  </si>
  <si>
    <r>
      <rPr>
        <b/>
        <u/>
        <sz val="16"/>
        <rFont val="Arial"/>
        <family val="2"/>
      </rPr>
      <t>Alternative to all the above (applicable for short-haul vessels)</t>
    </r>
    <r>
      <rPr>
        <sz val="16"/>
        <rFont val="Arial"/>
        <family val="2"/>
      </rPr>
      <t xml:space="preserve">
Is it company policy to ensure that ships deliver all their sewage / sewage sludge (regardless of treated or untreated) to port reception facilities (where available)?</t>
    </r>
  </si>
  <si>
    <t>\</t>
  </si>
  <si>
    <t>R5500.15-16 alternative to R5500.2 &amp; R5500.4:</t>
  </si>
  <si>
    <t>7500.12</t>
  </si>
  <si>
    <t>Does the company consider during incident investigations, fatigue as one of the factors causing the incident?</t>
  </si>
  <si>
    <t>Environmental Requirements during the Voyage</t>
  </si>
  <si>
    <t>2120.4</t>
  </si>
  <si>
    <t>Voyage-plan ( checklist ) includes verification of compliance with NECA (Tier III)  requirements before entry of area/location ( either by use of exhaust gas treatment or engine technology, e.g. dual fuel )</t>
  </si>
  <si>
    <t>Voyage-plan ( checklist ) includes verification of compliance with SECA requirements before entry of area/location ( either by means of change of fuel-grade or use of SOx-scrubber )</t>
  </si>
  <si>
    <t>Voyage-plan ( checklist ) includes verification of compliance with Ballast Water Management requirements ( either by means of D-2 treatment system or D-1 exchange of ballast during voyage )</t>
  </si>
  <si>
    <t>2120.7</t>
  </si>
  <si>
    <r>
      <rPr>
        <b/>
        <u/>
        <sz val="16"/>
        <rFont val="Arial"/>
        <family val="2"/>
      </rPr>
      <t>Alternative to 2120.2</t>
    </r>
    <r>
      <rPr>
        <sz val="16"/>
        <rFont val="Arial"/>
        <family val="2"/>
      </rPr>
      <t>: Vessel has been designed not to carry any Ballast Water ( no Ballast Tanks available onboard )</t>
    </r>
  </si>
  <si>
    <t>M/RN</t>
  </si>
  <si>
    <t>2120.5</t>
  </si>
  <si>
    <t>Voyage-plan ( checklists ) includes verification for transit of globally known whale-areas ( habitats ) and migration patterns and provides disturbance mitigation. Source : WWF whale.org</t>
  </si>
  <si>
    <t>2120.6</t>
  </si>
  <si>
    <t>Voyage-plan ( checklists ) includes verification for transit through PSSA (Particularly Sensitive Sea Areas)?</t>
  </si>
  <si>
    <t>Is it company policy to hire cadets on board by providing training and education in order to recruit future officers?</t>
  </si>
  <si>
    <t>5200.44</t>
  </si>
  <si>
    <t>Does the company install an extra filtration equipment on the main supply line onboard – such as a reverse osmosis (RO) installation – available on different decks in public areas, such as the galley or pantries? 
(In order to eliminate/reduce bottled water and supply safe drinking water onboard.)
(The system is to be in addition to the standard arrangement of the vessel’s Drinking Water (DW) filtration system, such as a rehardening filter and UV sterilizer.)</t>
  </si>
  <si>
    <r>
      <t xml:space="preserve">TOTAL SCORE REVIEW
  </t>
    </r>
    <r>
      <rPr>
        <b/>
        <sz val="28"/>
        <rFont val="Arial"/>
        <family val="2"/>
      </rPr>
      <t>OFFICE AUDIT - Bulk (General Cargo)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</si>
</sst>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8">
    <numFmt numFmtId="164" formatCode="0.000"/>
    <numFmt numFmtId="165" formatCode="&quot;Minimum ranking score required for element 5410 = &quot;0#"/>
    <numFmt numFmtId="166" formatCode="&quot;Minimum ranking score required for element 5420 = &quot;0#"/>
    <numFmt numFmtId="167" formatCode="&quot;Minimum ranking score required for element 5421 = &quot;0#"/>
    <numFmt numFmtId="168" formatCode="&quot;Minimum ranking score required for element 5430 = &quot;0#"/>
    <numFmt numFmtId="169" formatCode="&quot;Minimum ranking score required for element 5440 = &quot;0#"/>
    <numFmt numFmtId="170" formatCode="&quot;Minimum ranking score required for element 5450 = &quot;0#"/>
    <numFmt numFmtId="171" formatCode="&quot;Minimum ranking score required for element 5460 = &quot;0#"/>
    <numFmt numFmtId="172" formatCode="&quot;Minimum ranking score required for element 5900 = &quot;##"/>
    <numFmt numFmtId="173" formatCode="&quot;Minimum ranking score required for element 6400 = &quot;##"/>
    <numFmt numFmtId="175" formatCode="&quot;Minimum ranking score required for element 6100 = &quot;0"/>
    <numFmt numFmtId="176" formatCode="&quot;Minimum ranking score required for element 6200 = &quot;0"/>
    <numFmt numFmtId="177" formatCode="&quot;Minimum ranking score required for element 6300 = &quot;0"/>
    <numFmt numFmtId="178" formatCode="&quot;Minimum ranking score required for element 6600 = &quot;0"/>
    <numFmt numFmtId="179" formatCode="&quot;Minimum ranking score required for element 7100 = &quot;0"/>
    <numFmt numFmtId="180" formatCode="&quot;Minimum ranking score required for element 7200 = &quot;0"/>
    <numFmt numFmtId="181" formatCode="&quot;Minimum ranking score required for element 7300 = &quot;0"/>
    <numFmt numFmtId="182" formatCode="&quot;Minimum ranking score required for element 7400 = &quot;0"/>
    <numFmt numFmtId="184" formatCode="&quot;Minimum ranking score required for element 1300 = &quot;0"/>
    <numFmt numFmtId="185" formatCode="&quot;Minimum ranking score required for element 1400 = &quot;0"/>
    <numFmt numFmtId="186" formatCode="&quot;Minimum ranking score required for element 1500 = &quot;0"/>
    <numFmt numFmtId="187" formatCode="&quot;Minimum ranking score required for element 1600 = &quot;0"/>
    <numFmt numFmtId="188" formatCode="&quot;Minimum ranking score required for element 2100 = &quot;0"/>
    <numFmt numFmtId="189" formatCode="&quot;Minimum ranking score required for element 2300 = &quot;0"/>
    <numFmt numFmtId="190" formatCode="&quot;Minimum ranking score required for element 3100 = &quot;0"/>
    <numFmt numFmtId="191" formatCode="&quot;Minimum ranking score required for element 3200 = &quot;0"/>
    <numFmt numFmtId="192" formatCode="&quot;Minimum ranking score required for element 4600 = &quot;0"/>
    <numFmt numFmtId="193" formatCode="&quot;Minimum ranking score required for element 5200 = &quot;0"/>
    <numFmt numFmtId="194" formatCode="&quot;Minimum ranking score required for element 5700 = &quot;0"/>
    <numFmt numFmtId="195" formatCode="&quot;Minimum ranking score required for element 1200 = &quot;0"/>
    <numFmt numFmtId="196" formatCode="&quot;Minimum ranking score required for element 2120 = &quot;0"/>
    <numFmt numFmtId="203" formatCode="&quot;Minimum ranking score required for element 5810 = &quot;0"/>
    <numFmt numFmtId="204" formatCode="&quot;Minimum ranking score required for element 5811 = &quot;0"/>
    <numFmt numFmtId="205" formatCode="&quot;Minimum ranking score required for element 5812 = &quot;0"/>
    <numFmt numFmtId="206" formatCode="&quot;Minimum ranking score required for element 7500 = &quot;##"/>
    <numFmt numFmtId="210" formatCode="&quot;Minimum ranking score required for element 4601 = &quot;0"/>
    <numFmt numFmtId="211" formatCode="&quot;Minimum ranking score required for element 4602 = &quot;0"/>
    <numFmt numFmtId="212" formatCode="&quot;Minimum ranking score required for element 4606 = &quot;0"/>
    <numFmt numFmtId="216" formatCode="&quot;Minimum ranking score required for element 5820 = &quot;0"/>
    <numFmt numFmtId="217" formatCode="&quot;Minimum ranking score required for element 5821 = &quot;0"/>
    <numFmt numFmtId="218" formatCode="&quot;Minimum ranking score required for element 5822 = &quot;0"/>
    <numFmt numFmtId="219" formatCode="&quot;Minimum ranking score required for element 6110 = &quot;0"/>
    <numFmt numFmtId="220" formatCode="&quot;Minimum ranking score required for element 5801 = &quot;0"/>
    <numFmt numFmtId="222" formatCode="&quot;Minimum ranking score required for element 1700 = &quot;0"/>
    <numFmt numFmtId="223" formatCode="&quot;Minimum ranking score required for element 1710 = &quot;0"/>
    <numFmt numFmtId="224" formatCode="&quot;Minimum ranking score required for element 2111 = &quot;0"/>
    <numFmt numFmtId="225" formatCode="&quot;Minimum ranking score required for element 5500 = &quot;0"/>
    <numFmt numFmtId="226" formatCode="&quot;Minimum ranking score required for element 5510 = &quot;0"/>
    <numFmt numFmtId="229" formatCode="&quot;Minimum ranking score required for element 6610 = &quot;0"/>
    <numFmt numFmtId="230" formatCode="&quot;Minimum ranking score required for element 2110 = &quot;0"/>
    <numFmt numFmtId="231" formatCode="&quot;Minimum ranking score required for element 5910 = &quot;0"/>
    <numFmt numFmtId="233" formatCode="&quot;Minimum ranking score required for element 1610 = &quot;0"/>
    <numFmt numFmtId="235" formatCode="&quot;Minimum ranking score required for element 1510 = &quot;0"/>
    <numFmt numFmtId="236" formatCode="&quot;Minimum ranking score required for element 1800 = &quot;0"/>
    <numFmt numFmtId="238" formatCode="&quot;Minimum ranking score required for element 9421 = &quot;0"/>
    <numFmt numFmtId="239" formatCode="&quot;Minimum ranking score required for element 3101 = &quot;0"/>
    <numFmt numFmtId="240" formatCode="&quot;Minimum ranking score required for element 5441 = &quot;0"/>
    <numFmt numFmtId="241" formatCode="&quot;Minimum ranking score required for element 5100 = &quot;0"/>
  </numFmts>
  <fonts count="10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2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b/>
      <sz val="14"/>
      <color indexed="12"/>
      <name val="Arial"/>
      <family val="2"/>
    </font>
    <font>
      <b/>
      <sz val="14"/>
      <color indexed="10"/>
      <name val="Arial"/>
      <family val="2"/>
    </font>
    <font>
      <sz val="14"/>
      <color indexed="10"/>
      <name val="Arial"/>
      <family val="2"/>
    </font>
    <font>
      <b/>
      <sz val="10"/>
      <color indexed="12"/>
      <name val="Arial"/>
      <family val="2"/>
    </font>
    <font>
      <sz val="14"/>
      <color indexed="12"/>
      <name val="Arial"/>
      <family val="2"/>
    </font>
    <font>
      <sz val="14"/>
      <name val="Arial"/>
      <family val="2"/>
    </font>
    <font>
      <b/>
      <sz val="36"/>
      <name val="Arial"/>
      <family val="2"/>
    </font>
    <font>
      <sz val="36"/>
      <name val="Arial"/>
      <family val="2"/>
    </font>
    <font>
      <b/>
      <sz val="14"/>
      <color indexed="57"/>
      <name val="Arial"/>
      <family val="2"/>
    </font>
    <font>
      <sz val="14"/>
      <color indexed="57"/>
      <name val="Arial"/>
      <family val="2"/>
    </font>
    <font>
      <b/>
      <sz val="10"/>
      <name val="Arial"/>
      <family val="2"/>
    </font>
    <font>
      <b/>
      <sz val="10"/>
      <color indexed="10"/>
      <name val="Arial Black"/>
      <family val="2"/>
    </font>
    <font>
      <sz val="10"/>
      <color indexed="10"/>
      <name val="Arial Black"/>
      <family val="2"/>
    </font>
    <font>
      <sz val="10"/>
      <name val="Arial"/>
      <family val="2"/>
    </font>
    <font>
      <sz val="10"/>
      <color indexed="10"/>
      <name val="Arial"/>
      <family val="2"/>
    </font>
    <font>
      <b/>
      <i/>
      <sz val="12"/>
      <name val="Arial"/>
      <family val="2"/>
    </font>
    <font>
      <b/>
      <sz val="14"/>
      <name val="Arial"/>
      <family val="2"/>
    </font>
    <font>
      <b/>
      <sz val="26"/>
      <name val="Arial"/>
      <family val="2"/>
    </font>
    <font>
      <b/>
      <sz val="18"/>
      <name val="Arial"/>
      <family val="2"/>
    </font>
    <font>
      <b/>
      <sz val="14"/>
      <name val="Arial Black"/>
      <family val="2"/>
    </font>
    <font>
      <sz val="12"/>
      <color indexed="57"/>
      <name val="Arial"/>
      <family val="2"/>
    </font>
    <font>
      <sz val="14"/>
      <color indexed="14"/>
      <name val="Arial"/>
      <family val="2"/>
    </font>
    <font>
      <b/>
      <sz val="10"/>
      <name val="Arial"/>
      <family val="2"/>
    </font>
    <font>
      <b/>
      <sz val="28"/>
      <name val="Arial"/>
      <family val="2"/>
    </font>
    <font>
      <sz val="14"/>
      <color indexed="22"/>
      <name val="Arial"/>
      <family val="2"/>
    </font>
    <font>
      <sz val="14"/>
      <color indexed="10"/>
      <name val="Arial Black"/>
      <family val="2"/>
    </font>
    <font>
      <b/>
      <sz val="14"/>
      <color indexed="52"/>
      <name val="Arial"/>
      <family val="2"/>
    </font>
    <font>
      <sz val="12"/>
      <name val="Arial"/>
      <family val="2"/>
    </font>
    <font>
      <b/>
      <sz val="16"/>
      <name val="Arial"/>
      <family val="2"/>
    </font>
    <font>
      <b/>
      <u/>
      <sz val="16"/>
      <name val="Arial"/>
      <family val="2"/>
    </font>
    <font>
      <u/>
      <sz val="16"/>
      <name val="Arial"/>
      <family val="2"/>
    </font>
    <font>
      <b/>
      <sz val="15"/>
      <name val="Arial"/>
      <family val="2"/>
    </font>
    <font>
      <sz val="16"/>
      <color indexed="22"/>
      <name val="Arial"/>
      <family val="2"/>
    </font>
    <font>
      <b/>
      <sz val="16"/>
      <color indexed="8"/>
      <name val="Arial"/>
      <family val="2"/>
    </font>
    <font>
      <sz val="1"/>
      <name val="Arial"/>
      <family val="2"/>
    </font>
    <font>
      <i/>
      <sz val="16"/>
      <name val="Arial"/>
      <family val="2"/>
    </font>
    <font>
      <b/>
      <sz val="16"/>
      <color indexed="14"/>
      <name val="Arial"/>
      <family val="2"/>
    </font>
    <font>
      <sz val="10"/>
      <color indexed="12"/>
      <name val="Arial"/>
      <family val="2"/>
    </font>
    <font>
      <sz val="8"/>
      <name val="Arial"/>
      <family val="2"/>
    </font>
    <font>
      <b/>
      <sz val="1"/>
      <name val="Arial Black"/>
      <family val="2"/>
    </font>
    <font>
      <sz val="16"/>
      <name val="Arial"/>
      <family val="2"/>
    </font>
    <font>
      <sz val="1"/>
      <name val="Arial"/>
      <family val="2"/>
    </font>
    <font>
      <sz val="16"/>
      <color indexed="55"/>
      <name val="Arial"/>
      <family val="2"/>
    </font>
    <font>
      <sz val="1"/>
      <color indexed="13"/>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u/>
      <sz val="16"/>
      <color indexed="8"/>
      <name val="Arial"/>
      <family val="2"/>
    </font>
    <font>
      <b/>
      <sz val="22"/>
      <name val="Arial"/>
      <family val="2"/>
    </font>
    <font>
      <sz val="16"/>
      <color indexed="10"/>
      <name val="Arial"/>
      <family val="2"/>
    </font>
    <font>
      <b/>
      <sz val="16"/>
      <color rgb="FFFF0000"/>
      <name val="Arial"/>
      <family val="2"/>
    </font>
    <font>
      <sz val="16"/>
      <color rgb="FF339966"/>
      <name val="Arial"/>
      <family val="2"/>
    </font>
    <font>
      <sz val="16"/>
      <color rgb="FF00B050"/>
      <name val="Arial"/>
      <family val="2"/>
    </font>
    <font>
      <b/>
      <sz val="12"/>
      <color theme="1"/>
      <name val="Calibri"/>
      <family val="2"/>
      <scheme val="minor"/>
    </font>
    <font>
      <b/>
      <sz val="10"/>
      <color theme="1"/>
      <name val="Calibri"/>
      <family val="2"/>
      <scheme val="minor"/>
    </font>
    <font>
      <u/>
      <sz val="11"/>
      <color theme="10"/>
      <name val="Calibri"/>
      <family val="2"/>
      <scheme val="minor"/>
    </font>
    <font>
      <b/>
      <sz val="11"/>
      <color theme="1"/>
      <name val="Calibri"/>
      <family val="2"/>
      <scheme val="minor"/>
    </font>
    <font>
      <b/>
      <sz val="12"/>
      <name val="Calibri"/>
      <family val="2"/>
      <scheme val="minor"/>
    </font>
    <font>
      <u/>
      <sz val="10"/>
      <color theme="10"/>
      <name val="Arial"/>
      <family val="2"/>
    </font>
    <font>
      <sz val="1"/>
      <color theme="1"/>
      <name val="Calibri"/>
      <family val="2"/>
      <scheme val="minor"/>
    </font>
    <font>
      <sz val="11"/>
      <color rgb="FF333333"/>
      <name val="Calibri"/>
      <family val="2"/>
      <scheme val="minor"/>
    </font>
    <font>
      <b/>
      <sz val="1"/>
      <color rgb="FF00B050"/>
      <name val="Arial"/>
      <family val="2"/>
    </font>
    <font>
      <b/>
      <sz val="16"/>
      <color rgb="FF00B050"/>
      <name val="Arial"/>
      <family val="2"/>
    </font>
    <font>
      <b/>
      <vertAlign val="subscript"/>
      <sz val="16"/>
      <name val="Arial"/>
      <family val="2"/>
    </font>
    <font>
      <sz val="14"/>
      <name val="Cambria"/>
      <family val="1"/>
    </font>
    <font>
      <sz val="14"/>
      <color indexed="57"/>
      <name val="Cambria"/>
      <family val="1"/>
    </font>
    <font>
      <b/>
      <sz val="14"/>
      <name val="Calibri"/>
      <family val="2"/>
    </font>
    <font>
      <sz val="1"/>
      <name val="Cambria"/>
      <family val="1"/>
    </font>
    <font>
      <b/>
      <sz val="14"/>
      <name val="Cambria"/>
      <family val="1"/>
    </font>
    <font>
      <b/>
      <sz val="14"/>
      <color indexed="12"/>
      <name val="Cambria"/>
      <family val="1"/>
    </font>
    <font>
      <b/>
      <sz val="14"/>
      <color indexed="10"/>
      <name val="Cambria"/>
      <family val="1"/>
    </font>
    <font>
      <sz val="10"/>
      <color rgb="FF92D050"/>
      <name val="Arial"/>
      <family val="2"/>
    </font>
    <font>
      <sz val="10"/>
      <name val="Cambria"/>
      <family val="1"/>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indexed="44"/>
        <bgColor indexed="64"/>
      </patternFill>
    </fill>
    <fill>
      <patternFill patternType="solid">
        <fgColor theme="0"/>
        <bgColor indexed="64"/>
      </patternFill>
    </fill>
    <fill>
      <patternFill patternType="solid">
        <fgColor rgb="FFC0C0C0"/>
        <bgColor indexed="64"/>
      </patternFill>
    </fill>
    <fill>
      <patternFill patternType="solid">
        <fgColor rgb="FFFFFF00"/>
        <bgColor indexed="64"/>
      </patternFill>
    </fill>
    <fill>
      <patternFill patternType="solid">
        <fgColor theme="0" tint="-0.249977111117893"/>
        <bgColor indexed="64"/>
      </patternFill>
    </fill>
    <fill>
      <patternFill patternType="solid">
        <fgColor rgb="FFCCCCFF"/>
        <bgColor indexed="64"/>
      </patternFill>
    </fill>
    <fill>
      <patternFill patternType="solid">
        <fgColor rgb="FF99CCFF"/>
        <bgColor indexed="64"/>
      </patternFill>
    </fill>
  </fills>
  <borders count="11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double">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double">
        <color indexed="64"/>
      </top>
      <bottom style="medium">
        <color indexed="10"/>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double">
        <color indexed="64"/>
      </right>
      <top style="double">
        <color indexed="64"/>
      </top>
      <bottom/>
      <diagonal/>
    </border>
    <border>
      <left/>
      <right/>
      <top style="medium">
        <color indexed="57"/>
      </top>
      <bottom style="medium">
        <color indexed="57"/>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10"/>
      </left>
      <right/>
      <top style="medium">
        <color indexed="10"/>
      </top>
      <bottom style="medium">
        <color indexed="64"/>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top style="medium">
        <color indexed="10"/>
      </top>
      <bottom/>
      <diagonal/>
    </border>
    <border>
      <left/>
      <right style="medium">
        <color indexed="10"/>
      </right>
      <top style="medium">
        <color indexed="10"/>
      </top>
      <bottom/>
      <diagonal/>
    </border>
    <border>
      <left/>
      <right/>
      <top style="medium">
        <color indexed="10"/>
      </top>
      <bottom/>
      <diagonal/>
    </border>
    <border>
      <left/>
      <right style="medium">
        <color indexed="64"/>
      </right>
      <top style="medium">
        <color indexed="10"/>
      </top>
      <bottom/>
      <diagonal/>
    </border>
    <border>
      <left style="medium">
        <color indexed="10"/>
      </left>
      <right/>
      <top style="medium">
        <color indexed="64"/>
      </top>
      <bottom style="medium">
        <color indexed="64"/>
      </bottom>
      <diagonal/>
    </border>
    <border>
      <left style="medium">
        <color indexed="64"/>
      </left>
      <right/>
      <top/>
      <bottom style="medium">
        <color indexed="10"/>
      </bottom>
      <diagonal/>
    </border>
    <border>
      <left/>
      <right/>
      <top/>
      <bottom style="medium">
        <color indexed="10"/>
      </bottom>
      <diagonal/>
    </border>
    <border>
      <left style="medium">
        <color indexed="10"/>
      </left>
      <right/>
      <top style="thin">
        <color indexed="64"/>
      </top>
      <bottom style="medium">
        <color indexed="64"/>
      </bottom>
      <diagonal/>
    </border>
    <border>
      <left/>
      <right style="medium">
        <color indexed="10"/>
      </right>
      <top style="thin">
        <color indexed="64"/>
      </top>
      <bottom style="medium">
        <color indexed="64"/>
      </bottom>
      <diagonal/>
    </border>
    <border>
      <left style="medium">
        <color indexed="10"/>
      </left>
      <right/>
      <top/>
      <bottom style="medium">
        <color indexed="64"/>
      </bottom>
      <diagonal/>
    </border>
    <border>
      <left style="medium">
        <color indexed="10"/>
      </left>
      <right/>
      <top style="medium">
        <color indexed="10"/>
      </top>
      <bottom/>
      <diagonal/>
    </border>
    <border>
      <left style="medium">
        <color indexed="64"/>
      </left>
      <right style="thin">
        <color auto="1"/>
      </right>
      <top/>
      <bottom/>
      <diagonal/>
    </border>
    <border>
      <left style="thin">
        <color auto="1"/>
      </left>
      <right style="thin">
        <color auto="1"/>
      </right>
      <top/>
      <bottom/>
      <diagonal/>
    </border>
    <border>
      <left style="thin">
        <color auto="1"/>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style="double">
        <color indexed="64"/>
      </right>
      <top style="double">
        <color indexed="64"/>
      </top>
      <bottom style="medium">
        <color indexed="10"/>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diagonalUp="1">
      <left style="medium">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s>
  <cellStyleXfs count="60">
    <xf numFmtId="0" fontId="0" fillId="0" borderId="0"/>
    <xf numFmtId="0" fontId="60" fillId="2" borderId="0" applyNumberFormat="0" applyBorder="0" applyAlignment="0" applyProtection="0"/>
    <xf numFmtId="0" fontId="60" fillId="3" borderId="0" applyNumberFormat="0" applyBorder="0" applyAlignment="0" applyProtection="0"/>
    <xf numFmtId="0" fontId="60" fillId="4" borderId="0" applyNumberFormat="0" applyBorder="0" applyAlignment="0" applyProtection="0"/>
    <xf numFmtId="0" fontId="60" fillId="5" borderId="0" applyNumberFormat="0" applyBorder="0" applyAlignment="0" applyProtection="0"/>
    <xf numFmtId="0" fontId="60" fillId="6" borderId="0" applyNumberFormat="0" applyBorder="0" applyAlignment="0" applyProtection="0"/>
    <xf numFmtId="0" fontId="60" fillId="7" borderId="0" applyNumberFormat="0" applyBorder="0" applyAlignment="0" applyProtection="0"/>
    <xf numFmtId="0" fontId="60" fillId="8" borderId="0" applyNumberFormat="0" applyBorder="0" applyAlignment="0" applyProtection="0"/>
    <xf numFmtId="0" fontId="60" fillId="9" borderId="0" applyNumberFormat="0" applyBorder="0" applyAlignment="0" applyProtection="0"/>
    <xf numFmtId="0" fontId="60" fillId="10" borderId="0" applyNumberFormat="0" applyBorder="0" applyAlignment="0" applyProtection="0"/>
    <xf numFmtId="0" fontId="60" fillId="5" borderId="0" applyNumberFormat="0" applyBorder="0" applyAlignment="0" applyProtection="0"/>
    <xf numFmtId="0" fontId="60" fillId="8" borderId="0" applyNumberFormat="0" applyBorder="0" applyAlignment="0" applyProtection="0"/>
    <xf numFmtId="0" fontId="60" fillId="11" borderId="0" applyNumberFormat="0" applyBorder="0" applyAlignment="0" applyProtection="0"/>
    <xf numFmtId="0" fontId="61" fillId="12" borderId="0" applyNumberFormat="0" applyBorder="0" applyAlignment="0" applyProtection="0"/>
    <xf numFmtId="0" fontId="61" fillId="9" borderId="0" applyNumberFormat="0" applyBorder="0" applyAlignment="0" applyProtection="0"/>
    <xf numFmtId="0" fontId="61" fillId="10" borderId="0" applyNumberFormat="0" applyBorder="0" applyAlignment="0" applyProtection="0"/>
    <xf numFmtId="0" fontId="61" fillId="13" borderId="0" applyNumberFormat="0" applyBorder="0" applyAlignment="0" applyProtection="0"/>
    <xf numFmtId="0" fontId="61" fillId="14" borderId="0" applyNumberFormat="0" applyBorder="0" applyAlignment="0" applyProtection="0"/>
    <xf numFmtId="0" fontId="61" fillId="15"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18" borderId="0" applyNumberFormat="0" applyBorder="0" applyAlignment="0" applyProtection="0"/>
    <xf numFmtId="0" fontId="61" fillId="13" borderId="0" applyNumberFormat="0" applyBorder="0" applyAlignment="0" applyProtection="0"/>
    <xf numFmtId="0" fontId="61" fillId="14" borderId="0" applyNumberFormat="0" applyBorder="0" applyAlignment="0" applyProtection="0"/>
    <xf numFmtId="0" fontId="61" fillId="19" borderId="0" applyNumberFormat="0" applyBorder="0" applyAlignment="0" applyProtection="0"/>
    <xf numFmtId="0" fontId="62" fillId="20" borderId="1" applyNumberFormat="0" applyAlignment="0" applyProtection="0"/>
    <xf numFmtId="0" fontId="63" fillId="21" borderId="2" applyNumberFormat="0" applyAlignment="0" applyProtection="0"/>
    <xf numFmtId="0" fontId="64" fillId="0" borderId="3" applyNumberFormat="0" applyFill="0" applyAlignment="0" applyProtection="0"/>
    <xf numFmtId="0" fontId="65" fillId="4" borderId="0" applyNumberFormat="0" applyBorder="0" applyAlignment="0" applyProtection="0"/>
    <xf numFmtId="0" fontId="66" fillId="7" borderId="1" applyNumberFormat="0" applyAlignment="0" applyProtection="0"/>
    <xf numFmtId="0" fontId="67" fillId="0" borderId="4" applyNumberFormat="0" applyFill="0" applyAlignment="0" applyProtection="0"/>
    <xf numFmtId="0" fontId="68" fillId="0" borderId="5" applyNumberFormat="0" applyFill="0" applyAlignment="0" applyProtection="0"/>
    <xf numFmtId="0" fontId="69" fillId="0" borderId="6" applyNumberFormat="0" applyFill="0" applyAlignment="0" applyProtection="0"/>
    <xf numFmtId="0" fontId="69" fillId="0" borderId="0" applyNumberFormat="0" applyFill="0" applyBorder="0" applyAlignment="0" applyProtection="0"/>
    <xf numFmtId="0" fontId="70" fillId="22" borderId="0" applyNumberFormat="0" applyBorder="0" applyAlignment="0" applyProtection="0"/>
    <xf numFmtId="0" fontId="5" fillId="23" borderId="7" applyNumberFormat="0" applyFont="0" applyAlignment="0" applyProtection="0"/>
    <xf numFmtId="0" fontId="71" fillId="3" borderId="0" applyNumberFormat="0" applyBorder="0" applyAlignment="0" applyProtection="0"/>
    <xf numFmtId="9" fontId="5" fillId="0" borderId="0" applyFont="0" applyFill="0" applyBorder="0" applyAlignment="0" applyProtection="0"/>
    <xf numFmtId="0" fontId="72" fillId="0" borderId="0" applyNumberFormat="0" applyFill="0" applyBorder="0" applyAlignment="0" applyProtection="0"/>
    <xf numFmtId="0" fontId="73" fillId="0" borderId="9" applyNumberFormat="0" applyFill="0" applyAlignment="0" applyProtection="0"/>
    <xf numFmtId="0" fontId="74" fillId="20" borderId="8" applyNumberFormat="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5" fillId="0" borderId="0"/>
    <xf numFmtId="0" fontId="4" fillId="0" borderId="0"/>
    <xf numFmtId="9" fontId="4" fillId="0" borderId="0" applyFont="0" applyFill="0" applyBorder="0" applyAlignment="0" applyProtection="0"/>
    <xf numFmtId="0" fontId="85" fillId="0" borderId="0" applyNumberFormat="0" applyFill="0" applyBorder="0" applyAlignment="0" applyProtection="0"/>
    <xf numFmtId="0" fontId="5" fillId="0" borderId="0"/>
    <xf numFmtId="0" fontId="4" fillId="0" borderId="0"/>
    <xf numFmtId="0" fontId="3" fillId="0" borderId="0"/>
    <xf numFmtId="9" fontId="3" fillId="0" borderId="0" applyFont="0" applyFill="0" applyBorder="0" applyAlignment="0" applyProtection="0"/>
    <xf numFmtId="0" fontId="2" fillId="0" borderId="0"/>
    <xf numFmtId="0" fontId="88" fillId="0" borderId="0" applyNumberForma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1024">
    <xf numFmtId="0" fontId="0" fillId="0" borderId="0" xfId="0"/>
    <xf numFmtId="0" fontId="0" fillId="0" borderId="0" xfId="0" applyAlignment="1">
      <alignment vertical="center"/>
    </xf>
    <xf numFmtId="0" fontId="7" fillId="0" borderId="16" xfId="0" applyFont="1" applyBorder="1" applyAlignment="1">
      <alignment horizontal="left" vertical="center"/>
    </xf>
    <xf numFmtId="0" fontId="12" fillId="0" borderId="17" xfId="0" applyFont="1" applyBorder="1" applyAlignment="1">
      <alignment vertical="center" wrapText="1"/>
    </xf>
    <xf numFmtId="0" fontId="7" fillId="0" borderId="17" xfId="0" applyFont="1" applyBorder="1" applyAlignment="1">
      <alignment horizontal="left" vertical="center"/>
    </xf>
    <xf numFmtId="0" fontId="12" fillId="0" borderId="18" xfId="0" applyFont="1" applyBorder="1" applyAlignment="1">
      <alignment vertical="center" wrapText="1"/>
    </xf>
    <xf numFmtId="0" fontId="7" fillId="0" borderId="20" xfId="0" applyFont="1" applyBorder="1" applyAlignment="1">
      <alignment horizontal="left" vertical="center"/>
    </xf>
    <xf numFmtId="0" fontId="12" fillId="0" borderId="22" xfId="0" applyFont="1" applyBorder="1" applyAlignment="1">
      <alignment vertical="center" wrapText="1"/>
    </xf>
    <xf numFmtId="0" fontId="12" fillId="0" borderId="25" xfId="0" applyFont="1" applyBorder="1" applyAlignment="1">
      <alignment vertical="center" wrapText="1"/>
    </xf>
    <xf numFmtId="0" fontId="12" fillId="0" borderId="16" xfId="0" applyFont="1" applyBorder="1" applyAlignment="1">
      <alignment vertical="center" wrapText="1"/>
    </xf>
    <xf numFmtId="0" fontId="12" fillId="0" borderId="0" xfId="0" applyFont="1" applyAlignment="1">
      <alignment vertical="center"/>
    </xf>
    <xf numFmtId="0" fontId="0" fillId="0" borderId="16" xfId="0" applyBorder="1" applyAlignment="1">
      <alignment vertical="center"/>
    </xf>
    <xf numFmtId="0" fontId="7" fillId="0" borderId="27" xfId="0" applyFont="1" applyBorder="1" applyAlignment="1">
      <alignment vertical="center" wrapText="1"/>
    </xf>
    <xf numFmtId="0" fontId="7" fillId="0" borderId="27" xfId="0" applyFont="1" applyBorder="1" applyAlignment="1">
      <alignment vertical="center"/>
    </xf>
    <xf numFmtId="0" fontId="7" fillId="0" borderId="26" xfId="0" applyFont="1" applyBorder="1" applyAlignment="1">
      <alignment vertical="center"/>
    </xf>
    <xf numFmtId="0" fontId="8" fillId="0" borderId="16" xfId="0" applyFont="1" applyBorder="1" applyAlignment="1">
      <alignment horizontal="left" vertical="center"/>
    </xf>
    <xf numFmtId="0" fontId="0" fillId="0" borderId="16" xfId="0" applyBorder="1" applyAlignment="1">
      <alignment horizontal="left" vertical="center"/>
    </xf>
    <xf numFmtId="0" fontId="26" fillId="0" borderId="20" xfId="0" applyFont="1" applyBorder="1" applyAlignment="1">
      <alignment horizontal="left" vertical="center"/>
    </xf>
    <xf numFmtId="0" fontId="8" fillId="0" borderId="34" xfId="0" applyFont="1" applyBorder="1" applyAlignment="1">
      <alignment horizontal="left" vertical="center"/>
    </xf>
    <xf numFmtId="0" fontId="26" fillId="0" borderId="16" xfId="0" applyFont="1" applyBorder="1" applyAlignment="1">
      <alignment horizontal="left" vertical="center"/>
    </xf>
    <xf numFmtId="0" fontId="7" fillId="0" borderId="27" xfId="0" applyFont="1" applyBorder="1" applyAlignment="1">
      <alignment horizontal="left" vertical="center"/>
    </xf>
    <xf numFmtId="0" fontId="37" fillId="0" borderId="16" xfId="0" applyFont="1" applyBorder="1" applyAlignment="1">
      <alignment vertical="center" wrapText="1"/>
    </xf>
    <xf numFmtId="0" fontId="16" fillId="0" borderId="38" xfId="0" applyFont="1" applyBorder="1" applyAlignment="1">
      <alignment horizontal="center" vertical="center"/>
    </xf>
    <xf numFmtId="0" fontId="8" fillId="0" borderId="39" xfId="0" applyFont="1" applyBorder="1" applyAlignment="1">
      <alignment horizontal="left" vertical="center"/>
    </xf>
    <xf numFmtId="0" fontId="15" fillId="24" borderId="10" xfId="0" applyFont="1" applyFill="1" applyBorder="1" applyAlignment="1">
      <alignment horizontal="center" vertical="center"/>
    </xf>
    <xf numFmtId="0" fontId="15" fillId="24" borderId="12" xfId="0" applyFont="1" applyFill="1" applyBorder="1" applyAlignment="1">
      <alignment horizontal="center" vertical="center"/>
    </xf>
    <xf numFmtId="0" fontId="15" fillId="24" borderId="14" xfId="0" applyFont="1" applyFill="1" applyBorder="1" applyAlignment="1">
      <alignment horizontal="center" vertical="center"/>
    </xf>
    <xf numFmtId="0" fontId="15" fillId="24" borderId="11" xfId="0" applyFont="1" applyFill="1" applyBorder="1" applyAlignment="1">
      <alignment horizontal="center" vertical="center"/>
    </xf>
    <xf numFmtId="0" fontId="15" fillId="24" borderId="13" xfId="0" applyFont="1" applyFill="1" applyBorder="1" applyAlignment="1">
      <alignment horizontal="center" vertical="center"/>
    </xf>
    <xf numFmtId="0" fontId="15" fillId="24" borderId="40" xfId="0" applyFont="1" applyFill="1" applyBorder="1" applyAlignment="1">
      <alignment horizontal="center" vertical="center"/>
    </xf>
    <xf numFmtId="0" fontId="15" fillId="24" borderId="41" xfId="0" applyFont="1" applyFill="1" applyBorder="1" applyAlignment="1">
      <alignment horizontal="center" vertical="center"/>
    </xf>
    <xf numFmtId="0" fontId="15" fillId="24" borderId="10" xfId="0" applyFont="1" applyFill="1" applyBorder="1" applyAlignment="1">
      <alignment vertical="center"/>
    </xf>
    <xf numFmtId="0" fontId="15" fillId="24" borderId="11" xfId="0" applyFont="1" applyFill="1" applyBorder="1" applyAlignment="1">
      <alignment vertical="center"/>
    </xf>
    <xf numFmtId="0" fontId="15" fillId="24" borderId="12" xfId="0" applyFont="1" applyFill="1" applyBorder="1" applyAlignment="1">
      <alignment vertical="center"/>
    </xf>
    <xf numFmtId="0" fontId="15" fillId="24" borderId="13" xfId="0" applyFont="1" applyFill="1" applyBorder="1" applyAlignment="1">
      <alignment vertical="center"/>
    </xf>
    <xf numFmtId="0" fontId="0" fillId="24" borderId="26" xfId="0" applyFill="1" applyBorder="1" applyAlignment="1">
      <alignment vertical="center"/>
    </xf>
    <xf numFmtId="0" fontId="15" fillId="24" borderId="26" xfId="0" applyFont="1" applyFill="1" applyBorder="1" applyAlignment="1">
      <alignment vertical="center"/>
    </xf>
    <xf numFmtId="0" fontId="15" fillId="24" borderId="14" xfId="0" applyFont="1" applyFill="1" applyBorder="1" applyAlignment="1">
      <alignment vertical="center"/>
    </xf>
    <xf numFmtId="0" fontId="15" fillId="24" borderId="10" xfId="0" applyFont="1" applyFill="1" applyBorder="1" applyAlignment="1">
      <alignment horizontal="center"/>
    </xf>
    <xf numFmtId="0" fontId="0" fillId="24" borderId="10" xfId="0" applyFill="1" applyBorder="1" applyAlignment="1">
      <alignment vertical="center"/>
    </xf>
    <xf numFmtId="0" fontId="0" fillId="24" borderId="13" xfId="0" applyFill="1" applyBorder="1" applyAlignment="1">
      <alignment vertical="center"/>
    </xf>
    <xf numFmtId="0" fontId="0" fillId="24" borderId="11" xfId="0" applyFill="1" applyBorder="1" applyAlignment="1">
      <alignment vertical="center"/>
    </xf>
    <xf numFmtId="0" fontId="0" fillId="24" borderId="12" xfId="0" applyFill="1" applyBorder="1" applyAlignment="1">
      <alignment vertical="center"/>
    </xf>
    <xf numFmtId="0" fontId="0" fillId="24" borderId="19" xfId="0" applyFill="1" applyBorder="1" applyAlignment="1">
      <alignment vertical="center"/>
    </xf>
    <xf numFmtId="0" fontId="15" fillId="24" borderId="12" xfId="0" applyFont="1" applyFill="1" applyBorder="1" applyAlignment="1">
      <alignment horizontal="center"/>
    </xf>
    <xf numFmtId="0" fontId="0" fillId="24" borderId="42" xfId="0" applyFill="1" applyBorder="1" applyAlignment="1">
      <alignment horizontal="center"/>
    </xf>
    <xf numFmtId="0" fontId="0" fillId="24" borderId="43" xfId="0" applyFill="1" applyBorder="1" applyAlignment="1">
      <alignment horizontal="center"/>
    </xf>
    <xf numFmtId="0" fontId="15" fillId="24" borderId="41" xfId="0" applyFont="1" applyFill="1" applyBorder="1" applyAlignment="1">
      <alignment horizontal="center"/>
    </xf>
    <xf numFmtId="0" fontId="15" fillId="24" borderId="40" xfId="0" applyFont="1" applyFill="1" applyBorder="1" applyAlignment="1">
      <alignment horizontal="center"/>
    </xf>
    <xf numFmtId="0" fontId="20" fillId="24" borderId="44" xfId="0" applyFont="1" applyFill="1" applyBorder="1" applyAlignment="1">
      <alignment horizontal="center" vertical="center"/>
    </xf>
    <xf numFmtId="0" fontId="15" fillId="24" borderId="43" xfId="0" applyFont="1" applyFill="1" applyBorder="1" applyAlignment="1">
      <alignment horizontal="center" vertical="center"/>
    </xf>
    <xf numFmtId="0" fontId="0" fillId="24" borderId="26" xfId="0" applyFill="1" applyBorder="1" applyAlignment="1">
      <alignment horizontal="left" vertical="center"/>
    </xf>
    <xf numFmtId="0" fontId="15" fillId="24" borderId="42" xfId="0" applyFont="1" applyFill="1" applyBorder="1" applyAlignment="1">
      <alignment horizontal="center" vertical="center"/>
    </xf>
    <xf numFmtId="0" fontId="0" fillId="24" borderId="34" xfId="0" applyFill="1" applyBorder="1" applyAlignment="1">
      <alignment vertical="center"/>
    </xf>
    <xf numFmtId="0" fontId="0" fillId="24" borderId="26" xfId="0" applyFill="1" applyBorder="1"/>
    <xf numFmtId="0" fontId="15" fillId="24" borderId="26" xfId="0" applyFont="1" applyFill="1" applyBorder="1" applyAlignment="1">
      <alignment horizontal="center" vertical="center"/>
    </xf>
    <xf numFmtId="0" fontId="0" fillId="25" borderId="0" xfId="0" applyFill="1"/>
    <xf numFmtId="0" fontId="30" fillId="25" borderId="0" xfId="0" applyFont="1" applyFill="1"/>
    <xf numFmtId="0" fontId="0" fillId="25" borderId="0" xfId="0" applyFill="1" applyAlignment="1">
      <alignment horizontal="center"/>
    </xf>
    <xf numFmtId="0" fontId="0" fillId="25" borderId="0" xfId="0" applyFill="1" applyAlignment="1">
      <alignment vertical="center"/>
    </xf>
    <xf numFmtId="0" fontId="12" fillId="25" borderId="0" xfId="0" applyFont="1" applyFill="1" applyAlignment="1">
      <alignment vertical="center"/>
    </xf>
    <xf numFmtId="0" fontId="7" fillId="0" borderId="37" xfId="0" applyFont="1" applyBorder="1" applyAlignment="1">
      <alignment horizontal="left" vertical="center"/>
    </xf>
    <xf numFmtId="0" fontId="15" fillId="24" borderId="40" xfId="0" applyFont="1" applyFill="1" applyBorder="1" applyAlignment="1">
      <alignment vertical="center"/>
    </xf>
    <xf numFmtId="0" fontId="15" fillId="24" borderId="43" xfId="0" applyFont="1" applyFill="1" applyBorder="1" applyAlignment="1">
      <alignment vertical="center"/>
    </xf>
    <xf numFmtId="0" fontId="15" fillId="24" borderId="41" xfId="0" applyFont="1" applyFill="1" applyBorder="1" applyAlignment="1">
      <alignment vertical="center"/>
    </xf>
    <xf numFmtId="0" fontId="15" fillId="24" borderId="42" xfId="0" applyFont="1" applyFill="1" applyBorder="1" applyAlignment="1">
      <alignment vertical="center"/>
    </xf>
    <xf numFmtId="0" fontId="15" fillId="24" borderId="47" xfId="0" applyFont="1" applyFill="1" applyBorder="1" applyAlignment="1">
      <alignment vertical="center"/>
    </xf>
    <xf numFmtId="2" fontId="7" fillId="0" borderId="37" xfId="0" applyNumberFormat="1" applyFont="1" applyBorder="1" applyAlignment="1">
      <alignment horizontal="left" vertical="center"/>
    </xf>
    <xf numFmtId="0" fontId="15" fillId="24" borderId="34" xfId="0" applyFont="1" applyFill="1" applyBorder="1" applyAlignment="1">
      <alignment vertical="center"/>
    </xf>
    <xf numFmtId="0" fontId="0" fillId="24" borderId="27" xfId="0" applyFill="1" applyBorder="1" applyAlignment="1">
      <alignment horizontal="left" vertical="center"/>
    </xf>
    <xf numFmtId="0" fontId="7" fillId="0" borderId="34" xfId="0" applyFont="1" applyBorder="1" applyAlignment="1">
      <alignment horizontal="right" vertical="center" textRotation="90" wrapText="1"/>
    </xf>
    <xf numFmtId="0" fontId="29" fillId="0" borderId="0" xfId="0" applyFont="1" applyAlignment="1">
      <alignment horizontal="center" vertical="center"/>
    </xf>
    <xf numFmtId="0" fontId="8" fillId="0" borderId="10" xfId="0" applyFont="1" applyBorder="1" applyAlignment="1">
      <alignment textRotation="90"/>
    </xf>
    <xf numFmtId="0" fontId="9" fillId="0" borderId="11" xfId="0" applyFont="1" applyBorder="1" applyAlignment="1">
      <alignment horizontal="center" textRotation="90"/>
    </xf>
    <xf numFmtId="0" fontId="7" fillId="0" borderId="44" xfId="0" applyFont="1" applyBorder="1" applyAlignment="1">
      <alignment horizontal="left" vertical="center"/>
    </xf>
    <xf numFmtId="0" fontId="0" fillId="24" borderId="42" xfId="0" applyFill="1" applyBorder="1" applyAlignment="1">
      <alignment horizontal="center" vertical="center"/>
    </xf>
    <xf numFmtId="0" fontId="0" fillId="24" borderId="43" xfId="0" applyFill="1" applyBorder="1" applyAlignment="1">
      <alignment horizontal="center" vertical="center"/>
    </xf>
    <xf numFmtId="0" fontId="0" fillId="24" borderId="40" xfId="0" applyFill="1" applyBorder="1" applyAlignment="1">
      <alignment horizontal="center" vertical="center"/>
    </xf>
    <xf numFmtId="0" fontId="0" fillId="24" borderId="11" xfId="0" applyFill="1" applyBorder="1" applyAlignment="1">
      <alignment horizontal="center" vertical="center"/>
    </xf>
    <xf numFmtId="0" fontId="0" fillId="24" borderId="13" xfId="0" applyFill="1" applyBorder="1" applyAlignment="1">
      <alignment horizontal="center" vertical="center"/>
    </xf>
    <xf numFmtId="0" fontId="0" fillId="24" borderId="35" xfId="0" applyFill="1" applyBorder="1" applyAlignment="1">
      <alignment horizontal="center" vertical="center"/>
    </xf>
    <xf numFmtId="0" fontId="0" fillId="24" borderId="19" xfId="0" applyFill="1" applyBorder="1" applyAlignment="1">
      <alignment horizontal="center" vertical="center"/>
    </xf>
    <xf numFmtId="0" fontId="0" fillId="24" borderId="10" xfId="0" applyFill="1" applyBorder="1" applyAlignment="1">
      <alignment horizontal="center" vertical="center"/>
    </xf>
    <xf numFmtId="0" fontId="0" fillId="24" borderId="12" xfId="0" applyFill="1" applyBorder="1" applyAlignment="1">
      <alignment horizontal="center" vertical="center"/>
    </xf>
    <xf numFmtId="0" fontId="26" fillId="24" borderId="11" xfId="0" applyFont="1" applyFill="1" applyBorder="1" applyAlignment="1">
      <alignment horizontal="center" vertical="center"/>
    </xf>
    <xf numFmtId="0" fontId="26" fillId="24" borderId="13" xfId="0" applyFont="1" applyFill="1" applyBorder="1" applyAlignment="1">
      <alignment horizontal="center" vertical="center"/>
    </xf>
    <xf numFmtId="0" fontId="0" fillId="24" borderId="41" xfId="0" applyFill="1" applyBorder="1" applyAlignment="1">
      <alignment horizontal="center" vertical="center"/>
    </xf>
    <xf numFmtId="0" fontId="30" fillId="24" borderId="11" xfId="0" applyFont="1" applyFill="1" applyBorder="1" applyAlignment="1">
      <alignment horizontal="center" vertical="center"/>
    </xf>
    <xf numFmtId="0" fontId="30" fillId="24" borderId="13" xfId="0" applyFont="1" applyFill="1" applyBorder="1" applyAlignment="1">
      <alignment horizontal="center" vertical="center"/>
    </xf>
    <xf numFmtId="0" fontId="30" fillId="24" borderId="12" xfId="0" applyFont="1" applyFill="1" applyBorder="1" applyAlignment="1">
      <alignment horizontal="center" vertical="center"/>
    </xf>
    <xf numFmtId="0" fontId="30" fillId="24" borderId="10" xfId="0" applyFont="1" applyFill="1" applyBorder="1" applyAlignment="1">
      <alignment horizontal="center" vertical="center"/>
    </xf>
    <xf numFmtId="0" fontId="0" fillId="24" borderId="49" xfId="0" applyFill="1" applyBorder="1" applyAlignment="1">
      <alignment horizontal="center" vertical="center"/>
    </xf>
    <xf numFmtId="0" fontId="0" fillId="24" borderId="50" xfId="0" applyFill="1" applyBorder="1" applyAlignment="1">
      <alignment horizontal="center" vertical="center"/>
    </xf>
    <xf numFmtId="0" fontId="0" fillId="24" borderId="51" xfId="0" applyFill="1" applyBorder="1" applyAlignment="1">
      <alignment horizontal="center" vertical="center"/>
    </xf>
    <xf numFmtId="0" fontId="0" fillId="24" borderId="52" xfId="0" applyFill="1" applyBorder="1" applyAlignment="1">
      <alignment horizontal="center" vertical="center"/>
    </xf>
    <xf numFmtId="0" fontId="15" fillId="24" borderId="51" xfId="0" applyFont="1" applyFill="1" applyBorder="1" applyAlignment="1">
      <alignment horizontal="center" vertical="center"/>
    </xf>
    <xf numFmtId="0" fontId="0" fillId="24" borderId="10" xfId="0" applyFill="1" applyBorder="1"/>
    <xf numFmtId="0" fontId="0" fillId="24" borderId="11" xfId="0" applyFill="1" applyBorder="1"/>
    <xf numFmtId="0" fontId="0" fillId="24" borderId="13" xfId="0" applyFill="1" applyBorder="1"/>
    <xf numFmtId="0" fontId="0" fillId="24" borderId="12" xfId="0" applyFill="1" applyBorder="1"/>
    <xf numFmtId="0" fontId="16" fillId="26" borderId="16" xfId="0" applyFont="1" applyFill="1" applyBorder="1" applyAlignment="1">
      <alignment horizontal="center" vertical="center"/>
    </xf>
    <xf numFmtId="0" fontId="16" fillId="26" borderId="17" xfId="0" applyFont="1" applyFill="1" applyBorder="1" applyAlignment="1">
      <alignment horizontal="center" vertical="center"/>
    </xf>
    <xf numFmtId="0" fontId="16" fillId="0" borderId="53" xfId="0" applyFont="1" applyBorder="1" applyAlignment="1">
      <alignment horizontal="center" vertical="center"/>
    </xf>
    <xf numFmtId="0" fontId="16" fillId="0" borderId="16" xfId="0" applyFont="1" applyBorder="1" applyAlignment="1">
      <alignment horizontal="center" vertical="center"/>
    </xf>
    <xf numFmtId="0" fontId="16" fillId="0" borderId="54" xfId="0" applyFont="1" applyBorder="1" applyAlignment="1">
      <alignment horizontal="center" vertical="center"/>
    </xf>
    <xf numFmtId="0" fontId="16" fillId="25" borderId="20" xfId="0" applyFont="1" applyFill="1" applyBorder="1" applyAlignment="1">
      <alignment horizontal="center" vertical="center"/>
    </xf>
    <xf numFmtId="0" fontId="16" fillId="25" borderId="16" xfId="0" applyFont="1" applyFill="1" applyBorder="1" applyAlignment="1">
      <alignment horizontal="center" vertical="center"/>
    </xf>
    <xf numFmtId="0" fontId="16" fillId="25" borderId="17" xfId="0" applyFont="1" applyFill="1" applyBorder="1" applyAlignment="1">
      <alignment horizontal="center" vertical="center"/>
    </xf>
    <xf numFmtId="0" fontId="16" fillId="0" borderId="17" xfId="0" applyFont="1" applyBorder="1" applyAlignment="1">
      <alignment horizontal="center" vertical="center"/>
    </xf>
    <xf numFmtId="0" fontId="16" fillId="0" borderId="55" xfId="0" applyFont="1" applyBorder="1" applyAlignment="1">
      <alignment horizontal="center" vertical="center"/>
    </xf>
    <xf numFmtId="0" fontId="16" fillId="0" borderId="37" xfId="0" applyFont="1" applyBorder="1" applyAlignment="1">
      <alignment horizontal="center" vertical="center"/>
    </xf>
    <xf numFmtId="0" fontId="16" fillId="25" borderId="53" xfId="0" applyFont="1" applyFill="1" applyBorder="1" applyAlignment="1">
      <alignment horizontal="center" vertical="center"/>
    </xf>
    <xf numFmtId="0" fontId="16" fillId="25" borderId="48" xfId="0" applyFont="1" applyFill="1" applyBorder="1" applyAlignment="1">
      <alignment horizontal="center" vertical="center"/>
    </xf>
    <xf numFmtId="0" fontId="25" fillId="0" borderId="55" xfId="0" applyFont="1" applyBorder="1" applyAlignment="1">
      <alignment horizontal="center" vertical="center"/>
    </xf>
    <xf numFmtId="0" fontId="16" fillId="0" borderId="20" xfId="0" applyFont="1" applyBorder="1" applyAlignment="1">
      <alignment horizontal="center" vertical="center"/>
    </xf>
    <xf numFmtId="0" fontId="16" fillId="0" borderId="48" xfId="0" applyFont="1" applyBorder="1" applyAlignment="1">
      <alignment horizontal="center" vertical="center"/>
    </xf>
    <xf numFmtId="0" fontId="7" fillId="24" borderId="16" xfId="0" applyFont="1" applyFill="1" applyBorder="1" applyAlignment="1" applyProtection="1">
      <alignment horizontal="center" vertical="center"/>
      <protection locked="0"/>
    </xf>
    <xf numFmtId="0" fontId="25" fillId="25" borderId="0" xfId="0" applyFont="1" applyFill="1" applyAlignment="1">
      <alignment horizontal="center" vertical="center"/>
    </xf>
    <xf numFmtId="0" fontId="14" fillId="0" borderId="0" xfId="0" applyFont="1" applyAlignment="1">
      <alignment horizontal="left" vertical="center"/>
    </xf>
    <xf numFmtId="0" fontId="14" fillId="0" borderId="21" xfId="0" applyFont="1" applyBorder="1" applyAlignment="1">
      <alignment horizontal="left" vertical="center" wrapText="1"/>
    </xf>
    <xf numFmtId="0" fontId="14" fillId="0" borderId="24" xfId="0" applyFont="1" applyBorder="1" applyAlignment="1">
      <alignment vertical="center"/>
    </xf>
    <xf numFmtId="0" fontId="14" fillId="0" borderId="18" xfId="0" applyFont="1" applyBorder="1" applyAlignment="1">
      <alignment vertical="center"/>
    </xf>
    <xf numFmtId="0" fontId="14" fillId="0" borderId="21" xfId="0" applyFont="1" applyBorder="1" applyAlignment="1">
      <alignment vertical="center"/>
    </xf>
    <xf numFmtId="0" fontId="14" fillId="0" borderId="24" xfId="0" applyFont="1" applyBorder="1" applyAlignment="1">
      <alignment horizontal="left" vertical="center" wrapText="1"/>
    </xf>
    <xf numFmtId="0" fontId="14" fillId="0" borderId="18" xfId="0" applyFont="1" applyBorder="1" applyAlignment="1">
      <alignment vertical="center" wrapText="1"/>
    </xf>
    <xf numFmtId="0" fontId="14" fillId="0" borderId="21" xfId="0" applyFont="1" applyBorder="1" applyAlignment="1">
      <alignment horizontal="left" vertical="center"/>
    </xf>
    <xf numFmtId="0" fontId="14" fillId="0" borderId="20" xfId="0" applyFont="1" applyBorder="1" applyAlignment="1">
      <alignment vertical="center" wrapText="1"/>
    </xf>
    <xf numFmtId="0" fontId="14" fillId="0" borderId="37" xfId="0" applyFont="1" applyBorder="1" applyAlignment="1">
      <alignment vertical="center" wrapText="1"/>
    </xf>
    <xf numFmtId="0" fontId="14" fillId="0" borderId="15" xfId="0" applyFont="1" applyBorder="1" applyAlignment="1">
      <alignment vertical="center" wrapText="1"/>
    </xf>
    <xf numFmtId="0" fontId="14" fillId="27" borderId="55" xfId="0" applyFont="1" applyFill="1" applyBorder="1" applyAlignment="1">
      <alignment vertical="center" wrapText="1"/>
    </xf>
    <xf numFmtId="0" fontId="14" fillId="27" borderId="37" xfId="0" applyFont="1" applyFill="1" applyBorder="1" applyAlignment="1">
      <alignment vertical="center" wrapText="1"/>
    </xf>
    <xf numFmtId="0" fontId="14" fillId="27" borderId="15" xfId="0" applyFont="1" applyFill="1" applyBorder="1" applyAlignment="1">
      <alignment vertical="center" wrapText="1"/>
    </xf>
    <xf numFmtId="0" fontId="14" fillId="0" borderId="30" xfId="0" applyFont="1" applyBorder="1" applyAlignment="1">
      <alignment vertical="center" wrapText="1"/>
    </xf>
    <xf numFmtId="0" fontId="14" fillId="0" borderId="16" xfId="0" applyFont="1" applyBorder="1" applyAlignment="1">
      <alignment vertical="center" wrapText="1"/>
    </xf>
    <xf numFmtId="0" fontId="14" fillId="0" borderId="24" xfId="0" applyFont="1" applyBorder="1" applyAlignment="1">
      <alignment vertical="center" wrapText="1"/>
    </xf>
    <xf numFmtId="0" fontId="14" fillId="0" borderId="21" xfId="0" applyFont="1" applyBorder="1" applyAlignment="1">
      <alignment vertical="center" wrapText="1"/>
    </xf>
    <xf numFmtId="0" fontId="14" fillId="0" borderId="16" xfId="0" applyFont="1" applyBorder="1" applyAlignment="1">
      <alignment vertical="center"/>
    </xf>
    <xf numFmtId="0" fontId="14" fillId="0" borderId="23" xfId="0" applyFont="1" applyBorder="1" applyAlignment="1">
      <alignment vertical="center" wrapText="1"/>
    </xf>
    <xf numFmtId="0" fontId="14" fillId="27" borderId="23" xfId="0" applyFont="1" applyFill="1" applyBorder="1" applyAlignment="1">
      <alignment vertical="center" wrapText="1"/>
    </xf>
    <xf numFmtId="0" fontId="14" fillId="0" borderId="16" xfId="0" applyFont="1" applyBorder="1" applyAlignment="1">
      <alignment horizontal="left" vertical="center" wrapText="1"/>
    </xf>
    <xf numFmtId="0" fontId="14" fillId="0" borderId="25" xfId="0" applyFont="1" applyBorder="1" applyAlignment="1">
      <alignment vertical="center" wrapText="1"/>
    </xf>
    <xf numFmtId="0" fontId="14" fillId="0" borderId="53" xfId="0" applyFont="1" applyBorder="1" applyAlignment="1">
      <alignment vertical="center" wrapText="1"/>
    </xf>
    <xf numFmtId="0" fontId="14" fillId="0" borderId="0" xfId="0" applyFont="1" applyAlignment="1">
      <alignment vertical="center" wrapText="1"/>
    </xf>
    <xf numFmtId="0" fontId="45" fillId="26" borderId="24" xfId="0" applyFont="1" applyFill="1" applyBorder="1" applyAlignment="1">
      <alignment vertical="center" wrapText="1"/>
    </xf>
    <xf numFmtId="0" fontId="14" fillId="27" borderId="25" xfId="0" applyFont="1" applyFill="1" applyBorder="1" applyAlignment="1">
      <alignment vertical="center" wrapText="1"/>
    </xf>
    <xf numFmtId="0" fontId="14" fillId="0" borderId="48" xfId="0" applyFont="1" applyBorder="1" applyAlignment="1">
      <alignment vertical="center" wrapText="1"/>
    </xf>
    <xf numFmtId="0" fontId="14" fillId="27" borderId="16" xfId="0" applyFont="1" applyFill="1" applyBorder="1" applyAlignment="1">
      <alignment vertical="center" wrapText="1"/>
    </xf>
    <xf numFmtId="0" fontId="14" fillId="0" borderId="20" xfId="0" applyFont="1" applyBorder="1" applyAlignment="1">
      <alignment horizontal="left" vertical="center" wrapText="1"/>
    </xf>
    <xf numFmtId="0" fontId="14" fillId="0" borderId="27" xfId="0" applyFont="1" applyBorder="1" applyAlignment="1">
      <alignment vertical="center" wrapText="1"/>
    </xf>
    <xf numFmtId="0" fontId="14" fillId="0" borderId="58" xfId="0" applyFont="1" applyBorder="1" applyAlignment="1">
      <alignment horizontal="left" vertical="center" wrapText="1"/>
    </xf>
    <xf numFmtId="0" fontId="14" fillId="0" borderId="17" xfId="0" applyFont="1" applyBorder="1" applyAlignment="1">
      <alignment vertical="center" wrapText="1"/>
    </xf>
    <xf numFmtId="0" fontId="45" fillId="26" borderId="15" xfId="0" applyFont="1" applyFill="1" applyBorder="1" applyAlignment="1">
      <alignment vertical="center" wrapText="1"/>
    </xf>
    <xf numFmtId="0" fontId="14" fillId="0" borderId="18" xfId="0" applyFont="1" applyBorder="1" applyAlignment="1">
      <alignment horizontal="left" vertical="center" wrapText="1"/>
    </xf>
    <xf numFmtId="0" fontId="47" fillId="0" borderId="27" xfId="0" applyFont="1" applyBorder="1" applyAlignment="1">
      <alignment vertical="center" wrapText="1"/>
    </xf>
    <xf numFmtId="0" fontId="44" fillId="0" borderId="19" xfId="0" applyFont="1" applyBorder="1" applyAlignment="1">
      <alignment vertical="center" wrapText="1"/>
    </xf>
    <xf numFmtId="0" fontId="44" fillId="0" borderId="26" xfId="0" applyFont="1" applyBorder="1" applyAlignment="1">
      <alignment vertical="center" wrapText="1"/>
    </xf>
    <xf numFmtId="0" fontId="44" fillId="0" borderId="27" xfId="0" applyFont="1" applyBorder="1" applyAlignment="1">
      <alignment vertical="center" wrapText="1"/>
    </xf>
    <xf numFmtId="0" fontId="47" fillId="0" borderId="27" xfId="0" applyFont="1" applyBorder="1" applyAlignment="1">
      <alignment horizontal="left" vertical="center" wrapText="1"/>
    </xf>
    <xf numFmtId="0" fontId="44" fillId="0" borderId="58" xfId="0" applyFont="1" applyBorder="1" applyAlignment="1">
      <alignment horizontal="left" vertical="center" wrapText="1"/>
    </xf>
    <xf numFmtId="0" fontId="44" fillId="0" borderId="26" xfId="0" applyFont="1" applyBorder="1" applyAlignment="1">
      <alignment horizontal="left" vertical="center" wrapText="1"/>
    </xf>
    <xf numFmtId="0" fontId="44" fillId="0" borderId="27" xfId="0" applyFont="1" applyBorder="1" applyAlignment="1">
      <alignment vertical="center"/>
    </xf>
    <xf numFmtId="0" fontId="25" fillId="0" borderId="0" xfId="0" applyFont="1" applyAlignment="1">
      <alignment horizontal="center" vertical="center"/>
    </xf>
    <xf numFmtId="0" fontId="7" fillId="24" borderId="55" xfId="0" applyFont="1" applyFill="1" applyBorder="1" applyAlignment="1" applyProtection="1">
      <alignment horizontal="center" vertical="center"/>
      <protection locked="0"/>
    </xf>
    <xf numFmtId="0" fontId="44" fillId="0" borderId="34" xfId="0" applyFont="1" applyBorder="1" applyAlignment="1">
      <alignment horizontal="left" vertical="center" wrapText="1"/>
    </xf>
    <xf numFmtId="2" fontId="7" fillId="0" borderId="55" xfId="0" applyNumberFormat="1" applyFont="1" applyBorder="1" applyAlignment="1">
      <alignment horizontal="left" vertical="center"/>
    </xf>
    <xf numFmtId="0" fontId="32" fillId="0" borderId="20" xfId="0" applyFont="1" applyBorder="1" applyAlignment="1">
      <alignment vertical="center"/>
    </xf>
    <xf numFmtId="0" fontId="7" fillId="0" borderId="63" xfId="0" applyFont="1" applyBorder="1" applyAlignment="1">
      <alignment horizontal="left" vertical="center"/>
    </xf>
    <xf numFmtId="0" fontId="14" fillId="0" borderId="39" xfId="0" applyFont="1" applyBorder="1" applyAlignment="1">
      <alignment vertical="center" wrapText="1"/>
    </xf>
    <xf numFmtId="0" fontId="7" fillId="0" borderId="15" xfId="0" applyFont="1" applyBorder="1" applyAlignment="1">
      <alignment horizontal="left" vertical="center"/>
    </xf>
    <xf numFmtId="0" fontId="0" fillId="24" borderId="27" xfId="0" applyFill="1" applyBorder="1" applyAlignment="1">
      <alignment vertical="center"/>
    </xf>
    <xf numFmtId="0" fontId="14" fillId="25" borderId="20" xfId="0" applyFont="1" applyFill="1" applyBorder="1" applyAlignment="1">
      <alignment horizontal="left" vertical="center" wrapText="1"/>
    </xf>
    <xf numFmtId="0" fontId="14" fillId="27" borderId="20" xfId="0" applyFont="1" applyFill="1" applyBorder="1" applyAlignment="1">
      <alignment horizontal="left" vertical="center" wrapText="1"/>
    </xf>
    <xf numFmtId="0" fontId="44" fillId="0" borderId="34" xfId="0" applyFont="1" applyBorder="1" applyAlignment="1">
      <alignment vertical="center" wrapText="1"/>
    </xf>
    <xf numFmtId="0" fontId="14" fillId="25" borderId="48" xfId="0" applyFont="1" applyFill="1" applyBorder="1" applyAlignment="1">
      <alignment horizontal="left" vertical="center" wrapText="1"/>
    </xf>
    <xf numFmtId="0" fontId="14" fillId="25" borderId="16" xfId="0" applyFont="1" applyFill="1" applyBorder="1" applyAlignment="1">
      <alignment horizontal="left" vertical="center" wrapText="1"/>
    </xf>
    <xf numFmtId="0" fontId="16" fillId="26" borderId="37" xfId="0" applyFont="1" applyFill="1" applyBorder="1" applyAlignment="1">
      <alignment horizontal="center" vertical="center"/>
    </xf>
    <xf numFmtId="0" fontId="0" fillId="24" borderId="44" xfId="0" applyFill="1" applyBorder="1" applyAlignment="1">
      <alignment vertical="center"/>
    </xf>
    <xf numFmtId="0" fontId="44" fillId="0" borderId="44" xfId="0" applyFont="1" applyBorder="1" applyAlignment="1">
      <alignment vertical="center" wrapText="1"/>
    </xf>
    <xf numFmtId="0" fontId="17" fillId="24" borderId="40" xfId="0" applyFont="1" applyFill="1" applyBorder="1" applyAlignment="1">
      <alignment horizontal="left" vertical="center"/>
    </xf>
    <xf numFmtId="0" fontId="17" fillId="24" borderId="43" xfId="0" applyFont="1" applyFill="1" applyBorder="1" applyAlignment="1">
      <alignment horizontal="left" vertical="center"/>
    </xf>
    <xf numFmtId="0" fontId="0" fillId="24" borderId="44" xfId="0" applyFill="1" applyBorder="1" applyAlignment="1">
      <alignment horizontal="left" vertical="center"/>
    </xf>
    <xf numFmtId="0" fontId="45" fillId="26" borderId="18" xfId="0" applyFont="1" applyFill="1" applyBorder="1" applyAlignment="1">
      <alignment horizontal="left" vertical="center" wrapText="1"/>
    </xf>
    <xf numFmtId="0" fontId="45" fillId="26" borderId="16" xfId="0" applyFont="1" applyFill="1" applyBorder="1" applyAlignment="1">
      <alignment horizontal="left" vertical="center" wrapText="1"/>
    </xf>
    <xf numFmtId="0" fontId="44" fillId="0" borderId="44" xfId="0" applyFont="1" applyBorder="1" applyAlignment="1">
      <alignment horizontal="left" vertical="center" wrapText="1"/>
    </xf>
    <xf numFmtId="0" fontId="15" fillId="24" borderId="47" xfId="0" applyFont="1" applyFill="1" applyBorder="1" applyAlignment="1">
      <alignment horizontal="center" vertical="center"/>
    </xf>
    <xf numFmtId="0" fontId="7" fillId="0" borderId="63" xfId="0" applyFont="1" applyBorder="1" applyAlignment="1">
      <alignment horizontal="center" vertical="center"/>
    </xf>
    <xf numFmtId="0" fontId="52" fillId="0" borderId="39" xfId="0" applyFont="1" applyBorder="1" applyAlignment="1">
      <alignment vertical="center" wrapText="1"/>
    </xf>
    <xf numFmtId="0" fontId="0" fillId="24" borderId="14" xfId="0" applyFill="1" applyBorder="1" applyAlignment="1">
      <alignment vertical="center"/>
    </xf>
    <xf numFmtId="0" fontId="7" fillId="24" borderId="18" xfId="0" applyFont="1" applyFill="1" applyBorder="1" applyAlignment="1" applyProtection="1">
      <alignment horizontal="center" vertical="center"/>
      <protection locked="0"/>
    </xf>
    <xf numFmtId="0" fontId="7" fillId="24" borderId="18" xfId="0" applyFont="1" applyFill="1" applyBorder="1" applyAlignment="1">
      <alignment horizontal="center" vertical="center"/>
    </xf>
    <xf numFmtId="0" fontId="0" fillId="0" borderId="18" xfId="0" applyBorder="1" applyAlignment="1">
      <alignment horizontal="center"/>
    </xf>
    <xf numFmtId="0" fontId="7" fillId="0" borderId="30" xfId="0" applyFont="1" applyBorder="1" applyAlignment="1">
      <alignment horizontal="left" vertical="center"/>
    </xf>
    <xf numFmtId="0" fontId="44" fillId="0" borderId="27" xfId="0" applyFont="1" applyBorder="1" applyAlignment="1">
      <alignment horizontal="left" vertical="center" wrapText="1"/>
    </xf>
    <xf numFmtId="0" fontId="16" fillId="26" borderId="54" xfId="0" applyFont="1" applyFill="1" applyBorder="1" applyAlignment="1">
      <alignment horizontal="center" vertical="center"/>
    </xf>
    <xf numFmtId="0" fontId="7" fillId="0" borderId="20" xfId="0" applyFont="1" applyBorder="1" applyAlignment="1">
      <alignment vertical="center"/>
    </xf>
    <xf numFmtId="0" fontId="47" fillId="26" borderId="16" xfId="0" applyFont="1" applyFill="1" applyBorder="1" applyAlignment="1">
      <alignment vertical="center" wrapText="1"/>
    </xf>
    <xf numFmtId="0" fontId="25" fillId="0" borderId="27" xfId="0" applyFont="1" applyBorder="1" applyAlignment="1">
      <alignment horizontal="center" vertical="center"/>
    </xf>
    <xf numFmtId="0" fontId="0" fillId="0" borderId="15" xfId="0" applyBorder="1" applyAlignment="1">
      <alignment horizontal="center"/>
    </xf>
    <xf numFmtId="0" fontId="0" fillId="0" borderId="63" xfId="0" applyBorder="1" applyAlignment="1">
      <alignment horizontal="center"/>
    </xf>
    <xf numFmtId="0" fontId="0" fillId="0" borderId="62" xfId="0" applyBorder="1" applyAlignment="1">
      <alignment vertical="center"/>
    </xf>
    <xf numFmtId="0" fontId="0" fillId="0" borderId="37" xfId="0" applyBorder="1" applyAlignment="1">
      <alignment vertical="center"/>
    </xf>
    <xf numFmtId="0" fontId="0" fillId="0" borderId="63" xfId="0" applyBorder="1" applyAlignment="1">
      <alignment vertical="center"/>
    </xf>
    <xf numFmtId="0" fontId="16" fillId="25" borderId="26" xfId="0" applyFont="1" applyFill="1" applyBorder="1" applyAlignment="1">
      <alignment horizontal="center" vertical="center"/>
    </xf>
    <xf numFmtId="0" fontId="16" fillId="26" borderId="53" xfId="0" applyFont="1" applyFill="1" applyBorder="1" applyAlignment="1">
      <alignment horizontal="center" vertical="center"/>
    </xf>
    <xf numFmtId="0" fontId="18" fillId="24" borderId="34" xfId="0" applyFont="1" applyFill="1" applyBorder="1" applyAlignment="1">
      <alignment horizontal="center" vertical="center"/>
    </xf>
    <xf numFmtId="0" fontId="25" fillId="0" borderId="34" xfId="0" applyFont="1" applyBorder="1" applyAlignment="1">
      <alignment horizontal="center" vertical="center"/>
    </xf>
    <xf numFmtId="0" fontId="24" fillId="25" borderId="0" xfId="0" applyFont="1" applyFill="1" applyAlignment="1">
      <alignment horizontal="center" vertical="center"/>
    </xf>
    <xf numFmtId="0" fontId="15" fillId="24" borderId="57" xfId="0" applyFont="1" applyFill="1" applyBorder="1" applyAlignment="1">
      <alignment horizontal="center" vertical="center"/>
    </xf>
    <xf numFmtId="0" fontId="0" fillId="28" borderId="57" xfId="0" applyFill="1" applyBorder="1" applyAlignment="1">
      <alignment vertical="center"/>
    </xf>
    <xf numFmtId="0" fontId="0" fillId="29" borderId="57" xfId="0" applyFill="1" applyBorder="1" applyAlignment="1">
      <alignment vertical="center"/>
    </xf>
    <xf numFmtId="0" fontId="16" fillId="26" borderId="57" xfId="0" applyFont="1" applyFill="1" applyBorder="1" applyAlignment="1">
      <alignment horizontal="center" vertical="center"/>
    </xf>
    <xf numFmtId="0" fontId="0" fillId="30" borderId="57" xfId="0" applyFill="1" applyBorder="1" applyAlignment="1">
      <alignment vertical="center"/>
    </xf>
    <xf numFmtId="0" fontId="16" fillId="31" borderId="57" xfId="0" applyFont="1" applyFill="1" applyBorder="1" applyAlignment="1">
      <alignment horizontal="center" vertical="center"/>
    </xf>
    <xf numFmtId="0" fontId="0" fillId="27" borderId="57" xfId="0" applyFill="1" applyBorder="1" applyAlignment="1">
      <alignment vertical="center"/>
    </xf>
    <xf numFmtId="0" fontId="0" fillId="25" borderId="0" xfId="0" applyFill="1" applyAlignment="1">
      <alignment horizontal="center" vertical="center"/>
    </xf>
    <xf numFmtId="0" fontId="0" fillId="25" borderId="0" xfId="0" applyFill="1" applyAlignment="1">
      <alignment vertical="center" wrapText="1"/>
    </xf>
    <xf numFmtId="0" fontId="44" fillId="25" borderId="0" xfId="0" applyFont="1" applyFill="1" applyAlignment="1">
      <alignment horizontal="center" vertical="center"/>
    </xf>
    <xf numFmtId="0" fontId="29" fillId="25" borderId="0" xfId="0" applyFont="1" applyFill="1" applyAlignment="1">
      <alignment vertical="center"/>
    </xf>
    <xf numFmtId="0" fontId="58" fillId="25" borderId="0" xfId="0" applyFont="1" applyFill="1" applyAlignment="1">
      <alignment vertical="center"/>
    </xf>
    <xf numFmtId="0" fontId="0" fillId="26" borderId="0" xfId="0" applyFill="1" applyAlignment="1">
      <alignment vertical="center"/>
    </xf>
    <xf numFmtId="0" fontId="0" fillId="26" borderId="0" xfId="0" applyFill="1"/>
    <xf numFmtId="0" fontId="8" fillId="26" borderId="0" xfId="0" applyFont="1" applyFill="1" applyAlignment="1">
      <alignment vertical="center" textRotation="90" wrapText="1"/>
    </xf>
    <xf numFmtId="0" fontId="50" fillId="26" borderId="0" xfId="0" applyFont="1" applyFill="1" applyAlignment="1">
      <alignment vertical="center"/>
    </xf>
    <xf numFmtId="0" fontId="12" fillId="26" borderId="0" xfId="0" applyFont="1" applyFill="1" applyAlignment="1">
      <alignment vertical="center"/>
    </xf>
    <xf numFmtId="0" fontId="0" fillId="26" borderId="0" xfId="0" applyFill="1" applyAlignment="1">
      <alignment vertical="center" wrapText="1"/>
    </xf>
    <xf numFmtId="0" fontId="56" fillId="26" borderId="0" xfId="0" applyFont="1" applyFill="1" applyAlignment="1">
      <alignment vertical="center"/>
    </xf>
    <xf numFmtId="0" fontId="14" fillId="26" borderId="69" xfId="0" applyFont="1" applyFill="1" applyBorder="1" applyAlignment="1">
      <alignment horizontal="center" vertical="center"/>
    </xf>
    <xf numFmtId="164" fontId="14" fillId="26" borderId="70" xfId="37" applyNumberFormat="1" applyFont="1" applyFill="1" applyBorder="1" applyAlignment="1" applyProtection="1">
      <alignment horizontal="center" vertical="center"/>
    </xf>
    <xf numFmtId="0" fontId="56" fillId="26" borderId="0" xfId="0" applyFont="1" applyFill="1" applyAlignment="1">
      <alignment horizontal="center" vertical="center"/>
    </xf>
    <xf numFmtId="0" fontId="59" fillId="26" borderId="0" xfId="0" applyFont="1" applyFill="1"/>
    <xf numFmtId="0" fontId="0" fillId="32" borderId="57" xfId="0" applyFill="1" applyBorder="1" applyAlignment="1">
      <alignment vertical="center"/>
    </xf>
    <xf numFmtId="49" fontId="7" fillId="0" borderId="55" xfId="0" applyNumberFormat="1" applyFont="1" applyBorder="1" applyAlignment="1">
      <alignment horizontal="left" vertical="center"/>
    </xf>
    <xf numFmtId="0" fontId="16" fillId="0" borderId="0" xfId="0" applyFont="1" applyAlignment="1">
      <alignment horizontal="center" vertical="center"/>
    </xf>
    <xf numFmtId="0" fontId="32" fillId="25" borderId="0" xfId="0" applyFont="1" applyFill="1" applyAlignment="1">
      <alignment vertical="center"/>
    </xf>
    <xf numFmtId="49" fontId="7" fillId="0" borderId="15" xfId="0" applyNumberFormat="1" applyFont="1" applyBorder="1" applyAlignment="1">
      <alignment horizontal="left" vertical="center"/>
    </xf>
    <xf numFmtId="0" fontId="16" fillId="0" borderId="18" xfId="0" applyFont="1" applyBorder="1" applyAlignment="1">
      <alignment horizontal="center" vertical="center"/>
    </xf>
    <xf numFmtId="49" fontId="7" fillId="0" borderId="26" xfId="0" applyNumberFormat="1" applyFont="1" applyBorder="1" applyAlignment="1">
      <alignment horizontal="left" vertical="center"/>
    </xf>
    <xf numFmtId="0" fontId="17" fillId="24" borderId="10" xfId="0" applyFont="1" applyFill="1" applyBorder="1" applyAlignment="1">
      <alignment horizontal="center" vertical="center"/>
    </xf>
    <xf numFmtId="0" fontId="17" fillId="24" borderId="11" xfId="0" applyFont="1" applyFill="1" applyBorder="1" applyAlignment="1">
      <alignment horizontal="center" vertical="center"/>
    </xf>
    <xf numFmtId="49" fontId="7" fillId="0" borderId="37" xfId="0" applyNumberFormat="1" applyFont="1" applyBorder="1" applyAlignment="1">
      <alignment horizontal="left" vertical="center"/>
    </xf>
    <xf numFmtId="0" fontId="16" fillId="0" borderId="71" xfId="0" applyFont="1" applyBorder="1" applyAlignment="1">
      <alignment horizontal="center" vertical="center"/>
    </xf>
    <xf numFmtId="0" fontId="7" fillId="0" borderId="39" xfId="0" applyFont="1" applyBorder="1" applyAlignment="1">
      <alignment horizontal="left" vertical="center"/>
    </xf>
    <xf numFmtId="0" fontId="17" fillId="24" borderId="40" xfId="0" applyFont="1" applyFill="1" applyBorder="1" applyAlignment="1">
      <alignment horizontal="center" vertical="center"/>
    </xf>
    <xf numFmtId="0" fontId="17" fillId="24" borderId="43" xfId="0" applyFont="1" applyFill="1" applyBorder="1" applyAlignment="1">
      <alignment horizontal="center" vertical="center"/>
    </xf>
    <xf numFmtId="49" fontId="7" fillId="0" borderId="48" xfId="0" applyNumberFormat="1" applyFont="1" applyBorder="1" applyAlignment="1">
      <alignment horizontal="left" vertical="center"/>
    </xf>
    <xf numFmtId="49" fontId="7" fillId="0" borderId="16" xfId="0" applyNumberFormat="1" applyFont="1" applyBorder="1" applyAlignment="1">
      <alignment horizontal="left" vertical="center"/>
    </xf>
    <xf numFmtId="49" fontId="7" fillId="25" borderId="20" xfId="0" applyNumberFormat="1" applyFont="1" applyFill="1" applyBorder="1" applyAlignment="1">
      <alignment vertical="center"/>
    </xf>
    <xf numFmtId="49" fontId="7" fillId="25" borderId="16" xfId="0" applyNumberFormat="1" applyFont="1" applyFill="1" applyBorder="1" applyAlignment="1">
      <alignment vertical="center"/>
    </xf>
    <xf numFmtId="49" fontId="7" fillId="0" borderId="16" xfId="0" applyNumberFormat="1" applyFont="1" applyBorder="1" applyAlignment="1">
      <alignment vertical="center"/>
    </xf>
    <xf numFmtId="0" fontId="15" fillId="25" borderId="0" xfId="0" applyFont="1" applyFill="1" applyAlignment="1">
      <alignment vertical="center"/>
    </xf>
    <xf numFmtId="49" fontId="7" fillId="0" borderId="27" xfId="0" applyNumberFormat="1" applyFont="1" applyBorder="1" applyAlignment="1">
      <alignment horizontal="left" vertical="center"/>
    </xf>
    <xf numFmtId="0" fontId="5" fillId="25" borderId="0" xfId="0" applyFont="1" applyFill="1" applyAlignment="1">
      <alignment vertical="center"/>
    </xf>
    <xf numFmtId="0" fontId="5" fillId="26" borderId="0" xfId="0" applyFont="1" applyFill="1" applyAlignment="1">
      <alignment vertical="center"/>
    </xf>
    <xf numFmtId="0" fontId="5" fillId="0" borderId="0" xfId="0" applyFont="1" applyAlignment="1">
      <alignment vertical="center"/>
    </xf>
    <xf numFmtId="49" fontId="7" fillId="0" borderId="26" xfId="0" applyNumberFormat="1" applyFont="1" applyBorder="1" applyAlignment="1">
      <alignment horizontal="left" vertical="center" wrapText="1"/>
    </xf>
    <xf numFmtId="0" fontId="5" fillId="24" borderId="10" xfId="0" applyFont="1" applyFill="1" applyBorder="1" applyAlignment="1">
      <alignment vertical="center"/>
    </xf>
    <xf numFmtId="0" fontId="5" fillId="24" borderId="11" xfId="0" applyFont="1" applyFill="1" applyBorder="1" applyAlignment="1">
      <alignment vertical="center"/>
    </xf>
    <xf numFmtId="0" fontId="5" fillId="24" borderId="12" xfId="0" applyFont="1" applyFill="1" applyBorder="1" applyAlignment="1">
      <alignment vertical="center"/>
    </xf>
    <xf numFmtId="0" fontId="5" fillId="24" borderId="13" xfId="0" applyFont="1" applyFill="1" applyBorder="1" applyAlignment="1">
      <alignment vertical="center"/>
    </xf>
    <xf numFmtId="0" fontId="5" fillId="24" borderId="14" xfId="0" applyFont="1" applyFill="1" applyBorder="1" applyAlignment="1">
      <alignment vertical="center"/>
    </xf>
    <xf numFmtId="0" fontId="5" fillId="24" borderId="27" xfId="0" applyFont="1" applyFill="1" applyBorder="1" applyAlignment="1">
      <alignment vertical="center"/>
    </xf>
    <xf numFmtId="49" fontId="7" fillId="0" borderId="20" xfId="0" applyNumberFormat="1" applyFont="1" applyBorder="1" applyAlignment="1">
      <alignment horizontal="left" vertical="center"/>
    </xf>
    <xf numFmtId="0" fontId="5" fillId="0" borderId="18" xfId="0" applyFont="1" applyBorder="1" applyAlignment="1">
      <alignment horizontal="center"/>
    </xf>
    <xf numFmtId="0" fontId="16" fillId="0" borderId="30" xfId="0" applyFont="1" applyBorder="1" applyAlignment="1">
      <alignment horizontal="center" vertical="center"/>
    </xf>
    <xf numFmtId="0" fontId="5" fillId="24" borderId="40" xfId="0" applyFont="1" applyFill="1" applyBorder="1" applyAlignment="1">
      <alignment vertical="center"/>
    </xf>
    <xf numFmtId="0" fontId="5" fillId="24" borderId="43" xfId="0" applyFont="1" applyFill="1" applyBorder="1" applyAlignment="1">
      <alignment vertical="center"/>
    </xf>
    <xf numFmtId="0" fontId="7" fillId="26" borderId="0" xfId="0" applyFont="1" applyFill="1" applyAlignment="1">
      <alignment vertical="center"/>
    </xf>
    <xf numFmtId="49" fontId="7" fillId="26" borderId="16" xfId="0" applyNumberFormat="1" applyFont="1" applyFill="1" applyBorder="1" applyAlignment="1">
      <alignment horizontal="left" vertical="center"/>
    </xf>
    <xf numFmtId="49" fontId="7" fillId="26" borderId="20" xfId="0" applyNumberFormat="1" applyFont="1" applyFill="1" applyBorder="1" applyAlignment="1">
      <alignment horizontal="left" vertical="center"/>
    </xf>
    <xf numFmtId="49" fontId="7" fillId="0" borderId="34" xfId="0" applyNumberFormat="1" applyFont="1" applyBorder="1" applyAlignment="1">
      <alignment horizontal="left" vertical="center"/>
    </xf>
    <xf numFmtId="0" fontId="45" fillId="0" borderId="16" xfId="0" applyFont="1" applyBorder="1" applyAlignment="1">
      <alignment vertical="center" wrapText="1"/>
    </xf>
    <xf numFmtId="0" fontId="29" fillId="26" borderId="0" xfId="0" applyFont="1" applyFill="1" applyAlignment="1">
      <alignment vertical="center"/>
    </xf>
    <xf numFmtId="0" fontId="29" fillId="0" borderId="0" xfId="0" applyFont="1" applyAlignment="1">
      <alignment vertical="center"/>
    </xf>
    <xf numFmtId="0" fontId="16" fillId="0" borderId="15" xfId="0" applyFont="1" applyBorder="1" applyAlignment="1">
      <alignment horizontal="center" vertical="center"/>
    </xf>
    <xf numFmtId="0" fontId="5" fillId="0" borderId="19" xfId="0" applyFont="1" applyBorder="1" applyAlignment="1">
      <alignment vertical="center"/>
    </xf>
    <xf numFmtId="0" fontId="18" fillId="25" borderId="0" xfId="0" applyFont="1" applyFill="1" applyAlignment="1">
      <alignment horizontal="center" vertical="center"/>
    </xf>
    <xf numFmtId="0" fontId="12" fillId="25" borderId="0" xfId="0" applyFont="1" applyFill="1" applyAlignment="1">
      <alignment horizontal="left" vertical="center"/>
    </xf>
    <xf numFmtId="0" fontId="12" fillId="0" borderId="29" xfId="0" applyFont="1" applyBorder="1" applyAlignment="1">
      <alignment vertical="center" wrapText="1"/>
    </xf>
    <xf numFmtId="0" fontId="12" fillId="0" borderId="44" xfId="0" applyFont="1" applyBorder="1" applyAlignment="1">
      <alignment vertical="center" wrapText="1"/>
    </xf>
    <xf numFmtId="0" fontId="12" fillId="0" borderId="63" xfId="0" applyFont="1" applyBorder="1" applyAlignment="1">
      <alignment vertical="center" wrapText="1"/>
    </xf>
    <xf numFmtId="0" fontId="12" fillId="0" borderId="61" xfId="0" applyFont="1" applyBorder="1" applyAlignment="1">
      <alignment vertical="center" wrapText="1"/>
    </xf>
    <xf numFmtId="0" fontId="0" fillId="0" borderId="15" xfId="0" applyBorder="1" applyAlignment="1">
      <alignment vertical="center" wrapText="1"/>
    </xf>
    <xf numFmtId="49" fontId="7" fillId="0" borderId="17" xfId="0" applyNumberFormat="1" applyFont="1" applyBorder="1" applyAlignment="1">
      <alignment horizontal="left" vertical="center"/>
    </xf>
    <xf numFmtId="49" fontId="8" fillId="0" borderId="16" xfId="0" applyNumberFormat="1" applyFont="1" applyBorder="1" applyAlignment="1">
      <alignment horizontal="left" vertical="center"/>
    </xf>
    <xf numFmtId="49" fontId="7" fillId="25" borderId="37" xfId="0" applyNumberFormat="1" applyFont="1" applyFill="1" applyBorder="1" applyAlignment="1">
      <alignment horizontal="left" vertical="center"/>
    </xf>
    <xf numFmtId="49" fontId="7" fillId="26" borderId="37" xfId="0" applyNumberFormat="1" applyFont="1" applyFill="1" applyBorder="1" applyAlignment="1">
      <alignment horizontal="left" vertical="center"/>
    </xf>
    <xf numFmtId="49" fontId="7" fillId="25" borderId="16" xfId="0" applyNumberFormat="1" applyFont="1" applyFill="1" applyBorder="1" applyAlignment="1">
      <alignment horizontal="left" vertical="center"/>
    </xf>
    <xf numFmtId="49" fontId="7" fillId="0" borderId="34" xfId="0" applyNumberFormat="1" applyFont="1" applyBorder="1" applyAlignment="1">
      <alignment horizontal="left" vertical="center" wrapText="1"/>
    </xf>
    <xf numFmtId="49" fontId="7" fillId="26" borderId="55" xfId="0" applyNumberFormat="1" applyFont="1" applyFill="1" applyBorder="1" applyAlignment="1">
      <alignment horizontal="left" vertical="center"/>
    </xf>
    <xf numFmtId="49" fontId="7" fillId="0" borderId="62" xfId="0" applyNumberFormat="1" applyFont="1" applyBorder="1" applyAlignment="1">
      <alignment horizontal="left" vertical="center"/>
    </xf>
    <xf numFmtId="49" fontId="13" fillId="0" borderId="34" xfId="0" applyNumberFormat="1" applyFont="1" applyBorder="1" applyAlignment="1">
      <alignment horizontal="left" vertical="center"/>
    </xf>
    <xf numFmtId="49" fontId="7" fillId="0" borderId="39" xfId="0" applyNumberFormat="1" applyFont="1" applyBorder="1" applyAlignment="1">
      <alignment horizontal="left" vertical="center"/>
    </xf>
    <xf numFmtId="49" fontId="8" fillId="0" borderId="39" xfId="0" applyNumberFormat="1" applyFont="1" applyBorder="1" applyAlignment="1">
      <alignment horizontal="left" vertical="center"/>
    </xf>
    <xf numFmtId="49" fontId="7" fillId="0" borderId="44" xfId="0" applyNumberFormat="1" applyFont="1" applyBorder="1" applyAlignment="1">
      <alignment horizontal="left" vertical="center"/>
    </xf>
    <xf numFmtId="0" fontId="7" fillId="0" borderId="44" xfId="0" applyFont="1" applyBorder="1" applyAlignment="1">
      <alignment vertical="center" wrapText="1"/>
    </xf>
    <xf numFmtId="0" fontId="14" fillId="0" borderId="61" xfId="0" applyFont="1" applyBorder="1" applyAlignment="1">
      <alignment vertical="center" wrapText="1"/>
    </xf>
    <xf numFmtId="0" fontId="44" fillId="0" borderId="29" xfId="0" applyFont="1" applyBorder="1" applyAlignment="1">
      <alignment horizontal="left" vertical="center" wrapText="1"/>
    </xf>
    <xf numFmtId="49" fontId="7" fillId="0" borderId="28" xfId="0" applyNumberFormat="1" applyFont="1" applyBorder="1" applyAlignment="1">
      <alignment horizontal="left" vertical="center" wrapText="1"/>
    </xf>
    <xf numFmtId="49" fontId="7" fillId="0" borderId="48" xfId="0" applyNumberFormat="1" applyFont="1" applyBorder="1" applyAlignment="1">
      <alignment horizontal="left" vertical="center" wrapText="1"/>
    </xf>
    <xf numFmtId="49" fontId="13" fillId="0" borderId="26" xfId="0" applyNumberFormat="1" applyFont="1" applyBorder="1" applyAlignment="1">
      <alignment horizontal="left" vertical="center"/>
    </xf>
    <xf numFmtId="0" fontId="14" fillId="0" borderId="44" xfId="0" applyFont="1" applyBorder="1" applyAlignment="1">
      <alignment vertical="center" wrapText="1"/>
    </xf>
    <xf numFmtId="0" fontId="45" fillId="0" borderId="20" xfId="0" applyFont="1" applyBorder="1" applyAlignment="1">
      <alignment horizontal="left" vertical="center" wrapText="1"/>
    </xf>
    <xf numFmtId="0" fontId="8" fillId="0" borderId="10" xfId="0" applyFont="1" applyBorder="1" applyAlignment="1">
      <alignment horizontal="center" textRotation="90"/>
    </xf>
    <xf numFmtId="0" fontId="29" fillId="26" borderId="0" xfId="0" applyFont="1" applyFill="1" applyAlignment="1">
      <alignment horizontal="center" vertical="center"/>
    </xf>
    <xf numFmtId="0" fontId="15" fillId="26" borderId="0" xfId="0" applyFont="1" applyFill="1" applyAlignment="1">
      <alignment horizontal="center"/>
    </xf>
    <xf numFmtId="0" fontId="44" fillId="0" borderId="29" xfId="0" applyFont="1" applyBorder="1" applyAlignment="1">
      <alignment vertical="center" wrapText="1"/>
    </xf>
    <xf numFmtId="0" fontId="21" fillId="25" borderId="0" xfId="0" applyFont="1" applyFill="1" applyAlignment="1">
      <alignment vertical="center"/>
    </xf>
    <xf numFmtId="0" fontId="21" fillId="25" borderId="0" xfId="0" applyFont="1" applyFill="1" applyAlignment="1">
      <alignment horizontal="left" vertical="center"/>
    </xf>
    <xf numFmtId="0" fontId="21" fillId="25" borderId="0" xfId="0" applyFont="1" applyFill="1" applyAlignment="1">
      <alignment horizontal="center" vertical="center"/>
    </xf>
    <xf numFmtId="0" fontId="21" fillId="25" borderId="0" xfId="0" applyFont="1" applyFill="1" applyAlignment="1">
      <alignment horizontal="right" vertical="center"/>
    </xf>
    <xf numFmtId="0" fontId="21" fillId="25" borderId="0" xfId="0" applyFont="1" applyFill="1" applyAlignment="1" applyProtection="1">
      <alignment vertical="center"/>
      <protection locked="0"/>
    </xf>
    <xf numFmtId="0" fontId="21" fillId="25" borderId="0" xfId="0" applyFont="1" applyFill="1" applyAlignment="1" applyProtection="1">
      <alignment horizontal="left" vertical="center"/>
      <protection locked="0"/>
    </xf>
    <xf numFmtId="0" fontId="21" fillId="25" borderId="0" xfId="0" applyFont="1" applyFill="1" applyAlignment="1" applyProtection="1">
      <alignment horizontal="center" vertical="center"/>
      <protection locked="0"/>
    </xf>
    <xf numFmtId="0" fontId="21" fillId="25" borderId="0" xfId="0" applyFont="1" applyFill="1" applyAlignment="1" applyProtection="1">
      <alignment horizontal="right" vertical="center"/>
      <protection locked="0"/>
    </xf>
    <xf numFmtId="0" fontId="0" fillId="24" borderId="43" xfId="0" applyFill="1" applyBorder="1" applyAlignment="1">
      <alignment vertical="center"/>
    </xf>
    <xf numFmtId="0" fontId="0" fillId="24" borderId="42" xfId="0" applyFill="1" applyBorder="1" applyAlignment="1">
      <alignment vertical="center"/>
    </xf>
    <xf numFmtId="0" fontId="0" fillId="24" borderId="40" xfId="0" applyFill="1" applyBorder="1" applyAlignment="1">
      <alignment vertical="center"/>
    </xf>
    <xf numFmtId="0" fontId="0" fillId="24" borderId="41" xfId="0" applyFill="1" applyBorder="1" applyAlignment="1">
      <alignment vertical="center"/>
    </xf>
    <xf numFmtId="0" fontId="16" fillId="0" borderId="24" xfId="0" applyFont="1" applyBorder="1" applyAlignment="1">
      <alignment horizontal="center" vertical="center"/>
    </xf>
    <xf numFmtId="0" fontId="40" fillId="0" borderId="61" xfId="0" applyFont="1" applyBorder="1" applyAlignment="1">
      <alignment vertical="center" wrapText="1"/>
    </xf>
    <xf numFmtId="0" fontId="8" fillId="0" borderId="63" xfId="0" applyFont="1" applyBorder="1" applyAlignment="1">
      <alignment horizontal="center" vertical="center"/>
    </xf>
    <xf numFmtId="49" fontId="7" fillId="25" borderId="26" xfId="0" applyNumberFormat="1" applyFont="1" applyFill="1" applyBorder="1" applyAlignment="1">
      <alignment horizontal="left" vertical="center" wrapText="1"/>
    </xf>
    <xf numFmtId="0" fontId="45" fillId="26" borderId="55" xfId="0" applyFont="1" applyFill="1" applyBorder="1" applyAlignment="1">
      <alignment vertical="center" wrapText="1"/>
    </xf>
    <xf numFmtId="0" fontId="14" fillId="0" borderId="55" xfId="0" applyFont="1" applyBorder="1" applyAlignment="1">
      <alignment vertical="center" wrapText="1"/>
    </xf>
    <xf numFmtId="0" fontId="16" fillId="26" borderId="55" xfId="0" applyFont="1" applyFill="1" applyBorder="1" applyAlignment="1">
      <alignment horizontal="center" vertical="center"/>
    </xf>
    <xf numFmtId="0" fontId="47" fillId="0" borderId="44" xfId="0" applyFont="1" applyBorder="1" applyAlignment="1">
      <alignment horizontal="left" vertical="center" wrapText="1"/>
    </xf>
    <xf numFmtId="0" fontId="5" fillId="24" borderId="41" xfId="0" applyFont="1" applyFill="1" applyBorder="1" applyAlignment="1">
      <alignment vertical="center"/>
    </xf>
    <xf numFmtId="0" fontId="5" fillId="24" borderId="42" xfId="0" applyFont="1" applyFill="1" applyBorder="1" applyAlignment="1">
      <alignment vertical="center"/>
    </xf>
    <xf numFmtId="0" fontId="5" fillId="24" borderId="44" xfId="0" applyFont="1" applyFill="1" applyBorder="1" applyAlignment="1">
      <alignment vertical="center"/>
    </xf>
    <xf numFmtId="49" fontId="7" fillId="0" borderId="63" xfId="0" applyNumberFormat="1" applyFont="1" applyBorder="1" applyAlignment="1">
      <alignment horizontal="left" vertical="center"/>
    </xf>
    <xf numFmtId="0" fontId="7" fillId="25" borderId="18" xfId="0" applyFont="1" applyFill="1" applyBorder="1" applyAlignment="1">
      <alignment horizontal="center" vertical="center"/>
    </xf>
    <xf numFmtId="0" fontId="14" fillId="0" borderId="63" xfId="0" applyFont="1" applyBorder="1" applyAlignment="1">
      <alignment vertical="center" wrapText="1"/>
    </xf>
    <xf numFmtId="0" fontId="52" fillId="0" borderId="63" xfId="0" applyFont="1" applyBorder="1" applyAlignment="1">
      <alignment vertical="center" wrapText="1"/>
    </xf>
    <xf numFmtId="49" fontId="7" fillId="0" borderId="44" xfId="0" applyNumberFormat="1" applyFont="1" applyBorder="1" applyAlignment="1">
      <alignment horizontal="left" vertical="center" wrapText="1"/>
    </xf>
    <xf numFmtId="0" fontId="14" fillId="26" borderId="20" xfId="0" applyFont="1" applyFill="1" applyBorder="1" applyAlignment="1">
      <alignment vertical="center" wrapText="1"/>
    </xf>
    <xf numFmtId="0" fontId="14" fillId="26" borderId="16" xfId="0" applyFont="1" applyFill="1" applyBorder="1" applyAlignment="1">
      <alignment vertical="center" wrapText="1"/>
    </xf>
    <xf numFmtId="0" fontId="0" fillId="0" borderId="72" xfId="0" applyBorder="1" applyAlignment="1">
      <alignment vertical="center"/>
    </xf>
    <xf numFmtId="0" fontId="0" fillId="0" borderId="39" xfId="0" applyBorder="1" applyAlignment="1">
      <alignment horizontal="left" vertical="center"/>
    </xf>
    <xf numFmtId="0" fontId="0" fillId="0" borderId="63" xfId="0" applyBorder="1" applyAlignment="1">
      <alignment vertical="center" wrapText="1"/>
    </xf>
    <xf numFmtId="0" fontId="7" fillId="24" borderId="0" xfId="0" applyFont="1" applyFill="1" applyAlignment="1" applyProtection="1">
      <alignment horizontal="center" vertical="center"/>
      <protection locked="0"/>
    </xf>
    <xf numFmtId="0" fontId="0" fillId="26" borderId="0" xfId="0" applyFill="1" applyAlignment="1">
      <alignment horizontal="center" vertical="center"/>
    </xf>
    <xf numFmtId="0" fontId="49" fillId="0" borderId="53" xfId="0" applyFont="1" applyBorder="1" applyAlignment="1">
      <alignment horizontal="left" vertical="center"/>
    </xf>
    <xf numFmtId="0" fontId="44" fillId="0" borderId="16" xfId="0" applyFont="1" applyBorder="1" applyAlignment="1">
      <alignment horizontal="left" vertical="center" wrapText="1"/>
    </xf>
    <xf numFmtId="0" fontId="15" fillId="24" borderId="34" xfId="0" applyFont="1" applyFill="1" applyBorder="1" applyAlignment="1">
      <alignment horizontal="left" vertical="center"/>
    </xf>
    <xf numFmtId="0" fontId="0" fillId="24" borderId="34" xfId="0" applyFill="1" applyBorder="1" applyAlignment="1">
      <alignment horizontal="left" vertical="center"/>
    </xf>
    <xf numFmtId="0" fontId="11" fillId="26" borderId="0" xfId="0" applyFont="1" applyFill="1" applyAlignment="1">
      <alignment horizontal="center" vertical="center"/>
    </xf>
    <xf numFmtId="0" fontId="78" fillId="29" borderId="0" xfId="0" applyFont="1" applyFill="1" applyAlignment="1">
      <alignment vertical="center"/>
    </xf>
    <xf numFmtId="0" fontId="0" fillId="29" borderId="0" xfId="0" applyFill="1" applyAlignment="1">
      <alignment vertical="center" wrapText="1"/>
    </xf>
    <xf numFmtId="0" fontId="0" fillId="29" borderId="0" xfId="0" applyFill="1" applyAlignment="1">
      <alignment vertical="center"/>
    </xf>
    <xf numFmtId="0" fontId="14" fillId="0" borderId="30" xfId="0" applyFont="1" applyBorder="1" applyAlignment="1">
      <alignment horizontal="left" vertical="center" wrapText="1"/>
    </xf>
    <xf numFmtId="0" fontId="11" fillId="29" borderId="0" xfId="0" applyFont="1" applyFill="1" applyAlignment="1">
      <alignment horizontal="center" vertical="center"/>
    </xf>
    <xf numFmtId="0" fontId="12" fillId="29" borderId="0" xfId="0" applyFont="1" applyFill="1" applyAlignment="1">
      <alignment vertical="center"/>
    </xf>
    <xf numFmtId="0" fontId="7" fillId="0" borderId="18" xfId="0" applyFont="1" applyBorder="1" applyAlignment="1">
      <alignment horizontal="center" vertical="center"/>
    </xf>
    <xf numFmtId="0" fontId="7" fillId="0" borderId="40" xfId="0" applyFont="1" applyBorder="1" applyAlignment="1">
      <alignment vertical="center"/>
    </xf>
    <xf numFmtId="0" fontId="26" fillId="24" borderId="40" xfId="0" applyFont="1" applyFill="1" applyBorder="1" applyAlignment="1">
      <alignment horizontal="center" vertical="center"/>
    </xf>
    <xf numFmtId="0" fontId="26" fillId="24" borderId="43" xfId="0" applyFont="1" applyFill="1" applyBorder="1" applyAlignment="1">
      <alignment horizontal="center" vertical="center"/>
    </xf>
    <xf numFmtId="0" fontId="0" fillId="24" borderId="47" xfId="0" applyFill="1" applyBorder="1" applyAlignment="1">
      <alignment horizontal="center" vertical="center"/>
    </xf>
    <xf numFmtId="0" fontId="36" fillId="0" borderId="16" xfId="0" applyFont="1" applyBorder="1" applyAlignment="1">
      <alignment horizontal="center" vertical="center"/>
    </xf>
    <xf numFmtId="0" fontId="25" fillId="0" borderId="20" xfId="0" applyFont="1" applyBorder="1" applyAlignment="1">
      <alignment horizontal="center" vertical="center"/>
    </xf>
    <xf numFmtId="0" fontId="15" fillId="24" borderId="26" xfId="0" applyFont="1" applyFill="1" applyBorder="1" applyAlignment="1">
      <alignment horizontal="center"/>
    </xf>
    <xf numFmtId="0" fontId="14" fillId="0" borderId="61" xfId="0" applyFont="1" applyBorder="1" applyAlignment="1">
      <alignment horizontal="left" vertical="center"/>
    </xf>
    <xf numFmtId="0" fontId="25" fillId="0" borderId="39" xfId="0" applyFont="1" applyBorder="1" applyAlignment="1">
      <alignment horizontal="center" vertical="center"/>
    </xf>
    <xf numFmtId="0" fontId="14" fillId="0" borderId="65" xfId="0" applyFont="1" applyBorder="1" applyAlignment="1">
      <alignment vertical="center" wrapText="1"/>
    </xf>
    <xf numFmtId="49" fontId="13" fillId="0" borderId="48" xfId="0" applyNumberFormat="1" applyFont="1" applyBorder="1" applyAlignment="1">
      <alignment horizontal="left" vertical="center"/>
    </xf>
    <xf numFmtId="0" fontId="7" fillId="0" borderId="44" xfId="0" applyFont="1" applyBorder="1" applyAlignment="1">
      <alignment horizontal="center" vertical="center" textRotation="90"/>
    </xf>
    <xf numFmtId="0" fontId="12" fillId="0" borderId="20" xfId="0" applyFont="1" applyBorder="1" applyAlignment="1">
      <alignment horizontal="center" vertical="center"/>
    </xf>
    <xf numFmtId="0" fontId="11" fillId="24" borderId="26" xfId="0" applyFont="1" applyFill="1" applyBorder="1" applyAlignment="1">
      <alignment horizontal="center" vertical="center"/>
    </xf>
    <xf numFmtId="0" fontId="17" fillId="25" borderId="20" xfId="0" applyFont="1" applyFill="1" applyBorder="1" applyAlignment="1">
      <alignment horizontal="center" vertical="center"/>
    </xf>
    <xf numFmtId="0" fontId="17" fillId="25" borderId="16" xfId="0" applyFont="1" applyFill="1" applyBorder="1" applyAlignment="1">
      <alignment horizontal="center" vertical="center"/>
    </xf>
    <xf numFmtId="0" fontId="17" fillId="0" borderId="16" xfId="0" applyFont="1" applyBorder="1" applyAlignment="1">
      <alignment horizontal="center" vertical="center"/>
    </xf>
    <xf numFmtId="0" fontId="17" fillId="0" borderId="46" xfId="0" applyFont="1" applyBorder="1" applyAlignment="1">
      <alignment horizontal="center" vertical="center"/>
    </xf>
    <xf numFmtId="0" fontId="17" fillId="0" borderId="20" xfId="0" applyFont="1" applyBorder="1" applyAlignment="1">
      <alignment horizontal="center" vertical="center"/>
    </xf>
    <xf numFmtId="0" fontId="25" fillId="0" borderId="16" xfId="0" applyFont="1" applyBorder="1" applyAlignment="1">
      <alignment horizontal="center" vertical="center"/>
    </xf>
    <xf numFmtId="0" fontId="17" fillId="0" borderId="17" xfId="0" applyFont="1" applyBorder="1" applyAlignment="1">
      <alignment horizontal="center" vertical="center"/>
    </xf>
    <xf numFmtId="0" fontId="17" fillId="0" borderId="38" xfId="0" applyFont="1" applyBorder="1" applyAlignment="1">
      <alignment horizontal="center" vertical="center"/>
    </xf>
    <xf numFmtId="0" fontId="12" fillId="0" borderId="16" xfId="0" applyFont="1" applyBorder="1" applyAlignment="1">
      <alignment horizontal="center" vertical="center"/>
    </xf>
    <xf numFmtId="0" fontId="17" fillId="25" borderId="48" xfId="0" applyFont="1" applyFill="1" applyBorder="1" applyAlignment="1">
      <alignment horizontal="center" vertical="center"/>
    </xf>
    <xf numFmtId="0" fontId="17" fillId="25" borderId="46" xfId="0" applyFont="1" applyFill="1" applyBorder="1" applyAlignment="1">
      <alignment horizontal="center" vertical="center"/>
    </xf>
    <xf numFmtId="0" fontId="25" fillId="0" borderId="17" xfId="0" applyFont="1" applyBorder="1" applyAlignment="1">
      <alignment horizontal="center" vertical="center"/>
    </xf>
    <xf numFmtId="0" fontId="18" fillId="0" borderId="16" xfId="0" applyFont="1" applyBorder="1" applyAlignment="1">
      <alignment horizontal="center" vertical="center"/>
    </xf>
    <xf numFmtId="0" fontId="17" fillId="0" borderId="53" xfId="0" applyFont="1" applyBorder="1" applyAlignment="1" applyProtection="1">
      <alignment horizontal="center" vertical="center"/>
      <protection locked="0"/>
    </xf>
    <xf numFmtId="0" fontId="17" fillId="0" borderId="16" xfId="0" applyFont="1" applyBorder="1" applyAlignment="1" applyProtection="1">
      <alignment horizontal="center" vertical="center"/>
      <protection locked="0"/>
    </xf>
    <xf numFmtId="0" fontId="17" fillId="0" borderId="17" xfId="0" applyFont="1" applyBorder="1" applyAlignment="1" applyProtection="1">
      <alignment horizontal="center" vertical="center"/>
      <protection locked="0"/>
    </xf>
    <xf numFmtId="0" fontId="17" fillId="25" borderId="17" xfId="0" applyFont="1" applyFill="1" applyBorder="1" applyAlignment="1">
      <alignment horizontal="center" vertical="center"/>
    </xf>
    <xf numFmtId="0" fontId="17" fillId="25" borderId="25" xfId="0" applyFont="1" applyFill="1" applyBorder="1" applyAlignment="1">
      <alignment horizontal="center" vertical="center"/>
    </xf>
    <xf numFmtId="0" fontId="17" fillId="25" borderId="23" xfId="0" applyFont="1" applyFill="1" applyBorder="1" applyAlignment="1">
      <alignment horizontal="center" vertical="center"/>
    </xf>
    <xf numFmtId="0" fontId="17" fillId="25" borderId="22" xfId="0" applyFont="1" applyFill="1" applyBorder="1" applyAlignment="1">
      <alignment horizontal="center" vertical="center"/>
    </xf>
    <xf numFmtId="0" fontId="17" fillId="0" borderId="48" xfId="0" applyFont="1" applyBorder="1" applyAlignment="1">
      <alignment horizontal="center" vertical="center"/>
    </xf>
    <xf numFmtId="0" fontId="11" fillId="24" borderId="34" xfId="0" applyFont="1" applyFill="1" applyBorder="1" applyAlignment="1">
      <alignment horizontal="center" vertical="center"/>
    </xf>
    <xf numFmtId="0" fontId="25" fillId="25" borderId="16" xfId="0" applyFont="1" applyFill="1" applyBorder="1" applyAlignment="1">
      <alignment horizontal="center" vertical="center"/>
    </xf>
    <xf numFmtId="0" fontId="25" fillId="25" borderId="16" xfId="0" applyFont="1" applyFill="1" applyBorder="1" applyAlignment="1">
      <alignment horizontal="center" vertical="center" wrapText="1"/>
    </xf>
    <xf numFmtId="0" fontId="25" fillId="0" borderId="48" xfId="0" applyFont="1" applyBorder="1" applyAlignment="1">
      <alignment horizontal="center" vertical="center"/>
    </xf>
    <xf numFmtId="0" fontId="25" fillId="0" borderId="16" xfId="0" applyFont="1" applyBorder="1" applyAlignment="1">
      <alignment horizontal="center" vertical="center" wrapText="1"/>
    </xf>
    <xf numFmtId="0" fontId="17" fillId="0" borderId="54" xfId="0" applyFont="1" applyBorder="1" applyAlignment="1">
      <alignment horizontal="center" vertical="center"/>
    </xf>
    <xf numFmtId="0" fontId="17" fillId="25" borderId="38" xfId="0" applyFont="1" applyFill="1" applyBorder="1" applyAlignment="1">
      <alignment horizontal="center" vertical="center"/>
    </xf>
    <xf numFmtId="0" fontId="17" fillId="25" borderId="26" xfId="0" applyFont="1" applyFill="1" applyBorder="1" applyAlignment="1">
      <alignment horizontal="center" vertical="center"/>
    </xf>
    <xf numFmtId="0" fontId="17" fillId="0" borderId="53" xfId="0" applyFont="1" applyBorder="1" applyAlignment="1">
      <alignment horizontal="center" vertical="center"/>
    </xf>
    <xf numFmtId="0" fontId="25" fillId="0" borderId="16" xfId="0" applyFont="1" applyBorder="1" applyAlignment="1">
      <alignment horizontal="center"/>
    </xf>
    <xf numFmtId="0" fontId="12" fillId="0" borderId="39" xfId="0" applyFont="1" applyBorder="1" applyAlignment="1">
      <alignment horizontal="center" vertical="center"/>
    </xf>
    <xf numFmtId="0" fontId="15" fillId="24" borderId="34" xfId="0" applyFont="1" applyFill="1" applyBorder="1" applyAlignment="1">
      <alignment horizontal="center" vertical="center"/>
    </xf>
    <xf numFmtId="0" fontId="13" fillId="0" borderId="63" xfId="0" applyFont="1" applyBorder="1" applyAlignment="1">
      <alignment vertical="center" wrapText="1"/>
    </xf>
    <xf numFmtId="0" fontId="12" fillId="0" borderId="39" xfId="0" applyFont="1" applyBorder="1" applyAlignment="1">
      <alignment vertical="center" wrapText="1"/>
    </xf>
    <xf numFmtId="0" fontId="12" fillId="0" borderId="0" xfId="0" applyFont="1" applyAlignment="1">
      <alignment horizontal="center" vertical="center" textRotation="90"/>
    </xf>
    <xf numFmtId="0" fontId="25" fillId="0" borderId="0" xfId="0" applyFont="1" applyAlignment="1">
      <alignment horizontal="center" vertical="center" wrapText="1"/>
    </xf>
    <xf numFmtId="0" fontId="7" fillId="0" borderId="10" xfId="0" applyFont="1" applyBorder="1" applyAlignment="1">
      <alignment horizontal="center" vertical="center" textRotation="90"/>
    </xf>
    <xf numFmtId="49" fontId="13" fillId="0" borderId="26" xfId="0" applyNumberFormat="1" applyFont="1" applyBorder="1" applyAlignment="1">
      <alignment horizontal="center" vertical="center"/>
    </xf>
    <xf numFmtId="49" fontId="44" fillId="0" borderId="16" xfId="0" applyNumberFormat="1" applyFont="1" applyBorder="1" applyAlignment="1">
      <alignment horizontal="center" vertical="center"/>
    </xf>
    <xf numFmtId="49" fontId="44" fillId="0" borderId="16" xfId="0" applyNumberFormat="1" applyFont="1" applyBorder="1" applyAlignment="1">
      <alignment horizontal="center" vertical="center" wrapText="1"/>
    </xf>
    <xf numFmtId="0" fontId="14" fillId="0" borderId="26" xfId="0" applyFont="1" applyBorder="1" applyAlignment="1">
      <alignment horizontal="center" vertical="center"/>
    </xf>
    <xf numFmtId="0" fontId="24" fillId="25" borderId="27" xfId="0" applyFont="1" applyFill="1" applyBorder="1" applyAlignment="1">
      <alignment horizontal="center" vertical="center"/>
    </xf>
    <xf numFmtId="0" fontId="24" fillId="25" borderId="35" xfId="0" applyFont="1" applyFill="1" applyBorder="1" applyAlignment="1">
      <alignment horizontal="center" vertical="center"/>
    </xf>
    <xf numFmtId="49" fontId="44" fillId="0" borderId="20" xfId="0" applyNumberFormat="1" applyFont="1" applyBorder="1" applyAlignment="1">
      <alignment horizontal="center" vertical="center" wrapText="1"/>
    </xf>
    <xf numFmtId="0" fontId="28" fillId="24" borderId="26" xfId="0" applyFont="1" applyFill="1" applyBorder="1" applyAlignment="1">
      <alignment horizontal="center" vertical="center"/>
    </xf>
    <xf numFmtId="0" fontId="18" fillId="0" borderId="20" xfId="0" applyFont="1" applyBorder="1" applyAlignment="1">
      <alignment horizontal="center" vertical="center"/>
    </xf>
    <xf numFmtId="0" fontId="25" fillId="25" borderId="20" xfId="0" applyFont="1" applyFill="1" applyBorder="1" applyAlignment="1">
      <alignment horizontal="center" vertical="center"/>
    </xf>
    <xf numFmtId="0" fontId="0" fillId="24" borderId="34" xfId="0" applyFill="1" applyBorder="1"/>
    <xf numFmtId="49" fontId="7" fillId="0" borderId="20" xfId="0" applyNumberFormat="1" applyFont="1" applyBorder="1" applyAlignment="1">
      <alignment vertical="center"/>
    </xf>
    <xf numFmtId="0" fontId="7" fillId="0" borderId="34" xfId="0" applyFont="1" applyBorder="1" applyAlignment="1">
      <alignment horizontal="center" vertical="center" textRotation="90"/>
    </xf>
    <xf numFmtId="0" fontId="31" fillId="0" borderId="34" xfId="0" applyFont="1" applyBorder="1" applyAlignment="1">
      <alignment horizontal="center" textRotation="90"/>
    </xf>
    <xf numFmtId="0" fontId="36" fillId="0" borderId="20" xfId="0" applyFont="1" applyBorder="1" applyAlignment="1">
      <alignment horizontal="center" vertical="center"/>
    </xf>
    <xf numFmtId="0" fontId="27" fillId="24" borderId="34" xfId="0" applyFont="1" applyFill="1" applyBorder="1" applyAlignment="1">
      <alignment horizontal="center"/>
    </xf>
    <xf numFmtId="0" fontId="36" fillId="0" borderId="39" xfId="0" applyFont="1" applyBorder="1" applyAlignment="1">
      <alignment horizontal="center" vertical="center"/>
    </xf>
    <xf numFmtId="0" fontId="15" fillId="24" borderId="34" xfId="0" applyFont="1" applyFill="1" applyBorder="1" applyAlignment="1">
      <alignment horizontal="center"/>
    </xf>
    <xf numFmtId="0" fontId="9" fillId="0" borderId="16" xfId="0" applyFont="1" applyBorder="1" applyAlignment="1">
      <alignment horizontal="center" vertical="center"/>
    </xf>
    <xf numFmtId="0" fontId="9" fillId="0" borderId="39" xfId="0" applyFont="1" applyBorder="1" applyAlignment="1">
      <alignment horizontal="center" vertical="center"/>
    </xf>
    <xf numFmtId="0" fontId="9" fillId="0" borderId="20" xfId="0" applyFont="1" applyBorder="1" applyAlignment="1">
      <alignment horizontal="center" vertical="center"/>
    </xf>
    <xf numFmtId="0" fontId="36" fillId="0" borderId="16" xfId="0" applyFont="1" applyBorder="1"/>
    <xf numFmtId="0" fontId="11" fillId="0" borderId="16" xfId="0" applyFont="1" applyBorder="1" applyAlignment="1">
      <alignment horizontal="center" vertical="center"/>
    </xf>
    <xf numFmtId="0" fontId="7" fillId="24" borderId="20" xfId="0" applyFont="1" applyFill="1" applyBorder="1" applyAlignment="1" applyProtection="1">
      <alignment horizontal="center" vertical="center"/>
      <protection locked="0"/>
    </xf>
    <xf numFmtId="0" fontId="7" fillId="0" borderId="48" xfId="0" applyFont="1" applyBorder="1" applyAlignment="1">
      <alignment horizontal="left" vertical="center"/>
    </xf>
    <xf numFmtId="0" fontId="12" fillId="0" borderId="33" xfId="0" applyFont="1" applyBorder="1" applyAlignment="1">
      <alignment vertical="center" wrapText="1"/>
    </xf>
    <xf numFmtId="0" fontId="38" fillId="24" borderId="43" xfId="0" applyFont="1" applyFill="1" applyBorder="1" applyAlignment="1">
      <alignment vertical="center"/>
    </xf>
    <xf numFmtId="0" fontId="38" fillId="24" borderId="47" xfId="0" applyFont="1" applyFill="1" applyBorder="1" applyAlignment="1">
      <alignment vertical="center"/>
    </xf>
    <xf numFmtId="0" fontId="38" fillId="24" borderId="42" xfId="0" applyFont="1" applyFill="1" applyBorder="1" applyAlignment="1">
      <alignment vertical="center"/>
    </xf>
    <xf numFmtId="0" fontId="38" fillId="24" borderId="40" xfId="0" applyFont="1" applyFill="1" applyBorder="1" applyAlignment="1">
      <alignment vertical="center"/>
    </xf>
    <xf numFmtId="0" fontId="0" fillId="24" borderId="47" xfId="0" applyFill="1" applyBorder="1" applyAlignment="1">
      <alignment vertical="center"/>
    </xf>
    <xf numFmtId="0" fontId="0" fillId="24" borderId="29" xfId="0" applyFill="1" applyBorder="1" applyAlignment="1">
      <alignment vertical="center"/>
    </xf>
    <xf numFmtId="0" fontId="7" fillId="25" borderId="0" xfId="0" applyFont="1" applyFill="1" applyAlignment="1">
      <alignment vertical="center"/>
    </xf>
    <xf numFmtId="0" fontId="57" fillId="26" borderId="0" xfId="0" applyFont="1" applyFill="1" applyAlignment="1">
      <alignment vertical="center"/>
    </xf>
    <xf numFmtId="0" fontId="14" fillId="26" borderId="0" xfId="0" applyFont="1" applyFill="1" applyAlignment="1">
      <alignment vertical="center"/>
    </xf>
    <xf numFmtId="0" fontId="36" fillId="0" borderId="16" xfId="0" applyFont="1" applyBorder="1" applyAlignment="1">
      <alignment horizontal="center"/>
    </xf>
    <xf numFmtId="0" fontId="25" fillId="34" borderId="0" xfId="0" applyFont="1" applyFill="1" applyAlignment="1">
      <alignment horizontal="center" vertical="center"/>
    </xf>
    <xf numFmtId="0" fontId="48" fillId="0" borderId="65" xfId="0" applyFont="1" applyBorder="1" applyAlignment="1">
      <alignment vertical="center" wrapText="1"/>
    </xf>
    <xf numFmtId="0" fontId="0" fillId="34" borderId="0" xfId="0" applyFill="1" applyAlignment="1">
      <alignment vertical="center"/>
    </xf>
    <xf numFmtId="0" fontId="7" fillId="0" borderId="20" xfId="0" applyFont="1" applyBorder="1" applyAlignment="1">
      <alignment horizontal="center" vertical="center"/>
    </xf>
    <xf numFmtId="0" fontId="14" fillId="0" borderId="20" xfId="43" applyFont="1" applyBorder="1" applyAlignment="1">
      <alignment vertical="center" wrapText="1"/>
    </xf>
    <xf numFmtId="0" fontId="14" fillId="0" borderId="16" xfId="43" applyFont="1" applyBorder="1" applyAlignment="1">
      <alignment vertical="center" wrapText="1"/>
    </xf>
    <xf numFmtId="0" fontId="14" fillId="25" borderId="20" xfId="0" applyFont="1" applyFill="1" applyBorder="1" applyAlignment="1">
      <alignment horizontal="left" vertical="center" wrapText="1" readingOrder="1"/>
    </xf>
    <xf numFmtId="0" fontId="14" fillId="25" borderId="16" xfId="0" applyFont="1" applyFill="1" applyBorder="1" applyAlignment="1">
      <alignment horizontal="left" vertical="center" wrapText="1" readingOrder="1"/>
    </xf>
    <xf numFmtId="0" fontId="14" fillId="25" borderId="17" xfId="0" applyFont="1" applyFill="1" applyBorder="1" applyAlignment="1">
      <alignment horizontal="left" vertical="center" wrapText="1" readingOrder="1"/>
    </xf>
    <xf numFmtId="49" fontId="7" fillId="35" borderId="37" xfId="0" applyNumberFormat="1" applyFont="1" applyFill="1" applyBorder="1" applyAlignment="1">
      <alignment horizontal="left" vertical="center"/>
    </xf>
    <xf numFmtId="0" fontId="14" fillId="35" borderId="16" xfId="0" applyFont="1" applyFill="1" applyBorder="1" applyAlignment="1">
      <alignment vertical="center" wrapText="1"/>
    </xf>
    <xf numFmtId="0" fontId="25" fillId="25" borderId="17" xfId="0" applyFont="1" applyFill="1" applyBorder="1" applyAlignment="1">
      <alignment horizontal="center" vertical="center"/>
    </xf>
    <xf numFmtId="0" fontId="0" fillId="0" borderId="16" xfId="0" applyBorder="1" applyAlignment="1">
      <alignment horizontal="center"/>
    </xf>
    <xf numFmtId="0" fontId="7" fillId="0" borderId="16" xfId="0" applyFont="1" applyBorder="1" applyAlignment="1">
      <alignment vertical="center"/>
    </xf>
    <xf numFmtId="0" fontId="0" fillId="0" borderId="26" xfId="0" applyBorder="1" applyAlignment="1">
      <alignment horizontal="center"/>
    </xf>
    <xf numFmtId="0" fontId="7" fillId="24" borderId="17" xfId="0" applyFont="1" applyFill="1" applyBorder="1" applyAlignment="1">
      <alignment horizontal="center" vertical="center"/>
    </xf>
    <xf numFmtId="0" fontId="7" fillId="24" borderId="16" xfId="0" applyFont="1" applyFill="1" applyBorder="1" applyAlignment="1">
      <alignment horizontal="center" vertical="center"/>
    </xf>
    <xf numFmtId="49" fontId="7" fillId="0" borderId="53" xfId="0" applyNumberFormat="1" applyFont="1" applyBorder="1" applyAlignment="1">
      <alignment horizontal="left" vertical="center"/>
    </xf>
    <xf numFmtId="0" fontId="80" fillId="0" borderId="26" xfId="0" applyFont="1" applyBorder="1" applyAlignment="1">
      <alignment vertical="center" wrapText="1"/>
    </xf>
    <xf numFmtId="0" fontId="25" fillId="34" borderId="16" xfId="0" applyFont="1" applyFill="1" applyBorder="1" applyAlignment="1">
      <alignment horizontal="center" vertical="center"/>
    </xf>
    <xf numFmtId="0" fontId="80" fillId="25" borderId="26" xfId="0" applyFont="1" applyFill="1" applyBorder="1" applyAlignment="1">
      <alignment vertical="center" wrapText="1"/>
    </xf>
    <xf numFmtId="49" fontId="7" fillId="34" borderId="20" xfId="0" applyNumberFormat="1" applyFont="1" applyFill="1" applyBorder="1" applyAlignment="1">
      <alignment horizontal="left" vertical="center"/>
    </xf>
    <xf numFmtId="0" fontId="14" fillId="34" borderId="21" xfId="0" applyFont="1" applyFill="1" applyBorder="1" applyAlignment="1">
      <alignment vertical="center" wrapText="1"/>
    </xf>
    <xf numFmtId="49" fontId="7" fillId="34" borderId="16" xfId="0" applyNumberFormat="1" applyFont="1" applyFill="1" applyBorder="1" applyAlignment="1">
      <alignment horizontal="left" vertical="center"/>
    </xf>
    <xf numFmtId="0" fontId="14" fillId="34" borderId="16" xfId="0" applyFont="1" applyFill="1" applyBorder="1" applyAlignment="1">
      <alignment vertical="center" wrapText="1"/>
    </xf>
    <xf numFmtId="0" fontId="14" fillId="34" borderId="20" xfId="0" applyFont="1" applyFill="1" applyBorder="1" applyAlignment="1">
      <alignment vertical="center" wrapText="1"/>
    </xf>
    <xf numFmtId="1" fontId="44" fillId="0" borderId="16" xfId="0" applyNumberFormat="1" applyFont="1" applyBorder="1" applyAlignment="1">
      <alignment horizontal="center" vertical="center"/>
    </xf>
    <xf numFmtId="0" fontId="47" fillId="0" borderId="34" xfId="0" applyFont="1" applyBorder="1" applyAlignment="1">
      <alignment vertical="center" wrapText="1"/>
    </xf>
    <xf numFmtId="0" fontId="5" fillId="24" borderId="47" xfId="0" applyFont="1" applyFill="1" applyBorder="1" applyAlignment="1">
      <alignment vertical="center"/>
    </xf>
    <xf numFmtId="0" fontId="53" fillId="24" borderId="45" xfId="0" applyFont="1" applyFill="1" applyBorder="1" applyAlignment="1">
      <alignment vertical="center"/>
    </xf>
    <xf numFmtId="49" fontId="7" fillId="0" borderId="45" xfId="0" applyNumberFormat="1" applyFont="1" applyBorder="1" applyAlignment="1">
      <alignment horizontal="left" vertical="center"/>
    </xf>
    <xf numFmtId="0" fontId="25" fillId="34" borderId="20" xfId="0" applyFont="1" applyFill="1" applyBorder="1" applyAlignment="1">
      <alignment horizontal="center" vertical="center"/>
    </xf>
    <xf numFmtId="0" fontId="12" fillId="0" borderId="65" xfId="0" applyFont="1" applyBorder="1" applyAlignment="1">
      <alignment vertical="center" wrapText="1"/>
    </xf>
    <xf numFmtId="0" fontId="41" fillId="24" borderId="40" xfId="0" applyFont="1" applyFill="1" applyBorder="1" applyAlignment="1">
      <alignment horizontal="center" vertical="center"/>
    </xf>
    <xf numFmtId="49" fontId="44" fillId="0" borderId="20" xfId="0" applyNumberFormat="1" applyFont="1" applyBorder="1" applyAlignment="1">
      <alignment horizontal="center" vertical="center"/>
    </xf>
    <xf numFmtId="49" fontId="13" fillId="0" borderId="34" xfId="0" applyNumberFormat="1" applyFont="1" applyBorder="1" applyAlignment="1">
      <alignment horizontal="center" vertical="center"/>
    </xf>
    <xf numFmtId="0" fontId="35" fillId="24" borderId="48" xfId="0" applyFont="1" applyFill="1" applyBorder="1" applyAlignment="1">
      <alignment horizontal="center" vertical="center"/>
    </xf>
    <xf numFmtId="0" fontId="15" fillId="34" borderId="0" xfId="0" applyFont="1" applyFill="1" applyAlignment="1">
      <alignment vertical="center"/>
    </xf>
    <xf numFmtId="49" fontId="7" fillId="35" borderId="16" xfId="0" applyNumberFormat="1" applyFont="1" applyFill="1" applyBorder="1" applyAlignment="1">
      <alignment horizontal="left" vertical="center"/>
    </xf>
    <xf numFmtId="0" fontId="14" fillId="35" borderId="25" xfId="0" applyFont="1" applyFill="1" applyBorder="1" applyAlignment="1">
      <alignment vertical="center" wrapText="1"/>
    </xf>
    <xf numFmtId="0" fontId="25" fillId="0" borderId="55" xfId="0" applyFont="1" applyBorder="1" applyAlignment="1" applyProtection="1">
      <alignment horizontal="center" vertical="center"/>
      <protection locked="0"/>
    </xf>
    <xf numFmtId="0" fontId="59" fillId="36" borderId="0" xfId="0" applyFont="1" applyFill="1"/>
    <xf numFmtId="0" fontId="14" fillId="35" borderId="16" xfId="0" applyFont="1" applyFill="1" applyBorder="1" applyAlignment="1">
      <alignment horizontal="left" vertical="center" wrapText="1"/>
    </xf>
    <xf numFmtId="0" fontId="7" fillId="24" borderId="20" xfId="0" applyFont="1" applyFill="1" applyBorder="1" applyAlignment="1">
      <alignment horizontal="center" vertical="center"/>
    </xf>
    <xf numFmtId="0" fontId="15" fillId="24" borderId="49" xfId="0" applyFont="1" applyFill="1" applyBorder="1" applyAlignment="1">
      <alignment horizontal="center" vertical="center"/>
    </xf>
    <xf numFmtId="0" fontId="0" fillId="24" borderId="40" xfId="0" applyFill="1" applyBorder="1"/>
    <xf numFmtId="0" fontId="0" fillId="24" borderId="43" xfId="0" applyFill="1" applyBorder="1"/>
    <xf numFmtId="0" fontId="0" fillId="24" borderId="42" xfId="0" applyFill="1" applyBorder="1"/>
    <xf numFmtId="0" fontId="0" fillId="24" borderId="41" xfId="0" applyFill="1" applyBorder="1"/>
    <xf numFmtId="0" fontId="7" fillId="24" borderId="39" xfId="0" applyFont="1" applyFill="1" applyBorder="1" applyAlignment="1">
      <alignment horizontal="center" vertical="center"/>
    </xf>
    <xf numFmtId="0" fontId="14" fillId="0" borderId="24" xfId="0" applyFont="1" applyBorder="1" applyAlignment="1">
      <alignment horizontal="right" vertical="center" wrapText="1"/>
    </xf>
    <xf numFmtId="0" fontId="8" fillId="0" borderId="40" xfId="0" applyFont="1" applyBorder="1" applyAlignment="1">
      <alignment horizontal="center" textRotation="90"/>
    </xf>
    <xf numFmtId="0" fontId="9" fillId="0" borderId="43" xfId="0" applyFont="1" applyBorder="1" applyAlignment="1">
      <alignment horizontal="center" textRotation="90"/>
    </xf>
    <xf numFmtId="0" fontId="8" fillId="0" borderId="41" xfId="0" applyFont="1" applyBorder="1" applyAlignment="1">
      <alignment horizontal="center" textRotation="90"/>
    </xf>
    <xf numFmtId="0" fontId="9" fillId="0" borderId="42" xfId="0" applyFont="1" applyBorder="1" applyAlignment="1">
      <alignment horizontal="center" textRotation="90"/>
    </xf>
    <xf numFmtId="0" fontId="8" fillId="0" borderId="47" xfId="0" applyFont="1" applyBorder="1" applyAlignment="1">
      <alignment horizontal="center" textRotation="90"/>
    </xf>
    <xf numFmtId="0" fontId="8" fillId="0" borderId="41" xfId="0" applyFont="1" applyBorder="1" applyAlignment="1">
      <alignment horizontal="right" textRotation="90"/>
    </xf>
    <xf numFmtId="0" fontId="8" fillId="0" borderId="29" xfId="0" applyFont="1" applyBorder="1" applyAlignment="1">
      <alignment horizontal="right" textRotation="90"/>
    </xf>
    <xf numFmtId="0" fontId="9" fillId="0" borderId="34" xfId="0" applyFont="1" applyBorder="1" applyAlignment="1">
      <alignment horizontal="center" textRotation="90"/>
    </xf>
    <xf numFmtId="0" fontId="10" fillId="25" borderId="34" xfId="0" applyFont="1" applyFill="1" applyBorder="1" applyAlignment="1">
      <alignment horizontal="center" textRotation="90"/>
    </xf>
    <xf numFmtId="0" fontId="11" fillId="25" borderId="34" xfId="0" applyFont="1" applyFill="1" applyBorder="1" applyAlignment="1">
      <alignment horizontal="center" textRotation="90"/>
    </xf>
    <xf numFmtId="0" fontId="2" fillId="34" borderId="0" xfId="51" applyFill="1" applyProtection="1">
      <protection locked="0"/>
    </xf>
    <xf numFmtId="0" fontId="2" fillId="34" borderId="0" xfId="51" applyFill="1"/>
    <xf numFmtId="0" fontId="83" fillId="34" borderId="0" xfId="51" applyFont="1" applyFill="1"/>
    <xf numFmtId="0" fontId="88" fillId="34" borderId="0" xfId="52" applyFill="1"/>
    <xf numFmtId="0" fontId="86" fillId="34" borderId="0" xfId="51" applyFont="1" applyFill="1"/>
    <xf numFmtId="0" fontId="2" fillId="34" borderId="10" xfId="51" applyFill="1" applyBorder="1"/>
    <xf numFmtId="0" fontId="2" fillId="34" borderId="14" xfId="51" applyFill="1" applyBorder="1"/>
    <xf numFmtId="0" fontId="2" fillId="34" borderId="11" xfId="51" applyFill="1" applyBorder="1"/>
    <xf numFmtId="0" fontId="2" fillId="34" borderId="58" xfId="51" applyFill="1" applyBorder="1"/>
    <xf numFmtId="0" fontId="2" fillId="34" borderId="102" xfId="51" applyFill="1" applyBorder="1"/>
    <xf numFmtId="0" fontId="2" fillId="34" borderId="103" xfId="51" applyFill="1" applyBorder="1"/>
    <xf numFmtId="0" fontId="2" fillId="34" borderId="104" xfId="51" applyFill="1" applyBorder="1"/>
    <xf numFmtId="0" fontId="89" fillId="34" borderId="53" xfId="51" applyFont="1" applyFill="1" applyBorder="1" applyAlignment="1" applyProtection="1">
      <alignment wrapText="1"/>
      <protection locked="0"/>
    </xf>
    <xf numFmtId="0" fontId="85" fillId="34" borderId="105" xfId="46" applyFill="1" applyBorder="1" applyAlignment="1">
      <alignment vertical="center" wrapText="1"/>
    </xf>
    <xf numFmtId="0" fontId="2" fillId="34" borderId="36" xfId="51" applyFill="1" applyBorder="1" applyAlignment="1">
      <alignment vertical="center" wrapText="1"/>
    </xf>
    <xf numFmtId="0" fontId="2" fillId="34" borderId="73" xfId="51" applyFill="1" applyBorder="1" applyAlignment="1">
      <alignment vertical="center" wrapText="1"/>
    </xf>
    <xf numFmtId="0" fontId="2" fillId="34" borderId="0" xfId="51" applyFill="1" applyAlignment="1" applyProtection="1">
      <alignment wrapText="1"/>
      <protection locked="0"/>
    </xf>
    <xf numFmtId="0" fontId="2" fillId="34" borderId="0" xfId="51" applyFill="1" applyAlignment="1">
      <alignment wrapText="1"/>
    </xf>
    <xf numFmtId="0" fontId="89" fillId="34" borderId="16" xfId="51" applyFont="1" applyFill="1" applyBorder="1" applyAlignment="1" applyProtection="1">
      <alignment wrapText="1"/>
      <protection locked="0"/>
    </xf>
    <xf numFmtId="0" fontId="85" fillId="34" borderId="68" xfId="46" applyFill="1" applyBorder="1" applyAlignment="1">
      <alignment horizontal="left" vertical="center" wrapText="1"/>
    </xf>
    <xf numFmtId="0" fontId="90" fillId="34" borderId="57" xfId="51" applyFont="1" applyFill="1" applyBorder="1" applyAlignment="1">
      <alignment horizontal="left" vertical="center" wrapText="1"/>
    </xf>
    <xf numFmtId="0" fontId="90" fillId="34" borderId="56" xfId="51" applyFont="1" applyFill="1" applyBorder="1" applyAlignment="1">
      <alignment horizontal="left" vertical="center" wrapText="1"/>
    </xf>
    <xf numFmtId="0" fontId="89" fillId="34" borderId="39" xfId="51" applyFont="1" applyFill="1" applyBorder="1" applyAlignment="1" applyProtection="1">
      <alignment wrapText="1"/>
      <protection locked="0"/>
    </xf>
    <xf numFmtId="0" fontId="85" fillId="34" borderId="69" xfId="46" applyFill="1" applyBorder="1" applyAlignment="1">
      <alignment horizontal="left" vertical="center" wrapText="1"/>
    </xf>
    <xf numFmtId="0" fontId="90" fillId="34" borderId="32" xfId="51" applyFont="1" applyFill="1" applyBorder="1" applyAlignment="1">
      <alignment horizontal="left" vertical="center" wrapText="1"/>
    </xf>
    <xf numFmtId="0" fontId="90" fillId="34" borderId="70" xfId="51" applyFont="1" applyFill="1" applyBorder="1" applyAlignment="1">
      <alignment horizontal="left" vertical="center" wrapText="1"/>
    </xf>
    <xf numFmtId="0" fontId="2" fillId="34" borderId="0" xfId="51" applyFill="1" applyAlignment="1">
      <alignment vertical="center"/>
    </xf>
    <xf numFmtId="0" fontId="86" fillId="34" borderId="0" xfId="51" applyFont="1" applyFill="1" applyAlignment="1">
      <alignment vertical="center"/>
    </xf>
    <xf numFmtId="0" fontId="2" fillId="34" borderId="26" xfId="51" applyFill="1" applyBorder="1"/>
    <xf numFmtId="0" fontId="2" fillId="34" borderId="10" xfId="51" applyFill="1" applyBorder="1" applyAlignment="1">
      <alignment vertical="center"/>
    </xf>
    <xf numFmtId="0" fontId="2" fillId="34" borderId="14" xfId="51" applyFill="1" applyBorder="1" applyAlignment="1">
      <alignment vertical="center"/>
    </xf>
    <xf numFmtId="0" fontId="2" fillId="34" borderId="11" xfId="51" applyFill="1" applyBorder="1" applyAlignment="1">
      <alignment vertical="center"/>
    </xf>
    <xf numFmtId="0" fontId="2" fillId="34" borderId="28" xfId="51" applyFill="1" applyBorder="1"/>
    <xf numFmtId="0" fontId="2" fillId="34" borderId="49" xfId="51" applyFill="1" applyBorder="1" applyAlignment="1">
      <alignment vertical="center"/>
    </xf>
    <xf numFmtId="0" fontId="2" fillId="34" borderId="106" xfId="51" applyFill="1" applyBorder="1" applyAlignment="1">
      <alignment vertical="center"/>
    </xf>
    <xf numFmtId="0" fontId="2" fillId="34" borderId="50" xfId="51" applyFill="1" applyBorder="1" applyAlignment="1">
      <alignment vertical="center"/>
    </xf>
    <xf numFmtId="0" fontId="85" fillId="34" borderId="66" xfId="46" applyFill="1" applyBorder="1" applyAlignment="1">
      <alignment horizontal="left" vertical="center" wrapText="1"/>
    </xf>
    <xf numFmtId="0" fontId="90" fillId="34" borderId="31" xfId="51" applyFont="1" applyFill="1" applyBorder="1" applyAlignment="1">
      <alignment horizontal="left" vertical="center" wrapText="1"/>
    </xf>
    <xf numFmtId="0" fontId="90" fillId="34" borderId="67" xfId="51" applyFont="1" applyFill="1" applyBorder="1" applyAlignment="1">
      <alignment horizontal="left" vertical="center" wrapText="1"/>
    </xf>
    <xf numFmtId="0" fontId="84" fillId="34" borderId="0" xfId="51" applyFont="1" applyFill="1"/>
    <xf numFmtId="0" fontId="90" fillId="34" borderId="0" xfId="51" applyFont="1" applyFill="1" applyAlignment="1">
      <alignment horizontal="left" vertical="center" wrapText="1"/>
    </xf>
    <xf numFmtId="0" fontId="90" fillId="34" borderId="0" xfId="51" applyFont="1" applyFill="1" applyAlignment="1">
      <alignment horizontal="left" vertical="top" wrapText="1"/>
    </xf>
    <xf numFmtId="0" fontId="85" fillId="34" borderId="0" xfId="46" applyFill="1"/>
    <xf numFmtId="0" fontId="2" fillId="0" borderId="0" xfId="51" applyProtection="1">
      <protection locked="0"/>
    </xf>
    <xf numFmtId="0" fontId="2" fillId="0" borderId="0" xfId="51"/>
    <xf numFmtId="0" fontId="79" fillId="0" borderId="27" xfId="0" applyFont="1" applyBorder="1" applyAlignment="1">
      <alignment horizontal="left" vertical="center" wrapText="1"/>
    </xf>
    <xf numFmtId="0" fontId="16" fillId="0" borderId="107" xfId="0" applyFont="1" applyBorder="1" applyAlignment="1">
      <alignment horizontal="center" vertical="center"/>
    </xf>
    <xf numFmtId="0" fontId="7" fillId="0" borderId="39" xfId="0" applyFont="1" applyBorder="1" applyAlignment="1">
      <alignment horizontal="center" vertical="center"/>
    </xf>
    <xf numFmtId="0" fontId="7" fillId="0" borderId="48" xfId="0" applyFont="1" applyBorder="1" applyAlignment="1">
      <alignment vertical="center"/>
    </xf>
    <xf numFmtId="0" fontId="49" fillId="0" borderId="16" xfId="0" applyFont="1" applyBorder="1" applyAlignment="1">
      <alignment horizontal="left" vertical="center"/>
    </xf>
    <xf numFmtId="0" fontId="16" fillId="0" borderId="21" xfId="0" applyFont="1" applyBorder="1" applyAlignment="1">
      <alignment horizontal="center" vertical="center"/>
    </xf>
    <xf numFmtId="0" fontId="7" fillId="0" borderId="34" xfId="0" applyFont="1" applyBorder="1" applyAlignment="1" applyProtection="1">
      <alignment horizontal="center" vertical="center"/>
      <protection locked="0"/>
    </xf>
    <xf numFmtId="0" fontId="44" fillId="0" borderId="53" xfId="0" applyFont="1" applyBorder="1" applyAlignment="1">
      <alignment horizontal="left" vertical="center" wrapText="1"/>
    </xf>
    <xf numFmtId="0" fontId="14" fillId="0" borderId="48" xfId="0" applyFont="1" applyBorder="1" applyAlignment="1">
      <alignment horizontal="left" vertical="center" wrapText="1"/>
    </xf>
    <xf numFmtId="0" fontId="7" fillId="38" borderId="48" xfId="0" applyFont="1" applyFill="1" applyBorder="1" applyAlignment="1" applyProtection="1">
      <alignment horizontal="center" vertical="center"/>
      <protection locked="0"/>
    </xf>
    <xf numFmtId="0" fontId="44" fillId="0" borderId="16" xfId="0" applyFont="1" applyBorder="1" applyAlignment="1">
      <alignment vertical="center" wrapText="1"/>
    </xf>
    <xf numFmtId="49" fontId="7" fillId="0" borderId="30" xfId="0" applyNumberFormat="1" applyFont="1" applyBorder="1" applyAlignment="1">
      <alignment horizontal="left" vertical="center"/>
    </xf>
    <xf numFmtId="0" fontId="7" fillId="38" borderId="48" xfId="0" applyFont="1" applyFill="1" applyBorder="1" applyAlignment="1">
      <alignment horizontal="center" vertical="center"/>
    </xf>
    <xf numFmtId="2" fontId="7" fillId="0" borderId="16" xfId="0" applyNumberFormat="1" applyFont="1" applyBorder="1" applyAlignment="1">
      <alignment horizontal="left" vertical="center"/>
    </xf>
    <xf numFmtId="0" fontId="7" fillId="38" borderId="20" xfId="0" applyFont="1" applyFill="1" applyBorder="1" applyAlignment="1" applyProtection="1">
      <alignment horizontal="center" vertical="center"/>
      <protection locked="0"/>
    </xf>
    <xf numFmtId="0" fontId="7" fillId="38" borderId="20" xfId="0" applyFont="1" applyFill="1" applyBorder="1" applyAlignment="1">
      <alignment horizontal="center" vertical="center"/>
    </xf>
    <xf numFmtId="0" fontId="7" fillId="38" borderId="48" xfId="0" applyFont="1" applyFill="1" applyBorder="1" applyAlignment="1" applyProtection="1">
      <alignment vertical="center"/>
      <protection locked="0"/>
    </xf>
    <xf numFmtId="0" fontId="14" fillId="0" borderId="48" xfId="43" applyFont="1" applyBorder="1" applyAlignment="1">
      <alignment vertical="center" wrapText="1"/>
    </xf>
    <xf numFmtId="0" fontId="7" fillId="24" borderId="48" xfId="0" applyFont="1" applyFill="1" applyBorder="1" applyAlignment="1">
      <alignment horizontal="center" vertical="center"/>
    </xf>
    <xf numFmtId="0" fontId="7" fillId="0" borderId="26" xfId="0" applyFont="1" applyBorder="1" applyAlignment="1">
      <alignment horizontal="left" vertical="center"/>
    </xf>
    <xf numFmtId="0" fontId="92" fillId="0" borderId="53" xfId="0" applyFont="1" applyBorder="1" applyAlignment="1">
      <alignment vertical="center"/>
    </xf>
    <xf numFmtId="0" fontId="16" fillId="0" borderId="62" xfId="0" applyFont="1" applyBorder="1" applyAlignment="1">
      <alignment horizontal="center" vertical="center"/>
    </xf>
    <xf numFmtId="0" fontId="44" fillId="0" borderId="48" xfId="0" applyFont="1" applyBorder="1" applyAlignment="1">
      <alignment vertical="center" wrapText="1"/>
    </xf>
    <xf numFmtId="0" fontId="17" fillId="24" borderId="102" xfId="0" applyFont="1" applyFill="1" applyBorder="1" applyAlignment="1">
      <alignment horizontal="center" vertical="center"/>
    </xf>
    <xf numFmtId="0" fontId="17" fillId="24" borderId="104" xfId="0" applyFont="1" applyFill="1" applyBorder="1" applyAlignment="1">
      <alignment horizontal="center" vertical="center"/>
    </xf>
    <xf numFmtId="0" fontId="0" fillId="24" borderId="48" xfId="0" applyFill="1" applyBorder="1" applyAlignment="1">
      <alignment vertical="center"/>
    </xf>
    <xf numFmtId="0" fontId="11" fillId="24" borderId="48" xfId="0" applyFont="1" applyFill="1" applyBorder="1" applyAlignment="1">
      <alignment horizontal="center" vertical="center"/>
    </xf>
    <xf numFmtId="0" fontId="7" fillId="38" borderId="20" xfId="0" applyFont="1" applyFill="1" applyBorder="1" applyAlignment="1" applyProtection="1">
      <alignment vertical="center"/>
      <protection locked="0"/>
    </xf>
    <xf numFmtId="49" fontId="7" fillId="25" borderId="17" xfId="0" applyNumberFormat="1" applyFont="1" applyFill="1" applyBorder="1" applyAlignment="1">
      <alignment vertical="center"/>
    </xf>
    <xf numFmtId="0" fontId="14" fillId="35" borderId="39" xfId="0" applyFont="1" applyFill="1" applyBorder="1" applyAlignment="1">
      <alignment vertical="center" wrapText="1"/>
    </xf>
    <xf numFmtId="0" fontId="7" fillId="38" borderId="34" xfId="0" applyFont="1" applyFill="1" applyBorder="1" applyAlignment="1">
      <alignment vertical="center"/>
    </xf>
    <xf numFmtId="0" fontId="16" fillId="26" borderId="39" xfId="0" applyFont="1" applyFill="1" applyBorder="1" applyAlignment="1">
      <alignment horizontal="center" vertical="center"/>
    </xf>
    <xf numFmtId="0" fontId="17" fillId="0" borderId="39" xfId="0" applyFont="1" applyBorder="1" applyAlignment="1">
      <alignment horizontal="center" vertical="center"/>
    </xf>
    <xf numFmtId="0" fontId="44" fillId="0" borderId="20" xfId="0" applyFont="1" applyBorder="1" applyAlignment="1">
      <alignment horizontal="left" vertical="center" wrapText="1"/>
    </xf>
    <xf numFmtId="0" fontId="14" fillId="0" borderId="61" xfId="0" applyFont="1" applyBorder="1" applyAlignment="1">
      <alignment horizontal="right" vertical="center" wrapText="1"/>
    </xf>
    <xf numFmtId="0" fontId="44" fillId="0" borderId="62" xfId="0" applyFont="1" applyBorder="1" applyAlignment="1">
      <alignment vertical="center" wrapText="1"/>
    </xf>
    <xf numFmtId="0" fontId="16" fillId="35" borderId="37" xfId="0" applyFont="1" applyFill="1" applyBorder="1" applyAlignment="1">
      <alignment horizontal="center" vertical="center"/>
    </xf>
    <xf numFmtId="0" fontId="16" fillId="25" borderId="71" xfId="0" applyFont="1" applyFill="1" applyBorder="1" applyAlignment="1">
      <alignment horizontal="center" vertical="center"/>
    </xf>
    <xf numFmtId="0" fontId="12" fillId="0" borderId="53" xfId="0" applyFont="1" applyBorder="1" applyAlignment="1">
      <alignment horizontal="center" vertical="center"/>
    </xf>
    <xf numFmtId="0" fontId="15" fillId="24" borderId="26" xfId="0" applyFont="1" applyFill="1" applyBorder="1" applyAlignment="1">
      <alignment horizontal="left" vertical="center"/>
    </xf>
    <xf numFmtId="0" fontId="20" fillId="24" borderId="29" xfId="0" applyFont="1" applyFill="1" applyBorder="1" applyAlignment="1">
      <alignment vertical="center"/>
    </xf>
    <xf numFmtId="0" fontId="7" fillId="24" borderId="0" xfId="0" applyFont="1" applyFill="1" applyAlignment="1">
      <alignment horizontal="center" vertical="center"/>
    </xf>
    <xf numFmtId="0" fontId="0" fillId="0" borderId="48" xfId="0" applyBorder="1" applyAlignment="1">
      <alignment horizontal="center"/>
    </xf>
    <xf numFmtId="0" fontId="0" fillId="0" borderId="17" xfId="0" applyBorder="1" applyAlignment="1">
      <alignment horizontal="center"/>
    </xf>
    <xf numFmtId="0" fontId="0" fillId="0" borderId="27" xfId="0" applyBorder="1" applyAlignment="1">
      <alignment vertical="center"/>
    </xf>
    <xf numFmtId="0" fontId="49" fillId="0" borderId="62" xfId="0" applyFont="1" applyBorder="1" applyAlignment="1">
      <alignment horizontal="left" vertical="center"/>
    </xf>
    <xf numFmtId="0" fontId="0" fillId="0" borderId="25" xfId="0" applyBorder="1" applyAlignment="1">
      <alignment vertical="center"/>
    </xf>
    <xf numFmtId="0" fontId="44" fillId="0" borderId="37" xfId="0" applyFont="1" applyBorder="1" applyAlignment="1">
      <alignment horizontal="left" vertical="center" wrapText="1"/>
    </xf>
    <xf numFmtId="0" fontId="7" fillId="24" borderId="53" xfId="0" applyFont="1" applyFill="1" applyBorder="1" applyAlignment="1" applyProtection="1">
      <alignment horizontal="center" vertical="center"/>
      <protection locked="0"/>
    </xf>
    <xf numFmtId="0" fontId="44" fillId="0" borderId="20" xfId="0" applyFont="1" applyBorder="1" applyAlignment="1">
      <alignment vertical="center" wrapText="1"/>
    </xf>
    <xf numFmtId="0" fontId="7" fillId="0" borderId="24" xfId="0" applyFont="1" applyBorder="1" applyAlignment="1">
      <alignment horizontal="center" vertical="center"/>
    </xf>
    <xf numFmtId="0" fontId="0" fillId="37" borderId="0" xfId="0" applyFill="1" applyAlignment="1">
      <alignment vertical="center"/>
    </xf>
    <xf numFmtId="0" fontId="50" fillId="37" borderId="0" xfId="0" applyFont="1" applyFill="1" applyAlignment="1">
      <alignment vertical="center"/>
    </xf>
    <xf numFmtId="49" fontId="7" fillId="37" borderId="55" xfId="0" applyNumberFormat="1" applyFont="1" applyFill="1" applyBorder="1" applyAlignment="1">
      <alignment horizontal="left" vertical="center"/>
    </xf>
    <xf numFmtId="0" fontId="45" fillId="37" borderId="55" xfId="0" applyFont="1" applyFill="1" applyBorder="1" applyAlignment="1">
      <alignment vertical="center" wrapText="1"/>
    </xf>
    <xf numFmtId="0" fontId="94" fillId="25" borderId="0" xfId="0" applyFont="1" applyFill="1" applyAlignment="1">
      <alignment vertical="center"/>
    </xf>
    <xf numFmtId="0" fontId="5" fillId="37" borderId="0" xfId="0" applyFont="1" applyFill="1" applyAlignment="1">
      <alignment vertical="center"/>
    </xf>
    <xf numFmtId="0" fontId="44" fillId="0" borderId="55" xfId="0" applyFont="1" applyBorder="1" applyAlignment="1">
      <alignment vertical="center" wrapText="1"/>
    </xf>
    <xf numFmtId="0" fontId="95" fillId="0" borderId="16" xfId="0" applyFont="1" applyBorder="1" applyAlignment="1">
      <alignment horizontal="center" vertical="center"/>
    </xf>
    <xf numFmtId="49" fontId="96" fillId="0" borderId="20" xfId="0" applyNumberFormat="1" applyFont="1" applyBorder="1" applyAlignment="1">
      <alignment horizontal="left" vertical="center"/>
    </xf>
    <xf numFmtId="0" fontId="98" fillId="24" borderId="16" xfId="0" applyFont="1" applyFill="1" applyBorder="1" applyAlignment="1" applyProtection="1">
      <alignment horizontal="center" vertical="center"/>
      <protection locked="0"/>
    </xf>
    <xf numFmtId="0" fontId="99" fillId="0" borderId="37" xfId="0" applyFont="1" applyBorder="1" applyAlignment="1">
      <alignment horizontal="center" vertical="center"/>
    </xf>
    <xf numFmtId="0" fontId="100" fillId="0" borderId="20" xfId="0" applyFont="1" applyBorder="1" applyAlignment="1">
      <alignment horizontal="center" vertical="center"/>
    </xf>
    <xf numFmtId="0" fontId="101" fillId="0" borderId="0" xfId="0" applyFont="1" applyAlignment="1">
      <alignment vertical="center"/>
    </xf>
    <xf numFmtId="0" fontId="102" fillId="37" borderId="0" xfId="0" applyFont="1" applyFill="1" applyAlignment="1">
      <alignment vertical="center"/>
    </xf>
    <xf numFmtId="0" fontId="97" fillId="37" borderId="0" xfId="0" applyFont="1" applyFill="1" applyAlignment="1">
      <alignment vertical="center"/>
    </xf>
    <xf numFmtId="0" fontId="98" fillId="24" borderId="16" xfId="0" applyFont="1" applyFill="1" applyBorder="1" applyAlignment="1">
      <alignment horizontal="center" vertical="center"/>
    </xf>
    <xf numFmtId="0" fontId="7" fillId="34" borderId="0" xfId="0" applyFont="1" applyFill="1" applyAlignment="1">
      <alignment vertical="center"/>
    </xf>
    <xf numFmtId="0" fontId="5" fillId="34" borderId="0" xfId="0" applyFont="1" applyFill="1" applyAlignment="1">
      <alignment vertical="center"/>
    </xf>
    <xf numFmtId="0" fontId="12" fillId="37" borderId="0" xfId="0" applyFont="1" applyFill="1" applyAlignment="1">
      <alignment horizontal="center" vertical="center"/>
    </xf>
    <xf numFmtId="0" fontId="57" fillId="0" borderId="62" xfId="0" applyFont="1" applyBorder="1" applyAlignment="1" applyProtection="1">
      <alignment horizontal="center"/>
      <protection locked="0"/>
    </xf>
    <xf numFmtId="0" fontId="57" fillId="0" borderId="60" xfId="0" applyFont="1" applyBorder="1" applyAlignment="1" applyProtection="1">
      <alignment horizontal="center"/>
      <protection locked="0"/>
    </xf>
    <xf numFmtId="0" fontId="57" fillId="0" borderId="63" xfId="0" applyFont="1" applyBorder="1" applyAlignment="1" applyProtection="1">
      <alignment horizontal="center"/>
      <protection locked="0"/>
    </xf>
    <xf numFmtId="0" fontId="57" fillId="0" borderId="65" xfId="0" applyFont="1" applyBorder="1" applyAlignment="1" applyProtection="1">
      <alignment horizontal="center"/>
      <protection locked="0"/>
    </xf>
    <xf numFmtId="0" fontId="50" fillId="0" borderId="63" xfId="0" applyFont="1" applyBorder="1" applyAlignment="1" applyProtection="1">
      <alignment horizontal="center"/>
      <protection locked="0"/>
    </xf>
    <xf numFmtId="0" fontId="57" fillId="0" borderId="61" xfId="0" applyFont="1" applyBorder="1" applyAlignment="1" applyProtection="1">
      <alignment horizontal="center"/>
      <protection locked="0"/>
    </xf>
    <xf numFmtId="0" fontId="57" fillId="0" borderId="76" xfId="0" applyFont="1" applyBorder="1" applyAlignment="1" applyProtection="1">
      <alignment horizontal="center"/>
      <protection locked="0"/>
    </xf>
    <xf numFmtId="0" fontId="50" fillId="0" borderId="62" xfId="0" applyFont="1" applyBorder="1" applyAlignment="1" applyProtection="1">
      <alignment horizontal="center"/>
      <protection locked="0"/>
    </xf>
    <xf numFmtId="0" fontId="55" fillId="0" borderId="16" xfId="0" applyFont="1" applyBorder="1" applyAlignment="1" applyProtection="1">
      <alignment horizontal="center" vertical="center"/>
      <protection locked="0"/>
    </xf>
    <xf numFmtId="0" fontId="50" fillId="0" borderId="37" xfId="0" applyFont="1" applyBorder="1" applyAlignment="1" applyProtection="1">
      <alignment horizontal="center" vertical="center"/>
      <protection locked="0"/>
    </xf>
    <xf numFmtId="0" fontId="55" fillId="0" borderId="39" xfId="0" applyFont="1" applyBorder="1" applyAlignment="1" applyProtection="1">
      <alignment horizontal="center" vertical="center"/>
      <protection locked="0"/>
    </xf>
    <xf numFmtId="0" fontId="50" fillId="0" borderId="39" xfId="0" applyFont="1" applyBorder="1" applyAlignment="1" applyProtection="1">
      <alignment horizontal="center" vertical="center"/>
      <protection locked="0"/>
    </xf>
    <xf numFmtId="0" fontId="14" fillId="0" borderId="27" xfId="0" applyFont="1" applyBorder="1" applyAlignment="1">
      <alignment horizontal="left"/>
    </xf>
    <xf numFmtId="0" fontId="0" fillId="0" borderId="19" xfId="0" applyBorder="1" applyAlignment="1">
      <alignment horizontal="left"/>
    </xf>
    <xf numFmtId="0" fontId="0" fillId="0" borderId="35" xfId="0" applyBorder="1" applyAlignment="1">
      <alignment horizontal="left"/>
    </xf>
    <xf numFmtId="0" fontId="55" fillId="0" borderId="53" xfId="0" applyFont="1" applyBorder="1" applyAlignment="1" applyProtection="1">
      <alignment horizontal="center" vertical="center"/>
      <protection locked="0"/>
    </xf>
    <xf numFmtId="0" fontId="50" fillId="0" borderId="62" xfId="0" applyFont="1" applyBorder="1" applyAlignment="1" applyProtection="1">
      <alignment horizontal="center" vertical="center"/>
      <protection locked="0"/>
    </xf>
    <xf numFmtId="0" fontId="50" fillId="0" borderId="63" xfId="0" applyFont="1" applyBorder="1" applyAlignment="1" applyProtection="1">
      <alignment horizontal="center" vertical="center"/>
      <protection locked="0"/>
    </xf>
    <xf numFmtId="0" fontId="55" fillId="0" borderId="58" xfId="0" applyFont="1" applyBorder="1" applyAlignment="1" applyProtection="1">
      <alignment horizontal="center" vertical="center"/>
      <protection locked="0"/>
    </xf>
    <xf numFmtId="0" fontId="50" fillId="0" borderId="64" xfId="0" applyFont="1" applyBorder="1" applyAlignment="1" applyProtection="1">
      <alignment horizontal="center" vertical="center"/>
      <protection locked="0"/>
    </xf>
    <xf numFmtId="0" fontId="13" fillId="0" borderId="27" xfId="0" applyFont="1" applyBorder="1" applyAlignment="1">
      <alignment horizontal="left" vertical="center"/>
    </xf>
    <xf numFmtId="0" fontId="13" fillId="0" borderId="19" xfId="0" applyFont="1" applyBorder="1" applyAlignment="1">
      <alignment horizontal="left" vertical="center"/>
    </xf>
    <xf numFmtId="0" fontId="0" fillId="0" borderId="35" xfId="0" applyBorder="1" applyAlignment="1">
      <alignment vertical="center"/>
    </xf>
    <xf numFmtId="0" fontId="55" fillId="0" borderId="27" xfId="0" applyFont="1" applyBorder="1" applyAlignment="1" applyProtection="1">
      <alignment horizontal="center" vertical="center"/>
      <protection locked="0"/>
    </xf>
    <xf numFmtId="0" fontId="50" fillId="0" borderId="35" xfId="0" applyFont="1" applyBorder="1" applyAlignment="1" applyProtection="1">
      <alignment horizontal="center" vertical="center"/>
      <protection locked="0"/>
    </xf>
    <xf numFmtId="0" fontId="50" fillId="0" borderId="19" xfId="0" applyFont="1" applyBorder="1" applyAlignment="1" applyProtection="1">
      <alignment horizontal="center" vertical="center"/>
      <protection locked="0"/>
    </xf>
    <xf numFmtId="0" fontId="6" fillId="33" borderId="27" xfId="0" applyFont="1" applyFill="1" applyBorder="1" applyAlignment="1">
      <alignment horizontal="center" vertical="center"/>
    </xf>
    <xf numFmtId="0" fontId="6" fillId="33" borderId="19" xfId="0" applyFont="1" applyFill="1" applyBorder="1" applyAlignment="1">
      <alignment horizontal="center" vertical="center"/>
    </xf>
    <xf numFmtId="0" fontId="0" fillId="0" borderId="35" xfId="0" applyBorder="1"/>
    <xf numFmtId="0" fontId="13" fillId="0" borderId="44" xfId="0" applyFont="1" applyBorder="1" applyAlignment="1">
      <alignment horizontal="left" vertical="center"/>
    </xf>
    <xf numFmtId="0" fontId="14" fillId="0" borderId="29" xfId="0" applyFont="1" applyBorder="1" applyAlignment="1">
      <alignment horizontal="left"/>
    </xf>
    <xf numFmtId="0" fontId="0" fillId="0" borderId="45" xfId="0" applyBorder="1"/>
    <xf numFmtId="0" fontId="13" fillId="0" borderId="44" xfId="0" applyFont="1" applyBorder="1" applyAlignment="1">
      <alignment horizontal="left" vertical="center" wrapText="1"/>
    </xf>
    <xf numFmtId="0" fontId="13" fillId="0" borderId="29" xfId="0" applyFont="1" applyBorder="1" applyAlignment="1">
      <alignment horizontal="left" vertical="center" wrapText="1"/>
    </xf>
    <xf numFmtId="0" fontId="55" fillId="0" borderId="17" xfId="0" applyFont="1" applyBorder="1" applyAlignment="1" applyProtection="1">
      <alignment horizontal="center" vertical="center"/>
      <protection locked="0"/>
    </xf>
    <xf numFmtId="0" fontId="50" fillId="0" borderId="15" xfId="0" applyFont="1" applyBorder="1" applyAlignment="1" applyProtection="1">
      <alignment horizontal="center" vertical="center"/>
      <protection locked="0"/>
    </xf>
    <xf numFmtId="0" fontId="50" fillId="0" borderId="16" xfId="0" applyFont="1" applyBorder="1" applyAlignment="1" applyProtection="1">
      <alignment horizontal="center" vertical="center"/>
      <protection locked="0"/>
    </xf>
    <xf numFmtId="0" fontId="57" fillId="0" borderId="55" xfId="0" applyFont="1" applyBorder="1" applyAlignment="1" applyProtection="1">
      <alignment horizontal="center"/>
      <protection locked="0"/>
    </xf>
    <xf numFmtId="0" fontId="57" fillId="0" borderId="23" xfId="0" applyFont="1" applyBorder="1" applyAlignment="1" applyProtection="1">
      <alignment horizontal="center"/>
      <protection locked="0"/>
    </xf>
    <xf numFmtId="0" fontId="50" fillId="0" borderId="55" xfId="0" applyFont="1" applyBorder="1" applyAlignment="1" applyProtection="1">
      <alignment horizontal="center"/>
      <protection locked="0"/>
    </xf>
    <xf numFmtId="0" fontId="50" fillId="0" borderId="53" xfId="0" applyFont="1" applyBorder="1" applyAlignment="1" applyProtection="1">
      <alignment horizontal="center" vertical="center"/>
      <protection locked="0"/>
    </xf>
    <xf numFmtId="0" fontId="50" fillId="0" borderId="59" xfId="0" applyFont="1" applyBorder="1" applyAlignment="1" applyProtection="1">
      <alignment horizontal="center" vertical="center"/>
      <protection locked="0"/>
    </xf>
    <xf numFmtId="0" fontId="57" fillId="0" borderId="21" xfId="0" applyFont="1" applyBorder="1" applyAlignment="1" applyProtection="1">
      <alignment horizontal="center"/>
      <protection locked="0"/>
    </xf>
    <xf numFmtId="0" fontId="0" fillId="0" borderId="27" xfId="0" applyBorder="1" applyAlignment="1">
      <alignment horizontal="center"/>
    </xf>
    <xf numFmtId="0" fontId="0" fillId="0" borderId="19" xfId="0" applyBorder="1" applyAlignment="1">
      <alignment horizontal="center"/>
    </xf>
    <xf numFmtId="0" fontId="50" fillId="0" borderId="23" xfId="0" applyFont="1" applyBorder="1" applyAlignment="1" applyProtection="1">
      <alignment horizontal="center"/>
      <protection locked="0"/>
    </xf>
    <xf numFmtId="0" fontId="50" fillId="0" borderId="21" xfId="0" applyFont="1" applyBorder="1" applyAlignment="1" applyProtection="1">
      <alignment horizontal="center"/>
      <protection locked="0"/>
    </xf>
    <xf numFmtId="0" fontId="50" fillId="0" borderId="15" xfId="0" applyFont="1" applyBorder="1" applyAlignment="1" applyProtection="1">
      <alignment horizontal="center"/>
      <protection locked="0"/>
    </xf>
    <xf numFmtId="0" fontId="50" fillId="0" borderId="18" xfId="0" applyFont="1" applyBorder="1" applyAlignment="1" applyProtection="1">
      <alignment horizontal="center"/>
      <protection locked="0"/>
    </xf>
    <xf numFmtId="0" fontId="50" fillId="0" borderId="17" xfId="0" applyFont="1" applyBorder="1" applyAlignment="1" applyProtection="1">
      <alignment horizontal="center" vertical="center"/>
      <protection locked="0"/>
    </xf>
    <xf numFmtId="0" fontId="50" fillId="0" borderId="22" xfId="0" applyFont="1" applyBorder="1" applyAlignment="1" applyProtection="1">
      <alignment horizontal="center"/>
      <protection locked="0"/>
    </xf>
    <xf numFmtId="0" fontId="50" fillId="0" borderId="37" xfId="0" applyFont="1" applyBorder="1" applyAlignment="1" applyProtection="1">
      <alignment horizontal="center"/>
      <protection locked="0"/>
    </xf>
    <xf numFmtId="0" fontId="50" fillId="0" borderId="24" xfId="0" applyFont="1" applyBorder="1" applyAlignment="1" applyProtection="1">
      <alignment horizontal="center"/>
      <protection locked="0"/>
    </xf>
    <xf numFmtId="0" fontId="50" fillId="0" borderId="65" xfId="0" applyFont="1" applyBorder="1" applyAlignment="1" applyProtection="1">
      <alignment horizontal="center"/>
      <protection locked="0"/>
    </xf>
    <xf numFmtId="0" fontId="50" fillId="0" borderId="61" xfId="0" applyFont="1" applyBorder="1" applyAlignment="1" applyProtection="1">
      <alignment horizontal="center"/>
      <protection locked="0"/>
    </xf>
    <xf numFmtId="0" fontId="50" fillId="0" borderId="25" xfId="0" applyFont="1" applyBorder="1" applyAlignment="1" applyProtection="1">
      <alignment horizontal="center"/>
      <protection locked="0"/>
    </xf>
    <xf numFmtId="0" fontId="50" fillId="0" borderId="25" xfId="0" applyFont="1" applyBorder="1" applyAlignment="1" applyProtection="1">
      <alignment horizontal="center" vertical="center"/>
      <protection locked="0"/>
    </xf>
    <xf numFmtId="0" fontId="13" fillId="0" borderId="34" xfId="0" applyFont="1" applyBorder="1" applyAlignment="1">
      <alignment vertical="center" wrapText="1"/>
    </xf>
    <xf numFmtId="0" fontId="13" fillId="0" borderId="34" xfId="0" applyFont="1" applyBorder="1" applyAlignment="1">
      <alignment vertical="center"/>
    </xf>
    <xf numFmtId="191" fontId="17" fillId="0" borderId="82" xfId="0" applyNumberFormat="1" applyFont="1" applyBorder="1" applyAlignment="1">
      <alignment horizontal="left" vertical="center"/>
    </xf>
    <xf numFmtId="0" fontId="0" fillId="0" borderId="83" xfId="0" applyBorder="1" applyAlignment="1">
      <alignment horizontal="left" vertical="center"/>
    </xf>
    <xf numFmtId="0" fontId="0" fillId="0" borderId="84" xfId="0" applyBorder="1" applyAlignment="1">
      <alignment horizontal="left" vertical="center"/>
    </xf>
    <xf numFmtId="0" fontId="16" fillId="0" borderId="77" xfId="0" applyFont="1" applyBorder="1" applyAlignment="1">
      <alignment horizontal="center" vertical="center"/>
    </xf>
    <xf numFmtId="0" fontId="16" fillId="0" borderId="78" xfId="0" applyFont="1" applyBorder="1" applyAlignment="1">
      <alignment horizontal="center" vertical="center"/>
    </xf>
    <xf numFmtId="0" fontId="0" fillId="0" borderId="79" xfId="0" applyBorder="1" applyAlignment="1">
      <alignment horizontal="center" vertical="center"/>
    </xf>
    <xf numFmtId="0" fontId="43" fillId="0" borderId="16" xfId="0" applyFont="1" applyBorder="1" applyAlignment="1" applyProtection="1">
      <alignment vertical="center"/>
      <protection locked="0"/>
    </xf>
    <xf numFmtId="0" fontId="19" fillId="0" borderId="78" xfId="0" applyFont="1" applyBorder="1" applyAlignment="1">
      <alignment horizontal="center" vertical="center"/>
    </xf>
    <xf numFmtId="0" fontId="0" fillId="0" borderId="79" xfId="0" applyBorder="1" applyAlignment="1">
      <alignment vertical="center"/>
    </xf>
    <xf numFmtId="0" fontId="9" fillId="0" borderId="16" xfId="0" applyFont="1" applyBorder="1" applyAlignment="1" applyProtection="1">
      <alignment vertical="center"/>
      <protection locked="0"/>
    </xf>
    <xf numFmtId="0" fontId="0" fillId="0" borderId="37"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50" fillId="0" borderId="76" xfId="0" applyFont="1" applyBorder="1" applyAlignment="1" applyProtection="1">
      <alignment horizontal="center" vertical="center"/>
      <protection locked="0"/>
    </xf>
    <xf numFmtId="0" fontId="50" fillId="0" borderId="53" xfId="0" applyFont="1" applyBorder="1" applyAlignment="1" applyProtection="1">
      <alignment vertical="center"/>
      <protection locked="0"/>
    </xf>
    <xf numFmtId="0" fontId="0" fillId="0" borderId="55" xfId="0" applyBorder="1" applyAlignment="1">
      <alignment horizontal="center" vertical="center"/>
    </xf>
    <xf numFmtId="0" fontId="0" fillId="0" borderId="21" xfId="0" applyBorder="1" applyAlignment="1">
      <alignment horizontal="center" vertical="center"/>
    </xf>
    <xf numFmtId="0" fontId="0" fillId="0" borderId="21" xfId="0" applyBorder="1" applyAlignment="1">
      <alignment vertical="center"/>
    </xf>
    <xf numFmtId="0" fontId="0" fillId="0" borderId="23" xfId="0" applyBorder="1" applyAlignment="1">
      <alignment vertical="center"/>
    </xf>
    <xf numFmtId="0" fontId="50" fillId="0" borderId="55" xfId="0" applyFont="1" applyBorder="1" applyAlignment="1" applyProtection="1">
      <alignment horizontal="center" vertical="center"/>
      <protection locked="0"/>
    </xf>
    <xf numFmtId="0" fontId="50" fillId="0" borderId="23" xfId="0" applyFont="1" applyBorder="1" applyAlignment="1" applyProtection="1">
      <alignment horizontal="center" vertical="center"/>
      <protection locked="0"/>
    </xf>
    <xf numFmtId="0" fontId="5" fillId="0" borderId="37" xfId="0" applyFont="1" applyBorder="1" applyAlignment="1" applyProtection="1">
      <alignment horizontal="center" vertical="center"/>
      <protection locked="0"/>
    </xf>
    <xf numFmtId="0" fontId="49" fillId="0" borderId="37" xfId="0" applyFont="1" applyBorder="1" applyAlignment="1">
      <alignment horizontal="left" vertical="center"/>
    </xf>
    <xf numFmtId="0" fontId="49" fillId="0" borderId="24" xfId="0" applyFont="1" applyBorder="1" applyAlignment="1">
      <alignment horizontal="left" vertical="center"/>
    </xf>
    <xf numFmtId="0" fontId="49" fillId="0" borderId="25" xfId="0" applyFont="1" applyBorder="1" applyAlignment="1">
      <alignment horizontal="left" vertical="center"/>
    </xf>
    <xf numFmtId="0" fontId="50" fillId="0" borderId="22" xfId="0" applyFont="1" applyBorder="1" applyAlignment="1" applyProtection="1">
      <alignment horizontal="center" vertical="center"/>
      <protection locked="0"/>
    </xf>
    <xf numFmtId="0" fontId="97" fillId="0" borderId="55" xfId="0" applyFont="1" applyBorder="1" applyAlignment="1" applyProtection="1">
      <alignment horizontal="center" vertical="center"/>
      <protection locked="0"/>
    </xf>
    <xf numFmtId="0" fontId="97" fillId="0" borderId="23" xfId="0" applyFont="1" applyBorder="1" applyAlignment="1" applyProtection="1">
      <alignment horizontal="center" vertical="center"/>
      <protection locked="0"/>
    </xf>
    <xf numFmtId="0" fontId="97" fillId="0" borderId="37" xfId="0" applyFont="1" applyBorder="1" applyAlignment="1" applyProtection="1">
      <alignment horizontal="center" vertical="center"/>
      <protection locked="0"/>
    </xf>
    <xf numFmtId="0" fontId="97" fillId="0" borderId="25" xfId="0" applyFont="1" applyBorder="1" applyAlignment="1" applyProtection="1">
      <alignment horizontal="center" vertical="center"/>
      <protection locked="0"/>
    </xf>
    <xf numFmtId="0" fontId="0" fillId="0" borderId="80" xfId="0" applyBorder="1" applyAlignment="1">
      <alignment vertical="center"/>
    </xf>
    <xf numFmtId="0" fontId="0" fillId="0" borderId="81" xfId="0" applyBorder="1"/>
    <xf numFmtId="0" fontId="50" fillId="0" borderId="30" xfId="0" applyFont="1" applyBorder="1" applyAlignment="1" applyProtection="1">
      <alignment horizontal="center" vertical="center"/>
      <protection locked="0"/>
    </xf>
    <xf numFmtId="0" fontId="50" fillId="0" borderId="33" xfId="0" applyFont="1" applyBorder="1" applyAlignment="1" applyProtection="1">
      <alignment horizontal="center" vertical="center"/>
      <protection locked="0"/>
    </xf>
    <xf numFmtId="0" fontId="14" fillId="0" borderId="55" xfId="0" applyFont="1" applyBorder="1" applyAlignment="1">
      <alignment horizontal="left" vertical="center"/>
    </xf>
    <xf numFmtId="0" fontId="14" fillId="0" borderId="21" xfId="0" applyFont="1" applyBorder="1" applyAlignment="1">
      <alignment horizontal="left" vertical="center"/>
    </xf>
    <xf numFmtId="0" fontId="14" fillId="0" borderId="24" xfId="0" applyFont="1" applyBorder="1" applyAlignment="1">
      <alignment horizontal="left" vertical="center"/>
    </xf>
    <xf numFmtId="0" fontId="14" fillId="0" borderId="25" xfId="0" applyFont="1" applyBorder="1" applyAlignment="1">
      <alignment horizontal="left" vertical="center"/>
    </xf>
    <xf numFmtId="0" fontId="14" fillId="0" borderId="37" xfId="0" applyFont="1" applyBorder="1" applyAlignment="1">
      <alignment horizontal="left" vertical="center"/>
    </xf>
    <xf numFmtId="0" fontId="91" fillId="0" borderId="53" xfId="0" applyFont="1" applyBorder="1" applyAlignment="1" applyProtection="1">
      <alignment horizontal="center" vertical="center"/>
      <protection locked="0"/>
    </xf>
    <xf numFmtId="0" fontId="44" fillId="0" borderId="37" xfId="0" applyFont="1" applyBorder="1" applyAlignment="1">
      <alignment horizontal="left" vertical="center"/>
    </xf>
    <xf numFmtId="0" fontId="44" fillId="0" borderId="24" xfId="0" applyFont="1" applyBorder="1" applyAlignment="1">
      <alignment horizontal="left" vertical="center"/>
    </xf>
    <xf numFmtId="0" fontId="44" fillId="0" borderId="25" xfId="0" applyFont="1" applyBorder="1" applyAlignment="1">
      <alignment horizontal="left" vertical="center"/>
    </xf>
    <xf numFmtId="0" fontId="43" fillId="0" borderId="20" xfId="0" applyFont="1" applyBorder="1" applyAlignment="1" applyProtection="1">
      <alignment vertical="center"/>
      <protection locked="0"/>
    </xf>
    <xf numFmtId="0" fontId="9" fillId="0" borderId="20" xfId="0" applyFont="1" applyBorder="1" applyAlignment="1" applyProtection="1">
      <alignment vertical="center"/>
      <protection locked="0"/>
    </xf>
    <xf numFmtId="0" fontId="0" fillId="0" borderId="81" xfId="0" applyBorder="1" applyAlignment="1">
      <alignment vertical="center"/>
    </xf>
    <xf numFmtId="211" fontId="17" fillId="0" borderId="82" xfId="0" applyNumberFormat="1" applyFont="1" applyBorder="1" applyAlignment="1">
      <alignment horizontal="left" vertical="center"/>
    </xf>
    <xf numFmtId="211" fontId="0" fillId="0" borderId="83" xfId="0" applyNumberFormat="1" applyBorder="1" applyAlignment="1">
      <alignment horizontal="left" vertical="center"/>
    </xf>
    <xf numFmtId="211" fontId="0" fillId="0" borderId="84" xfId="0" applyNumberFormat="1" applyBorder="1" applyAlignment="1">
      <alignment horizontal="left" vertical="center"/>
    </xf>
    <xf numFmtId="239" fontId="17" fillId="0" borderId="82" xfId="0" applyNumberFormat="1" applyFont="1" applyBorder="1" applyAlignment="1">
      <alignment horizontal="left" vertical="center"/>
    </xf>
    <xf numFmtId="239" fontId="0" fillId="0" borderId="83" xfId="0" applyNumberFormat="1" applyBorder="1" applyAlignment="1">
      <alignment horizontal="left" vertical="center"/>
    </xf>
    <xf numFmtId="239" fontId="0" fillId="0" borderId="84" xfId="0" applyNumberFormat="1" applyBorder="1" applyAlignment="1">
      <alignment horizontal="left" vertical="center"/>
    </xf>
    <xf numFmtId="0" fontId="0" fillId="0" borderId="15"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182" fontId="17" fillId="0" borderId="82" xfId="0" applyNumberFormat="1" applyFont="1" applyBorder="1" applyAlignment="1">
      <alignment horizontal="left" vertical="center"/>
    </xf>
    <xf numFmtId="0" fontId="50" fillId="0" borderId="27" xfId="0" applyFont="1" applyBorder="1" applyAlignment="1" applyProtection="1">
      <alignment vertical="center"/>
      <protection locked="0"/>
    </xf>
    <xf numFmtId="0" fontId="50" fillId="0" borderId="35" xfId="0" applyFont="1" applyBorder="1" applyAlignment="1" applyProtection="1">
      <alignment vertical="center"/>
      <protection locked="0"/>
    </xf>
    <xf numFmtId="181" fontId="17" fillId="0" borderId="82" xfId="0" applyNumberFormat="1" applyFont="1" applyBorder="1" applyAlignment="1">
      <alignment horizontal="left" vertical="center"/>
    </xf>
    <xf numFmtId="0" fontId="49" fillId="0" borderId="62" xfId="0" applyFont="1" applyBorder="1" applyAlignment="1">
      <alignment horizontal="left" vertical="center"/>
    </xf>
    <xf numFmtId="0" fontId="49" fillId="0" borderId="60" xfId="0" applyFont="1" applyBorder="1" applyAlignment="1">
      <alignment horizontal="left" vertical="center"/>
    </xf>
    <xf numFmtId="0" fontId="49" fillId="0" borderId="76" xfId="0" applyFont="1" applyBorder="1" applyAlignment="1">
      <alignment horizontal="left" vertical="center"/>
    </xf>
    <xf numFmtId="0" fontId="0" fillId="0" borderId="30"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50" fillId="0" borderId="39" xfId="0" applyFont="1" applyBorder="1" applyAlignment="1" applyProtection="1">
      <alignment vertical="center"/>
      <protection locked="0"/>
    </xf>
    <xf numFmtId="0" fontId="5" fillId="0" borderId="79" xfId="0" applyFont="1" applyBorder="1" applyAlignment="1">
      <alignment vertical="center"/>
    </xf>
    <xf numFmtId="210" fontId="17" fillId="0" borderId="82" xfId="0" applyNumberFormat="1" applyFont="1" applyBorder="1" applyAlignment="1">
      <alignment horizontal="left" vertical="center"/>
    </xf>
    <xf numFmtId="210" fontId="0" fillId="0" borderId="83" xfId="0" applyNumberFormat="1" applyBorder="1" applyAlignment="1">
      <alignment horizontal="left" vertical="center"/>
    </xf>
    <xf numFmtId="210" fontId="0" fillId="0" borderId="84" xfId="0" applyNumberFormat="1" applyBorder="1" applyAlignment="1">
      <alignment horizontal="left" vertical="center"/>
    </xf>
    <xf numFmtId="224" fontId="17" fillId="0" borderId="82" xfId="0" applyNumberFormat="1" applyFont="1" applyBorder="1" applyAlignment="1">
      <alignment horizontal="left" vertical="center"/>
    </xf>
    <xf numFmtId="224" fontId="0" fillId="0" borderId="83" xfId="0" applyNumberFormat="1" applyBorder="1" applyAlignment="1">
      <alignment horizontal="left" vertical="center"/>
    </xf>
    <xf numFmtId="224" fontId="0" fillId="0" borderId="84" xfId="0" applyNumberFormat="1" applyBorder="1" applyAlignment="1">
      <alignment horizontal="left" vertical="center"/>
    </xf>
    <xf numFmtId="0" fontId="13" fillId="0" borderId="48" xfId="0" applyFont="1" applyBorder="1" applyAlignment="1">
      <alignment vertical="center" wrapText="1"/>
    </xf>
    <xf numFmtId="0" fontId="13" fillId="0" borderId="48" xfId="0" applyFont="1" applyBorder="1" applyAlignment="1">
      <alignment vertical="center"/>
    </xf>
    <xf numFmtId="189" fontId="17" fillId="0" borderId="82" xfId="0" applyNumberFormat="1" applyFont="1" applyBorder="1" applyAlignment="1">
      <alignment horizontal="left" vertical="center"/>
    </xf>
    <xf numFmtId="0" fontId="16" fillId="0" borderId="96" xfId="0" applyFont="1" applyBorder="1" applyAlignment="1">
      <alignment horizontal="center" vertical="center"/>
    </xf>
    <xf numFmtId="0" fontId="16" fillId="0" borderId="97" xfId="0" applyFont="1" applyBorder="1" applyAlignment="1">
      <alignment horizontal="center" vertical="center"/>
    </xf>
    <xf numFmtId="190" fontId="17" fillId="0" borderId="82" xfId="0" applyNumberFormat="1" applyFont="1" applyBorder="1" applyAlignment="1">
      <alignment horizontal="left" vertical="center"/>
    </xf>
    <xf numFmtId="230" fontId="17" fillId="0" borderId="82" xfId="0" applyNumberFormat="1" applyFont="1" applyBorder="1" applyAlignment="1">
      <alignment horizontal="left" vertical="center"/>
    </xf>
    <xf numFmtId="230" fontId="0" fillId="0" borderId="83" xfId="0" applyNumberFormat="1" applyBorder="1" applyAlignment="1">
      <alignment horizontal="left" vertical="center"/>
    </xf>
    <xf numFmtId="230" fontId="0" fillId="0" borderId="84" xfId="0" applyNumberFormat="1" applyBorder="1" applyAlignment="1">
      <alignment horizontal="left" vertical="center"/>
    </xf>
    <xf numFmtId="0" fontId="0" fillId="0" borderId="55" xfId="0" applyBorder="1" applyAlignment="1">
      <alignment horizontal="left" vertical="center"/>
    </xf>
    <xf numFmtId="0" fontId="0" fillId="0" borderId="21" xfId="0" applyBorder="1" applyAlignment="1">
      <alignment horizontal="left" vertical="center"/>
    </xf>
    <xf numFmtId="0" fontId="0" fillId="0" borderId="23" xfId="0" applyBorder="1" applyAlignment="1">
      <alignment horizontal="left" vertical="center"/>
    </xf>
    <xf numFmtId="240" fontId="17" fillId="0" borderId="82" xfId="0" applyNumberFormat="1" applyFont="1" applyBorder="1" applyAlignment="1">
      <alignment horizontal="left" vertical="center"/>
    </xf>
    <xf numFmtId="240" fontId="0" fillId="0" borderId="83" xfId="0" applyNumberFormat="1" applyBorder="1"/>
    <xf numFmtId="240" fontId="0" fillId="0" borderId="84" xfId="0" applyNumberFormat="1" applyBorder="1"/>
    <xf numFmtId="0" fontId="0" fillId="0" borderId="27" xfId="0" applyBorder="1" applyAlignment="1">
      <alignment vertical="center"/>
    </xf>
    <xf numFmtId="0" fontId="0" fillId="0" borderId="19" xfId="0" applyBorder="1" applyAlignment="1">
      <alignment vertical="center"/>
    </xf>
    <xf numFmtId="0" fontId="16" fillId="0" borderId="79" xfId="0" applyFont="1" applyBorder="1" applyAlignment="1">
      <alignment horizontal="center" vertical="center"/>
    </xf>
    <xf numFmtId="220" fontId="17" fillId="0" borderId="82" xfId="0" applyNumberFormat="1" applyFont="1" applyBorder="1" applyAlignment="1">
      <alignment horizontal="left" vertical="center"/>
    </xf>
    <xf numFmtId="220" fontId="0" fillId="0" borderId="83" xfId="0" applyNumberFormat="1" applyBorder="1" applyAlignment="1">
      <alignment horizontal="left" vertical="center"/>
    </xf>
    <xf numFmtId="220" fontId="0" fillId="0" borderId="84" xfId="0" applyNumberFormat="1" applyBorder="1" applyAlignment="1">
      <alignment horizontal="left" vertical="center"/>
    </xf>
    <xf numFmtId="0" fontId="50" fillId="0" borderId="65" xfId="0" applyFont="1" applyBorder="1" applyAlignment="1" applyProtection="1">
      <alignment horizontal="center" vertical="center"/>
      <protection locked="0"/>
    </xf>
    <xf numFmtId="0" fontId="0" fillId="0" borderId="63" xfId="0" applyBorder="1" applyAlignment="1">
      <alignment vertical="center"/>
    </xf>
    <xf numFmtId="0" fontId="0" fillId="0" borderId="99" xfId="0" applyBorder="1" applyAlignment="1">
      <alignment vertical="center"/>
    </xf>
    <xf numFmtId="0" fontId="14" fillId="0" borderId="27" xfId="0" applyFont="1" applyBorder="1" applyAlignment="1">
      <alignment horizontal="left" vertical="center"/>
    </xf>
    <xf numFmtId="0" fontId="0" fillId="0" borderId="19" xfId="0" applyBorder="1" applyAlignment="1">
      <alignment horizontal="left" vertical="center"/>
    </xf>
    <xf numFmtId="0" fontId="0" fillId="0" borderId="35" xfId="0" applyBorder="1" applyAlignment="1">
      <alignment horizontal="left" vertical="center"/>
    </xf>
    <xf numFmtId="195" fontId="17" fillId="0" borderId="82" xfId="0" applyNumberFormat="1" applyFont="1" applyBorder="1" applyAlignment="1">
      <alignment horizontal="left" vertical="center"/>
    </xf>
    <xf numFmtId="203" fontId="17" fillId="0" borderId="83" xfId="0" applyNumberFormat="1" applyFont="1" applyBorder="1" applyAlignment="1">
      <alignment horizontal="left" vertical="center"/>
    </xf>
    <xf numFmtId="0" fontId="44" fillId="0" borderId="44" xfId="0" applyFont="1" applyBorder="1" applyAlignment="1">
      <alignment vertical="center" wrapText="1"/>
    </xf>
    <xf numFmtId="0" fontId="0" fillId="0" borderId="29" xfId="0" applyBorder="1" applyAlignment="1">
      <alignment vertical="center"/>
    </xf>
    <xf numFmtId="0" fontId="0" fillId="0" borderId="45" xfId="0" applyBorder="1" applyAlignment="1">
      <alignment vertical="center"/>
    </xf>
    <xf numFmtId="0" fontId="16" fillId="0" borderId="85" xfId="0" applyFont="1" applyBorder="1" applyAlignment="1">
      <alignment horizontal="center" vertical="center"/>
    </xf>
    <xf numFmtId="0" fontId="0" fillId="0" borderId="86" xfId="0" applyBorder="1" applyAlignment="1">
      <alignment horizontal="center" vertical="center"/>
    </xf>
    <xf numFmtId="0" fontId="0" fillId="0" borderId="87" xfId="0" applyBorder="1" applyAlignment="1">
      <alignment horizontal="center" vertical="center"/>
    </xf>
    <xf numFmtId="0" fontId="0" fillId="0" borderId="85" xfId="0" applyBorder="1" applyAlignment="1">
      <alignment horizontal="center" vertical="center"/>
    </xf>
    <xf numFmtId="0" fontId="29" fillId="0" borderId="79" xfId="0" applyFont="1" applyBorder="1" applyAlignment="1">
      <alignment vertical="center"/>
    </xf>
    <xf numFmtId="0" fontId="0" fillId="0" borderId="24" xfId="0" applyBorder="1" applyAlignment="1">
      <alignment vertical="center"/>
    </xf>
    <xf numFmtId="0" fontId="0" fillId="0" borderId="25" xfId="0" applyBorder="1" applyAlignment="1">
      <alignment vertical="center"/>
    </xf>
    <xf numFmtId="178" fontId="17" fillId="0" borderId="95" xfId="0" applyNumberFormat="1" applyFont="1" applyBorder="1" applyAlignment="1">
      <alignment horizontal="left" vertical="center"/>
    </xf>
    <xf numFmtId="177" fontId="17" fillId="0" borderId="100" xfId="0" applyNumberFormat="1" applyFont="1" applyBorder="1" applyAlignment="1">
      <alignment horizontal="left" vertical="center"/>
    </xf>
    <xf numFmtId="0" fontId="0" fillId="0" borderId="29" xfId="0" applyBorder="1" applyAlignment="1">
      <alignment horizontal="left" vertical="center"/>
    </xf>
    <xf numFmtId="0" fontId="0" fillId="0" borderId="45" xfId="0" applyBorder="1" applyAlignment="1">
      <alignment horizontal="left" vertical="center"/>
    </xf>
    <xf numFmtId="165" fontId="17" fillId="0" borderId="82" xfId="0" applyNumberFormat="1" applyFont="1" applyBorder="1" applyAlignment="1">
      <alignment horizontal="left" vertical="center"/>
    </xf>
    <xf numFmtId="0" fontId="14" fillId="0" borderId="60" xfId="0" applyFont="1" applyBorder="1" applyAlignment="1">
      <alignment horizontal="left" vertical="center"/>
    </xf>
    <xf numFmtId="0" fontId="14" fillId="0" borderId="76" xfId="0" applyFont="1" applyBorder="1" applyAlignment="1">
      <alignment horizontal="left" vertical="center"/>
    </xf>
    <xf numFmtId="212" fontId="17" fillId="0" borderId="82" xfId="0" applyNumberFormat="1" applyFont="1" applyBorder="1" applyAlignment="1">
      <alignment horizontal="left" vertical="center"/>
    </xf>
    <xf numFmtId="212" fontId="0" fillId="0" borderId="83" xfId="0" applyNumberFormat="1" applyBorder="1" applyAlignment="1">
      <alignment horizontal="left" vertical="center"/>
    </xf>
    <xf numFmtId="212" fontId="0" fillId="0" borderId="84" xfId="0" applyNumberFormat="1" applyBorder="1" applyAlignment="1">
      <alignment horizontal="left" vertical="center"/>
    </xf>
    <xf numFmtId="241" fontId="17" fillId="0" borderId="82" xfId="0" applyNumberFormat="1" applyFont="1" applyBorder="1" applyAlignment="1">
      <alignment horizontal="left" vertical="center"/>
    </xf>
    <xf numFmtId="241" fontId="0" fillId="0" borderId="83" xfId="0" applyNumberFormat="1" applyBorder="1" applyAlignment="1">
      <alignment horizontal="left" vertical="center"/>
    </xf>
    <xf numFmtId="241" fontId="0" fillId="0" borderId="84" xfId="0" applyNumberFormat="1" applyBorder="1" applyAlignment="1">
      <alignment horizontal="left" vertical="center"/>
    </xf>
    <xf numFmtId="238" fontId="17" fillId="0" borderId="82" xfId="0" applyNumberFormat="1" applyFont="1" applyBorder="1" applyAlignment="1">
      <alignment horizontal="left" vertical="center"/>
    </xf>
    <xf numFmtId="238" fontId="0" fillId="0" borderId="83" xfId="0" applyNumberFormat="1" applyBorder="1"/>
    <xf numFmtId="238" fontId="0" fillId="0" borderId="84" xfId="0" applyNumberFormat="1" applyBorder="1"/>
    <xf numFmtId="173" fontId="17" fillId="0" borderId="82" xfId="0" applyNumberFormat="1" applyFont="1" applyBorder="1" applyAlignment="1">
      <alignment horizontal="left" vertical="center"/>
    </xf>
    <xf numFmtId="176" fontId="17" fillId="0" borderId="82" xfId="0" applyNumberFormat="1" applyFont="1" applyBorder="1" applyAlignment="1">
      <alignment horizontal="left" vertical="center"/>
    </xf>
    <xf numFmtId="175" fontId="17" fillId="0" borderId="82" xfId="0" applyNumberFormat="1" applyFont="1" applyBorder="1" applyAlignment="1">
      <alignment horizontal="left" vertical="center"/>
    </xf>
    <xf numFmtId="216" fontId="17" fillId="0" borderId="82" xfId="0" applyNumberFormat="1" applyFont="1" applyBorder="1" applyAlignment="1">
      <alignment horizontal="left" vertical="center"/>
    </xf>
    <xf numFmtId="216" fontId="0" fillId="0" borderId="83" xfId="0" applyNumberFormat="1" applyBorder="1" applyAlignment="1">
      <alignment horizontal="left" vertical="center"/>
    </xf>
    <xf numFmtId="216" fontId="0" fillId="0" borderId="84" xfId="0" applyNumberFormat="1" applyBorder="1" applyAlignment="1">
      <alignment horizontal="left" vertical="center"/>
    </xf>
    <xf numFmtId="0" fontId="13" fillId="0" borderId="44" xfId="0" applyFont="1" applyBorder="1" applyAlignment="1">
      <alignment vertical="center" wrapText="1"/>
    </xf>
    <xf numFmtId="0" fontId="13" fillId="0" borderId="29" xfId="0" applyFont="1" applyBorder="1" applyAlignment="1">
      <alignment vertical="center"/>
    </xf>
    <xf numFmtId="0" fontId="13" fillId="0" borderId="45" xfId="0" applyFont="1" applyBorder="1" applyAlignment="1">
      <alignment vertical="center"/>
    </xf>
    <xf numFmtId="0" fontId="50" fillId="0" borderId="44" xfId="0" applyFont="1" applyBorder="1" applyAlignment="1" applyProtection="1">
      <alignment horizontal="center"/>
      <protection locked="0"/>
    </xf>
    <xf numFmtId="0" fontId="50" fillId="0" borderId="45" xfId="0" applyFont="1" applyBorder="1" applyAlignment="1" applyProtection="1">
      <alignment horizontal="center"/>
      <protection locked="0"/>
    </xf>
    <xf numFmtId="0" fontId="57" fillId="0" borderId="37" xfId="0" applyFont="1" applyBorder="1" applyAlignment="1" applyProtection="1">
      <alignment horizontal="center" vertical="center"/>
      <protection locked="0"/>
    </xf>
    <xf numFmtId="0" fontId="57" fillId="0" borderId="25" xfId="0" applyFont="1" applyBorder="1" applyAlignment="1" applyProtection="1">
      <alignment horizontal="center" vertical="center"/>
      <protection locked="0"/>
    </xf>
    <xf numFmtId="223" fontId="17" fillId="0" borderId="82" xfId="0" applyNumberFormat="1" applyFont="1" applyBorder="1" applyAlignment="1">
      <alignment horizontal="left" vertical="center"/>
    </xf>
    <xf numFmtId="223" fontId="0" fillId="0" borderId="83" xfId="0" applyNumberFormat="1" applyBorder="1" applyAlignment="1">
      <alignment horizontal="left" vertical="center"/>
    </xf>
    <xf numFmtId="223" fontId="0" fillId="0" borderId="84" xfId="0" applyNumberFormat="1" applyBorder="1" applyAlignment="1">
      <alignment horizontal="left" vertical="center"/>
    </xf>
    <xf numFmtId="0" fontId="57" fillId="0" borderId="76" xfId="0" applyFont="1" applyBorder="1" applyAlignment="1" applyProtection="1">
      <alignment horizontal="center" vertical="center"/>
      <protection locked="0"/>
    </xf>
    <xf numFmtId="0" fontId="16" fillId="0" borderId="58" xfId="0" applyFont="1" applyBorder="1" applyAlignment="1">
      <alignment horizontal="center" vertical="center"/>
    </xf>
    <xf numFmtId="0" fontId="16" fillId="0" borderId="59" xfId="0" applyFont="1" applyBorder="1" applyAlignment="1">
      <alignment horizontal="center" vertical="center"/>
    </xf>
    <xf numFmtId="0" fontId="0" fillId="0" borderId="64" xfId="0" applyBorder="1" applyAlignment="1">
      <alignment horizontal="center" vertical="center"/>
    </xf>
    <xf numFmtId="187" fontId="17" fillId="0" borderId="98" xfId="0" applyNumberFormat="1" applyFont="1" applyBorder="1" applyAlignment="1">
      <alignment horizontal="left" vertical="center"/>
    </xf>
    <xf numFmtId="0" fontId="0" fillId="0" borderId="61" xfId="0" applyBorder="1" applyAlignment="1">
      <alignment horizontal="left" vertical="center"/>
    </xf>
    <xf numFmtId="0" fontId="0" fillId="0" borderId="65" xfId="0" applyBorder="1" applyAlignment="1">
      <alignment horizontal="left" vertical="center"/>
    </xf>
    <xf numFmtId="0" fontId="50" fillId="0" borderId="16" xfId="0" applyFont="1" applyBorder="1" applyAlignment="1" applyProtection="1">
      <alignment vertical="center"/>
      <protection locked="0"/>
    </xf>
    <xf numFmtId="206" fontId="17" fillId="0" borderId="82" xfId="0" applyNumberFormat="1" applyFont="1" applyBorder="1" applyAlignment="1">
      <alignment horizontal="left" vertical="center"/>
    </xf>
    <xf numFmtId="0" fontId="13" fillId="0" borderId="29" xfId="0" applyFont="1" applyBorder="1" applyAlignment="1">
      <alignment horizontal="left" vertical="center"/>
    </xf>
    <xf numFmtId="0" fontId="13" fillId="0" borderId="45" xfId="0" applyFont="1" applyBorder="1" applyAlignment="1">
      <alignment horizontal="left" vertical="center"/>
    </xf>
    <xf numFmtId="0" fontId="0" fillId="26" borderId="37" xfId="0" applyFill="1" applyBorder="1" applyAlignment="1">
      <alignment vertical="center"/>
    </xf>
    <xf numFmtId="0" fontId="0" fillId="26" borderId="24" xfId="0" applyFill="1" applyBorder="1" applyAlignment="1">
      <alignment vertical="center"/>
    </xf>
    <xf numFmtId="0" fontId="0" fillId="26" borderId="0" xfId="0" applyFill="1" applyAlignment="1">
      <alignment vertical="center"/>
    </xf>
    <xf numFmtId="0" fontId="0" fillId="26" borderId="33" xfId="0" applyFill="1" applyBorder="1" applyAlignment="1">
      <alignment vertical="center"/>
    </xf>
    <xf numFmtId="179" fontId="17" fillId="0" borderId="82" xfId="0" applyNumberFormat="1" applyFont="1" applyBorder="1" applyAlignment="1">
      <alignment horizontal="left" vertical="center"/>
    </xf>
    <xf numFmtId="229" fontId="17" fillId="0" borderId="82" xfId="0" applyNumberFormat="1" applyFont="1" applyBorder="1" applyAlignment="1">
      <alignment horizontal="left" vertical="center"/>
    </xf>
    <xf numFmtId="229" fontId="0" fillId="0" borderId="83" xfId="0" applyNumberFormat="1" applyBorder="1" applyAlignment="1">
      <alignment horizontal="left" vertical="center"/>
    </xf>
    <xf numFmtId="229" fontId="0" fillId="0" borderId="84" xfId="0" applyNumberFormat="1" applyBorder="1" applyAlignment="1">
      <alignment horizontal="left" vertical="center"/>
    </xf>
    <xf numFmtId="205" fontId="17" fillId="0" borderId="83" xfId="0" applyNumberFormat="1" applyFont="1" applyBorder="1" applyAlignment="1">
      <alignment horizontal="left" vertical="center"/>
    </xf>
    <xf numFmtId="0" fontId="44" fillId="0" borderId="24" xfId="0" applyFont="1" applyBorder="1" applyAlignment="1">
      <alignment horizontal="left" vertical="center" wrapText="1"/>
    </xf>
    <xf numFmtId="0" fontId="44" fillId="0" borderId="25" xfId="0" applyFont="1" applyBorder="1" applyAlignment="1">
      <alignment horizontal="left" vertical="center" wrapText="1"/>
    </xf>
    <xf numFmtId="184" fontId="17" fillId="0" borderId="82" xfId="0" applyNumberFormat="1" applyFont="1" applyBorder="1" applyAlignment="1">
      <alignment horizontal="left" vertical="center"/>
    </xf>
    <xf numFmtId="0" fontId="57" fillId="0" borderId="62" xfId="0" applyFont="1" applyBorder="1" applyAlignment="1" applyProtection="1">
      <alignment horizontal="center" vertical="center"/>
      <protection locked="0"/>
    </xf>
    <xf numFmtId="0" fontId="6" fillId="33" borderId="27" xfId="0" applyFont="1" applyFill="1" applyBorder="1" applyAlignment="1">
      <alignment horizontal="center" vertical="center" wrapText="1"/>
    </xf>
    <xf numFmtId="0" fontId="6" fillId="33" borderId="19" xfId="0" applyFont="1" applyFill="1" applyBorder="1" applyAlignment="1">
      <alignment horizontal="center" vertical="center" wrapText="1"/>
    </xf>
    <xf numFmtId="0" fontId="6" fillId="33" borderId="35" xfId="0" applyFont="1" applyFill="1" applyBorder="1" applyAlignment="1">
      <alignment horizontal="center" vertical="center" wrapText="1"/>
    </xf>
    <xf numFmtId="0" fontId="13" fillId="0" borderId="27" xfId="0" applyFont="1" applyBorder="1" applyAlignment="1">
      <alignment vertical="center" wrapText="1"/>
    </xf>
    <xf numFmtId="0" fontId="13" fillId="0" borderId="19" xfId="0" applyFont="1" applyBorder="1" applyAlignment="1">
      <alignment vertical="center"/>
    </xf>
    <xf numFmtId="0" fontId="13" fillId="0" borderId="35" xfId="0" applyFont="1" applyBorder="1" applyAlignment="1">
      <alignment vertical="center"/>
    </xf>
    <xf numFmtId="192" fontId="17" fillId="0" borderId="82" xfId="0" applyNumberFormat="1" applyFont="1" applyBorder="1" applyAlignment="1">
      <alignment horizontal="left" vertical="center"/>
    </xf>
    <xf numFmtId="192" fontId="0" fillId="0" borderId="83" xfId="0" applyNumberFormat="1" applyBorder="1" applyAlignment="1">
      <alignment horizontal="left" vertical="center"/>
    </xf>
    <xf numFmtId="192" fontId="0" fillId="0" borderId="84" xfId="0" applyNumberFormat="1" applyBorder="1" applyAlignment="1">
      <alignment horizontal="left" vertical="center"/>
    </xf>
    <xf numFmtId="219" fontId="17" fillId="0" borderId="82" xfId="0" applyNumberFormat="1" applyFont="1" applyBorder="1" applyAlignment="1">
      <alignment horizontal="left" vertical="center"/>
    </xf>
    <xf numFmtId="219" fontId="0" fillId="0" borderId="83" xfId="0" applyNumberFormat="1" applyBorder="1" applyAlignment="1">
      <alignment horizontal="left" vertical="center"/>
    </xf>
    <xf numFmtId="219" fontId="0" fillId="0" borderId="84" xfId="0" applyNumberFormat="1" applyBorder="1" applyAlignment="1">
      <alignment horizontal="left" vertical="center"/>
    </xf>
    <xf numFmtId="226" fontId="17" fillId="0" borderId="82" xfId="0" applyNumberFormat="1" applyFont="1" applyBorder="1" applyAlignment="1">
      <alignment horizontal="left" vertical="center"/>
    </xf>
    <xf numFmtId="226" fontId="0" fillId="0" borderId="83" xfId="0" applyNumberFormat="1" applyBorder="1" applyAlignment="1">
      <alignment horizontal="left" vertical="center"/>
    </xf>
    <xf numFmtId="226" fontId="0" fillId="0" borderId="84" xfId="0" applyNumberFormat="1" applyBorder="1" applyAlignment="1">
      <alignment horizontal="left" vertical="center"/>
    </xf>
    <xf numFmtId="0" fontId="14" fillId="0" borderId="23" xfId="0" applyFont="1" applyBorder="1" applyAlignment="1">
      <alignment horizontal="left" vertical="center"/>
    </xf>
    <xf numFmtId="168" fontId="17" fillId="0" borderId="82" xfId="0" applyNumberFormat="1" applyFont="1" applyBorder="1" applyAlignment="1">
      <alignment horizontal="left" vertical="center"/>
    </xf>
    <xf numFmtId="193" fontId="17" fillId="0" borderId="82" xfId="0" applyNumberFormat="1" applyFont="1" applyBorder="1" applyAlignment="1">
      <alignment horizontal="left" vertical="center"/>
    </xf>
    <xf numFmtId="193" fontId="0" fillId="0" borderId="83" xfId="0" applyNumberFormat="1" applyBorder="1" applyAlignment="1">
      <alignment horizontal="left" vertical="center"/>
    </xf>
    <xf numFmtId="193" fontId="0" fillId="0" borderId="84" xfId="0" applyNumberFormat="1" applyBorder="1" applyAlignment="1">
      <alignment horizontal="left" vertical="center"/>
    </xf>
    <xf numFmtId="0" fontId="0" fillId="0" borderId="78" xfId="0" applyBorder="1" applyAlignment="1">
      <alignment horizontal="center" vertical="center"/>
    </xf>
    <xf numFmtId="180" fontId="17" fillId="0" borderId="82" xfId="0" applyNumberFormat="1" applyFont="1" applyBorder="1" applyAlignment="1">
      <alignment horizontal="left" vertical="center"/>
    </xf>
    <xf numFmtId="185" fontId="17" fillId="0" borderId="82" xfId="0" applyNumberFormat="1" applyFont="1" applyBorder="1" applyAlignment="1">
      <alignment horizontal="left" vertical="center"/>
    </xf>
    <xf numFmtId="0" fontId="50" fillId="0" borderId="17" xfId="0" applyFont="1" applyBorder="1" applyAlignment="1" applyProtection="1">
      <alignment vertical="center"/>
      <protection locked="0"/>
    </xf>
    <xf numFmtId="235" fontId="17" fillId="0" borderId="82" xfId="0" applyNumberFormat="1" applyFont="1" applyBorder="1" applyAlignment="1">
      <alignment horizontal="left" vertical="center"/>
    </xf>
    <xf numFmtId="235" fontId="0" fillId="0" borderId="83" xfId="0" applyNumberFormat="1" applyBorder="1" applyAlignment="1">
      <alignment horizontal="left" vertical="center"/>
    </xf>
    <xf numFmtId="235" fontId="0" fillId="0" borderId="84" xfId="0" applyNumberFormat="1" applyBorder="1" applyAlignment="1">
      <alignment horizontal="left" vertical="center"/>
    </xf>
    <xf numFmtId="186" fontId="17" fillId="0" borderId="82" xfId="0" applyNumberFormat="1" applyFont="1" applyBorder="1" applyAlignment="1">
      <alignment horizontal="left" vertical="center"/>
    </xf>
    <xf numFmtId="233" fontId="17" fillId="0" borderId="82" xfId="0" applyNumberFormat="1" applyFont="1" applyBorder="1" applyAlignment="1">
      <alignment horizontal="left" vertical="center"/>
    </xf>
    <xf numFmtId="233" fontId="0" fillId="0" borderId="83" xfId="0" applyNumberFormat="1" applyBorder="1" applyAlignment="1">
      <alignment horizontal="left" vertical="center"/>
    </xf>
    <xf numFmtId="233" fontId="0" fillId="0" borderId="84" xfId="0" applyNumberFormat="1" applyBorder="1" applyAlignment="1">
      <alignment horizontal="left" vertical="center"/>
    </xf>
    <xf numFmtId="188" fontId="17" fillId="0" borderId="82" xfId="0" applyNumberFormat="1" applyFont="1" applyBorder="1" applyAlignment="1">
      <alignment horizontal="left" vertical="center"/>
    </xf>
    <xf numFmtId="196" fontId="17" fillId="0" borderId="83" xfId="0" applyNumberFormat="1" applyFont="1" applyBorder="1" applyAlignment="1">
      <alignment horizontal="left" vertical="center"/>
    </xf>
    <xf numFmtId="196" fontId="0" fillId="0" borderId="83" xfId="0" applyNumberFormat="1" applyBorder="1" applyAlignment="1">
      <alignment horizontal="left" vertical="center"/>
    </xf>
    <xf numFmtId="196" fontId="0" fillId="0" borderId="84" xfId="0" applyNumberFormat="1" applyBorder="1" applyAlignment="1">
      <alignment horizontal="left" vertical="center"/>
    </xf>
    <xf numFmtId="0" fontId="25" fillId="0" borderId="17" xfId="0" applyFont="1" applyBorder="1" applyAlignment="1">
      <alignment horizontal="center" vertical="center"/>
    </xf>
    <xf numFmtId="0" fontId="0" fillId="0" borderId="20" xfId="0" applyBorder="1" applyAlignment="1">
      <alignment horizontal="center" vertical="center"/>
    </xf>
    <xf numFmtId="49" fontId="7" fillId="0" borderId="17" xfId="0" applyNumberFormat="1" applyFont="1" applyBorder="1" applyAlignment="1">
      <alignment horizontal="left" vertical="center"/>
    </xf>
    <xf numFmtId="0" fontId="0" fillId="0" borderId="20" xfId="0" applyBorder="1" applyAlignment="1">
      <alignment horizontal="left" vertical="center"/>
    </xf>
    <xf numFmtId="0" fontId="82" fillId="0" borderId="37" xfId="0" applyFont="1" applyBorder="1" applyAlignment="1" applyProtection="1">
      <alignment horizontal="left" vertical="center"/>
      <protection locked="0"/>
    </xf>
    <xf numFmtId="0" fontId="82" fillId="0" borderId="24" xfId="0" applyFont="1" applyBorder="1" applyAlignment="1" applyProtection="1">
      <alignment horizontal="left" vertical="center"/>
      <protection locked="0"/>
    </xf>
    <xf numFmtId="0" fontId="82" fillId="0" borderId="25" xfId="0" applyFont="1" applyBorder="1" applyAlignment="1" applyProtection="1">
      <alignment horizontal="left" vertical="center"/>
      <protection locked="0"/>
    </xf>
    <xf numFmtId="222" fontId="17" fillId="0" borderId="82" xfId="0" applyNumberFormat="1" applyFont="1" applyBorder="1" applyAlignment="1">
      <alignment horizontal="left" vertical="center"/>
    </xf>
    <xf numFmtId="222" fontId="0" fillId="0" borderId="83" xfId="0" applyNumberFormat="1" applyBorder="1" applyAlignment="1">
      <alignment horizontal="left" vertical="center"/>
    </xf>
    <xf numFmtId="222" fontId="0" fillId="0" borderId="84" xfId="0" applyNumberFormat="1" applyBorder="1" applyAlignment="1">
      <alignment horizontal="left" vertical="center"/>
    </xf>
    <xf numFmtId="236" fontId="17" fillId="0" borderId="82" xfId="0" applyNumberFormat="1" applyFont="1" applyBorder="1" applyAlignment="1">
      <alignment horizontal="left" vertical="center"/>
    </xf>
    <xf numFmtId="236" fontId="0" fillId="0" borderId="83" xfId="0" applyNumberFormat="1" applyBorder="1" applyAlignment="1">
      <alignment horizontal="left" vertical="center"/>
    </xf>
    <xf numFmtId="236" fontId="0" fillId="0" borderId="84" xfId="0" applyNumberFormat="1" applyBorder="1" applyAlignment="1">
      <alignment horizontal="left" vertical="center"/>
    </xf>
    <xf numFmtId="166" fontId="17" fillId="0" borderId="82" xfId="0" applyNumberFormat="1" applyFont="1" applyBorder="1" applyAlignment="1">
      <alignment horizontal="left" vertical="center"/>
    </xf>
    <xf numFmtId="167" fontId="17" fillId="0" borderId="93" xfId="0" applyNumberFormat="1" applyFont="1" applyBorder="1" applyAlignment="1">
      <alignment horizontal="left" vertical="center"/>
    </xf>
    <xf numFmtId="0" fontId="0" fillId="0" borderId="93" xfId="0" applyBorder="1" applyAlignment="1">
      <alignment horizontal="left" vertical="center"/>
    </xf>
    <xf numFmtId="0" fontId="0" fillId="0" borderId="94" xfId="0" applyBorder="1" applyAlignment="1">
      <alignment horizontal="left" vertical="center"/>
    </xf>
    <xf numFmtId="0" fontId="0" fillId="0" borderId="91" xfId="0" applyBorder="1" applyAlignment="1">
      <alignment vertical="center"/>
    </xf>
    <xf numFmtId="0" fontId="0" fillId="0" borderId="92" xfId="0" applyBorder="1" applyAlignment="1">
      <alignment vertical="center"/>
    </xf>
    <xf numFmtId="0" fontId="44" fillId="0" borderId="37" xfId="0" applyFont="1" applyBorder="1" applyAlignment="1">
      <alignment horizontal="left" vertical="center" wrapText="1"/>
    </xf>
    <xf numFmtId="0" fontId="0" fillId="0" borderId="108" xfId="0" applyBorder="1" applyAlignment="1">
      <alignment horizontal="center" vertical="center"/>
    </xf>
    <xf numFmtId="0" fontId="0" fillId="0" borderId="109" xfId="0" applyBorder="1" applyAlignment="1">
      <alignment horizontal="center" vertical="center"/>
    </xf>
    <xf numFmtId="0" fontId="0" fillId="0" borderId="110" xfId="0" applyBorder="1" applyAlignment="1">
      <alignment horizontal="center" vertical="center"/>
    </xf>
    <xf numFmtId="0" fontId="16" fillId="0" borderId="111" xfId="0" applyFont="1" applyBorder="1" applyAlignment="1">
      <alignment horizontal="center" vertical="center"/>
    </xf>
    <xf numFmtId="0" fontId="16" fillId="0" borderId="112" xfId="0" applyFont="1" applyBorder="1" applyAlignment="1">
      <alignment horizontal="center" vertical="center"/>
    </xf>
    <xf numFmtId="0" fontId="16" fillId="0" borderId="113" xfId="0" applyFont="1" applyBorder="1" applyAlignment="1">
      <alignment horizontal="center" vertical="center"/>
    </xf>
    <xf numFmtId="0" fontId="16" fillId="0" borderId="86" xfId="0" applyFont="1" applyBorder="1" applyAlignment="1">
      <alignment horizontal="center" vertical="center"/>
    </xf>
    <xf numFmtId="0" fontId="16" fillId="0" borderId="87" xfId="0" applyFont="1" applyBorder="1" applyAlignment="1">
      <alignment horizontal="center" vertical="center"/>
    </xf>
    <xf numFmtId="0" fontId="16" fillId="0" borderId="108" xfId="0" applyFont="1" applyBorder="1" applyAlignment="1">
      <alignment horizontal="center" vertical="center"/>
    </xf>
    <xf numFmtId="0" fontId="16" fillId="0" borderId="109" xfId="0" applyFont="1" applyBorder="1" applyAlignment="1">
      <alignment horizontal="center" vertical="center"/>
    </xf>
    <xf numFmtId="0" fontId="16" fillId="0" borderId="110" xfId="0" applyFont="1" applyBorder="1" applyAlignment="1">
      <alignment horizontal="center" vertical="center"/>
    </xf>
    <xf numFmtId="0" fontId="44" fillId="0" borderId="37" xfId="0" applyFont="1" applyBorder="1" applyAlignment="1" applyProtection="1">
      <alignment horizontal="left" vertical="center"/>
      <protection locked="0"/>
    </xf>
    <xf numFmtId="0" fontId="44" fillId="0" borderId="24" xfId="0" applyFont="1" applyBorder="1" applyAlignment="1" applyProtection="1">
      <alignment horizontal="left" vertical="center"/>
      <protection locked="0"/>
    </xf>
    <xf numFmtId="0" fontId="44" fillId="0" borderId="25" xfId="0" applyFont="1" applyBorder="1" applyAlignment="1" applyProtection="1">
      <alignment horizontal="left" vertical="center"/>
      <protection locked="0"/>
    </xf>
    <xf numFmtId="0" fontId="50" fillId="0" borderId="21" xfId="0" applyFont="1" applyBorder="1" applyAlignment="1" applyProtection="1">
      <alignment horizontal="center" vertical="center"/>
      <protection locked="0"/>
    </xf>
    <xf numFmtId="0" fontId="16" fillId="0" borderId="88" xfId="0" applyFont="1" applyBorder="1" applyAlignment="1">
      <alignment horizontal="center" vertical="center"/>
    </xf>
    <xf numFmtId="0" fontId="16" fillId="0" borderId="89" xfId="0" applyFont="1" applyBorder="1" applyAlignment="1">
      <alignment horizontal="center" vertical="center"/>
    </xf>
    <xf numFmtId="0" fontId="16" fillId="0" borderId="90" xfId="0" applyFont="1" applyBorder="1" applyAlignment="1">
      <alignment horizontal="center" vertical="center"/>
    </xf>
    <xf numFmtId="0" fontId="50" fillId="0" borderId="24" xfId="0" applyFont="1" applyBorder="1" applyAlignment="1" applyProtection="1">
      <alignment horizontal="center" vertical="center"/>
      <protection locked="0"/>
    </xf>
    <xf numFmtId="0" fontId="50" fillId="0" borderId="18" xfId="0" applyFont="1" applyBorder="1" applyAlignment="1" applyProtection="1">
      <alignment horizontal="center" vertical="center"/>
      <protection locked="0"/>
    </xf>
    <xf numFmtId="0" fontId="44" fillId="0" borderId="63" xfId="0" applyFont="1" applyBorder="1" applyAlignment="1" applyProtection="1">
      <alignment horizontal="left" vertical="center"/>
      <protection locked="0"/>
    </xf>
    <xf numFmtId="0" fontId="44" fillId="0" borderId="61" xfId="0" applyFont="1" applyBorder="1" applyAlignment="1" applyProtection="1">
      <alignment horizontal="left" vertical="center"/>
      <protection locked="0"/>
    </xf>
    <xf numFmtId="194" fontId="17" fillId="0" borderId="82" xfId="0" applyNumberFormat="1" applyFont="1" applyBorder="1" applyAlignment="1">
      <alignment horizontal="left" vertical="center"/>
    </xf>
    <xf numFmtId="204" fontId="17" fillId="0" borderId="83" xfId="0" applyNumberFormat="1" applyFont="1" applyBorder="1" applyAlignment="1">
      <alignment horizontal="left" vertical="center"/>
    </xf>
    <xf numFmtId="0" fontId="0" fillId="0" borderId="27" xfId="0" applyBorder="1" applyAlignment="1">
      <alignment horizontal="left" vertical="center"/>
    </xf>
    <xf numFmtId="170" fontId="17" fillId="0" borderId="83" xfId="0" applyNumberFormat="1" applyFont="1" applyBorder="1" applyAlignment="1">
      <alignment horizontal="left" vertical="center"/>
    </xf>
    <xf numFmtId="171" fontId="17" fillId="0" borderId="83" xfId="0" applyNumberFormat="1" applyFont="1" applyBorder="1" applyAlignment="1">
      <alignment horizontal="left" vertical="center"/>
    </xf>
    <xf numFmtId="225" fontId="17" fillId="0" borderId="101" xfId="0" applyNumberFormat="1" applyFont="1" applyBorder="1" applyAlignment="1">
      <alignment horizontal="left" vertical="center"/>
    </xf>
    <xf numFmtId="225" fontId="0" fillId="0" borderId="93" xfId="0" applyNumberFormat="1" applyBorder="1" applyAlignment="1">
      <alignment horizontal="left" vertical="center"/>
    </xf>
    <xf numFmtId="225" fontId="0" fillId="0" borderId="94" xfId="0" applyNumberFormat="1" applyBorder="1" applyAlignment="1">
      <alignment horizontal="left" vertical="center"/>
    </xf>
    <xf numFmtId="0" fontId="0" fillId="0" borderId="62" xfId="0" applyBorder="1" applyAlignment="1">
      <alignment horizontal="center" vertical="center"/>
    </xf>
    <xf numFmtId="0" fontId="0" fillId="0" borderId="60" xfId="0" applyBorder="1" applyAlignment="1">
      <alignment horizontal="center" vertical="center"/>
    </xf>
    <xf numFmtId="0" fontId="0" fillId="0" borderId="60" xfId="0" applyBorder="1" applyAlignment="1">
      <alignment vertical="center"/>
    </xf>
    <xf numFmtId="0" fontId="0" fillId="0" borderId="76" xfId="0" applyBorder="1" applyAlignment="1">
      <alignment vertical="center"/>
    </xf>
    <xf numFmtId="217" fontId="17" fillId="0" borderId="82" xfId="0" applyNumberFormat="1" applyFont="1" applyBorder="1" applyAlignment="1">
      <alignment horizontal="left" vertical="center"/>
    </xf>
    <xf numFmtId="217" fontId="0" fillId="0" borderId="83" xfId="0" applyNumberFormat="1" applyBorder="1" applyAlignment="1">
      <alignment horizontal="left" vertical="center"/>
    </xf>
    <xf numFmtId="217" fontId="0" fillId="0" borderId="84" xfId="0" applyNumberFormat="1" applyBorder="1" applyAlignment="1">
      <alignment horizontal="left" vertical="center"/>
    </xf>
    <xf numFmtId="0" fontId="0" fillId="26" borderId="37" xfId="0" applyFill="1" applyBorder="1" applyAlignment="1">
      <alignment horizontal="center" vertical="center"/>
    </xf>
    <xf numFmtId="0" fontId="0" fillId="26" borderId="24" xfId="0" applyFill="1" applyBorder="1" applyAlignment="1">
      <alignment horizontal="center" vertical="center"/>
    </xf>
    <xf numFmtId="218" fontId="17" fillId="0" borderId="82" xfId="0" applyNumberFormat="1" applyFont="1" applyBorder="1" applyAlignment="1">
      <alignment horizontal="left" vertical="center"/>
    </xf>
    <xf numFmtId="218" fontId="0" fillId="0" borderId="83" xfId="0" applyNumberFormat="1" applyBorder="1" applyAlignment="1">
      <alignment horizontal="left" vertical="center"/>
    </xf>
    <xf numFmtId="218" fontId="0" fillId="0" borderId="84" xfId="0" applyNumberFormat="1" applyBorder="1" applyAlignment="1">
      <alignment horizontal="left" vertical="center"/>
    </xf>
    <xf numFmtId="172" fontId="17" fillId="0" borderId="82" xfId="0" applyNumberFormat="1" applyFont="1" applyBorder="1" applyAlignment="1">
      <alignment horizontal="left" vertical="center"/>
    </xf>
    <xf numFmtId="0" fontId="44" fillId="0" borderId="27" xfId="0" applyFont="1" applyBorder="1" applyAlignment="1">
      <alignment horizontal="left" vertical="center" wrapText="1"/>
    </xf>
    <xf numFmtId="231" fontId="17" fillId="0" borderId="82" xfId="0" applyNumberFormat="1" applyFont="1" applyBorder="1" applyAlignment="1">
      <alignment horizontal="left" vertical="center"/>
    </xf>
    <xf numFmtId="231" fontId="0" fillId="0" borderId="83" xfId="0" applyNumberFormat="1" applyBorder="1" applyAlignment="1">
      <alignment horizontal="left" vertical="center"/>
    </xf>
    <xf numFmtId="231" fontId="0" fillId="0" borderId="84" xfId="0" applyNumberFormat="1" applyBorder="1" applyAlignment="1">
      <alignment horizontal="left" vertical="center"/>
    </xf>
    <xf numFmtId="169" fontId="17" fillId="0" borderId="82" xfId="0" applyNumberFormat="1" applyFont="1" applyBorder="1" applyAlignment="1">
      <alignment horizontal="left" vertical="center"/>
    </xf>
    <xf numFmtId="0" fontId="16" fillId="0" borderId="55" xfId="0" applyFont="1" applyBorder="1" applyAlignment="1">
      <alignment horizontal="center" vertical="center"/>
    </xf>
    <xf numFmtId="0" fontId="16" fillId="0" borderId="21" xfId="0" applyFont="1" applyBorder="1" applyAlignment="1">
      <alignment horizontal="center" vertical="center"/>
    </xf>
    <xf numFmtId="0" fontId="16" fillId="0" borderId="23" xfId="0" applyFont="1" applyBorder="1" applyAlignment="1">
      <alignment horizontal="center" vertical="center"/>
    </xf>
    <xf numFmtId="0" fontId="7" fillId="0" borderId="37" xfId="0" applyFont="1" applyBorder="1" applyAlignment="1">
      <alignment horizontal="center" vertical="center"/>
    </xf>
    <xf numFmtId="0" fontId="7" fillId="0" borderId="24" xfId="0" applyFont="1" applyBorder="1" applyAlignment="1">
      <alignment horizontal="center" vertical="center"/>
    </xf>
    <xf numFmtId="0" fontId="7" fillId="0" borderId="25" xfId="0" applyFont="1" applyBorder="1" applyAlignment="1">
      <alignment horizontal="center" vertical="center"/>
    </xf>
    <xf numFmtId="1" fontId="17" fillId="0" borderId="37" xfId="0" applyNumberFormat="1" applyFont="1" applyBorder="1" applyAlignment="1">
      <alignment horizontal="center" vertical="center"/>
    </xf>
    <xf numFmtId="1" fontId="17" fillId="0" borderId="24" xfId="0" applyNumberFormat="1" applyFont="1" applyBorder="1" applyAlignment="1">
      <alignment horizontal="center" vertical="center"/>
    </xf>
    <xf numFmtId="0" fontId="33" fillId="25" borderId="37" xfId="0" applyFont="1" applyFill="1" applyBorder="1" applyAlignment="1">
      <alignment vertical="center"/>
    </xf>
    <xf numFmtId="0" fontId="33" fillId="25" borderId="63" xfId="0" applyFont="1" applyFill="1" applyBorder="1" applyAlignment="1">
      <alignment vertical="center"/>
    </xf>
    <xf numFmtId="0" fontId="33" fillId="25" borderId="65" xfId="0" applyFont="1" applyFill="1" applyBorder="1" applyAlignment="1">
      <alignment vertical="center"/>
    </xf>
    <xf numFmtId="0" fontId="13" fillId="0" borderId="27" xfId="0" applyFont="1" applyBorder="1" applyAlignment="1">
      <alignment horizontal="left" vertical="center" wrapText="1"/>
    </xf>
    <xf numFmtId="0" fontId="13" fillId="0" borderId="19" xfId="0" applyFont="1" applyBorder="1" applyAlignment="1">
      <alignment horizontal="left" vertical="center" wrapText="1"/>
    </xf>
    <xf numFmtId="0" fontId="33" fillId="25" borderId="55" xfId="0" applyFont="1" applyFill="1" applyBorder="1" applyAlignment="1">
      <alignment vertical="center"/>
    </xf>
    <xf numFmtId="0" fontId="44" fillId="0" borderId="55" xfId="0" applyFont="1" applyBorder="1" applyAlignment="1">
      <alignment horizontal="left" vertical="center" wrapText="1"/>
    </xf>
    <xf numFmtId="0" fontId="44" fillId="0" borderId="21" xfId="0" applyFont="1" applyBorder="1" applyAlignment="1">
      <alignment horizontal="left" vertical="center" wrapText="1"/>
    </xf>
    <xf numFmtId="0" fontId="44" fillId="0" borderId="23" xfId="0" applyFont="1" applyBorder="1" applyAlignment="1">
      <alignment horizontal="left" vertical="center" wrapText="1"/>
    </xf>
    <xf numFmtId="0" fontId="7" fillId="0" borderId="55" xfId="0" applyFont="1" applyBorder="1" applyAlignment="1">
      <alignment horizontal="center" vertical="center"/>
    </xf>
    <xf numFmtId="0" fontId="7" fillId="0" borderId="21" xfId="0" applyFont="1" applyBorder="1" applyAlignment="1">
      <alignment horizontal="center" vertical="center"/>
    </xf>
    <xf numFmtId="0" fontId="7" fillId="0" borderId="23" xfId="0" applyFont="1" applyBorder="1" applyAlignment="1">
      <alignment horizontal="center" vertical="center"/>
    </xf>
    <xf numFmtId="1" fontId="17" fillId="0" borderId="55" xfId="0" applyNumberFormat="1" applyFont="1" applyBorder="1" applyAlignment="1">
      <alignment horizontal="center" vertical="center"/>
    </xf>
    <xf numFmtId="1" fontId="17" fillId="0" borderId="21" xfId="0" applyNumberFormat="1" applyFont="1" applyBorder="1" applyAlignment="1">
      <alignment horizontal="center" vertical="center"/>
    </xf>
    <xf numFmtId="0" fontId="16" fillId="0" borderId="37" xfId="0" applyFont="1" applyBorder="1" applyAlignment="1">
      <alignment horizontal="center" vertical="center"/>
    </xf>
    <xf numFmtId="0" fontId="16" fillId="0" borderId="24" xfId="0" applyFont="1" applyBorder="1" applyAlignment="1">
      <alignment horizontal="center" vertical="center"/>
    </xf>
    <xf numFmtId="0" fontId="16" fillId="0" borderId="25" xfId="0" applyFont="1" applyBorder="1" applyAlignment="1">
      <alignment horizontal="center" vertical="center"/>
    </xf>
    <xf numFmtId="0" fontId="44" fillId="33" borderId="66" xfId="0" applyFont="1" applyFill="1" applyBorder="1" applyAlignment="1">
      <alignment horizontal="center" vertical="center"/>
    </xf>
    <xf numFmtId="0" fontId="0" fillId="33" borderId="67" xfId="0" applyFill="1" applyBorder="1" applyAlignment="1">
      <alignment horizontal="center" vertical="center"/>
    </xf>
    <xf numFmtId="0" fontId="7" fillId="0" borderId="27" xfId="0" applyFont="1" applyBorder="1" applyAlignment="1">
      <alignment horizontal="center" vertical="center"/>
    </xf>
    <xf numFmtId="0" fontId="7" fillId="0" borderId="19" xfId="0" applyFont="1" applyBorder="1" applyAlignment="1">
      <alignment horizontal="center" vertical="center"/>
    </xf>
    <xf numFmtId="0" fontId="7" fillId="0" borderId="35" xfId="0" applyFont="1" applyBorder="1" applyAlignment="1">
      <alignment horizontal="center" vertical="center"/>
    </xf>
    <xf numFmtId="1" fontId="17" fillId="0" borderId="27" xfId="0" applyNumberFormat="1" applyFont="1" applyBorder="1" applyAlignment="1">
      <alignment horizontal="center" vertical="center"/>
    </xf>
    <xf numFmtId="1" fontId="17" fillId="0" borderId="19" xfId="0" applyNumberFormat="1" applyFont="1" applyBorder="1" applyAlignment="1">
      <alignment horizontal="center" vertical="center"/>
    </xf>
    <xf numFmtId="1" fontId="17" fillId="0" borderId="35" xfId="0" applyNumberFormat="1" applyFont="1" applyBorder="1" applyAlignment="1">
      <alignment horizontal="center" vertical="center"/>
    </xf>
    <xf numFmtId="0" fontId="16" fillId="0" borderId="27" xfId="0" applyFont="1" applyBorder="1" applyAlignment="1">
      <alignment horizontal="center" vertical="center"/>
    </xf>
    <xf numFmtId="0" fontId="16" fillId="0" borderId="19" xfId="0" applyFont="1" applyBorder="1" applyAlignment="1">
      <alignment horizontal="center" vertical="center"/>
    </xf>
    <xf numFmtId="0" fontId="16" fillId="0" borderId="35" xfId="0" applyFont="1" applyBorder="1" applyAlignment="1">
      <alignment horizontal="center" vertical="center"/>
    </xf>
    <xf numFmtId="0" fontId="44" fillId="0" borderId="63" xfId="0" applyFont="1" applyBorder="1" applyAlignment="1">
      <alignment horizontal="left" vertical="center" wrapText="1"/>
    </xf>
    <xf numFmtId="0" fontId="44" fillId="0" borderId="61" xfId="0" applyFont="1" applyBorder="1" applyAlignment="1">
      <alignment horizontal="left" vertical="center" wrapText="1"/>
    </xf>
    <xf numFmtId="0" fontId="44" fillId="0" borderId="65" xfId="0" applyFont="1" applyBorder="1" applyAlignment="1">
      <alignment horizontal="left" vertical="center" wrapText="1"/>
    </xf>
    <xf numFmtId="0" fontId="16" fillId="0" borderId="63" xfId="0" applyFont="1" applyBorder="1" applyAlignment="1">
      <alignment horizontal="center" vertical="center"/>
    </xf>
    <xf numFmtId="0" fontId="16" fillId="0" borderId="61" xfId="0" applyFont="1" applyBorder="1" applyAlignment="1">
      <alignment horizontal="center" vertical="center"/>
    </xf>
    <xf numFmtId="0" fontId="16" fillId="0" borderId="65" xfId="0" applyFont="1" applyBorder="1" applyAlignment="1">
      <alignment horizontal="center" vertical="center"/>
    </xf>
    <xf numFmtId="0" fontId="7" fillId="0" borderId="63" xfId="0" applyFont="1" applyBorder="1" applyAlignment="1">
      <alignment horizontal="center" vertical="center"/>
    </xf>
    <xf numFmtId="0" fontId="7" fillId="0" borderId="61" xfId="0" applyFont="1" applyBorder="1" applyAlignment="1">
      <alignment horizontal="center" vertical="center"/>
    </xf>
    <xf numFmtId="0" fontId="7" fillId="0" borderId="65" xfId="0" applyFont="1" applyBorder="1" applyAlignment="1">
      <alignment horizontal="center" vertical="center"/>
    </xf>
    <xf numFmtId="1" fontId="17" fillId="0" borderId="63" xfId="0" applyNumberFormat="1" applyFont="1" applyBorder="1" applyAlignment="1">
      <alignment horizontal="center" vertical="center"/>
    </xf>
    <xf numFmtId="1" fontId="17" fillId="0" borderId="61" xfId="0" applyNumberFormat="1" applyFont="1" applyBorder="1" applyAlignment="1">
      <alignment horizontal="center" vertical="center"/>
    </xf>
    <xf numFmtId="1" fontId="17" fillId="0" borderId="65" xfId="0" applyNumberFormat="1" applyFont="1" applyBorder="1" applyAlignment="1">
      <alignment horizontal="center" vertical="center"/>
    </xf>
    <xf numFmtId="0" fontId="14" fillId="25" borderId="74" xfId="0" applyFont="1" applyFill="1" applyBorder="1" applyAlignment="1">
      <alignment vertical="center"/>
    </xf>
    <xf numFmtId="0" fontId="0" fillId="0" borderId="75" xfId="0" applyBorder="1" applyAlignment="1">
      <alignment vertical="center"/>
    </xf>
    <xf numFmtId="0" fontId="34" fillId="0" borderId="27" xfId="0" applyFont="1" applyBorder="1" applyAlignment="1">
      <alignment vertical="center"/>
    </xf>
    <xf numFmtId="0" fontId="34" fillId="0" borderId="19" xfId="0" applyFont="1" applyBorder="1" applyAlignment="1">
      <alignment vertical="center"/>
    </xf>
    <xf numFmtId="0" fontId="34" fillId="0" borderId="35" xfId="0" applyFont="1" applyBorder="1" applyAlignment="1">
      <alignment vertical="center"/>
    </xf>
    <xf numFmtId="0" fontId="13" fillId="0" borderId="35" xfId="0" applyFont="1" applyBorder="1" applyAlignment="1">
      <alignment horizontal="left" vertical="center" wrapText="1"/>
    </xf>
    <xf numFmtId="1" fontId="17" fillId="0" borderId="25" xfId="0" applyNumberFormat="1" applyFont="1" applyBorder="1" applyAlignment="1">
      <alignment horizontal="center" vertical="center"/>
    </xf>
    <xf numFmtId="0" fontId="0" fillId="0" borderId="19" xfId="0" applyBorder="1"/>
    <xf numFmtId="0" fontId="22" fillId="0" borderId="27" xfId="0" applyFont="1" applyBorder="1" applyAlignment="1">
      <alignment horizontal="center" vertical="center" wrapText="1"/>
    </xf>
    <xf numFmtId="0" fontId="23" fillId="0" borderId="19" xfId="0" applyFont="1" applyBorder="1" applyAlignment="1">
      <alignment horizontal="center" vertical="center"/>
    </xf>
    <xf numFmtId="0" fontId="23" fillId="0" borderId="35" xfId="0" applyFont="1" applyBorder="1" applyAlignment="1">
      <alignment horizontal="center" vertical="center"/>
    </xf>
    <xf numFmtId="0" fontId="16" fillId="0" borderId="27" xfId="0" applyFont="1" applyBorder="1" applyAlignment="1">
      <alignment horizontal="center" vertical="center" textRotation="90" wrapText="1"/>
    </xf>
    <xf numFmtId="0" fontId="16" fillId="0" borderId="19" xfId="0" applyFont="1" applyBorder="1" applyAlignment="1">
      <alignment horizontal="center" vertical="center" textRotation="90" wrapText="1"/>
    </xf>
    <xf numFmtId="0" fontId="16" fillId="0" borderId="35" xfId="0" applyFont="1" applyBorder="1" applyAlignment="1">
      <alignment horizontal="center" vertical="center" textRotation="90" wrapText="1"/>
    </xf>
    <xf numFmtId="0" fontId="7" fillId="0" borderId="27" xfId="0" applyFont="1" applyBorder="1" applyAlignment="1">
      <alignment horizontal="center" vertical="center" textRotation="90" wrapText="1"/>
    </xf>
    <xf numFmtId="0" fontId="7" fillId="0" borderId="19" xfId="0" applyFont="1" applyBorder="1" applyAlignment="1">
      <alignment horizontal="center" vertical="center" textRotation="90" wrapText="1"/>
    </xf>
    <xf numFmtId="0" fontId="7" fillId="0" borderId="35" xfId="0" applyFont="1" applyBorder="1" applyAlignment="1">
      <alignment horizontal="center" vertical="center" textRotation="90" wrapText="1"/>
    </xf>
    <xf numFmtId="0" fontId="17" fillId="0" borderId="27" xfId="0" applyFont="1" applyBorder="1" applyAlignment="1">
      <alignment horizontal="center" vertical="center" textRotation="90" wrapText="1"/>
    </xf>
    <xf numFmtId="0" fontId="18" fillId="0" borderId="19" xfId="0" applyFont="1" applyBorder="1" applyAlignment="1">
      <alignment vertical="center" wrapText="1"/>
    </xf>
    <xf numFmtId="0" fontId="42" fillId="0" borderId="27" xfId="0" applyFont="1" applyBorder="1" applyAlignment="1">
      <alignment horizontal="center" vertical="center" textRotation="90" wrapText="1"/>
    </xf>
    <xf numFmtId="0" fontId="42" fillId="0" borderId="35" xfId="0" applyFont="1" applyBorder="1" applyAlignment="1">
      <alignment horizontal="center" vertical="center" textRotation="90" wrapText="1"/>
    </xf>
    <xf numFmtId="0" fontId="2" fillId="34" borderId="0" xfId="51" applyFill="1" applyAlignment="1">
      <alignment wrapText="1"/>
    </xf>
    <xf numFmtId="0" fontId="2" fillId="34" borderId="0" xfId="51" applyFill="1"/>
    <xf numFmtId="0" fontId="2" fillId="34" borderId="29" xfId="51" applyFill="1" applyBorder="1" applyAlignment="1">
      <alignment vertical="top" wrapText="1"/>
    </xf>
    <xf numFmtId="0" fontId="2" fillId="34" borderId="29" xfId="51" applyFill="1" applyBorder="1"/>
    <xf numFmtId="0" fontId="90" fillId="34" borderId="0" xfId="51" applyFont="1" applyFill="1" applyAlignment="1">
      <alignment horizontal="left" vertical="center" wrapText="1"/>
    </xf>
    <xf numFmtId="0" fontId="90" fillId="34" borderId="0" xfId="51" applyFont="1" applyFill="1" applyAlignment="1">
      <alignment horizontal="left" vertical="top" wrapText="1"/>
    </xf>
    <xf numFmtId="0" fontId="2" fillId="34" borderId="0" xfId="51" applyFill="1" applyAlignment="1">
      <alignment vertical="top" wrapText="1"/>
    </xf>
    <xf numFmtId="0" fontId="87" fillId="39" borderId="74" xfId="51" applyFont="1" applyFill="1" applyBorder="1" applyAlignment="1">
      <alignment horizontal="center" vertical="center"/>
    </xf>
    <xf numFmtId="0" fontId="87" fillId="39" borderId="24" xfId="51" applyFont="1" applyFill="1" applyBorder="1" applyAlignment="1">
      <alignment horizontal="center" vertical="center"/>
    </xf>
    <xf numFmtId="0" fontId="87" fillId="39" borderId="75" xfId="51" applyFont="1" applyFill="1" applyBorder="1" applyAlignment="1">
      <alignment horizontal="center" vertical="center"/>
    </xf>
    <xf numFmtId="0" fontId="2" fillId="34" borderId="0" xfId="51" applyFill="1" applyAlignment="1">
      <alignment horizontal="left"/>
    </xf>
  </cellXfs>
  <cellStyles count="6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52" builtinId="8"/>
    <cellStyle name="Hyperlink 2" xfId="46"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43" xr:uid="{00000000-0005-0000-0000-000025000000}"/>
    <cellStyle name="Normal 2 2" xfId="47" xr:uid="{00000000-0005-0000-0000-000026000000}"/>
    <cellStyle name="Normal 3" xfId="44" xr:uid="{00000000-0005-0000-0000-000027000000}"/>
    <cellStyle name="Normal 3 2" xfId="49" xr:uid="{00000000-0005-0000-0000-000028000000}"/>
    <cellStyle name="Normal 3 2 2" xfId="56" xr:uid="{00000000-0005-0000-0000-000029000000}"/>
    <cellStyle name="Normal 3 2 3" xfId="58" xr:uid="{CAD2D2CC-FAD2-4725-B6AC-A7F7E3EBF62A}"/>
    <cellStyle name="Normal 3 3" xfId="53" xr:uid="{00000000-0005-0000-0000-00002A000000}"/>
    <cellStyle name="Normal 4" xfId="48" xr:uid="{00000000-0005-0000-0000-00002B000000}"/>
    <cellStyle name="Normal 4 2" xfId="54" xr:uid="{00000000-0005-0000-0000-00002C000000}"/>
    <cellStyle name="Normal 4 3" xfId="51" xr:uid="{00000000-0005-0000-0000-00002D000000}"/>
    <cellStyle name="Notitie" xfId="35" xr:uid="{00000000-0005-0000-0000-00002E000000}"/>
    <cellStyle name="Ongeldig" xfId="36" xr:uid="{00000000-0005-0000-0000-00002F000000}"/>
    <cellStyle name="Percent" xfId="37" builtinId="5"/>
    <cellStyle name="Percent 2" xfId="45" xr:uid="{00000000-0005-0000-0000-000031000000}"/>
    <cellStyle name="Percent 2 2" xfId="50" xr:uid="{00000000-0005-0000-0000-000032000000}"/>
    <cellStyle name="Percent 2 2 2" xfId="57" xr:uid="{00000000-0005-0000-0000-000033000000}"/>
    <cellStyle name="Percent 2 2 3" xfId="59" xr:uid="{2A6D73C1-8B3D-4D97-B70F-5E9B3672C43D}"/>
    <cellStyle name="Percent 2 3" xfId="55" xr:uid="{00000000-0005-0000-0000-000034000000}"/>
    <cellStyle name="Titel" xfId="38" xr:uid="{00000000-0005-0000-0000-000035000000}"/>
    <cellStyle name="Totaal" xfId="39" xr:uid="{00000000-0005-0000-0000-000036000000}"/>
    <cellStyle name="Uitvoer" xfId="40" xr:uid="{00000000-0005-0000-0000-000037000000}"/>
    <cellStyle name="Verklarende tekst" xfId="41" xr:uid="{00000000-0005-0000-0000-000038000000}"/>
    <cellStyle name="Waarschuwingstekst" xfId="42" xr:uid="{00000000-0005-0000-0000-000039000000}"/>
  </cellStyles>
  <dxfs count="660">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4"/>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13"/>
        </patternFill>
      </fill>
    </dxf>
    <dxf>
      <font>
        <condense val="0"/>
        <extend val="0"/>
        <color indexed="13"/>
      </font>
      <fill>
        <patternFill>
          <bgColor indexed="13"/>
        </patternFill>
      </fill>
    </dxf>
    <dxf>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13"/>
        </patternFill>
      </fill>
    </dxf>
    <dxf>
      <font>
        <condense val="0"/>
        <extend val="0"/>
        <color indexed="13"/>
      </font>
      <fill>
        <patternFill>
          <bgColor indexed="13"/>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patternType="solid">
          <bgColor rgb="FF00CCFF"/>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border>
        <left/>
        <right/>
        <top/>
        <bottom/>
      </border>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border>
        <left/>
        <right/>
        <top/>
        <bottom/>
      </border>
    </dxf>
    <dxf>
      <fill>
        <patternFill patternType="solid">
          <bgColor indexed="9"/>
        </patternFill>
      </fill>
      <border>
        <left/>
        <right/>
        <top/>
        <bottom/>
      </border>
    </dxf>
    <dxf>
      <fill>
        <patternFill>
          <bgColor indexed="40"/>
        </patternFill>
      </fill>
      <border>
        <left/>
        <right/>
        <top/>
        <bottom/>
      </border>
    </dxf>
    <dxf>
      <fill>
        <patternFill patternType="solid">
          <bgColor indexed="9"/>
        </patternFill>
      </fill>
      <border>
        <left/>
        <right/>
        <top/>
        <bottom/>
      </border>
    </dxf>
    <dxf>
      <fill>
        <patternFill>
          <bgColor indexed="40"/>
        </patternFill>
      </fill>
      <border>
        <left/>
        <right/>
        <top/>
        <bottom/>
      </border>
    </dxf>
    <dxf>
      <fill>
        <patternFill patternType="solid">
          <bgColor indexed="9"/>
        </patternFill>
      </fill>
      <border>
        <left/>
        <right/>
        <top/>
        <bottom/>
      </border>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patternType="solid">
          <bgColor theme="0"/>
        </patternFill>
      </fill>
    </dxf>
    <dxf>
      <fill>
        <patternFill patternType="none">
          <bgColor auto="1"/>
        </patternFill>
      </fill>
    </dxf>
    <dxf>
      <fill>
        <patternFill>
          <bgColor rgb="FF00CCFF"/>
        </patternFill>
      </fill>
    </dxf>
    <dxf>
      <fill>
        <patternFill>
          <bgColor rgb="FF00CCFF"/>
        </patternFill>
      </fill>
    </dxf>
    <dxf>
      <fill>
        <patternFill patternType="none">
          <bgColor auto="1"/>
        </patternFill>
      </fill>
    </dxf>
    <dxf>
      <fill>
        <patternFill patternType="none">
          <bgColor auto="1"/>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patternType="solid">
          <bgColor theme="0"/>
        </patternFill>
      </fill>
    </dxf>
    <dxf>
      <fill>
        <patternFill>
          <bgColor rgb="FF00CCFF"/>
        </patternFill>
      </fill>
    </dxf>
    <dxf>
      <fill>
        <patternFill>
          <bgColor rgb="FF00CCFF"/>
        </patternFill>
      </fill>
    </dxf>
    <dxf>
      <fill>
        <patternFill patternType="solid">
          <bgColor theme="0"/>
        </patternFill>
      </fill>
    </dxf>
    <dxf>
      <fill>
        <patternFill>
          <bgColor theme="0"/>
        </patternFill>
      </fill>
    </dxf>
    <dxf>
      <fill>
        <patternFill>
          <bgColor rgb="FF00CCFF"/>
        </patternFill>
      </fill>
    </dxf>
    <dxf>
      <fill>
        <patternFill patternType="solid">
          <bgColor theme="0"/>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theme="0"/>
        </patternFill>
      </fill>
    </dxf>
    <dxf>
      <fill>
        <patternFill>
          <bgColor indexed="40"/>
        </patternFill>
      </fill>
    </dxf>
    <dxf>
      <fill>
        <patternFill>
          <bgColor indexed="40"/>
        </patternFill>
      </fill>
    </dxf>
    <dxf>
      <fill>
        <patternFill>
          <bgColor rgb="FF00CCFF"/>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theme="0"/>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theme="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ont>
        <condense val="0"/>
        <extend val="0"/>
        <color indexed="8"/>
      </font>
      <fill>
        <patternFill>
          <bgColor indexed="40"/>
        </patternFill>
      </fill>
    </dxf>
    <dxf>
      <fill>
        <patternFill>
          <bgColor indexed="14"/>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ont>
        <condense val="0"/>
        <extend val="0"/>
        <color indexed="8"/>
      </font>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22"/>
        </patternFill>
      </fill>
    </dxf>
    <dxf>
      <fill>
        <patternFill>
          <bgColor indexed="14"/>
        </patternFill>
      </fill>
    </dxf>
    <dxf>
      <font>
        <condense val="0"/>
        <extend val="0"/>
        <color indexed="8"/>
      </font>
      <fill>
        <patternFill>
          <bgColor indexed="40"/>
        </patternFill>
      </fill>
    </dxf>
    <dxf>
      <font>
        <condense val="0"/>
        <extend val="0"/>
        <color indexed="8"/>
      </font>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14"/>
        </patternFill>
      </fill>
    </dxf>
    <dxf>
      <font>
        <condense val="0"/>
        <extend val="0"/>
        <color indexed="8"/>
      </font>
      <fill>
        <patternFill>
          <bgColor indexed="40"/>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ill>
        <patternFill patternType="solid">
          <bgColor indexed="9"/>
        </patternFill>
      </fill>
    </dxf>
    <dxf>
      <fill>
        <patternFill>
          <bgColor indexed="22"/>
        </patternFill>
      </fill>
    </dxf>
    <dxf>
      <fill>
        <patternFill>
          <bgColor indexed="22"/>
        </patternFill>
      </fill>
    </dxf>
    <dxf>
      <fill>
        <patternFill>
          <bgColor indexed="22"/>
        </patternFill>
      </fill>
    </dxf>
    <dxf>
      <fill>
        <patternFill>
          <bgColor indexed="14"/>
        </patternFill>
      </fill>
    </dxf>
    <dxf>
      <font>
        <condense val="0"/>
        <extend val="0"/>
        <color indexed="8"/>
      </font>
      <fill>
        <patternFill>
          <bgColor indexed="40"/>
        </patternFill>
      </fill>
    </dxf>
    <dxf>
      <fill>
        <patternFill patternType="none">
          <bgColor indexed="65"/>
        </patternFill>
      </fill>
    </dxf>
    <dxf>
      <fill>
        <patternFill patternType="solid">
          <bgColor indexed="22"/>
        </patternFill>
      </fill>
    </dxf>
    <dxf>
      <fill>
        <patternFill>
          <bgColor indexed="14"/>
        </patternFill>
      </fill>
    </dxf>
    <dxf>
      <font>
        <condense val="0"/>
        <extend val="0"/>
        <color indexed="8"/>
      </font>
      <fill>
        <patternFill>
          <bgColor indexed="40"/>
        </patternFill>
      </fill>
    </dxf>
    <dxf>
      <fill>
        <patternFill patternType="none">
          <bgColor indexed="65"/>
        </patternFill>
      </fill>
    </dxf>
    <dxf>
      <fill>
        <patternFill>
          <bgColor indexed="22"/>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ill>
        <patternFill patternType="none">
          <bgColor indexed="65"/>
        </patternFill>
      </fill>
    </dxf>
    <dxf>
      <fill>
        <patternFill patternType="solid">
          <bgColor indexed="22"/>
        </patternFill>
      </fill>
    </dxf>
    <dxf>
      <fill>
        <patternFill patternType="none">
          <bgColor indexed="65"/>
        </patternFill>
      </fill>
    </dxf>
    <dxf>
      <fill>
        <patternFill patternType="solid">
          <bgColor indexed="22"/>
        </patternFill>
      </fill>
    </dxf>
    <dxf>
      <fill>
        <patternFill patternType="none">
          <bgColor indexed="65"/>
        </patternFill>
      </fill>
    </dxf>
    <dxf>
      <fill>
        <patternFill patternType="solid">
          <bgColor indexed="22"/>
        </patternFill>
      </fill>
    </dxf>
    <dxf>
      <fill>
        <patternFill patternType="none">
          <bgColor indexed="65"/>
        </patternFill>
      </fill>
    </dxf>
    <dxf>
      <fill>
        <patternFill patternType="solid">
          <bgColor indexed="22"/>
        </patternFill>
      </fill>
    </dxf>
    <dxf>
      <fill>
        <patternFill patternType="none">
          <bgColor indexed="65"/>
        </patternFill>
      </fill>
    </dxf>
    <dxf>
      <fill>
        <patternFill patternType="solid">
          <bgColor indexed="22"/>
        </patternFill>
      </fill>
    </dxf>
    <dxf>
      <fill>
        <patternFill patternType="none">
          <bgColor indexed="65"/>
        </patternFill>
      </fill>
    </dxf>
    <dxf>
      <fill>
        <patternFill patternType="solid">
          <bgColor indexed="22"/>
        </patternFill>
      </fill>
    </dxf>
    <dxf>
      <fill>
        <patternFill patternType="none">
          <bgColor indexed="65"/>
        </patternFill>
      </fill>
    </dxf>
    <dxf>
      <fill>
        <patternFill>
          <bgColor indexed="40"/>
        </patternFill>
      </fill>
    </dxf>
    <dxf>
      <font>
        <condense val="0"/>
        <extend val="0"/>
        <color auto="1"/>
      </font>
      <fill>
        <patternFill>
          <bgColor indexed="14"/>
        </patternFill>
      </fill>
    </dxf>
    <dxf>
      <fill>
        <patternFill patternType="none">
          <bgColor auto="1"/>
        </patternFill>
      </fill>
    </dxf>
    <dxf>
      <fill>
        <patternFill>
          <bgColor theme="0"/>
        </patternFill>
      </fill>
    </dxf>
    <dxf>
      <fill>
        <patternFill>
          <bgColor rgb="FFC0C0C0"/>
        </patternFill>
      </fill>
    </dxf>
    <dxf>
      <fill>
        <patternFill patternType="solid">
          <bgColor indexed="22"/>
        </patternFill>
      </fill>
    </dxf>
    <dxf>
      <fill>
        <patternFill patternType="none">
          <bgColor indexed="65"/>
        </patternFill>
      </fill>
    </dxf>
    <dxf>
      <fill>
        <patternFill>
          <bgColor indexed="22"/>
        </patternFill>
      </fill>
    </dxf>
    <dxf>
      <fill>
        <patternFill patternType="none">
          <bgColor auto="1"/>
        </patternFill>
      </fill>
    </dxf>
    <dxf>
      <fill>
        <patternFill>
          <bgColor rgb="FFC0C0C0"/>
        </patternFill>
      </fill>
    </dxf>
    <dxf>
      <fill>
        <patternFill>
          <bgColor rgb="FFC0C0C0"/>
        </patternFill>
      </fill>
    </dxf>
    <dxf>
      <fill>
        <patternFill>
          <bgColor indexed="14"/>
        </patternFill>
      </fill>
    </dxf>
    <dxf>
      <fill>
        <patternFill>
          <bgColor indexed="40"/>
        </patternFill>
      </fill>
    </dxf>
    <dxf>
      <fill>
        <patternFill>
          <bgColor indexed="14"/>
        </patternFill>
      </fill>
    </dxf>
    <dxf>
      <font>
        <condense val="0"/>
        <extend val="0"/>
        <color indexed="8"/>
      </font>
      <fill>
        <patternFill>
          <bgColor indexed="40"/>
        </patternFill>
      </fill>
    </dxf>
    <dxf>
      <font>
        <condense val="0"/>
        <extend val="0"/>
        <color indexed="8"/>
      </font>
      <fill>
        <patternFill>
          <bgColor indexed="40"/>
        </patternFill>
      </fill>
    </dxf>
    <dxf>
      <fill>
        <patternFill>
          <bgColor indexed="14"/>
        </patternFill>
      </fill>
    </dxf>
    <dxf>
      <fill>
        <patternFill>
          <bgColor indexed="14"/>
        </patternFill>
      </fill>
    </dxf>
    <dxf>
      <font>
        <condense val="0"/>
        <extend val="0"/>
        <color indexed="8"/>
      </font>
      <fill>
        <patternFill>
          <bgColor indexed="40"/>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40"/>
        </patternFill>
      </fill>
    </dxf>
    <dxf>
      <fill>
        <patternFill>
          <bgColor indexed="14"/>
        </patternFill>
      </fill>
    </dxf>
    <dxf>
      <fill>
        <patternFill>
          <bgColor theme="0" tint="-0.24994659260841701"/>
        </patternFill>
      </fill>
    </dxf>
    <dxf>
      <fill>
        <patternFill>
          <bgColor rgb="FFC0C0C0"/>
        </patternFill>
      </fill>
    </dxf>
    <dxf>
      <fill>
        <patternFill>
          <bgColor theme="0"/>
        </patternFill>
      </fill>
    </dxf>
    <dxf>
      <fill>
        <patternFill>
          <bgColor rgb="FFC0C0C0"/>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patternType="none">
          <bgColor indexed="65"/>
        </patternFill>
      </fill>
    </dxf>
    <dxf>
      <fill>
        <patternFill patternType="solid">
          <bgColor indexed="22"/>
        </patternFill>
      </fill>
    </dxf>
    <dxf>
      <font>
        <condense val="0"/>
        <extend val="0"/>
        <color indexed="8"/>
      </font>
      <fill>
        <patternFill>
          <bgColor indexed="40"/>
        </patternFill>
      </fill>
    </dxf>
    <dxf>
      <fill>
        <patternFill>
          <bgColor indexed="14"/>
        </patternFill>
      </fill>
    </dxf>
    <dxf>
      <fill>
        <patternFill>
          <bgColor indexed="14"/>
        </patternFill>
      </fill>
    </dxf>
    <dxf>
      <font>
        <condense val="0"/>
        <extend val="0"/>
        <color indexed="8"/>
      </font>
      <fill>
        <patternFill>
          <bgColor indexed="40"/>
        </patternFill>
      </fill>
    </dxf>
    <dxf>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ill>
        <patternFill>
          <bgColor indexed="14"/>
        </patternFill>
      </fill>
    </dxf>
    <dxf>
      <font>
        <condense val="0"/>
        <extend val="0"/>
        <color indexed="8"/>
      </font>
      <fill>
        <patternFill>
          <bgColor indexed="40"/>
        </patternFill>
      </fill>
    </dxf>
    <dxf>
      <font>
        <condense val="0"/>
        <extend val="0"/>
        <color indexed="8"/>
      </font>
      <fill>
        <patternFill>
          <bgColor indexed="40"/>
        </patternFill>
      </fill>
    </dxf>
    <dxf>
      <fill>
        <patternFill>
          <bgColor indexed="14"/>
        </patternFill>
      </fill>
    </dxf>
    <dxf>
      <fill>
        <patternFill patternType="none">
          <bgColor indexed="65"/>
        </patternFill>
      </fill>
    </dxf>
    <dxf>
      <fill>
        <patternFill>
          <bgColor indexed="22"/>
        </patternFill>
      </fill>
    </dxf>
    <dxf>
      <font>
        <condense val="0"/>
        <extend val="0"/>
        <color indexed="8"/>
      </font>
      <fill>
        <patternFill>
          <bgColor indexed="40"/>
        </patternFill>
      </fill>
    </dxf>
    <dxf>
      <fill>
        <patternFill>
          <bgColor indexed="14"/>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14"/>
        </patternFill>
      </fill>
    </dxf>
    <dxf>
      <font>
        <condense val="0"/>
        <extend val="0"/>
        <color indexed="8"/>
      </font>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ont>
        <condense val="0"/>
        <extend val="0"/>
        <color indexed="8"/>
      </font>
      <fill>
        <patternFill>
          <bgColor indexed="40"/>
        </patternFill>
      </fill>
    </dxf>
    <dxf>
      <fill>
        <patternFill>
          <bgColor indexed="40"/>
        </patternFill>
      </fill>
    </dxf>
    <dxf>
      <fill>
        <patternFill>
          <bgColor indexed="14"/>
        </patternFill>
      </fill>
    </dxf>
    <dxf>
      <fill>
        <patternFill>
          <bgColor indexed="14"/>
        </patternFill>
      </fill>
    </dxf>
    <dxf>
      <font>
        <condense val="0"/>
        <extend val="0"/>
        <color indexed="8"/>
      </font>
      <fill>
        <patternFill>
          <bgColor indexed="40"/>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22"/>
        </patternFill>
      </fill>
    </dxf>
    <dxf>
      <font>
        <condense val="0"/>
        <extend val="0"/>
        <color indexed="8"/>
      </font>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14"/>
        </patternFill>
      </fill>
    </dxf>
    <dxf>
      <font>
        <condense val="0"/>
        <extend val="0"/>
        <color indexed="8"/>
      </font>
      <fill>
        <patternFill>
          <bgColor indexed="4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ill>
        <patternFill patternType="lightUp">
          <bgColor indexed="51"/>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fgColor auto="1"/>
          <bgColor rgb="FFC0C0C0"/>
        </patternFill>
      </fill>
    </dxf>
    <dxf>
      <font>
        <b/>
        <i val="0"/>
      </font>
      <fill>
        <patternFill>
          <bgColor rgb="FFC0C0C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ill>
        <patternFill>
          <bgColor indexed="8"/>
        </patternFill>
      </fill>
    </dxf>
    <dxf>
      <fill>
        <patternFill>
          <bgColor indexed="8"/>
        </patternFill>
      </fill>
    </dxf>
  </dxfs>
  <tableStyles count="0" defaultTableStyle="TableStyleMedium2" defaultPivotStyle="PivotStyleLight16"/>
  <colors>
    <mruColors>
      <color rgb="FF00FF00"/>
      <color rgb="FF99CCFF"/>
      <color rgb="FF00008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2</xdr:col>
      <xdr:colOff>2876550</xdr:colOff>
      <xdr:row>2</xdr:row>
      <xdr:rowOff>476250</xdr:rowOff>
    </xdr:from>
    <xdr:to>
      <xdr:col>2</xdr:col>
      <xdr:colOff>7981950</xdr:colOff>
      <xdr:row>2</xdr:row>
      <xdr:rowOff>1676400</xdr:rowOff>
    </xdr:to>
    <xdr:sp macro="" textlink="">
      <xdr:nvSpPr>
        <xdr:cNvPr id="17411" name="Text Box 3">
          <a:extLst>
            <a:ext uri="{FF2B5EF4-FFF2-40B4-BE49-F238E27FC236}">
              <a16:creationId xmlns:a16="http://schemas.microsoft.com/office/drawing/2014/main" id="{00000000-0008-0000-0300-000003440000}"/>
            </a:ext>
          </a:extLst>
        </xdr:cNvPr>
        <xdr:cNvSpPr txBox="1">
          <a:spLocks noChangeArrowheads="1"/>
        </xdr:cNvSpPr>
      </xdr:nvSpPr>
      <xdr:spPr bwMode="auto">
        <a:xfrm>
          <a:off x="4400550" y="1447800"/>
          <a:ext cx="5105400" cy="1200150"/>
        </a:xfrm>
        <a:prstGeom prst="rect">
          <a:avLst/>
        </a:prstGeom>
        <a:solidFill>
          <a:srgbClr val="FFFFFF"/>
        </a:solidFill>
        <a:ln w="9525">
          <a:solidFill>
            <a:srgbClr val="000000"/>
          </a:solidFill>
          <a:miter lim="800000"/>
          <a:headEnd/>
          <a:tailEnd/>
        </a:ln>
      </xdr:spPr>
      <xdr:txBody>
        <a:bodyPr vertOverflow="clip" wrap="square" lIns="91440" tIns="73152" rIns="91440" bIns="0" anchor="t" upright="1"/>
        <a:lstStyle/>
        <a:p>
          <a:pPr algn="ctr" rtl="0">
            <a:defRPr sz="1000"/>
          </a:pPr>
          <a:r>
            <a:rPr lang="en-GB" sz="4500" b="1" i="0" u="none" strike="noStrike" baseline="0">
              <a:solidFill>
                <a:srgbClr val="000000"/>
              </a:solidFill>
              <a:latin typeface="Arial"/>
              <a:cs typeface="Arial"/>
            </a:rPr>
            <a:t>BASIC</a:t>
          </a:r>
        </a:p>
        <a:p>
          <a:pPr algn="ctr" rtl="0">
            <a:defRPr sz="1000"/>
          </a:pPr>
          <a:r>
            <a:rPr lang="en-GB" sz="2800" b="1" i="0" u="none" strike="noStrike" baseline="0">
              <a:solidFill>
                <a:srgbClr val="000000"/>
              </a:solidFill>
              <a:latin typeface="Arial"/>
              <a:cs typeface="Arial"/>
            </a:rPr>
            <a:t>Office - Bulk (General Cargo)</a:t>
          </a:r>
        </a:p>
      </xdr:txBody>
    </xdr:sp>
    <xdr:clientData/>
  </xdr:twoCellAnchor>
  <xdr:twoCellAnchor>
    <xdr:from>
      <xdr:col>2</xdr:col>
      <xdr:colOff>83820</xdr:colOff>
      <xdr:row>2</xdr:row>
      <xdr:rowOff>114300</xdr:rowOff>
    </xdr:from>
    <xdr:to>
      <xdr:col>2</xdr:col>
      <xdr:colOff>2659380</xdr:colOff>
      <xdr:row>2</xdr:row>
      <xdr:rowOff>1981200</xdr:rowOff>
    </xdr:to>
    <xdr:pic>
      <xdr:nvPicPr>
        <xdr:cNvPr id="17454" name="Picture 10" descr="GA_logo">
          <a:extLst>
            <a:ext uri="{FF2B5EF4-FFF2-40B4-BE49-F238E27FC236}">
              <a16:creationId xmlns:a16="http://schemas.microsoft.com/office/drawing/2014/main" id="{00000000-0008-0000-0300-00002E44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45920" y="1082040"/>
          <a:ext cx="2575560"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60960</xdr:colOff>
      <xdr:row>2</xdr:row>
      <xdr:rowOff>91440</xdr:rowOff>
    </xdr:from>
    <xdr:to>
      <xdr:col>2</xdr:col>
      <xdr:colOff>2651760</xdr:colOff>
      <xdr:row>2</xdr:row>
      <xdr:rowOff>1973580</xdr:rowOff>
    </xdr:to>
    <xdr:pic>
      <xdr:nvPicPr>
        <xdr:cNvPr id="26720" name="Picture 1" descr="GA_logo">
          <a:extLst>
            <a:ext uri="{FF2B5EF4-FFF2-40B4-BE49-F238E27FC236}">
              <a16:creationId xmlns:a16="http://schemas.microsoft.com/office/drawing/2014/main" id="{00000000-0008-0000-0500-00006068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60220" y="1059180"/>
          <a:ext cx="2590800" cy="1882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3048000</xdr:colOff>
      <xdr:row>2</xdr:row>
      <xdr:rowOff>438150</xdr:rowOff>
    </xdr:from>
    <xdr:to>
      <xdr:col>2</xdr:col>
      <xdr:colOff>8096249</xdr:colOff>
      <xdr:row>2</xdr:row>
      <xdr:rowOff>1657350</xdr:rowOff>
    </xdr:to>
    <xdr:sp macro="" textlink="">
      <xdr:nvSpPr>
        <xdr:cNvPr id="26626" name="Text Box 2">
          <a:extLst>
            <a:ext uri="{FF2B5EF4-FFF2-40B4-BE49-F238E27FC236}">
              <a16:creationId xmlns:a16="http://schemas.microsoft.com/office/drawing/2014/main" id="{00000000-0008-0000-0500-000002680000}"/>
            </a:ext>
          </a:extLst>
        </xdr:cNvPr>
        <xdr:cNvSpPr txBox="1">
          <a:spLocks noChangeArrowheads="1"/>
        </xdr:cNvSpPr>
      </xdr:nvSpPr>
      <xdr:spPr bwMode="auto">
        <a:xfrm>
          <a:off x="4705350" y="1409700"/>
          <a:ext cx="5048249" cy="121920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Office - Bulk (General Cargo)</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53340</xdr:colOff>
      <xdr:row>2</xdr:row>
      <xdr:rowOff>99060</xdr:rowOff>
    </xdr:from>
    <xdr:to>
      <xdr:col>2</xdr:col>
      <xdr:colOff>2606040</xdr:colOff>
      <xdr:row>2</xdr:row>
      <xdr:rowOff>1965960</xdr:rowOff>
    </xdr:to>
    <xdr:pic>
      <xdr:nvPicPr>
        <xdr:cNvPr id="29712" name="Picture 5" descr="GA_logo">
          <a:extLst>
            <a:ext uri="{FF2B5EF4-FFF2-40B4-BE49-F238E27FC236}">
              <a16:creationId xmlns:a16="http://schemas.microsoft.com/office/drawing/2014/main" id="{00000000-0008-0000-0600-00001074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52600" y="1066800"/>
          <a:ext cx="2552700"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8" Type="http://schemas.openxmlformats.org/officeDocument/2006/relationships/hyperlink" Target="http://glomeep.imo.org/technology/shaft-generator/" TargetMode="External"/><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R229"/>
  <sheetViews>
    <sheetView tabSelected="1" zoomScale="50" zoomScaleNormal="50" zoomScaleSheetLayoutView="50" workbookViewId="0">
      <pane ySplit="3" topLeftCell="A4" activePane="bottomLeft" state="frozen"/>
      <selection pane="bottomLeft" activeCell="D22" sqref="D22:E22"/>
    </sheetView>
  </sheetViews>
  <sheetFormatPr defaultColWidth="9.140625" defaultRowHeight="12.75" x14ac:dyDescent="0.2"/>
  <cols>
    <col min="2" max="2" width="13.7109375" style="71" customWidth="1"/>
    <col min="3" max="3" width="123.140625" style="1" customWidth="1"/>
    <col min="4" max="6" width="6.140625" customWidth="1"/>
    <col min="7" max="7" width="5.7109375" customWidth="1"/>
    <col min="8" max="23" width="6.140625" customWidth="1"/>
    <col min="24" max="24" width="6.28515625" customWidth="1"/>
    <col min="25" max="25" width="5.7109375" style="56" hidden="1" customWidth="1"/>
    <col min="26" max="26" width="5.7109375" style="56" customWidth="1"/>
    <col min="27" max="74" width="9.140625" style="220"/>
    <col min="75" max="122" width="9.140625" style="56"/>
  </cols>
  <sheetData>
    <row r="1" spans="1:122" ht="45" customHeight="1" thickBot="1" x14ac:dyDescent="0.25">
      <c r="A1" s="310" t="s">
        <v>94</v>
      </c>
      <c r="B1" s="311"/>
      <c r="C1" s="310"/>
      <c r="D1" s="312" t="s">
        <v>542</v>
      </c>
      <c r="E1" s="310"/>
      <c r="F1" s="310"/>
      <c r="G1" s="310"/>
      <c r="H1" s="310"/>
      <c r="I1" s="310"/>
      <c r="J1" s="310"/>
      <c r="K1" s="310"/>
      <c r="L1" s="310"/>
      <c r="M1" s="310"/>
      <c r="N1" s="310"/>
      <c r="O1" s="310"/>
      <c r="P1" s="310"/>
      <c r="Q1" s="310"/>
      <c r="R1" s="310"/>
      <c r="S1" s="310"/>
      <c r="T1" s="310"/>
      <c r="U1" s="310"/>
      <c r="V1" s="310"/>
      <c r="W1" s="310"/>
      <c r="X1" s="313" t="s">
        <v>543</v>
      </c>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row>
    <row r="2" spans="1:122" s="1" customFormat="1" ht="31.7" customHeight="1" thickBot="1" x14ac:dyDescent="0.25">
      <c r="A2" s="643" t="s">
        <v>1236</v>
      </c>
      <c r="B2" s="644"/>
      <c r="C2" s="644"/>
      <c r="D2" s="644"/>
      <c r="E2" s="644"/>
      <c r="F2" s="644"/>
      <c r="G2" s="644"/>
      <c r="H2" s="644"/>
      <c r="I2" s="644"/>
      <c r="J2" s="644"/>
      <c r="K2" s="644"/>
      <c r="L2" s="644"/>
      <c r="M2" s="644"/>
      <c r="N2" s="644"/>
      <c r="O2" s="644"/>
      <c r="P2" s="644"/>
      <c r="Q2" s="644"/>
      <c r="R2" s="644"/>
      <c r="S2" s="644"/>
      <c r="T2" s="644"/>
      <c r="U2" s="644"/>
      <c r="V2" s="644"/>
      <c r="W2" s="644"/>
      <c r="X2" s="645"/>
      <c r="Y2" s="59"/>
      <c r="Z2" s="59"/>
      <c r="AA2" s="219"/>
      <c r="AB2" s="219"/>
      <c r="AC2" s="219"/>
      <c r="AD2" s="219"/>
      <c r="AE2" s="219"/>
      <c r="AF2" s="219"/>
      <c r="AG2" s="219"/>
      <c r="AH2" s="219"/>
      <c r="AI2" s="219"/>
      <c r="AJ2" s="219"/>
      <c r="AK2" s="219"/>
      <c r="AL2" s="219"/>
      <c r="AM2" s="219"/>
      <c r="AN2" s="219"/>
      <c r="AO2" s="219"/>
      <c r="AP2" s="219"/>
      <c r="AQ2" s="219"/>
      <c r="AR2" s="219"/>
      <c r="AS2" s="219"/>
      <c r="AT2" s="219"/>
      <c r="AU2" s="219"/>
      <c r="AV2" s="219"/>
      <c r="AW2" s="219"/>
      <c r="AX2" s="219"/>
      <c r="AY2" s="219"/>
      <c r="AZ2" s="219"/>
      <c r="BA2" s="219"/>
      <c r="BB2" s="219"/>
      <c r="BC2" s="219"/>
      <c r="BD2" s="219"/>
      <c r="BE2" s="219"/>
      <c r="BF2" s="219"/>
      <c r="BG2" s="219"/>
      <c r="BH2" s="219"/>
      <c r="BI2" s="219"/>
      <c r="BJ2" s="219"/>
      <c r="BK2" s="219"/>
      <c r="BL2" s="219"/>
      <c r="BM2" s="219"/>
      <c r="BN2" s="219"/>
      <c r="BO2" s="219"/>
      <c r="BP2" s="219"/>
      <c r="BQ2" s="219"/>
      <c r="BR2" s="219"/>
      <c r="BS2" s="219"/>
      <c r="BT2" s="219"/>
      <c r="BU2" s="219"/>
      <c r="BV2" s="219"/>
      <c r="BW2" s="59"/>
      <c r="BX2" s="59"/>
      <c r="BY2" s="59"/>
      <c r="BZ2" s="59"/>
      <c r="CA2" s="59"/>
      <c r="CB2" s="59"/>
      <c r="CC2" s="59"/>
      <c r="CD2" s="59"/>
      <c r="CE2" s="59"/>
      <c r="CF2" s="59"/>
      <c r="CG2" s="59"/>
      <c r="CH2" s="59"/>
      <c r="CI2" s="59"/>
      <c r="CJ2" s="59"/>
      <c r="CK2" s="59"/>
      <c r="CL2" s="59"/>
      <c r="CM2" s="59"/>
      <c r="CN2" s="59"/>
      <c r="CO2" s="59"/>
      <c r="CP2" s="59"/>
      <c r="CQ2" s="59"/>
      <c r="CR2" s="59"/>
      <c r="CS2" s="59"/>
      <c r="CT2" s="59"/>
      <c r="CU2" s="59"/>
      <c r="CV2" s="59"/>
      <c r="CW2" s="59"/>
      <c r="CX2" s="59"/>
      <c r="CY2" s="59"/>
      <c r="CZ2" s="59"/>
      <c r="DA2" s="59"/>
      <c r="DB2" s="59"/>
      <c r="DC2" s="59"/>
      <c r="DD2" s="59"/>
      <c r="DE2" s="59"/>
      <c r="DF2" s="59"/>
      <c r="DG2" s="59"/>
      <c r="DH2" s="59"/>
      <c r="DI2" s="59"/>
      <c r="DJ2" s="59"/>
      <c r="DK2" s="59"/>
      <c r="DL2" s="59"/>
      <c r="DM2" s="59"/>
      <c r="DN2" s="59"/>
      <c r="DO2" s="59"/>
      <c r="DP2" s="59"/>
      <c r="DQ2" s="59"/>
      <c r="DR2" s="59"/>
    </row>
    <row r="3" spans="1:122" ht="161.44999999999999" customHeight="1" thickBot="1" x14ac:dyDescent="0.25">
      <c r="A3" s="417" t="s">
        <v>205</v>
      </c>
      <c r="B3" s="364" t="s">
        <v>26</v>
      </c>
      <c r="C3" s="70" t="s">
        <v>475</v>
      </c>
      <c r="D3" s="302" t="s">
        <v>576</v>
      </c>
      <c r="E3" s="73" t="s">
        <v>476</v>
      </c>
      <c r="F3" s="72" t="s">
        <v>110</v>
      </c>
      <c r="G3" s="73" t="s">
        <v>476</v>
      </c>
      <c r="H3" s="72" t="s">
        <v>290</v>
      </c>
      <c r="I3" s="73" t="s">
        <v>476</v>
      </c>
      <c r="J3" s="72" t="s">
        <v>111</v>
      </c>
      <c r="K3" s="73" t="s">
        <v>476</v>
      </c>
      <c r="L3" s="72" t="s">
        <v>289</v>
      </c>
      <c r="M3" s="73" t="s">
        <v>476</v>
      </c>
      <c r="N3" s="72" t="s">
        <v>112</v>
      </c>
      <c r="O3" s="73" t="s">
        <v>476</v>
      </c>
      <c r="P3" s="72" t="s">
        <v>288</v>
      </c>
      <c r="Q3" s="73" t="s">
        <v>476</v>
      </c>
      <c r="R3" s="72" t="s">
        <v>285</v>
      </c>
      <c r="S3" s="73" t="s">
        <v>476</v>
      </c>
      <c r="T3" s="72" t="s">
        <v>286</v>
      </c>
      <c r="U3" s="73" t="s">
        <v>476</v>
      </c>
      <c r="V3" s="72" t="s">
        <v>287</v>
      </c>
      <c r="W3" s="73" t="s">
        <v>476</v>
      </c>
      <c r="X3" s="418" t="s">
        <v>214</v>
      </c>
    </row>
    <row r="4" spans="1:122" ht="33" customHeight="1" thickBot="1" x14ac:dyDescent="0.35">
      <c r="A4" s="419"/>
      <c r="B4" s="363" t="s">
        <v>263</v>
      </c>
      <c r="C4" s="646" t="s">
        <v>452</v>
      </c>
      <c r="D4" s="647"/>
      <c r="E4" s="647"/>
      <c r="F4" s="647"/>
      <c r="G4" s="647"/>
      <c r="H4" s="647"/>
      <c r="I4" s="647"/>
      <c r="J4" s="647"/>
      <c r="K4" s="647"/>
      <c r="L4" s="647"/>
      <c r="M4" s="647"/>
      <c r="N4" s="647"/>
      <c r="O4" s="647"/>
      <c r="P4" s="647"/>
      <c r="Q4" s="647"/>
      <c r="R4" s="647"/>
      <c r="S4" s="647"/>
      <c r="T4" s="647"/>
      <c r="U4" s="647"/>
      <c r="V4" s="647"/>
      <c r="W4" s="647"/>
      <c r="X4" s="648"/>
    </row>
    <row r="5" spans="1:122" ht="30" customHeight="1" thickBot="1" x14ac:dyDescent="0.35">
      <c r="A5" s="357"/>
      <c r="B5" s="236" t="s">
        <v>264</v>
      </c>
      <c r="C5" s="74" t="s">
        <v>568</v>
      </c>
      <c r="D5" s="29"/>
      <c r="E5" s="75"/>
      <c r="F5" s="29" t="s">
        <v>569</v>
      </c>
      <c r="G5" s="76"/>
      <c r="H5" s="30" t="s">
        <v>569</v>
      </c>
      <c r="I5" s="75"/>
      <c r="J5" s="29" t="s">
        <v>569</v>
      </c>
      <c r="K5" s="76"/>
      <c r="L5" s="30" t="s">
        <v>569</v>
      </c>
      <c r="M5" s="75"/>
      <c r="N5" s="29" t="s">
        <v>569</v>
      </c>
      <c r="O5" s="76"/>
      <c r="P5" s="30" t="s">
        <v>569</v>
      </c>
      <c r="Q5" s="75"/>
      <c r="R5" s="77"/>
      <c r="S5" s="76"/>
      <c r="T5" s="29" t="s">
        <v>569</v>
      </c>
      <c r="U5" s="75"/>
      <c r="V5" s="29" t="s">
        <v>569</v>
      </c>
      <c r="W5" s="75"/>
      <c r="X5" s="420"/>
    </row>
    <row r="6" spans="1:122" ht="27.95" customHeight="1" thickBot="1" x14ac:dyDescent="0.25">
      <c r="A6" s="357"/>
      <c r="B6" s="244" t="s">
        <v>66</v>
      </c>
      <c r="C6" s="118" t="s">
        <v>235</v>
      </c>
      <c r="D6" s="640"/>
      <c r="E6" s="641"/>
      <c r="F6" s="640"/>
      <c r="G6" s="641"/>
      <c r="H6" s="640"/>
      <c r="I6" s="641"/>
      <c r="J6" s="640"/>
      <c r="K6" s="641"/>
      <c r="L6" s="640"/>
      <c r="M6" s="641"/>
      <c r="N6" s="640"/>
      <c r="O6" s="641"/>
      <c r="P6" s="640"/>
      <c r="Q6" s="641"/>
      <c r="R6" s="640"/>
      <c r="S6" s="641"/>
      <c r="T6" s="640"/>
      <c r="U6" s="641"/>
      <c r="V6" s="640"/>
      <c r="W6" s="642"/>
      <c r="X6" s="358"/>
      <c r="Y6" s="56">
        <f>COUNTIF(D6:W6,"a")+COUNTIF(D6:W6,"s")</f>
        <v>0</v>
      </c>
      <c r="Z6" s="161"/>
    </row>
    <row r="7" spans="1:122" ht="30" customHeight="1" thickBot="1" x14ac:dyDescent="0.5">
      <c r="A7" s="357"/>
      <c r="B7" s="236" t="s">
        <v>265</v>
      </c>
      <c r="C7" s="13" t="s">
        <v>387</v>
      </c>
      <c r="D7" s="24"/>
      <c r="E7" s="78"/>
      <c r="F7" s="25" t="s">
        <v>569</v>
      </c>
      <c r="G7" s="79"/>
      <c r="H7" s="24" t="s">
        <v>569</v>
      </c>
      <c r="I7" s="78"/>
      <c r="J7" s="25" t="s">
        <v>569</v>
      </c>
      <c r="K7" s="79"/>
      <c r="L7" s="24" t="s">
        <v>569</v>
      </c>
      <c r="M7" s="80"/>
      <c r="N7" s="25" t="s">
        <v>569</v>
      </c>
      <c r="O7" s="81"/>
      <c r="P7" s="24" t="s">
        <v>569</v>
      </c>
      <c r="Q7" s="78"/>
      <c r="R7" s="25"/>
      <c r="S7" s="79"/>
      <c r="T7" s="82"/>
      <c r="U7" s="78"/>
      <c r="V7" s="81"/>
      <c r="W7" s="79"/>
      <c r="X7" s="359"/>
    </row>
    <row r="8" spans="1:122" ht="45" customHeight="1" x14ac:dyDescent="0.2">
      <c r="A8" s="357"/>
      <c r="B8" s="261" t="s">
        <v>67</v>
      </c>
      <c r="C8" s="119" t="s">
        <v>204</v>
      </c>
      <c r="D8" s="632"/>
      <c r="E8" s="657"/>
      <c r="F8" s="632"/>
      <c r="G8" s="657"/>
      <c r="H8" s="632"/>
      <c r="I8" s="657"/>
      <c r="J8" s="632"/>
      <c r="K8" s="657"/>
      <c r="L8" s="632"/>
      <c r="M8" s="657"/>
      <c r="N8" s="632"/>
      <c r="O8" s="657"/>
      <c r="P8" s="632"/>
      <c r="Q8" s="657"/>
      <c r="R8" s="632"/>
      <c r="S8" s="657"/>
      <c r="T8" s="632"/>
      <c r="U8" s="657"/>
      <c r="V8" s="632"/>
      <c r="W8" s="633"/>
      <c r="X8" s="358"/>
      <c r="Y8" s="56">
        <f>COUNTIF(D8:W8,"a")+COUNTIF(D8:W8,"s")</f>
        <v>0</v>
      </c>
      <c r="Z8" s="161"/>
    </row>
    <row r="9" spans="1:122" ht="27.95" customHeight="1" x14ac:dyDescent="0.2">
      <c r="A9" s="357"/>
      <c r="B9" s="245" t="s">
        <v>397</v>
      </c>
      <c r="C9" s="120" t="s">
        <v>163</v>
      </c>
      <c r="D9" s="625"/>
      <c r="E9" s="653"/>
      <c r="F9" s="625"/>
      <c r="G9" s="653"/>
      <c r="H9" s="625"/>
      <c r="I9" s="653"/>
      <c r="J9" s="625"/>
      <c r="K9" s="653"/>
      <c r="L9" s="625"/>
      <c r="M9" s="653"/>
      <c r="N9" s="625"/>
      <c r="O9" s="653"/>
      <c r="P9" s="625"/>
      <c r="Q9" s="653"/>
      <c r="R9" s="625"/>
      <c r="S9" s="653"/>
      <c r="T9" s="625"/>
      <c r="U9" s="653"/>
      <c r="V9" s="625"/>
      <c r="W9" s="626"/>
      <c r="X9" s="358"/>
      <c r="Y9" s="56">
        <f>COUNTIF(D9:W9,"a")+COUNTIF(D9:W9,"s")</f>
        <v>0</v>
      </c>
      <c r="Z9" s="161"/>
    </row>
    <row r="10" spans="1:122" ht="45" customHeight="1" thickBot="1" x14ac:dyDescent="0.25">
      <c r="A10" s="357"/>
      <c r="B10" s="282" t="s">
        <v>398</v>
      </c>
      <c r="C10" s="124" t="s">
        <v>203</v>
      </c>
      <c r="D10" s="627"/>
      <c r="E10" s="628"/>
      <c r="F10" s="627"/>
      <c r="G10" s="628"/>
      <c r="H10" s="627"/>
      <c r="I10" s="628"/>
      <c r="J10" s="627"/>
      <c r="K10" s="628"/>
      <c r="L10" s="627"/>
      <c r="M10" s="628"/>
      <c r="N10" s="627"/>
      <c r="O10" s="628"/>
      <c r="P10" s="627"/>
      <c r="Q10" s="628"/>
      <c r="R10" s="627"/>
      <c r="S10" s="628"/>
      <c r="T10" s="627"/>
      <c r="U10" s="628"/>
      <c r="V10" s="627"/>
      <c r="W10" s="634"/>
      <c r="X10" s="358"/>
      <c r="Y10" s="56">
        <f>COUNTIF(D10:W10,"a")+COUNTIF(D10:W10,"s")</f>
        <v>0</v>
      </c>
      <c r="Z10" s="161"/>
    </row>
    <row r="11" spans="1:122" ht="30" customHeight="1" thickBot="1" x14ac:dyDescent="0.5">
      <c r="A11" s="357"/>
      <c r="B11" s="236" t="s">
        <v>268</v>
      </c>
      <c r="C11" s="13" t="s">
        <v>553</v>
      </c>
      <c r="D11" s="24"/>
      <c r="E11" s="78"/>
      <c r="F11" s="25" t="s">
        <v>569</v>
      </c>
      <c r="G11" s="79"/>
      <c r="H11" s="24" t="s">
        <v>569</v>
      </c>
      <c r="I11" s="78"/>
      <c r="J11" s="25" t="s">
        <v>569</v>
      </c>
      <c r="K11" s="79"/>
      <c r="L11" s="24" t="s">
        <v>569</v>
      </c>
      <c r="M11" s="78"/>
      <c r="N11" s="25" t="s">
        <v>569</v>
      </c>
      <c r="O11" s="79"/>
      <c r="P11" s="24" t="s">
        <v>569</v>
      </c>
      <c r="Q11" s="78"/>
      <c r="R11" s="25"/>
      <c r="S11" s="79"/>
      <c r="T11" s="24" t="s">
        <v>569</v>
      </c>
      <c r="U11" s="78"/>
      <c r="V11" s="25" t="s">
        <v>569</v>
      </c>
      <c r="W11" s="79"/>
      <c r="X11" s="359"/>
    </row>
    <row r="12" spans="1:122" ht="45" customHeight="1" x14ac:dyDescent="0.2">
      <c r="A12" s="357"/>
      <c r="B12" s="261" t="s">
        <v>68</v>
      </c>
      <c r="C12" s="135" t="s">
        <v>202</v>
      </c>
      <c r="D12" s="632"/>
      <c r="E12" s="657"/>
      <c r="F12" s="632"/>
      <c r="G12" s="657"/>
      <c r="H12" s="632"/>
      <c r="I12" s="657"/>
      <c r="J12" s="632"/>
      <c r="K12" s="657"/>
      <c r="L12" s="632"/>
      <c r="M12" s="657"/>
      <c r="N12" s="632"/>
      <c r="O12" s="657"/>
      <c r="P12" s="632"/>
      <c r="Q12" s="657"/>
      <c r="R12" s="632"/>
      <c r="S12" s="657"/>
      <c r="T12" s="632"/>
      <c r="U12" s="657"/>
      <c r="V12" s="632"/>
      <c r="W12" s="633"/>
      <c r="X12" s="358"/>
      <c r="Y12" s="56">
        <f>COUNTIF(D12:W12,"a")+COUNTIF(D12:W12,"s")</f>
        <v>0</v>
      </c>
      <c r="Z12" s="161"/>
    </row>
    <row r="13" spans="1:122" ht="45" customHeight="1" x14ac:dyDescent="0.2">
      <c r="A13" s="357"/>
      <c r="B13" s="245" t="s">
        <v>69</v>
      </c>
      <c r="C13" s="123" t="s">
        <v>27</v>
      </c>
      <c r="D13" s="625"/>
      <c r="E13" s="653"/>
      <c r="F13" s="625"/>
      <c r="G13" s="653"/>
      <c r="H13" s="625"/>
      <c r="I13" s="653"/>
      <c r="J13" s="625"/>
      <c r="K13" s="653"/>
      <c r="L13" s="625"/>
      <c r="M13" s="653"/>
      <c r="N13" s="625"/>
      <c r="O13" s="653"/>
      <c r="P13" s="625"/>
      <c r="Q13" s="653"/>
      <c r="R13" s="625"/>
      <c r="S13" s="653"/>
      <c r="T13" s="625"/>
      <c r="U13" s="653"/>
      <c r="V13" s="625"/>
      <c r="W13" s="626"/>
      <c r="X13" s="358"/>
      <c r="Y13" s="56">
        <f>COUNTIF(D13:W13,"a")+COUNTIF(D13:W13,"s")</f>
        <v>0</v>
      </c>
      <c r="Z13" s="161"/>
    </row>
    <row r="14" spans="1:122" ht="27.95" customHeight="1" x14ac:dyDescent="0.2">
      <c r="A14" s="357"/>
      <c r="B14" s="245" t="s">
        <v>399</v>
      </c>
      <c r="C14" s="120" t="s">
        <v>348</v>
      </c>
      <c r="D14" s="625"/>
      <c r="E14" s="653"/>
      <c r="F14" s="625"/>
      <c r="G14" s="653"/>
      <c r="H14" s="625"/>
      <c r="I14" s="653"/>
      <c r="J14" s="625"/>
      <c r="K14" s="653"/>
      <c r="L14" s="625"/>
      <c r="M14" s="653"/>
      <c r="N14" s="625"/>
      <c r="O14" s="653"/>
      <c r="P14" s="625"/>
      <c r="Q14" s="653"/>
      <c r="R14" s="625"/>
      <c r="S14" s="653"/>
      <c r="T14" s="625"/>
      <c r="U14" s="653"/>
      <c r="V14" s="625"/>
      <c r="W14" s="626"/>
      <c r="X14" s="358"/>
      <c r="Y14" s="56">
        <f>COUNTIF(D14:W14,"a")+COUNTIF(D14:W14,"s")</f>
        <v>0</v>
      </c>
      <c r="Z14" s="161"/>
    </row>
    <row r="15" spans="1:122" ht="27.95" customHeight="1" thickBot="1" x14ac:dyDescent="0.25">
      <c r="A15" s="357"/>
      <c r="B15" s="245" t="s">
        <v>400</v>
      </c>
      <c r="C15" s="121" t="s">
        <v>349</v>
      </c>
      <c r="D15" s="627"/>
      <c r="E15" s="628"/>
      <c r="F15" s="627"/>
      <c r="G15" s="628"/>
      <c r="H15" s="627"/>
      <c r="I15" s="628"/>
      <c r="J15" s="627"/>
      <c r="K15" s="628"/>
      <c r="L15" s="627"/>
      <c r="M15" s="628"/>
      <c r="N15" s="627"/>
      <c r="O15" s="628"/>
      <c r="P15" s="627"/>
      <c r="Q15" s="628"/>
      <c r="R15" s="627"/>
      <c r="S15" s="628"/>
      <c r="T15" s="627"/>
      <c r="U15" s="628"/>
      <c r="V15" s="627"/>
      <c r="W15" s="634"/>
      <c r="X15" s="358"/>
      <c r="Y15" s="56">
        <f>COUNTIF(D15:W15,"a")+COUNTIF(D15:W15,"s")</f>
        <v>0</v>
      </c>
      <c r="Z15" s="161"/>
    </row>
    <row r="16" spans="1:122" ht="30" customHeight="1" thickBot="1" x14ac:dyDescent="0.5">
      <c r="A16" s="357"/>
      <c r="B16" s="236" t="s">
        <v>267</v>
      </c>
      <c r="C16" s="13" t="s">
        <v>236</v>
      </c>
      <c r="D16" s="24" t="s">
        <v>569</v>
      </c>
      <c r="E16" s="78"/>
      <c r="F16" s="25" t="s">
        <v>569</v>
      </c>
      <c r="G16" s="79"/>
      <c r="H16" s="82"/>
      <c r="I16" s="78"/>
      <c r="J16" s="83"/>
      <c r="K16" s="79"/>
      <c r="L16" s="82"/>
      <c r="M16" s="78"/>
      <c r="N16" s="83"/>
      <c r="O16" s="79"/>
      <c r="P16" s="82"/>
      <c r="Q16" s="78"/>
      <c r="R16" s="83"/>
      <c r="S16" s="79"/>
      <c r="T16" s="82"/>
      <c r="U16" s="78"/>
      <c r="V16" s="81"/>
      <c r="W16" s="79"/>
      <c r="X16" s="359"/>
    </row>
    <row r="17" spans="1:26" ht="27.95" customHeight="1" x14ac:dyDescent="0.2">
      <c r="A17" s="357"/>
      <c r="B17" s="245" t="s">
        <v>401</v>
      </c>
      <c r="C17" s="122" t="s">
        <v>402</v>
      </c>
      <c r="D17" s="632"/>
      <c r="E17" s="657"/>
      <c r="F17" s="632"/>
      <c r="G17" s="657"/>
      <c r="H17" s="632"/>
      <c r="I17" s="657"/>
      <c r="J17" s="632"/>
      <c r="K17" s="657"/>
      <c r="L17" s="632"/>
      <c r="M17" s="657"/>
      <c r="N17" s="632"/>
      <c r="O17" s="657"/>
      <c r="P17" s="632"/>
      <c r="Q17" s="657"/>
      <c r="R17" s="632"/>
      <c r="S17" s="657"/>
      <c r="T17" s="632"/>
      <c r="U17" s="657"/>
      <c r="V17" s="632"/>
      <c r="W17" s="633"/>
      <c r="X17" s="358"/>
      <c r="Y17" s="56">
        <f>COUNTIF(D17:W17,"a")+COUNTIF(D17:W17,"s")</f>
        <v>0</v>
      </c>
      <c r="Z17" s="161"/>
    </row>
    <row r="18" spans="1:26" ht="67.7" customHeight="1" thickBot="1" x14ac:dyDescent="0.25">
      <c r="A18" s="357"/>
      <c r="B18" s="282" t="s">
        <v>70</v>
      </c>
      <c r="C18" s="124" t="s">
        <v>459</v>
      </c>
      <c r="D18" s="627"/>
      <c r="E18" s="628"/>
      <c r="F18" s="627"/>
      <c r="G18" s="628"/>
      <c r="H18" s="627"/>
      <c r="I18" s="628"/>
      <c r="J18" s="627"/>
      <c r="K18" s="628"/>
      <c r="L18" s="627"/>
      <c r="M18" s="628"/>
      <c r="N18" s="627"/>
      <c r="O18" s="628"/>
      <c r="P18" s="627"/>
      <c r="Q18" s="628"/>
      <c r="R18" s="627"/>
      <c r="S18" s="628"/>
      <c r="T18" s="627"/>
      <c r="U18" s="628"/>
      <c r="V18" s="627"/>
      <c r="W18" s="634"/>
      <c r="X18" s="358"/>
      <c r="Y18" s="56">
        <f>COUNTIF(D18:W18,"a")+COUNTIF(D18:W18,"s")</f>
        <v>0</v>
      </c>
      <c r="Z18" s="161"/>
    </row>
    <row r="19" spans="1:26" ht="30" customHeight="1" thickBot="1" x14ac:dyDescent="0.5">
      <c r="A19" s="357"/>
      <c r="B19" s="236" t="s">
        <v>266</v>
      </c>
      <c r="C19" s="20" t="s">
        <v>547</v>
      </c>
      <c r="D19" s="24"/>
      <c r="E19" s="84"/>
      <c r="F19" s="25" t="s">
        <v>569</v>
      </c>
      <c r="G19" s="85"/>
      <c r="H19" s="24" t="s">
        <v>569</v>
      </c>
      <c r="I19" s="84"/>
      <c r="J19" s="25" t="s">
        <v>569</v>
      </c>
      <c r="K19" s="85"/>
      <c r="L19" s="24" t="s">
        <v>569</v>
      </c>
      <c r="M19" s="84"/>
      <c r="N19" s="25" t="s">
        <v>569</v>
      </c>
      <c r="O19" s="85"/>
      <c r="P19" s="24" t="s">
        <v>569</v>
      </c>
      <c r="Q19" s="84"/>
      <c r="R19" s="25"/>
      <c r="S19" s="85"/>
      <c r="T19" s="24"/>
      <c r="U19" s="84"/>
      <c r="V19" s="25" t="s">
        <v>569</v>
      </c>
      <c r="W19" s="79"/>
      <c r="X19" s="359"/>
    </row>
    <row r="20" spans="1:26" ht="27.95" customHeight="1" x14ac:dyDescent="0.2">
      <c r="A20" s="357"/>
      <c r="B20" s="261" t="s">
        <v>573</v>
      </c>
      <c r="C20" s="125" t="s">
        <v>574</v>
      </c>
      <c r="D20" s="632"/>
      <c r="E20" s="657"/>
      <c r="F20" s="632"/>
      <c r="G20" s="657"/>
      <c r="H20" s="632"/>
      <c r="I20" s="657"/>
      <c r="J20" s="632"/>
      <c r="K20" s="657"/>
      <c r="L20" s="632"/>
      <c r="M20" s="657"/>
      <c r="N20" s="632"/>
      <c r="O20" s="657"/>
      <c r="P20" s="632"/>
      <c r="Q20" s="657"/>
      <c r="R20" s="632"/>
      <c r="S20" s="657"/>
      <c r="T20" s="632"/>
      <c r="U20" s="657"/>
      <c r="V20" s="632"/>
      <c r="W20" s="633"/>
      <c r="X20" s="358"/>
      <c r="Y20" s="56">
        <f>COUNTIF(D20:W20,"a")+COUNTIF(D20:W20,"s")</f>
        <v>0</v>
      </c>
      <c r="Z20" s="161"/>
    </row>
    <row r="21" spans="1:26" ht="45" customHeight="1" x14ac:dyDescent="0.2">
      <c r="A21" s="357"/>
      <c r="B21" s="245" t="s">
        <v>403</v>
      </c>
      <c r="C21" s="123" t="s">
        <v>117</v>
      </c>
      <c r="D21" s="625"/>
      <c r="E21" s="653"/>
      <c r="F21" s="625"/>
      <c r="G21" s="653"/>
      <c r="H21" s="625"/>
      <c r="I21" s="653"/>
      <c r="J21" s="625"/>
      <c r="K21" s="653"/>
      <c r="L21" s="625"/>
      <c r="M21" s="653"/>
      <c r="N21" s="625"/>
      <c r="O21" s="653"/>
      <c r="P21" s="625"/>
      <c r="Q21" s="653"/>
      <c r="R21" s="625"/>
      <c r="S21" s="653"/>
      <c r="T21" s="625"/>
      <c r="U21" s="653"/>
      <c r="V21" s="625"/>
      <c r="W21" s="626"/>
      <c r="X21" s="358"/>
      <c r="Y21" s="56">
        <f>COUNTIF(D21:W21,"a")+COUNTIF(D21:W21,"s")</f>
        <v>0</v>
      </c>
      <c r="Z21" s="161"/>
    </row>
    <row r="22" spans="1:26" ht="27.95" customHeight="1" thickBot="1" x14ac:dyDescent="0.25">
      <c r="A22" s="421"/>
      <c r="B22" s="291" t="s">
        <v>404</v>
      </c>
      <c r="C22" s="360" t="s">
        <v>55</v>
      </c>
      <c r="D22" s="627"/>
      <c r="E22" s="628"/>
      <c r="F22" s="627"/>
      <c r="G22" s="628"/>
      <c r="H22" s="627"/>
      <c r="I22" s="628"/>
      <c r="J22" s="627"/>
      <c r="K22" s="628"/>
      <c r="L22" s="627"/>
      <c r="M22" s="628"/>
      <c r="N22" s="627"/>
      <c r="O22" s="628"/>
      <c r="P22" s="627"/>
      <c r="Q22" s="628"/>
      <c r="R22" s="627"/>
      <c r="S22" s="628"/>
      <c r="T22" s="627"/>
      <c r="U22" s="628"/>
      <c r="V22" s="627"/>
      <c r="W22" s="634"/>
      <c r="X22" s="361"/>
      <c r="Y22" s="56">
        <f>COUNTIF(D22:W22,"a")+COUNTIF(D22:W22,"s")</f>
        <v>0</v>
      </c>
      <c r="Z22" s="161"/>
    </row>
    <row r="23" spans="1:26" ht="30" customHeight="1" thickBot="1" x14ac:dyDescent="0.5">
      <c r="A23" s="419"/>
      <c r="B23" s="269">
        <v>106</v>
      </c>
      <c r="C23" s="353" t="s">
        <v>548</v>
      </c>
      <c r="D23" s="354"/>
      <c r="E23" s="355"/>
      <c r="F23" s="184" t="s">
        <v>569</v>
      </c>
      <c r="G23" s="356"/>
      <c r="H23" s="354"/>
      <c r="I23" s="355"/>
      <c r="J23" s="356"/>
      <c r="K23" s="356"/>
      <c r="L23" s="29" t="s">
        <v>569</v>
      </c>
      <c r="M23" s="355"/>
      <c r="N23" s="356"/>
      <c r="O23" s="76"/>
      <c r="P23" s="86"/>
      <c r="Q23" s="75"/>
      <c r="R23" s="77"/>
      <c r="S23" s="76"/>
      <c r="T23" s="354"/>
      <c r="U23" s="355"/>
      <c r="V23" s="356"/>
      <c r="W23" s="75"/>
      <c r="X23" s="422"/>
    </row>
    <row r="24" spans="1:26" ht="45" customHeight="1" x14ac:dyDescent="0.2">
      <c r="A24" s="357"/>
      <c r="B24" s="261" t="s">
        <v>346</v>
      </c>
      <c r="C24" s="147" t="s">
        <v>412</v>
      </c>
      <c r="D24" s="632"/>
      <c r="E24" s="657"/>
      <c r="F24" s="632"/>
      <c r="G24" s="657"/>
      <c r="H24" s="632"/>
      <c r="I24" s="657"/>
      <c r="J24" s="632"/>
      <c r="K24" s="657"/>
      <c r="L24" s="632"/>
      <c r="M24" s="657"/>
      <c r="N24" s="632"/>
      <c r="O24" s="657"/>
      <c r="P24" s="632"/>
      <c r="Q24" s="657"/>
      <c r="R24" s="632"/>
      <c r="S24" s="657"/>
      <c r="T24" s="632"/>
      <c r="U24" s="657"/>
      <c r="V24" s="632"/>
      <c r="W24" s="633"/>
      <c r="X24" s="358"/>
      <c r="Y24" s="56">
        <f t="shared" ref="Y24:Y38" si="0">COUNTIF(D24:W24,"a")+COUNTIF(D24:W24,"s")</f>
        <v>0</v>
      </c>
      <c r="Z24" s="161"/>
    </row>
    <row r="25" spans="1:26" ht="45" customHeight="1" x14ac:dyDescent="0.2">
      <c r="A25" s="357"/>
      <c r="B25" s="245" t="s">
        <v>56</v>
      </c>
      <c r="C25" s="133" t="s">
        <v>138</v>
      </c>
      <c r="D25" s="625"/>
      <c r="E25" s="653"/>
      <c r="F25" s="625"/>
      <c r="G25" s="653"/>
      <c r="H25" s="625"/>
      <c r="I25" s="653"/>
      <c r="J25" s="625"/>
      <c r="K25" s="653"/>
      <c r="L25" s="625"/>
      <c r="M25" s="653"/>
      <c r="N25" s="625"/>
      <c r="O25" s="653"/>
      <c r="P25" s="625"/>
      <c r="Q25" s="653"/>
      <c r="R25" s="625"/>
      <c r="S25" s="653"/>
      <c r="T25" s="625"/>
      <c r="U25" s="653"/>
      <c r="V25" s="625"/>
      <c r="W25" s="626"/>
      <c r="X25" s="358"/>
      <c r="Y25" s="56">
        <f t="shared" si="0"/>
        <v>0</v>
      </c>
      <c r="Z25" s="161"/>
    </row>
    <row r="26" spans="1:26" ht="45" customHeight="1" x14ac:dyDescent="0.2">
      <c r="A26" s="357"/>
      <c r="B26" s="245" t="s">
        <v>467</v>
      </c>
      <c r="C26" s="134" t="s">
        <v>350</v>
      </c>
      <c r="D26" s="625"/>
      <c r="E26" s="653"/>
      <c r="F26" s="625"/>
      <c r="G26" s="653"/>
      <c r="H26" s="625"/>
      <c r="I26" s="653"/>
      <c r="J26" s="625"/>
      <c r="K26" s="653"/>
      <c r="L26" s="625"/>
      <c r="M26" s="653"/>
      <c r="N26" s="625"/>
      <c r="O26" s="653"/>
      <c r="P26" s="625"/>
      <c r="Q26" s="653"/>
      <c r="R26" s="625"/>
      <c r="S26" s="653"/>
      <c r="T26" s="625"/>
      <c r="U26" s="653"/>
      <c r="V26" s="625"/>
      <c r="W26" s="626"/>
      <c r="X26" s="358"/>
      <c r="Y26" s="56">
        <f t="shared" si="0"/>
        <v>0</v>
      </c>
      <c r="Z26" s="161"/>
    </row>
    <row r="27" spans="1:26" ht="45" customHeight="1" x14ac:dyDescent="0.2">
      <c r="A27" s="357"/>
      <c r="B27" s="245" t="s">
        <v>106</v>
      </c>
      <c r="C27" s="134" t="s">
        <v>351</v>
      </c>
      <c r="D27" s="625"/>
      <c r="E27" s="653"/>
      <c r="F27" s="625"/>
      <c r="G27" s="653"/>
      <c r="H27" s="625"/>
      <c r="I27" s="653"/>
      <c r="J27" s="625"/>
      <c r="K27" s="653"/>
      <c r="L27" s="625"/>
      <c r="M27" s="653"/>
      <c r="N27" s="625"/>
      <c r="O27" s="653"/>
      <c r="P27" s="625"/>
      <c r="Q27" s="653"/>
      <c r="R27" s="625"/>
      <c r="S27" s="653"/>
      <c r="T27" s="625"/>
      <c r="U27" s="653"/>
      <c r="V27" s="625"/>
      <c r="W27" s="626"/>
      <c r="X27" s="358"/>
      <c r="Y27" s="56">
        <f t="shared" si="0"/>
        <v>0</v>
      </c>
      <c r="Z27" s="161"/>
    </row>
    <row r="28" spans="1:26" ht="45" customHeight="1" x14ac:dyDescent="0.2">
      <c r="A28" s="357"/>
      <c r="B28" s="245" t="s">
        <v>468</v>
      </c>
      <c r="C28" s="134" t="s">
        <v>352</v>
      </c>
      <c r="D28" s="625"/>
      <c r="E28" s="653"/>
      <c r="F28" s="625"/>
      <c r="G28" s="653"/>
      <c r="H28" s="625"/>
      <c r="I28" s="653"/>
      <c r="J28" s="625"/>
      <c r="K28" s="653"/>
      <c r="L28" s="625"/>
      <c r="M28" s="653"/>
      <c r="N28" s="625"/>
      <c r="O28" s="653"/>
      <c r="P28" s="625"/>
      <c r="Q28" s="653"/>
      <c r="R28" s="625"/>
      <c r="S28" s="653"/>
      <c r="T28" s="625"/>
      <c r="U28" s="653"/>
      <c r="V28" s="625"/>
      <c r="W28" s="626"/>
      <c r="X28" s="358"/>
      <c r="Y28" s="56">
        <f t="shared" si="0"/>
        <v>0</v>
      </c>
      <c r="Z28" s="161"/>
    </row>
    <row r="29" spans="1:26" ht="45" customHeight="1" x14ac:dyDescent="0.2">
      <c r="A29" s="357"/>
      <c r="B29" s="245" t="s">
        <v>107</v>
      </c>
      <c r="C29" s="134" t="s">
        <v>319</v>
      </c>
      <c r="D29" s="625"/>
      <c r="E29" s="653"/>
      <c r="F29" s="625"/>
      <c r="G29" s="653"/>
      <c r="H29" s="625"/>
      <c r="I29" s="653"/>
      <c r="J29" s="625"/>
      <c r="K29" s="653"/>
      <c r="L29" s="625"/>
      <c r="M29" s="653"/>
      <c r="N29" s="625"/>
      <c r="O29" s="653"/>
      <c r="P29" s="625"/>
      <c r="Q29" s="653"/>
      <c r="R29" s="625"/>
      <c r="S29" s="653"/>
      <c r="T29" s="625"/>
      <c r="U29" s="653"/>
      <c r="V29" s="625"/>
      <c r="W29" s="626"/>
      <c r="X29" s="358"/>
      <c r="Y29" s="56">
        <f t="shared" si="0"/>
        <v>0</v>
      </c>
      <c r="Z29" s="161"/>
    </row>
    <row r="30" spans="1:26" ht="27.95" customHeight="1" x14ac:dyDescent="0.2">
      <c r="A30" s="357"/>
      <c r="B30" s="245" t="s">
        <v>469</v>
      </c>
      <c r="C30" s="134" t="s">
        <v>389</v>
      </c>
      <c r="D30" s="625"/>
      <c r="E30" s="653"/>
      <c r="F30" s="625"/>
      <c r="G30" s="653"/>
      <c r="H30" s="625"/>
      <c r="I30" s="653"/>
      <c r="J30" s="625"/>
      <c r="K30" s="653"/>
      <c r="L30" s="625"/>
      <c r="M30" s="653"/>
      <c r="N30" s="625"/>
      <c r="O30" s="653"/>
      <c r="P30" s="625"/>
      <c r="Q30" s="653"/>
      <c r="R30" s="625"/>
      <c r="S30" s="653"/>
      <c r="T30" s="625"/>
      <c r="U30" s="653"/>
      <c r="V30" s="625"/>
      <c r="W30" s="626"/>
      <c r="X30" s="358"/>
      <c r="Y30" s="56">
        <f t="shared" si="0"/>
        <v>0</v>
      </c>
      <c r="Z30" s="161"/>
    </row>
    <row r="31" spans="1:26" ht="27.95" customHeight="1" x14ac:dyDescent="0.2">
      <c r="A31" s="357"/>
      <c r="B31" s="282" t="s">
        <v>175</v>
      </c>
      <c r="C31" s="124" t="s">
        <v>176</v>
      </c>
      <c r="D31" s="625"/>
      <c r="E31" s="653"/>
      <c r="F31" s="625"/>
      <c r="G31" s="653"/>
      <c r="H31" s="625"/>
      <c r="I31" s="653"/>
      <c r="J31" s="625"/>
      <c r="K31" s="653"/>
      <c r="L31" s="625"/>
      <c r="M31" s="653"/>
      <c r="N31" s="625"/>
      <c r="O31" s="653"/>
      <c r="P31" s="625"/>
      <c r="Q31" s="653"/>
      <c r="R31" s="625"/>
      <c r="S31" s="653"/>
      <c r="T31" s="625"/>
      <c r="U31" s="653"/>
      <c r="V31" s="625"/>
      <c r="W31" s="626"/>
      <c r="X31" s="358"/>
      <c r="Y31" s="56">
        <f t="shared" si="0"/>
        <v>0</v>
      </c>
      <c r="Z31" s="161"/>
    </row>
    <row r="32" spans="1:26" ht="27.95" customHeight="1" x14ac:dyDescent="0.2">
      <c r="A32" s="357"/>
      <c r="B32" s="245" t="s">
        <v>177</v>
      </c>
      <c r="C32" s="140" t="s">
        <v>244</v>
      </c>
      <c r="D32" s="625"/>
      <c r="E32" s="653"/>
      <c r="F32" s="625"/>
      <c r="G32" s="653"/>
      <c r="H32" s="625"/>
      <c r="I32" s="653"/>
      <c r="J32" s="625"/>
      <c r="K32" s="653"/>
      <c r="L32" s="625"/>
      <c r="M32" s="653"/>
      <c r="N32" s="625"/>
      <c r="O32" s="653"/>
      <c r="P32" s="625"/>
      <c r="Q32" s="653"/>
      <c r="R32" s="625"/>
      <c r="S32" s="653"/>
      <c r="T32" s="625"/>
      <c r="U32" s="653"/>
      <c r="V32" s="625"/>
      <c r="W32" s="626"/>
      <c r="X32" s="358"/>
      <c r="Y32" s="56">
        <f t="shared" si="0"/>
        <v>0</v>
      </c>
      <c r="Z32" s="161"/>
    </row>
    <row r="33" spans="1:122" ht="27.95" customHeight="1" x14ac:dyDescent="0.2">
      <c r="A33" s="357"/>
      <c r="B33" s="261" t="s">
        <v>245</v>
      </c>
      <c r="C33" s="126" t="s">
        <v>460</v>
      </c>
      <c r="D33" s="625"/>
      <c r="E33" s="653"/>
      <c r="F33" s="625"/>
      <c r="G33" s="653"/>
      <c r="H33" s="625"/>
      <c r="I33" s="653"/>
      <c r="J33" s="625"/>
      <c r="K33" s="653"/>
      <c r="L33" s="625"/>
      <c r="M33" s="653"/>
      <c r="N33" s="625"/>
      <c r="O33" s="653"/>
      <c r="P33" s="625"/>
      <c r="Q33" s="653"/>
      <c r="R33" s="625"/>
      <c r="S33" s="653"/>
      <c r="T33" s="625"/>
      <c r="U33" s="653"/>
      <c r="V33" s="625"/>
      <c r="W33" s="626"/>
      <c r="X33" s="358"/>
      <c r="Y33" s="56">
        <f t="shared" si="0"/>
        <v>0</v>
      </c>
      <c r="Z33" s="161"/>
    </row>
    <row r="34" spans="1:122" ht="27.95" customHeight="1" x14ac:dyDescent="0.2">
      <c r="A34" s="357"/>
      <c r="B34" s="261" t="s">
        <v>108</v>
      </c>
      <c r="C34" s="135" t="s">
        <v>418</v>
      </c>
      <c r="D34" s="625"/>
      <c r="E34" s="653"/>
      <c r="F34" s="625"/>
      <c r="G34" s="653"/>
      <c r="H34" s="625"/>
      <c r="I34" s="653"/>
      <c r="J34" s="625"/>
      <c r="K34" s="653"/>
      <c r="L34" s="625"/>
      <c r="M34" s="653"/>
      <c r="N34" s="625"/>
      <c r="O34" s="653"/>
      <c r="P34" s="625"/>
      <c r="Q34" s="653"/>
      <c r="R34" s="625"/>
      <c r="S34" s="653"/>
      <c r="T34" s="625"/>
      <c r="U34" s="653"/>
      <c r="V34" s="625"/>
      <c r="W34" s="626"/>
      <c r="X34" s="358"/>
      <c r="Y34" s="56">
        <f t="shared" si="0"/>
        <v>0</v>
      </c>
      <c r="Z34" s="161"/>
    </row>
    <row r="35" spans="1:122" ht="45" customHeight="1" x14ac:dyDescent="0.2">
      <c r="A35" s="357"/>
      <c r="B35" s="245" t="s">
        <v>419</v>
      </c>
      <c r="C35" s="134" t="s">
        <v>563</v>
      </c>
      <c r="D35" s="625"/>
      <c r="E35" s="653"/>
      <c r="F35" s="625"/>
      <c r="G35" s="653"/>
      <c r="H35" s="625"/>
      <c r="I35" s="653"/>
      <c r="J35" s="625"/>
      <c r="K35" s="653"/>
      <c r="L35" s="625"/>
      <c r="M35" s="653"/>
      <c r="N35" s="625"/>
      <c r="O35" s="653"/>
      <c r="P35" s="625"/>
      <c r="Q35" s="653"/>
      <c r="R35" s="625"/>
      <c r="S35" s="653"/>
      <c r="T35" s="625"/>
      <c r="U35" s="653"/>
      <c r="V35" s="625"/>
      <c r="W35" s="626"/>
      <c r="X35" s="358"/>
      <c r="Y35" s="56">
        <f t="shared" si="0"/>
        <v>0</v>
      </c>
      <c r="Z35" s="161"/>
    </row>
    <row r="36" spans="1:122" ht="45" customHeight="1" x14ac:dyDescent="0.2">
      <c r="A36" s="357"/>
      <c r="B36" s="245" t="s">
        <v>420</v>
      </c>
      <c r="C36" s="134" t="s">
        <v>564</v>
      </c>
      <c r="D36" s="625"/>
      <c r="E36" s="653"/>
      <c r="F36" s="625"/>
      <c r="G36" s="653"/>
      <c r="H36" s="625"/>
      <c r="I36" s="653"/>
      <c r="J36" s="625"/>
      <c r="K36" s="653"/>
      <c r="L36" s="625"/>
      <c r="M36" s="653"/>
      <c r="N36" s="625"/>
      <c r="O36" s="653"/>
      <c r="P36" s="625"/>
      <c r="Q36" s="653"/>
      <c r="R36" s="625"/>
      <c r="S36" s="653"/>
      <c r="T36" s="625"/>
      <c r="U36" s="653"/>
      <c r="V36" s="625"/>
      <c r="W36" s="626"/>
      <c r="X36" s="358"/>
      <c r="Y36" s="56">
        <f t="shared" si="0"/>
        <v>0</v>
      </c>
      <c r="Z36" s="161"/>
    </row>
    <row r="37" spans="1:122" ht="45" customHeight="1" x14ac:dyDescent="0.2">
      <c r="A37" s="357"/>
      <c r="B37" s="282" t="s">
        <v>421</v>
      </c>
      <c r="C37" s="124" t="s">
        <v>546</v>
      </c>
      <c r="D37" s="625"/>
      <c r="E37" s="653"/>
      <c r="F37" s="625"/>
      <c r="G37" s="653"/>
      <c r="H37" s="625"/>
      <c r="I37" s="653"/>
      <c r="J37" s="625"/>
      <c r="K37" s="653"/>
      <c r="L37" s="625"/>
      <c r="M37" s="653"/>
      <c r="N37" s="625"/>
      <c r="O37" s="653"/>
      <c r="P37" s="625"/>
      <c r="Q37" s="653"/>
      <c r="R37" s="625"/>
      <c r="S37" s="653"/>
      <c r="T37" s="625"/>
      <c r="U37" s="653"/>
      <c r="V37" s="625"/>
      <c r="W37" s="626"/>
      <c r="X37" s="358"/>
      <c r="Y37" s="56">
        <f t="shared" si="0"/>
        <v>0</v>
      </c>
      <c r="Z37" s="161"/>
    </row>
    <row r="38" spans="1:122" ht="27.95" customHeight="1" thickBot="1" x14ac:dyDescent="0.25">
      <c r="A38" s="357"/>
      <c r="B38" s="282" t="s">
        <v>520</v>
      </c>
      <c r="C38" s="150" t="s">
        <v>386</v>
      </c>
      <c r="D38" s="651"/>
      <c r="E38" s="666"/>
      <c r="F38" s="651"/>
      <c r="G38" s="666"/>
      <c r="H38" s="651"/>
      <c r="I38" s="666"/>
      <c r="J38" s="651"/>
      <c r="K38" s="666"/>
      <c r="L38" s="651"/>
      <c r="M38" s="666"/>
      <c r="N38" s="651"/>
      <c r="O38" s="666"/>
      <c r="P38" s="651"/>
      <c r="Q38" s="666"/>
      <c r="R38" s="651"/>
      <c r="S38" s="666"/>
      <c r="T38" s="651"/>
      <c r="U38" s="666"/>
      <c r="V38" s="651"/>
      <c r="W38" s="652"/>
      <c r="X38" s="378"/>
      <c r="Y38" s="56">
        <f t="shared" si="0"/>
        <v>0</v>
      </c>
      <c r="Z38" s="161"/>
    </row>
    <row r="39" spans="1:122" s="1" customFormat="1" ht="30" customHeight="1" thickBot="1" x14ac:dyDescent="0.5">
      <c r="A39" s="423"/>
      <c r="B39" s="236" t="s">
        <v>269</v>
      </c>
      <c r="C39" s="12" t="s">
        <v>237</v>
      </c>
      <c r="D39" s="24"/>
      <c r="E39" s="78"/>
      <c r="F39" s="25" t="s">
        <v>569</v>
      </c>
      <c r="G39" s="79"/>
      <c r="H39" s="24" t="s">
        <v>569</v>
      </c>
      <c r="I39" s="78"/>
      <c r="J39" s="25" t="s">
        <v>569</v>
      </c>
      <c r="K39" s="79"/>
      <c r="L39" s="24" t="s">
        <v>569</v>
      </c>
      <c r="M39" s="78"/>
      <c r="N39" s="25" t="s">
        <v>569</v>
      </c>
      <c r="O39" s="79"/>
      <c r="P39" s="24" t="s">
        <v>569</v>
      </c>
      <c r="Q39" s="78"/>
      <c r="R39" s="83"/>
      <c r="S39" s="79"/>
      <c r="T39" s="82"/>
      <c r="U39" s="78"/>
      <c r="V39" s="25" t="s">
        <v>569</v>
      </c>
      <c r="W39" s="79"/>
      <c r="X39" s="359"/>
      <c r="Y39" s="59"/>
      <c r="Z39" s="59"/>
      <c r="AA39" s="219"/>
      <c r="AB39" s="219"/>
      <c r="AC39" s="219"/>
      <c r="AD39" s="219"/>
      <c r="AE39" s="219"/>
      <c r="AF39" s="219"/>
      <c r="AG39" s="219"/>
      <c r="AH39" s="219"/>
      <c r="AI39" s="219"/>
      <c r="AJ39" s="219"/>
      <c r="AK39" s="219"/>
      <c r="AL39" s="219"/>
      <c r="AM39" s="219"/>
      <c r="AN39" s="219"/>
      <c r="AO39" s="219"/>
      <c r="AP39" s="219"/>
      <c r="AQ39" s="219"/>
      <c r="AR39" s="219"/>
      <c r="AS39" s="219"/>
      <c r="AT39" s="219"/>
      <c r="AU39" s="219"/>
      <c r="AV39" s="219"/>
      <c r="AW39" s="219"/>
      <c r="AX39" s="219"/>
      <c r="AY39" s="219"/>
      <c r="AZ39" s="219"/>
      <c r="BA39" s="219"/>
      <c r="BB39" s="219"/>
      <c r="BC39" s="219"/>
      <c r="BD39" s="219"/>
      <c r="BE39" s="219"/>
      <c r="BF39" s="219"/>
      <c r="BG39" s="219"/>
      <c r="BH39" s="219"/>
      <c r="BI39" s="219"/>
      <c r="BJ39" s="219"/>
      <c r="BK39" s="219"/>
      <c r="BL39" s="219"/>
      <c r="BM39" s="219"/>
      <c r="BN39" s="219"/>
      <c r="BO39" s="219"/>
      <c r="BP39" s="219"/>
      <c r="BQ39" s="219"/>
      <c r="BR39" s="219"/>
      <c r="BS39" s="219"/>
      <c r="BT39" s="219"/>
      <c r="BU39" s="219"/>
      <c r="BV39" s="219"/>
      <c r="BW39" s="59"/>
      <c r="BX39" s="59"/>
      <c r="BY39" s="59"/>
      <c r="BZ39" s="59"/>
      <c r="CA39" s="59"/>
      <c r="CB39" s="59"/>
      <c r="CC39" s="59"/>
      <c r="CD39" s="59"/>
      <c r="CE39" s="59"/>
      <c r="CF39" s="59"/>
      <c r="CG39" s="59"/>
      <c r="CH39" s="59"/>
      <c r="CI39" s="59"/>
      <c r="CJ39" s="59"/>
      <c r="CK39" s="59"/>
      <c r="CL39" s="59"/>
      <c r="CM39" s="59"/>
      <c r="CN39" s="59"/>
      <c r="CO39" s="59"/>
      <c r="CP39" s="59"/>
      <c r="CQ39" s="59"/>
      <c r="CR39" s="59"/>
      <c r="CS39" s="59"/>
      <c r="CT39" s="59"/>
      <c r="CU39" s="59"/>
      <c r="CV39" s="59"/>
      <c r="CW39" s="59"/>
      <c r="CX39" s="59"/>
      <c r="CY39" s="59"/>
      <c r="CZ39" s="59"/>
      <c r="DA39" s="59"/>
      <c r="DB39" s="59"/>
      <c r="DC39" s="59"/>
      <c r="DD39" s="59"/>
      <c r="DE39" s="59"/>
      <c r="DF39" s="59"/>
      <c r="DG39" s="59"/>
      <c r="DH39" s="59"/>
      <c r="DI39" s="59"/>
      <c r="DJ39" s="59"/>
      <c r="DK39" s="59"/>
      <c r="DL39" s="59"/>
      <c r="DM39" s="59"/>
      <c r="DN39" s="59"/>
      <c r="DO39" s="59"/>
      <c r="DP39" s="59"/>
      <c r="DQ39" s="59"/>
      <c r="DR39" s="59"/>
    </row>
    <row r="40" spans="1:122" s="1" customFormat="1" ht="45" customHeight="1" x14ac:dyDescent="0.2">
      <c r="A40" s="423"/>
      <c r="B40" s="261" t="s">
        <v>361</v>
      </c>
      <c r="C40" s="135" t="s">
        <v>102</v>
      </c>
      <c r="D40" s="632"/>
      <c r="E40" s="657"/>
      <c r="F40" s="632"/>
      <c r="G40" s="657"/>
      <c r="H40" s="632"/>
      <c r="I40" s="657"/>
      <c r="J40" s="632"/>
      <c r="K40" s="657"/>
      <c r="L40" s="632"/>
      <c r="M40" s="657"/>
      <c r="N40" s="632"/>
      <c r="O40" s="657"/>
      <c r="P40" s="632"/>
      <c r="Q40" s="657"/>
      <c r="R40" s="632"/>
      <c r="S40" s="657"/>
      <c r="T40" s="632"/>
      <c r="U40" s="657"/>
      <c r="V40" s="632"/>
      <c r="W40" s="633"/>
      <c r="X40" s="358"/>
      <c r="Y40" s="56">
        <f>COUNTIF(D40:W40,"a")+COUNTIF(D40:W40,"s")</f>
        <v>0</v>
      </c>
      <c r="Z40" s="161"/>
      <c r="AA40" s="219"/>
      <c r="AB40" s="219"/>
      <c r="AC40" s="219"/>
      <c r="AD40" s="219"/>
      <c r="AE40" s="219"/>
      <c r="AF40" s="219"/>
      <c r="AG40" s="219"/>
      <c r="AH40" s="219"/>
      <c r="AI40" s="219"/>
      <c r="AJ40" s="219"/>
      <c r="AK40" s="219"/>
      <c r="AL40" s="219"/>
      <c r="AM40" s="219"/>
      <c r="AN40" s="219"/>
      <c r="AO40" s="219"/>
      <c r="AP40" s="219"/>
      <c r="AQ40" s="219"/>
      <c r="AR40" s="219"/>
      <c r="AS40" s="219"/>
      <c r="AT40" s="219"/>
      <c r="AU40" s="219"/>
      <c r="AV40" s="219"/>
      <c r="AW40" s="219"/>
      <c r="AX40" s="219"/>
      <c r="AY40" s="219"/>
      <c r="AZ40" s="219"/>
      <c r="BA40" s="219"/>
      <c r="BB40" s="219"/>
      <c r="BC40" s="219"/>
      <c r="BD40" s="219"/>
      <c r="BE40" s="219"/>
      <c r="BF40" s="219"/>
      <c r="BG40" s="219"/>
      <c r="BH40" s="219"/>
      <c r="BI40" s="219"/>
      <c r="BJ40" s="219"/>
      <c r="BK40" s="219"/>
      <c r="BL40" s="219"/>
      <c r="BM40" s="219"/>
      <c r="BN40" s="219"/>
      <c r="BO40" s="219"/>
      <c r="BP40" s="219"/>
      <c r="BQ40" s="219"/>
      <c r="BR40" s="219"/>
      <c r="BS40" s="219"/>
      <c r="BT40" s="219"/>
      <c r="BU40" s="219"/>
      <c r="BV40" s="219"/>
      <c r="BW40" s="59"/>
      <c r="BX40" s="59"/>
      <c r="BY40" s="59"/>
      <c r="BZ40" s="59"/>
      <c r="CA40" s="59"/>
      <c r="CB40" s="59"/>
      <c r="CC40" s="59"/>
      <c r="CD40" s="59"/>
      <c r="CE40" s="59"/>
      <c r="CF40" s="59"/>
      <c r="CG40" s="59"/>
      <c r="CH40" s="59"/>
      <c r="CI40" s="59"/>
      <c r="CJ40" s="59"/>
      <c r="CK40" s="59"/>
      <c r="CL40" s="59"/>
      <c r="CM40" s="59"/>
      <c r="CN40" s="59"/>
      <c r="CO40" s="59"/>
      <c r="CP40" s="59"/>
      <c r="CQ40" s="59"/>
      <c r="CR40" s="59"/>
      <c r="CS40" s="59"/>
      <c r="CT40" s="59"/>
      <c r="CU40" s="59"/>
      <c r="CV40" s="59"/>
      <c r="CW40" s="59"/>
      <c r="CX40" s="59"/>
      <c r="CY40" s="59"/>
      <c r="CZ40" s="59"/>
      <c r="DA40" s="59"/>
      <c r="DB40" s="59"/>
      <c r="DC40" s="59"/>
      <c r="DD40" s="59"/>
      <c r="DE40" s="59"/>
      <c r="DF40" s="59"/>
      <c r="DG40" s="59"/>
      <c r="DH40" s="59"/>
      <c r="DI40" s="59"/>
      <c r="DJ40" s="59"/>
      <c r="DK40" s="59"/>
      <c r="DL40" s="59"/>
      <c r="DM40" s="59"/>
      <c r="DN40" s="59"/>
      <c r="DO40" s="59"/>
      <c r="DP40" s="59"/>
      <c r="DQ40" s="59"/>
      <c r="DR40" s="59"/>
    </row>
    <row r="41" spans="1:122" s="1" customFormat="1" ht="45" customHeight="1" thickBot="1" x14ac:dyDescent="0.25">
      <c r="A41" s="357"/>
      <c r="B41" s="282" t="s">
        <v>293</v>
      </c>
      <c r="C41" s="124" t="s">
        <v>525</v>
      </c>
      <c r="D41" s="651"/>
      <c r="E41" s="666"/>
      <c r="F41" s="651"/>
      <c r="G41" s="666"/>
      <c r="H41" s="651"/>
      <c r="I41" s="666"/>
      <c r="J41" s="651"/>
      <c r="K41" s="666"/>
      <c r="L41" s="651"/>
      <c r="M41" s="666"/>
      <c r="N41" s="651"/>
      <c r="O41" s="666"/>
      <c r="P41" s="651"/>
      <c r="Q41" s="666"/>
      <c r="R41" s="651"/>
      <c r="S41" s="666"/>
      <c r="T41" s="651"/>
      <c r="U41" s="666"/>
      <c r="V41" s="651"/>
      <c r="W41" s="652"/>
      <c r="X41" s="391"/>
      <c r="Y41" s="56">
        <f>COUNTIF(D41:W41,"a")+COUNTIF(D41:W41,"s")</f>
        <v>0</v>
      </c>
      <c r="Z41" s="161"/>
      <c r="AA41" s="219"/>
      <c r="AB41" s="219"/>
      <c r="AC41" s="219"/>
      <c r="AD41" s="219"/>
      <c r="AE41" s="219"/>
      <c r="AF41" s="219"/>
      <c r="AG41" s="219"/>
      <c r="AH41" s="219"/>
      <c r="AI41" s="219"/>
      <c r="AJ41" s="219"/>
      <c r="AK41" s="219"/>
      <c r="AL41" s="219"/>
      <c r="AM41" s="219"/>
      <c r="AN41" s="219"/>
      <c r="AO41" s="219"/>
      <c r="AP41" s="219"/>
      <c r="AQ41" s="219"/>
      <c r="AR41" s="219"/>
      <c r="AS41" s="219"/>
      <c r="AT41" s="219"/>
      <c r="AU41" s="219"/>
      <c r="AV41" s="219"/>
      <c r="AW41" s="219"/>
      <c r="AX41" s="219"/>
      <c r="AY41" s="219"/>
      <c r="AZ41" s="219"/>
      <c r="BA41" s="219"/>
      <c r="BB41" s="219"/>
      <c r="BC41" s="219"/>
      <c r="BD41" s="219"/>
      <c r="BE41" s="219"/>
      <c r="BF41" s="219"/>
      <c r="BG41" s="219"/>
      <c r="BH41" s="219"/>
      <c r="BI41" s="219"/>
      <c r="BJ41" s="219"/>
      <c r="BK41" s="219"/>
      <c r="BL41" s="219"/>
      <c r="BM41" s="219"/>
      <c r="BN41" s="219"/>
      <c r="BO41" s="219"/>
      <c r="BP41" s="219"/>
      <c r="BQ41" s="219"/>
      <c r="BR41" s="219"/>
      <c r="BS41" s="219"/>
      <c r="BT41" s="219"/>
      <c r="BU41" s="219"/>
      <c r="BV41" s="219"/>
      <c r="BW41" s="59"/>
      <c r="BX41" s="59"/>
      <c r="BY41" s="59"/>
      <c r="BZ41" s="59"/>
      <c r="CA41" s="59"/>
      <c r="CB41" s="59"/>
      <c r="CC41" s="59"/>
      <c r="CD41" s="59"/>
      <c r="CE41" s="59"/>
      <c r="CF41" s="59"/>
      <c r="CG41" s="59"/>
      <c r="CH41" s="59"/>
      <c r="CI41" s="59"/>
      <c r="CJ41" s="59"/>
      <c r="CK41" s="59"/>
      <c r="CL41" s="59"/>
      <c r="CM41" s="59"/>
      <c r="CN41" s="59"/>
      <c r="CO41" s="59"/>
      <c r="CP41" s="59"/>
      <c r="CQ41" s="59"/>
      <c r="CR41" s="59"/>
      <c r="CS41" s="59"/>
      <c r="CT41" s="59"/>
      <c r="CU41" s="59"/>
      <c r="CV41" s="59"/>
      <c r="CW41" s="59"/>
      <c r="CX41" s="59"/>
      <c r="CY41" s="59"/>
      <c r="CZ41" s="59"/>
      <c r="DA41" s="59"/>
      <c r="DB41" s="59"/>
      <c r="DC41" s="59"/>
      <c r="DD41" s="59"/>
      <c r="DE41" s="59"/>
      <c r="DF41" s="59"/>
      <c r="DG41" s="59"/>
      <c r="DH41" s="59"/>
      <c r="DI41" s="59"/>
      <c r="DJ41" s="59"/>
      <c r="DK41" s="59"/>
      <c r="DL41" s="59"/>
      <c r="DM41" s="59"/>
      <c r="DN41" s="59"/>
      <c r="DO41" s="59"/>
      <c r="DP41" s="59"/>
      <c r="DQ41" s="59"/>
      <c r="DR41" s="59"/>
    </row>
    <row r="42" spans="1:122" ht="30" customHeight="1" thickBot="1" x14ac:dyDescent="0.5">
      <c r="A42" s="357"/>
      <c r="B42" s="236">
        <v>108</v>
      </c>
      <c r="C42" s="13" t="s">
        <v>238</v>
      </c>
      <c r="D42" s="24" t="s">
        <v>569</v>
      </c>
      <c r="E42" s="78"/>
      <c r="F42" s="25" t="s">
        <v>569</v>
      </c>
      <c r="G42" s="79"/>
      <c r="H42" s="24" t="s">
        <v>569</v>
      </c>
      <c r="I42" s="78"/>
      <c r="J42" s="25" t="s">
        <v>569</v>
      </c>
      <c r="K42" s="79"/>
      <c r="L42" s="24" t="s">
        <v>569</v>
      </c>
      <c r="M42" s="78"/>
      <c r="N42" s="25" t="s">
        <v>569</v>
      </c>
      <c r="O42" s="79"/>
      <c r="P42" s="24" t="s">
        <v>569</v>
      </c>
      <c r="Q42" s="78"/>
      <c r="R42" s="83"/>
      <c r="S42" s="79"/>
      <c r="T42" s="24" t="s">
        <v>569</v>
      </c>
      <c r="U42" s="78"/>
      <c r="V42" s="25" t="s">
        <v>569</v>
      </c>
      <c r="W42" s="79"/>
      <c r="X42" s="359"/>
    </row>
    <row r="43" spans="1:122" ht="45" customHeight="1" x14ac:dyDescent="0.2">
      <c r="A43" s="423"/>
      <c r="B43" s="261" t="s">
        <v>294</v>
      </c>
      <c r="C43" s="135" t="s">
        <v>104</v>
      </c>
      <c r="D43" s="632"/>
      <c r="E43" s="657"/>
      <c r="F43" s="632"/>
      <c r="G43" s="657"/>
      <c r="H43" s="632"/>
      <c r="I43" s="657"/>
      <c r="J43" s="632"/>
      <c r="K43" s="657"/>
      <c r="L43" s="632"/>
      <c r="M43" s="657"/>
      <c r="N43" s="632"/>
      <c r="O43" s="657"/>
      <c r="P43" s="632"/>
      <c r="Q43" s="657"/>
      <c r="R43" s="632"/>
      <c r="S43" s="657"/>
      <c r="T43" s="632"/>
      <c r="U43" s="657"/>
      <c r="V43" s="632"/>
      <c r="W43" s="633"/>
      <c r="X43" s="358"/>
      <c r="Y43" s="56">
        <f>COUNTIF(D43:W43,"a")+COUNTIF(D43:W43,"s")</f>
        <v>0</v>
      </c>
      <c r="Z43" s="161"/>
    </row>
    <row r="44" spans="1:122" ht="45" customHeight="1" x14ac:dyDescent="0.2">
      <c r="A44" s="423"/>
      <c r="B44" s="245" t="s">
        <v>295</v>
      </c>
      <c r="C44" s="134" t="s">
        <v>103</v>
      </c>
      <c r="D44" s="625"/>
      <c r="E44" s="653"/>
      <c r="F44" s="625"/>
      <c r="G44" s="653"/>
      <c r="H44" s="625"/>
      <c r="I44" s="653"/>
      <c r="J44" s="625"/>
      <c r="K44" s="653"/>
      <c r="L44" s="625"/>
      <c r="M44" s="653"/>
      <c r="N44" s="625"/>
      <c r="O44" s="653"/>
      <c r="P44" s="625"/>
      <c r="Q44" s="653"/>
      <c r="R44" s="625"/>
      <c r="S44" s="653"/>
      <c r="T44" s="625"/>
      <c r="U44" s="653"/>
      <c r="V44" s="625"/>
      <c r="W44" s="626"/>
      <c r="X44" s="358"/>
      <c r="Y44" s="56">
        <f>COUNTIF(D44:W44,"a")+COUNTIF(D44:W44,"s")</f>
        <v>0</v>
      </c>
      <c r="Z44" s="161"/>
    </row>
    <row r="45" spans="1:122" ht="27.95" customHeight="1" x14ac:dyDescent="0.2">
      <c r="A45" s="423"/>
      <c r="B45" s="245" t="s">
        <v>462</v>
      </c>
      <c r="C45" s="134" t="s">
        <v>100</v>
      </c>
      <c r="D45" s="625"/>
      <c r="E45" s="653"/>
      <c r="F45" s="625"/>
      <c r="G45" s="653"/>
      <c r="H45" s="625"/>
      <c r="I45" s="653"/>
      <c r="J45" s="625"/>
      <c r="K45" s="653"/>
      <c r="L45" s="625"/>
      <c r="M45" s="653"/>
      <c r="N45" s="625"/>
      <c r="O45" s="653"/>
      <c r="P45" s="625"/>
      <c r="Q45" s="653"/>
      <c r="R45" s="625"/>
      <c r="S45" s="653"/>
      <c r="T45" s="625"/>
      <c r="U45" s="653"/>
      <c r="V45" s="625"/>
      <c r="W45" s="626"/>
      <c r="X45" s="358"/>
      <c r="Y45" s="56">
        <f>COUNTIF(D45:W45,"a")+COUNTIF(D45:W45,"s")</f>
        <v>0</v>
      </c>
      <c r="Z45" s="161"/>
    </row>
    <row r="46" spans="1:122" ht="27.95" customHeight="1" thickBot="1" x14ac:dyDescent="0.25">
      <c r="A46" s="424"/>
      <c r="B46" s="291" t="s">
        <v>362</v>
      </c>
      <c r="C46" s="295" t="s">
        <v>363</v>
      </c>
      <c r="D46" s="627"/>
      <c r="E46" s="628"/>
      <c r="F46" s="627"/>
      <c r="G46" s="628"/>
      <c r="H46" s="627"/>
      <c r="I46" s="628"/>
      <c r="J46" s="627"/>
      <c r="K46" s="628"/>
      <c r="L46" s="627"/>
      <c r="M46" s="628"/>
      <c r="N46" s="627"/>
      <c r="O46" s="628"/>
      <c r="P46" s="627"/>
      <c r="Q46" s="628"/>
      <c r="R46" s="627"/>
      <c r="S46" s="628"/>
      <c r="T46" s="627"/>
      <c r="U46" s="628"/>
      <c r="V46" s="627"/>
      <c r="W46" s="634"/>
      <c r="X46" s="361"/>
      <c r="Y46" s="56">
        <f>COUNTIF(D46:W46,"a")+COUNTIF(D46:W46,"s")</f>
        <v>0</v>
      </c>
      <c r="Z46" s="161"/>
    </row>
    <row r="47" spans="1:122" ht="40.9" customHeight="1" thickBot="1" x14ac:dyDescent="0.5">
      <c r="A47" s="425"/>
      <c r="B47" s="269">
        <v>109</v>
      </c>
      <c r="C47" s="294" t="s">
        <v>383</v>
      </c>
      <c r="D47" s="29"/>
      <c r="E47" s="76"/>
      <c r="F47" s="30" t="s">
        <v>569</v>
      </c>
      <c r="G47" s="75"/>
      <c r="H47" s="29" t="s">
        <v>569</v>
      </c>
      <c r="I47" s="76"/>
      <c r="J47" s="30" t="s">
        <v>569</v>
      </c>
      <c r="K47" s="75"/>
      <c r="L47" s="29" t="s">
        <v>569</v>
      </c>
      <c r="M47" s="76"/>
      <c r="N47" s="30" t="s">
        <v>569</v>
      </c>
      <c r="O47" s="75"/>
      <c r="P47" s="29" t="s">
        <v>569</v>
      </c>
      <c r="Q47" s="76"/>
      <c r="R47" s="30"/>
      <c r="S47" s="75"/>
      <c r="T47" s="29"/>
      <c r="U47" s="76"/>
      <c r="V47" s="30" t="s">
        <v>569</v>
      </c>
      <c r="W47" s="75"/>
      <c r="X47" s="422"/>
    </row>
    <row r="48" spans="1:122" ht="27.95" customHeight="1" x14ac:dyDescent="0.2">
      <c r="A48" s="423"/>
      <c r="B48" s="261" t="s">
        <v>463</v>
      </c>
      <c r="C48" s="135" t="s">
        <v>558</v>
      </c>
      <c r="D48" s="632"/>
      <c r="E48" s="657"/>
      <c r="F48" s="632"/>
      <c r="G48" s="657"/>
      <c r="H48" s="632"/>
      <c r="I48" s="657"/>
      <c r="J48" s="632"/>
      <c r="K48" s="657"/>
      <c r="L48" s="632"/>
      <c r="M48" s="657"/>
      <c r="N48" s="632"/>
      <c r="O48" s="657"/>
      <c r="P48" s="632"/>
      <c r="Q48" s="657"/>
      <c r="R48" s="632"/>
      <c r="S48" s="657"/>
      <c r="T48" s="632"/>
      <c r="U48" s="657"/>
      <c r="V48" s="632"/>
      <c r="W48" s="633"/>
      <c r="X48" s="358"/>
      <c r="Y48" s="56">
        <f>COUNTIF(D48:W48,"a")+COUNTIF(D48:W48,"s")</f>
        <v>0</v>
      </c>
      <c r="Z48" s="161"/>
    </row>
    <row r="49" spans="1:26" ht="45" customHeight="1" x14ac:dyDescent="0.2">
      <c r="A49" s="357"/>
      <c r="B49" s="245" t="s">
        <v>330</v>
      </c>
      <c r="C49" s="134" t="s">
        <v>149</v>
      </c>
      <c r="D49" s="625"/>
      <c r="E49" s="653"/>
      <c r="F49" s="625"/>
      <c r="G49" s="653"/>
      <c r="H49" s="625"/>
      <c r="I49" s="653"/>
      <c r="J49" s="625"/>
      <c r="K49" s="653"/>
      <c r="L49" s="625"/>
      <c r="M49" s="653"/>
      <c r="N49" s="625"/>
      <c r="O49" s="653"/>
      <c r="P49" s="625"/>
      <c r="Q49" s="653"/>
      <c r="R49" s="625"/>
      <c r="S49" s="653"/>
      <c r="T49" s="625"/>
      <c r="U49" s="653"/>
      <c r="V49" s="625"/>
      <c r="W49" s="626"/>
      <c r="X49" s="358"/>
      <c r="Y49" s="56">
        <f>COUNTIF(D49:W49,"a")+COUNTIF(D49:W49,"s")</f>
        <v>0</v>
      </c>
      <c r="Z49" s="161"/>
    </row>
    <row r="50" spans="1:26" ht="27.95" customHeight="1" x14ac:dyDescent="0.2">
      <c r="A50" s="357"/>
      <c r="B50" s="245" t="s">
        <v>331</v>
      </c>
      <c r="C50" s="134" t="s">
        <v>1187</v>
      </c>
      <c r="D50" s="625"/>
      <c r="E50" s="653"/>
      <c r="F50" s="625"/>
      <c r="G50" s="653"/>
      <c r="H50" s="625"/>
      <c r="I50" s="653"/>
      <c r="J50" s="625"/>
      <c r="K50" s="653"/>
      <c r="L50" s="625"/>
      <c r="M50" s="653"/>
      <c r="N50" s="625"/>
      <c r="O50" s="653"/>
      <c r="P50" s="625"/>
      <c r="Q50" s="653"/>
      <c r="R50" s="625"/>
      <c r="S50" s="653"/>
      <c r="T50" s="625"/>
      <c r="U50" s="653"/>
      <c r="V50" s="625"/>
      <c r="W50" s="626"/>
      <c r="X50" s="358"/>
      <c r="Y50" s="56">
        <f>COUNTIF(D50:W50,"a")+COUNTIF(D50:W50,"s")</f>
        <v>0</v>
      </c>
      <c r="Z50" s="161"/>
    </row>
    <row r="51" spans="1:26" ht="27.95" customHeight="1" x14ac:dyDescent="0.2">
      <c r="A51" s="357"/>
      <c r="B51" s="245" t="s">
        <v>332</v>
      </c>
      <c r="C51" s="120" t="s">
        <v>561</v>
      </c>
      <c r="D51" s="625"/>
      <c r="E51" s="653"/>
      <c r="F51" s="625"/>
      <c r="G51" s="653"/>
      <c r="H51" s="625"/>
      <c r="I51" s="653"/>
      <c r="J51" s="625"/>
      <c r="K51" s="653"/>
      <c r="L51" s="625"/>
      <c r="M51" s="653"/>
      <c r="N51" s="625"/>
      <c r="O51" s="653"/>
      <c r="P51" s="625"/>
      <c r="Q51" s="653"/>
      <c r="R51" s="625"/>
      <c r="S51" s="653"/>
      <c r="T51" s="625"/>
      <c r="U51" s="653"/>
      <c r="V51" s="625"/>
      <c r="W51" s="626"/>
      <c r="X51" s="358"/>
      <c r="Y51" s="56">
        <f>COUNTIF(D51:W51,"a")+COUNTIF(D51:W51,"s")</f>
        <v>0</v>
      </c>
      <c r="Z51" s="161"/>
    </row>
    <row r="52" spans="1:26" ht="45" customHeight="1" thickBot="1" x14ac:dyDescent="0.25">
      <c r="A52" s="357"/>
      <c r="B52" s="282" t="s">
        <v>333</v>
      </c>
      <c r="C52" s="124" t="s">
        <v>382</v>
      </c>
      <c r="D52" s="627"/>
      <c r="E52" s="628"/>
      <c r="F52" s="627"/>
      <c r="G52" s="628"/>
      <c r="H52" s="627"/>
      <c r="I52" s="628"/>
      <c r="J52" s="627"/>
      <c r="K52" s="628"/>
      <c r="L52" s="627"/>
      <c r="M52" s="628"/>
      <c r="N52" s="627"/>
      <c r="O52" s="628"/>
      <c r="P52" s="627"/>
      <c r="Q52" s="628"/>
      <c r="R52" s="627"/>
      <c r="S52" s="628"/>
      <c r="T52" s="627"/>
      <c r="U52" s="628"/>
      <c r="V52" s="627"/>
      <c r="W52" s="634"/>
      <c r="X52" s="358"/>
      <c r="Y52" s="56">
        <f>COUNTIF(D52:W52,"a")+COUNTIF(D52:W52,"s")</f>
        <v>0</v>
      </c>
      <c r="Z52" s="161"/>
    </row>
    <row r="53" spans="1:26" ht="30" customHeight="1" thickBot="1" x14ac:dyDescent="0.25">
      <c r="A53" s="357"/>
      <c r="B53" s="236" t="s">
        <v>271</v>
      </c>
      <c r="C53" s="14" t="s">
        <v>448</v>
      </c>
      <c r="D53" s="24"/>
      <c r="E53" s="78"/>
      <c r="F53" s="25" t="s">
        <v>569</v>
      </c>
      <c r="G53" s="79"/>
      <c r="H53" s="24" t="s">
        <v>569</v>
      </c>
      <c r="I53" s="78"/>
      <c r="J53" s="25" t="s">
        <v>569</v>
      </c>
      <c r="K53" s="79"/>
      <c r="L53" s="24"/>
      <c r="M53" s="87"/>
      <c r="N53" s="25"/>
      <c r="O53" s="88"/>
      <c r="P53" s="24"/>
      <c r="Q53" s="87"/>
      <c r="R53" s="89"/>
      <c r="S53" s="88"/>
      <c r="T53" s="90"/>
      <c r="U53" s="87"/>
      <c r="V53" s="25"/>
      <c r="W53" s="88"/>
      <c r="X53" s="412"/>
      <c r="Y53" s="57"/>
    </row>
    <row r="54" spans="1:26" ht="27.95" customHeight="1" x14ac:dyDescent="0.2">
      <c r="A54" s="357"/>
      <c r="B54" s="261" t="s">
        <v>334</v>
      </c>
      <c r="C54" s="135" t="s">
        <v>99</v>
      </c>
      <c r="D54" s="632"/>
      <c r="E54" s="657"/>
      <c r="F54" s="632"/>
      <c r="G54" s="657"/>
      <c r="H54" s="632"/>
      <c r="I54" s="657"/>
      <c r="J54" s="632"/>
      <c r="K54" s="657"/>
      <c r="L54" s="632"/>
      <c r="M54" s="657"/>
      <c r="N54" s="632"/>
      <c r="O54" s="657"/>
      <c r="P54" s="632"/>
      <c r="Q54" s="657"/>
      <c r="R54" s="632"/>
      <c r="S54" s="657"/>
      <c r="T54" s="632"/>
      <c r="U54" s="657"/>
      <c r="V54" s="632"/>
      <c r="W54" s="633"/>
      <c r="X54" s="358"/>
      <c r="Y54" s="56">
        <f t="shared" ref="Y54:Y59" si="1">COUNTIF(D54:W54,"a")+COUNTIF(D54:W54,"s")</f>
        <v>0</v>
      </c>
      <c r="Z54" s="161"/>
    </row>
    <row r="55" spans="1:26" ht="27.95" customHeight="1" x14ac:dyDescent="0.2">
      <c r="A55" s="357"/>
      <c r="B55" s="245" t="s">
        <v>335</v>
      </c>
      <c r="C55" s="134" t="s">
        <v>326</v>
      </c>
      <c r="D55" s="625"/>
      <c r="E55" s="653"/>
      <c r="F55" s="625"/>
      <c r="G55" s="653"/>
      <c r="H55" s="625"/>
      <c r="I55" s="653"/>
      <c r="J55" s="625"/>
      <c r="K55" s="653"/>
      <c r="L55" s="625"/>
      <c r="M55" s="653"/>
      <c r="N55" s="625"/>
      <c r="O55" s="653"/>
      <c r="P55" s="625"/>
      <c r="Q55" s="653"/>
      <c r="R55" s="625"/>
      <c r="S55" s="653"/>
      <c r="T55" s="625"/>
      <c r="U55" s="653"/>
      <c r="V55" s="625"/>
      <c r="W55" s="626"/>
      <c r="X55" s="358"/>
      <c r="Y55" s="56">
        <f t="shared" si="1"/>
        <v>0</v>
      </c>
      <c r="Z55" s="161"/>
    </row>
    <row r="56" spans="1:26" ht="27.95" customHeight="1" x14ac:dyDescent="0.2">
      <c r="A56" s="357"/>
      <c r="B56" s="245" t="s">
        <v>336</v>
      </c>
      <c r="C56" s="120" t="s">
        <v>337</v>
      </c>
      <c r="D56" s="625"/>
      <c r="E56" s="653"/>
      <c r="F56" s="625"/>
      <c r="G56" s="653"/>
      <c r="H56" s="625"/>
      <c r="I56" s="653"/>
      <c r="J56" s="625"/>
      <c r="K56" s="653"/>
      <c r="L56" s="625"/>
      <c r="M56" s="653"/>
      <c r="N56" s="625"/>
      <c r="O56" s="653"/>
      <c r="P56" s="625"/>
      <c r="Q56" s="653"/>
      <c r="R56" s="625"/>
      <c r="S56" s="653"/>
      <c r="T56" s="625"/>
      <c r="U56" s="653"/>
      <c r="V56" s="625"/>
      <c r="W56" s="626"/>
      <c r="X56" s="358"/>
      <c r="Y56" s="56">
        <f t="shared" si="1"/>
        <v>0</v>
      </c>
      <c r="Z56" s="161"/>
    </row>
    <row r="57" spans="1:26" ht="27.95" customHeight="1" x14ac:dyDescent="0.2">
      <c r="A57" s="357"/>
      <c r="B57" s="282" t="s">
        <v>338</v>
      </c>
      <c r="C57" s="124" t="s">
        <v>339</v>
      </c>
      <c r="D57" s="625"/>
      <c r="E57" s="653"/>
      <c r="F57" s="625"/>
      <c r="G57" s="653"/>
      <c r="H57" s="625"/>
      <c r="I57" s="653"/>
      <c r="J57" s="625"/>
      <c r="K57" s="653"/>
      <c r="L57" s="625"/>
      <c r="M57" s="653"/>
      <c r="N57" s="625"/>
      <c r="O57" s="653"/>
      <c r="P57" s="625"/>
      <c r="Q57" s="653"/>
      <c r="R57" s="625"/>
      <c r="S57" s="653"/>
      <c r="T57" s="625"/>
      <c r="U57" s="653"/>
      <c r="V57" s="625"/>
      <c r="W57" s="626"/>
      <c r="X57" s="358"/>
      <c r="Y57" s="56">
        <f t="shared" si="1"/>
        <v>0</v>
      </c>
      <c r="Z57" s="161"/>
    </row>
    <row r="58" spans="1:26" ht="27.95" customHeight="1" x14ac:dyDescent="0.2">
      <c r="A58" s="357"/>
      <c r="B58" s="245" t="s">
        <v>327</v>
      </c>
      <c r="C58" s="134" t="s">
        <v>292</v>
      </c>
      <c r="D58" s="625"/>
      <c r="E58" s="653"/>
      <c r="F58" s="625"/>
      <c r="G58" s="653"/>
      <c r="H58" s="625"/>
      <c r="I58" s="653"/>
      <c r="J58" s="625"/>
      <c r="K58" s="653"/>
      <c r="L58" s="625"/>
      <c r="M58" s="653"/>
      <c r="N58" s="625"/>
      <c r="O58" s="653"/>
      <c r="P58" s="625"/>
      <c r="Q58" s="653"/>
      <c r="R58" s="625"/>
      <c r="S58" s="653"/>
      <c r="T58" s="625"/>
      <c r="U58" s="653"/>
      <c r="V58" s="625"/>
      <c r="W58" s="626"/>
      <c r="X58" s="358"/>
      <c r="Y58" s="56">
        <f t="shared" si="1"/>
        <v>0</v>
      </c>
      <c r="Z58" s="161"/>
    </row>
    <row r="59" spans="1:26" ht="45" customHeight="1" thickBot="1" x14ac:dyDescent="0.25">
      <c r="A59" s="357"/>
      <c r="B59" s="282" t="s">
        <v>328</v>
      </c>
      <c r="C59" s="124" t="s">
        <v>150</v>
      </c>
      <c r="D59" s="627"/>
      <c r="E59" s="628"/>
      <c r="F59" s="627"/>
      <c r="G59" s="628"/>
      <c r="H59" s="627"/>
      <c r="I59" s="628"/>
      <c r="J59" s="627"/>
      <c r="K59" s="628"/>
      <c r="L59" s="627"/>
      <c r="M59" s="628"/>
      <c r="N59" s="627"/>
      <c r="O59" s="628"/>
      <c r="P59" s="627"/>
      <c r="Q59" s="628"/>
      <c r="R59" s="627"/>
      <c r="S59" s="628"/>
      <c r="T59" s="627"/>
      <c r="U59" s="628"/>
      <c r="V59" s="627"/>
      <c r="W59" s="634"/>
      <c r="X59" s="358"/>
      <c r="Y59" s="56">
        <f t="shared" si="1"/>
        <v>0</v>
      </c>
      <c r="Z59" s="161"/>
    </row>
    <row r="60" spans="1:26" ht="30" customHeight="1" thickBot="1" x14ac:dyDescent="0.5">
      <c r="A60" s="357"/>
      <c r="B60" s="236" t="s">
        <v>270</v>
      </c>
      <c r="C60" s="13" t="s">
        <v>318</v>
      </c>
      <c r="D60" s="24"/>
      <c r="E60" s="78"/>
      <c r="F60" s="25" t="s">
        <v>569</v>
      </c>
      <c r="G60" s="79"/>
      <c r="H60" s="24"/>
      <c r="I60" s="78"/>
      <c r="J60" s="25"/>
      <c r="K60" s="79"/>
      <c r="L60" s="24"/>
      <c r="M60" s="78"/>
      <c r="N60" s="25"/>
      <c r="O60" s="79"/>
      <c r="P60" s="24"/>
      <c r="Q60" s="78"/>
      <c r="R60" s="25"/>
      <c r="S60" s="79"/>
      <c r="T60" s="24"/>
      <c r="U60" s="78"/>
      <c r="V60" s="25"/>
      <c r="W60" s="79"/>
      <c r="X60" s="359"/>
    </row>
    <row r="61" spans="1:26" ht="45" customHeight="1" x14ac:dyDescent="0.2">
      <c r="A61" s="357"/>
      <c r="B61" s="261" t="s">
        <v>240</v>
      </c>
      <c r="C61" s="135" t="s">
        <v>151</v>
      </c>
      <c r="D61" s="632"/>
      <c r="E61" s="657"/>
      <c r="F61" s="632"/>
      <c r="G61" s="657"/>
      <c r="H61" s="632"/>
      <c r="I61" s="657"/>
      <c r="J61" s="632"/>
      <c r="K61" s="657"/>
      <c r="L61" s="632"/>
      <c r="M61" s="657"/>
      <c r="N61" s="632"/>
      <c r="O61" s="657"/>
      <c r="P61" s="632"/>
      <c r="Q61" s="657"/>
      <c r="R61" s="632"/>
      <c r="S61" s="657"/>
      <c r="T61" s="632"/>
      <c r="U61" s="657"/>
      <c r="V61" s="632"/>
      <c r="W61" s="633"/>
      <c r="X61" s="358"/>
      <c r="Y61" s="56">
        <f>COUNTIF(D61:W61,"a")+COUNTIF(D61:W61,"s")</f>
        <v>0</v>
      </c>
      <c r="Z61" s="161"/>
    </row>
    <row r="62" spans="1:26" ht="27.95" customHeight="1" x14ac:dyDescent="0.2">
      <c r="A62" s="423"/>
      <c r="B62" s="245" t="s">
        <v>241</v>
      </c>
      <c r="C62" s="120" t="s">
        <v>242</v>
      </c>
      <c r="D62" s="625"/>
      <c r="E62" s="653"/>
      <c r="F62" s="625"/>
      <c r="G62" s="653"/>
      <c r="H62" s="625"/>
      <c r="I62" s="653"/>
      <c r="J62" s="625"/>
      <c r="K62" s="653"/>
      <c r="L62" s="625"/>
      <c r="M62" s="653"/>
      <c r="N62" s="625"/>
      <c r="O62" s="653"/>
      <c r="P62" s="625"/>
      <c r="Q62" s="653"/>
      <c r="R62" s="625"/>
      <c r="S62" s="653"/>
      <c r="T62" s="625"/>
      <c r="U62" s="653"/>
      <c r="V62" s="625"/>
      <c r="W62" s="626"/>
      <c r="X62" s="358"/>
      <c r="Y62" s="56">
        <f>COUNTIF(D62:W62,"a")+COUNTIF(D62:W62,"s")</f>
        <v>0</v>
      </c>
      <c r="Z62" s="161"/>
    </row>
    <row r="63" spans="1:26" ht="27.95" customHeight="1" x14ac:dyDescent="0.2">
      <c r="A63" s="423"/>
      <c r="B63" s="245" t="s">
        <v>243</v>
      </c>
      <c r="C63" s="134" t="s">
        <v>322</v>
      </c>
      <c r="D63" s="625"/>
      <c r="E63" s="653"/>
      <c r="F63" s="625"/>
      <c r="G63" s="653"/>
      <c r="H63" s="625"/>
      <c r="I63" s="653"/>
      <c r="J63" s="625"/>
      <c r="K63" s="653"/>
      <c r="L63" s="625"/>
      <c r="M63" s="653"/>
      <c r="N63" s="625"/>
      <c r="O63" s="653"/>
      <c r="P63" s="625"/>
      <c r="Q63" s="653"/>
      <c r="R63" s="625"/>
      <c r="S63" s="653"/>
      <c r="T63" s="625"/>
      <c r="U63" s="653"/>
      <c r="V63" s="625"/>
      <c r="W63" s="626"/>
      <c r="X63" s="358"/>
      <c r="Y63" s="56">
        <f>COUNTIF(D63:W63,"a")+COUNTIF(D63:W63,"s")</f>
        <v>0</v>
      </c>
      <c r="Z63" s="161"/>
    </row>
    <row r="64" spans="1:26" ht="27.95" customHeight="1" thickBot="1" x14ac:dyDescent="0.25">
      <c r="A64" s="423"/>
      <c r="B64" s="282" t="s">
        <v>323</v>
      </c>
      <c r="C64" s="121" t="s">
        <v>139</v>
      </c>
      <c r="D64" s="651"/>
      <c r="E64" s="666"/>
      <c r="F64" s="651"/>
      <c r="G64" s="666"/>
      <c r="H64" s="651"/>
      <c r="I64" s="666"/>
      <c r="J64" s="651"/>
      <c r="K64" s="666"/>
      <c r="L64" s="651"/>
      <c r="M64" s="666"/>
      <c r="N64" s="651"/>
      <c r="O64" s="666"/>
      <c r="P64" s="651"/>
      <c r="Q64" s="666"/>
      <c r="R64" s="651"/>
      <c r="S64" s="666"/>
      <c r="T64" s="651"/>
      <c r="U64" s="666"/>
      <c r="V64" s="651"/>
      <c r="W64" s="652"/>
      <c r="X64" s="391"/>
      <c r="Y64" s="56">
        <f>COUNTIF(D64:W64,"a")+COUNTIF(D64:W64,"s")</f>
        <v>0</v>
      </c>
      <c r="Z64" s="161"/>
    </row>
    <row r="65" spans="1:26" ht="30" customHeight="1" thickBot="1" x14ac:dyDescent="0.25">
      <c r="A65" s="357"/>
      <c r="B65" s="236">
        <v>112</v>
      </c>
      <c r="C65" s="13" t="s">
        <v>550</v>
      </c>
      <c r="D65" s="24" t="s">
        <v>569</v>
      </c>
      <c r="E65" s="78"/>
      <c r="F65" s="25" t="s">
        <v>569</v>
      </c>
      <c r="G65" s="79"/>
      <c r="H65" s="24" t="s">
        <v>569</v>
      </c>
      <c r="I65" s="78"/>
      <c r="J65" s="25" t="s">
        <v>569</v>
      </c>
      <c r="K65" s="79"/>
      <c r="L65" s="24" t="s">
        <v>569</v>
      </c>
      <c r="M65" s="78"/>
      <c r="N65" s="25" t="s">
        <v>569</v>
      </c>
      <c r="O65" s="79"/>
      <c r="P65" s="24" t="s">
        <v>569</v>
      </c>
      <c r="Q65" s="78"/>
      <c r="R65" s="25" t="s">
        <v>569</v>
      </c>
      <c r="S65" s="79"/>
      <c r="T65" s="24" t="s">
        <v>569</v>
      </c>
      <c r="U65" s="78"/>
      <c r="V65" s="25" t="s">
        <v>569</v>
      </c>
      <c r="W65" s="79"/>
      <c r="X65" s="55"/>
    </row>
    <row r="66" spans="1:26" ht="45" customHeight="1" x14ac:dyDescent="0.2">
      <c r="A66" s="357"/>
      <c r="B66" s="261" t="s">
        <v>324</v>
      </c>
      <c r="C66" s="135" t="s">
        <v>555</v>
      </c>
      <c r="D66" s="632"/>
      <c r="E66" s="657"/>
      <c r="F66" s="632"/>
      <c r="G66" s="657"/>
      <c r="H66" s="632"/>
      <c r="I66" s="657"/>
      <c r="J66" s="632"/>
      <c r="K66" s="657"/>
      <c r="L66" s="632"/>
      <c r="M66" s="657"/>
      <c r="N66" s="632"/>
      <c r="O66" s="657"/>
      <c r="P66" s="632"/>
      <c r="Q66" s="657"/>
      <c r="R66" s="632"/>
      <c r="S66" s="657"/>
      <c r="T66" s="632"/>
      <c r="U66" s="657"/>
      <c r="V66" s="632"/>
      <c r="W66" s="633"/>
      <c r="X66" s="358"/>
      <c r="Y66" s="56">
        <f>COUNTIF(D66:W66,"a")+COUNTIF(D66:W66,"s")</f>
        <v>0</v>
      </c>
      <c r="Z66" s="161"/>
    </row>
    <row r="67" spans="1:26" ht="45" customHeight="1" x14ac:dyDescent="0.2">
      <c r="A67" s="357"/>
      <c r="B67" s="245" t="s">
        <v>364</v>
      </c>
      <c r="C67" s="134" t="s">
        <v>375</v>
      </c>
      <c r="D67" s="625"/>
      <c r="E67" s="653"/>
      <c r="F67" s="625"/>
      <c r="G67" s="653"/>
      <c r="H67" s="625"/>
      <c r="I67" s="653"/>
      <c r="J67" s="625"/>
      <c r="K67" s="653"/>
      <c r="L67" s="625"/>
      <c r="M67" s="653"/>
      <c r="N67" s="625"/>
      <c r="O67" s="653"/>
      <c r="P67" s="625"/>
      <c r="Q67" s="653"/>
      <c r="R67" s="625"/>
      <c r="S67" s="653"/>
      <c r="T67" s="625"/>
      <c r="U67" s="653"/>
      <c r="V67" s="625"/>
      <c r="W67" s="626"/>
      <c r="X67" s="358"/>
      <c r="Y67" s="56">
        <f>COUNTIF(D67:W67,"a")+COUNTIF(D67:W67,"s")</f>
        <v>0</v>
      </c>
      <c r="Z67" s="161"/>
    </row>
    <row r="68" spans="1:26" ht="27.95" customHeight="1" x14ac:dyDescent="0.2">
      <c r="A68" s="357"/>
      <c r="B68" s="245" t="s">
        <v>365</v>
      </c>
      <c r="C68" s="134" t="s">
        <v>376</v>
      </c>
      <c r="D68" s="625"/>
      <c r="E68" s="653"/>
      <c r="F68" s="625"/>
      <c r="G68" s="653"/>
      <c r="H68" s="625"/>
      <c r="I68" s="653"/>
      <c r="J68" s="625"/>
      <c r="K68" s="653"/>
      <c r="L68" s="625"/>
      <c r="M68" s="653"/>
      <c r="N68" s="625"/>
      <c r="O68" s="653"/>
      <c r="P68" s="625"/>
      <c r="Q68" s="653"/>
      <c r="R68" s="625"/>
      <c r="S68" s="653"/>
      <c r="T68" s="625"/>
      <c r="U68" s="653"/>
      <c r="V68" s="625"/>
      <c r="W68" s="626"/>
      <c r="X68" s="358"/>
      <c r="Y68" s="56">
        <f>COUNTIF(D68:W68,"a")+COUNTIF(D68:W68,"s")</f>
        <v>0</v>
      </c>
      <c r="Z68" s="161"/>
    </row>
    <row r="69" spans="1:26" ht="45" customHeight="1" x14ac:dyDescent="0.2">
      <c r="A69" s="357"/>
      <c r="B69" s="282" t="s">
        <v>325</v>
      </c>
      <c r="C69" s="124" t="s">
        <v>366</v>
      </c>
      <c r="D69" s="625"/>
      <c r="E69" s="653"/>
      <c r="F69" s="625"/>
      <c r="G69" s="653"/>
      <c r="H69" s="625"/>
      <c r="I69" s="653"/>
      <c r="J69" s="625"/>
      <c r="K69" s="653"/>
      <c r="L69" s="625"/>
      <c r="M69" s="653"/>
      <c r="N69" s="625"/>
      <c r="O69" s="653"/>
      <c r="P69" s="625"/>
      <c r="Q69" s="653"/>
      <c r="R69" s="625"/>
      <c r="S69" s="653"/>
      <c r="T69" s="625"/>
      <c r="U69" s="653"/>
      <c r="V69" s="625"/>
      <c r="W69" s="626"/>
      <c r="X69" s="358"/>
      <c r="Y69" s="56">
        <f>COUNTIF(D69:W69,"a")+COUNTIF(D69:W69,"s")</f>
        <v>0</v>
      </c>
      <c r="Z69" s="161"/>
    </row>
    <row r="70" spans="1:26" ht="45" customHeight="1" thickBot="1" x14ac:dyDescent="0.25">
      <c r="A70" s="421"/>
      <c r="B70" s="291" t="s">
        <v>367</v>
      </c>
      <c r="C70" s="362" t="s">
        <v>377</v>
      </c>
      <c r="D70" s="627"/>
      <c r="E70" s="628"/>
      <c r="F70" s="627"/>
      <c r="G70" s="628"/>
      <c r="H70" s="627"/>
      <c r="I70" s="628"/>
      <c r="J70" s="627"/>
      <c r="K70" s="628"/>
      <c r="L70" s="627"/>
      <c r="M70" s="628"/>
      <c r="N70" s="627"/>
      <c r="O70" s="628"/>
      <c r="P70" s="627"/>
      <c r="Q70" s="628"/>
      <c r="R70" s="627"/>
      <c r="S70" s="628"/>
      <c r="T70" s="627"/>
      <c r="U70" s="628"/>
      <c r="V70" s="627"/>
      <c r="W70" s="634"/>
      <c r="X70" s="361"/>
      <c r="Y70" s="56">
        <f>COUNTIF(D70:W70,"a")+COUNTIF(D70:W70,"s")</f>
        <v>0</v>
      </c>
      <c r="Z70" s="161"/>
    </row>
    <row r="71" spans="1:26" ht="33" customHeight="1" thickBot="1" x14ac:dyDescent="0.25">
      <c r="A71" s="425"/>
      <c r="B71" s="290"/>
      <c r="C71" s="649" t="s">
        <v>551</v>
      </c>
      <c r="D71" s="650"/>
      <c r="E71" s="650"/>
      <c r="F71" s="650"/>
      <c r="G71" s="650"/>
      <c r="H71" s="650"/>
      <c r="I71" s="650"/>
      <c r="J71" s="650"/>
      <c r="K71" s="650"/>
      <c r="L71" s="650"/>
      <c r="M71" s="650"/>
      <c r="N71" s="650"/>
      <c r="O71" s="650"/>
      <c r="P71" s="650"/>
      <c r="Q71" s="650"/>
      <c r="R71" s="650"/>
      <c r="S71" s="650"/>
      <c r="T71" s="650"/>
      <c r="U71" s="650"/>
      <c r="V71" s="650"/>
      <c r="W71" s="650"/>
      <c r="X71" s="648"/>
    </row>
    <row r="72" spans="1:26" ht="33" customHeight="1" thickBot="1" x14ac:dyDescent="0.25">
      <c r="A72" s="426"/>
      <c r="B72" s="290">
        <v>200</v>
      </c>
      <c r="C72" s="637" t="s">
        <v>409</v>
      </c>
      <c r="D72" s="638"/>
      <c r="E72" s="638"/>
      <c r="F72" s="638"/>
      <c r="G72" s="638"/>
      <c r="H72" s="638"/>
      <c r="I72" s="638"/>
      <c r="J72" s="638"/>
      <c r="K72" s="638"/>
      <c r="L72" s="638"/>
      <c r="M72" s="638"/>
      <c r="N72" s="638"/>
      <c r="O72" s="638"/>
      <c r="P72" s="638"/>
      <c r="Q72" s="638"/>
      <c r="R72" s="638"/>
      <c r="S72" s="638"/>
      <c r="T72" s="638"/>
      <c r="U72" s="638"/>
      <c r="V72" s="638"/>
      <c r="W72" s="638"/>
      <c r="X72" s="639"/>
    </row>
    <row r="73" spans="1:26" ht="30" customHeight="1" thickBot="1" x14ac:dyDescent="0.25">
      <c r="A73" s="357"/>
      <c r="B73" s="297" t="s">
        <v>262</v>
      </c>
      <c r="C73" s="158" t="s">
        <v>320</v>
      </c>
      <c r="D73" s="91"/>
      <c r="E73" s="92"/>
      <c r="F73" s="93"/>
      <c r="G73" s="94"/>
      <c r="H73" s="485" t="s">
        <v>569</v>
      </c>
      <c r="I73" s="92"/>
      <c r="J73" s="95" t="s">
        <v>569</v>
      </c>
      <c r="K73" s="94"/>
      <c r="L73" s="485"/>
      <c r="M73" s="92"/>
      <c r="N73" s="95"/>
      <c r="O73" s="94"/>
      <c r="P73" s="91"/>
      <c r="Q73" s="92"/>
      <c r="R73" s="93"/>
      <c r="S73" s="94"/>
      <c r="T73" s="91"/>
      <c r="U73" s="92"/>
      <c r="V73" s="93"/>
      <c r="W73" s="94"/>
      <c r="X73" s="399"/>
    </row>
    <row r="74" spans="1:26" ht="27.95" customHeight="1" thickBot="1" x14ac:dyDescent="0.25">
      <c r="A74" s="357"/>
      <c r="B74" s="297" t="s">
        <v>261</v>
      </c>
      <c r="C74" s="149" t="s">
        <v>239</v>
      </c>
      <c r="D74" s="640"/>
      <c r="E74" s="641"/>
      <c r="F74" s="640"/>
      <c r="G74" s="641"/>
      <c r="H74" s="640"/>
      <c r="I74" s="641"/>
      <c r="J74" s="640"/>
      <c r="K74" s="641"/>
      <c r="L74" s="640"/>
      <c r="M74" s="641"/>
      <c r="N74" s="640"/>
      <c r="O74" s="641"/>
      <c r="P74" s="640"/>
      <c r="Q74" s="641"/>
      <c r="R74" s="640"/>
      <c r="S74" s="641"/>
      <c r="T74" s="640"/>
      <c r="U74" s="641"/>
      <c r="V74" s="640"/>
      <c r="W74" s="642"/>
      <c r="X74" s="358"/>
      <c r="Y74" s="56">
        <f>COUNTIF(D74:W74,"a")+COUNTIF(D74:W74,"s")</f>
        <v>0</v>
      </c>
      <c r="Z74" s="161"/>
    </row>
    <row r="75" spans="1:26" ht="30" customHeight="1" thickBot="1" x14ac:dyDescent="0.25">
      <c r="A75" s="357"/>
      <c r="B75" s="254" t="s">
        <v>260</v>
      </c>
      <c r="C75" s="192" t="s">
        <v>148</v>
      </c>
      <c r="D75" s="82"/>
      <c r="E75" s="78"/>
      <c r="F75" s="83"/>
      <c r="G75" s="79"/>
      <c r="H75" s="24" t="s">
        <v>569</v>
      </c>
      <c r="I75" s="78"/>
      <c r="J75" s="25" t="s">
        <v>569</v>
      </c>
      <c r="K75" s="79"/>
      <c r="L75" s="24"/>
      <c r="M75" s="78"/>
      <c r="N75" s="25"/>
      <c r="O75" s="79"/>
      <c r="P75" s="82"/>
      <c r="Q75" s="78"/>
      <c r="R75" s="83"/>
      <c r="S75" s="79"/>
      <c r="T75" s="82"/>
      <c r="U75" s="78"/>
      <c r="V75" s="83"/>
      <c r="W75" s="79"/>
      <c r="X75" s="55"/>
    </row>
    <row r="76" spans="1:26" ht="45" customHeight="1" thickBot="1" x14ac:dyDescent="0.25">
      <c r="A76" s="357"/>
      <c r="B76" s="236" t="s">
        <v>121</v>
      </c>
      <c r="C76" s="148" t="s">
        <v>739</v>
      </c>
      <c r="D76" s="640"/>
      <c r="E76" s="641"/>
      <c r="F76" s="640"/>
      <c r="G76" s="641"/>
      <c r="H76" s="640"/>
      <c r="I76" s="641"/>
      <c r="J76" s="640"/>
      <c r="K76" s="641"/>
      <c r="L76" s="640"/>
      <c r="M76" s="641"/>
      <c r="N76" s="640"/>
      <c r="O76" s="641"/>
      <c r="P76" s="640"/>
      <c r="Q76" s="641"/>
      <c r="R76" s="640"/>
      <c r="S76" s="641"/>
      <c r="T76" s="640"/>
      <c r="U76" s="641"/>
      <c r="V76" s="640"/>
      <c r="W76" s="642"/>
      <c r="X76" s="477" t="s">
        <v>727</v>
      </c>
      <c r="Y76" s="56">
        <f>COUNTIF(D76:W76,"a")+COUNTIF(D76:W76,"s")+COUNTIF(X76,"NA")</f>
        <v>1</v>
      </c>
      <c r="Z76" s="161"/>
    </row>
    <row r="77" spans="1:26" ht="30" customHeight="1" thickBot="1" x14ac:dyDescent="0.25">
      <c r="A77" s="423"/>
      <c r="B77" s="287" t="s">
        <v>272</v>
      </c>
      <c r="C77" s="296" t="s">
        <v>321</v>
      </c>
      <c r="D77" s="77"/>
      <c r="E77" s="76"/>
      <c r="F77" s="86"/>
      <c r="G77" s="75"/>
      <c r="H77" s="29" t="s">
        <v>569</v>
      </c>
      <c r="I77" s="76"/>
      <c r="J77" s="30" t="s">
        <v>569</v>
      </c>
      <c r="K77" s="75"/>
      <c r="L77" s="29"/>
      <c r="M77" s="76"/>
      <c r="N77" s="30"/>
      <c r="O77" s="75"/>
      <c r="P77" s="77"/>
      <c r="Q77" s="76"/>
      <c r="R77" s="86"/>
      <c r="S77" s="75"/>
      <c r="T77" s="77"/>
      <c r="U77" s="76"/>
      <c r="V77" s="77"/>
      <c r="W77" s="75"/>
      <c r="X77" s="55"/>
    </row>
    <row r="78" spans="1:26" ht="27.95" customHeight="1" thickBot="1" x14ac:dyDescent="0.25">
      <c r="A78" s="427"/>
      <c r="B78" s="298" t="s">
        <v>368</v>
      </c>
      <c r="C78" s="142" t="s">
        <v>556</v>
      </c>
      <c r="D78" s="635"/>
      <c r="E78" s="636"/>
      <c r="F78" s="635"/>
      <c r="G78" s="636"/>
      <c r="H78" s="635"/>
      <c r="I78" s="636"/>
      <c r="J78" s="635"/>
      <c r="K78" s="636"/>
      <c r="L78" s="635"/>
      <c r="M78" s="636"/>
      <c r="N78" s="635"/>
      <c r="O78" s="636"/>
      <c r="P78" s="635"/>
      <c r="Q78" s="636"/>
      <c r="R78" s="635"/>
      <c r="S78" s="636"/>
      <c r="T78" s="635"/>
      <c r="U78" s="636"/>
      <c r="V78" s="635"/>
      <c r="W78" s="658"/>
      <c r="X78" s="391"/>
      <c r="Y78" s="56">
        <f>COUNTIF(D78:W78,"a")+COUNTIF(D78:W78,"s")</f>
        <v>0</v>
      </c>
      <c r="Z78" s="161"/>
    </row>
    <row r="79" spans="1:26" ht="30" customHeight="1" thickBot="1" x14ac:dyDescent="0.25">
      <c r="A79" s="423"/>
      <c r="B79" s="236" t="s">
        <v>259</v>
      </c>
      <c r="C79" s="159" t="s">
        <v>408</v>
      </c>
      <c r="D79" s="24"/>
      <c r="E79" s="27"/>
      <c r="F79" s="25"/>
      <c r="G79" s="28"/>
      <c r="H79" s="24" t="s">
        <v>569</v>
      </c>
      <c r="I79" s="27"/>
      <c r="J79" s="25" t="s">
        <v>569</v>
      </c>
      <c r="K79" s="28"/>
      <c r="L79" s="24"/>
      <c r="M79" s="27"/>
      <c r="N79" s="25" t="s">
        <v>569</v>
      </c>
      <c r="O79" s="28"/>
      <c r="P79" s="24"/>
      <c r="Q79" s="27"/>
      <c r="R79" s="25"/>
      <c r="S79" s="28"/>
      <c r="T79" s="24"/>
      <c r="U79" s="27"/>
      <c r="V79" s="25"/>
      <c r="W79" s="28"/>
      <c r="X79" s="55"/>
    </row>
    <row r="80" spans="1:26" ht="45" customHeight="1" thickBot="1" x14ac:dyDescent="0.25">
      <c r="A80" s="357"/>
      <c r="B80" s="244" t="s">
        <v>122</v>
      </c>
      <c r="C80" s="349" t="s">
        <v>738</v>
      </c>
      <c r="D80" s="635"/>
      <c r="E80" s="636"/>
      <c r="F80" s="635"/>
      <c r="G80" s="636"/>
      <c r="H80" s="635"/>
      <c r="I80" s="636"/>
      <c r="J80" s="635"/>
      <c r="K80" s="636"/>
      <c r="L80" s="635"/>
      <c r="M80" s="636"/>
      <c r="N80" s="635"/>
      <c r="O80" s="636"/>
      <c r="P80" s="635"/>
      <c r="Q80" s="636"/>
      <c r="R80" s="635"/>
      <c r="S80" s="636"/>
      <c r="T80" s="635"/>
      <c r="U80" s="636"/>
      <c r="V80" s="635"/>
      <c r="W80" s="658"/>
      <c r="X80" s="477" t="s">
        <v>727</v>
      </c>
      <c r="Y80" s="56">
        <f>COUNTIF(D80:W80,"a")+COUNTIF(D80:W80,"s")+COUNTIF(X80,"NA")</f>
        <v>1</v>
      </c>
      <c r="Z80" s="161"/>
    </row>
    <row r="81" spans="1:122" ht="30" customHeight="1" thickBot="1" x14ac:dyDescent="0.5">
      <c r="A81" s="357"/>
      <c r="B81" s="236" t="s">
        <v>273</v>
      </c>
      <c r="C81" s="156" t="s">
        <v>446</v>
      </c>
      <c r="D81" s="96"/>
      <c r="E81" s="97"/>
      <c r="F81" s="96"/>
      <c r="G81" s="98"/>
      <c r="H81" s="38"/>
      <c r="I81" s="97"/>
      <c r="J81" s="38" t="s">
        <v>569</v>
      </c>
      <c r="K81" s="98"/>
      <c r="L81" s="96"/>
      <c r="M81" s="97"/>
      <c r="N81" s="38" t="s">
        <v>569</v>
      </c>
      <c r="O81" s="98"/>
      <c r="P81" s="96"/>
      <c r="Q81" s="97"/>
      <c r="R81" s="99"/>
      <c r="S81" s="98"/>
      <c r="T81" s="96"/>
      <c r="U81" s="97"/>
      <c r="V81" s="99"/>
      <c r="W81" s="98"/>
      <c r="X81" s="54"/>
    </row>
    <row r="82" spans="1:122" ht="30" customHeight="1" thickBot="1" x14ac:dyDescent="0.25">
      <c r="A82" s="357"/>
      <c r="B82" s="458"/>
      <c r="C82" s="154" t="s">
        <v>671</v>
      </c>
      <c r="D82" s="660"/>
      <c r="E82" s="661"/>
      <c r="F82" s="661"/>
      <c r="G82" s="661"/>
      <c r="H82" s="661"/>
      <c r="I82" s="661"/>
      <c r="J82" s="661"/>
      <c r="K82" s="661"/>
      <c r="L82" s="661"/>
      <c r="M82" s="661"/>
      <c r="N82" s="661"/>
      <c r="O82" s="661"/>
      <c r="P82" s="661"/>
      <c r="Q82" s="661"/>
      <c r="R82" s="661"/>
      <c r="S82" s="661"/>
      <c r="T82" s="661"/>
      <c r="U82" s="661"/>
      <c r="V82" s="661"/>
      <c r="W82" s="661"/>
      <c r="X82" s="455"/>
      <c r="Y82" s="58"/>
    </row>
    <row r="83" spans="1:122" ht="67.7" customHeight="1" x14ac:dyDescent="0.2">
      <c r="A83" s="357"/>
      <c r="B83" s="245" t="s">
        <v>254</v>
      </c>
      <c r="C83" s="135" t="s">
        <v>672</v>
      </c>
      <c r="D83" s="656"/>
      <c r="E83" s="662"/>
      <c r="F83" s="656"/>
      <c r="G83" s="662"/>
      <c r="H83" s="656"/>
      <c r="I83" s="662"/>
      <c r="J83" s="656"/>
      <c r="K83" s="662"/>
      <c r="L83" s="656"/>
      <c r="M83" s="662"/>
      <c r="N83" s="656"/>
      <c r="O83" s="662"/>
      <c r="P83" s="656"/>
      <c r="Q83" s="662"/>
      <c r="R83" s="656"/>
      <c r="S83" s="662"/>
      <c r="T83" s="656"/>
      <c r="U83" s="662"/>
      <c r="V83" s="656"/>
      <c r="W83" s="663"/>
      <c r="X83" s="428"/>
      <c r="Y83" s="56">
        <f>COUNTIF(D83:W83,"a")+COUNTIF(D83:W83,"s")+COUNTIF(X83,"NA")</f>
        <v>0</v>
      </c>
      <c r="Z83" s="161"/>
    </row>
    <row r="84" spans="1:122" ht="106.5" customHeight="1" thickBot="1" x14ac:dyDescent="0.25">
      <c r="A84" s="357"/>
      <c r="B84" s="245" t="s">
        <v>255</v>
      </c>
      <c r="C84" s="124" t="s">
        <v>673</v>
      </c>
      <c r="D84" s="664"/>
      <c r="E84" s="667"/>
      <c r="F84" s="664"/>
      <c r="G84" s="667"/>
      <c r="H84" s="664"/>
      <c r="I84" s="667"/>
      <c r="J84" s="664"/>
      <c r="K84" s="667"/>
      <c r="L84" s="664"/>
      <c r="M84" s="667"/>
      <c r="N84" s="664"/>
      <c r="O84" s="667"/>
      <c r="P84" s="664"/>
      <c r="Q84" s="667"/>
      <c r="R84" s="664"/>
      <c r="S84" s="667"/>
      <c r="T84" s="664"/>
      <c r="U84" s="667"/>
      <c r="V84" s="664"/>
      <c r="W84" s="665"/>
      <c r="X84" s="456" t="str">
        <f>IF($X$83="na","na","")</f>
        <v/>
      </c>
      <c r="Y84" s="56">
        <f>COUNTIF(D84:W84,"a")+COUNTIF(D84:W84,"s")+COUNTIF(X84,"NA")</f>
        <v>0</v>
      </c>
      <c r="Z84" s="161"/>
    </row>
    <row r="85" spans="1:122" ht="30" customHeight="1" thickBot="1" x14ac:dyDescent="0.25">
      <c r="A85" s="357"/>
      <c r="B85" s="245"/>
      <c r="C85" s="154" t="s">
        <v>674</v>
      </c>
      <c r="D85" s="660"/>
      <c r="E85" s="661"/>
      <c r="F85" s="661"/>
      <c r="G85" s="661"/>
      <c r="H85" s="661"/>
      <c r="I85" s="661"/>
      <c r="J85" s="661"/>
      <c r="K85" s="661"/>
      <c r="L85" s="661"/>
      <c r="M85" s="661"/>
      <c r="N85" s="661"/>
      <c r="O85" s="661"/>
      <c r="P85" s="661"/>
      <c r="Q85" s="661"/>
      <c r="R85" s="661"/>
      <c r="S85" s="661"/>
      <c r="T85" s="661"/>
      <c r="U85" s="661"/>
      <c r="V85" s="661"/>
      <c r="W85" s="661"/>
      <c r="X85" s="455"/>
      <c r="Y85" s="58"/>
    </row>
    <row r="86" spans="1:122" ht="45" customHeight="1" x14ac:dyDescent="0.2">
      <c r="A86" s="357"/>
      <c r="B86" s="245" t="s">
        <v>258</v>
      </c>
      <c r="C86" s="135" t="s">
        <v>1077</v>
      </c>
      <c r="D86" s="656"/>
      <c r="E86" s="662"/>
      <c r="F86" s="656"/>
      <c r="G86" s="662"/>
      <c r="H86" s="656"/>
      <c r="I86" s="662"/>
      <c r="J86" s="656"/>
      <c r="K86" s="662"/>
      <c r="L86" s="656"/>
      <c r="M86" s="662"/>
      <c r="N86" s="656"/>
      <c r="O86" s="662"/>
      <c r="P86" s="656"/>
      <c r="Q86" s="662"/>
      <c r="R86" s="656"/>
      <c r="S86" s="662"/>
      <c r="T86" s="656"/>
      <c r="U86" s="662"/>
      <c r="V86" s="656"/>
      <c r="W86" s="663"/>
      <c r="X86" s="484" t="str">
        <f>IF($X$83="na","na","")</f>
        <v/>
      </c>
      <c r="Y86" s="56">
        <f>COUNTIF(D86:W86,"a")+COUNTIF(D86:W86,"s")+COUNTIF(X86,"NA")</f>
        <v>0</v>
      </c>
      <c r="Z86" s="161"/>
    </row>
    <row r="87" spans="1:122" ht="67.7" customHeight="1" x14ac:dyDescent="0.2">
      <c r="A87" s="357"/>
      <c r="B87" s="245" t="s">
        <v>257</v>
      </c>
      <c r="C87" s="134" t="s">
        <v>675</v>
      </c>
      <c r="D87" s="668"/>
      <c r="E87" s="672"/>
      <c r="F87" s="668"/>
      <c r="G87" s="672"/>
      <c r="H87" s="668"/>
      <c r="I87" s="672"/>
      <c r="J87" s="668"/>
      <c r="K87" s="672"/>
      <c r="L87" s="668"/>
      <c r="M87" s="672"/>
      <c r="N87" s="668"/>
      <c r="O87" s="672"/>
      <c r="P87" s="668"/>
      <c r="Q87" s="672"/>
      <c r="R87" s="668"/>
      <c r="S87" s="672"/>
      <c r="T87" s="668"/>
      <c r="U87" s="672"/>
      <c r="V87" s="668"/>
      <c r="W87" s="669"/>
      <c r="X87" s="457" t="str">
        <f>IF($X$83="na","na","")</f>
        <v/>
      </c>
      <c r="Y87" s="56">
        <f>COUNTIF(D87:W87,"a")+COUNTIF(D87:W87,"s")+COUNTIF(X87,"NA")</f>
        <v>0</v>
      </c>
      <c r="Z87" s="161"/>
    </row>
    <row r="88" spans="1:122" ht="45" customHeight="1" thickBot="1" x14ac:dyDescent="0.25">
      <c r="A88" s="421"/>
      <c r="B88" s="291" t="s">
        <v>256</v>
      </c>
      <c r="C88" s="331" t="s">
        <v>453</v>
      </c>
      <c r="D88" s="621"/>
      <c r="E88" s="670"/>
      <c r="F88" s="621"/>
      <c r="G88" s="670"/>
      <c r="H88" s="621"/>
      <c r="I88" s="670"/>
      <c r="J88" s="621"/>
      <c r="K88" s="670"/>
      <c r="L88" s="621"/>
      <c r="M88" s="670"/>
      <c r="N88" s="621"/>
      <c r="O88" s="670"/>
      <c r="P88" s="621"/>
      <c r="Q88" s="670"/>
      <c r="R88" s="621"/>
      <c r="S88" s="670"/>
      <c r="T88" s="621"/>
      <c r="U88" s="670"/>
      <c r="V88" s="621"/>
      <c r="W88" s="671"/>
      <c r="X88" s="490" t="str">
        <f>IF($X$83="na","na","")</f>
        <v/>
      </c>
      <c r="Y88" s="56">
        <f>COUNTIF(D88:W88,"a")+COUNTIF(D88:W88,"s")+COUNTIF(X88,"NA")</f>
        <v>0</v>
      </c>
      <c r="Z88" s="161"/>
    </row>
    <row r="89" spans="1:122" ht="27" customHeight="1" thickBot="1" x14ac:dyDescent="0.5">
      <c r="A89" s="419"/>
      <c r="B89" s="269" t="s">
        <v>582</v>
      </c>
      <c r="C89" s="177" t="s">
        <v>583</v>
      </c>
      <c r="D89" s="486"/>
      <c r="E89" s="487"/>
      <c r="F89" s="486"/>
      <c r="G89" s="488"/>
      <c r="H89" s="48"/>
      <c r="I89" s="487"/>
      <c r="J89" s="48"/>
      <c r="K89" s="488"/>
      <c r="L89" s="486"/>
      <c r="M89" s="487"/>
      <c r="N89" s="48"/>
      <c r="O89" s="488"/>
      <c r="P89" s="486"/>
      <c r="Q89" s="487"/>
      <c r="R89" s="489"/>
      <c r="S89" s="488"/>
      <c r="T89" s="486"/>
      <c r="U89" s="487"/>
      <c r="V89" s="489"/>
      <c r="W89" s="488"/>
      <c r="X89" s="415"/>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row>
    <row r="90" spans="1:122" ht="45" customHeight="1" thickBot="1" x14ac:dyDescent="0.35">
      <c r="A90" s="440"/>
      <c r="B90" s="299"/>
      <c r="C90" s="547" t="s">
        <v>909</v>
      </c>
      <c r="D90" s="629"/>
      <c r="E90" s="630"/>
      <c r="F90" s="630"/>
      <c r="G90" s="630"/>
      <c r="H90" s="630"/>
      <c r="I90" s="630"/>
      <c r="J90" s="630"/>
      <c r="K90" s="630"/>
      <c r="L90" s="630"/>
      <c r="M90" s="630"/>
      <c r="N90" s="630"/>
      <c r="O90" s="630"/>
      <c r="P90" s="630"/>
      <c r="Q90" s="630"/>
      <c r="R90" s="630"/>
      <c r="S90" s="630"/>
      <c r="T90" s="630"/>
      <c r="U90" s="630"/>
      <c r="V90" s="630"/>
      <c r="W90" s="630"/>
      <c r="X90" s="631"/>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row>
    <row r="91" spans="1:122" ht="67.7" customHeight="1" x14ac:dyDescent="0.2">
      <c r="A91" s="357"/>
      <c r="B91" s="261" t="s">
        <v>584</v>
      </c>
      <c r="C91" s="135" t="s">
        <v>585</v>
      </c>
      <c r="D91" s="654"/>
      <c r="E91" s="655"/>
      <c r="F91" s="654"/>
      <c r="G91" s="655"/>
      <c r="H91" s="656"/>
      <c r="I91" s="655"/>
      <c r="J91" s="654"/>
      <c r="K91" s="655"/>
      <c r="L91" s="654"/>
      <c r="M91" s="655"/>
      <c r="N91" s="654"/>
      <c r="O91" s="655"/>
      <c r="P91" s="654"/>
      <c r="Q91" s="655"/>
      <c r="R91" s="654"/>
      <c r="S91" s="655"/>
      <c r="T91" s="654"/>
      <c r="U91" s="655"/>
      <c r="V91" s="654"/>
      <c r="W91" s="659"/>
      <c r="X91" s="116"/>
      <c r="Y91" s="56">
        <f>COUNTIF(D91:W91,"a")+COUNTIF(D91:W91,"s")+COUNTIF(X91,"NA")</f>
        <v>0</v>
      </c>
      <c r="Z91" s="44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row>
    <row r="92" spans="1:122" ht="67.7" customHeight="1" thickBot="1" x14ac:dyDescent="0.25">
      <c r="A92" s="421"/>
      <c r="B92" s="291" t="s">
        <v>586</v>
      </c>
      <c r="C92" s="295" t="s">
        <v>587</v>
      </c>
      <c r="D92" s="619"/>
      <c r="E92" s="620"/>
      <c r="F92" s="619"/>
      <c r="G92" s="620"/>
      <c r="H92" s="621"/>
      <c r="I92" s="620"/>
      <c r="J92" s="619"/>
      <c r="K92" s="620"/>
      <c r="L92" s="619"/>
      <c r="M92" s="620"/>
      <c r="N92" s="619"/>
      <c r="O92" s="620"/>
      <c r="P92" s="619"/>
      <c r="Q92" s="620"/>
      <c r="R92" s="619"/>
      <c r="S92" s="620"/>
      <c r="T92" s="619"/>
      <c r="U92" s="620"/>
      <c r="V92" s="619"/>
      <c r="W92" s="622"/>
      <c r="X92" s="205"/>
      <c r="Y92" s="56">
        <f>COUNTIF(D92:W92,"a")+COUNTIF(D92:W92,"s")</f>
        <v>0</v>
      </c>
      <c r="Z92" s="441"/>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row>
    <row r="93" spans="1:122" ht="33" customHeight="1" thickBot="1" x14ac:dyDescent="0.25">
      <c r="A93" s="425"/>
      <c r="B93" s="290" t="s">
        <v>275</v>
      </c>
      <c r="C93" s="649" t="s">
        <v>410</v>
      </c>
      <c r="D93" s="650"/>
      <c r="E93" s="650"/>
      <c r="F93" s="650"/>
      <c r="G93" s="650"/>
      <c r="H93" s="650"/>
      <c r="I93" s="650"/>
      <c r="J93" s="650"/>
      <c r="K93" s="650"/>
      <c r="L93" s="650"/>
      <c r="M93" s="650"/>
      <c r="N93" s="650"/>
      <c r="O93" s="650"/>
      <c r="P93" s="650"/>
      <c r="Q93" s="650"/>
      <c r="R93" s="650"/>
      <c r="S93" s="650"/>
      <c r="T93" s="650"/>
      <c r="U93" s="650"/>
      <c r="V93" s="650"/>
      <c r="W93" s="650"/>
      <c r="X93" s="648"/>
    </row>
    <row r="94" spans="1:122" ht="30" customHeight="1" thickBot="1" x14ac:dyDescent="0.25">
      <c r="A94" s="423"/>
      <c r="B94" s="236" t="s">
        <v>274</v>
      </c>
      <c r="C94" s="156" t="s">
        <v>552</v>
      </c>
      <c r="D94" s="82"/>
      <c r="E94" s="78"/>
      <c r="F94" s="25" t="s">
        <v>569</v>
      </c>
      <c r="G94" s="79"/>
      <c r="H94" s="24"/>
      <c r="I94" s="78"/>
      <c r="J94" s="25" t="s">
        <v>569</v>
      </c>
      <c r="K94" s="79"/>
      <c r="L94" s="24"/>
      <c r="M94" s="78"/>
      <c r="N94" s="25" t="s">
        <v>569</v>
      </c>
      <c r="O94" s="79"/>
      <c r="P94" s="82"/>
      <c r="Q94" s="78"/>
      <c r="R94" s="83"/>
      <c r="S94" s="79"/>
      <c r="T94" s="82"/>
      <c r="U94" s="78"/>
      <c r="V94" s="83"/>
      <c r="W94" s="79"/>
      <c r="X94" s="55"/>
    </row>
    <row r="95" spans="1:122" ht="67.7" customHeight="1" thickBot="1" x14ac:dyDescent="0.25">
      <c r="A95" s="427"/>
      <c r="B95" s="244" t="s">
        <v>123</v>
      </c>
      <c r="C95" s="132" t="s">
        <v>31</v>
      </c>
      <c r="D95" s="640"/>
      <c r="E95" s="641"/>
      <c r="F95" s="640"/>
      <c r="G95" s="641"/>
      <c r="H95" s="640"/>
      <c r="I95" s="641"/>
      <c r="J95" s="640"/>
      <c r="K95" s="641"/>
      <c r="L95" s="640"/>
      <c r="M95" s="641"/>
      <c r="N95" s="640"/>
      <c r="O95" s="641"/>
      <c r="P95" s="640"/>
      <c r="Q95" s="641"/>
      <c r="R95" s="640"/>
      <c r="S95" s="641"/>
      <c r="T95" s="640"/>
      <c r="U95" s="641"/>
      <c r="V95" s="640"/>
      <c r="W95" s="642"/>
      <c r="X95" s="358"/>
      <c r="Y95" s="56">
        <f>COUNTIF(D95:W95,"a")+COUNTIF(D95:W95,"s")</f>
        <v>0</v>
      </c>
      <c r="Z95" s="161"/>
    </row>
    <row r="96" spans="1:122" ht="30" customHeight="1" thickBot="1" x14ac:dyDescent="0.25">
      <c r="A96" s="423"/>
      <c r="B96" s="236" t="s">
        <v>426</v>
      </c>
      <c r="C96" s="155" t="s">
        <v>523</v>
      </c>
      <c r="D96" s="77"/>
      <c r="E96" s="76"/>
      <c r="F96" s="29" t="s">
        <v>569</v>
      </c>
      <c r="G96" s="75"/>
      <c r="H96" s="29"/>
      <c r="I96" s="76"/>
      <c r="J96" s="30" t="s">
        <v>569</v>
      </c>
      <c r="K96" s="75"/>
      <c r="L96" s="77"/>
      <c r="M96" s="76"/>
      <c r="N96" s="30" t="s">
        <v>569</v>
      </c>
      <c r="O96" s="75"/>
      <c r="P96" s="77"/>
      <c r="Q96" s="76"/>
      <c r="R96" s="86"/>
      <c r="S96" s="75"/>
      <c r="T96" s="77"/>
      <c r="U96" s="76"/>
      <c r="V96" s="86"/>
      <c r="W96" s="75"/>
      <c r="X96" s="55"/>
    </row>
    <row r="97" spans="1:26" ht="27.95" customHeight="1" x14ac:dyDescent="0.2">
      <c r="A97" s="427"/>
      <c r="B97" s="261" t="s">
        <v>369</v>
      </c>
      <c r="C97" s="135" t="s">
        <v>370</v>
      </c>
      <c r="D97" s="632"/>
      <c r="E97" s="657"/>
      <c r="F97" s="632"/>
      <c r="G97" s="657"/>
      <c r="H97" s="632"/>
      <c r="I97" s="657"/>
      <c r="J97" s="632"/>
      <c r="K97" s="657"/>
      <c r="L97" s="632"/>
      <c r="M97" s="657"/>
      <c r="N97" s="632"/>
      <c r="O97" s="657"/>
      <c r="P97" s="632"/>
      <c r="Q97" s="657"/>
      <c r="R97" s="632"/>
      <c r="S97" s="657"/>
      <c r="T97" s="632"/>
      <c r="U97" s="657"/>
      <c r="V97" s="632"/>
      <c r="W97" s="633"/>
      <c r="X97" s="358"/>
      <c r="Y97" s="56">
        <f t="shared" ref="Y97:Y102" si="2">COUNTIF(D97:W97,"a")+COUNTIF(D97:W97,"s")</f>
        <v>0</v>
      </c>
      <c r="Z97" s="161"/>
    </row>
    <row r="98" spans="1:26" ht="27.95" customHeight="1" x14ac:dyDescent="0.2">
      <c r="A98" s="427"/>
      <c r="B98" s="245" t="s">
        <v>464</v>
      </c>
      <c r="C98" s="134" t="s">
        <v>465</v>
      </c>
      <c r="D98" s="625"/>
      <c r="E98" s="653"/>
      <c r="F98" s="625"/>
      <c r="G98" s="653"/>
      <c r="H98" s="625"/>
      <c r="I98" s="653"/>
      <c r="J98" s="625"/>
      <c r="K98" s="653"/>
      <c r="L98" s="625"/>
      <c r="M98" s="653"/>
      <c r="N98" s="625"/>
      <c r="O98" s="653"/>
      <c r="P98" s="625"/>
      <c r="Q98" s="653"/>
      <c r="R98" s="625"/>
      <c r="S98" s="653"/>
      <c r="T98" s="625"/>
      <c r="U98" s="653"/>
      <c r="V98" s="625"/>
      <c r="W98" s="626"/>
      <c r="X98" s="358"/>
      <c r="Y98" s="56">
        <f t="shared" si="2"/>
        <v>0</v>
      </c>
      <c r="Z98" s="161"/>
    </row>
    <row r="99" spans="1:26" ht="27.95" customHeight="1" x14ac:dyDescent="0.2">
      <c r="A99" s="427"/>
      <c r="B99" s="245" t="s">
        <v>466</v>
      </c>
      <c r="C99" s="134" t="s">
        <v>342</v>
      </c>
      <c r="D99" s="625"/>
      <c r="E99" s="653"/>
      <c r="F99" s="625"/>
      <c r="G99" s="653"/>
      <c r="H99" s="625"/>
      <c r="I99" s="653"/>
      <c r="J99" s="625"/>
      <c r="K99" s="653"/>
      <c r="L99" s="625"/>
      <c r="M99" s="653"/>
      <c r="N99" s="625"/>
      <c r="O99" s="653"/>
      <c r="P99" s="625"/>
      <c r="Q99" s="653"/>
      <c r="R99" s="625"/>
      <c r="S99" s="653"/>
      <c r="T99" s="625"/>
      <c r="U99" s="653"/>
      <c r="V99" s="625"/>
      <c r="W99" s="626"/>
      <c r="X99" s="358"/>
      <c r="Y99" s="56">
        <f t="shared" si="2"/>
        <v>0</v>
      </c>
      <c r="Z99" s="161"/>
    </row>
    <row r="100" spans="1:26" ht="45" customHeight="1" x14ac:dyDescent="0.2">
      <c r="A100" s="427"/>
      <c r="B100" s="245" t="s">
        <v>125</v>
      </c>
      <c r="C100" s="134" t="s">
        <v>451</v>
      </c>
      <c r="D100" s="625"/>
      <c r="E100" s="653"/>
      <c r="F100" s="625"/>
      <c r="G100" s="653"/>
      <c r="H100" s="625"/>
      <c r="I100" s="653"/>
      <c r="J100" s="625"/>
      <c r="K100" s="653"/>
      <c r="L100" s="625"/>
      <c r="M100" s="653"/>
      <c r="N100" s="625"/>
      <c r="O100" s="653"/>
      <c r="P100" s="625"/>
      <c r="Q100" s="653"/>
      <c r="R100" s="625"/>
      <c r="S100" s="653"/>
      <c r="T100" s="625"/>
      <c r="U100" s="653"/>
      <c r="V100" s="625"/>
      <c r="W100" s="626"/>
      <c r="X100" s="358"/>
      <c r="Y100" s="56">
        <f t="shared" si="2"/>
        <v>0</v>
      </c>
      <c r="Z100" s="161"/>
    </row>
    <row r="101" spans="1:26" ht="27.95" customHeight="1" x14ac:dyDescent="0.2">
      <c r="A101" s="427"/>
      <c r="B101" s="245" t="s">
        <v>126</v>
      </c>
      <c r="C101" s="134" t="s">
        <v>521</v>
      </c>
      <c r="D101" s="625"/>
      <c r="E101" s="653"/>
      <c r="F101" s="625"/>
      <c r="G101" s="653"/>
      <c r="H101" s="625"/>
      <c r="I101" s="653"/>
      <c r="J101" s="625"/>
      <c r="K101" s="653"/>
      <c r="L101" s="625"/>
      <c r="M101" s="653"/>
      <c r="N101" s="625"/>
      <c r="O101" s="653"/>
      <c r="P101" s="625"/>
      <c r="Q101" s="653"/>
      <c r="R101" s="625"/>
      <c r="S101" s="653"/>
      <c r="T101" s="625"/>
      <c r="U101" s="653"/>
      <c r="V101" s="625"/>
      <c r="W101" s="626"/>
      <c r="X101" s="358"/>
      <c r="Y101" s="56">
        <f t="shared" si="2"/>
        <v>0</v>
      </c>
      <c r="Z101" s="161"/>
    </row>
    <row r="102" spans="1:26" ht="45" customHeight="1" thickBot="1" x14ac:dyDescent="0.25">
      <c r="A102" s="427"/>
      <c r="B102" s="245" t="s">
        <v>522</v>
      </c>
      <c r="C102" s="127" t="s">
        <v>127</v>
      </c>
      <c r="D102" s="627"/>
      <c r="E102" s="628"/>
      <c r="F102" s="627"/>
      <c r="G102" s="628"/>
      <c r="H102" s="627"/>
      <c r="I102" s="628"/>
      <c r="J102" s="627"/>
      <c r="K102" s="628"/>
      <c r="L102" s="627"/>
      <c r="M102" s="628"/>
      <c r="N102" s="627"/>
      <c r="O102" s="628"/>
      <c r="P102" s="627"/>
      <c r="Q102" s="628"/>
      <c r="R102" s="627"/>
      <c r="S102" s="628"/>
      <c r="T102" s="627"/>
      <c r="U102" s="628"/>
      <c r="V102" s="627"/>
      <c r="W102" s="634"/>
      <c r="X102" s="358"/>
      <c r="Y102" s="56">
        <f t="shared" si="2"/>
        <v>0</v>
      </c>
      <c r="Z102" s="161"/>
    </row>
    <row r="103" spans="1:26" ht="30" customHeight="1" thickBot="1" x14ac:dyDescent="0.5">
      <c r="A103" s="357"/>
      <c r="B103" s="236">
        <v>350</v>
      </c>
      <c r="C103" s="156" t="s">
        <v>524</v>
      </c>
      <c r="D103" s="96"/>
      <c r="E103" s="97"/>
      <c r="F103" s="44" t="s">
        <v>569</v>
      </c>
      <c r="G103" s="97"/>
      <c r="H103" s="44" t="s">
        <v>569</v>
      </c>
      <c r="I103" s="97"/>
      <c r="J103" s="44" t="s">
        <v>569</v>
      </c>
      <c r="K103" s="98"/>
      <c r="L103" s="96"/>
      <c r="M103" s="97"/>
      <c r="N103" s="99"/>
      <c r="O103" s="98"/>
      <c r="P103" s="96"/>
      <c r="Q103" s="97"/>
      <c r="R103" s="99"/>
      <c r="S103" s="98"/>
      <c r="T103" s="96"/>
      <c r="U103" s="97"/>
      <c r="V103" s="99"/>
      <c r="W103" s="98"/>
      <c r="X103" s="54"/>
    </row>
    <row r="104" spans="1:26" ht="45" customHeight="1" x14ac:dyDescent="0.2">
      <c r="A104" s="357"/>
      <c r="B104" s="261" t="s">
        <v>234</v>
      </c>
      <c r="C104" s="135" t="s">
        <v>1107</v>
      </c>
      <c r="D104" s="617"/>
      <c r="E104" s="623"/>
      <c r="F104" s="617"/>
      <c r="G104" s="623"/>
      <c r="H104" s="624"/>
      <c r="I104" s="623"/>
      <c r="J104" s="617"/>
      <c r="K104" s="623"/>
      <c r="L104" s="617"/>
      <c r="M104" s="623"/>
      <c r="N104" s="617"/>
      <c r="O104" s="623"/>
      <c r="P104" s="617"/>
      <c r="Q104" s="623"/>
      <c r="R104" s="617"/>
      <c r="S104" s="623"/>
      <c r="T104" s="617"/>
      <c r="U104" s="623"/>
      <c r="V104" s="617"/>
      <c r="W104" s="618"/>
      <c r="X104" s="358"/>
      <c r="Y104" s="56">
        <f>COUNTIF(D104:W104,"a")+COUNTIF(D104:W104,"s")</f>
        <v>0</v>
      </c>
      <c r="Z104" s="161"/>
    </row>
    <row r="105" spans="1:26" ht="45" customHeight="1" thickBot="1" x14ac:dyDescent="0.25">
      <c r="A105" s="421"/>
      <c r="B105" s="291" t="s">
        <v>614</v>
      </c>
      <c r="C105" s="295" t="s">
        <v>615</v>
      </c>
      <c r="D105" s="619"/>
      <c r="E105" s="620"/>
      <c r="F105" s="619"/>
      <c r="G105" s="620"/>
      <c r="H105" s="621"/>
      <c r="I105" s="620"/>
      <c r="J105" s="619"/>
      <c r="K105" s="620"/>
      <c r="L105" s="619"/>
      <c r="M105" s="620"/>
      <c r="N105" s="619"/>
      <c r="O105" s="620"/>
      <c r="P105" s="619"/>
      <c r="Q105" s="620"/>
      <c r="R105" s="619"/>
      <c r="S105" s="620"/>
      <c r="T105" s="619"/>
      <c r="U105" s="620"/>
      <c r="V105" s="619"/>
      <c r="W105" s="622"/>
      <c r="X105" s="361"/>
      <c r="Y105" s="56">
        <f>COUNTIF(D105:W105,"a")+COUNTIF(D105:W105,"s")</f>
        <v>0</v>
      </c>
      <c r="Z105" s="161"/>
    </row>
    <row r="106" spans="1:26" s="220" customFormat="1" x14ac:dyDescent="0.2">
      <c r="B106" s="303"/>
      <c r="C106" s="219"/>
    </row>
    <row r="107" spans="1:26" s="220" customFormat="1" x14ac:dyDescent="0.2">
      <c r="B107" s="303"/>
      <c r="C107" s="219"/>
    </row>
    <row r="108" spans="1:26" s="220" customFormat="1" x14ac:dyDescent="0.2">
      <c r="B108" s="303"/>
      <c r="C108" s="219"/>
    </row>
    <row r="109" spans="1:26" s="220" customFormat="1" x14ac:dyDescent="0.2">
      <c r="B109" s="303"/>
      <c r="C109" s="219"/>
    </row>
    <row r="110" spans="1:26" s="220" customFormat="1" x14ac:dyDescent="0.2">
      <c r="B110" s="303"/>
      <c r="C110" s="219"/>
    </row>
    <row r="111" spans="1:26" s="220" customFormat="1" x14ac:dyDescent="0.2">
      <c r="B111" s="303"/>
      <c r="C111" s="219"/>
    </row>
    <row r="112" spans="1:26" s="220" customFormat="1" x14ac:dyDescent="0.2">
      <c r="B112" s="303"/>
      <c r="C112" s="219"/>
    </row>
    <row r="113" spans="2:24" s="220" customFormat="1" x14ac:dyDescent="0.2">
      <c r="B113" s="303"/>
      <c r="C113" s="219"/>
    </row>
    <row r="114" spans="2:24" s="220" customFormat="1" ht="22.5" x14ac:dyDescent="0.45">
      <c r="B114" s="303"/>
      <c r="C114" s="219"/>
      <c r="X114" s="304"/>
    </row>
    <row r="115" spans="2:24" s="220" customFormat="1" x14ac:dyDescent="0.2">
      <c r="B115" s="303"/>
      <c r="C115" s="219"/>
    </row>
    <row r="116" spans="2:24" s="220" customFormat="1" x14ac:dyDescent="0.2">
      <c r="B116" s="303"/>
      <c r="C116" s="219"/>
    </row>
    <row r="117" spans="2:24" s="220" customFormat="1" x14ac:dyDescent="0.2">
      <c r="B117" s="303"/>
      <c r="C117" s="219"/>
    </row>
    <row r="118" spans="2:24" s="220" customFormat="1" x14ac:dyDescent="0.2">
      <c r="B118" s="303"/>
      <c r="C118" s="219"/>
    </row>
    <row r="119" spans="2:24" s="220" customFormat="1" x14ac:dyDescent="0.2">
      <c r="B119" s="303"/>
      <c r="C119" s="219"/>
    </row>
    <row r="120" spans="2:24" s="220" customFormat="1" x14ac:dyDescent="0.2">
      <c r="B120" s="303"/>
      <c r="C120" s="219"/>
    </row>
    <row r="121" spans="2:24" s="220" customFormat="1" x14ac:dyDescent="0.2">
      <c r="B121" s="303"/>
      <c r="C121" s="219"/>
    </row>
    <row r="122" spans="2:24" s="220" customFormat="1" x14ac:dyDescent="0.2">
      <c r="B122" s="303"/>
      <c r="C122" s="219"/>
    </row>
    <row r="123" spans="2:24" s="220" customFormat="1" x14ac:dyDescent="0.2">
      <c r="B123" s="303"/>
      <c r="C123" s="219"/>
    </row>
    <row r="124" spans="2:24" s="220" customFormat="1" x14ac:dyDescent="0.2">
      <c r="B124" s="303"/>
      <c r="C124" s="219"/>
    </row>
    <row r="125" spans="2:24" s="220" customFormat="1" x14ac:dyDescent="0.2">
      <c r="B125" s="303"/>
      <c r="C125" s="219"/>
    </row>
    <row r="126" spans="2:24" s="220" customFormat="1" x14ac:dyDescent="0.2">
      <c r="B126" s="303"/>
      <c r="C126" s="219"/>
    </row>
    <row r="127" spans="2:24" s="220" customFormat="1" x14ac:dyDescent="0.2">
      <c r="B127" s="303"/>
      <c r="C127" s="219"/>
    </row>
    <row r="128" spans="2:24" s="220" customFormat="1" x14ac:dyDescent="0.2">
      <c r="B128" s="303"/>
      <c r="C128" s="219"/>
    </row>
    <row r="129" spans="2:3" s="220" customFormat="1" x14ac:dyDescent="0.2">
      <c r="B129" s="303"/>
      <c r="C129" s="219"/>
    </row>
    <row r="130" spans="2:3" s="220" customFormat="1" x14ac:dyDescent="0.2">
      <c r="B130" s="303"/>
      <c r="C130" s="219"/>
    </row>
    <row r="131" spans="2:3" s="220" customFormat="1" x14ac:dyDescent="0.2">
      <c r="B131" s="303"/>
      <c r="C131" s="219"/>
    </row>
    <row r="132" spans="2:3" s="220" customFormat="1" x14ac:dyDescent="0.2">
      <c r="B132" s="303"/>
      <c r="C132" s="219"/>
    </row>
    <row r="133" spans="2:3" s="220" customFormat="1" x14ac:dyDescent="0.2">
      <c r="B133" s="303"/>
      <c r="C133" s="219"/>
    </row>
    <row r="134" spans="2:3" s="220" customFormat="1" x14ac:dyDescent="0.2">
      <c r="B134" s="303"/>
      <c r="C134" s="219"/>
    </row>
    <row r="135" spans="2:3" s="220" customFormat="1" x14ac:dyDescent="0.2">
      <c r="B135" s="303"/>
      <c r="C135" s="219"/>
    </row>
    <row r="136" spans="2:3" s="220" customFormat="1" x14ac:dyDescent="0.2">
      <c r="B136" s="303"/>
      <c r="C136" s="219"/>
    </row>
    <row r="137" spans="2:3" s="220" customFormat="1" x14ac:dyDescent="0.2">
      <c r="B137" s="303"/>
      <c r="C137" s="219"/>
    </row>
    <row r="138" spans="2:3" s="220" customFormat="1" x14ac:dyDescent="0.2">
      <c r="B138" s="303"/>
      <c r="C138" s="219"/>
    </row>
    <row r="139" spans="2:3" s="220" customFormat="1" x14ac:dyDescent="0.2">
      <c r="B139" s="303"/>
      <c r="C139" s="219"/>
    </row>
    <row r="140" spans="2:3" s="220" customFormat="1" x14ac:dyDescent="0.2">
      <c r="B140" s="303"/>
      <c r="C140" s="219"/>
    </row>
    <row r="141" spans="2:3" s="220" customFormat="1" x14ac:dyDescent="0.2">
      <c r="B141" s="303"/>
      <c r="C141" s="219"/>
    </row>
    <row r="142" spans="2:3" s="220" customFormat="1" x14ac:dyDescent="0.2">
      <c r="B142" s="303"/>
      <c r="C142" s="219"/>
    </row>
    <row r="143" spans="2:3" s="220" customFormat="1" x14ac:dyDescent="0.2">
      <c r="B143" s="303"/>
      <c r="C143" s="219"/>
    </row>
    <row r="144" spans="2:3" s="220" customFormat="1" x14ac:dyDescent="0.2">
      <c r="B144" s="303"/>
      <c r="C144" s="219"/>
    </row>
    <row r="145" spans="2:3" s="220" customFormat="1" x14ac:dyDescent="0.2">
      <c r="B145" s="303"/>
      <c r="C145" s="219"/>
    </row>
    <row r="146" spans="2:3" s="220" customFormat="1" x14ac:dyDescent="0.2">
      <c r="B146" s="303"/>
      <c r="C146" s="219"/>
    </row>
    <row r="147" spans="2:3" s="220" customFormat="1" x14ac:dyDescent="0.2">
      <c r="B147" s="303"/>
      <c r="C147" s="219"/>
    </row>
    <row r="148" spans="2:3" s="220" customFormat="1" x14ac:dyDescent="0.2">
      <c r="B148" s="303"/>
      <c r="C148" s="219"/>
    </row>
    <row r="149" spans="2:3" s="220" customFormat="1" x14ac:dyDescent="0.2">
      <c r="B149" s="303"/>
      <c r="C149" s="219"/>
    </row>
    <row r="150" spans="2:3" s="220" customFormat="1" x14ac:dyDescent="0.2">
      <c r="B150" s="303"/>
      <c r="C150" s="219"/>
    </row>
    <row r="151" spans="2:3" s="220" customFormat="1" x14ac:dyDescent="0.2">
      <c r="B151" s="303"/>
      <c r="C151" s="219"/>
    </row>
    <row r="152" spans="2:3" s="220" customFormat="1" x14ac:dyDescent="0.2">
      <c r="B152" s="303"/>
      <c r="C152" s="219"/>
    </row>
    <row r="153" spans="2:3" s="220" customFormat="1" x14ac:dyDescent="0.2">
      <c r="B153" s="303"/>
      <c r="C153" s="219"/>
    </row>
    <row r="154" spans="2:3" s="220" customFormat="1" x14ac:dyDescent="0.2">
      <c r="B154" s="303"/>
      <c r="C154" s="219"/>
    </row>
    <row r="155" spans="2:3" s="220" customFormat="1" x14ac:dyDescent="0.2">
      <c r="B155" s="303"/>
      <c r="C155" s="219"/>
    </row>
    <row r="156" spans="2:3" s="220" customFormat="1" x14ac:dyDescent="0.2">
      <c r="B156" s="303"/>
      <c r="C156" s="219"/>
    </row>
    <row r="157" spans="2:3" s="220" customFormat="1" x14ac:dyDescent="0.2">
      <c r="B157" s="303"/>
      <c r="C157" s="219"/>
    </row>
    <row r="158" spans="2:3" s="220" customFormat="1" x14ac:dyDescent="0.2">
      <c r="B158" s="303"/>
      <c r="C158" s="219"/>
    </row>
    <row r="159" spans="2:3" s="220" customFormat="1" x14ac:dyDescent="0.2">
      <c r="B159" s="303"/>
      <c r="C159" s="219"/>
    </row>
    <row r="160" spans="2:3" s="220" customFormat="1" x14ac:dyDescent="0.2">
      <c r="B160" s="303"/>
      <c r="C160" s="219"/>
    </row>
    <row r="161" spans="2:3" s="220" customFormat="1" x14ac:dyDescent="0.2">
      <c r="B161" s="303"/>
      <c r="C161" s="219"/>
    </row>
    <row r="162" spans="2:3" s="220" customFormat="1" x14ac:dyDescent="0.2">
      <c r="B162" s="303"/>
      <c r="C162" s="219"/>
    </row>
    <row r="163" spans="2:3" s="220" customFormat="1" x14ac:dyDescent="0.2">
      <c r="B163" s="303"/>
      <c r="C163" s="219"/>
    </row>
    <row r="164" spans="2:3" s="220" customFormat="1" x14ac:dyDescent="0.2">
      <c r="B164" s="303"/>
      <c r="C164" s="219"/>
    </row>
    <row r="165" spans="2:3" s="220" customFormat="1" x14ac:dyDescent="0.2">
      <c r="B165" s="303"/>
      <c r="C165" s="219"/>
    </row>
    <row r="166" spans="2:3" s="220" customFormat="1" x14ac:dyDescent="0.2">
      <c r="B166" s="303"/>
      <c r="C166" s="219"/>
    </row>
    <row r="167" spans="2:3" s="220" customFormat="1" x14ac:dyDescent="0.2">
      <c r="B167" s="303"/>
      <c r="C167" s="219"/>
    </row>
    <row r="168" spans="2:3" s="220" customFormat="1" x14ac:dyDescent="0.2">
      <c r="B168" s="303"/>
      <c r="C168" s="219"/>
    </row>
    <row r="169" spans="2:3" s="220" customFormat="1" x14ac:dyDescent="0.2">
      <c r="B169" s="303"/>
      <c r="C169" s="219"/>
    </row>
    <row r="170" spans="2:3" s="220" customFormat="1" x14ac:dyDescent="0.2">
      <c r="B170" s="303"/>
      <c r="C170" s="219"/>
    </row>
    <row r="171" spans="2:3" s="220" customFormat="1" x14ac:dyDescent="0.2">
      <c r="B171" s="303"/>
      <c r="C171" s="219"/>
    </row>
    <row r="172" spans="2:3" s="220" customFormat="1" x14ac:dyDescent="0.2">
      <c r="B172" s="303"/>
      <c r="C172" s="219"/>
    </row>
    <row r="173" spans="2:3" s="220" customFormat="1" x14ac:dyDescent="0.2">
      <c r="B173" s="303"/>
      <c r="C173" s="219"/>
    </row>
    <row r="174" spans="2:3" s="220" customFormat="1" x14ac:dyDescent="0.2">
      <c r="B174" s="303"/>
      <c r="C174" s="219"/>
    </row>
    <row r="175" spans="2:3" s="220" customFormat="1" x14ac:dyDescent="0.2">
      <c r="B175" s="303"/>
      <c r="C175" s="219"/>
    </row>
    <row r="176" spans="2:3" s="220" customFormat="1" x14ac:dyDescent="0.2">
      <c r="B176" s="303"/>
      <c r="C176" s="219"/>
    </row>
    <row r="177" spans="2:3" s="220" customFormat="1" x14ac:dyDescent="0.2">
      <c r="B177" s="303"/>
      <c r="C177" s="219"/>
    </row>
    <row r="178" spans="2:3" s="220" customFormat="1" x14ac:dyDescent="0.2">
      <c r="B178" s="303"/>
      <c r="C178" s="219"/>
    </row>
    <row r="179" spans="2:3" s="220" customFormat="1" x14ac:dyDescent="0.2">
      <c r="B179" s="303"/>
      <c r="C179" s="219"/>
    </row>
    <row r="180" spans="2:3" s="220" customFormat="1" x14ac:dyDescent="0.2">
      <c r="B180" s="303"/>
      <c r="C180" s="219"/>
    </row>
    <row r="181" spans="2:3" s="220" customFormat="1" x14ac:dyDescent="0.2">
      <c r="B181" s="303"/>
      <c r="C181" s="219"/>
    </row>
    <row r="182" spans="2:3" s="220" customFormat="1" x14ac:dyDescent="0.2">
      <c r="B182" s="303"/>
      <c r="C182" s="219"/>
    </row>
    <row r="183" spans="2:3" s="220" customFormat="1" x14ac:dyDescent="0.2">
      <c r="B183" s="303"/>
      <c r="C183" s="219"/>
    </row>
    <row r="184" spans="2:3" s="220" customFormat="1" x14ac:dyDescent="0.2">
      <c r="B184" s="303"/>
      <c r="C184" s="219"/>
    </row>
    <row r="185" spans="2:3" s="220" customFormat="1" x14ac:dyDescent="0.2">
      <c r="B185" s="303"/>
      <c r="C185" s="219"/>
    </row>
    <row r="186" spans="2:3" s="220" customFormat="1" x14ac:dyDescent="0.2">
      <c r="B186" s="303"/>
      <c r="C186" s="219"/>
    </row>
    <row r="187" spans="2:3" s="220" customFormat="1" x14ac:dyDescent="0.2">
      <c r="B187" s="303"/>
      <c r="C187" s="219"/>
    </row>
    <row r="188" spans="2:3" s="220" customFormat="1" x14ac:dyDescent="0.2">
      <c r="B188" s="303"/>
      <c r="C188" s="219"/>
    </row>
    <row r="189" spans="2:3" s="220" customFormat="1" x14ac:dyDescent="0.2">
      <c r="B189" s="303"/>
      <c r="C189" s="219"/>
    </row>
    <row r="190" spans="2:3" s="220" customFormat="1" x14ac:dyDescent="0.2">
      <c r="B190" s="303"/>
      <c r="C190" s="219"/>
    </row>
    <row r="191" spans="2:3" s="220" customFormat="1" x14ac:dyDescent="0.2">
      <c r="B191" s="303"/>
      <c r="C191" s="219"/>
    </row>
    <row r="192" spans="2:3" s="220" customFormat="1" x14ac:dyDescent="0.2">
      <c r="B192" s="303"/>
      <c r="C192" s="219"/>
    </row>
    <row r="193" spans="2:3" s="220" customFormat="1" x14ac:dyDescent="0.2">
      <c r="B193" s="303"/>
      <c r="C193" s="219"/>
    </row>
    <row r="194" spans="2:3" s="220" customFormat="1" x14ac:dyDescent="0.2">
      <c r="B194" s="303"/>
      <c r="C194" s="219"/>
    </row>
    <row r="195" spans="2:3" s="220" customFormat="1" x14ac:dyDescent="0.2">
      <c r="B195" s="303"/>
      <c r="C195" s="219"/>
    </row>
    <row r="196" spans="2:3" s="220" customFormat="1" x14ac:dyDescent="0.2">
      <c r="B196" s="303"/>
      <c r="C196" s="219"/>
    </row>
    <row r="197" spans="2:3" s="220" customFormat="1" x14ac:dyDescent="0.2">
      <c r="B197" s="303"/>
      <c r="C197" s="219"/>
    </row>
    <row r="198" spans="2:3" s="220" customFormat="1" x14ac:dyDescent="0.2">
      <c r="B198" s="303"/>
      <c r="C198" s="219"/>
    </row>
    <row r="199" spans="2:3" s="220" customFormat="1" x14ac:dyDescent="0.2">
      <c r="B199" s="303"/>
      <c r="C199" s="219"/>
    </row>
    <row r="200" spans="2:3" s="220" customFormat="1" x14ac:dyDescent="0.2">
      <c r="B200" s="303"/>
      <c r="C200" s="219"/>
    </row>
    <row r="201" spans="2:3" s="220" customFormat="1" x14ac:dyDescent="0.2">
      <c r="B201" s="303"/>
      <c r="C201" s="219"/>
    </row>
    <row r="202" spans="2:3" s="220" customFormat="1" x14ac:dyDescent="0.2">
      <c r="B202" s="303"/>
      <c r="C202" s="219"/>
    </row>
    <row r="203" spans="2:3" s="220" customFormat="1" x14ac:dyDescent="0.2">
      <c r="B203" s="303"/>
      <c r="C203" s="219"/>
    </row>
    <row r="204" spans="2:3" s="220" customFormat="1" x14ac:dyDescent="0.2">
      <c r="B204" s="303"/>
      <c r="C204" s="219"/>
    </row>
    <row r="205" spans="2:3" s="220" customFormat="1" x14ac:dyDescent="0.2">
      <c r="B205" s="303"/>
      <c r="C205" s="219"/>
    </row>
    <row r="206" spans="2:3" s="220" customFormat="1" x14ac:dyDescent="0.2">
      <c r="B206" s="303"/>
      <c r="C206" s="219"/>
    </row>
    <row r="207" spans="2:3" s="220" customFormat="1" x14ac:dyDescent="0.2">
      <c r="B207" s="303"/>
      <c r="C207" s="219"/>
    </row>
    <row r="208" spans="2:3" s="220" customFormat="1" x14ac:dyDescent="0.2">
      <c r="B208" s="303"/>
      <c r="C208" s="219"/>
    </row>
    <row r="209" spans="2:3" s="220" customFormat="1" x14ac:dyDescent="0.2">
      <c r="B209" s="303"/>
      <c r="C209" s="219"/>
    </row>
    <row r="210" spans="2:3" s="220" customFormat="1" x14ac:dyDescent="0.2">
      <c r="B210" s="303"/>
      <c r="C210" s="219"/>
    </row>
    <row r="211" spans="2:3" s="220" customFormat="1" x14ac:dyDescent="0.2">
      <c r="B211" s="303"/>
      <c r="C211" s="219"/>
    </row>
    <row r="212" spans="2:3" s="220" customFormat="1" x14ac:dyDescent="0.2">
      <c r="B212" s="303"/>
      <c r="C212" s="219"/>
    </row>
    <row r="213" spans="2:3" s="220" customFormat="1" x14ac:dyDescent="0.2">
      <c r="B213" s="303"/>
      <c r="C213" s="219"/>
    </row>
    <row r="214" spans="2:3" s="220" customFormat="1" x14ac:dyDescent="0.2">
      <c r="B214" s="303"/>
      <c r="C214" s="219"/>
    </row>
    <row r="215" spans="2:3" s="220" customFormat="1" x14ac:dyDescent="0.2">
      <c r="B215" s="303"/>
      <c r="C215" s="219"/>
    </row>
    <row r="216" spans="2:3" s="220" customFormat="1" x14ac:dyDescent="0.2">
      <c r="B216" s="303"/>
      <c r="C216" s="219"/>
    </row>
    <row r="217" spans="2:3" s="220" customFormat="1" x14ac:dyDescent="0.2">
      <c r="B217" s="303"/>
      <c r="C217" s="219"/>
    </row>
    <row r="218" spans="2:3" s="220" customFormat="1" x14ac:dyDescent="0.2">
      <c r="B218" s="303"/>
      <c r="C218" s="219"/>
    </row>
    <row r="219" spans="2:3" s="220" customFormat="1" x14ac:dyDescent="0.2">
      <c r="B219" s="303"/>
      <c r="C219" s="219"/>
    </row>
    <row r="220" spans="2:3" s="220" customFormat="1" x14ac:dyDescent="0.2">
      <c r="B220" s="303"/>
      <c r="C220" s="219"/>
    </row>
    <row r="221" spans="2:3" s="220" customFormat="1" x14ac:dyDescent="0.2">
      <c r="B221" s="303"/>
      <c r="C221" s="219"/>
    </row>
    <row r="222" spans="2:3" s="220" customFormat="1" x14ac:dyDescent="0.2">
      <c r="B222" s="303"/>
      <c r="C222" s="219"/>
    </row>
    <row r="223" spans="2:3" s="220" customFormat="1" x14ac:dyDescent="0.2">
      <c r="B223" s="303"/>
      <c r="C223" s="219"/>
    </row>
    <row r="224" spans="2:3" s="220" customFormat="1" x14ac:dyDescent="0.2">
      <c r="B224" s="303"/>
      <c r="C224" s="219"/>
    </row>
    <row r="225" spans="2:3" s="220" customFormat="1" x14ac:dyDescent="0.2">
      <c r="B225" s="303"/>
      <c r="C225" s="219"/>
    </row>
    <row r="226" spans="2:3" s="220" customFormat="1" x14ac:dyDescent="0.2">
      <c r="B226" s="303"/>
      <c r="C226" s="219"/>
    </row>
    <row r="227" spans="2:3" s="220" customFormat="1" x14ac:dyDescent="0.2">
      <c r="B227" s="303"/>
      <c r="C227" s="219"/>
    </row>
    <row r="228" spans="2:3" s="220" customFormat="1" x14ac:dyDescent="0.2">
      <c r="B228" s="303"/>
      <c r="C228" s="219"/>
    </row>
    <row r="229" spans="2:3" s="220" customFormat="1" x14ac:dyDescent="0.2">
      <c r="B229" s="303"/>
      <c r="C229" s="219"/>
    </row>
  </sheetData>
  <sheetProtection algorithmName="SHA-512" hashValue="Dbh4vUvvtbE5lGtXNsY1XRNJeeDIFQD8bA0vikZXjQ/jxGzB03oCkxVg33n38yFkzJKYRluWuLYezHb0yCNM4w==" saltValue="3rZsctqwSmBymMZyol7mQA==" spinCount="100000" sheet="1" objects="1" scenarios="1"/>
  <customSheetViews>
    <customSheetView guid="{FD0AFB41-F344-11D7-B106-0008C7076B3B}" scale="50" showPageBreaks="1" printArea="1" view="pageBreakPreview" showRuler="0">
      <selection activeCell="C4" sqref="C4:W4"/>
      <colBreaks count="1" manualBreakCount="1">
        <brk id="23" max="1048575" man="1"/>
      </colBreaks>
      <pageMargins left="0.35433070866141736" right="0.35433070866141736" top="0.78740157480314965" bottom="0.51181102362204722" header="0.39370078740157483" footer="0.27559055118110237"/>
      <printOptions horizontalCentered="1"/>
      <pageSetup paperSize="9" scale="50" orientation="landscape" cellComments="atEnd" horizontalDpi="4294967293" verticalDpi="300" r:id="rId1"/>
      <headerFooter alignWithMargins="0">
        <oddFooter>&amp;L&amp;F
01-07-2003/Rev.2/QMKS/DMDJF&amp;R&amp;"Arial,Vet"&amp;16BMC-02</oddFooter>
      </headerFooter>
    </customSheetView>
  </customSheetViews>
  <mergeCells count="748">
    <mergeCell ref="V87:W87"/>
    <mergeCell ref="D88:E88"/>
    <mergeCell ref="F88:G88"/>
    <mergeCell ref="H88:I88"/>
    <mergeCell ref="J88:K88"/>
    <mergeCell ref="L88:M88"/>
    <mergeCell ref="N88:O88"/>
    <mergeCell ref="P88:Q88"/>
    <mergeCell ref="R88:S88"/>
    <mergeCell ref="T88:U88"/>
    <mergeCell ref="V88:W88"/>
    <mergeCell ref="D87:E87"/>
    <mergeCell ref="F87:G87"/>
    <mergeCell ref="H87:I87"/>
    <mergeCell ref="J87:K87"/>
    <mergeCell ref="L87:M87"/>
    <mergeCell ref="N87:O87"/>
    <mergeCell ref="P87:Q87"/>
    <mergeCell ref="R87:S87"/>
    <mergeCell ref="T87:U87"/>
    <mergeCell ref="D84:E84"/>
    <mergeCell ref="F84:G84"/>
    <mergeCell ref="H84:I84"/>
    <mergeCell ref="J84:K84"/>
    <mergeCell ref="L84:M84"/>
    <mergeCell ref="N84:O84"/>
    <mergeCell ref="P84:Q84"/>
    <mergeCell ref="R84:S84"/>
    <mergeCell ref="T84:U84"/>
    <mergeCell ref="D85:W85"/>
    <mergeCell ref="D86:E86"/>
    <mergeCell ref="F86:G86"/>
    <mergeCell ref="H86:I86"/>
    <mergeCell ref="J86:K86"/>
    <mergeCell ref="L86:M86"/>
    <mergeCell ref="N86:O86"/>
    <mergeCell ref="P86:Q86"/>
    <mergeCell ref="R86:S86"/>
    <mergeCell ref="T86:U86"/>
    <mergeCell ref="V86:W86"/>
    <mergeCell ref="D6:E6"/>
    <mergeCell ref="H6:I6"/>
    <mergeCell ref="F6:G6"/>
    <mergeCell ref="J10:K10"/>
    <mergeCell ref="L10:M10"/>
    <mergeCell ref="L76:M76"/>
    <mergeCell ref="P76:Q76"/>
    <mergeCell ref="R76:S76"/>
    <mergeCell ref="D10:E10"/>
    <mergeCell ref="F10:G10"/>
    <mergeCell ref="H10:I10"/>
    <mergeCell ref="D14:E14"/>
    <mergeCell ref="D17:E17"/>
    <mergeCell ref="R74:S74"/>
    <mergeCell ref="N10:O10"/>
    <mergeCell ref="P10:Q10"/>
    <mergeCell ref="D9:E9"/>
    <mergeCell ref="F9:G9"/>
    <mergeCell ref="H9:I9"/>
    <mergeCell ref="J9:K9"/>
    <mergeCell ref="L9:M9"/>
    <mergeCell ref="N9:O9"/>
    <mergeCell ref="P9:Q9"/>
    <mergeCell ref="R9:S9"/>
    <mergeCell ref="D8:E8"/>
    <mergeCell ref="F8:G8"/>
    <mergeCell ref="H8:I8"/>
    <mergeCell ref="J8:K8"/>
    <mergeCell ref="L8:M8"/>
    <mergeCell ref="N8:O8"/>
    <mergeCell ref="P8:Q8"/>
    <mergeCell ref="R8:S8"/>
    <mergeCell ref="T8:U8"/>
    <mergeCell ref="J6:K6"/>
    <mergeCell ref="L6:M6"/>
    <mergeCell ref="N6:O6"/>
    <mergeCell ref="P6:Q6"/>
    <mergeCell ref="R6:S6"/>
    <mergeCell ref="T10:U10"/>
    <mergeCell ref="N12:O12"/>
    <mergeCell ref="P12:Q12"/>
    <mergeCell ref="R12:S12"/>
    <mergeCell ref="T12:U12"/>
    <mergeCell ref="T6:U6"/>
    <mergeCell ref="F13:G13"/>
    <mergeCell ref="H13:I13"/>
    <mergeCell ref="J13:K13"/>
    <mergeCell ref="L13:M13"/>
    <mergeCell ref="N13:O13"/>
    <mergeCell ref="P13:Q13"/>
    <mergeCell ref="R13:S13"/>
    <mergeCell ref="T13:U13"/>
    <mergeCell ref="T9:U9"/>
    <mergeCell ref="D12:E12"/>
    <mergeCell ref="F12:G12"/>
    <mergeCell ref="H12:I12"/>
    <mergeCell ref="J12:K12"/>
    <mergeCell ref="L12:M12"/>
    <mergeCell ref="R10:S10"/>
    <mergeCell ref="T14:U14"/>
    <mergeCell ref="D15:E15"/>
    <mergeCell ref="F15:G15"/>
    <mergeCell ref="H15:I15"/>
    <mergeCell ref="J15:K15"/>
    <mergeCell ref="L15:M15"/>
    <mergeCell ref="N15:O15"/>
    <mergeCell ref="P15:Q15"/>
    <mergeCell ref="R15:S15"/>
    <mergeCell ref="T15:U15"/>
    <mergeCell ref="F14:G14"/>
    <mergeCell ref="H14:I14"/>
    <mergeCell ref="J14:K14"/>
    <mergeCell ref="L14:M14"/>
    <mergeCell ref="N14:O14"/>
    <mergeCell ref="P14:Q14"/>
    <mergeCell ref="R14:S14"/>
    <mergeCell ref="D13:E13"/>
    <mergeCell ref="P17:Q17"/>
    <mergeCell ref="R17:S17"/>
    <mergeCell ref="T17:U17"/>
    <mergeCell ref="D18:E18"/>
    <mergeCell ref="F18:G18"/>
    <mergeCell ref="H18:I18"/>
    <mergeCell ref="J18:K18"/>
    <mergeCell ref="L18:M18"/>
    <mergeCell ref="N18:O18"/>
    <mergeCell ref="P18:Q18"/>
    <mergeCell ref="R18:S18"/>
    <mergeCell ref="T18:U18"/>
    <mergeCell ref="F17:G17"/>
    <mergeCell ref="H17:I17"/>
    <mergeCell ref="J17:K17"/>
    <mergeCell ref="L17:M17"/>
    <mergeCell ref="N17:O17"/>
    <mergeCell ref="D20:E20"/>
    <mergeCell ref="F20:G20"/>
    <mergeCell ref="H20:I20"/>
    <mergeCell ref="J20:K20"/>
    <mergeCell ref="L20:M20"/>
    <mergeCell ref="N20:O20"/>
    <mergeCell ref="P20:Q20"/>
    <mergeCell ref="R20:S20"/>
    <mergeCell ref="T20:U20"/>
    <mergeCell ref="D21:E21"/>
    <mergeCell ref="F21:G21"/>
    <mergeCell ref="H21:I21"/>
    <mergeCell ref="J21:K21"/>
    <mergeCell ref="L21:M21"/>
    <mergeCell ref="N21:O21"/>
    <mergeCell ref="P21:Q21"/>
    <mergeCell ref="R21:S21"/>
    <mergeCell ref="T21:U21"/>
    <mergeCell ref="D22:E22"/>
    <mergeCell ref="F22:G22"/>
    <mergeCell ref="H22:I22"/>
    <mergeCell ref="J22:K22"/>
    <mergeCell ref="L22:M22"/>
    <mergeCell ref="N22:O22"/>
    <mergeCell ref="P22:Q22"/>
    <mergeCell ref="R22:S22"/>
    <mergeCell ref="T22:U22"/>
    <mergeCell ref="D24:E24"/>
    <mergeCell ref="F24:G24"/>
    <mergeCell ref="H24:I24"/>
    <mergeCell ref="J24:K24"/>
    <mergeCell ref="L24:M24"/>
    <mergeCell ref="N24:O24"/>
    <mergeCell ref="P24:Q24"/>
    <mergeCell ref="R24:S24"/>
    <mergeCell ref="T24:U24"/>
    <mergeCell ref="D25:E25"/>
    <mergeCell ref="F25:G25"/>
    <mergeCell ref="H25:I25"/>
    <mergeCell ref="J25:K25"/>
    <mergeCell ref="L25:M25"/>
    <mergeCell ref="N25:O25"/>
    <mergeCell ref="P25:Q25"/>
    <mergeCell ref="R25:S25"/>
    <mergeCell ref="T25:U25"/>
    <mergeCell ref="D26:E26"/>
    <mergeCell ref="F26:G26"/>
    <mergeCell ref="H26:I26"/>
    <mergeCell ref="J26:K26"/>
    <mergeCell ref="L26:M26"/>
    <mergeCell ref="N26:O26"/>
    <mergeCell ref="P26:Q26"/>
    <mergeCell ref="R26:S26"/>
    <mergeCell ref="T26:U26"/>
    <mergeCell ref="D27:E27"/>
    <mergeCell ref="F27:G27"/>
    <mergeCell ref="H27:I27"/>
    <mergeCell ref="J27:K27"/>
    <mergeCell ref="L27:M27"/>
    <mergeCell ref="N27:O27"/>
    <mergeCell ref="P27:Q27"/>
    <mergeCell ref="R27:S27"/>
    <mergeCell ref="T27:U27"/>
    <mergeCell ref="D28:E28"/>
    <mergeCell ref="F28:G28"/>
    <mergeCell ref="H28:I28"/>
    <mergeCell ref="J28:K28"/>
    <mergeCell ref="L28:M28"/>
    <mergeCell ref="N28:O28"/>
    <mergeCell ref="P28:Q28"/>
    <mergeCell ref="R28:S28"/>
    <mergeCell ref="T28:U28"/>
    <mergeCell ref="D29:E29"/>
    <mergeCell ref="F29:G29"/>
    <mergeCell ref="H29:I29"/>
    <mergeCell ref="J29:K29"/>
    <mergeCell ref="L29:M29"/>
    <mergeCell ref="N29:O29"/>
    <mergeCell ref="P29:Q29"/>
    <mergeCell ref="R29:S29"/>
    <mergeCell ref="T29:U29"/>
    <mergeCell ref="D30:E30"/>
    <mergeCell ref="F30:G30"/>
    <mergeCell ref="H30:I30"/>
    <mergeCell ref="J30:K30"/>
    <mergeCell ref="L30:M30"/>
    <mergeCell ref="N30:O30"/>
    <mergeCell ref="P30:Q30"/>
    <mergeCell ref="R30:S30"/>
    <mergeCell ref="T30:U30"/>
    <mergeCell ref="D31:E31"/>
    <mergeCell ref="F31:G31"/>
    <mergeCell ref="H31:I31"/>
    <mergeCell ref="J31:K31"/>
    <mergeCell ref="L31:M31"/>
    <mergeCell ref="N31:O31"/>
    <mergeCell ref="P31:Q31"/>
    <mergeCell ref="R31:S31"/>
    <mergeCell ref="T31:U31"/>
    <mergeCell ref="D32:E32"/>
    <mergeCell ref="F32:G32"/>
    <mergeCell ref="H32:I32"/>
    <mergeCell ref="J32:K32"/>
    <mergeCell ref="L32:M32"/>
    <mergeCell ref="N32:O32"/>
    <mergeCell ref="P32:Q32"/>
    <mergeCell ref="R32:S32"/>
    <mergeCell ref="T32:U32"/>
    <mergeCell ref="D33:E33"/>
    <mergeCell ref="F33:G33"/>
    <mergeCell ref="H33:I33"/>
    <mergeCell ref="J33:K33"/>
    <mergeCell ref="L33:M33"/>
    <mergeCell ref="N33:O33"/>
    <mergeCell ref="P33:Q33"/>
    <mergeCell ref="R33:S33"/>
    <mergeCell ref="T33:U33"/>
    <mergeCell ref="D34:E34"/>
    <mergeCell ref="F34:G34"/>
    <mergeCell ref="H34:I34"/>
    <mergeCell ref="J34:K34"/>
    <mergeCell ref="L34:M34"/>
    <mergeCell ref="N34:O34"/>
    <mergeCell ref="P34:Q34"/>
    <mergeCell ref="R34:S34"/>
    <mergeCell ref="T34:U34"/>
    <mergeCell ref="D35:E35"/>
    <mergeCell ref="F35:G35"/>
    <mergeCell ref="H35:I35"/>
    <mergeCell ref="J35:K35"/>
    <mergeCell ref="L35:M35"/>
    <mergeCell ref="N35:O35"/>
    <mergeCell ref="P35:Q35"/>
    <mergeCell ref="R35:S35"/>
    <mergeCell ref="T35:U35"/>
    <mergeCell ref="D36:E36"/>
    <mergeCell ref="F36:G36"/>
    <mergeCell ref="H36:I36"/>
    <mergeCell ref="J36:K36"/>
    <mergeCell ref="L36:M36"/>
    <mergeCell ref="N36:O36"/>
    <mergeCell ref="P36:Q36"/>
    <mergeCell ref="R36:S36"/>
    <mergeCell ref="T36:U36"/>
    <mergeCell ref="D37:E37"/>
    <mergeCell ref="F37:G37"/>
    <mergeCell ref="H37:I37"/>
    <mergeCell ref="J37:K37"/>
    <mergeCell ref="L37:M37"/>
    <mergeCell ref="N37:O37"/>
    <mergeCell ref="P37:Q37"/>
    <mergeCell ref="R37:S37"/>
    <mergeCell ref="T37:U37"/>
    <mergeCell ref="V6:W6"/>
    <mergeCell ref="V8:W8"/>
    <mergeCell ref="V9:W9"/>
    <mergeCell ref="V10:W10"/>
    <mergeCell ref="V12:W12"/>
    <mergeCell ref="V13:W13"/>
    <mergeCell ref="V14:W14"/>
    <mergeCell ref="V15:W15"/>
    <mergeCell ref="V17:W17"/>
    <mergeCell ref="V18:W18"/>
    <mergeCell ref="V20:W20"/>
    <mergeCell ref="V21:W21"/>
    <mergeCell ref="V22:W22"/>
    <mergeCell ref="V24:W24"/>
    <mergeCell ref="V25:W25"/>
    <mergeCell ref="V26:W26"/>
    <mergeCell ref="V27:W27"/>
    <mergeCell ref="V28:W28"/>
    <mergeCell ref="V29:W29"/>
    <mergeCell ref="V30:W30"/>
    <mergeCell ref="V31:W31"/>
    <mergeCell ref="V32:W32"/>
    <mergeCell ref="V33:W33"/>
    <mergeCell ref="V34:W34"/>
    <mergeCell ref="V35:W35"/>
    <mergeCell ref="V36:W36"/>
    <mergeCell ref="V37:W37"/>
    <mergeCell ref="V38:W38"/>
    <mergeCell ref="D40:E40"/>
    <mergeCell ref="F40:G40"/>
    <mergeCell ref="H40:I40"/>
    <mergeCell ref="J40:K40"/>
    <mergeCell ref="L40:M40"/>
    <mergeCell ref="N40:O40"/>
    <mergeCell ref="P40:Q40"/>
    <mergeCell ref="R40:S40"/>
    <mergeCell ref="T40:U40"/>
    <mergeCell ref="V40:W40"/>
    <mergeCell ref="D38:E38"/>
    <mergeCell ref="F38:G38"/>
    <mergeCell ref="H38:I38"/>
    <mergeCell ref="J38:K38"/>
    <mergeCell ref="L38:M38"/>
    <mergeCell ref="N38:O38"/>
    <mergeCell ref="P38:Q38"/>
    <mergeCell ref="R38:S38"/>
    <mergeCell ref="T38:U38"/>
    <mergeCell ref="D41:E41"/>
    <mergeCell ref="F41:G41"/>
    <mergeCell ref="H41:I41"/>
    <mergeCell ref="J41:K41"/>
    <mergeCell ref="L41:M41"/>
    <mergeCell ref="N41:O41"/>
    <mergeCell ref="P41:Q41"/>
    <mergeCell ref="R41:S41"/>
    <mergeCell ref="T41:U41"/>
    <mergeCell ref="D43:E43"/>
    <mergeCell ref="F43:G43"/>
    <mergeCell ref="H43:I43"/>
    <mergeCell ref="J43:K43"/>
    <mergeCell ref="L43:M43"/>
    <mergeCell ref="N43:O43"/>
    <mergeCell ref="P43:Q43"/>
    <mergeCell ref="R43:S43"/>
    <mergeCell ref="T43:U43"/>
    <mergeCell ref="D44:E44"/>
    <mergeCell ref="F44:G44"/>
    <mergeCell ref="H44:I44"/>
    <mergeCell ref="J44:K44"/>
    <mergeCell ref="L44:M44"/>
    <mergeCell ref="N44:O44"/>
    <mergeCell ref="P44:Q44"/>
    <mergeCell ref="R44:S44"/>
    <mergeCell ref="T44:U44"/>
    <mergeCell ref="D45:E45"/>
    <mergeCell ref="F45:G45"/>
    <mergeCell ref="H45:I45"/>
    <mergeCell ref="J45:K45"/>
    <mergeCell ref="L45:M45"/>
    <mergeCell ref="N45:O45"/>
    <mergeCell ref="P45:Q45"/>
    <mergeCell ref="R45:S45"/>
    <mergeCell ref="T45:U45"/>
    <mergeCell ref="D46:E46"/>
    <mergeCell ref="F46:G46"/>
    <mergeCell ref="H46:I46"/>
    <mergeCell ref="J46:K46"/>
    <mergeCell ref="L46:M46"/>
    <mergeCell ref="N46:O46"/>
    <mergeCell ref="P46:Q46"/>
    <mergeCell ref="R46:S46"/>
    <mergeCell ref="T46:U46"/>
    <mergeCell ref="D48:E48"/>
    <mergeCell ref="F48:G48"/>
    <mergeCell ref="H48:I48"/>
    <mergeCell ref="J48:K48"/>
    <mergeCell ref="L48:M48"/>
    <mergeCell ref="N48:O48"/>
    <mergeCell ref="P48:Q48"/>
    <mergeCell ref="R48:S48"/>
    <mergeCell ref="T48:U48"/>
    <mergeCell ref="D49:E49"/>
    <mergeCell ref="F49:G49"/>
    <mergeCell ref="H49:I49"/>
    <mergeCell ref="J49:K49"/>
    <mergeCell ref="L49:M49"/>
    <mergeCell ref="N49:O49"/>
    <mergeCell ref="P49:Q49"/>
    <mergeCell ref="R49:S49"/>
    <mergeCell ref="T49:U49"/>
    <mergeCell ref="D50:E50"/>
    <mergeCell ref="F50:G50"/>
    <mergeCell ref="H50:I50"/>
    <mergeCell ref="J50:K50"/>
    <mergeCell ref="L50:M50"/>
    <mergeCell ref="N50:O50"/>
    <mergeCell ref="P50:Q50"/>
    <mergeCell ref="R50:S50"/>
    <mergeCell ref="T50:U50"/>
    <mergeCell ref="D51:E51"/>
    <mergeCell ref="F51:G51"/>
    <mergeCell ref="H51:I51"/>
    <mergeCell ref="J51:K51"/>
    <mergeCell ref="L51:M51"/>
    <mergeCell ref="N51:O51"/>
    <mergeCell ref="P51:Q51"/>
    <mergeCell ref="R51:S51"/>
    <mergeCell ref="T51:U51"/>
    <mergeCell ref="D52:E52"/>
    <mergeCell ref="F52:G52"/>
    <mergeCell ref="H52:I52"/>
    <mergeCell ref="J52:K52"/>
    <mergeCell ref="L52:M52"/>
    <mergeCell ref="N52:O52"/>
    <mergeCell ref="P52:Q52"/>
    <mergeCell ref="R52:S52"/>
    <mergeCell ref="T52:U52"/>
    <mergeCell ref="D54:E54"/>
    <mergeCell ref="F54:G54"/>
    <mergeCell ref="H54:I54"/>
    <mergeCell ref="J54:K54"/>
    <mergeCell ref="L54:M54"/>
    <mergeCell ref="N54:O54"/>
    <mergeCell ref="P54:Q54"/>
    <mergeCell ref="R54:S54"/>
    <mergeCell ref="T54:U54"/>
    <mergeCell ref="D55:E55"/>
    <mergeCell ref="F55:G55"/>
    <mergeCell ref="H55:I55"/>
    <mergeCell ref="J55:K55"/>
    <mergeCell ref="L55:M55"/>
    <mergeCell ref="N55:O55"/>
    <mergeCell ref="P55:Q55"/>
    <mergeCell ref="R55:S55"/>
    <mergeCell ref="T55:U55"/>
    <mergeCell ref="D56:E56"/>
    <mergeCell ref="F56:G56"/>
    <mergeCell ref="H56:I56"/>
    <mergeCell ref="J56:K56"/>
    <mergeCell ref="L56:M56"/>
    <mergeCell ref="N56:O56"/>
    <mergeCell ref="P56:Q56"/>
    <mergeCell ref="R56:S56"/>
    <mergeCell ref="T56:U56"/>
    <mergeCell ref="D57:E57"/>
    <mergeCell ref="F57:G57"/>
    <mergeCell ref="H57:I57"/>
    <mergeCell ref="J57:K57"/>
    <mergeCell ref="L57:M57"/>
    <mergeCell ref="N57:O57"/>
    <mergeCell ref="P57:Q57"/>
    <mergeCell ref="R57:S57"/>
    <mergeCell ref="T57:U57"/>
    <mergeCell ref="D58:E58"/>
    <mergeCell ref="F58:G58"/>
    <mergeCell ref="H58:I58"/>
    <mergeCell ref="J58:K58"/>
    <mergeCell ref="L58:M58"/>
    <mergeCell ref="N58:O58"/>
    <mergeCell ref="P58:Q58"/>
    <mergeCell ref="R58:S58"/>
    <mergeCell ref="T58:U58"/>
    <mergeCell ref="D59:E59"/>
    <mergeCell ref="F59:G59"/>
    <mergeCell ref="H59:I59"/>
    <mergeCell ref="J59:K59"/>
    <mergeCell ref="L59:M59"/>
    <mergeCell ref="N59:O59"/>
    <mergeCell ref="P59:Q59"/>
    <mergeCell ref="R59:S59"/>
    <mergeCell ref="T59:U59"/>
    <mergeCell ref="T61:U61"/>
    <mergeCell ref="P62:Q62"/>
    <mergeCell ref="R62:S62"/>
    <mergeCell ref="T62:U62"/>
    <mergeCell ref="P63:Q63"/>
    <mergeCell ref="R63:S63"/>
    <mergeCell ref="T63:U63"/>
    <mergeCell ref="D61:E61"/>
    <mergeCell ref="F61:G61"/>
    <mergeCell ref="H61:I61"/>
    <mergeCell ref="J61:K61"/>
    <mergeCell ref="L61:M61"/>
    <mergeCell ref="N61:O61"/>
    <mergeCell ref="P61:Q61"/>
    <mergeCell ref="R61:S61"/>
    <mergeCell ref="D62:E62"/>
    <mergeCell ref="F62:G62"/>
    <mergeCell ref="H62:I62"/>
    <mergeCell ref="J62:K62"/>
    <mergeCell ref="L62:M62"/>
    <mergeCell ref="N62:O62"/>
    <mergeCell ref="D64:E64"/>
    <mergeCell ref="F64:G64"/>
    <mergeCell ref="H64:I64"/>
    <mergeCell ref="J64:K64"/>
    <mergeCell ref="L64:M64"/>
    <mergeCell ref="N64:O64"/>
    <mergeCell ref="D63:E63"/>
    <mergeCell ref="D66:E66"/>
    <mergeCell ref="F66:G66"/>
    <mergeCell ref="H66:I66"/>
    <mergeCell ref="J66:K66"/>
    <mergeCell ref="L66:M66"/>
    <mergeCell ref="N66:O66"/>
    <mergeCell ref="F63:G63"/>
    <mergeCell ref="H63:I63"/>
    <mergeCell ref="J63:K63"/>
    <mergeCell ref="L63:M63"/>
    <mergeCell ref="N63:O63"/>
    <mergeCell ref="P64:Q64"/>
    <mergeCell ref="R64:S64"/>
    <mergeCell ref="T64:U64"/>
    <mergeCell ref="P66:Q66"/>
    <mergeCell ref="P68:Q68"/>
    <mergeCell ref="R68:S68"/>
    <mergeCell ref="T68:U68"/>
    <mergeCell ref="R66:S66"/>
    <mergeCell ref="T66:U66"/>
    <mergeCell ref="D67:E67"/>
    <mergeCell ref="F67:G67"/>
    <mergeCell ref="H67:I67"/>
    <mergeCell ref="J67:K67"/>
    <mergeCell ref="L67:M67"/>
    <mergeCell ref="J69:K69"/>
    <mergeCell ref="L69:M69"/>
    <mergeCell ref="N69:O69"/>
    <mergeCell ref="T67:U67"/>
    <mergeCell ref="D68:E68"/>
    <mergeCell ref="F68:G68"/>
    <mergeCell ref="H68:I68"/>
    <mergeCell ref="J68:K68"/>
    <mergeCell ref="L68:M68"/>
    <mergeCell ref="N68:O68"/>
    <mergeCell ref="P69:Q69"/>
    <mergeCell ref="R69:S69"/>
    <mergeCell ref="T69:U69"/>
    <mergeCell ref="N67:O67"/>
    <mergeCell ref="P67:Q67"/>
    <mergeCell ref="R67:S67"/>
    <mergeCell ref="D69:E69"/>
    <mergeCell ref="F69:G69"/>
    <mergeCell ref="H69:I69"/>
    <mergeCell ref="T76:U76"/>
    <mergeCell ref="N76:O76"/>
    <mergeCell ref="V76:W76"/>
    <mergeCell ref="L74:M74"/>
    <mergeCell ref="N74:O74"/>
    <mergeCell ref="P74:Q74"/>
    <mergeCell ref="D76:E76"/>
    <mergeCell ref="F76:G76"/>
    <mergeCell ref="H76:I76"/>
    <mergeCell ref="J76:K76"/>
    <mergeCell ref="L95:M95"/>
    <mergeCell ref="N95:O95"/>
    <mergeCell ref="P95:Q95"/>
    <mergeCell ref="P78:Q78"/>
    <mergeCell ref="D80:E80"/>
    <mergeCell ref="F80:G80"/>
    <mergeCell ref="H80:I80"/>
    <mergeCell ref="L80:M80"/>
    <mergeCell ref="J74:K74"/>
    <mergeCell ref="D74:E74"/>
    <mergeCell ref="F74:G74"/>
    <mergeCell ref="H74:I74"/>
    <mergeCell ref="D82:W82"/>
    <mergeCell ref="D83:E83"/>
    <mergeCell ref="F83:G83"/>
    <mergeCell ref="H83:I83"/>
    <mergeCell ref="J83:K83"/>
    <mergeCell ref="L83:M83"/>
    <mergeCell ref="N83:O83"/>
    <mergeCell ref="P83:Q83"/>
    <mergeCell ref="R83:S83"/>
    <mergeCell ref="T83:U83"/>
    <mergeCell ref="V83:W83"/>
    <mergeCell ref="V84:W84"/>
    <mergeCell ref="C93:X93"/>
    <mergeCell ref="J80:K80"/>
    <mergeCell ref="T80:U80"/>
    <mergeCell ref="L78:M78"/>
    <mergeCell ref="N78:O78"/>
    <mergeCell ref="T95:U95"/>
    <mergeCell ref="N80:O80"/>
    <mergeCell ref="P80:Q80"/>
    <mergeCell ref="R80:S80"/>
    <mergeCell ref="F78:G78"/>
    <mergeCell ref="V78:W78"/>
    <mergeCell ref="R78:S78"/>
    <mergeCell ref="V80:W80"/>
    <mergeCell ref="T78:U78"/>
    <mergeCell ref="V91:W91"/>
    <mergeCell ref="V92:W92"/>
    <mergeCell ref="L91:M91"/>
    <mergeCell ref="N91:O91"/>
    <mergeCell ref="P91:Q91"/>
    <mergeCell ref="R91:S91"/>
    <mergeCell ref="D95:E95"/>
    <mergeCell ref="F95:G95"/>
    <mergeCell ref="H95:I95"/>
    <mergeCell ref="J95:K95"/>
    <mergeCell ref="T91:U91"/>
    <mergeCell ref="T99:U99"/>
    <mergeCell ref="D100:E100"/>
    <mergeCell ref="F100:G100"/>
    <mergeCell ref="H100:I100"/>
    <mergeCell ref="J100:K100"/>
    <mergeCell ref="D97:E97"/>
    <mergeCell ref="F97:G97"/>
    <mergeCell ref="H97:I97"/>
    <mergeCell ref="J97:K97"/>
    <mergeCell ref="L97:M97"/>
    <mergeCell ref="N97:O97"/>
    <mergeCell ref="P97:Q97"/>
    <mergeCell ref="R97:S97"/>
    <mergeCell ref="T97:U97"/>
    <mergeCell ref="L99:M99"/>
    <mergeCell ref="N99:O99"/>
    <mergeCell ref="P99:Q99"/>
    <mergeCell ref="R99:S99"/>
    <mergeCell ref="D99:E99"/>
    <mergeCell ref="F99:G99"/>
    <mergeCell ref="H99:I99"/>
    <mergeCell ref="J99:K99"/>
    <mergeCell ref="R95:S95"/>
    <mergeCell ref="V95:W95"/>
    <mergeCell ref="V97:W97"/>
    <mergeCell ref="D91:E91"/>
    <mergeCell ref="F91:G91"/>
    <mergeCell ref="H91:I91"/>
    <mergeCell ref="J91:K91"/>
    <mergeCell ref="D98:E98"/>
    <mergeCell ref="F98:G98"/>
    <mergeCell ref="H98:I98"/>
    <mergeCell ref="J98:K98"/>
    <mergeCell ref="L98:M98"/>
    <mergeCell ref="N98:O98"/>
    <mergeCell ref="P98:Q98"/>
    <mergeCell ref="R98:S98"/>
    <mergeCell ref="V98:W98"/>
    <mergeCell ref="D92:E92"/>
    <mergeCell ref="F92:G92"/>
    <mergeCell ref="H92:I92"/>
    <mergeCell ref="J92:K92"/>
    <mergeCell ref="L92:M92"/>
    <mergeCell ref="N92:O92"/>
    <mergeCell ref="P92:Q92"/>
    <mergeCell ref="R92:S92"/>
    <mergeCell ref="T92:U92"/>
    <mergeCell ref="T102:U102"/>
    <mergeCell ref="V57:W57"/>
    <mergeCell ref="V58:W58"/>
    <mergeCell ref="T98:U98"/>
    <mergeCell ref="D101:E101"/>
    <mergeCell ref="F101:G101"/>
    <mergeCell ref="H101:I101"/>
    <mergeCell ref="J101:K101"/>
    <mergeCell ref="L101:M101"/>
    <mergeCell ref="N101:O101"/>
    <mergeCell ref="P101:Q101"/>
    <mergeCell ref="R101:S101"/>
    <mergeCell ref="T101:U101"/>
    <mergeCell ref="L102:M102"/>
    <mergeCell ref="N102:O102"/>
    <mergeCell ref="P102:Q102"/>
    <mergeCell ref="R102:S102"/>
    <mergeCell ref="D102:E102"/>
    <mergeCell ref="F102:G102"/>
    <mergeCell ref="H102:I102"/>
    <mergeCell ref="J102:K102"/>
    <mergeCell ref="P100:Q100"/>
    <mergeCell ref="R100:S100"/>
    <mergeCell ref="T100:U100"/>
    <mergeCell ref="V99:W99"/>
    <mergeCell ref="V100:W100"/>
    <mergeCell ref="V101:W101"/>
    <mergeCell ref="V102:W102"/>
    <mergeCell ref="A2:X2"/>
    <mergeCell ref="C4:X4"/>
    <mergeCell ref="C71:X71"/>
    <mergeCell ref="V70:W70"/>
    <mergeCell ref="V61:W61"/>
    <mergeCell ref="V62:W62"/>
    <mergeCell ref="V63:W63"/>
    <mergeCell ref="V64:W64"/>
    <mergeCell ref="V56:W56"/>
    <mergeCell ref="V59:W59"/>
    <mergeCell ref="V66:W66"/>
    <mergeCell ref="V67:W67"/>
    <mergeCell ref="V68:W68"/>
    <mergeCell ref="V69:W69"/>
    <mergeCell ref="T70:U70"/>
    <mergeCell ref="V41:W41"/>
    <mergeCell ref="L100:M100"/>
    <mergeCell ref="N100:O100"/>
    <mergeCell ref="V46:W46"/>
    <mergeCell ref="V43:W43"/>
    <mergeCell ref="V44:W44"/>
    <mergeCell ref="V45:W45"/>
    <mergeCell ref="V55:W55"/>
    <mergeCell ref="D70:E70"/>
    <mergeCell ref="F70:G70"/>
    <mergeCell ref="H70:I70"/>
    <mergeCell ref="J70:K70"/>
    <mergeCell ref="D90:X90"/>
    <mergeCell ref="V48:W48"/>
    <mergeCell ref="V51:W51"/>
    <mergeCell ref="V52:W52"/>
    <mergeCell ref="V54:W54"/>
    <mergeCell ref="V49:W49"/>
    <mergeCell ref="V50:W50"/>
    <mergeCell ref="L70:M70"/>
    <mergeCell ref="N70:O70"/>
    <mergeCell ref="P70:Q70"/>
    <mergeCell ref="R70:S70"/>
    <mergeCell ref="H78:I78"/>
    <mergeCell ref="J78:K78"/>
    <mergeCell ref="D78:E78"/>
    <mergeCell ref="C72:X72"/>
    <mergeCell ref="T74:U74"/>
    <mergeCell ref="V74:W74"/>
    <mergeCell ref="V104:W104"/>
    <mergeCell ref="D105:E105"/>
    <mergeCell ref="F105:G105"/>
    <mergeCell ref="H105:I105"/>
    <mergeCell ref="J105:K105"/>
    <mergeCell ref="L105:M105"/>
    <mergeCell ref="N105:O105"/>
    <mergeCell ref="P105:Q105"/>
    <mergeCell ref="R105:S105"/>
    <mergeCell ref="T105:U105"/>
    <mergeCell ref="V105:W105"/>
    <mergeCell ref="D104:E104"/>
    <mergeCell ref="F104:G104"/>
    <mergeCell ref="H104:I104"/>
    <mergeCell ref="J104:K104"/>
    <mergeCell ref="L104:M104"/>
    <mergeCell ref="N104:O104"/>
    <mergeCell ref="P104:Q104"/>
    <mergeCell ref="R104:S104"/>
    <mergeCell ref="T104:U104"/>
  </mergeCells>
  <phoneticPr fontId="0" type="noConversion"/>
  <conditionalFormatting sqref="D81 F81 H81 J81 L81 N81 P81 R81 T81 V81">
    <cfRule type="cellIs" dxfId="659" priority="12" stopIfTrue="1" operator="equal">
      <formula>"a"</formula>
    </cfRule>
  </conditionalFormatting>
  <conditionalFormatting sqref="D89:D90">
    <cfRule type="cellIs" dxfId="658" priority="19" stopIfTrue="1" operator="equal">
      <formula>"a"</formula>
    </cfRule>
  </conditionalFormatting>
  <conditionalFormatting sqref="D103 F103 H103 J103 L103 N103 P103 R103 T103 V103">
    <cfRule type="cellIs" dxfId="657" priority="15" stopIfTrue="1" operator="equal">
      <formula>"a"</formula>
    </cfRule>
  </conditionalFormatting>
  <conditionalFormatting sqref="D6:W6 D8:W10 D12:W15 D17:W18 D20:W22 D24:W38 D40:W41 D43:W46 D48:W52 D54:W59 D61:W64 D66:W70 D74:W74 D78:W78 D95:W95 D97:W102 X114">
    <cfRule type="cellIs" dxfId="656" priority="26" stopIfTrue="1" operator="equal">
      <formula>"a"</formula>
    </cfRule>
    <cfRule type="cellIs" dxfId="655" priority="27" stopIfTrue="1" operator="equal">
      <formula>"s"</formula>
    </cfRule>
  </conditionalFormatting>
  <conditionalFormatting sqref="D76:W76">
    <cfRule type="cellIs" dxfId="654" priority="4" stopIfTrue="1" operator="equal">
      <formula>"a"</formula>
    </cfRule>
    <cfRule type="cellIs" dxfId="653" priority="5" stopIfTrue="1" operator="equal">
      <formula>"s"</formula>
    </cfRule>
  </conditionalFormatting>
  <conditionalFormatting sqref="D80:W80">
    <cfRule type="cellIs" dxfId="652" priority="1" stopIfTrue="1" operator="equal">
      <formula>"a"</formula>
    </cfRule>
    <cfRule type="cellIs" dxfId="651" priority="2" stopIfTrue="1" operator="equal">
      <formula>"s"</formula>
    </cfRule>
  </conditionalFormatting>
  <conditionalFormatting sqref="D91:W92">
    <cfRule type="cellIs" dxfId="650" priority="24" stopIfTrue="1" operator="equal">
      <formula>"a"</formula>
    </cfRule>
    <cfRule type="cellIs" dxfId="649" priority="25" stopIfTrue="1" operator="equal">
      <formula>"s"</formula>
    </cfRule>
  </conditionalFormatting>
  <conditionalFormatting sqref="D104:W105">
    <cfRule type="cellIs" dxfId="648" priority="16" stopIfTrue="1" operator="equal">
      <formula>"a"</formula>
    </cfRule>
    <cfRule type="cellIs" dxfId="647" priority="17" stopIfTrue="1" operator="equal">
      <formula>"s"</formula>
    </cfRule>
  </conditionalFormatting>
  <conditionalFormatting sqref="E81 G81 I81 K81 M81 O81 Q81 S81 U81 W81:X81">
    <cfRule type="cellIs" dxfId="646" priority="10" stopIfTrue="1" operator="equal">
      <formula>1</formula>
    </cfRule>
    <cfRule type="cellIs" dxfId="645" priority="11" stopIfTrue="1" operator="between">
      <formula>1</formula>
      <formula>3</formula>
    </cfRule>
  </conditionalFormatting>
  <conditionalFormatting sqref="E89 G89 I89 K89 M89 O89 Q89 S89 U89 W89:X89">
    <cfRule type="cellIs" dxfId="644" priority="20" stopIfTrue="1" operator="equal">
      <formula>1</formula>
    </cfRule>
    <cfRule type="cellIs" dxfId="643" priority="21" stopIfTrue="1" operator="between">
      <formula>1</formula>
      <formula>3</formula>
    </cfRule>
  </conditionalFormatting>
  <conditionalFormatting sqref="E103 G103 I103 K103 M103 O103 Q103 S103 U103 W103:X103">
    <cfRule type="cellIs" dxfId="642" priority="13" stopIfTrue="1" operator="equal">
      <formula>1</formula>
    </cfRule>
    <cfRule type="cellIs" dxfId="641" priority="14" stopIfTrue="1" operator="between">
      <formula>1</formula>
      <formula>3</formula>
    </cfRule>
  </conditionalFormatting>
  <conditionalFormatting sqref="F89 H89 J89 L89 N89 P89 R89 T89 V89">
    <cfRule type="cellIs" dxfId="640" priority="22" stopIfTrue="1" operator="equal">
      <formula>"a"</formula>
    </cfRule>
  </conditionalFormatting>
  <conditionalFormatting sqref="Y82 D83:W84 Y85 D86:W88">
    <cfRule type="cellIs" dxfId="639" priority="7" stopIfTrue="1" operator="equal">
      <formula>"a"</formula>
    </cfRule>
    <cfRule type="cellIs" dxfId="638" priority="8" stopIfTrue="1" operator="equal">
      <formula>"s"</formula>
    </cfRule>
  </conditionalFormatting>
  <conditionalFormatting sqref="Z6 Z8:Z10 Z12:Z15 Z17:Z18 Z20:Z22 Z24:Z38 Z40:Z41 Z43:Z46 Z48:Z52 Z54:Z59 Z61:Z64 Z66:Z70 Z74 Z78 Z95 Z97:Z102">
    <cfRule type="expression" dxfId="637" priority="28" stopIfTrue="1">
      <formula>Y6=0</formula>
    </cfRule>
  </conditionalFormatting>
  <conditionalFormatting sqref="Z76">
    <cfRule type="expression" dxfId="636" priority="6" stopIfTrue="1">
      <formula>Y76=0</formula>
    </cfRule>
  </conditionalFormatting>
  <conditionalFormatting sqref="Z80">
    <cfRule type="expression" dxfId="635" priority="3" stopIfTrue="1">
      <formula>Y80=0</formula>
    </cfRule>
  </conditionalFormatting>
  <conditionalFormatting sqref="Z83:Z84 Z86:Z88">
    <cfRule type="expression" dxfId="634" priority="9" stopIfTrue="1">
      <formula>Y83=0</formula>
    </cfRule>
  </conditionalFormatting>
  <conditionalFormatting sqref="Z91:Z92">
    <cfRule type="expression" dxfId="633" priority="23" stopIfTrue="1">
      <formula>Y91=0</formula>
    </cfRule>
  </conditionalFormatting>
  <conditionalFormatting sqref="Z104:Z105">
    <cfRule type="expression" dxfId="632" priority="18" stopIfTrue="1">
      <formula>Y104=0</formula>
    </cfRule>
  </conditionalFormatting>
  <printOptions horizontalCentered="1"/>
  <pageMargins left="0.35433070866141736" right="0.35433070866141736" top="0.31496062992125984" bottom="0.35433070866141736" header="0.15748031496062992" footer="0.15748031496062992"/>
  <pageSetup paperSize="9" scale="48" orientation="landscape" cellComments="atEnd" r:id="rId2"/>
  <headerFooter alignWithMargins="0">
    <oddFooter xml:space="preserve">&amp;LCKL GCC / VERSION 2025 / 1.0&amp;CBMC-06&amp;R&amp;P of &amp;N </oddFooter>
  </headerFooter>
  <rowBreaks count="4" manualBreakCount="4">
    <brk id="22" max="25" man="1"/>
    <brk id="46" max="25" man="1"/>
    <brk id="70" max="25" man="1"/>
    <brk id="88" max="25"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A1025"/>
  <sheetViews>
    <sheetView zoomScale="50" zoomScaleNormal="50" zoomScaleSheetLayoutView="40" workbookViewId="0">
      <pane ySplit="3" topLeftCell="A4" activePane="bottomLeft" state="frozen"/>
      <selection pane="bottomLeft" activeCell="AC4" sqref="AC4"/>
    </sheetView>
  </sheetViews>
  <sheetFormatPr defaultRowHeight="12.75" x14ac:dyDescent="0.2"/>
  <cols>
    <col min="1" max="1" width="9.85546875" customWidth="1"/>
    <col min="2" max="2" width="14.85546875" customWidth="1"/>
    <col min="3" max="3" width="128" customWidth="1"/>
    <col min="4" max="24" width="5.7109375" customWidth="1"/>
    <col min="25" max="25" width="8" customWidth="1"/>
    <col min="26" max="26" width="8.85546875" customWidth="1"/>
    <col min="27" max="27" width="3.28515625" style="56" hidden="1" customWidth="1"/>
    <col min="28" max="28" width="7.42578125" style="56" customWidth="1"/>
    <col min="29" max="29" width="9.140625" style="220" customWidth="1"/>
    <col min="30" max="30" width="12.140625" style="220" customWidth="1"/>
    <col min="31" max="32" width="14.140625" style="220" customWidth="1"/>
    <col min="33" max="91" width="9.140625" style="220" customWidth="1"/>
    <col min="92" max="105" width="9.140625" style="56" customWidth="1"/>
  </cols>
  <sheetData>
    <row r="1" spans="1:91" customFormat="1" ht="45" customHeight="1" thickBot="1" x14ac:dyDescent="0.25">
      <c r="A1" s="306" t="str">
        <f>'Checklist - Basic Office GCC'!A1</f>
        <v xml:space="preserve">GA Code: </v>
      </c>
      <c r="B1" s="307"/>
      <c r="C1" s="306"/>
      <c r="D1" s="308" t="str">
        <f>'Checklist - Basic Office GCC'!D1</f>
        <v xml:space="preserve">Certificate Holder name:   </v>
      </c>
      <c r="E1" s="306"/>
      <c r="F1" s="306"/>
      <c r="G1" s="306"/>
      <c r="H1" s="306"/>
      <c r="I1" s="306"/>
      <c r="J1" s="306"/>
      <c r="K1" s="306"/>
      <c r="L1" s="306"/>
      <c r="M1" s="306"/>
      <c r="N1" s="306"/>
      <c r="O1" s="306"/>
      <c r="P1" s="306"/>
      <c r="Q1" s="306"/>
      <c r="R1" s="306"/>
      <c r="S1" s="306"/>
      <c r="T1" s="306"/>
      <c r="U1" s="306"/>
      <c r="V1" s="306"/>
      <c r="W1" s="306"/>
      <c r="X1" s="309"/>
      <c r="Y1" s="56"/>
      <c r="Z1" s="309" t="str">
        <f>'Checklist - Basic Office GCC'!X1</f>
        <v xml:space="preserve">Date of Office Audit:   </v>
      </c>
      <c r="AA1" s="56"/>
      <c r="AB1" s="56"/>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0"/>
      <c r="CE1" s="220"/>
      <c r="CF1" s="220"/>
      <c r="CG1" s="220"/>
      <c r="CH1" s="220"/>
      <c r="CI1" s="220"/>
      <c r="CJ1" s="220"/>
      <c r="CK1" s="220"/>
      <c r="CL1" s="220"/>
      <c r="CM1" s="220"/>
    </row>
    <row r="2" spans="1:91" ht="31.7" customHeight="1" thickBot="1" x14ac:dyDescent="0.25">
      <c r="A2" s="841" t="s">
        <v>1237</v>
      </c>
      <c r="B2" s="842"/>
      <c r="C2" s="842"/>
      <c r="D2" s="842"/>
      <c r="E2" s="842"/>
      <c r="F2" s="842"/>
      <c r="G2" s="842"/>
      <c r="H2" s="842"/>
      <c r="I2" s="842"/>
      <c r="J2" s="842"/>
      <c r="K2" s="842"/>
      <c r="L2" s="842"/>
      <c r="M2" s="842"/>
      <c r="N2" s="842"/>
      <c r="O2" s="842"/>
      <c r="P2" s="842"/>
      <c r="Q2" s="842"/>
      <c r="R2" s="842"/>
      <c r="S2" s="842"/>
      <c r="T2" s="842"/>
      <c r="U2" s="842"/>
      <c r="V2" s="842"/>
      <c r="W2" s="842"/>
      <c r="X2" s="842"/>
      <c r="Y2" s="842"/>
      <c r="Z2" s="843"/>
      <c r="AA2" s="59"/>
    </row>
    <row r="3" spans="1:91" ht="161.44999999999999" customHeight="1" thickBot="1" x14ac:dyDescent="0.25">
      <c r="A3" s="417" t="s">
        <v>205</v>
      </c>
      <c r="B3" s="364" t="s">
        <v>26</v>
      </c>
      <c r="C3" s="70" t="s">
        <v>475</v>
      </c>
      <c r="D3" s="492" t="s">
        <v>576</v>
      </c>
      <c r="E3" s="493" t="s">
        <v>476</v>
      </c>
      <c r="F3" s="494" t="s">
        <v>110</v>
      </c>
      <c r="G3" s="495" t="s">
        <v>476</v>
      </c>
      <c r="H3" s="492" t="s">
        <v>290</v>
      </c>
      <c r="I3" s="493" t="s">
        <v>476</v>
      </c>
      <c r="J3" s="496" t="s">
        <v>111</v>
      </c>
      <c r="K3" s="495" t="s">
        <v>476</v>
      </c>
      <c r="L3" s="492" t="s">
        <v>289</v>
      </c>
      <c r="M3" s="493" t="s">
        <v>476</v>
      </c>
      <c r="N3" s="492" t="s">
        <v>112</v>
      </c>
      <c r="O3" s="493" t="s">
        <v>476</v>
      </c>
      <c r="P3" s="492" t="s">
        <v>288</v>
      </c>
      <c r="Q3" s="493" t="s">
        <v>476</v>
      </c>
      <c r="R3" s="497" t="s">
        <v>285</v>
      </c>
      <c r="S3" s="495" t="s">
        <v>476</v>
      </c>
      <c r="T3" s="492" t="s">
        <v>286</v>
      </c>
      <c r="U3" s="493" t="s">
        <v>476</v>
      </c>
      <c r="V3" s="498" t="s">
        <v>287</v>
      </c>
      <c r="W3" s="499" t="s">
        <v>476</v>
      </c>
      <c r="X3" s="418" t="s">
        <v>214</v>
      </c>
      <c r="Y3" s="500" t="s">
        <v>566</v>
      </c>
      <c r="Z3" s="501" t="s">
        <v>567</v>
      </c>
      <c r="AA3" s="59"/>
      <c r="AD3" s="221" t="s">
        <v>51</v>
      </c>
    </row>
    <row r="4" spans="1:91" ht="33" customHeight="1" thickBot="1" x14ac:dyDescent="0.25">
      <c r="A4" s="585"/>
      <c r="B4" s="299">
        <v>1000</v>
      </c>
      <c r="C4" s="844" t="s">
        <v>568</v>
      </c>
      <c r="D4" s="845"/>
      <c r="E4" s="845"/>
      <c r="F4" s="845"/>
      <c r="G4" s="845"/>
      <c r="H4" s="845"/>
      <c r="I4" s="845"/>
      <c r="J4" s="845"/>
      <c r="K4" s="845"/>
      <c r="L4" s="845"/>
      <c r="M4" s="845"/>
      <c r="N4" s="845"/>
      <c r="O4" s="845"/>
      <c r="P4" s="845"/>
      <c r="Q4" s="845"/>
      <c r="R4" s="845"/>
      <c r="S4" s="845"/>
      <c r="T4" s="845"/>
      <c r="U4" s="845"/>
      <c r="V4" s="845"/>
      <c r="W4" s="845"/>
      <c r="X4" s="845"/>
      <c r="Y4" s="845"/>
      <c r="Z4" s="846"/>
      <c r="AA4" s="59"/>
    </row>
    <row r="5" spans="1:91" s="1" customFormat="1" ht="29.25" customHeight="1" thickBot="1" x14ac:dyDescent="0.25">
      <c r="A5" s="372"/>
      <c r="B5" s="250" t="s">
        <v>544</v>
      </c>
      <c r="C5" s="155" t="s">
        <v>45</v>
      </c>
      <c r="D5" s="39"/>
      <c r="E5" s="41"/>
      <c r="F5" s="42"/>
      <c r="G5" s="40"/>
      <c r="H5" s="24" t="s">
        <v>569</v>
      </c>
      <c r="I5" s="41"/>
      <c r="J5" s="26" t="s">
        <v>569</v>
      </c>
      <c r="K5" s="40"/>
      <c r="L5" s="39"/>
      <c r="M5" s="41"/>
      <c r="N5" s="42"/>
      <c r="O5" s="40"/>
      <c r="P5" s="39"/>
      <c r="Q5" s="41"/>
      <c r="R5" s="42"/>
      <c r="S5" s="40"/>
      <c r="T5" s="39"/>
      <c r="U5" s="41"/>
      <c r="V5" s="42"/>
      <c r="W5" s="41"/>
      <c r="X5" s="36"/>
      <c r="Y5" s="43"/>
      <c r="Z5" s="366"/>
      <c r="AA5" s="10"/>
      <c r="AB5" s="59"/>
      <c r="AC5" s="219"/>
      <c r="AD5" s="222"/>
      <c r="AE5" s="225"/>
      <c r="AF5" s="219"/>
      <c r="AG5" s="219"/>
      <c r="AH5" s="219"/>
      <c r="AI5" s="219"/>
      <c r="AJ5" s="219"/>
      <c r="AK5" s="219"/>
      <c r="AL5" s="219"/>
      <c r="AM5" s="219"/>
      <c r="AN5" s="219"/>
      <c r="AO5" s="219"/>
      <c r="AP5" s="219"/>
      <c r="AQ5" s="219"/>
      <c r="AR5" s="219"/>
      <c r="AS5" s="219"/>
      <c r="AT5" s="219"/>
      <c r="AU5" s="219"/>
      <c r="AV5" s="219"/>
      <c r="AW5" s="219"/>
      <c r="AX5" s="219"/>
      <c r="AY5" s="219"/>
      <c r="AZ5" s="219"/>
      <c r="BA5" s="219"/>
      <c r="BB5" s="219"/>
      <c r="BC5" s="219"/>
      <c r="BD5" s="219"/>
      <c r="BE5" s="219"/>
      <c r="BF5" s="219"/>
      <c r="BG5" s="219"/>
      <c r="BH5" s="219"/>
      <c r="BI5" s="219"/>
      <c r="BJ5" s="219"/>
      <c r="BK5" s="219"/>
      <c r="BL5" s="219"/>
      <c r="BM5" s="219"/>
      <c r="BN5" s="219"/>
      <c r="BO5" s="219"/>
      <c r="BP5" s="219"/>
      <c r="BQ5" s="219"/>
      <c r="BR5" s="219"/>
      <c r="BS5" s="219"/>
      <c r="BT5" s="219"/>
      <c r="BU5" s="219"/>
      <c r="BV5" s="219"/>
      <c r="BW5" s="219"/>
      <c r="BX5" s="219"/>
      <c r="BY5" s="219"/>
      <c r="BZ5" s="219"/>
      <c r="CA5" s="219"/>
      <c r="CB5" s="219"/>
      <c r="CC5" s="219"/>
      <c r="CD5" s="219"/>
      <c r="CE5" s="219"/>
      <c r="CF5" s="219"/>
      <c r="CG5" s="219"/>
      <c r="CH5" s="219"/>
      <c r="CI5" s="219"/>
      <c r="CJ5" s="219"/>
      <c r="CK5" s="219"/>
      <c r="CL5" s="219"/>
      <c r="CM5" s="219"/>
    </row>
    <row r="6" spans="1:91" s="1" customFormat="1" ht="45" customHeight="1" x14ac:dyDescent="0.2">
      <c r="A6" s="372"/>
      <c r="B6" s="231" t="s">
        <v>578</v>
      </c>
      <c r="C6" s="129" t="s">
        <v>182</v>
      </c>
      <c r="D6" s="633"/>
      <c r="E6" s="688"/>
      <c r="F6" s="633"/>
      <c r="G6" s="688"/>
      <c r="H6" s="633"/>
      <c r="I6" s="688"/>
      <c r="J6" s="633"/>
      <c r="K6" s="688"/>
      <c r="L6" s="633"/>
      <c r="M6" s="688"/>
      <c r="N6" s="633"/>
      <c r="O6" s="688"/>
      <c r="P6" s="633"/>
      <c r="Q6" s="688"/>
      <c r="R6" s="633"/>
      <c r="S6" s="688"/>
      <c r="T6" s="633"/>
      <c r="U6" s="688"/>
      <c r="V6" s="633"/>
      <c r="W6" s="688"/>
      <c r="X6" s="165"/>
      <c r="Y6" s="232">
        <f>IF(OR(D6="s",F6="s",H6="s",J6="s",L6="s",N6="s",P6="s",R6="s",T6="s",V6="s"), 0, IF(OR(D6="a",F6="a",H6="a",J6="a",L6="a",N6="a",P6="a",R6="a",T6="a",V6="a"),Z6,0))</f>
        <v>0</v>
      </c>
      <c r="Z6" s="371">
        <v>10</v>
      </c>
      <c r="AA6" s="10">
        <f t="shared" ref="AA6:AA15" si="0">COUNTIF(D6:W6,"a")+COUNTIF(D6:W6,"s")</f>
        <v>0</v>
      </c>
      <c r="AB6" s="437"/>
      <c r="AC6" s="219"/>
      <c r="AD6" s="222" t="s">
        <v>52</v>
      </c>
      <c r="AE6" s="219"/>
      <c r="AF6" s="219"/>
      <c r="AG6" s="219"/>
      <c r="AH6" s="219"/>
      <c r="AI6" s="219"/>
      <c r="AJ6" s="219"/>
      <c r="AK6" s="219"/>
      <c r="AL6" s="219"/>
      <c r="AM6" s="219"/>
      <c r="AN6" s="219"/>
      <c r="AO6" s="219"/>
      <c r="AP6" s="219"/>
      <c r="AQ6" s="219"/>
      <c r="AR6" s="219"/>
      <c r="AS6" s="219"/>
      <c r="AT6" s="219"/>
      <c r="AU6" s="219"/>
      <c r="AV6" s="219"/>
      <c r="AW6" s="219"/>
      <c r="AX6" s="219"/>
      <c r="AY6" s="219"/>
      <c r="AZ6" s="219"/>
      <c r="BA6" s="219"/>
      <c r="BB6" s="219"/>
      <c r="BC6" s="219"/>
      <c r="BD6" s="219"/>
      <c r="BE6" s="219"/>
      <c r="BF6" s="219"/>
      <c r="BG6" s="219"/>
      <c r="BH6" s="219"/>
      <c r="BI6" s="219"/>
      <c r="BJ6" s="219"/>
      <c r="BK6" s="219"/>
      <c r="BL6" s="219"/>
      <c r="BM6" s="219"/>
      <c r="BN6" s="219"/>
      <c r="BO6" s="219"/>
      <c r="BP6" s="219"/>
      <c r="BQ6" s="219"/>
      <c r="BR6" s="219"/>
      <c r="BS6" s="219"/>
      <c r="BT6" s="219"/>
      <c r="BU6" s="219"/>
      <c r="BV6" s="219"/>
      <c r="BW6" s="219"/>
      <c r="BX6" s="219"/>
      <c r="BY6" s="219"/>
      <c r="BZ6" s="219"/>
      <c r="CA6" s="219"/>
      <c r="CB6" s="219"/>
      <c r="CC6" s="219"/>
      <c r="CD6" s="219"/>
      <c r="CE6" s="219"/>
      <c r="CF6" s="219"/>
      <c r="CG6" s="219"/>
      <c r="CH6" s="219"/>
      <c r="CI6" s="219"/>
      <c r="CJ6" s="219"/>
      <c r="CK6" s="219"/>
      <c r="CL6" s="219"/>
      <c r="CM6" s="219"/>
    </row>
    <row r="7" spans="1:91" s="1" customFormat="1" ht="27.95" customHeight="1" x14ac:dyDescent="0.2">
      <c r="A7" s="372"/>
      <c r="B7" s="239" t="s">
        <v>443</v>
      </c>
      <c r="C7" s="130" t="s">
        <v>183</v>
      </c>
      <c r="D7" s="626"/>
      <c r="E7" s="673"/>
      <c r="F7" s="626"/>
      <c r="G7" s="673"/>
      <c r="H7" s="626"/>
      <c r="I7" s="673"/>
      <c r="J7" s="626"/>
      <c r="K7" s="673"/>
      <c r="L7" s="626"/>
      <c r="M7" s="673"/>
      <c r="N7" s="626"/>
      <c r="O7" s="673"/>
      <c r="P7" s="626"/>
      <c r="Q7" s="673"/>
      <c r="R7" s="626"/>
      <c r="S7" s="673"/>
      <c r="T7" s="626"/>
      <c r="U7" s="673"/>
      <c r="V7" s="626"/>
      <c r="W7" s="673"/>
      <c r="X7" s="165"/>
      <c r="Y7" s="318">
        <f t="shared" ref="Y7:Y15" si="1">IF(OR(D7="s",F7="s",H7="s",J7="s",L7="s",N7="s",P7="s",R7="s",T7="s",V7="s"), 0, IF(OR(D7="a",F7="a",H7="a",J7="a",L7="a",N7="a",P7="a",R7="a",T7="a",V7="a"),Z7,0))</f>
        <v>0</v>
      </c>
      <c r="Z7" s="369">
        <v>10</v>
      </c>
      <c r="AA7" s="10">
        <f t="shared" si="0"/>
        <v>0</v>
      </c>
      <c r="AB7" s="437"/>
      <c r="AC7" s="219"/>
      <c r="AD7" s="222" t="s">
        <v>52</v>
      </c>
      <c r="AE7" s="225"/>
      <c r="AF7" s="219"/>
      <c r="AG7" s="219"/>
      <c r="AH7" s="219"/>
      <c r="AI7" s="219"/>
      <c r="AJ7" s="219"/>
      <c r="AK7" s="219"/>
      <c r="AL7" s="219"/>
      <c r="AM7" s="219"/>
      <c r="AN7" s="219"/>
      <c r="AO7" s="219"/>
      <c r="AP7" s="219"/>
      <c r="AQ7" s="219"/>
      <c r="AR7" s="219"/>
      <c r="AS7" s="219"/>
      <c r="AT7" s="219"/>
      <c r="AU7" s="219"/>
      <c r="AV7" s="219"/>
      <c r="AW7" s="219"/>
      <c r="AX7" s="219"/>
      <c r="AY7" s="219"/>
      <c r="AZ7" s="219"/>
      <c r="BA7" s="219"/>
      <c r="BB7" s="219"/>
      <c r="BC7" s="219"/>
      <c r="BD7" s="219"/>
      <c r="BE7" s="219"/>
      <c r="BF7" s="219"/>
      <c r="BG7" s="219"/>
      <c r="BH7" s="219"/>
      <c r="BI7" s="219"/>
      <c r="BJ7" s="219"/>
      <c r="BK7" s="219"/>
      <c r="BL7" s="219"/>
      <c r="BM7" s="219"/>
      <c r="BN7" s="219"/>
      <c r="BO7" s="219"/>
      <c r="BP7" s="219"/>
      <c r="BQ7" s="219"/>
      <c r="BR7" s="219"/>
      <c r="BS7" s="219"/>
      <c r="BT7" s="219"/>
      <c r="BU7" s="219"/>
      <c r="BV7" s="219"/>
      <c r="BW7" s="219"/>
      <c r="BX7" s="219"/>
      <c r="BY7" s="219"/>
      <c r="BZ7" s="219"/>
      <c r="CA7" s="219"/>
      <c r="CB7" s="219"/>
      <c r="CC7" s="219"/>
      <c r="CD7" s="219"/>
      <c r="CE7" s="219"/>
      <c r="CF7" s="219"/>
      <c r="CG7" s="219"/>
      <c r="CH7" s="219"/>
      <c r="CI7" s="219"/>
      <c r="CJ7" s="219"/>
      <c r="CK7" s="219"/>
      <c r="CL7" s="219"/>
      <c r="CM7" s="219"/>
    </row>
    <row r="8" spans="1:91" s="1" customFormat="1" ht="40.5" x14ac:dyDescent="0.2">
      <c r="A8" s="372"/>
      <c r="B8" s="239" t="s">
        <v>207</v>
      </c>
      <c r="C8" s="130" t="s">
        <v>197</v>
      </c>
      <c r="D8" s="626"/>
      <c r="E8" s="673"/>
      <c r="F8" s="626"/>
      <c r="G8" s="673"/>
      <c r="H8" s="626"/>
      <c r="I8" s="673"/>
      <c r="J8" s="626"/>
      <c r="K8" s="673"/>
      <c r="L8" s="626"/>
      <c r="M8" s="673"/>
      <c r="N8" s="626"/>
      <c r="O8" s="673"/>
      <c r="P8" s="626"/>
      <c r="Q8" s="673"/>
      <c r="R8" s="626"/>
      <c r="S8" s="673"/>
      <c r="T8" s="626"/>
      <c r="U8" s="673"/>
      <c r="V8" s="626"/>
      <c r="W8" s="673"/>
      <c r="X8" s="165"/>
      <c r="Y8" s="318">
        <f>IF(OR(D8="s",F8="s",H8="s",J8="s",L8="s",N8="s",P8="s",R8="s",T8="s",V8="s"), 0, IF(OR(D8="a",F8="a",H8="a",J8="a",L8="a",N8="a",P8="a",R8="a",T8="a",V8="a"),Z8,0))</f>
        <v>0</v>
      </c>
      <c r="Z8" s="369">
        <v>20</v>
      </c>
      <c r="AA8" s="10">
        <f>COUNTIF(D8:W8,"a")+COUNTIF(D8:W8,"s")</f>
        <v>0</v>
      </c>
      <c r="AB8" s="437"/>
      <c r="AC8" s="219"/>
      <c r="AD8" s="222" t="s">
        <v>52</v>
      </c>
      <c r="AE8" s="225"/>
      <c r="AF8" s="219"/>
      <c r="AG8" s="219"/>
      <c r="AH8" s="219"/>
      <c r="AI8" s="219"/>
      <c r="AJ8" s="219"/>
      <c r="AK8" s="219"/>
      <c r="AL8" s="219"/>
      <c r="AM8" s="219"/>
      <c r="AN8" s="219"/>
      <c r="AO8" s="219"/>
      <c r="AP8" s="219"/>
      <c r="AQ8" s="219"/>
      <c r="AR8" s="219"/>
      <c r="AS8" s="219"/>
      <c r="AT8" s="219"/>
      <c r="AU8" s="219"/>
      <c r="AV8" s="219"/>
      <c r="AW8" s="219"/>
      <c r="AX8" s="219"/>
      <c r="AY8" s="219"/>
      <c r="AZ8" s="219"/>
      <c r="BA8" s="219"/>
      <c r="BB8" s="219"/>
      <c r="BC8" s="219"/>
      <c r="BD8" s="219"/>
      <c r="BE8" s="219"/>
      <c r="BF8" s="219"/>
      <c r="BG8" s="219"/>
      <c r="BH8" s="219"/>
      <c r="BI8" s="219"/>
      <c r="BJ8" s="219"/>
      <c r="BK8" s="219"/>
      <c r="BL8" s="219"/>
      <c r="BM8" s="219"/>
      <c r="BN8" s="219"/>
      <c r="BO8" s="219"/>
      <c r="BP8" s="219"/>
      <c r="BQ8" s="219"/>
      <c r="BR8" s="219"/>
      <c r="BS8" s="219"/>
      <c r="BT8" s="219"/>
      <c r="BU8" s="219"/>
      <c r="BV8" s="219"/>
      <c r="BW8" s="219"/>
      <c r="BX8" s="219"/>
      <c r="BY8" s="219"/>
      <c r="BZ8" s="219"/>
      <c r="CA8" s="219"/>
      <c r="CB8" s="219"/>
      <c r="CC8" s="219"/>
      <c r="CD8" s="219"/>
      <c r="CE8" s="219"/>
      <c r="CF8" s="219"/>
      <c r="CG8" s="219"/>
      <c r="CH8" s="219"/>
      <c r="CI8" s="219"/>
      <c r="CJ8" s="219"/>
      <c r="CK8" s="219"/>
      <c r="CL8" s="219"/>
      <c r="CM8" s="219"/>
    </row>
    <row r="9" spans="1:91" s="1" customFormat="1" ht="27.95" customHeight="1" x14ac:dyDescent="0.2">
      <c r="A9" s="372"/>
      <c r="B9" s="239" t="s">
        <v>545</v>
      </c>
      <c r="C9" s="130" t="s">
        <v>166</v>
      </c>
      <c r="D9" s="626"/>
      <c r="E9" s="673"/>
      <c r="F9" s="626"/>
      <c r="G9" s="673"/>
      <c r="H9" s="626"/>
      <c r="I9" s="673"/>
      <c r="J9" s="626"/>
      <c r="K9" s="673"/>
      <c r="L9" s="626"/>
      <c r="M9" s="673"/>
      <c r="N9" s="626"/>
      <c r="O9" s="673"/>
      <c r="P9" s="626"/>
      <c r="Q9" s="673"/>
      <c r="R9" s="626"/>
      <c r="S9" s="673"/>
      <c r="T9" s="626"/>
      <c r="U9" s="673"/>
      <c r="V9" s="626"/>
      <c r="W9" s="673"/>
      <c r="X9" s="165"/>
      <c r="Y9" s="318">
        <f>IF(OR(D9="s",F9="s",H9="s",J9="s",L9="s",N9="s",P9="s",R9="s",T9="s",V9="s"), 0, IF(OR(D9="a",F9="a",H9="a",J9="a",L9="a",N9="a",P9="a",R9="a",T9="a",V9="a"),Z9,0))</f>
        <v>0</v>
      </c>
      <c r="Z9" s="369">
        <v>20</v>
      </c>
      <c r="AA9" s="10">
        <f>COUNTIF(D9:W9,"a")+COUNTIF(D9:W9,"s")</f>
        <v>0</v>
      </c>
      <c r="AB9" s="437"/>
      <c r="AC9" s="219"/>
      <c r="AD9" s="222" t="s">
        <v>52</v>
      </c>
      <c r="AE9" s="225"/>
      <c r="AF9" s="219"/>
      <c r="AG9" s="219"/>
      <c r="AH9" s="219"/>
      <c r="AI9" s="219"/>
      <c r="AJ9" s="219"/>
      <c r="AK9" s="219"/>
      <c r="AL9" s="219"/>
      <c r="AM9" s="219"/>
      <c r="AN9" s="219"/>
      <c r="AO9" s="219"/>
      <c r="AP9" s="219"/>
      <c r="AQ9" s="219"/>
      <c r="AR9" s="219"/>
      <c r="AS9" s="219"/>
      <c r="AT9" s="219"/>
      <c r="AU9" s="219"/>
      <c r="AV9" s="219"/>
      <c r="AW9" s="219"/>
      <c r="AX9" s="219"/>
      <c r="AY9" s="219"/>
      <c r="AZ9" s="219"/>
      <c r="BA9" s="219"/>
      <c r="BB9" s="219"/>
      <c r="BC9" s="219"/>
      <c r="BD9" s="219"/>
      <c r="BE9" s="219"/>
      <c r="BF9" s="219"/>
      <c r="BG9" s="219"/>
      <c r="BH9" s="219"/>
      <c r="BI9" s="219"/>
      <c r="BJ9" s="219"/>
      <c r="BK9" s="219"/>
      <c r="BL9" s="219"/>
      <c r="BM9" s="219"/>
      <c r="BN9" s="219"/>
      <c r="BO9" s="219"/>
      <c r="BP9" s="219"/>
      <c r="BQ9" s="219"/>
      <c r="BR9" s="219"/>
      <c r="BS9" s="219"/>
      <c r="BT9" s="219"/>
      <c r="BU9" s="219"/>
      <c r="BV9" s="219"/>
      <c r="BW9" s="219"/>
      <c r="BX9" s="219"/>
      <c r="BY9" s="219"/>
      <c r="BZ9" s="219"/>
      <c r="CA9" s="219"/>
      <c r="CB9" s="219"/>
      <c r="CC9" s="219"/>
      <c r="CD9" s="219"/>
      <c r="CE9" s="219"/>
      <c r="CF9" s="219"/>
      <c r="CG9" s="219"/>
      <c r="CH9" s="219"/>
      <c r="CI9" s="219"/>
      <c r="CJ9" s="219"/>
      <c r="CK9" s="219"/>
      <c r="CL9" s="219"/>
      <c r="CM9" s="219"/>
    </row>
    <row r="10" spans="1:91" s="1" customFormat="1" ht="67.7" customHeight="1" x14ac:dyDescent="0.2">
      <c r="A10" s="372"/>
      <c r="B10" s="239" t="s">
        <v>579</v>
      </c>
      <c r="C10" s="130" t="s">
        <v>95</v>
      </c>
      <c r="D10" s="626"/>
      <c r="E10" s="673"/>
      <c r="F10" s="626"/>
      <c r="G10" s="673"/>
      <c r="H10" s="626"/>
      <c r="I10" s="673"/>
      <c r="J10" s="626"/>
      <c r="K10" s="673"/>
      <c r="L10" s="626"/>
      <c r="M10" s="673"/>
      <c r="N10" s="626"/>
      <c r="O10" s="673"/>
      <c r="P10" s="626"/>
      <c r="Q10" s="673"/>
      <c r="R10" s="626"/>
      <c r="S10" s="673"/>
      <c r="T10" s="626"/>
      <c r="U10" s="673"/>
      <c r="V10" s="626"/>
      <c r="W10" s="673"/>
      <c r="X10" s="165"/>
      <c r="Y10" s="318">
        <f t="shared" si="1"/>
        <v>0</v>
      </c>
      <c r="Z10" s="369">
        <v>5</v>
      </c>
      <c r="AA10" s="10">
        <f t="shared" si="0"/>
        <v>0</v>
      </c>
      <c r="AB10" s="437"/>
      <c r="AC10" s="219"/>
      <c r="AD10" s="222" t="s">
        <v>52</v>
      </c>
      <c r="AE10" s="219"/>
      <c r="AF10" s="219"/>
      <c r="AG10" s="219"/>
      <c r="AH10" s="219"/>
      <c r="AI10" s="219"/>
      <c r="AJ10" s="219"/>
      <c r="AK10" s="219"/>
      <c r="AL10" s="219"/>
      <c r="AM10" s="219"/>
      <c r="AN10" s="219"/>
      <c r="AO10" s="219"/>
      <c r="AP10" s="219"/>
      <c r="AQ10" s="219"/>
      <c r="AR10" s="219"/>
      <c r="AS10" s="219"/>
      <c r="AT10" s="219"/>
      <c r="AU10" s="219"/>
      <c r="AV10" s="219"/>
      <c r="AW10" s="219"/>
      <c r="AX10" s="219"/>
      <c r="AY10" s="219"/>
      <c r="AZ10" s="219"/>
      <c r="BA10" s="219"/>
      <c r="BB10" s="219"/>
      <c r="BC10" s="219"/>
      <c r="BD10" s="219"/>
      <c r="BE10" s="219"/>
      <c r="BF10" s="219"/>
      <c r="BG10" s="219"/>
      <c r="BH10" s="219"/>
      <c r="BI10" s="219"/>
      <c r="BJ10" s="219"/>
      <c r="BK10" s="219"/>
      <c r="BL10" s="219"/>
      <c r="BM10" s="219"/>
      <c r="BN10" s="219"/>
      <c r="BO10" s="219"/>
      <c r="BP10" s="219"/>
      <c r="BQ10" s="219"/>
      <c r="BR10" s="219"/>
      <c r="BS10" s="219"/>
      <c r="BT10" s="219"/>
      <c r="BU10" s="219"/>
      <c r="BV10" s="219"/>
      <c r="BW10" s="219"/>
      <c r="BX10" s="219"/>
      <c r="BY10" s="219"/>
      <c r="BZ10" s="219"/>
      <c r="CA10" s="219"/>
      <c r="CB10" s="219"/>
      <c r="CC10" s="219"/>
      <c r="CD10" s="219"/>
      <c r="CE10" s="219"/>
      <c r="CF10" s="219"/>
      <c r="CG10" s="219"/>
      <c r="CH10" s="219"/>
      <c r="CI10" s="219"/>
      <c r="CJ10" s="219"/>
      <c r="CK10" s="219"/>
      <c r="CL10" s="219"/>
      <c r="CM10" s="219"/>
    </row>
    <row r="11" spans="1:91" ht="45" customHeight="1" x14ac:dyDescent="0.2">
      <c r="A11" s="372"/>
      <c r="B11" s="239" t="s">
        <v>180</v>
      </c>
      <c r="C11" s="130" t="s">
        <v>181</v>
      </c>
      <c r="D11" s="626"/>
      <c r="E11" s="673"/>
      <c r="F11" s="626"/>
      <c r="G11" s="673"/>
      <c r="H11" s="626"/>
      <c r="I11" s="673"/>
      <c r="J11" s="626"/>
      <c r="K11" s="673"/>
      <c r="L11" s="626"/>
      <c r="M11" s="673"/>
      <c r="N11" s="626"/>
      <c r="O11" s="673"/>
      <c r="P11" s="626"/>
      <c r="Q11" s="673"/>
      <c r="R11" s="626"/>
      <c r="S11" s="673"/>
      <c r="T11" s="626"/>
      <c r="U11" s="673"/>
      <c r="V11" s="626"/>
      <c r="W11" s="673"/>
      <c r="X11" s="113"/>
      <c r="Y11" s="103">
        <f t="shared" si="1"/>
        <v>0</v>
      </c>
      <c r="Z11" s="369">
        <v>10</v>
      </c>
      <c r="AA11" s="56">
        <f t="shared" si="0"/>
        <v>0</v>
      </c>
      <c r="AB11" s="437"/>
      <c r="AD11" s="229" t="s">
        <v>52</v>
      </c>
    </row>
    <row r="12" spans="1:91" s="1" customFormat="1" ht="67.7" customHeight="1" x14ac:dyDescent="0.2">
      <c r="A12" s="372"/>
      <c r="B12" s="239" t="s">
        <v>441</v>
      </c>
      <c r="C12" s="131" t="s">
        <v>577</v>
      </c>
      <c r="D12" s="626"/>
      <c r="E12" s="673"/>
      <c r="F12" s="626"/>
      <c r="G12" s="673"/>
      <c r="H12" s="626"/>
      <c r="I12" s="673"/>
      <c r="J12" s="626"/>
      <c r="K12" s="673"/>
      <c r="L12" s="626"/>
      <c r="M12" s="673"/>
      <c r="N12" s="626"/>
      <c r="O12" s="673"/>
      <c r="P12" s="626"/>
      <c r="Q12" s="673"/>
      <c r="R12" s="626"/>
      <c r="S12" s="673"/>
      <c r="T12" s="626"/>
      <c r="U12" s="673"/>
      <c r="V12" s="626"/>
      <c r="W12" s="673"/>
      <c r="X12" s="165"/>
      <c r="Y12" s="235">
        <f t="shared" si="1"/>
        <v>0</v>
      </c>
      <c r="Z12" s="373">
        <v>10</v>
      </c>
      <c r="AA12" s="10">
        <f t="shared" si="0"/>
        <v>0</v>
      </c>
      <c r="AB12" s="437"/>
      <c r="AC12" s="219"/>
      <c r="AD12" s="222" t="s">
        <v>52</v>
      </c>
      <c r="AE12" s="219"/>
      <c r="AF12" s="219"/>
      <c r="AG12" s="219"/>
      <c r="AH12" s="219"/>
      <c r="AI12" s="219"/>
      <c r="AJ12" s="219"/>
      <c r="AK12" s="219"/>
      <c r="AL12" s="219"/>
      <c r="AM12" s="219"/>
      <c r="AN12" s="219"/>
      <c r="AO12" s="219"/>
      <c r="AP12" s="219"/>
      <c r="AQ12" s="219"/>
      <c r="AR12" s="219"/>
      <c r="AS12" s="219"/>
      <c r="AT12" s="219"/>
      <c r="AU12" s="219"/>
      <c r="AV12" s="219"/>
      <c r="AW12" s="219"/>
      <c r="AX12" s="219"/>
      <c r="AY12" s="219"/>
      <c r="AZ12" s="219"/>
      <c r="BA12" s="219"/>
      <c r="BB12" s="219"/>
      <c r="BC12" s="219"/>
      <c r="BD12" s="219"/>
      <c r="BE12" s="219"/>
      <c r="BF12" s="219"/>
      <c r="BG12" s="219"/>
      <c r="BH12" s="219"/>
      <c r="BI12" s="219"/>
      <c r="BJ12" s="219"/>
      <c r="BK12" s="219"/>
      <c r="BL12" s="219"/>
      <c r="BM12" s="219"/>
      <c r="BN12" s="219"/>
      <c r="BO12" s="219"/>
      <c r="BP12" s="219"/>
      <c r="BQ12" s="219"/>
      <c r="BR12" s="219"/>
      <c r="BS12" s="219"/>
      <c r="BT12" s="219"/>
      <c r="BU12" s="219"/>
      <c r="BV12" s="219"/>
      <c r="BW12" s="219"/>
      <c r="BX12" s="219"/>
      <c r="BY12" s="219"/>
      <c r="BZ12" s="219"/>
      <c r="CA12" s="219"/>
      <c r="CB12" s="219"/>
      <c r="CC12" s="219"/>
      <c r="CD12" s="219"/>
      <c r="CE12" s="219"/>
      <c r="CF12" s="219"/>
      <c r="CG12" s="219"/>
      <c r="CH12" s="219"/>
      <c r="CI12" s="219"/>
      <c r="CJ12" s="219"/>
      <c r="CK12" s="219"/>
      <c r="CL12" s="219"/>
      <c r="CM12" s="219"/>
    </row>
    <row r="13" spans="1:91" s="1" customFormat="1" ht="45" customHeight="1" x14ac:dyDescent="0.2">
      <c r="A13" s="372"/>
      <c r="B13" s="239" t="s">
        <v>442</v>
      </c>
      <c r="C13" s="130" t="s">
        <v>360</v>
      </c>
      <c r="D13" s="626"/>
      <c r="E13" s="673"/>
      <c r="F13" s="626"/>
      <c r="G13" s="673"/>
      <c r="H13" s="626"/>
      <c r="I13" s="673"/>
      <c r="J13" s="626"/>
      <c r="K13" s="673"/>
      <c r="L13" s="626"/>
      <c r="M13" s="673"/>
      <c r="N13" s="626"/>
      <c r="O13" s="673"/>
      <c r="P13" s="626"/>
      <c r="Q13" s="673"/>
      <c r="R13" s="626"/>
      <c r="S13" s="673"/>
      <c r="T13" s="626"/>
      <c r="U13" s="673"/>
      <c r="V13" s="626"/>
      <c r="W13" s="673"/>
      <c r="X13" s="165"/>
      <c r="Y13" s="318">
        <f t="shared" si="1"/>
        <v>0</v>
      </c>
      <c r="Z13" s="369">
        <v>5</v>
      </c>
      <c r="AA13" s="10">
        <f t="shared" si="0"/>
        <v>0</v>
      </c>
      <c r="AB13" s="437"/>
      <c r="AC13" s="219"/>
      <c r="AD13" s="222" t="s">
        <v>52</v>
      </c>
      <c r="AE13" s="219"/>
      <c r="AF13" s="219"/>
      <c r="AG13" s="219"/>
      <c r="AH13" s="219"/>
      <c r="AI13" s="219"/>
      <c r="AJ13" s="219"/>
      <c r="AK13" s="219"/>
      <c r="AL13" s="219"/>
      <c r="AM13" s="219"/>
      <c r="AN13" s="219"/>
      <c r="AO13" s="219"/>
      <c r="AP13" s="219"/>
      <c r="AQ13" s="219"/>
      <c r="AR13" s="219"/>
      <c r="AS13" s="219"/>
      <c r="AT13" s="219"/>
      <c r="AU13" s="219"/>
      <c r="AV13" s="219"/>
      <c r="AW13" s="219"/>
      <c r="AX13" s="219"/>
      <c r="AY13" s="219"/>
      <c r="AZ13" s="219"/>
      <c r="BA13" s="219"/>
      <c r="BB13" s="219"/>
      <c r="BC13" s="219"/>
      <c r="BD13" s="219"/>
      <c r="BE13" s="219"/>
      <c r="BF13" s="219"/>
      <c r="BG13" s="219"/>
      <c r="BH13" s="219"/>
      <c r="BI13" s="219"/>
      <c r="BJ13" s="219"/>
      <c r="BK13" s="219"/>
      <c r="BL13" s="219"/>
      <c r="BM13" s="219"/>
      <c r="BN13" s="219"/>
      <c r="BO13" s="219"/>
      <c r="BP13" s="219"/>
      <c r="BQ13" s="219"/>
      <c r="BR13" s="219"/>
      <c r="BS13" s="219"/>
      <c r="BT13" s="219"/>
      <c r="BU13" s="219"/>
      <c r="BV13" s="219"/>
      <c r="BW13" s="219"/>
      <c r="BX13" s="219"/>
      <c r="BY13" s="219"/>
      <c r="BZ13" s="219"/>
      <c r="CA13" s="219"/>
      <c r="CB13" s="219"/>
      <c r="CC13" s="219"/>
      <c r="CD13" s="219"/>
      <c r="CE13" s="219"/>
      <c r="CF13" s="219"/>
      <c r="CG13" s="219"/>
      <c r="CH13" s="219"/>
      <c r="CI13" s="219"/>
      <c r="CJ13" s="219"/>
      <c r="CK13" s="219"/>
      <c r="CL13" s="219"/>
      <c r="CM13" s="219"/>
    </row>
    <row r="14" spans="1:91" s="1" customFormat="1" ht="27.95" customHeight="1" x14ac:dyDescent="0.2">
      <c r="A14" s="372"/>
      <c r="B14" s="239" t="s">
        <v>580</v>
      </c>
      <c r="C14" s="130" t="s">
        <v>518</v>
      </c>
      <c r="D14" s="626"/>
      <c r="E14" s="673"/>
      <c r="F14" s="626"/>
      <c r="G14" s="673"/>
      <c r="H14" s="626"/>
      <c r="I14" s="673"/>
      <c r="J14" s="626"/>
      <c r="K14" s="673"/>
      <c r="L14" s="626"/>
      <c r="M14" s="673"/>
      <c r="N14" s="626"/>
      <c r="O14" s="673"/>
      <c r="P14" s="626"/>
      <c r="Q14" s="673"/>
      <c r="R14" s="626"/>
      <c r="S14" s="673"/>
      <c r="T14" s="626"/>
      <c r="U14" s="673"/>
      <c r="V14" s="626"/>
      <c r="W14" s="673"/>
      <c r="X14" s="165"/>
      <c r="Y14" s="318">
        <f t="shared" si="1"/>
        <v>0</v>
      </c>
      <c r="Z14" s="369">
        <v>5</v>
      </c>
      <c r="AA14" s="10">
        <f t="shared" si="0"/>
        <v>0</v>
      </c>
      <c r="AB14" s="437"/>
      <c r="AC14" s="219"/>
      <c r="AD14" s="222" t="s">
        <v>52</v>
      </c>
      <c r="AE14" s="219"/>
      <c r="AF14" s="219"/>
      <c r="AG14" s="219"/>
      <c r="AH14" s="219"/>
      <c r="AI14" s="219"/>
      <c r="AJ14" s="219"/>
      <c r="AK14" s="219"/>
      <c r="AL14" s="219"/>
      <c r="AM14" s="219"/>
      <c r="AN14" s="219"/>
      <c r="AO14" s="219"/>
      <c r="AP14" s="219"/>
      <c r="AQ14" s="219"/>
      <c r="AR14" s="219"/>
      <c r="AS14" s="219"/>
      <c r="AT14" s="219"/>
      <c r="AU14" s="219"/>
      <c r="AV14" s="219"/>
      <c r="AW14" s="219"/>
      <c r="AX14" s="219"/>
      <c r="AY14" s="219"/>
      <c r="AZ14" s="219"/>
      <c r="BA14" s="219"/>
      <c r="BB14" s="219"/>
      <c r="BC14" s="219"/>
      <c r="BD14" s="219"/>
      <c r="BE14" s="219"/>
      <c r="BF14" s="219"/>
      <c r="BG14" s="219"/>
      <c r="BH14" s="219"/>
      <c r="BI14" s="219"/>
      <c r="BJ14" s="219"/>
      <c r="BK14" s="219"/>
      <c r="BL14" s="219"/>
      <c r="BM14" s="219"/>
      <c r="BN14" s="219"/>
      <c r="BO14" s="219"/>
      <c r="BP14" s="219"/>
      <c r="BQ14" s="219"/>
      <c r="BR14" s="219"/>
      <c r="BS14" s="219"/>
      <c r="BT14" s="219"/>
      <c r="BU14" s="219"/>
      <c r="BV14" s="219"/>
      <c r="BW14" s="219"/>
      <c r="BX14" s="219"/>
      <c r="BY14" s="219"/>
      <c r="BZ14" s="219"/>
      <c r="CA14" s="219"/>
      <c r="CB14" s="219"/>
      <c r="CC14" s="219"/>
      <c r="CD14" s="219"/>
      <c r="CE14" s="219"/>
      <c r="CF14" s="219"/>
      <c r="CG14" s="219"/>
      <c r="CH14" s="219"/>
      <c r="CI14" s="219"/>
      <c r="CJ14" s="219"/>
      <c r="CK14" s="219"/>
      <c r="CL14" s="219"/>
      <c r="CM14" s="219"/>
    </row>
    <row r="15" spans="1:91" s="1" customFormat="1" ht="27.95" customHeight="1" thickBot="1" x14ac:dyDescent="0.25">
      <c r="A15" s="372"/>
      <c r="B15" s="239" t="s">
        <v>140</v>
      </c>
      <c r="C15" s="131" t="s">
        <v>519</v>
      </c>
      <c r="D15" s="626"/>
      <c r="E15" s="673"/>
      <c r="F15" s="626"/>
      <c r="G15" s="673"/>
      <c r="H15" s="626"/>
      <c r="I15" s="673"/>
      <c r="J15" s="626"/>
      <c r="K15" s="673"/>
      <c r="L15" s="626"/>
      <c r="M15" s="673"/>
      <c r="N15" s="626"/>
      <c r="O15" s="673"/>
      <c r="P15" s="626"/>
      <c r="Q15" s="673"/>
      <c r="R15" s="626"/>
      <c r="S15" s="673"/>
      <c r="T15" s="626"/>
      <c r="U15" s="673"/>
      <c r="V15" s="626"/>
      <c r="W15" s="673"/>
      <c r="X15" s="165"/>
      <c r="Y15" s="235">
        <f t="shared" si="1"/>
        <v>0</v>
      </c>
      <c r="Z15" s="373">
        <v>5</v>
      </c>
      <c r="AA15" s="10">
        <f t="shared" si="0"/>
        <v>0</v>
      </c>
      <c r="AB15" s="437"/>
      <c r="AC15" s="219"/>
      <c r="AD15" s="222" t="s">
        <v>52</v>
      </c>
      <c r="AE15" s="219"/>
      <c r="AF15" s="219"/>
      <c r="AG15" s="219"/>
      <c r="AH15" s="219"/>
      <c r="AI15" s="219"/>
      <c r="AJ15" s="219"/>
      <c r="AK15" s="219"/>
      <c r="AL15" s="219"/>
      <c r="AM15" s="219"/>
      <c r="AN15" s="219"/>
      <c r="AO15" s="219"/>
      <c r="AP15" s="219"/>
      <c r="AQ15" s="219"/>
      <c r="AR15" s="219"/>
      <c r="AS15" s="219"/>
      <c r="AT15" s="219"/>
      <c r="AU15" s="219"/>
      <c r="AV15" s="219"/>
      <c r="AW15" s="219"/>
      <c r="AX15" s="219"/>
      <c r="AY15" s="219"/>
      <c r="AZ15" s="219"/>
      <c r="BA15" s="219"/>
      <c r="BB15" s="219"/>
      <c r="BC15" s="219"/>
      <c r="BD15" s="219"/>
      <c r="BE15" s="219"/>
      <c r="BF15" s="219"/>
      <c r="BG15" s="219"/>
      <c r="BH15" s="219"/>
      <c r="BI15" s="219"/>
      <c r="BJ15" s="219"/>
      <c r="BK15" s="219"/>
      <c r="BL15" s="219"/>
      <c r="BM15" s="219"/>
      <c r="BN15" s="219"/>
      <c r="BO15" s="219"/>
      <c r="BP15" s="219"/>
      <c r="BQ15" s="219"/>
      <c r="BR15" s="219"/>
      <c r="BS15" s="219"/>
      <c r="BT15" s="219"/>
      <c r="BU15" s="219"/>
      <c r="BV15" s="219"/>
      <c r="BW15" s="219"/>
      <c r="BX15" s="219"/>
      <c r="BY15" s="219"/>
      <c r="BZ15" s="219"/>
      <c r="CA15" s="219"/>
      <c r="CB15" s="219"/>
      <c r="CC15" s="219"/>
      <c r="CD15" s="219"/>
      <c r="CE15" s="219"/>
      <c r="CF15" s="219"/>
      <c r="CG15" s="219"/>
      <c r="CH15" s="219"/>
      <c r="CI15" s="219"/>
      <c r="CJ15" s="219"/>
      <c r="CK15" s="219"/>
      <c r="CL15" s="219"/>
      <c r="CM15" s="219"/>
    </row>
    <row r="16" spans="1:91" s="1" customFormat="1" ht="21" customHeight="1" thickTop="1" thickBot="1" x14ac:dyDescent="0.25">
      <c r="A16" s="372"/>
      <c r="B16" s="61"/>
      <c r="C16" s="127"/>
      <c r="D16" s="679" t="s">
        <v>198</v>
      </c>
      <c r="E16" s="683"/>
      <c r="F16" s="683"/>
      <c r="G16" s="683"/>
      <c r="H16" s="683"/>
      <c r="I16" s="683"/>
      <c r="J16" s="683"/>
      <c r="K16" s="683"/>
      <c r="L16" s="683"/>
      <c r="M16" s="683"/>
      <c r="N16" s="683"/>
      <c r="O16" s="683"/>
      <c r="P16" s="683"/>
      <c r="Q16" s="683"/>
      <c r="R16" s="683"/>
      <c r="S16" s="683"/>
      <c r="T16" s="683"/>
      <c r="U16" s="683"/>
      <c r="V16" s="683"/>
      <c r="W16" s="683"/>
      <c r="X16" s="684"/>
      <c r="Y16" s="22">
        <f>SUM(Y6:Y15)</f>
        <v>0</v>
      </c>
      <c r="Z16" s="374">
        <f>SUM(Z6:Z15)</f>
        <v>100</v>
      </c>
      <c r="AA16" s="10"/>
      <c r="AB16" s="59"/>
      <c r="AC16" s="219"/>
      <c r="AD16" s="222"/>
      <c r="AE16" s="219"/>
      <c r="AF16" s="219"/>
      <c r="AG16" s="219"/>
      <c r="AH16" s="219"/>
      <c r="AI16" s="219"/>
      <c r="AJ16" s="219"/>
      <c r="AK16" s="219"/>
      <c r="AL16" s="219"/>
      <c r="AM16" s="219"/>
      <c r="AN16" s="219"/>
      <c r="AO16" s="219"/>
      <c r="AP16" s="219"/>
      <c r="AQ16" s="219"/>
      <c r="AR16" s="219"/>
      <c r="AS16" s="219"/>
      <c r="AT16" s="219"/>
      <c r="AU16" s="219"/>
      <c r="AV16" s="219"/>
      <c r="AW16" s="219"/>
      <c r="AX16" s="219"/>
      <c r="AY16" s="219"/>
      <c r="AZ16" s="219"/>
      <c r="BA16" s="219"/>
      <c r="BB16" s="219"/>
      <c r="BC16" s="219"/>
      <c r="BD16" s="219"/>
      <c r="BE16" s="219"/>
      <c r="BF16" s="219"/>
      <c r="BG16" s="219"/>
      <c r="BH16" s="219"/>
      <c r="BI16" s="219"/>
      <c r="BJ16" s="219"/>
      <c r="BK16" s="219"/>
      <c r="BL16" s="219"/>
      <c r="BM16" s="219"/>
      <c r="BN16" s="219"/>
      <c r="BO16" s="219"/>
      <c r="BP16" s="219"/>
      <c r="BQ16" s="219"/>
      <c r="BR16" s="219"/>
      <c r="BS16" s="219"/>
      <c r="BT16" s="219"/>
      <c r="BU16" s="219"/>
      <c r="BV16" s="219"/>
      <c r="BW16" s="219"/>
      <c r="BX16" s="219"/>
      <c r="BY16" s="219"/>
      <c r="BZ16" s="219"/>
      <c r="CA16" s="219"/>
      <c r="CB16" s="219"/>
      <c r="CC16" s="219"/>
      <c r="CD16" s="219"/>
      <c r="CE16" s="219"/>
      <c r="CF16" s="219"/>
      <c r="CG16" s="219"/>
      <c r="CH16" s="219"/>
      <c r="CI16" s="219"/>
      <c r="CJ16" s="219"/>
      <c r="CK16" s="219"/>
      <c r="CL16" s="219"/>
      <c r="CM16" s="219"/>
    </row>
    <row r="17" spans="1:95" s="1" customFormat="1" ht="21" customHeight="1" thickBot="1" x14ac:dyDescent="0.25">
      <c r="A17" s="372"/>
      <c r="B17" s="168"/>
      <c r="C17" s="132"/>
      <c r="D17" s="705"/>
      <c r="E17" s="720"/>
      <c r="F17" s="773">
        <v>100</v>
      </c>
      <c r="G17" s="677"/>
      <c r="H17" s="677"/>
      <c r="I17" s="677"/>
      <c r="J17" s="677"/>
      <c r="K17" s="677"/>
      <c r="L17" s="677"/>
      <c r="M17" s="677"/>
      <c r="N17" s="677"/>
      <c r="O17" s="677"/>
      <c r="P17" s="677"/>
      <c r="Q17" s="677"/>
      <c r="R17" s="677"/>
      <c r="S17" s="677"/>
      <c r="T17" s="677"/>
      <c r="U17" s="677"/>
      <c r="V17" s="677"/>
      <c r="W17" s="677"/>
      <c r="X17" s="677"/>
      <c r="Y17" s="677"/>
      <c r="Z17" s="678"/>
      <c r="AA17" s="10"/>
      <c r="AB17" s="59"/>
      <c r="AC17" s="219"/>
      <c r="AD17" s="222"/>
      <c r="AE17" s="219"/>
      <c r="AF17" s="219"/>
      <c r="AG17" s="219"/>
      <c r="AH17" s="219"/>
      <c r="AI17" s="219"/>
      <c r="AJ17" s="219"/>
      <c r="AK17" s="219"/>
      <c r="AL17" s="219"/>
      <c r="AM17" s="219"/>
      <c r="AN17" s="219"/>
      <c r="AO17" s="219"/>
      <c r="AP17" s="219"/>
      <c r="AQ17" s="219"/>
      <c r="AR17" s="219"/>
      <c r="AS17" s="219"/>
      <c r="AT17" s="219"/>
      <c r="AU17" s="219"/>
      <c r="AV17" s="219"/>
      <c r="AW17" s="219"/>
      <c r="AX17" s="219"/>
      <c r="AY17" s="219"/>
      <c r="AZ17" s="219"/>
      <c r="BA17" s="219"/>
      <c r="BB17" s="219"/>
      <c r="BC17" s="219"/>
      <c r="BD17" s="219"/>
      <c r="BE17" s="219"/>
      <c r="BF17" s="219"/>
      <c r="BG17" s="219"/>
      <c r="BH17" s="219"/>
      <c r="BI17" s="219"/>
      <c r="BJ17" s="219"/>
      <c r="BK17" s="219"/>
      <c r="BL17" s="219"/>
      <c r="BM17" s="219"/>
      <c r="BN17" s="219"/>
      <c r="BO17" s="219"/>
      <c r="BP17" s="219"/>
      <c r="BQ17" s="219"/>
      <c r="BR17" s="219"/>
      <c r="BS17" s="219"/>
      <c r="BT17" s="219"/>
      <c r="BU17" s="219"/>
      <c r="BV17" s="219"/>
      <c r="BW17" s="219"/>
      <c r="BX17" s="219"/>
      <c r="BY17" s="219"/>
      <c r="BZ17" s="219"/>
      <c r="CA17" s="219"/>
      <c r="CB17" s="219"/>
      <c r="CC17" s="219"/>
      <c r="CD17" s="219"/>
      <c r="CE17" s="219"/>
      <c r="CF17" s="219"/>
      <c r="CG17" s="219"/>
      <c r="CH17" s="219"/>
      <c r="CI17" s="219"/>
      <c r="CJ17" s="219"/>
      <c r="CK17" s="219"/>
      <c r="CL17" s="219"/>
      <c r="CM17" s="219"/>
    </row>
    <row r="18" spans="1:95" ht="48" customHeight="1" thickBot="1" x14ac:dyDescent="0.25">
      <c r="A18" s="372"/>
      <c r="B18" s="236" t="s">
        <v>427</v>
      </c>
      <c r="C18" s="155" t="s">
        <v>146</v>
      </c>
      <c r="D18" s="31"/>
      <c r="E18" s="32"/>
      <c r="F18" s="33"/>
      <c r="G18" s="34"/>
      <c r="H18" s="24" t="s">
        <v>569</v>
      </c>
      <c r="I18" s="32"/>
      <c r="J18" s="26" t="s">
        <v>569</v>
      </c>
      <c r="K18" s="34"/>
      <c r="L18" s="31"/>
      <c r="M18" s="32"/>
      <c r="N18" s="33"/>
      <c r="O18" s="34"/>
      <c r="P18" s="31"/>
      <c r="Q18" s="32"/>
      <c r="R18" s="33"/>
      <c r="S18" s="34"/>
      <c r="T18" s="31"/>
      <c r="U18" s="32"/>
      <c r="V18" s="33"/>
      <c r="W18" s="32"/>
      <c r="X18" s="36"/>
      <c r="Y18" s="32"/>
      <c r="Z18" s="32"/>
      <c r="AA18" s="59"/>
      <c r="AD18" s="229"/>
    </row>
    <row r="19" spans="1:95" ht="45" customHeight="1" x14ac:dyDescent="0.2">
      <c r="A19" s="375"/>
      <c r="B19" s="261" t="s">
        <v>71</v>
      </c>
      <c r="C19" s="132" t="s">
        <v>474</v>
      </c>
      <c r="D19" s="689"/>
      <c r="E19" s="689"/>
      <c r="F19" s="689"/>
      <c r="G19" s="689"/>
      <c r="H19" s="689"/>
      <c r="I19" s="689"/>
      <c r="J19" s="689"/>
      <c r="K19" s="689"/>
      <c r="L19" s="689"/>
      <c r="M19" s="689"/>
      <c r="N19" s="689"/>
      <c r="O19" s="689"/>
      <c r="P19" s="689"/>
      <c r="Q19" s="689"/>
      <c r="R19" s="689"/>
      <c r="S19" s="689"/>
      <c r="T19" s="689"/>
      <c r="U19" s="689"/>
      <c r="V19" s="689"/>
      <c r="W19" s="689"/>
      <c r="X19" s="113"/>
      <c r="Y19" s="115">
        <f>IF(OR(D19="s",F19="s",H19="s",J19="s",L19="s",N19="s",P19="s",R19="s",T19="s",V19="s"), 0, IF(OR(D19="a",F19="a",H19="a",J19="a",L19="a",N19="a",P19="a",R19="a",T19="a",V19="a"),Z19,0))</f>
        <v>0</v>
      </c>
      <c r="Z19" s="376">
        <v>20</v>
      </c>
      <c r="AA19" s="60">
        <f>IF((COUNTIF(D19:W19,"a")+COUNTIF(D19:W19,"s"))&gt;0,IF(OR((COUNTIF(D20:W20,"a")+COUNTIF(D20:W20,"s"))),0,COUNTIF(D19:W19,"a")+COUNTIF(D19:W19,"s")),COUNTIF(D19:W19,"a")+COUNTIF(D19:W19,"s"))</f>
        <v>0</v>
      </c>
      <c r="AB19" s="117"/>
      <c r="AD19" s="229"/>
    </row>
    <row r="20" spans="1:95" ht="45" customHeight="1" thickBot="1" x14ac:dyDescent="0.25">
      <c r="A20" s="375"/>
      <c r="B20" s="267" t="s">
        <v>193</v>
      </c>
      <c r="C20" s="151" t="s">
        <v>152</v>
      </c>
      <c r="D20" s="738"/>
      <c r="E20" s="738"/>
      <c r="F20" s="738"/>
      <c r="G20" s="738"/>
      <c r="H20" s="738"/>
      <c r="I20" s="738"/>
      <c r="J20" s="738"/>
      <c r="K20" s="738"/>
      <c r="L20" s="738"/>
      <c r="M20" s="738"/>
      <c r="N20" s="738"/>
      <c r="O20" s="738"/>
      <c r="P20" s="738"/>
      <c r="Q20" s="738"/>
      <c r="R20" s="738"/>
      <c r="S20" s="738"/>
      <c r="T20" s="738"/>
      <c r="U20" s="738"/>
      <c r="V20" s="738"/>
      <c r="W20" s="738"/>
      <c r="X20" s="113"/>
      <c r="Y20" s="100">
        <f>IF(OR(D20="s",F20="s",H20="s",J20="s",L20="s",N20="s",P20="s",R20="s",T20="s",V20="s"), 0, IF(OR(D20="a",F20="a",H20="a",J20="a",L20="a",N20="a",P20="a",R20="a",T20="a",V20="a"),Z20,0))</f>
        <v>0</v>
      </c>
      <c r="Z20" s="373">
        <v>10</v>
      </c>
      <c r="AA20" s="60">
        <f>IF((COUNTIF(D20:W20,"a")+COUNTIF(D20:W20,"s"))&gt;0,IF((COUNTIF(D19:W19,"a")+COUNTIF(D19:W19,"s"))&gt;0,0,COUNTIF(D20:W20,"a")+COUNTIF(D20:W20,"s")), COUNTIF(D20:W20,"a")+COUNTIF(D20:W20,"s"))</f>
        <v>0</v>
      </c>
      <c r="AB20" s="117"/>
      <c r="AD20" s="229" t="s">
        <v>52</v>
      </c>
    </row>
    <row r="21" spans="1:95" ht="21" customHeight="1" thickTop="1" thickBot="1" x14ac:dyDescent="0.25">
      <c r="A21" s="375"/>
      <c r="B21" s="283"/>
      <c r="C21" s="3"/>
      <c r="D21" s="679" t="s">
        <v>198</v>
      </c>
      <c r="E21" s="683"/>
      <c r="F21" s="683"/>
      <c r="G21" s="683"/>
      <c r="H21" s="683"/>
      <c r="I21" s="683"/>
      <c r="J21" s="683"/>
      <c r="K21" s="683"/>
      <c r="L21" s="683"/>
      <c r="M21" s="683"/>
      <c r="N21" s="683"/>
      <c r="O21" s="683"/>
      <c r="P21" s="683"/>
      <c r="Q21" s="683"/>
      <c r="R21" s="683"/>
      <c r="S21" s="683"/>
      <c r="T21" s="683"/>
      <c r="U21" s="683"/>
      <c r="V21" s="683"/>
      <c r="W21" s="683"/>
      <c r="X21" s="681"/>
      <c r="Y21" s="22">
        <f>SUM(Y19:Y20)</f>
        <v>0</v>
      </c>
      <c r="Z21" s="377">
        <v>20</v>
      </c>
      <c r="AA21" s="59"/>
      <c r="AB21" s="59"/>
      <c r="AD21" s="229"/>
    </row>
    <row r="22" spans="1:95" ht="21" customHeight="1" thickBot="1" x14ac:dyDescent="0.25">
      <c r="A22" s="398"/>
      <c r="B22" s="292"/>
      <c r="C22" s="279"/>
      <c r="D22" s="705"/>
      <c r="E22" s="720"/>
      <c r="F22" s="839">
        <v>10</v>
      </c>
      <c r="G22" s="677"/>
      <c r="H22" s="677"/>
      <c r="I22" s="677"/>
      <c r="J22" s="677"/>
      <c r="K22" s="677"/>
      <c r="L22" s="677"/>
      <c r="M22" s="677"/>
      <c r="N22" s="677"/>
      <c r="O22" s="677"/>
      <c r="P22" s="677"/>
      <c r="Q22" s="677"/>
      <c r="R22" s="677"/>
      <c r="S22" s="677"/>
      <c r="T22" s="677"/>
      <c r="U22" s="677"/>
      <c r="V22" s="677"/>
      <c r="W22" s="677"/>
      <c r="X22" s="677"/>
      <c r="Y22" s="677"/>
      <c r="Z22" s="678"/>
      <c r="AA22" s="59"/>
      <c r="AD22" s="229"/>
    </row>
    <row r="23" spans="1:95" s="1" customFormat="1" ht="30" customHeight="1" thickBot="1" x14ac:dyDescent="0.25">
      <c r="A23" s="358"/>
      <c r="B23" s="293" t="s">
        <v>428</v>
      </c>
      <c r="C23" s="172" t="s">
        <v>411</v>
      </c>
      <c r="D23" s="316"/>
      <c r="E23" s="314"/>
      <c r="F23" s="317"/>
      <c r="G23" s="315"/>
      <c r="H23" s="316"/>
      <c r="I23" s="314"/>
      <c r="J23" s="435"/>
      <c r="K23" s="315"/>
      <c r="L23" s="29" t="s">
        <v>569</v>
      </c>
      <c r="M23" s="314"/>
      <c r="N23" s="317"/>
      <c r="O23" s="315"/>
      <c r="P23" s="316"/>
      <c r="Q23" s="314"/>
      <c r="R23" s="317"/>
      <c r="S23" s="315"/>
      <c r="T23" s="316"/>
      <c r="U23" s="314"/>
      <c r="V23" s="317"/>
      <c r="W23" s="314"/>
      <c r="X23" s="399"/>
      <c r="Y23" s="436"/>
      <c r="Z23" s="388"/>
      <c r="AA23" s="10"/>
      <c r="AB23" s="59"/>
      <c r="AC23" s="219"/>
      <c r="AD23" s="222"/>
      <c r="AE23" s="219"/>
      <c r="AF23" s="219"/>
      <c r="AG23" s="219"/>
      <c r="AH23" s="219"/>
      <c r="AI23" s="219"/>
      <c r="AJ23" s="219"/>
      <c r="AK23" s="219"/>
      <c r="AL23" s="219"/>
      <c r="AM23" s="219"/>
      <c r="AN23" s="219"/>
      <c r="AO23" s="219"/>
      <c r="AP23" s="219"/>
      <c r="AQ23" s="219"/>
      <c r="AR23" s="219"/>
      <c r="AS23" s="219"/>
      <c r="AT23" s="219"/>
      <c r="AU23" s="219"/>
      <c r="AV23" s="219"/>
      <c r="AW23" s="219"/>
      <c r="AX23" s="219"/>
      <c r="AY23" s="219"/>
      <c r="AZ23" s="219"/>
      <c r="BA23" s="219"/>
      <c r="BB23" s="219"/>
      <c r="BC23" s="219"/>
      <c r="BD23" s="219"/>
      <c r="BE23" s="219"/>
      <c r="BF23" s="219"/>
      <c r="BG23" s="219"/>
      <c r="BH23" s="219"/>
      <c r="BI23" s="219"/>
      <c r="BJ23" s="219"/>
      <c r="BK23" s="219"/>
      <c r="BL23" s="219"/>
      <c r="BM23" s="219"/>
      <c r="BN23" s="219"/>
      <c r="BO23" s="219"/>
      <c r="BP23" s="219"/>
      <c r="BQ23" s="219"/>
      <c r="BR23" s="219"/>
      <c r="BS23" s="219"/>
      <c r="BT23" s="219"/>
      <c r="BU23" s="219"/>
      <c r="BV23" s="219"/>
      <c r="BW23" s="219"/>
      <c r="BX23" s="219"/>
      <c r="BY23" s="219"/>
      <c r="BZ23" s="219"/>
      <c r="CA23" s="219"/>
      <c r="CB23" s="219"/>
      <c r="CC23" s="219"/>
      <c r="CD23" s="219"/>
      <c r="CE23" s="219"/>
      <c r="CF23" s="219"/>
      <c r="CG23" s="59"/>
      <c r="CH23" s="59"/>
      <c r="CI23" s="59"/>
      <c r="CJ23" s="59"/>
      <c r="CK23" s="59"/>
      <c r="CL23" s="59"/>
      <c r="CM23" s="59"/>
    </row>
    <row r="24" spans="1:95" s="1" customFormat="1" ht="45" customHeight="1" x14ac:dyDescent="0.2">
      <c r="A24" s="372"/>
      <c r="B24" s="231" t="s">
        <v>24</v>
      </c>
      <c r="C24" s="323" t="s">
        <v>778</v>
      </c>
      <c r="D24" s="633"/>
      <c r="E24" s="688"/>
      <c r="F24" s="633"/>
      <c r="G24" s="688"/>
      <c r="H24" s="633"/>
      <c r="I24" s="688"/>
      <c r="J24" s="633"/>
      <c r="K24" s="688"/>
      <c r="L24" s="633"/>
      <c r="M24" s="688"/>
      <c r="N24" s="633"/>
      <c r="O24" s="688"/>
      <c r="P24" s="633"/>
      <c r="Q24" s="688"/>
      <c r="R24" s="633"/>
      <c r="S24" s="688"/>
      <c r="T24" s="633"/>
      <c r="U24" s="688"/>
      <c r="V24" s="633"/>
      <c r="W24" s="688"/>
      <c r="X24" s="194"/>
      <c r="Y24" s="232">
        <f>IF(OR(D24="s",F24="s",H24="s",J24="s",L24="s",N24="s",P24="s",R24="s",T24="s",V24="s"), 0, IF(OR(D24="a",F24="a",H24="a",J24="a",L24="a",N24="a",P24="a",R24="a",T24="a",V24="a"),Z24,0))</f>
        <v>0</v>
      </c>
      <c r="Z24" s="371">
        <v>10</v>
      </c>
      <c r="AA24" s="60">
        <f>COUNTIF(D24:W24,"a")+COUNTIF(D24:W24,"s")</f>
        <v>0</v>
      </c>
      <c r="AB24" s="437"/>
      <c r="AC24" s="219"/>
      <c r="AD24" s="222" t="s">
        <v>52</v>
      </c>
      <c r="AE24" s="439"/>
      <c r="AF24" s="219"/>
      <c r="AG24" s="219"/>
      <c r="AH24" s="219"/>
      <c r="AI24" s="219"/>
      <c r="AJ24" s="219"/>
      <c r="AK24" s="219"/>
      <c r="AL24" s="219"/>
      <c r="AM24" s="219"/>
      <c r="AN24" s="219"/>
      <c r="AO24" s="219"/>
      <c r="AP24" s="219"/>
      <c r="AQ24" s="219"/>
      <c r="AR24" s="219"/>
      <c r="AS24" s="219"/>
      <c r="AT24" s="219"/>
      <c r="AU24" s="219"/>
      <c r="AV24" s="219"/>
      <c r="AW24" s="219"/>
      <c r="AX24" s="219"/>
      <c r="AY24" s="219"/>
      <c r="AZ24" s="219"/>
      <c r="BA24" s="219"/>
      <c r="BB24" s="219"/>
      <c r="BC24" s="219"/>
      <c r="BD24" s="219"/>
      <c r="BE24" s="219"/>
      <c r="BF24" s="219"/>
      <c r="BG24" s="219"/>
      <c r="BH24" s="219"/>
      <c r="BI24" s="219"/>
      <c r="BJ24" s="219"/>
      <c r="BK24" s="219"/>
      <c r="BL24" s="219"/>
      <c r="BM24" s="219"/>
      <c r="BN24" s="219"/>
      <c r="BO24" s="219"/>
      <c r="BP24" s="219"/>
      <c r="BQ24" s="219"/>
      <c r="BR24" s="219"/>
      <c r="BS24" s="219"/>
      <c r="BT24" s="219"/>
      <c r="BU24" s="219"/>
      <c r="BV24" s="219"/>
      <c r="BW24" s="219"/>
      <c r="BX24" s="219"/>
      <c r="BY24" s="219"/>
      <c r="BZ24" s="219"/>
      <c r="CA24" s="219"/>
      <c r="CB24" s="219"/>
      <c r="CC24" s="219"/>
      <c r="CD24" s="219"/>
      <c r="CE24" s="59"/>
      <c r="CF24" s="59"/>
      <c r="CG24" s="59"/>
      <c r="CH24" s="59"/>
      <c r="CI24" s="59"/>
      <c r="CJ24" s="59"/>
      <c r="CK24" s="59"/>
      <c r="CL24" s="59"/>
      <c r="CM24" s="59"/>
      <c r="CN24" s="59"/>
      <c r="CO24" s="59"/>
      <c r="CP24" s="59"/>
      <c r="CQ24" s="59"/>
    </row>
    <row r="25" spans="1:95" s="1" customFormat="1" ht="45" customHeight="1" x14ac:dyDescent="0.2">
      <c r="A25" s="372"/>
      <c r="B25" s="239" t="s">
        <v>23</v>
      </c>
      <c r="C25" s="127" t="s">
        <v>779</v>
      </c>
      <c r="D25" s="626"/>
      <c r="E25" s="673"/>
      <c r="F25" s="626"/>
      <c r="G25" s="673"/>
      <c r="H25" s="626"/>
      <c r="I25" s="673"/>
      <c r="J25" s="626"/>
      <c r="K25" s="673"/>
      <c r="L25" s="626"/>
      <c r="M25" s="673"/>
      <c r="N25" s="626"/>
      <c r="O25" s="673"/>
      <c r="P25" s="626"/>
      <c r="Q25" s="673"/>
      <c r="R25" s="626"/>
      <c r="S25" s="673"/>
      <c r="T25" s="626"/>
      <c r="U25" s="673"/>
      <c r="V25" s="626"/>
      <c r="W25" s="673"/>
      <c r="X25" s="194"/>
      <c r="Y25" s="273">
        <f t="shared" ref="Y25:Y28" si="2">IF(OR(D25="s",F25="s",H25="s",J25="s",L25="s",N25="s",P25="s",R25="s",T25="s",V25="s"), 0, IF(OR(D25="a",F25="a",H25="a",J25="a",L25="a",N25="a",P25="a",R25="a",T25="a",V25="a"),Z25,0))</f>
        <v>0</v>
      </c>
      <c r="Z25" s="369">
        <v>15</v>
      </c>
      <c r="AA25" s="10">
        <f>IF((COUNTIF(D25:W25,"a")+COUNTIF(D25:W25,"s"))&gt;0,IF(OR((COUNTIF(D27:W27,"a")+COUNTIF(D27:W27,"s"))),0,COUNTIF(D25:W25,"a")+COUNTIF(D25:W25,"s")),COUNTIF(D25:W25,"a")+COUNTIF(D25:W25,"s"))</f>
        <v>0</v>
      </c>
      <c r="AB25" s="249"/>
      <c r="AC25" s="219"/>
      <c r="AD25" s="222"/>
      <c r="AE25" s="219"/>
      <c r="AF25" s="219"/>
      <c r="AG25" s="219"/>
      <c r="AH25" s="219"/>
      <c r="AI25" s="219"/>
      <c r="AJ25" s="219"/>
      <c r="AK25" s="219"/>
      <c r="AL25" s="219"/>
      <c r="AM25" s="219"/>
      <c r="AN25" s="219"/>
      <c r="AO25" s="219"/>
      <c r="AP25" s="219"/>
      <c r="AQ25" s="219"/>
      <c r="AR25" s="219"/>
      <c r="AS25" s="219"/>
      <c r="AT25" s="219"/>
      <c r="AU25" s="219"/>
      <c r="AV25" s="219"/>
      <c r="AW25" s="219"/>
      <c r="AX25" s="219"/>
      <c r="AY25" s="219"/>
      <c r="AZ25" s="219"/>
      <c r="BA25" s="219"/>
      <c r="BB25" s="219"/>
      <c r="BC25" s="219"/>
      <c r="BD25" s="219"/>
      <c r="BE25" s="219"/>
      <c r="BF25" s="219"/>
      <c r="BG25" s="219"/>
      <c r="BH25" s="219"/>
      <c r="BI25" s="219"/>
      <c r="BJ25" s="219"/>
      <c r="BK25" s="219"/>
      <c r="BL25" s="219"/>
      <c r="BM25" s="219"/>
      <c r="BN25" s="219"/>
      <c r="BO25" s="219"/>
      <c r="BP25" s="219"/>
      <c r="BQ25" s="219"/>
      <c r="BR25" s="219"/>
      <c r="BS25" s="219"/>
      <c r="BT25" s="219"/>
      <c r="BU25" s="219"/>
      <c r="BV25" s="219"/>
      <c r="BW25" s="219"/>
      <c r="BX25" s="219"/>
      <c r="BY25" s="219"/>
      <c r="BZ25" s="219"/>
      <c r="CA25" s="219"/>
      <c r="CB25" s="219"/>
      <c r="CC25" s="219"/>
      <c r="CD25" s="219"/>
      <c r="CE25" s="219"/>
      <c r="CF25" s="219"/>
      <c r="CG25" s="59"/>
      <c r="CH25" s="59"/>
      <c r="CI25" s="59"/>
      <c r="CJ25" s="59"/>
      <c r="CK25" s="59"/>
      <c r="CL25" s="59"/>
      <c r="CM25" s="59"/>
    </row>
    <row r="26" spans="1:95" s="1" customFormat="1" ht="45" customHeight="1" x14ac:dyDescent="0.2">
      <c r="A26" s="372"/>
      <c r="B26" s="239" t="s">
        <v>780</v>
      </c>
      <c r="C26" s="127" t="s">
        <v>1078</v>
      </c>
      <c r="D26" s="626"/>
      <c r="E26" s="673"/>
      <c r="F26" s="626"/>
      <c r="G26" s="673"/>
      <c r="H26" s="626"/>
      <c r="I26" s="673"/>
      <c r="J26" s="626"/>
      <c r="K26" s="673"/>
      <c r="L26" s="626"/>
      <c r="M26" s="673"/>
      <c r="N26" s="626"/>
      <c r="O26" s="673"/>
      <c r="P26" s="626"/>
      <c r="Q26" s="673"/>
      <c r="R26" s="626"/>
      <c r="S26" s="673"/>
      <c r="T26" s="626"/>
      <c r="U26" s="673"/>
      <c r="V26" s="626"/>
      <c r="W26" s="673"/>
      <c r="X26" s="194"/>
      <c r="Y26" s="103">
        <f t="shared" si="2"/>
        <v>0</v>
      </c>
      <c r="Z26" s="369">
        <v>10</v>
      </c>
      <c r="AA26" s="10">
        <f>IF((COUNTIF(D26:W26,"a")+COUNTIF(D26:W26,"s"))&gt;0,IF(OR((COUNTIF(D27:W27,"a")+COUNTIF(D27:W27,"s"))),0,COUNTIF(D26:W26,"a")+COUNTIF(D26:W26,"s")),COUNTIF(D26:W26,"a")+COUNTIF(D26:W26,"s"))</f>
        <v>0</v>
      </c>
      <c r="AB26" s="249"/>
      <c r="AC26" s="219"/>
      <c r="AD26" s="222" t="s">
        <v>52</v>
      </c>
      <c r="AE26" s="219"/>
      <c r="AF26" s="219"/>
      <c r="AG26" s="219"/>
      <c r="AH26" s="219"/>
      <c r="AI26" s="219"/>
      <c r="AJ26" s="219"/>
      <c r="AK26" s="219"/>
      <c r="AL26" s="219"/>
      <c r="AM26" s="219"/>
      <c r="AN26" s="219"/>
      <c r="AO26" s="219"/>
      <c r="AP26" s="219"/>
      <c r="AQ26" s="219"/>
      <c r="AR26" s="219"/>
      <c r="AS26" s="219"/>
      <c r="AT26" s="219"/>
      <c r="AU26" s="219"/>
      <c r="AV26" s="219"/>
      <c r="AW26" s="219"/>
      <c r="AX26" s="219"/>
      <c r="AY26" s="219"/>
      <c r="AZ26" s="219"/>
      <c r="BA26" s="219"/>
      <c r="BB26" s="219"/>
      <c r="BC26" s="219"/>
      <c r="BD26" s="219"/>
      <c r="BE26" s="219"/>
      <c r="BF26" s="219"/>
      <c r="BG26" s="219"/>
      <c r="BH26" s="219"/>
      <c r="BI26" s="219"/>
      <c r="BJ26" s="219"/>
      <c r="BK26" s="219"/>
      <c r="BL26" s="219"/>
      <c r="BM26" s="219"/>
      <c r="BN26" s="219"/>
      <c r="BO26" s="219"/>
      <c r="BP26" s="219"/>
      <c r="BQ26" s="219"/>
      <c r="BR26" s="219"/>
      <c r="BS26" s="219"/>
      <c r="BT26" s="219"/>
      <c r="BU26" s="219"/>
      <c r="BV26" s="219"/>
      <c r="BW26" s="219"/>
      <c r="BX26" s="219"/>
      <c r="BY26" s="219"/>
      <c r="BZ26" s="219"/>
      <c r="CA26" s="219"/>
      <c r="CB26" s="219"/>
      <c r="CC26" s="219"/>
      <c r="CD26" s="219"/>
      <c r="CE26" s="219"/>
      <c r="CF26" s="219"/>
      <c r="CG26" s="59"/>
      <c r="CH26" s="59"/>
      <c r="CI26" s="59"/>
      <c r="CJ26" s="59"/>
      <c r="CK26" s="59"/>
      <c r="CL26" s="59"/>
      <c r="CM26" s="59"/>
    </row>
    <row r="27" spans="1:95" s="1" customFormat="1" ht="89.45" customHeight="1" x14ac:dyDescent="0.2">
      <c r="A27" s="372"/>
      <c r="B27" s="245" t="s">
        <v>781</v>
      </c>
      <c r="C27" s="451" t="s">
        <v>782</v>
      </c>
      <c r="D27" s="626"/>
      <c r="E27" s="673"/>
      <c r="F27" s="626"/>
      <c r="G27" s="673"/>
      <c r="H27" s="626"/>
      <c r="I27" s="673"/>
      <c r="J27" s="626"/>
      <c r="K27" s="673"/>
      <c r="L27" s="626"/>
      <c r="M27" s="673"/>
      <c r="N27" s="626"/>
      <c r="O27" s="673"/>
      <c r="P27" s="626"/>
      <c r="Q27" s="673"/>
      <c r="R27" s="626"/>
      <c r="S27" s="673"/>
      <c r="T27" s="626"/>
      <c r="U27" s="673"/>
      <c r="V27" s="626"/>
      <c r="W27" s="673"/>
      <c r="X27" s="194"/>
      <c r="Y27" s="324">
        <f t="shared" si="2"/>
        <v>0</v>
      </c>
      <c r="Z27" s="369">
        <v>25</v>
      </c>
      <c r="AA27" s="10">
        <f>IF((COUNTIF(D27:W27,"a")+COUNTIF(D27:W27,"s"))&gt;0,IF((COUNTIF(D25:W26,"a")+COUNTIF(D25:W26,"s"))&gt;0,0,COUNTIF(D27:W27,"a")+COUNTIF(D27:W27,"s")), COUNTIF(D27:W27,"a")+COUNTIF(D27:W27,"s"))</f>
        <v>0</v>
      </c>
      <c r="AB27" s="249"/>
      <c r="AC27" s="219"/>
      <c r="AD27" s="222"/>
      <c r="AE27" s="219"/>
      <c r="AF27" s="219"/>
      <c r="AG27" s="219"/>
      <c r="AH27" s="219"/>
      <c r="AI27" s="219"/>
      <c r="AJ27" s="219"/>
      <c r="AK27" s="219"/>
      <c r="AL27" s="219"/>
      <c r="AM27" s="219"/>
      <c r="AN27" s="219"/>
      <c r="AO27" s="219"/>
      <c r="AP27" s="219"/>
      <c r="AQ27" s="219"/>
      <c r="AR27" s="219"/>
      <c r="AS27" s="219"/>
      <c r="AT27" s="219"/>
      <c r="AU27" s="219"/>
      <c r="AV27" s="219"/>
      <c r="AW27" s="219"/>
      <c r="AX27" s="219"/>
      <c r="AY27" s="219"/>
      <c r="AZ27" s="219"/>
      <c r="BA27" s="219"/>
      <c r="BB27" s="219"/>
      <c r="BC27" s="219"/>
      <c r="BD27" s="219"/>
      <c r="BE27" s="219"/>
      <c r="BF27" s="219"/>
      <c r="BG27" s="219"/>
      <c r="BH27" s="219"/>
      <c r="BI27" s="219"/>
      <c r="BJ27" s="219"/>
      <c r="BK27" s="219"/>
      <c r="BL27" s="219"/>
      <c r="BM27" s="219"/>
      <c r="BN27" s="219"/>
      <c r="BO27" s="219"/>
      <c r="BP27" s="219"/>
      <c r="BQ27" s="219"/>
      <c r="BR27" s="219"/>
      <c r="BS27" s="219"/>
      <c r="BT27" s="219"/>
      <c r="BU27" s="219"/>
      <c r="BV27" s="219"/>
      <c r="BW27" s="219"/>
      <c r="BX27" s="219"/>
      <c r="BY27" s="219"/>
      <c r="BZ27" s="219"/>
      <c r="CA27" s="219"/>
      <c r="CB27" s="219"/>
      <c r="CC27" s="219"/>
      <c r="CD27" s="219"/>
      <c r="CE27" s="219"/>
      <c r="CF27" s="219"/>
      <c r="CG27" s="59"/>
      <c r="CH27" s="59"/>
      <c r="CI27" s="59"/>
      <c r="CJ27" s="59"/>
      <c r="CK27" s="59"/>
      <c r="CL27" s="59"/>
      <c r="CM27" s="59"/>
    </row>
    <row r="28" spans="1:95" s="1" customFormat="1" ht="67.7" customHeight="1" thickBot="1" x14ac:dyDescent="0.25">
      <c r="A28" s="372"/>
      <c r="B28" s="239" t="s">
        <v>783</v>
      </c>
      <c r="C28" s="127" t="s">
        <v>784</v>
      </c>
      <c r="D28" s="626"/>
      <c r="E28" s="673"/>
      <c r="F28" s="626"/>
      <c r="G28" s="673"/>
      <c r="H28" s="626"/>
      <c r="I28" s="673"/>
      <c r="J28" s="626"/>
      <c r="K28" s="673"/>
      <c r="L28" s="626"/>
      <c r="M28" s="673"/>
      <c r="N28" s="626"/>
      <c r="O28" s="673"/>
      <c r="P28" s="626"/>
      <c r="Q28" s="673"/>
      <c r="R28" s="626"/>
      <c r="S28" s="673"/>
      <c r="T28" s="626"/>
      <c r="U28" s="673"/>
      <c r="V28" s="626"/>
      <c r="W28" s="673"/>
      <c r="X28" s="194"/>
      <c r="Y28" s="318">
        <f t="shared" si="2"/>
        <v>0</v>
      </c>
      <c r="Z28" s="369">
        <v>10</v>
      </c>
      <c r="AA28" s="10">
        <f t="shared" ref="AA28" si="3">COUNTIF(D28:W28,"a")+COUNTIF(D28:W28,"s")</f>
        <v>0</v>
      </c>
      <c r="AB28" s="437"/>
      <c r="AC28" s="219"/>
      <c r="AD28" s="222" t="s">
        <v>785</v>
      </c>
      <c r="AE28" s="219"/>
      <c r="AF28" s="219"/>
      <c r="AG28" s="219"/>
      <c r="AH28" s="219"/>
      <c r="AI28" s="219"/>
      <c r="AJ28" s="219"/>
      <c r="AK28" s="219"/>
      <c r="AL28" s="219"/>
      <c r="AM28" s="219"/>
      <c r="AN28" s="219"/>
      <c r="AO28" s="219"/>
      <c r="AP28" s="219"/>
      <c r="AQ28" s="219"/>
      <c r="AR28" s="219"/>
      <c r="AS28" s="219"/>
      <c r="AT28" s="219"/>
      <c r="AU28" s="219"/>
      <c r="AV28" s="219"/>
      <c r="AW28" s="219"/>
      <c r="AX28" s="219"/>
      <c r="AY28" s="219"/>
      <c r="AZ28" s="219"/>
      <c r="BA28" s="219"/>
      <c r="BB28" s="219"/>
      <c r="BC28" s="219"/>
      <c r="BD28" s="219"/>
      <c r="BE28" s="219"/>
      <c r="BF28" s="219"/>
      <c r="BG28" s="219"/>
      <c r="BH28" s="219"/>
      <c r="BI28" s="219"/>
      <c r="BJ28" s="219"/>
      <c r="BK28" s="219"/>
      <c r="BL28" s="219"/>
      <c r="BM28" s="219"/>
      <c r="BN28" s="219"/>
      <c r="BO28" s="219"/>
      <c r="BP28" s="219"/>
      <c r="BQ28" s="219"/>
      <c r="BR28" s="219"/>
      <c r="BS28" s="219"/>
      <c r="BT28" s="219"/>
      <c r="BU28" s="219"/>
      <c r="BV28" s="219"/>
      <c r="BW28" s="219"/>
      <c r="BX28" s="219"/>
      <c r="BY28" s="219"/>
      <c r="BZ28" s="219"/>
      <c r="CA28" s="219"/>
      <c r="CB28" s="219"/>
      <c r="CC28" s="219"/>
      <c r="CD28" s="219"/>
      <c r="CE28" s="219"/>
      <c r="CF28" s="219"/>
      <c r="CG28" s="59"/>
      <c r="CH28" s="59"/>
      <c r="CI28" s="59"/>
      <c r="CJ28" s="59"/>
      <c r="CK28" s="59"/>
      <c r="CL28" s="59"/>
      <c r="CM28" s="59"/>
    </row>
    <row r="29" spans="1:95" s="1" customFormat="1" ht="21" customHeight="1" thickTop="1" thickBot="1" x14ac:dyDescent="0.25">
      <c r="A29" s="372"/>
      <c r="B29" s="2"/>
      <c r="C29" s="5"/>
      <c r="D29" s="679" t="s">
        <v>198</v>
      </c>
      <c r="E29" s="683"/>
      <c r="F29" s="683"/>
      <c r="G29" s="683"/>
      <c r="H29" s="683"/>
      <c r="I29" s="683"/>
      <c r="J29" s="683"/>
      <c r="K29" s="683"/>
      <c r="L29" s="683"/>
      <c r="M29" s="683"/>
      <c r="N29" s="683"/>
      <c r="O29" s="683"/>
      <c r="P29" s="683"/>
      <c r="Q29" s="683"/>
      <c r="R29" s="683"/>
      <c r="S29" s="683"/>
      <c r="T29" s="683"/>
      <c r="U29" s="683"/>
      <c r="V29" s="683"/>
      <c r="W29" s="683"/>
      <c r="X29" s="684"/>
      <c r="Y29" s="240">
        <f>SUM(Y24:Y28)</f>
        <v>0</v>
      </c>
      <c r="Z29" s="370">
        <f>SUM(Z24:Z26)+SUM(Z28:Z28)</f>
        <v>45</v>
      </c>
      <c r="AA29" s="10"/>
      <c r="AB29" s="59"/>
      <c r="AC29" s="219"/>
      <c r="AD29" s="222"/>
      <c r="AE29" s="219"/>
      <c r="AF29" s="219"/>
      <c r="AG29" s="219"/>
      <c r="AH29" s="219"/>
      <c r="AI29" s="219"/>
      <c r="AJ29" s="219"/>
      <c r="AK29" s="219"/>
      <c r="AL29" s="219"/>
      <c r="AM29" s="219"/>
      <c r="AN29" s="219"/>
      <c r="AO29" s="219"/>
      <c r="AP29" s="219"/>
      <c r="AQ29" s="219"/>
      <c r="AR29" s="219"/>
      <c r="AS29" s="219"/>
      <c r="AT29" s="219"/>
      <c r="AU29" s="219"/>
      <c r="AV29" s="219"/>
      <c r="AW29" s="219"/>
      <c r="AX29" s="219"/>
      <c r="AY29" s="219"/>
      <c r="AZ29" s="219"/>
      <c r="BA29" s="219"/>
      <c r="BB29" s="219"/>
      <c r="BC29" s="219"/>
      <c r="BD29" s="219"/>
      <c r="BE29" s="219"/>
      <c r="BF29" s="219"/>
      <c r="BG29" s="219"/>
      <c r="BH29" s="219"/>
      <c r="BI29" s="219"/>
      <c r="BJ29" s="219"/>
      <c r="BK29" s="219"/>
      <c r="BL29" s="219"/>
      <c r="BM29" s="219"/>
      <c r="BN29" s="219"/>
      <c r="BO29" s="219"/>
      <c r="BP29" s="219"/>
      <c r="BQ29" s="219"/>
      <c r="BR29" s="219"/>
      <c r="BS29" s="219"/>
      <c r="BT29" s="219"/>
      <c r="BU29" s="219"/>
      <c r="BV29" s="219"/>
      <c r="BW29" s="219"/>
      <c r="BX29" s="219"/>
      <c r="BY29" s="219"/>
      <c r="BZ29" s="219"/>
      <c r="CA29" s="219"/>
      <c r="CB29" s="219"/>
      <c r="CC29" s="219"/>
      <c r="CD29" s="219"/>
      <c r="CE29" s="219"/>
      <c r="CF29" s="219"/>
      <c r="CG29" s="59"/>
      <c r="CH29" s="59"/>
      <c r="CI29" s="59"/>
      <c r="CJ29" s="59"/>
      <c r="CK29" s="59"/>
      <c r="CL29" s="59"/>
      <c r="CM29" s="59"/>
    </row>
    <row r="30" spans="1:95" s="1" customFormat="1" ht="21" customHeight="1" thickBot="1" x14ac:dyDescent="0.25">
      <c r="A30" s="372"/>
      <c r="B30" s="4"/>
      <c r="C30" s="5"/>
      <c r="D30" s="705"/>
      <c r="E30" s="706"/>
      <c r="F30" s="863">
        <v>20</v>
      </c>
      <c r="G30" s="677"/>
      <c r="H30" s="677"/>
      <c r="I30" s="677"/>
      <c r="J30" s="677"/>
      <c r="K30" s="677"/>
      <c r="L30" s="677"/>
      <c r="M30" s="677"/>
      <c r="N30" s="677"/>
      <c r="O30" s="677"/>
      <c r="P30" s="677"/>
      <c r="Q30" s="677"/>
      <c r="R30" s="677"/>
      <c r="S30" s="677"/>
      <c r="T30" s="677"/>
      <c r="U30" s="677"/>
      <c r="V30" s="677"/>
      <c r="W30" s="677"/>
      <c r="X30" s="677"/>
      <c r="Y30" s="677"/>
      <c r="Z30" s="678"/>
      <c r="AA30" s="10"/>
      <c r="AB30" s="59"/>
      <c r="AC30" s="219"/>
      <c r="AD30" s="222"/>
      <c r="AE30" s="219"/>
      <c r="AF30" s="219"/>
      <c r="AG30" s="219"/>
      <c r="AH30" s="219"/>
      <c r="AI30" s="219"/>
      <c r="AJ30" s="219"/>
      <c r="AK30" s="219"/>
      <c r="AL30" s="219"/>
      <c r="AM30" s="219"/>
      <c r="AN30" s="219"/>
      <c r="AO30" s="219"/>
      <c r="AP30" s="219"/>
      <c r="AQ30" s="219"/>
      <c r="AR30" s="219"/>
      <c r="AS30" s="219"/>
      <c r="AT30" s="219"/>
      <c r="AU30" s="219"/>
      <c r="AV30" s="219"/>
      <c r="AW30" s="219"/>
      <c r="AX30" s="219"/>
      <c r="AY30" s="219"/>
      <c r="AZ30" s="219"/>
      <c r="BA30" s="219"/>
      <c r="BB30" s="219"/>
      <c r="BC30" s="219"/>
      <c r="BD30" s="219"/>
      <c r="BE30" s="219"/>
      <c r="BF30" s="219"/>
      <c r="BG30" s="219"/>
      <c r="BH30" s="219"/>
      <c r="BI30" s="219"/>
      <c r="BJ30" s="219"/>
      <c r="BK30" s="219"/>
      <c r="BL30" s="219"/>
      <c r="BM30" s="219"/>
      <c r="BN30" s="219"/>
      <c r="BO30" s="219"/>
      <c r="BP30" s="219"/>
      <c r="BQ30" s="219"/>
      <c r="BR30" s="219"/>
      <c r="BS30" s="219"/>
      <c r="BT30" s="219"/>
      <c r="BU30" s="219"/>
      <c r="BV30" s="219"/>
      <c r="BW30" s="219"/>
      <c r="BX30" s="219"/>
      <c r="BY30" s="219"/>
      <c r="BZ30" s="219"/>
      <c r="CA30" s="219"/>
      <c r="CB30" s="219"/>
      <c r="CC30" s="219"/>
      <c r="CD30" s="219"/>
      <c r="CE30" s="219"/>
      <c r="CF30" s="219"/>
      <c r="CG30" s="59"/>
      <c r="CH30" s="59"/>
      <c r="CI30" s="59"/>
      <c r="CJ30" s="59"/>
      <c r="CK30" s="59"/>
      <c r="CL30" s="59"/>
      <c r="CM30" s="59"/>
    </row>
    <row r="31" spans="1:95" ht="30" customHeight="1" thickBot="1" x14ac:dyDescent="0.25">
      <c r="A31" s="379"/>
      <c r="B31" s="236">
        <v>1500</v>
      </c>
      <c r="C31" s="156" t="s">
        <v>46</v>
      </c>
      <c r="D31" s="31"/>
      <c r="E31" s="32"/>
      <c r="F31" s="33"/>
      <c r="G31" s="34"/>
      <c r="H31" s="24"/>
      <c r="I31" s="32"/>
      <c r="J31" s="26" t="s">
        <v>569</v>
      </c>
      <c r="K31" s="34"/>
      <c r="L31" s="24"/>
      <c r="M31" s="32"/>
      <c r="N31" s="33" t="s">
        <v>569</v>
      </c>
      <c r="O31" s="34"/>
      <c r="P31" s="31"/>
      <c r="Q31" s="32"/>
      <c r="R31" s="33"/>
      <c r="S31" s="34"/>
      <c r="T31" s="31"/>
      <c r="U31" s="32"/>
      <c r="V31" s="33"/>
      <c r="W31" s="32"/>
      <c r="X31" s="36"/>
      <c r="Y31" s="32"/>
      <c r="Z31" s="32"/>
      <c r="AA31" s="59"/>
      <c r="AD31" s="229"/>
    </row>
    <row r="32" spans="1:95" ht="45" customHeight="1" x14ac:dyDescent="0.2">
      <c r="A32" s="372"/>
      <c r="B32" s="239" t="s">
        <v>141</v>
      </c>
      <c r="C32" s="127" t="s">
        <v>490</v>
      </c>
      <c r="D32" s="824"/>
      <c r="E32" s="824"/>
      <c r="F32" s="824"/>
      <c r="G32" s="824"/>
      <c r="H32" s="824"/>
      <c r="I32" s="824"/>
      <c r="J32" s="824"/>
      <c r="K32" s="824"/>
      <c r="L32" s="824"/>
      <c r="M32" s="824"/>
      <c r="N32" s="824"/>
      <c r="O32" s="824"/>
      <c r="P32" s="824"/>
      <c r="Q32" s="824"/>
      <c r="R32" s="824"/>
      <c r="S32" s="824"/>
      <c r="T32" s="824"/>
      <c r="U32" s="824"/>
      <c r="V32" s="824"/>
      <c r="W32" s="824"/>
      <c r="X32" s="113"/>
      <c r="Y32" s="106">
        <f t="shared" ref="Y32:Y35" si="4">IF(OR(D32="s",F32="s",H32="s",J32="s",L32="s",N32="s",P32="s",R32="s",T32="s",V32="s"), 0, IF(OR(D32="a",F32="a",H32="a",J32="a",L32="a",N32="a",P32="a",R32="a",T32="a",V32="a"),Z32,0))</f>
        <v>0</v>
      </c>
      <c r="Z32" s="369">
        <v>10</v>
      </c>
      <c r="AA32" s="56">
        <f t="shared" ref="AA32:AA35" si="5">COUNTIF(D32:W32,"a")+COUNTIF(D32:W32,"s")</f>
        <v>0</v>
      </c>
      <c r="AB32" s="437"/>
      <c r="AD32" s="229" t="s">
        <v>52</v>
      </c>
    </row>
    <row r="33" spans="1:91" ht="45" customHeight="1" x14ac:dyDescent="0.2">
      <c r="A33" s="372"/>
      <c r="B33" s="234" t="s">
        <v>142</v>
      </c>
      <c r="C33" s="128" t="s">
        <v>458</v>
      </c>
      <c r="D33" s="824"/>
      <c r="E33" s="824"/>
      <c r="F33" s="824"/>
      <c r="G33" s="824"/>
      <c r="H33" s="824"/>
      <c r="I33" s="824"/>
      <c r="J33" s="824"/>
      <c r="K33" s="824"/>
      <c r="L33" s="824"/>
      <c r="M33" s="824"/>
      <c r="N33" s="824"/>
      <c r="O33" s="824"/>
      <c r="P33" s="824"/>
      <c r="Q33" s="824"/>
      <c r="R33" s="824"/>
      <c r="S33" s="824"/>
      <c r="T33" s="824"/>
      <c r="U33" s="824"/>
      <c r="V33" s="824"/>
      <c r="W33" s="824"/>
      <c r="X33" s="113"/>
      <c r="Y33" s="106">
        <f t="shared" si="4"/>
        <v>0</v>
      </c>
      <c r="Z33" s="373">
        <v>15</v>
      </c>
      <c r="AA33" s="56">
        <f t="shared" si="5"/>
        <v>0</v>
      </c>
      <c r="AB33" s="437"/>
      <c r="AD33" s="229" t="s">
        <v>52</v>
      </c>
    </row>
    <row r="34" spans="1:91" ht="45" customHeight="1" x14ac:dyDescent="0.2">
      <c r="A34" s="372"/>
      <c r="B34" s="239" t="s">
        <v>385</v>
      </c>
      <c r="C34" s="133" t="s">
        <v>153</v>
      </c>
      <c r="D34" s="864"/>
      <c r="E34" s="864"/>
      <c r="F34" s="864"/>
      <c r="G34" s="864"/>
      <c r="H34" s="864"/>
      <c r="I34" s="864"/>
      <c r="J34" s="864"/>
      <c r="K34" s="864"/>
      <c r="L34" s="864"/>
      <c r="M34" s="864"/>
      <c r="N34" s="864"/>
      <c r="O34" s="864"/>
      <c r="P34" s="864"/>
      <c r="Q34" s="864"/>
      <c r="R34" s="864"/>
      <c r="S34" s="864"/>
      <c r="T34" s="864"/>
      <c r="U34" s="864"/>
      <c r="V34" s="864"/>
      <c r="W34" s="864"/>
      <c r="X34" s="113"/>
      <c r="Y34" s="107">
        <f t="shared" si="4"/>
        <v>0</v>
      </c>
      <c r="Z34" s="373">
        <v>10</v>
      </c>
      <c r="AA34" s="56">
        <f t="shared" si="5"/>
        <v>0</v>
      </c>
      <c r="AB34" s="437"/>
      <c r="AD34" s="229"/>
    </row>
    <row r="35" spans="1:91" ht="45" customHeight="1" thickBot="1" x14ac:dyDescent="0.25">
      <c r="A35" s="372"/>
      <c r="B35" s="234" t="s">
        <v>317</v>
      </c>
      <c r="C35" s="128" t="s">
        <v>1</v>
      </c>
      <c r="D35" s="738"/>
      <c r="E35" s="738"/>
      <c r="F35" s="738"/>
      <c r="G35" s="738"/>
      <c r="H35" s="738"/>
      <c r="I35" s="738"/>
      <c r="J35" s="738"/>
      <c r="K35" s="738"/>
      <c r="L35" s="738"/>
      <c r="M35" s="738"/>
      <c r="N35" s="738"/>
      <c r="O35" s="738"/>
      <c r="P35" s="738"/>
      <c r="Q35" s="738"/>
      <c r="R35" s="738"/>
      <c r="S35" s="738"/>
      <c r="T35" s="738"/>
      <c r="U35" s="738"/>
      <c r="V35" s="738"/>
      <c r="W35" s="738"/>
      <c r="X35" s="113"/>
      <c r="Y35" s="106">
        <f t="shared" si="4"/>
        <v>0</v>
      </c>
      <c r="Z35" s="373">
        <v>10</v>
      </c>
      <c r="AA35" s="56">
        <f t="shared" si="5"/>
        <v>0</v>
      </c>
      <c r="AB35" s="437"/>
      <c r="AD35" s="229"/>
    </row>
    <row r="36" spans="1:91" ht="21" customHeight="1" thickTop="1" thickBot="1" x14ac:dyDescent="0.25">
      <c r="A36" s="372"/>
      <c r="B36" s="16"/>
      <c r="C36" s="593"/>
      <c r="D36" s="679" t="s">
        <v>198</v>
      </c>
      <c r="E36" s="680"/>
      <c r="F36" s="680"/>
      <c r="G36" s="680"/>
      <c r="H36" s="680"/>
      <c r="I36" s="680"/>
      <c r="J36" s="680"/>
      <c r="K36" s="680"/>
      <c r="L36" s="680"/>
      <c r="M36" s="680"/>
      <c r="N36" s="680"/>
      <c r="O36" s="680"/>
      <c r="P36" s="680"/>
      <c r="Q36" s="680"/>
      <c r="R36" s="680"/>
      <c r="S36" s="680"/>
      <c r="T36" s="680"/>
      <c r="U36" s="680"/>
      <c r="V36" s="680"/>
      <c r="W36" s="680"/>
      <c r="X36" s="681"/>
      <c r="Y36" s="22">
        <f>SUM(Y32:Y35)</f>
        <v>0</v>
      </c>
      <c r="Z36" s="374">
        <f>SUM(Z32:Z35)</f>
        <v>45</v>
      </c>
      <c r="AA36" s="59"/>
      <c r="AB36" s="59"/>
      <c r="AD36" s="229"/>
    </row>
    <row r="37" spans="1:91" ht="21" customHeight="1" thickBot="1" x14ac:dyDescent="0.25">
      <c r="A37" s="361"/>
      <c r="B37" s="23"/>
      <c r="C37" s="279"/>
      <c r="D37" s="705"/>
      <c r="E37" s="720"/>
      <c r="F37" s="868">
        <v>25</v>
      </c>
      <c r="G37" s="677"/>
      <c r="H37" s="677"/>
      <c r="I37" s="677"/>
      <c r="J37" s="677"/>
      <c r="K37" s="677"/>
      <c r="L37" s="677"/>
      <c r="M37" s="677"/>
      <c r="N37" s="677"/>
      <c r="O37" s="677"/>
      <c r="P37" s="677"/>
      <c r="Q37" s="677"/>
      <c r="R37" s="677"/>
      <c r="S37" s="677"/>
      <c r="T37" s="677"/>
      <c r="U37" s="677"/>
      <c r="V37" s="677"/>
      <c r="W37" s="677"/>
      <c r="X37" s="677"/>
      <c r="Y37" s="677"/>
      <c r="Z37" s="678"/>
      <c r="AA37" s="59"/>
      <c r="AB37" s="59"/>
      <c r="AD37" s="229"/>
    </row>
    <row r="38" spans="1:91" s="1" customFormat="1" ht="30" customHeight="1" thickBot="1" x14ac:dyDescent="0.25">
      <c r="A38" s="358"/>
      <c r="B38" s="269" t="s">
        <v>910</v>
      </c>
      <c r="C38" s="172" t="s">
        <v>911</v>
      </c>
      <c r="D38" s="316"/>
      <c r="E38" s="314"/>
      <c r="F38" s="317"/>
      <c r="G38" s="315"/>
      <c r="H38" s="474"/>
      <c r="I38" s="314"/>
      <c r="J38" s="184"/>
      <c r="K38" s="315"/>
      <c r="L38" s="474"/>
      <c r="M38" s="314"/>
      <c r="N38" s="29"/>
      <c r="O38" s="315"/>
      <c r="P38" s="316"/>
      <c r="Q38" s="314"/>
      <c r="R38" s="317"/>
      <c r="S38" s="315"/>
      <c r="T38" s="316"/>
      <c r="U38" s="314"/>
      <c r="V38" s="317"/>
      <c r="W38" s="314"/>
      <c r="X38" s="343"/>
      <c r="Y38" s="436"/>
      <c r="Z38" s="388"/>
      <c r="AA38" s="253"/>
      <c r="AB38" s="59"/>
      <c r="AC38" s="219"/>
      <c r="AD38" s="222"/>
      <c r="AE38" s="219"/>
      <c r="AF38" s="219"/>
      <c r="AG38" s="219"/>
      <c r="AH38" s="219"/>
      <c r="AI38" s="219"/>
      <c r="AJ38" s="219"/>
      <c r="AK38" s="219"/>
      <c r="AL38" s="219"/>
      <c r="AM38" s="219"/>
      <c r="AN38" s="219"/>
      <c r="AO38" s="219"/>
      <c r="AP38" s="219"/>
      <c r="AQ38" s="219"/>
      <c r="AR38" s="219"/>
      <c r="AS38" s="219"/>
      <c r="AT38" s="219"/>
      <c r="AU38" s="219"/>
      <c r="AV38" s="219"/>
      <c r="AW38" s="219"/>
      <c r="AX38" s="219"/>
      <c r="AY38" s="219"/>
      <c r="AZ38" s="219"/>
      <c r="BA38" s="219"/>
      <c r="BB38" s="219"/>
      <c r="BC38" s="219"/>
      <c r="BD38" s="219"/>
      <c r="BE38" s="219"/>
      <c r="BF38" s="219"/>
      <c r="BG38" s="219"/>
      <c r="BH38" s="219"/>
      <c r="BI38" s="219"/>
      <c r="BJ38" s="219"/>
      <c r="BK38" s="219"/>
      <c r="BL38" s="219"/>
      <c r="BM38" s="219"/>
      <c r="BN38" s="219"/>
      <c r="BO38" s="219"/>
      <c r="BP38" s="219"/>
      <c r="BQ38" s="219"/>
      <c r="BR38" s="219"/>
      <c r="BS38" s="219"/>
      <c r="BT38" s="219"/>
      <c r="BU38" s="219"/>
      <c r="BV38" s="219"/>
      <c r="BW38" s="219"/>
      <c r="BX38" s="219"/>
      <c r="BY38" s="219"/>
      <c r="BZ38" s="219"/>
      <c r="CA38" s="219"/>
      <c r="CB38" s="219"/>
      <c r="CC38" s="219"/>
      <c r="CD38" s="219"/>
      <c r="CE38" s="219"/>
      <c r="CF38" s="219"/>
      <c r="CG38" s="59"/>
      <c r="CH38" s="59"/>
      <c r="CI38" s="59"/>
      <c r="CJ38" s="59"/>
      <c r="CK38" s="59"/>
      <c r="CL38" s="59"/>
      <c r="CM38" s="59"/>
    </row>
    <row r="39" spans="1:91" s="1" customFormat="1" ht="67.7" customHeight="1" x14ac:dyDescent="0.2">
      <c r="A39" s="372"/>
      <c r="B39" s="231" t="s">
        <v>912</v>
      </c>
      <c r="C39" s="323" t="s">
        <v>913</v>
      </c>
      <c r="D39" s="633"/>
      <c r="E39" s="688"/>
      <c r="F39" s="633"/>
      <c r="G39" s="688"/>
      <c r="H39" s="633"/>
      <c r="I39" s="688"/>
      <c r="J39" s="633"/>
      <c r="K39" s="688"/>
      <c r="L39" s="633"/>
      <c r="M39" s="688"/>
      <c r="N39" s="633"/>
      <c r="O39" s="688"/>
      <c r="P39" s="633"/>
      <c r="Q39" s="688"/>
      <c r="R39" s="633"/>
      <c r="S39" s="688"/>
      <c r="T39" s="633"/>
      <c r="U39" s="688"/>
      <c r="V39" s="633"/>
      <c r="W39" s="688"/>
      <c r="X39" s="194"/>
      <c r="Y39" s="232">
        <f>IF(OR(D39="s",F39="s",H39="s",J39="s",L39="s",N39="s",P39="s",R39="s",T39="s",V39="s"), 0, IF(OR(D39="a",F39="a",H39="a",J39="a",L39="a",N39="a",P39="a",R39="a",T39="a",V39="a"),Z39,0))</f>
        <v>0</v>
      </c>
      <c r="Z39" s="371">
        <v>5</v>
      </c>
      <c r="AA39" s="253">
        <f>COUNTIF(D39:W39,"a")+COUNTIF(D39:W39,"s")</f>
        <v>0</v>
      </c>
      <c r="AB39" s="437"/>
      <c r="AC39" s="219"/>
      <c r="AD39" s="222"/>
      <c r="AE39" s="219"/>
      <c r="AF39" s="219"/>
      <c r="AG39" s="219"/>
      <c r="AH39" s="219"/>
      <c r="AI39" s="219"/>
      <c r="AJ39" s="219"/>
      <c r="AK39" s="219"/>
      <c r="AL39" s="219"/>
      <c r="AM39" s="219"/>
      <c r="AN39" s="219"/>
      <c r="AO39" s="219"/>
      <c r="AP39" s="219"/>
      <c r="AQ39" s="219"/>
      <c r="AR39" s="219"/>
      <c r="AS39" s="219"/>
      <c r="AT39" s="219"/>
      <c r="AU39" s="219"/>
      <c r="AV39" s="219"/>
      <c r="AW39" s="219"/>
      <c r="AX39" s="219"/>
      <c r="AY39" s="219"/>
      <c r="AZ39" s="219"/>
      <c r="BA39" s="219"/>
      <c r="BB39" s="219"/>
      <c r="BC39" s="219"/>
      <c r="BD39" s="219"/>
      <c r="BE39" s="219"/>
      <c r="BF39" s="219"/>
      <c r="BG39" s="219"/>
      <c r="BH39" s="219"/>
      <c r="BI39" s="219"/>
      <c r="BJ39" s="219"/>
      <c r="BK39" s="219"/>
      <c r="BL39" s="219"/>
      <c r="BM39" s="219"/>
      <c r="BN39" s="219"/>
      <c r="BO39" s="219"/>
      <c r="BP39" s="219"/>
      <c r="BQ39" s="219"/>
      <c r="BR39" s="219"/>
      <c r="BS39" s="219"/>
      <c r="BT39" s="219"/>
      <c r="BU39" s="219"/>
      <c r="BV39" s="219"/>
      <c r="BW39" s="219"/>
      <c r="BX39" s="219"/>
      <c r="BY39" s="219"/>
      <c r="BZ39" s="219"/>
      <c r="CA39" s="219"/>
      <c r="CB39" s="219"/>
      <c r="CC39" s="219"/>
      <c r="CD39" s="219"/>
      <c r="CE39" s="219"/>
      <c r="CF39" s="219"/>
      <c r="CG39" s="59"/>
      <c r="CH39" s="59"/>
      <c r="CI39" s="59"/>
      <c r="CJ39" s="59"/>
      <c r="CK39" s="59"/>
      <c r="CL39" s="59"/>
      <c r="CM39" s="59"/>
    </row>
    <row r="40" spans="1:91" s="1" customFormat="1" ht="45" customHeight="1" thickBot="1" x14ac:dyDescent="0.25">
      <c r="A40" s="372"/>
      <c r="B40" s="239" t="s">
        <v>914</v>
      </c>
      <c r="C40" s="127" t="s">
        <v>915</v>
      </c>
      <c r="D40" s="626"/>
      <c r="E40" s="673"/>
      <c r="F40" s="626"/>
      <c r="G40" s="673"/>
      <c r="H40" s="626"/>
      <c r="I40" s="673"/>
      <c r="J40" s="626"/>
      <c r="K40" s="673"/>
      <c r="L40" s="626"/>
      <c r="M40" s="673"/>
      <c r="N40" s="626"/>
      <c r="O40" s="673"/>
      <c r="P40" s="626"/>
      <c r="Q40" s="673"/>
      <c r="R40" s="626"/>
      <c r="S40" s="673"/>
      <c r="T40" s="626"/>
      <c r="U40" s="673"/>
      <c r="V40" s="626"/>
      <c r="W40" s="673"/>
      <c r="X40" s="194"/>
      <c r="Y40" s="318">
        <f t="shared" ref="Y40" si="6">IF(OR(D40="s",F40="s",H40="s",J40="s",L40="s",N40="s",P40="s",R40="s",T40="s",V40="s"), 0, IF(OR(D40="a",F40="a",H40="a",J40="a",L40="a",N40="a",P40="a",R40="a",T40="a",V40="a"),Z40,0))</f>
        <v>0</v>
      </c>
      <c r="Z40" s="369">
        <v>5</v>
      </c>
      <c r="AA40" s="253">
        <f t="shared" ref="AA40" si="7">COUNTIF(D40:W40,"a")+COUNTIF(D40:W40,"s")</f>
        <v>0</v>
      </c>
      <c r="AB40" s="437"/>
      <c r="AC40" s="219"/>
      <c r="AD40" s="222"/>
      <c r="AE40" s="219"/>
      <c r="AF40" s="219"/>
      <c r="AG40" s="219"/>
      <c r="AH40" s="219"/>
      <c r="AI40" s="219"/>
      <c r="AJ40" s="219"/>
      <c r="AK40" s="219"/>
      <c r="AL40" s="219"/>
      <c r="AM40" s="219"/>
      <c r="AN40" s="219"/>
      <c r="AO40" s="219"/>
      <c r="AP40" s="219"/>
      <c r="AQ40" s="219"/>
      <c r="AR40" s="219"/>
      <c r="AS40" s="219"/>
      <c r="AT40" s="219"/>
      <c r="AU40" s="219"/>
      <c r="AV40" s="219"/>
      <c r="AW40" s="219"/>
      <c r="AX40" s="219"/>
      <c r="AY40" s="219"/>
      <c r="AZ40" s="219"/>
      <c r="BA40" s="219"/>
      <c r="BB40" s="219"/>
      <c r="BC40" s="219"/>
      <c r="BD40" s="219"/>
      <c r="BE40" s="219"/>
      <c r="BF40" s="219"/>
      <c r="BG40" s="219"/>
      <c r="BH40" s="219"/>
      <c r="BI40" s="219"/>
      <c r="BJ40" s="219"/>
      <c r="BK40" s="219"/>
      <c r="BL40" s="219"/>
      <c r="BM40" s="219"/>
      <c r="BN40" s="219"/>
      <c r="BO40" s="219"/>
      <c r="BP40" s="219"/>
      <c r="BQ40" s="219"/>
      <c r="BR40" s="219"/>
      <c r="BS40" s="219"/>
      <c r="BT40" s="219"/>
      <c r="BU40" s="219"/>
      <c r="BV40" s="219"/>
      <c r="BW40" s="219"/>
      <c r="BX40" s="219"/>
      <c r="BY40" s="219"/>
      <c r="BZ40" s="219"/>
      <c r="CA40" s="219"/>
      <c r="CB40" s="219"/>
      <c r="CC40" s="219"/>
      <c r="CD40" s="219"/>
      <c r="CE40" s="219"/>
      <c r="CF40" s="219"/>
      <c r="CG40" s="59"/>
      <c r="CH40" s="59"/>
      <c r="CI40" s="59"/>
      <c r="CJ40" s="59"/>
      <c r="CK40" s="59"/>
      <c r="CL40" s="59"/>
      <c r="CM40" s="59"/>
    </row>
    <row r="41" spans="1:91" s="1" customFormat="1" ht="21" customHeight="1" thickTop="1" thickBot="1" x14ac:dyDescent="0.25">
      <c r="A41" s="372"/>
      <c r="B41" s="168"/>
      <c r="C41" s="128"/>
      <c r="D41" s="679" t="s">
        <v>198</v>
      </c>
      <c r="E41" s="683"/>
      <c r="F41" s="683"/>
      <c r="G41" s="683"/>
      <c r="H41" s="683"/>
      <c r="I41" s="683"/>
      <c r="J41" s="683"/>
      <c r="K41" s="683"/>
      <c r="L41" s="683"/>
      <c r="M41" s="683"/>
      <c r="N41" s="683"/>
      <c r="O41" s="683"/>
      <c r="P41" s="683"/>
      <c r="Q41" s="683"/>
      <c r="R41" s="683"/>
      <c r="S41" s="683"/>
      <c r="T41" s="683"/>
      <c r="U41" s="683"/>
      <c r="V41" s="683"/>
      <c r="W41" s="683"/>
      <c r="X41" s="684"/>
      <c r="Y41" s="548">
        <f>SUM(Y39:Y40)</f>
        <v>0</v>
      </c>
      <c r="Z41" s="370">
        <f>SUM(Z39:Z40)</f>
        <v>10</v>
      </c>
      <c r="AA41" s="253"/>
      <c r="AB41" s="59"/>
      <c r="AC41" s="219"/>
      <c r="AD41" s="222"/>
      <c r="AE41" s="219"/>
      <c r="AF41" s="219"/>
      <c r="AG41" s="219"/>
      <c r="AH41" s="219"/>
      <c r="AI41" s="219"/>
      <c r="AJ41" s="219"/>
      <c r="AK41" s="219"/>
      <c r="AL41" s="219"/>
      <c r="AM41" s="219"/>
      <c r="AN41" s="219"/>
      <c r="AO41" s="219"/>
      <c r="AP41" s="219"/>
      <c r="AQ41" s="219"/>
      <c r="AR41" s="219"/>
      <c r="AS41" s="219"/>
      <c r="AT41" s="219"/>
      <c r="AU41" s="219"/>
      <c r="AV41" s="219"/>
      <c r="AW41" s="219"/>
      <c r="AX41" s="219"/>
      <c r="AY41" s="219"/>
      <c r="AZ41" s="219"/>
      <c r="BA41" s="219"/>
      <c r="BB41" s="219"/>
      <c r="BC41" s="219"/>
      <c r="BD41" s="219"/>
      <c r="BE41" s="219"/>
      <c r="BF41" s="219"/>
      <c r="BG41" s="219"/>
      <c r="BH41" s="219"/>
      <c r="BI41" s="219"/>
      <c r="BJ41" s="219"/>
      <c r="BK41" s="219"/>
      <c r="BL41" s="219"/>
      <c r="BM41" s="219"/>
      <c r="BN41" s="219"/>
      <c r="BO41" s="219"/>
      <c r="BP41" s="219"/>
      <c r="BQ41" s="219"/>
      <c r="BR41" s="219"/>
      <c r="BS41" s="219"/>
      <c r="BT41" s="219"/>
      <c r="BU41" s="219"/>
      <c r="BV41" s="219"/>
      <c r="BW41" s="219"/>
      <c r="BX41" s="219"/>
      <c r="BY41" s="219"/>
      <c r="BZ41" s="219"/>
      <c r="CA41" s="219"/>
      <c r="CB41" s="219"/>
      <c r="CC41" s="219"/>
      <c r="CD41" s="219"/>
      <c r="CE41" s="219"/>
      <c r="CF41" s="219"/>
      <c r="CG41" s="59"/>
      <c r="CH41" s="59"/>
      <c r="CI41" s="59"/>
      <c r="CJ41" s="59"/>
      <c r="CK41" s="59"/>
      <c r="CL41" s="59"/>
      <c r="CM41" s="59"/>
    </row>
    <row r="42" spans="1:91" s="1" customFormat="1" ht="21" customHeight="1" thickBot="1" x14ac:dyDescent="0.25">
      <c r="A42" s="361"/>
      <c r="B42" s="549"/>
      <c r="C42" s="331"/>
      <c r="D42" s="705"/>
      <c r="E42" s="706"/>
      <c r="F42" s="865">
        <v>0</v>
      </c>
      <c r="G42" s="866"/>
      <c r="H42" s="866"/>
      <c r="I42" s="866"/>
      <c r="J42" s="866"/>
      <c r="K42" s="866"/>
      <c r="L42" s="866"/>
      <c r="M42" s="866"/>
      <c r="N42" s="866"/>
      <c r="O42" s="866"/>
      <c r="P42" s="866"/>
      <c r="Q42" s="866"/>
      <c r="R42" s="866"/>
      <c r="S42" s="866"/>
      <c r="T42" s="866"/>
      <c r="U42" s="866"/>
      <c r="V42" s="866"/>
      <c r="W42" s="866"/>
      <c r="X42" s="866"/>
      <c r="Y42" s="866"/>
      <c r="Z42" s="867"/>
      <c r="AA42" s="253"/>
      <c r="AB42" s="59"/>
      <c r="AC42" s="219"/>
      <c r="AD42" s="222"/>
      <c r="AE42" s="219"/>
      <c r="AF42" s="219"/>
      <c r="AG42" s="219"/>
      <c r="AH42" s="219"/>
      <c r="AI42" s="219"/>
      <c r="AJ42" s="219"/>
      <c r="AK42" s="219"/>
      <c r="AL42" s="219"/>
      <c r="AM42" s="219"/>
      <c r="AN42" s="219"/>
      <c r="AO42" s="219"/>
      <c r="AP42" s="219"/>
      <c r="AQ42" s="219"/>
      <c r="AR42" s="219"/>
      <c r="AS42" s="219"/>
      <c r="AT42" s="219"/>
      <c r="AU42" s="219"/>
      <c r="AV42" s="219"/>
      <c r="AW42" s="219"/>
      <c r="AX42" s="219"/>
      <c r="AY42" s="219"/>
      <c r="AZ42" s="219"/>
      <c r="BA42" s="219"/>
      <c r="BB42" s="219"/>
      <c r="BC42" s="219"/>
      <c r="BD42" s="219"/>
      <c r="BE42" s="219"/>
      <c r="BF42" s="219"/>
      <c r="BG42" s="219"/>
      <c r="BH42" s="219"/>
      <c r="BI42" s="219"/>
      <c r="BJ42" s="219"/>
      <c r="BK42" s="219"/>
      <c r="BL42" s="219"/>
      <c r="BM42" s="219"/>
      <c r="BN42" s="219"/>
      <c r="BO42" s="219"/>
      <c r="BP42" s="219"/>
      <c r="BQ42" s="219"/>
      <c r="BR42" s="219"/>
      <c r="BS42" s="219"/>
      <c r="BT42" s="219"/>
      <c r="BU42" s="219"/>
      <c r="BV42" s="219"/>
      <c r="BW42" s="219"/>
      <c r="BX42" s="219"/>
      <c r="BY42" s="219"/>
      <c r="BZ42" s="219"/>
      <c r="CA42" s="219"/>
      <c r="CB42" s="219"/>
      <c r="CC42" s="219"/>
      <c r="CD42" s="219"/>
      <c r="CE42" s="219"/>
      <c r="CF42" s="219"/>
      <c r="CG42" s="59"/>
      <c r="CH42" s="59"/>
      <c r="CI42" s="59"/>
      <c r="CJ42" s="59"/>
      <c r="CK42" s="59"/>
      <c r="CL42" s="59"/>
      <c r="CM42" s="59"/>
    </row>
    <row r="43" spans="1:91" ht="30" customHeight="1" thickBot="1" x14ac:dyDescent="0.25">
      <c r="A43" s="358"/>
      <c r="B43" s="269">
        <v>1600</v>
      </c>
      <c r="C43" s="172" t="s">
        <v>47</v>
      </c>
      <c r="D43" s="316"/>
      <c r="E43" s="314"/>
      <c r="F43" s="29" t="s">
        <v>569</v>
      </c>
      <c r="G43" s="315"/>
      <c r="H43" s="316"/>
      <c r="I43" s="314"/>
      <c r="J43" s="435"/>
      <c r="K43" s="315"/>
      <c r="L43" s="474"/>
      <c r="M43" s="314"/>
      <c r="N43" s="317"/>
      <c r="O43" s="315"/>
      <c r="P43" s="316"/>
      <c r="Q43" s="314"/>
      <c r="R43" s="317"/>
      <c r="S43" s="315"/>
      <c r="T43" s="29" t="s">
        <v>569</v>
      </c>
      <c r="U43" s="314"/>
      <c r="V43" s="317"/>
      <c r="W43" s="314"/>
      <c r="X43" s="68"/>
      <c r="Y43" s="436"/>
      <c r="Z43" s="388"/>
      <c r="AA43" s="59"/>
      <c r="AD43" s="229"/>
    </row>
    <row r="44" spans="1:91" ht="27.95" customHeight="1" x14ac:dyDescent="0.2">
      <c r="A44" s="372"/>
      <c r="B44" s="261" t="s">
        <v>143</v>
      </c>
      <c r="C44" s="135" t="s">
        <v>454</v>
      </c>
      <c r="D44" s="633"/>
      <c r="E44" s="688"/>
      <c r="F44" s="633"/>
      <c r="G44" s="688"/>
      <c r="H44" s="633"/>
      <c r="I44" s="688"/>
      <c r="J44" s="633"/>
      <c r="K44" s="688"/>
      <c r="L44" s="633"/>
      <c r="M44" s="688"/>
      <c r="N44" s="633"/>
      <c r="O44" s="688"/>
      <c r="P44" s="633"/>
      <c r="Q44" s="688"/>
      <c r="R44" s="633"/>
      <c r="S44" s="688"/>
      <c r="T44" s="633"/>
      <c r="U44" s="688"/>
      <c r="V44" s="633"/>
      <c r="W44" s="688"/>
      <c r="X44" s="113"/>
      <c r="Y44" s="102">
        <f t="shared" ref="Y44:Y51" si="8">IF(OR(D44="s",F44="s",H44="s",J44="s",L44="s",N44="s",P44="s",R44="s",T44="s",V44="s"), 0, IF(OR(D44="a",F44="a",H44="a",J44="a",L44="a",N44="a",P44="a",R44="a",T44="a",V44="a"),Z44,0))</f>
        <v>0</v>
      </c>
      <c r="Z44" s="380">
        <v>10</v>
      </c>
      <c r="AA44" s="56">
        <f t="shared" ref="AA44:AA51" si="9">COUNTIF(D44:W44,"a")+COUNTIF(D44:W44,"s")</f>
        <v>0</v>
      </c>
      <c r="AB44" s="437"/>
      <c r="AD44" s="229" t="s">
        <v>52</v>
      </c>
    </row>
    <row r="45" spans="1:91" ht="45" customHeight="1" x14ac:dyDescent="0.2">
      <c r="A45" s="372"/>
      <c r="B45" s="245" t="s">
        <v>144</v>
      </c>
      <c r="C45" s="134" t="s">
        <v>455</v>
      </c>
      <c r="D45" s="626"/>
      <c r="E45" s="673"/>
      <c r="F45" s="626"/>
      <c r="G45" s="673"/>
      <c r="H45" s="626"/>
      <c r="I45" s="673"/>
      <c r="J45" s="626"/>
      <c r="K45" s="673"/>
      <c r="L45" s="626"/>
      <c r="M45" s="673"/>
      <c r="N45" s="626"/>
      <c r="O45" s="673"/>
      <c r="P45" s="626"/>
      <c r="Q45" s="673"/>
      <c r="R45" s="626"/>
      <c r="S45" s="673"/>
      <c r="T45" s="626"/>
      <c r="U45" s="673"/>
      <c r="V45" s="626"/>
      <c r="W45" s="673"/>
      <c r="X45" s="113"/>
      <c r="Y45" s="103">
        <f t="shared" si="8"/>
        <v>0</v>
      </c>
      <c r="Z45" s="381">
        <v>5</v>
      </c>
      <c r="AA45" s="56">
        <f t="shared" si="9"/>
        <v>0</v>
      </c>
      <c r="AB45" s="437"/>
      <c r="AD45" s="229" t="s">
        <v>52</v>
      </c>
    </row>
    <row r="46" spans="1:91" ht="45" customHeight="1" x14ac:dyDescent="0.2">
      <c r="A46" s="372"/>
      <c r="B46" s="245" t="s">
        <v>315</v>
      </c>
      <c r="C46" s="134" t="s">
        <v>456</v>
      </c>
      <c r="D46" s="626"/>
      <c r="E46" s="673"/>
      <c r="F46" s="626"/>
      <c r="G46" s="673"/>
      <c r="H46" s="626"/>
      <c r="I46" s="673"/>
      <c r="J46" s="626"/>
      <c r="K46" s="673"/>
      <c r="L46" s="626"/>
      <c r="M46" s="673"/>
      <c r="N46" s="626"/>
      <c r="O46" s="673"/>
      <c r="P46" s="626"/>
      <c r="Q46" s="673"/>
      <c r="R46" s="626"/>
      <c r="S46" s="673"/>
      <c r="T46" s="626"/>
      <c r="U46" s="673"/>
      <c r="V46" s="626"/>
      <c r="W46" s="673"/>
      <c r="X46" s="113"/>
      <c r="Y46" s="108">
        <f t="shared" si="8"/>
        <v>0</v>
      </c>
      <c r="Z46" s="382">
        <v>5</v>
      </c>
      <c r="AA46" s="56">
        <f t="shared" si="9"/>
        <v>0</v>
      </c>
      <c r="AB46" s="437"/>
      <c r="AD46" s="229"/>
    </row>
    <row r="47" spans="1:91" ht="28.5" customHeight="1" x14ac:dyDescent="0.2">
      <c r="A47" s="372"/>
      <c r="B47" s="245" t="s">
        <v>316</v>
      </c>
      <c r="C47" s="134" t="s">
        <v>405</v>
      </c>
      <c r="D47" s="626"/>
      <c r="E47" s="673"/>
      <c r="F47" s="626"/>
      <c r="G47" s="673"/>
      <c r="H47" s="626"/>
      <c r="I47" s="673"/>
      <c r="J47" s="626"/>
      <c r="K47" s="673"/>
      <c r="L47" s="626"/>
      <c r="M47" s="673"/>
      <c r="N47" s="626"/>
      <c r="O47" s="673"/>
      <c r="P47" s="626"/>
      <c r="Q47" s="673"/>
      <c r="R47" s="626"/>
      <c r="S47" s="673"/>
      <c r="T47" s="626"/>
      <c r="U47" s="673"/>
      <c r="V47" s="626"/>
      <c r="W47" s="673"/>
      <c r="X47" s="113"/>
      <c r="Y47" s="103">
        <f t="shared" si="8"/>
        <v>0</v>
      </c>
      <c r="Z47" s="381">
        <v>5</v>
      </c>
      <c r="AA47" s="56">
        <f t="shared" si="9"/>
        <v>0</v>
      </c>
      <c r="AB47" s="437"/>
      <c r="AD47" s="229" t="s">
        <v>52</v>
      </c>
    </row>
    <row r="48" spans="1:91" ht="45" customHeight="1" x14ac:dyDescent="0.2">
      <c r="A48" s="372"/>
      <c r="B48" s="245" t="s">
        <v>565</v>
      </c>
      <c r="C48" s="134" t="s">
        <v>470</v>
      </c>
      <c r="D48" s="626"/>
      <c r="E48" s="673"/>
      <c r="F48" s="626"/>
      <c r="G48" s="673"/>
      <c r="H48" s="626"/>
      <c r="I48" s="673"/>
      <c r="J48" s="626"/>
      <c r="K48" s="673"/>
      <c r="L48" s="626"/>
      <c r="M48" s="673"/>
      <c r="N48" s="626"/>
      <c r="O48" s="673"/>
      <c r="P48" s="626"/>
      <c r="Q48" s="673"/>
      <c r="R48" s="626"/>
      <c r="S48" s="673"/>
      <c r="T48" s="626"/>
      <c r="U48" s="673"/>
      <c r="V48" s="626"/>
      <c r="W48" s="673"/>
      <c r="X48" s="113"/>
      <c r="Y48" s="108">
        <f t="shared" si="8"/>
        <v>0</v>
      </c>
      <c r="Z48" s="382">
        <v>10</v>
      </c>
      <c r="AA48" s="56">
        <f t="shared" si="9"/>
        <v>0</v>
      </c>
      <c r="AB48" s="437"/>
      <c r="AD48" s="229"/>
    </row>
    <row r="49" spans="1:91" ht="27.95" customHeight="1" x14ac:dyDescent="0.2">
      <c r="A49" s="372"/>
      <c r="B49" s="245" t="s">
        <v>98</v>
      </c>
      <c r="C49" s="124" t="s">
        <v>425</v>
      </c>
      <c r="D49" s="626"/>
      <c r="E49" s="673"/>
      <c r="F49" s="626"/>
      <c r="G49" s="673"/>
      <c r="H49" s="626"/>
      <c r="I49" s="673"/>
      <c r="J49" s="626"/>
      <c r="K49" s="673"/>
      <c r="L49" s="626"/>
      <c r="M49" s="673"/>
      <c r="N49" s="626"/>
      <c r="O49" s="673"/>
      <c r="P49" s="626"/>
      <c r="Q49" s="673"/>
      <c r="R49" s="626"/>
      <c r="S49" s="673"/>
      <c r="T49" s="626"/>
      <c r="U49" s="673"/>
      <c r="V49" s="626"/>
      <c r="W49" s="673"/>
      <c r="X49" s="113"/>
      <c r="Y49" s="108">
        <f t="shared" si="8"/>
        <v>0</v>
      </c>
      <c r="Z49" s="382">
        <v>10</v>
      </c>
      <c r="AA49" s="56">
        <f t="shared" si="9"/>
        <v>0</v>
      </c>
      <c r="AB49" s="437"/>
      <c r="AD49" s="229" t="s">
        <v>52</v>
      </c>
    </row>
    <row r="50" spans="1:91" ht="27.95" customHeight="1" x14ac:dyDescent="0.2">
      <c r="A50" s="372"/>
      <c r="B50" s="245" t="s">
        <v>118</v>
      </c>
      <c r="C50" s="134" t="s">
        <v>128</v>
      </c>
      <c r="D50" s="626"/>
      <c r="E50" s="673"/>
      <c r="F50" s="626"/>
      <c r="G50" s="673"/>
      <c r="H50" s="626"/>
      <c r="I50" s="673"/>
      <c r="J50" s="626"/>
      <c r="K50" s="673"/>
      <c r="L50" s="626"/>
      <c r="M50" s="673"/>
      <c r="N50" s="626"/>
      <c r="O50" s="673"/>
      <c r="P50" s="626"/>
      <c r="Q50" s="673"/>
      <c r="R50" s="626"/>
      <c r="S50" s="673"/>
      <c r="T50" s="626"/>
      <c r="U50" s="673"/>
      <c r="V50" s="626"/>
      <c r="W50" s="673"/>
      <c r="X50" s="113"/>
      <c r="Y50" s="108">
        <f t="shared" si="8"/>
        <v>0</v>
      </c>
      <c r="Z50" s="382">
        <v>10</v>
      </c>
      <c r="AA50" s="56">
        <f t="shared" si="9"/>
        <v>0</v>
      </c>
      <c r="AB50" s="437"/>
      <c r="AD50" s="229"/>
    </row>
    <row r="51" spans="1:91" ht="27.95" customHeight="1" thickBot="1" x14ac:dyDescent="0.25">
      <c r="A51" s="372"/>
      <c r="B51" s="245" t="s">
        <v>119</v>
      </c>
      <c r="C51" s="134" t="s">
        <v>25</v>
      </c>
      <c r="D51" s="621"/>
      <c r="E51" s="670"/>
      <c r="F51" s="621"/>
      <c r="G51" s="670"/>
      <c r="H51" s="621"/>
      <c r="I51" s="670"/>
      <c r="J51" s="621"/>
      <c r="K51" s="670"/>
      <c r="L51" s="621"/>
      <c r="M51" s="670"/>
      <c r="N51" s="621"/>
      <c r="O51" s="670"/>
      <c r="P51" s="621"/>
      <c r="Q51" s="670"/>
      <c r="R51" s="621"/>
      <c r="S51" s="670"/>
      <c r="T51" s="621"/>
      <c r="U51" s="670"/>
      <c r="V51" s="621"/>
      <c r="W51" s="670"/>
      <c r="X51" s="113"/>
      <c r="Y51" s="104">
        <f t="shared" si="8"/>
        <v>0</v>
      </c>
      <c r="Z51" s="382">
        <v>10</v>
      </c>
      <c r="AA51" s="56">
        <f t="shared" si="9"/>
        <v>0</v>
      </c>
      <c r="AB51" s="437"/>
      <c r="AD51" s="229" t="s">
        <v>52</v>
      </c>
    </row>
    <row r="52" spans="1:91" ht="21" customHeight="1" thickTop="1" x14ac:dyDescent="0.2">
      <c r="A52" s="372"/>
      <c r="B52" s="429"/>
      <c r="C52" s="430"/>
      <c r="D52" s="818" t="s">
        <v>198</v>
      </c>
      <c r="E52" s="819"/>
      <c r="F52" s="819"/>
      <c r="G52" s="819"/>
      <c r="H52" s="819"/>
      <c r="I52" s="819"/>
      <c r="J52" s="819"/>
      <c r="K52" s="819"/>
      <c r="L52" s="819"/>
      <c r="M52" s="819"/>
      <c r="N52" s="819"/>
      <c r="O52" s="819"/>
      <c r="P52" s="819"/>
      <c r="Q52" s="819"/>
      <c r="R52" s="819"/>
      <c r="S52" s="819"/>
      <c r="T52" s="819"/>
      <c r="U52" s="819"/>
      <c r="V52" s="819"/>
      <c r="W52" s="819"/>
      <c r="X52" s="820"/>
      <c r="Y52" s="22">
        <f>SUM(Y44:Y51)</f>
        <v>0</v>
      </c>
      <c r="Z52" s="374">
        <f>SUM(Z44:Z51)</f>
        <v>65</v>
      </c>
      <c r="AA52" s="59"/>
      <c r="AB52" s="59"/>
      <c r="AD52" s="229"/>
    </row>
    <row r="53" spans="1:91" ht="21" customHeight="1" thickBot="1" x14ac:dyDescent="0.25">
      <c r="A53" s="361"/>
      <c r="B53" s="241"/>
      <c r="C53" s="319"/>
      <c r="D53" s="768"/>
      <c r="E53" s="769"/>
      <c r="F53" s="821">
        <v>40</v>
      </c>
      <c r="G53" s="822"/>
      <c r="H53" s="822"/>
      <c r="I53" s="822"/>
      <c r="J53" s="822"/>
      <c r="K53" s="822"/>
      <c r="L53" s="822"/>
      <c r="M53" s="822"/>
      <c r="N53" s="822"/>
      <c r="O53" s="822"/>
      <c r="P53" s="822"/>
      <c r="Q53" s="822"/>
      <c r="R53" s="822"/>
      <c r="S53" s="822"/>
      <c r="T53" s="822"/>
      <c r="U53" s="822"/>
      <c r="V53" s="822"/>
      <c r="W53" s="822"/>
      <c r="X53" s="822"/>
      <c r="Y53" s="822"/>
      <c r="Z53" s="823"/>
      <c r="AA53" s="59"/>
      <c r="AB53" s="59"/>
      <c r="AD53" s="229"/>
    </row>
    <row r="54" spans="1:91" s="1" customFormat="1" ht="30" customHeight="1" thickBot="1" x14ac:dyDescent="0.25">
      <c r="A54" s="358"/>
      <c r="B54" s="269" t="s">
        <v>786</v>
      </c>
      <c r="C54" s="172" t="s">
        <v>787</v>
      </c>
      <c r="D54" s="316"/>
      <c r="E54" s="314"/>
      <c r="F54" s="29"/>
      <c r="G54" s="315"/>
      <c r="H54" s="316"/>
      <c r="I54" s="314"/>
      <c r="J54" s="435"/>
      <c r="K54" s="315"/>
      <c r="L54" s="474"/>
      <c r="M54" s="314"/>
      <c r="N54" s="317"/>
      <c r="O54" s="315"/>
      <c r="P54" s="316"/>
      <c r="Q54" s="314"/>
      <c r="R54" s="317"/>
      <c r="S54" s="315"/>
      <c r="T54" s="29"/>
      <c r="U54" s="314"/>
      <c r="V54" s="317"/>
      <c r="W54" s="314"/>
      <c r="X54" s="343"/>
      <c r="Y54" s="436"/>
      <c r="Z54" s="388"/>
      <c r="AA54" s="10"/>
      <c r="AB54" s="59"/>
      <c r="AC54" s="219"/>
      <c r="AD54" s="222"/>
      <c r="AE54" s="219"/>
      <c r="AF54" s="219"/>
      <c r="AG54" s="219"/>
      <c r="AH54" s="219"/>
      <c r="AI54" s="219"/>
      <c r="AJ54" s="219"/>
      <c r="AK54" s="219"/>
      <c r="AL54" s="219"/>
      <c r="AM54" s="219"/>
      <c r="AN54" s="219"/>
      <c r="AO54" s="219"/>
      <c r="AP54" s="219"/>
      <c r="AQ54" s="219"/>
      <c r="AR54" s="219"/>
      <c r="AS54" s="219"/>
      <c r="AT54" s="219"/>
      <c r="AU54" s="219"/>
      <c r="AV54" s="219"/>
      <c r="AW54" s="219"/>
      <c r="AX54" s="219"/>
      <c r="AY54" s="219"/>
      <c r="AZ54" s="219"/>
      <c r="BA54" s="219"/>
      <c r="BB54" s="219"/>
      <c r="BC54" s="219"/>
      <c r="BD54" s="219"/>
      <c r="BE54" s="219"/>
      <c r="BF54" s="219"/>
      <c r="BG54" s="219"/>
      <c r="BH54" s="219"/>
      <c r="BI54" s="219"/>
      <c r="BJ54" s="219"/>
      <c r="BK54" s="219"/>
      <c r="BL54" s="219"/>
      <c r="BM54" s="219"/>
      <c r="BN54" s="219"/>
      <c r="BO54" s="219"/>
      <c r="BP54" s="219"/>
      <c r="BQ54" s="219"/>
      <c r="BR54" s="219"/>
      <c r="BS54" s="219"/>
      <c r="BT54" s="219"/>
      <c r="BU54" s="219"/>
      <c r="BV54" s="219"/>
      <c r="BW54" s="219"/>
      <c r="BX54" s="219"/>
      <c r="BY54" s="219"/>
      <c r="BZ54" s="219"/>
      <c r="CA54" s="219"/>
      <c r="CB54" s="219"/>
      <c r="CC54" s="219"/>
      <c r="CD54" s="219"/>
      <c r="CE54" s="219"/>
      <c r="CF54" s="219"/>
      <c r="CG54" s="59"/>
      <c r="CH54" s="59"/>
      <c r="CI54" s="59"/>
      <c r="CJ54" s="59"/>
      <c r="CK54" s="59"/>
      <c r="CL54" s="59"/>
      <c r="CM54" s="59"/>
    </row>
    <row r="55" spans="1:91" s="1" customFormat="1" ht="45" customHeight="1" x14ac:dyDescent="0.2">
      <c r="A55" s="372"/>
      <c r="B55" s="261" t="s">
        <v>788</v>
      </c>
      <c r="C55" s="135" t="s">
        <v>1108</v>
      </c>
      <c r="D55" s="633"/>
      <c r="E55" s="688"/>
      <c r="F55" s="633"/>
      <c r="G55" s="688"/>
      <c r="H55" s="633"/>
      <c r="I55" s="688"/>
      <c r="J55" s="633"/>
      <c r="K55" s="688"/>
      <c r="L55" s="633"/>
      <c r="M55" s="688"/>
      <c r="N55" s="633"/>
      <c r="O55" s="688"/>
      <c r="P55" s="633"/>
      <c r="Q55" s="688"/>
      <c r="R55" s="633"/>
      <c r="S55" s="688"/>
      <c r="T55" s="633"/>
      <c r="U55" s="688"/>
      <c r="V55" s="633"/>
      <c r="W55" s="688"/>
      <c r="X55" s="194"/>
      <c r="Y55" s="232">
        <f>IF(OR(D55="s",F55="s",H55="s",J55="s",L55="s",N55="s",P55="s",R55="s",T55="s",V55="s"), 0, IF(OR(D55="a",F55="a",H55="a",J55="a",L55="a",N55="a",P55="a",R55="a",T55="a",V55="a"),Z55,0))</f>
        <v>0</v>
      </c>
      <c r="Z55" s="396">
        <v>20</v>
      </c>
      <c r="AA55" s="10">
        <f t="shared" ref="AA55:AA65" si="10">COUNTIF(D55:W55,"a")+COUNTIF(D55:W55,"s")</f>
        <v>0</v>
      </c>
      <c r="AB55" s="437"/>
      <c r="AC55" s="219"/>
      <c r="AD55" s="222" t="s">
        <v>52</v>
      </c>
      <c r="AE55" s="219"/>
      <c r="AF55" s="219"/>
      <c r="AG55" s="219"/>
      <c r="AH55" s="219"/>
      <c r="AI55" s="219"/>
      <c r="AJ55" s="219"/>
      <c r="AK55" s="219"/>
      <c r="AL55" s="219"/>
      <c r="AM55" s="219"/>
      <c r="AN55" s="219"/>
      <c r="AO55" s="219"/>
      <c r="AP55" s="219"/>
      <c r="AQ55" s="219"/>
      <c r="AR55" s="219"/>
      <c r="AS55" s="219"/>
      <c r="AT55" s="219"/>
      <c r="AU55" s="219"/>
      <c r="AV55" s="219"/>
      <c r="AW55" s="219"/>
      <c r="AX55" s="219"/>
      <c r="AY55" s="219"/>
      <c r="AZ55" s="219"/>
      <c r="BA55" s="219"/>
      <c r="BB55" s="219"/>
      <c r="BC55" s="219"/>
      <c r="BD55" s="219"/>
      <c r="BE55" s="219"/>
      <c r="BF55" s="219"/>
      <c r="BG55" s="219"/>
      <c r="BH55" s="219"/>
      <c r="BI55" s="219"/>
      <c r="BJ55" s="219"/>
      <c r="BK55" s="219"/>
      <c r="BL55" s="219"/>
      <c r="BM55" s="219"/>
      <c r="BN55" s="219"/>
      <c r="BO55" s="219"/>
      <c r="BP55" s="219"/>
      <c r="BQ55" s="219"/>
      <c r="BR55" s="219"/>
      <c r="BS55" s="219"/>
      <c r="BT55" s="219"/>
      <c r="BU55" s="219"/>
      <c r="BV55" s="219"/>
      <c r="BW55" s="219"/>
      <c r="BX55" s="219"/>
      <c r="BY55" s="219"/>
      <c r="BZ55" s="219"/>
      <c r="CA55" s="219"/>
      <c r="CB55" s="219"/>
      <c r="CC55" s="219"/>
      <c r="CD55" s="219"/>
      <c r="CE55" s="219"/>
      <c r="CF55" s="219"/>
      <c r="CG55" s="59"/>
      <c r="CH55" s="59"/>
      <c r="CI55" s="59"/>
      <c r="CJ55" s="59"/>
      <c r="CK55" s="59"/>
      <c r="CL55" s="59"/>
      <c r="CM55" s="59"/>
    </row>
    <row r="56" spans="1:91" s="1" customFormat="1" ht="45" customHeight="1" x14ac:dyDescent="0.2">
      <c r="A56" s="372"/>
      <c r="B56" s="245" t="s">
        <v>789</v>
      </c>
      <c r="C56" s="134" t="s">
        <v>790</v>
      </c>
      <c r="D56" s="626"/>
      <c r="E56" s="673"/>
      <c r="F56" s="626"/>
      <c r="G56" s="673"/>
      <c r="H56" s="626"/>
      <c r="I56" s="673"/>
      <c r="J56" s="626"/>
      <c r="K56" s="673"/>
      <c r="L56" s="626"/>
      <c r="M56" s="673"/>
      <c r="N56" s="626"/>
      <c r="O56" s="673"/>
      <c r="P56" s="626"/>
      <c r="Q56" s="673"/>
      <c r="R56" s="626"/>
      <c r="S56" s="673"/>
      <c r="T56" s="626"/>
      <c r="U56" s="673"/>
      <c r="V56" s="626"/>
      <c r="W56" s="673"/>
      <c r="X56" s="194"/>
      <c r="Y56" s="103">
        <f t="shared" ref="Y56:Y65" si="11">IF(OR(D56="s",F56="s",H56="s",J56="s",L56="s",N56="s",P56="s",R56="s",T56="s",V56="s"), 0, IF(OR(D56="a",F56="a",H56="a",J56="a",L56="a",N56="a",P56="a",R56="a",T56="a",V56="a"),Z56,0))</f>
        <v>0</v>
      </c>
      <c r="Z56" s="369">
        <v>10</v>
      </c>
      <c r="AA56" s="10">
        <f t="shared" si="10"/>
        <v>0</v>
      </c>
      <c r="AB56" s="437"/>
      <c r="AC56" s="219"/>
      <c r="AD56" s="222" t="s">
        <v>52</v>
      </c>
      <c r="AE56" s="219"/>
      <c r="AF56" s="219"/>
      <c r="AG56" s="219"/>
      <c r="AH56" s="219"/>
      <c r="AI56" s="219"/>
      <c r="AJ56" s="219"/>
      <c r="AK56" s="219"/>
      <c r="AL56" s="219"/>
      <c r="AM56" s="219"/>
      <c r="AN56" s="219"/>
      <c r="AO56" s="219"/>
      <c r="AP56" s="219"/>
      <c r="AQ56" s="219"/>
      <c r="AR56" s="219"/>
      <c r="AS56" s="219"/>
      <c r="AT56" s="219"/>
      <c r="AU56" s="219"/>
      <c r="AV56" s="219"/>
      <c r="AW56" s="219"/>
      <c r="AX56" s="219"/>
      <c r="AY56" s="219"/>
      <c r="AZ56" s="219"/>
      <c r="BA56" s="219"/>
      <c r="BB56" s="219"/>
      <c r="BC56" s="219"/>
      <c r="BD56" s="219"/>
      <c r="BE56" s="219"/>
      <c r="BF56" s="219"/>
      <c r="BG56" s="219"/>
      <c r="BH56" s="219"/>
      <c r="BI56" s="219"/>
      <c r="BJ56" s="219"/>
      <c r="BK56" s="219"/>
      <c r="BL56" s="219"/>
      <c r="BM56" s="219"/>
      <c r="BN56" s="219"/>
      <c r="BO56" s="219"/>
      <c r="BP56" s="219"/>
      <c r="BQ56" s="219"/>
      <c r="BR56" s="219"/>
      <c r="BS56" s="219"/>
      <c r="BT56" s="219"/>
      <c r="BU56" s="219"/>
      <c r="BV56" s="219"/>
      <c r="BW56" s="219"/>
      <c r="BX56" s="219"/>
      <c r="BY56" s="219"/>
      <c r="BZ56" s="219"/>
      <c r="CA56" s="219"/>
      <c r="CB56" s="219"/>
      <c r="CC56" s="219"/>
      <c r="CD56" s="219"/>
      <c r="CE56" s="219"/>
      <c r="CF56" s="219"/>
      <c r="CG56" s="59"/>
      <c r="CH56" s="59"/>
      <c r="CI56" s="59"/>
      <c r="CJ56" s="59"/>
      <c r="CK56" s="59"/>
      <c r="CL56" s="59"/>
      <c r="CM56" s="59"/>
    </row>
    <row r="57" spans="1:91" s="1" customFormat="1" ht="45" customHeight="1" x14ac:dyDescent="0.2">
      <c r="A57" s="372"/>
      <c r="B57" s="245" t="s">
        <v>791</v>
      </c>
      <c r="C57" s="134" t="s">
        <v>792</v>
      </c>
      <c r="D57" s="626"/>
      <c r="E57" s="673"/>
      <c r="F57" s="626"/>
      <c r="G57" s="673"/>
      <c r="H57" s="626"/>
      <c r="I57" s="673"/>
      <c r="J57" s="626"/>
      <c r="K57" s="673"/>
      <c r="L57" s="626"/>
      <c r="M57" s="673"/>
      <c r="N57" s="626"/>
      <c r="O57" s="673"/>
      <c r="P57" s="626"/>
      <c r="Q57" s="673"/>
      <c r="R57" s="626"/>
      <c r="S57" s="673"/>
      <c r="T57" s="626"/>
      <c r="U57" s="673"/>
      <c r="V57" s="626"/>
      <c r="W57" s="673"/>
      <c r="X57" s="194"/>
      <c r="Y57" s="108">
        <f t="shared" si="11"/>
        <v>0</v>
      </c>
      <c r="Z57" s="373">
        <v>5</v>
      </c>
      <c r="AA57" s="10">
        <f t="shared" si="10"/>
        <v>0</v>
      </c>
      <c r="AB57" s="437"/>
      <c r="AC57" s="219"/>
      <c r="AD57" s="222" t="s">
        <v>785</v>
      </c>
      <c r="AE57" s="219"/>
      <c r="AF57" s="219"/>
      <c r="AG57" s="219"/>
      <c r="AH57" s="219"/>
      <c r="AI57" s="219"/>
      <c r="AJ57" s="219"/>
      <c r="AK57" s="219"/>
      <c r="AL57" s="219"/>
      <c r="AM57" s="219"/>
      <c r="AN57" s="219"/>
      <c r="AO57" s="219"/>
      <c r="AP57" s="219"/>
      <c r="AQ57" s="219"/>
      <c r="AR57" s="219"/>
      <c r="AS57" s="219"/>
      <c r="AT57" s="219"/>
      <c r="AU57" s="219"/>
      <c r="AV57" s="219"/>
      <c r="AW57" s="219"/>
      <c r="AX57" s="219"/>
      <c r="AY57" s="219"/>
      <c r="AZ57" s="219"/>
      <c r="BA57" s="219"/>
      <c r="BB57" s="219"/>
      <c r="BC57" s="219"/>
      <c r="BD57" s="219"/>
      <c r="BE57" s="219"/>
      <c r="BF57" s="219"/>
      <c r="BG57" s="219"/>
      <c r="BH57" s="219"/>
      <c r="BI57" s="219"/>
      <c r="BJ57" s="219"/>
      <c r="BK57" s="219"/>
      <c r="BL57" s="219"/>
      <c r="BM57" s="219"/>
      <c r="BN57" s="219"/>
      <c r="BO57" s="219"/>
      <c r="BP57" s="219"/>
      <c r="BQ57" s="219"/>
      <c r="BR57" s="219"/>
      <c r="BS57" s="219"/>
      <c r="BT57" s="219"/>
      <c r="BU57" s="219"/>
      <c r="BV57" s="219"/>
      <c r="BW57" s="219"/>
      <c r="BX57" s="219"/>
      <c r="BY57" s="219"/>
      <c r="BZ57" s="219"/>
      <c r="CA57" s="219"/>
      <c r="CB57" s="219"/>
      <c r="CC57" s="219"/>
      <c r="CD57" s="219"/>
      <c r="CE57" s="219"/>
      <c r="CF57" s="219"/>
      <c r="CG57" s="59"/>
      <c r="CH57" s="59"/>
      <c r="CI57" s="59"/>
      <c r="CJ57" s="59"/>
      <c r="CK57" s="59"/>
      <c r="CL57" s="59"/>
      <c r="CM57" s="59"/>
    </row>
    <row r="58" spans="1:91" s="1" customFormat="1" ht="45" customHeight="1" x14ac:dyDescent="0.2">
      <c r="A58" s="372"/>
      <c r="B58" s="245" t="s">
        <v>793</v>
      </c>
      <c r="C58" s="134" t="s">
        <v>794</v>
      </c>
      <c r="D58" s="626"/>
      <c r="E58" s="673"/>
      <c r="F58" s="626"/>
      <c r="G58" s="673"/>
      <c r="H58" s="626"/>
      <c r="I58" s="673"/>
      <c r="J58" s="626"/>
      <c r="K58" s="673"/>
      <c r="L58" s="626"/>
      <c r="M58" s="673"/>
      <c r="N58" s="626"/>
      <c r="O58" s="673"/>
      <c r="P58" s="626"/>
      <c r="Q58" s="673"/>
      <c r="R58" s="626"/>
      <c r="S58" s="673"/>
      <c r="T58" s="626"/>
      <c r="U58" s="673"/>
      <c r="V58" s="626"/>
      <c r="W58" s="673"/>
      <c r="X58" s="194"/>
      <c r="Y58" s="103">
        <f t="shared" si="11"/>
        <v>0</v>
      </c>
      <c r="Z58" s="369">
        <v>5</v>
      </c>
      <c r="AA58" s="10">
        <f t="shared" si="10"/>
        <v>0</v>
      </c>
      <c r="AB58" s="437"/>
      <c r="AC58" s="219"/>
      <c r="AD58" s="222" t="s">
        <v>52</v>
      </c>
      <c r="AE58" s="219"/>
      <c r="AF58" s="219"/>
      <c r="AG58" s="219"/>
      <c r="AH58" s="219"/>
      <c r="AI58" s="219"/>
      <c r="AJ58" s="219"/>
      <c r="AK58" s="219"/>
      <c r="AL58" s="219"/>
      <c r="AM58" s="219"/>
      <c r="AN58" s="219"/>
      <c r="AO58" s="219"/>
      <c r="AP58" s="219"/>
      <c r="AQ58" s="219"/>
      <c r="AR58" s="219"/>
      <c r="AS58" s="219"/>
      <c r="AT58" s="219"/>
      <c r="AU58" s="219"/>
      <c r="AV58" s="219"/>
      <c r="AW58" s="219"/>
      <c r="AX58" s="219"/>
      <c r="AY58" s="219"/>
      <c r="AZ58" s="219"/>
      <c r="BA58" s="219"/>
      <c r="BB58" s="219"/>
      <c r="BC58" s="219"/>
      <c r="BD58" s="219"/>
      <c r="BE58" s="219"/>
      <c r="BF58" s="219"/>
      <c r="BG58" s="219"/>
      <c r="BH58" s="219"/>
      <c r="BI58" s="219"/>
      <c r="BJ58" s="219"/>
      <c r="BK58" s="219"/>
      <c r="BL58" s="219"/>
      <c r="BM58" s="219"/>
      <c r="BN58" s="219"/>
      <c r="BO58" s="219"/>
      <c r="BP58" s="219"/>
      <c r="BQ58" s="219"/>
      <c r="BR58" s="219"/>
      <c r="BS58" s="219"/>
      <c r="BT58" s="219"/>
      <c r="BU58" s="219"/>
      <c r="BV58" s="219"/>
      <c r="BW58" s="219"/>
      <c r="BX58" s="219"/>
      <c r="BY58" s="219"/>
      <c r="BZ58" s="219"/>
      <c r="CA58" s="219"/>
      <c r="CB58" s="219"/>
      <c r="CC58" s="219"/>
      <c r="CD58" s="219"/>
      <c r="CE58" s="219"/>
      <c r="CF58" s="219"/>
      <c r="CG58" s="59"/>
      <c r="CH58" s="59"/>
      <c r="CI58" s="59"/>
      <c r="CJ58" s="59"/>
      <c r="CK58" s="59"/>
      <c r="CL58" s="59"/>
      <c r="CM58" s="59"/>
    </row>
    <row r="59" spans="1:91" s="1" customFormat="1" ht="45" customHeight="1" x14ac:dyDescent="0.2">
      <c r="A59" s="372"/>
      <c r="B59" s="245" t="s">
        <v>795</v>
      </c>
      <c r="C59" s="134" t="s">
        <v>796</v>
      </c>
      <c r="D59" s="626"/>
      <c r="E59" s="673"/>
      <c r="F59" s="626"/>
      <c r="G59" s="673"/>
      <c r="H59" s="626"/>
      <c r="I59" s="673"/>
      <c r="J59" s="626"/>
      <c r="K59" s="673"/>
      <c r="L59" s="626"/>
      <c r="M59" s="673"/>
      <c r="N59" s="626"/>
      <c r="O59" s="673"/>
      <c r="P59" s="626"/>
      <c r="Q59" s="673"/>
      <c r="R59" s="626"/>
      <c r="S59" s="673"/>
      <c r="T59" s="626"/>
      <c r="U59" s="673"/>
      <c r="V59" s="626"/>
      <c r="W59" s="673"/>
      <c r="X59" s="194"/>
      <c r="Y59" s="108">
        <f t="shared" si="11"/>
        <v>0</v>
      </c>
      <c r="Z59" s="373">
        <v>5</v>
      </c>
      <c r="AA59" s="10">
        <f t="shared" si="10"/>
        <v>0</v>
      </c>
      <c r="AB59" s="437"/>
      <c r="AC59" s="219"/>
      <c r="AD59" s="222" t="s">
        <v>785</v>
      </c>
      <c r="AE59" s="219"/>
      <c r="AF59" s="219"/>
      <c r="AG59" s="219"/>
      <c r="AH59" s="219"/>
      <c r="AI59" s="219"/>
      <c r="AJ59" s="219"/>
      <c r="AK59" s="219"/>
      <c r="AL59" s="219"/>
      <c r="AM59" s="219"/>
      <c r="AN59" s="219"/>
      <c r="AO59" s="219"/>
      <c r="AP59" s="219"/>
      <c r="AQ59" s="219"/>
      <c r="AR59" s="219"/>
      <c r="AS59" s="219"/>
      <c r="AT59" s="219"/>
      <c r="AU59" s="219"/>
      <c r="AV59" s="219"/>
      <c r="AW59" s="219"/>
      <c r="AX59" s="219"/>
      <c r="AY59" s="219"/>
      <c r="AZ59" s="219"/>
      <c r="BA59" s="219"/>
      <c r="BB59" s="219"/>
      <c r="BC59" s="219"/>
      <c r="BD59" s="219"/>
      <c r="BE59" s="219"/>
      <c r="BF59" s="219"/>
      <c r="BG59" s="219"/>
      <c r="BH59" s="219"/>
      <c r="BI59" s="219"/>
      <c r="BJ59" s="219"/>
      <c r="BK59" s="219"/>
      <c r="BL59" s="219"/>
      <c r="BM59" s="219"/>
      <c r="BN59" s="219"/>
      <c r="BO59" s="219"/>
      <c r="BP59" s="219"/>
      <c r="BQ59" s="219"/>
      <c r="BR59" s="219"/>
      <c r="BS59" s="219"/>
      <c r="BT59" s="219"/>
      <c r="BU59" s="219"/>
      <c r="BV59" s="219"/>
      <c r="BW59" s="219"/>
      <c r="BX59" s="219"/>
      <c r="BY59" s="219"/>
      <c r="BZ59" s="219"/>
      <c r="CA59" s="219"/>
      <c r="CB59" s="219"/>
      <c r="CC59" s="219"/>
      <c r="CD59" s="219"/>
      <c r="CE59" s="219"/>
      <c r="CF59" s="219"/>
      <c r="CG59" s="59"/>
      <c r="CH59" s="59"/>
      <c r="CI59" s="59"/>
      <c r="CJ59" s="59"/>
      <c r="CK59" s="59"/>
      <c r="CL59" s="59"/>
      <c r="CM59" s="59"/>
    </row>
    <row r="60" spans="1:91" s="1" customFormat="1" ht="45" customHeight="1" x14ac:dyDescent="0.2">
      <c r="A60" s="372"/>
      <c r="B60" s="245" t="s">
        <v>1109</v>
      </c>
      <c r="C60" s="133" t="s">
        <v>1110</v>
      </c>
      <c r="D60" s="626"/>
      <c r="E60" s="673"/>
      <c r="F60" s="626"/>
      <c r="G60" s="673"/>
      <c r="H60" s="626"/>
      <c r="I60" s="673"/>
      <c r="J60" s="626"/>
      <c r="K60" s="673"/>
      <c r="L60" s="626"/>
      <c r="M60" s="673"/>
      <c r="N60" s="626"/>
      <c r="O60" s="673"/>
      <c r="P60" s="626"/>
      <c r="Q60" s="673"/>
      <c r="R60" s="626"/>
      <c r="S60" s="673"/>
      <c r="T60" s="626"/>
      <c r="U60" s="673"/>
      <c r="V60" s="626"/>
      <c r="W60" s="673"/>
      <c r="X60" s="194"/>
      <c r="Y60" s="108">
        <f t="shared" si="11"/>
        <v>0</v>
      </c>
      <c r="Z60" s="373">
        <v>5</v>
      </c>
      <c r="AA60" s="10">
        <f t="shared" si="10"/>
        <v>0</v>
      </c>
      <c r="AB60" s="437"/>
      <c r="AC60" s="219"/>
      <c r="AD60" s="222" t="s">
        <v>785</v>
      </c>
      <c r="AE60" s="219"/>
      <c r="AF60" s="219"/>
      <c r="AG60" s="219"/>
      <c r="AH60" s="219"/>
      <c r="AI60" s="219"/>
      <c r="AJ60" s="219"/>
      <c r="AK60" s="219"/>
      <c r="AL60" s="219"/>
      <c r="AM60" s="219"/>
      <c r="AN60" s="219"/>
      <c r="AO60" s="219"/>
      <c r="AP60" s="219"/>
      <c r="AQ60" s="219"/>
      <c r="AR60" s="219"/>
      <c r="AS60" s="219"/>
      <c r="AT60" s="219"/>
      <c r="AU60" s="219"/>
      <c r="AV60" s="219"/>
      <c r="AW60" s="219"/>
      <c r="AX60" s="219"/>
      <c r="AY60" s="219"/>
      <c r="AZ60" s="219"/>
      <c r="BA60" s="219"/>
      <c r="BB60" s="219"/>
      <c r="BC60" s="219"/>
      <c r="BD60" s="219"/>
      <c r="BE60" s="219"/>
      <c r="BF60" s="219"/>
      <c r="BG60" s="219"/>
      <c r="BH60" s="219"/>
      <c r="BI60" s="219"/>
      <c r="BJ60" s="219"/>
      <c r="BK60" s="219"/>
      <c r="BL60" s="219"/>
      <c r="BM60" s="219"/>
      <c r="BN60" s="219"/>
      <c r="BO60" s="219"/>
      <c r="BP60" s="219"/>
      <c r="BQ60" s="219"/>
      <c r="BR60" s="219"/>
      <c r="BS60" s="219"/>
      <c r="BT60" s="219"/>
      <c r="BU60" s="219"/>
      <c r="BV60" s="219"/>
      <c r="BW60" s="219"/>
      <c r="BX60" s="219"/>
      <c r="BY60" s="219"/>
      <c r="BZ60" s="219"/>
      <c r="CA60" s="219"/>
      <c r="CB60" s="219"/>
      <c r="CC60" s="219"/>
      <c r="CD60" s="219"/>
      <c r="CE60" s="219"/>
      <c r="CF60" s="219"/>
      <c r="CG60" s="59"/>
      <c r="CH60" s="59"/>
      <c r="CI60" s="59"/>
      <c r="CJ60" s="59"/>
      <c r="CK60" s="59"/>
      <c r="CL60" s="59"/>
      <c r="CM60" s="59"/>
    </row>
    <row r="61" spans="1:91" s="1" customFormat="1" ht="106.5" customHeight="1" x14ac:dyDescent="0.2">
      <c r="A61" s="372"/>
      <c r="B61" s="245" t="s">
        <v>1111</v>
      </c>
      <c r="C61" s="133" t="s">
        <v>1112</v>
      </c>
      <c r="D61" s="626"/>
      <c r="E61" s="673"/>
      <c r="F61" s="626"/>
      <c r="G61" s="673"/>
      <c r="H61" s="626"/>
      <c r="I61" s="673"/>
      <c r="J61" s="626"/>
      <c r="K61" s="673"/>
      <c r="L61" s="626"/>
      <c r="M61" s="673"/>
      <c r="N61" s="626"/>
      <c r="O61" s="673"/>
      <c r="P61" s="626"/>
      <c r="Q61" s="673"/>
      <c r="R61" s="626"/>
      <c r="S61" s="673"/>
      <c r="T61" s="626"/>
      <c r="U61" s="673"/>
      <c r="V61" s="626"/>
      <c r="W61" s="673"/>
      <c r="X61" s="194"/>
      <c r="Y61" s="108">
        <f t="shared" si="11"/>
        <v>0</v>
      </c>
      <c r="Z61" s="373">
        <v>5</v>
      </c>
      <c r="AA61" s="10">
        <f t="shared" si="10"/>
        <v>0</v>
      </c>
      <c r="AB61" s="437"/>
      <c r="AC61" s="219"/>
      <c r="AD61" s="222" t="s">
        <v>785</v>
      </c>
      <c r="AE61" s="219"/>
      <c r="AF61" s="219"/>
      <c r="AG61" s="219"/>
      <c r="AH61" s="219"/>
      <c r="AI61" s="219"/>
      <c r="AJ61" s="219"/>
      <c r="AK61" s="219"/>
      <c r="AL61" s="219"/>
      <c r="AM61" s="219"/>
      <c r="AN61" s="219"/>
      <c r="AO61" s="219"/>
      <c r="AP61" s="219"/>
      <c r="AQ61" s="219"/>
      <c r="AR61" s="219"/>
      <c r="AS61" s="219"/>
      <c r="AT61" s="219"/>
      <c r="AU61" s="219"/>
      <c r="AV61" s="219"/>
      <c r="AW61" s="219"/>
      <c r="AX61" s="219"/>
      <c r="AY61" s="219"/>
      <c r="AZ61" s="219"/>
      <c r="BA61" s="219"/>
      <c r="BB61" s="219"/>
      <c r="BC61" s="219"/>
      <c r="BD61" s="219"/>
      <c r="BE61" s="219"/>
      <c r="BF61" s="219"/>
      <c r="BG61" s="219"/>
      <c r="BH61" s="219"/>
      <c r="BI61" s="219"/>
      <c r="BJ61" s="219"/>
      <c r="BK61" s="219"/>
      <c r="BL61" s="219"/>
      <c r="BM61" s="219"/>
      <c r="BN61" s="219"/>
      <c r="BO61" s="219"/>
      <c r="BP61" s="219"/>
      <c r="BQ61" s="219"/>
      <c r="BR61" s="219"/>
      <c r="BS61" s="219"/>
      <c r="BT61" s="219"/>
      <c r="BU61" s="219"/>
      <c r="BV61" s="219"/>
      <c r="BW61" s="219"/>
      <c r="BX61" s="219"/>
      <c r="BY61" s="219"/>
      <c r="BZ61" s="219"/>
      <c r="CA61" s="219"/>
      <c r="CB61" s="219"/>
      <c r="CC61" s="219"/>
      <c r="CD61" s="219"/>
      <c r="CE61" s="219"/>
      <c r="CF61" s="219"/>
      <c r="CG61" s="59"/>
      <c r="CH61" s="59"/>
      <c r="CI61" s="59"/>
      <c r="CJ61" s="59"/>
      <c r="CK61" s="59"/>
      <c r="CL61" s="59"/>
      <c r="CM61" s="59"/>
    </row>
    <row r="62" spans="1:91" s="1" customFormat="1" ht="45" customHeight="1" x14ac:dyDescent="0.2">
      <c r="A62" s="372"/>
      <c r="B62" s="245" t="s">
        <v>1113</v>
      </c>
      <c r="C62" s="133" t="s">
        <v>1188</v>
      </c>
      <c r="D62" s="626"/>
      <c r="E62" s="673"/>
      <c r="F62" s="626"/>
      <c r="G62" s="673"/>
      <c r="H62" s="626"/>
      <c r="I62" s="673"/>
      <c r="J62" s="626"/>
      <c r="K62" s="673"/>
      <c r="L62" s="626"/>
      <c r="M62" s="673"/>
      <c r="N62" s="626"/>
      <c r="O62" s="673"/>
      <c r="P62" s="626"/>
      <c r="Q62" s="673"/>
      <c r="R62" s="626"/>
      <c r="S62" s="673"/>
      <c r="T62" s="626"/>
      <c r="U62" s="673"/>
      <c r="V62" s="626"/>
      <c r="W62" s="673"/>
      <c r="X62" s="194"/>
      <c r="Y62" s="108">
        <f t="shared" si="11"/>
        <v>0</v>
      </c>
      <c r="Z62" s="373">
        <v>5</v>
      </c>
      <c r="AA62" s="10">
        <f t="shared" si="10"/>
        <v>0</v>
      </c>
      <c r="AB62" s="437"/>
      <c r="AC62" s="219"/>
      <c r="AD62" s="222" t="s">
        <v>785</v>
      </c>
      <c r="AE62" s="219"/>
      <c r="AF62" s="219"/>
      <c r="AG62" s="219"/>
      <c r="AH62" s="219"/>
      <c r="AI62" s="219"/>
      <c r="AJ62" s="219"/>
      <c r="AK62" s="219"/>
      <c r="AL62" s="219"/>
      <c r="AM62" s="219"/>
      <c r="AN62" s="219"/>
      <c r="AO62" s="219"/>
      <c r="AP62" s="219"/>
      <c r="AQ62" s="219"/>
      <c r="AR62" s="219"/>
      <c r="AS62" s="219"/>
      <c r="AT62" s="219"/>
      <c r="AU62" s="219"/>
      <c r="AV62" s="219"/>
      <c r="AW62" s="219"/>
      <c r="AX62" s="219"/>
      <c r="AY62" s="219"/>
      <c r="AZ62" s="219"/>
      <c r="BA62" s="219"/>
      <c r="BB62" s="219"/>
      <c r="BC62" s="219"/>
      <c r="BD62" s="219"/>
      <c r="BE62" s="219"/>
      <c r="BF62" s="219"/>
      <c r="BG62" s="219"/>
      <c r="BH62" s="219"/>
      <c r="BI62" s="219"/>
      <c r="BJ62" s="219"/>
      <c r="BK62" s="219"/>
      <c r="BL62" s="219"/>
      <c r="BM62" s="219"/>
      <c r="BN62" s="219"/>
      <c r="BO62" s="219"/>
      <c r="BP62" s="219"/>
      <c r="BQ62" s="219"/>
      <c r="BR62" s="219"/>
      <c r="BS62" s="219"/>
      <c r="BT62" s="219"/>
      <c r="BU62" s="219"/>
      <c r="BV62" s="219"/>
      <c r="BW62" s="219"/>
      <c r="BX62" s="219"/>
      <c r="BY62" s="219"/>
      <c r="BZ62" s="219"/>
      <c r="CA62" s="219"/>
      <c r="CB62" s="219"/>
      <c r="CC62" s="219"/>
      <c r="CD62" s="219"/>
      <c r="CE62" s="219"/>
      <c r="CF62" s="219"/>
      <c r="CG62" s="59"/>
      <c r="CH62" s="59"/>
      <c r="CI62" s="59"/>
      <c r="CJ62" s="59"/>
      <c r="CK62" s="59"/>
      <c r="CL62" s="59"/>
      <c r="CM62" s="59"/>
    </row>
    <row r="63" spans="1:91" s="1" customFormat="1" ht="45" customHeight="1" x14ac:dyDescent="0.2">
      <c r="A63" s="372"/>
      <c r="B63" s="245" t="s">
        <v>1114</v>
      </c>
      <c r="C63" s="133" t="s">
        <v>1115</v>
      </c>
      <c r="D63" s="626"/>
      <c r="E63" s="673"/>
      <c r="F63" s="626"/>
      <c r="G63" s="673"/>
      <c r="H63" s="626"/>
      <c r="I63" s="673"/>
      <c r="J63" s="626"/>
      <c r="K63" s="673"/>
      <c r="L63" s="626"/>
      <c r="M63" s="673"/>
      <c r="N63" s="626"/>
      <c r="O63" s="673"/>
      <c r="P63" s="626"/>
      <c r="Q63" s="673"/>
      <c r="R63" s="626"/>
      <c r="S63" s="673"/>
      <c r="T63" s="626"/>
      <c r="U63" s="673"/>
      <c r="V63" s="626"/>
      <c r="W63" s="673"/>
      <c r="X63" s="194"/>
      <c r="Y63" s="108">
        <f t="shared" si="11"/>
        <v>0</v>
      </c>
      <c r="Z63" s="373">
        <v>5</v>
      </c>
      <c r="AA63" s="10">
        <f t="shared" si="10"/>
        <v>0</v>
      </c>
      <c r="AB63" s="437"/>
      <c r="AC63" s="219"/>
      <c r="AD63" s="222" t="s">
        <v>785</v>
      </c>
      <c r="AE63" s="219"/>
      <c r="AF63" s="219"/>
      <c r="AG63" s="219"/>
      <c r="AH63" s="219"/>
      <c r="AI63" s="219"/>
      <c r="AJ63" s="219"/>
      <c r="AK63" s="219"/>
      <c r="AL63" s="219"/>
      <c r="AM63" s="219"/>
      <c r="AN63" s="219"/>
      <c r="AO63" s="219"/>
      <c r="AP63" s="219"/>
      <c r="AQ63" s="219"/>
      <c r="AR63" s="219"/>
      <c r="AS63" s="219"/>
      <c r="AT63" s="219"/>
      <c r="AU63" s="219"/>
      <c r="AV63" s="219"/>
      <c r="AW63" s="219"/>
      <c r="AX63" s="219"/>
      <c r="AY63" s="219"/>
      <c r="AZ63" s="219"/>
      <c r="BA63" s="219"/>
      <c r="BB63" s="219"/>
      <c r="BC63" s="219"/>
      <c r="BD63" s="219"/>
      <c r="BE63" s="219"/>
      <c r="BF63" s="219"/>
      <c r="BG63" s="219"/>
      <c r="BH63" s="219"/>
      <c r="BI63" s="219"/>
      <c r="BJ63" s="219"/>
      <c r="BK63" s="219"/>
      <c r="BL63" s="219"/>
      <c r="BM63" s="219"/>
      <c r="BN63" s="219"/>
      <c r="BO63" s="219"/>
      <c r="BP63" s="219"/>
      <c r="BQ63" s="219"/>
      <c r="BR63" s="219"/>
      <c r="BS63" s="219"/>
      <c r="BT63" s="219"/>
      <c r="BU63" s="219"/>
      <c r="BV63" s="219"/>
      <c r="BW63" s="219"/>
      <c r="BX63" s="219"/>
      <c r="BY63" s="219"/>
      <c r="BZ63" s="219"/>
      <c r="CA63" s="219"/>
      <c r="CB63" s="219"/>
      <c r="CC63" s="219"/>
      <c r="CD63" s="219"/>
      <c r="CE63" s="219"/>
      <c r="CF63" s="219"/>
      <c r="CG63" s="59"/>
      <c r="CH63" s="59"/>
      <c r="CI63" s="59"/>
      <c r="CJ63" s="59"/>
      <c r="CK63" s="59"/>
      <c r="CL63" s="59"/>
      <c r="CM63" s="59"/>
    </row>
    <row r="64" spans="1:91" s="1" customFormat="1" ht="67.7" customHeight="1" x14ac:dyDescent="0.2">
      <c r="A64" s="372"/>
      <c r="B64" s="245" t="s">
        <v>1116</v>
      </c>
      <c r="C64" s="133" t="s">
        <v>1117</v>
      </c>
      <c r="D64" s="626"/>
      <c r="E64" s="673"/>
      <c r="F64" s="626"/>
      <c r="G64" s="673"/>
      <c r="H64" s="626"/>
      <c r="I64" s="673"/>
      <c r="J64" s="626"/>
      <c r="K64" s="673"/>
      <c r="L64" s="626"/>
      <c r="M64" s="673"/>
      <c r="N64" s="626"/>
      <c r="O64" s="673"/>
      <c r="P64" s="626"/>
      <c r="Q64" s="673"/>
      <c r="R64" s="626"/>
      <c r="S64" s="673"/>
      <c r="T64" s="626"/>
      <c r="U64" s="673"/>
      <c r="V64" s="626"/>
      <c r="W64" s="673"/>
      <c r="X64" s="194"/>
      <c r="Y64" s="108">
        <f t="shared" si="11"/>
        <v>0</v>
      </c>
      <c r="Z64" s="373">
        <v>5</v>
      </c>
      <c r="AA64" s="10">
        <f t="shared" si="10"/>
        <v>0</v>
      </c>
      <c r="AB64" s="437"/>
      <c r="AC64" s="219"/>
      <c r="AD64" s="222" t="s">
        <v>785</v>
      </c>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c r="BM64" s="219"/>
      <c r="BN64" s="219"/>
      <c r="BO64" s="219"/>
      <c r="BP64" s="219"/>
      <c r="BQ64" s="219"/>
      <c r="BR64" s="219"/>
      <c r="BS64" s="219"/>
      <c r="BT64" s="219"/>
      <c r="BU64" s="219"/>
      <c r="BV64" s="219"/>
      <c r="BW64" s="219"/>
      <c r="BX64" s="219"/>
      <c r="BY64" s="219"/>
      <c r="BZ64" s="219"/>
      <c r="CA64" s="219"/>
      <c r="CB64" s="219"/>
      <c r="CC64" s="219"/>
      <c r="CD64" s="219"/>
      <c r="CE64" s="219"/>
      <c r="CF64" s="219"/>
      <c r="CG64" s="59"/>
      <c r="CH64" s="59"/>
      <c r="CI64" s="59"/>
      <c r="CJ64" s="59"/>
      <c r="CK64" s="59"/>
      <c r="CL64" s="59"/>
      <c r="CM64" s="59"/>
    </row>
    <row r="65" spans="1:91" s="1" customFormat="1" ht="67.7" customHeight="1" thickBot="1" x14ac:dyDescent="0.25">
      <c r="A65" s="372"/>
      <c r="B65" s="245" t="s">
        <v>1118</v>
      </c>
      <c r="C65" s="133" t="s">
        <v>1119</v>
      </c>
      <c r="D65" s="626"/>
      <c r="E65" s="673"/>
      <c r="F65" s="626"/>
      <c r="G65" s="673"/>
      <c r="H65" s="626"/>
      <c r="I65" s="673"/>
      <c r="J65" s="626"/>
      <c r="K65" s="673"/>
      <c r="L65" s="626"/>
      <c r="M65" s="673"/>
      <c r="N65" s="626"/>
      <c r="O65" s="673"/>
      <c r="P65" s="626"/>
      <c r="Q65" s="673"/>
      <c r="R65" s="626"/>
      <c r="S65" s="673"/>
      <c r="T65" s="626"/>
      <c r="U65" s="673"/>
      <c r="V65" s="626"/>
      <c r="W65" s="673"/>
      <c r="X65" s="194"/>
      <c r="Y65" s="108">
        <f t="shared" si="11"/>
        <v>0</v>
      </c>
      <c r="Z65" s="373">
        <v>5</v>
      </c>
      <c r="AA65" s="10">
        <f t="shared" si="10"/>
        <v>0</v>
      </c>
      <c r="AB65" s="437"/>
      <c r="AC65" s="219"/>
      <c r="AD65" s="222" t="s">
        <v>785</v>
      </c>
      <c r="AE65" s="219"/>
      <c r="AF65" s="219"/>
      <c r="AG65" s="219"/>
      <c r="AH65" s="219"/>
      <c r="AI65" s="219"/>
      <c r="AJ65" s="219"/>
      <c r="AK65" s="219"/>
      <c r="AL65" s="219"/>
      <c r="AM65" s="219"/>
      <c r="AN65" s="219"/>
      <c r="AO65" s="219"/>
      <c r="AP65" s="219"/>
      <c r="AQ65" s="219"/>
      <c r="AR65" s="219"/>
      <c r="AS65" s="219"/>
      <c r="AT65" s="219"/>
      <c r="AU65" s="219"/>
      <c r="AV65" s="219"/>
      <c r="AW65" s="219"/>
      <c r="AX65" s="219"/>
      <c r="AY65" s="219"/>
      <c r="AZ65" s="219"/>
      <c r="BA65" s="219"/>
      <c r="BB65" s="219"/>
      <c r="BC65" s="219"/>
      <c r="BD65" s="219"/>
      <c r="BE65" s="219"/>
      <c r="BF65" s="219"/>
      <c r="BG65" s="219"/>
      <c r="BH65" s="219"/>
      <c r="BI65" s="219"/>
      <c r="BJ65" s="219"/>
      <c r="BK65" s="219"/>
      <c r="BL65" s="219"/>
      <c r="BM65" s="219"/>
      <c r="BN65" s="219"/>
      <c r="BO65" s="219"/>
      <c r="BP65" s="219"/>
      <c r="BQ65" s="219"/>
      <c r="BR65" s="219"/>
      <c r="BS65" s="219"/>
      <c r="BT65" s="219"/>
      <c r="BU65" s="219"/>
      <c r="BV65" s="219"/>
      <c r="BW65" s="219"/>
      <c r="BX65" s="219"/>
      <c r="BY65" s="219"/>
      <c r="BZ65" s="219"/>
      <c r="CA65" s="219"/>
      <c r="CB65" s="219"/>
      <c r="CC65" s="219"/>
      <c r="CD65" s="219"/>
      <c r="CE65" s="219"/>
      <c r="CF65" s="219"/>
      <c r="CG65" s="59"/>
      <c r="CH65" s="59"/>
      <c r="CI65" s="59"/>
      <c r="CJ65" s="59"/>
      <c r="CK65" s="59"/>
      <c r="CL65" s="59"/>
      <c r="CM65" s="59"/>
    </row>
    <row r="66" spans="1:91" s="1" customFormat="1" ht="21" customHeight="1" thickTop="1" thickBot="1" x14ac:dyDescent="0.25">
      <c r="A66" s="372"/>
      <c r="B66" s="6"/>
      <c r="C66" s="137"/>
      <c r="D66" s="679" t="s">
        <v>198</v>
      </c>
      <c r="E66" s="683"/>
      <c r="F66" s="683"/>
      <c r="G66" s="683"/>
      <c r="H66" s="683"/>
      <c r="I66" s="683"/>
      <c r="J66" s="683"/>
      <c r="K66" s="683"/>
      <c r="L66" s="683"/>
      <c r="M66" s="683"/>
      <c r="N66" s="683"/>
      <c r="O66" s="683"/>
      <c r="P66" s="683"/>
      <c r="Q66" s="683"/>
      <c r="R66" s="683"/>
      <c r="S66" s="683"/>
      <c r="T66" s="683"/>
      <c r="U66" s="683"/>
      <c r="V66" s="683"/>
      <c r="W66" s="683"/>
      <c r="X66" s="684"/>
      <c r="Y66" s="240">
        <f>SUM(Y55:Y65)</f>
        <v>0</v>
      </c>
      <c r="Z66" s="370">
        <f>SUM(Z55:Z65)</f>
        <v>75</v>
      </c>
      <c r="AA66" s="10"/>
      <c r="AB66" s="59"/>
      <c r="AC66" s="219"/>
      <c r="AD66" s="222"/>
      <c r="AE66" s="219"/>
      <c r="AF66" s="219"/>
      <c r="AG66" s="219"/>
      <c r="AH66" s="219"/>
      <c r="AI66" s="219"/>
      <c r="AJ66" s="219"/>
      <c r="AK66" s="219"/>
      <c r="AL66" s="219"/>
      <c r="AM66" s="219"/>
      <c r="AN66" s="219"/>
      <c r="AO66" s="219"/>
      <c r="AP66" s="219"/>
      <c r="AQ66" s="219"/>
      <c r="AR66" s="219"/>
      <c r="AS66" s="219"/>
      <c r="AT66" s="219"/>
      <c r="AU66" s="219"/>
      <c r="AV66" s="219"/>
      <c r="AW66" s="219"/>
      <c r="AX66" s="219"/>
      <c r="AY66" s="219"/>
      <c r="AZ66" s="219"/>
      <c r="BA66" s="219"/>
      <c r="BB66" s="219"/>
      <c r="BC66" s="219"/>
      <c r="BD66" s="219"/>
      <c r="BE66" s="219"/>
      <c r="BF66" s="219"/>
      <c r="BG66" s="219"/>
      <c r="BH66" s="219"/>
      <c r="BI66" s="219"/>
      <c r="BJ66" s="219"/>
      <c r="BK66" s="219"/>
      <c r="BL66" s="219"/>
      <c r="BM66" s="219"/>
      <c r="BN66" s="219"/>
      <c r="BO66" s="219"/>
      <c r="BP66" s="219"/>
      <c r="BQ66" s="219"/>
      <c r="BR66" s="219"/>
      <c r="BS66" s="219"/>
      <c r="BT66" s="219"/>
      <c r="BU66" s="219"/>
      <c r="BV66" s="219"/>
      <c r="BW66" s="219"/>
      <c r="BX66" s="219"/>
      <c r="BY66" s="219"/>
      <c r="BZ66" s="219"/>
      <c r="CA66" s="219"/>
      <c r="CB66" s="219"/>
      <c r="CC66" s="219"/>
      <c r="CD66" s="219"/>
      <c r="CE66" s="219"/>
      <c r="CF66" s="219"/>
      <c r="CG66" s="59"/>
      <c r="CH66" s="59"/>
      <c r="CI66" s="59"/>
      <c r="CJ66" s="59"/>
      <c r="CK66" s="59"/>
      <c r="CL66" s="59"/>
      <c r="CM66" s="59"/>
    </row>
    <row r="67" spans="1:91" s="1" customFormat="1" ht="21" customHeight="1" thickBot="1" x14ac:dyDescent="0.25">
      <c r="A67" s="361"/>
      <c r="B67" s="241"/>
      <c r="C67" s="442"/>
      <c r="D67" s="705"/>
      <c r="E67" s="706"/>
      <c r="F67" s="869">
        <v>35</v>
      </c>
      <c r="G67" s="870"/>
      <c r="H67" s="870"/>
      <c r="I67" s="870"/>
      <c r="J67" s="870"/>
      <c r="K67" s="870"/>
      <c r="L67" s="870"/>
      <c r="M67" s="870"/>
      <c r="N67" s="870"/>
      <c r="O67" s="870"/>
      <c r="P67" s="870"/>
      <c r="Q67" s="870"/>
      <c r="R67" s="870"/>
      <c r="S67" s="870"/>
      <c r="T67" s="870"/>
      <c r="U67" s="870"/>
      <c r="V67" s="870"/>
      <c r="W67" s="870"/>
      <c r="X67" s="870"/>
      <c r="Y67" s="870"/>
      <c r="Z67" s="871"/>
      <c r="AA67" s="10"/>
      <c r="AB67" s="59"/>
      <c r="AC67" s="219"/>
      <c r="AD67" s="222"/>
      <c r="AE67" s="219"/>
      <c r="AF67" s="219"/>
      <c r="AG67" s="219"/>
      <c r="AH67" s="219"/>
      <c r="AI67" s="219"/>
      <c r="AJ67" s="219"/>
      <c r="AK67" s="219"/>
      <c r="AL67" s="219"/>
      <c r="AM67" s="219"/>
      <c r="AN67" s="219"/>
      <c r="AO67" s="219"/>
      <c r="AP67" s="219"/>
      <c r="AQ67" s="219"/>
      <c r="AR67" s="219"/>
      <c r="AS67" s="219"/>
      <c r="AT67" s="219"/>
      <c r="AU67" s="219"/>
      <c r="AV67" s="219"/>
      <c r="AW67" s="219"/>
      <c r="AX67" s="219"/>
      <c r="AY67" s="219"/>
      <c r="AZ67" s="219"/>
      <c r="BA67" s="219"/>
      <c r="BB67" s="219"/>
      <c r="BC67" s="219"/>
      <c r="BD67" s="219"/>
      <c r="BE67" s="219"/>
      <c r="BF67" s="219"/>
      <c r="BG67" s="219"/>
      <c r="BH67" s="219"/>
      <c r="BI67" s="219"/>
      <c r="BJ67" s="219"/>
      <c r="BK67" s="219"/>
      <c r="BL67" s="219"/>
      <c r="BM67" s="219"/>
      <c r="BN67" s="219"/>
      <c r="BO67" s="219"/>
      <c r="BP67" s="219"/>
      <c r="BQ67" s="219"/>
      <c r="BR67" s="219"/>
      <c r="BS67" s="219"/>
      <c r="BT67" s="219"/>
      <c r="BU67" s="219"/>
      <c r="BV67" s="219"/>
      <c r="BW67" s="219"/>
      <c r="BX67" s="219"/>
      <c r="BY67" s="219"/>
      <c r="BZ67" s="219"/>
      <c r="CA67" s="219"/>
      <c r="CB67" s="219"/>
      <c r="CC67" s="219"/>
      <c r="CD67" s="219"/>
      <c r="CE67" s="219"/>
      <c r="CF67" s="219"/>
      <c r="CG67" s="59"/>
      <c r="CH67" s="59"/>
      <c r="CI67" s="59"/>
      <c r="CJ67" s="59"/>
      <c r="CK67" s="59"/>
      <c r="CL67" s="59"/>
      <c r="CM67" s="59"/>
    </row>
    <row r="68" spans="1:91" s="1" customFormat="1" ht="30" customHeight="1" thickBot="1" x14ac:dyDescent="0.25">
      <c r="A68" s="358"/>
      <c r="B68" s="269" t="s">
        <v>588</v>
      </c>
      <c r="C68" s="172" t="s">
        <v>589</v>
      </c>
      <c r="D68" s="316"/>
      <c r="E68" s="314"/>
      <c r="F68" s="29"/>
      <c r="G68" s="315"/>
      <c r="H68" s="316"/>
      <c r="I68" s="314"/>
      <c r="J68" s="435"/>
      <c r="K68" s="315"/>
      <c r="L68" s="474"/>
      <c r="M68" s="314"/>
      <c r="N68" s="317"/>
      <c r="O68" s="315"/>
      <c r="P68" s="316"/>
      <c r="Q68" s="314"/>
      <c r="R68" s="317"/>
      <c r="S68" s="315"/>
      <c r="T68" s="29"/>
      <c r="U68" s="314"/>
      <c r="V68" s="317"/>
      <c r="W68" s="314"/>
      <c r="X68" s="343"/>
      <c r="Y68" s="436"/>
      <c r="Z68" s="388"/>
      <c r="AA68" s="10"/>
      <c r="AB68" s="59"/>
      <c r="AC68" s="219"/>
      <c r="AD68" s="438"/>
      <c r="AE68" s="219"/>
      <c r="AF68" s="219"/>
      <c r="AG68" s="219"/>
      <c r="AH68" s="219"/>
      <c r="AI68" s="219"/>
      <c r="AJ68" s="219"/>
      <c r="AK68" s="219"/>
      <c r="AL68" s="219"/>
      <c r="AM68" s="219"/>
      <c r="AN68" s="219"/>
      <c r="AO68" s="219"/>
      <c r="AP68" s="219"/>
      <c r="AQ68" s="219"/>
      <c r="AR68" s="219"/>
      <c r="AS68" s="219"/>
      <c r="AT68" s="219"/>
      <c r="AU68" s="219"/>
      <c r="AV68" s="219"/>
      <c r="AW68" s="219"/>
      <c r="AX68" s="219"/>
      <c r="AY68" s="219"/>
      <c r="AZ68" s="219"/>
      <c r="BA68" s="219"/>
      <c r="BB68" s="219"/>
      <c r="BC68" s="219"/>
      <c r="BD68" s="219"/>
      <c r="BE68" s="219"/>
      <c r="BF68" s="219"/>
      <c r="BG68" s="219"/>
      <c r="BH68" s="219"/>
      <c r="BI68" s="219"/>
      <c r="BJ68" s="219"/>
      <c r="BK68" s="219"/>
      <c r="BL68" s="219"/>
      <c r="BM68" s="219"/>
      <c r="BN68" s="219"/>
      <c r="BO68" s="219"/>
      <c r="BP68" s="219"/>
      <c r="BQ68" s="219"/>
      <c r="BR68" s="219"/>
      <c r="BS68" s="219"/>
      <c r="BT68" s="219"/>
      <c r="BU68" s="219"/>
      <c r="BV68" s="219"/>
      <c r="BW68" s="219"/>
      <c r="BX68" s="219"/>
      <c r="BY68" s="219"/>
      <c r="BZ68" s="219"/>
      <c r="CA68" s="219"/>
      <c r="CB68" s="219"/>
      <c r="CC68" s="219"/>
      <c r="CD68" s="219"/>
      <c r="CE68" s="219"/>
      <c r="CF68" s="219"/>
      <c r="CG68" s="59"/>
      <c r="CH68" s="59"/>
      <c r="CI68" s="59"/>
      <c r="CJ68" s="59"/>
      <c r="CK68" s="59"/>
      <c r="CL68" s="59"/>
      <c r="CM68" s="59"/>
    </row>
    <row r="69" spans="1:91" s="1" customFormat="1" ht="30" customHeight="1" thickBot="1" x14ac:dyDescent="0.25">
      <c r="A69" s="375"/>
      <c r="B69" s="236"/>
      <c r="C69" s="155" t="s">
        <v>613</v>
      </c>
      <c r="D69" s="770"/>
      <c r="E69" s="771"/>
      <c r="F69" s="771"/>
      <c r="G69" s="771"/>
      <c r="H69" s="771"/>
      <c r="I69" s="771"/>
      <c r="J69" s="771"/>
      <c r="K69" s="771"/>
      <c r="L69" s="771"/>
      <c r="M69" s="771"/>
      <c r="N69" s="771"/>
      <c r="O69" s="771"/>
      <c r="P69" s="771"/>
      <c r="Q69" s="771"/>
      <c r="R69" s="771"/>
      <c r="S69" s="771"/>
      <c r="T69" s="771"/>
      <c r="U69" s="771"/>
      <c r="V69" s="771"/>
      <c r="W69" s="771"/>
      <c r="X69" s="771"/>
      <c r="Y69" s="771"/>
      <c r="Z69" s="772"/>
      <c r="AA69" s="10"/>
      <c r="AB69" s="59"/>
      <c r="AC69" s="219"/>
      <c r="AD69" s="438"/>
      <c r="AE69" s="219"/>
      <c r="AF69" s="219"/>
      <c r="AG69" s="219"/>
      <c r="AH69" s="219"/>
      <c r="AI69" s="219"/>
      <c r="AJ69" s="219"/>
      <c r="AK69" s="219"/>
      <c r="AL69" s="219"/>
      <c r="AM69" s="219"/>
      <c r="AN69" s="219"/>
      <c r="AO69" s="219"/>
      <c r="AP69" s="219"/>
      <c r="AQ69" s="219"/>
      <c r="AR69" s="219"/>
      <c r="AS69" s="219"/>
      <c r="AT69" s="219"/>
      <c r="AU69" s="219"/>
      <c r="AV69" s="219"/>
      <c r="AW69" s="219"/>
      <c r="AX69" s="219"/>
      <c r="AY69" s="219"/>
      <c r="AZ69" s="219"/>
      <c r="BA69" s="219"/>
      <c r="BB69" s="219"/>
      <c r="BC69" s="219"/>
      <c r="BD69" s="219"/>
      <c r="BE69" s="219"/>
      <c r="BF69" s="219"/>
      <c r="BG69" s="219"/>
      <c r="BH69" s="219"/>
      <c r="BI69" s="219"/>
      <c r="BJ69" s="219"/>
      <c r="BK69" s="219"/>
      <c r="BL69" s="219"/>
      <c r="BM69" s="219"/>
      <c r="BN69" s="219"/>
      <c r="BO69" s="219"/>
      <c r="BP69" s="219"/>
      <c r="BQ69" s="219"/>
      <c r="BR69" s="219"/>
      <c r="BS69" s="219"/>
      <c r="BT69" s="219"/>
      <c r="BU69" s="219"/>
      <c r="BV69" s="219"/>
      <c r="BW69" s="219"/>
      <c r="BX69" s="219"/>
      <c r="BY69" s="219"/>
      <c r="BZ69" s="219"/>
      <c r="CA69" s="219"/>
      <c r="CB69" s="219"/>
      <c r="CC69" s="219"/>
      <c r="CD69" s="219"/>
      <c r="CE69" s="219"/>
      <c r="CF69" s="219"/>
      <c r="CG69" s="59"/>
      <c r="CH69" s="59"/>
      <c r="CI69" s="59"/>
      <c r="CJ69" s="59"/>
      <c r="CK69" s="59"/>
      <c r="CL69" s="59"/>
      <c r="CM69" s="59"/>
    </row>
    <row r="70" spans="1:91" s="1" customFormat="1" ht="27.95" customHeight="1" x14ac:dyDescent="0.2">
      <c r="A70" s="372"/>
      <c r="B70" s="261" t="s">
        <v>590</v>
      </c>
      <c r="C70" s="135" t="s">
        <v>591</v>
      </c>
      <c r="D70" s="840"/>
      <c r="E70" s="817"/>
      <c r="F70" s="840"/>
      <c r="G70" s="817"/>
      <c r="H70" s="633"/>
      <c r="I70" s="817"/>
      <c r="J70" s="840"/>
      <c r="K70" s="817"/>
      <c r="L70" s="840"/>
      <c r="M70" s="817"/>
      <c r="N70" s="840"/>
      <c r="O70" s="817"/>
      <c r="P70" s="840"/>
      <c r="Q70" s="817"/>
      <c r="R70" s="840"/>
      <c r="S70" s="817"/>
      <c r="T70" s="840"/>
      <c r="U70" s="817"/>
      <c r="V70" s="840"/>
      <c r="W70" s="817"/>
      <c r="X70" s="194"/>
      <c r="Y70" s="232">
        <f>IF(OR(D70="s",F70="s",H70="s",J70="s",L70="s",N70="s",P70="s",R70="s",T70="s",V70="s"), 0, IF(OR(D70="a",F70="a",H70="a",J70="a",L70="a",N70="a",P70="a",R70="a",T70="a",V70="a"),Z70,0))</f>
        <v>0</v>
      </c>
      <c r="Z70" s="396">
        <v>15</v>
      </c>
      <c r="AA70" s="10">
        <f t="shared" ref="AA70:AA78" si="12">COUNTIF(D70:W70,"a")+COUNTIF(D70:W70,"s")</f>
        <v>0</v>
      </c>
      <c r="AB70" s="437"/>
      <c r="AC70" s="219"/>
      <c r="AD70" s="438"/>
      <c r="AE70" s="219"/>
      <c r="AF70" s="219"/>
      <c r="AG70" s="219"/>
      <c r="AH70" s="219"/>
      <c r="AI70" s="219"/>
      <c r="AJ70" s="219"/>
      <c r="AK70" s="219"/>
      <c r="AL70" s="219"/>
      <c r="AM70" s="219"/>
      <c r="AN70" s="219"/>
      <c r="AO70" s="219"/>
      <c r="AP70" s="219"/>
      <c r="AQ70" s="219"/>
      <c r="AR70" s="219"/>
      <c r="AS70" s="219"/>
      <c r="AT70" s="219"/>
      <c r="AU70" s="219"/>
      <c r="AV70" s="219"/>
      <c r="AW70" s="219"/>
      <c r="AX70" s="219"/>
      <c r="AY70" s="219"/>
      <c r="AZ70" s="219"/>
      <c r="BA70" s="219"/>
      <c r="BB70" s="219"/>
      <c r="BC70" s="219"/>
      <c r="BD70" s="219"/>
      <c r="BE70" s="219"/>
      <c r="BF70" s="219"/>
      <c r="BG70" s="219"/>
      <c r="BH70" s="219"/>
      <c r="BI70" s="219"/>
      <c r="BJ70" s="219"/>
      <c r="BK70" s="219"/>
      <c r="BL70" s="219"/>
      <c r="BM70" s="219"/>
      <c r="BN70" s="219"/>
      <c r="BO70" s="219"/>
      <c r="BP70" s="219"/>
      <c r="BQ70" s="219"/>
      <c r="BR70" s="219"/>
      <c r="BS70" s="219"/>
      <c r="BT70" s="219"/>
      <c r="BU70" s="219"/>
      <c r="BV70" s="219"/>
      <c r="BW70" s="219"/>
      <c r="BX70" s="219"/>
      <c r="BY70" s="219"/>
      <c r="BZ70" s="219"/>
      <c r="CA70" s="219"/>
      <c r="CB70" s="219"/>
      <c r="CC70" s="219"/>
      <c r="CD70" s="219"/>
      <c r="CE70" s="219"/>
      <c r="CF70" s="219"/>
      <c r="CG70" s="59"/>
      <c r="CH70" s="59"/>
      <c r="CI70" s="59"/>
      <c r="CJ70" s="59"/>
      <c r="CK70" s="59"/>
      <c r="CL70" s="59"/>
      <c r="CM70" s="59"/>
    </row>
    <row r="71" spans="1:91" s="1" customFormat="1" ht="67.7" customHeight="1" x14ac:dyDescent="0.2">
      <c r="A71" s="372"/>
      <c r="B71" s="245" t="s">
        <v>592</v>
      </c>
      <c r="C71" s="134" t="s">
        <v>593</v>
      </c>
      <c r="D71" s="812"/>
      <c r="E71" s="813"/>
      <c r="F71" s="812"/>
      <c r="G71" s="813"/>
      <c r="H71" s="626"/>
      <c r="I71" s="813"/>
      <c r="J71" s="812"/>
      <c r="K71" s="813"/>
      <c r="L71" s="812"/>
      <c r="M71" s="813"/>
      <c r="N71" s="812"/>
      <c r="O71" s="813"/>
      <c r="P71" s="812"/>
      <c r="Q71" s="813"/>
      <c r="R71" s="812"/>
      <c r="S71" s="813"/>
      <c r="T71" s="812"/>
      <c r="U71" s="813"/>
      <c r="V71" s="812"/>
      <c r="W71" s="813"/>
      <c r="X71" s="194"/>
      <c r="Y71" s="103">
        <f t="shared" ref="Y71:Y78" si="13">IF(OR(D71="s",F71="s",H71="s",J71="s",L71="s",N71="s",P71="s",R71="s",T71="s",V71="s"), 0, IF(OR(D71="a",F71="a",H71="a",J71="a",L71="a",N71="a",P71="a",R71="a",T71="a",V71="a"),Z71,0))</f>
        <v>0</v>
      </c>
      <c r="Z71" s="369">
        <v>5</v>
      </c>
      <c r="AA71" s="10">
        <f t="shared" si="12"/>
        <v>0</v>
      </c>
      <c r="AB71" s="437"/>
      <c r="AC71" s="219"/>
      <c r="AD71" s="438" t="s">
        <v>52</v>
      </c>
      <c r="AE71" s="219"/>
      <c r="AF71" s="219"/>
      <c r="AG71" s="219"/>
      <c r="AH71" s="219"/>
      <c r="AI71" s="219"/>
      <c r="AJ71" s="219"/>
      <c r="AK71" s="219"/>
      <c r="AL71" s="219"/>
      <c r="AM71" s="219"/>
      <c r="AN71" s="219"/>
      <c r="AO71" s="219"/>
      <c r="AP71" s="219"/>
      <c r="AQ71" s="219"/>
      <c r="AR71" s="219"/>
      <c r="AS71" s="219"/>
      <c r="AT71" s="219"/>
      <c r="AU71" s="219"/>
      <c r="AV71" s="219"/>
      <c r="AW71" s="219"/>
      <c r="AX71" s="219"/>
      <c r="AY71" s="219"/>
      <c r="AZ71" s="219"/>
      <c r="BA71" s="219"/>
      <c r="BB71" s="219"/>
      <c r="BC71" s="219"/>
      <c r="BD71" s="219"/>
      <c r="BE71" s="219"/>
      <c r="BF71" s="219"/>
      <c r="BG71" s="219"/>
      <c r="BH71" s="219"/>
      <c r="BI71" s="219"/>
      <c r="BJ71" s="219"/>
      <c r="BK71" s="219"/>
      <c r="BL71" s="219"/>
      <c r="BM71" s="219"/>
      <c r="BN71" s="219"/>
      <c r="BO71" s="219"/>
      <c r="BP71" s="219"/>
      <c r="BQ71" s="219"/>
      <c r="BR71" s="219"/>
      <c r="BS71" s="219"/>
      <c r="BT71" s="219"/>
      <c r="BU71" s="219"/>
      <c r="BV71" s="219"/>
      <c r="BW71" s="219"/>
      <c r="BX71" s="219"/>
      <c r="BY71" s="219"/>
      <c r="BZ71" s="219"/>
      <c r="CA71" s="219"/>
      <c r="CB71" s="219"/>
      <c r="CC71" s="219"/>
      <c r="CD71" s="219"/>
      <c r="CE71" s="219"/>
      <c r="CF71" s="219"/>
      <c r="CG71" s="59"/>
      <c r="CH71" s="59"/>
      <c r="CI71" s="59"/>
      <c r="CJ71" s="59"/>
      <c r="CK71" s="59"/>
      <c r="CL71" s="59"/>
      <c r="CM71" s="59"/>
    </row>
    <row r="72" spans="1:91" s="1" customFormat="1" ht="45" customHeight="1" x14ac:dyDescent="0.2">
      <c r="A72" s="372"/>
      <c r="B72" s="245" t="s">
        <v>594</v>
      </c>
      <c r="C72" s="134" t="s">
        <v>595</v>
      </c>
      <c r="D72" s="812"/>
      <c r="E72" s="813"/>
      <c r="F72" s="812"/>
      <c r="G72" s="813"/>
      <c r="H72" s="626"/>
      <c r="I72" s="813"/>
      <c r="J72" s="812"/>
      <c r="K72" s="813"/>
      <c r="L72" s="812"/>
      <c r="M72" s="813"/>
      <c r="N72" s="812"/>
      <c r="O72" s="813"/>
      <c r="P72" s="812"/>
      <c r="Q72" s="813"/>
      <c r="R72" s="812"/>
      <c r="S72" s="813"/>
      <c r="T72" s="812"/>
      <c r="U72" s="813"/>
      <c r="V72" s="812"/>
      <c r="W72" s="813"/>
      <c r="X72" s="194"/>
      <c r="Y72" s="108">
        <f t="shared" si="13"/>
        <v>0</v>
      </c>
      <c r="Z72" s="373">
        <v>5</v>
      </c>
      <c r="AA72" s="10">
        <f t="shared" si="12"/>
        <v>0</v>
      </c>
      <c r="AB72" s="437"/>
      <c r="AC72" s="219"/>
      <c r="AD72" s="438" t="s">
        <v>52</v>
      </c>
      <c r="AE72" s="219"/>
      <c r="AF72" s="219"/>
      <c r="AG72" s="219"/>
      <c r="AH72" s="219"/>
      <c r="AI72" s="219"/>
      <c r="AJ72" s="219"/>
      <c r="AK72" s="219"/>
      <c r="AL72" s="219"/>
      <c r="AM72" s="219"/>
      <c r="AN72" s="219"/>
      <c r="AO72" s="219"/>
      <c r="AP72" s="219"/>
      <c r="AQ72" s="219"/>
      <c r="AR72" s="219"/>
      <c r="AS72" s="219"/>
      <c r="AT72" s="219"/>
      <c r="AU72" s="219"/>
      <c r="AV72" s="219"/>
      <c r="AW72" s="219"/>
      <c r="AX72" s="219"/>
      <c r="AY72" s="219"/>
      <c r="AZ72" s="219"/>
      <c r="BA72" s="219"/>
      <c r="BB72" s="219"/>
      <c r="BC72" s="219"/>
      <c r="BD72" s="219"/>
      <c r="BE72" s="219"/>
      <c r="BF72" s="219"/>
      <c r="BG72" s="219"/>
      <c r="BH72" s="219"/>
      <c r="BI72" s="219"/>
      <c r="BJ72" s="219"/>
      <c r="BK72" s="219"/>
      <c r="BL72" s="219"/>
      <c r="BM72" s="219"/>
      <c r="BN72" s="219"/>
      <c r="BO72" s="219"/>
      <c r="BP72" s="219"/>
      <c r="BQ72" s="219"/>
      <c r="BR72" s="219"/>
      <c r="BS72" s="219"/>
      <c r="BT72" s="219"/>
      <c r="BU72" s="219"/>
      <c r="BV72" s="219"/>
      <c r="BW72" s="219"/>
      <c r="BX72" s="219"/>
      <c r="BY72" s="219"/>
      <c r="BZ72" s="219"/>
      <c r="CA72" s="219"/>
      <c r="CB72" s="219"/>
      <c r="CC72" s="219"/>
      <c r="CD72" s="219"/>
      <c r="CE72" s="219"/>
      <c r="CF72" s="219"/>
      <c r="CG72" s="59"/>
      <c r="CH72" s="59"/>
      <c r="CI72" s="59"/>
      <c r="CJ72" s="59"/>
      <c r="CK72" s="59"/>
      <c r="CL72" s="59"/>
      <c r="CM72" s="59"/>
    </row>
    <row r="73" spans="1:91" s="1" customFormat="1" ht="67.7" customHeight="1" thickBot="1" x14ac:dyDescent="0.25">
      <c r="A73" s="372"/>
      <c r="B73" s="282" t="s">
        <v>596</v>
      </c>
      <c r="C73" s="134" t="s">
        <v>597</v>
      </c>
      <c r="D73" s="812"/>
      <c r="E73" s="813"/>
      <c r="F73" s="812"/>
      <c r="G73" s="813"/>
      <c r="H73" s="626"/>
      <c r="I73" s="813"/>
      <c r="J73" s="812"/>
      <c r="K73" s="813"/>
      <c r="L73" s="812"/>
      <c r="M73" s="813"/>
      <c r="N73" s="812"/>
      <c r="O73" s="813"/>
      <c r="P73" s="812"/>
      <c r="Q73" s="813"/>
      <c r="R73" s="812"/>
      <c r="S73" s="813"/>
      <c r="T73" s="812"/>
      <c r="U73" s="813"/>
      <c r="V73" s="812"/>
      <c r="W73" s="813"/>
      <c r="X73" s="194"/>
      <c r="Y73" s="103">
        <f t="shared" si="13"/>
        <v>0</v>
      </c>
      <c r="Z73" s="369">
        <v>10</v>
      </c>
      <c r="AA73" s="10">
        <f t="shared" si="12"/>
        <v>0</v>
      </c>
      <c r="AB73" s="437"/>
      <c r="AC73" s="219"/>
      <c r="AD73" s="438"/>
      <c r="AE73" s="219"/>
      <c r="AF73" s="219"/>
      <c r="AG73" s="219"/>
      <c r="AH73" s="219"/>
      <c r="AI73" s="219"/>
      <c r="AJ73" s="219"/>
      <c r="AK73" s="219"/>
      <c r="AL73" s="219"/>
      <c r="AM73" s="219"/>
      <c r="AN73" s="219"/>
      <c r="AO73" s="219"/>
      <c r="AP73" s="219"/>
      <c r="AQ73" s="219"/>
      <c r="AR73" s="219"/>
      <c r="AS73" s="219"/>
      <c r="AT73" s="219"/>
      <c r="AU73" s="219"/>
      <c r="AV73" s="219"/>
      <c r="AW73" s="219"/>
      <c r="AX73" s="219"/>
      <c r="AY73" s="219"/>
      <c r="AZ73" s="219"/>
      <c r="BA73" s="219"/>
      <c r="BB73" s="219"/>
      <c r="BC73" s="219"/>
      <c r="BD73" s="219"/>
      <c r="BE73" s="219"/>
      <c r="BF73" s="219"/>
      <c r="BG73" s="219"/>
      <c r="BH73" s="219"/>
      <c r="BI73" s="219"/>
      <c r="BJ73" s="219"/>
      <c r="BK73" s="219"/>
      <c r="BL73" s="219"/>
      <c r="BM73" s="219"/>
      <c r="BN73" s="219"/>
      <c r="BO73" s="219"/>
      <c r="BP73" s="219"/>
      <c r="BQ73" s="219"/>
      <c r="BR73" s="219"/>
      <c r="BS73" s="219"/>
      <c r="BT73" s="219"/>
      <c r="BU73" s="219"/>
      <c r="BV73" s="219"/>
      <c r="BW73" s="219"/>
      <c r="BX73" s="219"/>
      <c r="BY73" s="219"/>
      <c r="BZ73" s="219"/>
      <c r="CA73" s="219"/>
      <c r="CB73" s="219"/>
      <c r="CC73" s="219"/>
      <c r="CD73" s="219"/>
      <c r="CE73" s="219"/>
      <c r="CF73" s="219"/>
      <c r="CG73" s="59"/>
      <c r="CH73" s="59"/>
      <c r="CI73" s="59"/>
      <c r="CJ73" s="59"/>
      <c r="CK73" s="59"/>
      <c r="CL73" s="59"/>
      <c r="CM73" s="59"/>
    </row>
    <row r="74" spans="1:91" s="1" customFormat="1" ht="30" customHeight="1" thickBot="1" x14ac:dyDescent="0.25">
      <c r="A74" s="375"/>
      <c r="B74" s="236"/>
      <c r="C74" s="155" t="s">
        <v>598</v>
      </c>
      <c r="D74" s="770"/>
      <c r="E74" s="771"/>
      <c r="F74" s="771"/>
      <c r="G74" s="771"/>
      <c r="H74" s="771"/>
      <c r="I74" s="771"/>
      <c r="J74" s="771"/>
      <c r="K74" s="771"/>
      <c r="L74" s="771"/>
      <c r="M74" s="771"/>
      <c r="N74" s="771"/>
      <c r="O74" s="771"/>
      <c r="P74" s="771"/>
      <c r="Q74" s="771"/>
      <c r="R74" s="771"/>
      <c r="S74" s="771"/>
      <c r="T74" s="771"/>
      <c r="U74" s="771"/>
      <c r="V74" s="771"/>
      <c r="W74" s="771"/>
      <c r="X74" s="771"/>
      <c r="Y74" s="771"/>
      <c r="Z74" s="772"/>
      <c r="AA74" s="10"/>
      <c r="AB74" s="59"/>
      <c r="AC74" s="219"/>
      <c r="AD74" s="438"/>
      <c r="AE74" s="219"/>
      <c r="AF74" s="219"/>
      <c r="AG74" s="219"/>
      <c r="AH74" s="219"/>
      <c r="AI74" s="219"/>
      <c r="AJ74" s="219"/>
      <c r="AK74" s="219"/>
      <c r="AL74" s="219"/>
      <c r="AM74" s="219"/>
      <c r="AN74" s="219"/>
      <c r="AO74" s="219"/>
      <c r="AP74" s="219"/>
      <c r="AQ74" s="219"/>
      <c r="AR74" s="219"/>
      <c r="AS74" s="219"/>
      <c r="AT74" s="219"/>
      <c r="AU74" s="219"/>
      <c r="AV74" s="219"/>
      <c r="AW74" s="219"/>
      <c r="AX74" s="219"/>
      <c r="AY74" s="219"/>
      <c r="AZ74" s="219"/>
      <c r="BA74" s="219"/>
      <c r="BB74" s="219"/>
      <c r="BC74" s="219"/>
      <c r="BD74" s="219"/>
      <c r="BE74" s="219"/>
      <c r="BF74" s="219"/>
      <c r="BG74" s="219"/>
      <c r="BH74" s="219"/>
      <c r="BI74" s="219"/>
      <c r="BJ74" s="219"/>
      <c r="BK74" s="219"/>
      <c r="BL74" s="219"/>
      <c r="BM74" s="219"/>
      <c r="BN74" s="219"/>
      <c r="BO74" s="219"/>
      <c r="BP74" s="219"/>
      <c r="BQ74" s="219"/>
      <c r="BR74" s="219"/>
      <c r="BS74" s="219"/>
      <c r="BT74" s="219"/>
      <c r="BU74" s="219"/>
      <c r="BV74" s="219"/>
      <c r="BW74" s="219"/>
      <c r="BX74" s="219"/>
      <c r="BY74" s="219"/>
      <c r="BZ74" s="219"/>
      <c r="CA74" s="219"/>
      <c r="CB74" s="219"/>
      <c r="CC74" s="219"/>
      <c r="CD74" s="219"/>
      <c r="CE74" s="219"/>
      <c r="CF74" s="219"/>
      <c r="CG74" s="59"/>
      <c r="CH74" s="59"/>
      <c r="CI74" s="59"/>
      <c r="CJ74" s="59"/>
      <c r="CK74" s="59"/>
      <c r="CL74" s="59"/>
      <c r="CM74" s="59"/>
    </row>
    <row r="75" spans="1:91" s="1" customFormat="1" ht="88.5" customHeight="1" x14ac:dyDescent="0.2">
      <c r="A75" s="372"/>
      <c r="B75" s="261" t="s">
        <v>599</v>
      </c>
      <c r="C75" s="134" t="s">
        <v>600</v>
      </c>
      <c r="D75" s="812"/>
      <c r="E75" s="813"/>
      <c r="F75" s="812"/>
      <c r="G75" s="813"/>
      <c r="H75" s="626"/>
      <c r="I75" s="813"/>
      <c r="J75" s="812"/>
      <c r="K75" s="813"/>
      <c r="L75" s="812"/>
      <c r="M75" s="813"/>
      <c r="N75" s="812"/>
      <c r="O75" s="813"/>
      <c r="P75" s="812"/>
      <c r="Q75" s="813"/>
      <c r="R75" s="812"/>
      <c r="S75" s="813"/>
      <c r="T75" s="812"/>
      <c r="U75" s="813"/>
      <c r="V75" s="812"/>
      <c r="W75" s="813"/>
      <c r="X75" s="194"/>
      <c r="Y75" s="108">
        <f t="shared" si="13"/>
        <v>0</v>
      </c>
      <c r="Z75" s="373">
        <v>5</v>
      </c>
      <c r="AA75" s="10">
        <f t="shared" si="12"/>
        <v>0</v>
      </c>
      <c r="AB75" s="437"/>
      <c r="AC75" s="219"/>
      <c r="AD75" s="438" t="s">
        <v>52</v>
      </c>
      <c r="AE75" s="219"/>
      <c r="AF75" s="219"/>
      <c r="AG75" s="219"/>
      <c r="AH75" s="219"/>
      <c r="AI75" s="219"/>
      <c r="AJ75" s="219"/>
      <c r="AK75" s="219"/>
      <c r="AL75" s="219"/>
      <c r="AM75" s="219"/>
      <c r="AN75" s="219"/>
      <c r="AO75" s="219"/>
      <c r="AP75" s="219"/>
      <c r="AQ75" s="219"/>
      <c r="AR75" s="219"/>
      <c r="AS75" s="219"/>
      <c r="AT75" s="219"/>
      <c r="AU75" s="219"/>
      <c r="AV75" s="219"/>
      <c r="AW75" s="219"/>
      <c r="AX75" s="219"/>
      <c r="AY75" s="219"/>
      <c r="AZ75" s="219"/>
      <c r="BA75" s="219"/>
      <c r="BB75" s="219"/>
      <c r="BC75" s="219"/>
      <c r="BD75" s="219"/>
      <c r="BE75" s="219"/>
      <c r="BF75" s="219"/>
      <c r="BG75" s="219"/>
      <c r="BH75" s="219"/>
      <c r="BI75" s="219"/>
      <c r="BJ75" s="219"/>
      <c r="BK75" s="219"/>
      <c r="BL75" s="219"/>
      <c r="BM75" s="219"/>
      <c r="BN75" s="219"/>
      <c r="BO75" s="219"/>
      <c r="BP75" s="219"/>
      <c r="BQ75" s="219"/>
      <c r="BR75" s="219"/>
      <c r="BS75" s="219"/>
      <c r="BT75" s="219"/>
      <c r="BU75" s="219"/>
      <c r="BV75" s="219"/>
      <c r="BW75" s="219"/>
      <c r="BX75" s="219"/>
      <c r="BY75" s="219"/>
      <c r="BZ75" s="219"/>
      <c r="CA75" s="219"/>
      <c r="CB75" s="219"/>
      <c r="CC75" s="219"/>
      <c r="CD75" s="219"/>
      <c r="CE75" s="219"/>
      <c r="CF75" s="219"/>
      <c r="CG75" s="59"/>
      <c r="CH75" s="59"/>
      <c r="CI75" s="59"/>
      <c r="CJ75" s="59"/>
      <c r="CK75" s="59"/>
      <c r="CL75" s="59"/>
      <c r="CM75" s="59"/>
    </row>
    <row r="76" spans="1:91" s="1" customFormat="1" ht="106.5" customHeight="1" x14ac:dyDescent="0.2">
      <c r="A76" s="372"/>
      <c r="B76" s="245" t="s">
        <v>601</v>
      </c>
      <c r="C76" s="124" t="s">
        <v>602</v>
      </c>
      <c r="D76" s="812"/>
      <c r="E76" s="813"/>
      <c r="F76" s="812"/>
      <c r="G76" s="813"/>
      <c r="H76" s="626"/>
      <c r="I76" s="813"/>
      <c r="J76" s="812"/>
      <c r="K76" s="813"/>
      <c r="L76" s="626"/>
      <c r="M76" s="813"/>
      <c r="N76" s="812"/>
      <c r="O76" s="813"/>
      <c r="P76" s="812"/>
      <c r="Q76" s="813"/>
      <c r="R76" s="812"/>
      <c r="S76" s="813"/>
      <c r="T76" s="812"/>
      <c r="U76" s="813"/>
      <c r="V76" s="812"/>
      <c r="W76" s="813"/>
      <c r="X76" s="194"/>
      <c r="Y76" s="108">
        <f t="shared" si="13"/>
        <v>0</v>
      </c>
      <c r="Z76" s="373">
        <v>5</v>
      </c>
      <c r="AA76" s="10">
        <f t="shared" si="12"/>
        <v>0</v>
      </c>
      <c r="AB76" s="437"/>
      <c r="AC76" s="219"/>
      <c r="AD76" s="438"/>
      <c r="AE76" s="219"/>
      <c r="AF76" s="219"/>
      <c r="AG76" s="219"/>
      <c r="AH76" s="219"/>
      <c r="AI76" s="219"/>
      <c r="AJ76" s="219"/>
      <c r="AK76" s="219"/>
      <c r="AL76" s="219"/>
      <c r="AM76" s="219"/>
      <c r="AN76" s="219"/>
      <c r="AO76" s="219"/>
      <c r="AP76" s="219"/>
      <c r="AQ76" s="219"/>
      <c r="AR76" s="219"/>
      <c r="AS76" s="219"/>
      <c r="AT76" s="219"/>
      <c r="AU76" s="219"/>
      <c r="AV76" s="219"/>
      <c r="AW76" s="219"/>
      <c r="AX76" s="219"/>
      <c r="AY76" s="219"/>
      <c r="AZ76" s="219"/>
      <c r="BA76" s="219"/>
      <c r="BB76" s="219"/>
      <c r="BC76" s="219"/>
      <c r="BD76" s="219"/>
      <c r="BE76" s="219"/>
      <c r="BF76" s="219"/>
      <c r="BG76" s="219"/>
      <c r="BH76" s="219"/>
      <c r="BI76" s="219"/>
      <c r="BJ76" s="219"/>
      <c r="BK76" s="219"/>
      <c r="BL76" s="219"/>
      <c r="BM76" s="219"/>
      <c r="BN76" s="219"/>
      <c r="BO76" s="219"/>
      <c r="BP76" s="219"/>
      <c r="BQ76" s="219"/>
      <c r="BR76" s="219"/>
      <c r="BS76" s="219"/>
      <c r="BT76" s="219"/>
      <c r="BU76" s="219"/>
      <c r="BV76" s="219"/>
      <c r="BW76" s="219"/>
      <c r="BX76" s="219"/>
      <c r="BY76" s="219"/>
      <c r="BZ76" s="219"/>
      <c r="CA76" s="219"/>
      <c r="CB76" s="219"/>
      <c r="CC76" s="219"/>
      <c r="CD76" s="219"/>
      <c r="CE76" s="219"/>
      <c r="CF76" s="219"/>
      <c r="CG76" s="59"/>
      <c r="CH76" s="59"/>
      <c r="CI76" s="59"/>
      <c r="CJ76" s="59"/>
      <c r="CK76" s="59"/>
      <c r="CL76" s="59"/>
      <c r="CM76" s="59"/>
    </row>
    <row r="77" spans="1:91" s="1" customFormat="1" ht="45" customHeight="1" x14ac:dyDescent="0.2">
      <c r="A77" s="372"/>
      <c r="B77" s="245" t="s">
        <v>603</v>
      </c>
      <c r="C77" s="134" t="s">
        <v>1079</v>
      </c>
      <c r="D77" s="812"/>
      <c r="E77" s="813"/>
      <c r="F77" s="812"/>
      <c r="G77" s="813"/>
      <c r="H77" s="626"/>
      <c r="I77" s="813"/>
      <c r="J77" s="812"/>
      <c r="K77" s="813"/>
      <c r="L77" s="812"/>
      <c r="M77" s="813"/>
      <c r="N77" s="812"/>
      <c r="O77" s="813"/>
      <c r="P77" s="812"/>
      <c r="Q77" s="813"/>
      <c r="R77" s="812"/>
      <c r="S77" s="813"/>
      <c r="T77" s="812"/>
      <c r="U77" s="813"/>
      <c r="V77" s="812"/>
      <c r="W77" s="813"/>
      <c r="X77" s="194"/>
      <c r="Y77" s="108">
        <f t="shared" si="13"/>
        <v>0</v>
      </c>
      <c r="Z77" s="373">
        <v>10</v>
      </c>
      <c r="AA77" s="10">
        <f t="shared" si="12"/>
        <v>0</v>
      </c>
      <c r="AB77" s="437"/>
      <c r="AC77" s="219"/>
      <c r="AD77" s="438"/>
      <c r="AE77" s="219"/>
      <c r="AF77" s="219"/>
      <c r="AG77" s="219"/>
      <c r="AH77" s="219"/>
      <c r="AI77" s="219"/>
      <c r="AJ77" s="219"/>
      <c r="AK77" s="219"/>
      <c r="AL77" s="219"/>
      <c r="AM77" s="219"/>
      <c r="AN77" s="219"/>
      <c r="AO77" s="219"/>
      <c r="AP77" s="219"/>
      <c r="AQ77" s="219"/>
      <c r="AR77" s="219"/>
      <c r="AS77" s="219"/>
      <c r="AT77" s="219"/>
      <c r="AU77" s="219"/>
      <c r="AV77" s="219"/>
      <c r="AW77" s="219"/>
      <c r="AX77" s="219"/>
      <c r="AY77" s="219"/>
      <c r="AZ77" s="219"/>
      <c r="BA77" s="219"/>
      <c r="BB77" s="219"/>
      <c r="BC77" s="219"/>
      <c r="BD77" s="219"/>
      <c r="BE77" s="219"/>
      <c r="BF77" s="219"/>
      <c r="BG77" s="219"/>
      <c r="BH77" s="219"/>
      <c r="BI77" s="219"/>
      <c r="BJ77" s="219"/>
      <c r="BK77" s="219"/>
      <c r="BL77" s="219"/>
      <c r="BM77" s="219"/>
      <c r="BN77" s="219"/>
      <c r="BO77" s="219"/>
      <c r="BP77" s="219"/>
      <c r="BQ77" s="219"/>
      <c r="BR77" s="219"/>
      <c r="BS77" s="219"/>
      <c r="BT77" s="219"/>
      <c r="BU77" s="219"/>
      <c r="BV77" s="219"/>
      <c r="BW77" s="219"/>
      <c r="BX77" s="219"/>
      <c r="BY77" s="219"/>
      <c r="BZ77" s="219"/>
      <c r="CA77" s="219"/>
      <c r="CB77" s="219"/>
      <c r="CC77" s="219"/>
      <c r="CD77" s="219"/>
      <c r="CE77" s="219"/>
      <c r="CF77" s="219"/>
      <c r="CG77" s="59"/>
      <c r="CH77" s="59"/>
      <c r="CI77" s="59"/>
      <c r="CJ77" s="59"/>
      <c r="CK77" s="59"/>
      <c r="CL77" s="59"/>
      <c r="CM77" s="59"/>
    </row>
    <row r="78" spans="1:91" s="1" customFormat="1" ht="67.7" customHeight="1" thickBot="1" x14ac:dyDescent="0.2">
      <c r="A78" s="372"/>
      <c r="B78" s="245" t="s">
        <v>604</v>
      </c>
      <c r="C78" s="134" t="s">
        <v>605</v>
      </c>
      <c r="D78" s="619"/>
      <c r="E78" s="620"/>
      <c r="F78" s="619"/>
      <c r="G78" s="620"/>
      <c r="H78" s="621"/>
      <c r="I78" s="620"/>
      <c r="J78" s="619"/>
      <c r="K78" s="620"/>
      <c r="L78" s="619"/>
      <c r="M78" s="620"/>
      <c r="N78" s="619"/>
      <c r="O78" s="620"/>
      <c r="P78" s="619"/>
      <c r="Q78" s="620"/>
      <c r="R78" s="619"/>
      <c r="S78" s="620"/>
      <c r="T78" s="619"/>
      <c r="U78" s="620"/>
      <c r="V78" s="619"/>
      <c r="W78" s="620"/>
      <c r="X78" s="194"/>
      <c r="Y78" s="104">
        <f t="shared" si="13"/>
        <v>0</v>
      </c>
      <c r="Z78" s="373">
        <v>10</v>
      </c>
      <c r="AA78" s="10">
        <f t="shared" si="12"/>
        <v>0</v>
      </c>
      <c r="AB78" s="437"/>
      <c r="AC78" s="219"/>
      <c r="AD78" s="438" t="s">
        <v>52</v>
      </c>
      <c r="AE78" s="219"/>
      <c r="AF78" s="219"/>
      <c r="AG78" s="219"/>
      <c r="AH78" s="219"/>
      <c r="AI78" s="219"/>
      <c r="AJ78" s="219"/>
      <c r="AK78" s="219"/>
      <c r="AL78" s="219"/>
      <c r="AM78" s="219"/>
      <c r="AN78" s="219"/>
      <c r="AO78" s="219"/>
      <c r="AP78" s="219"/>
      <c r="AQ78" s="219"/>
      <c r="AR78" s="219"/>
      <c r="AS78" s="219"/>
      <c r="AT78" s="219"/>
      <c r="AU78" s="219"/>
      <c r="AV78" s="219"/>
      <c r="AW78" s="219"/>
      <c r="AX78" s="219"/>
      <c r="AY78" s="219"/>
      <c r="AZ78" s="219"/>
      <c r="BA78" s="219"/>
      <c r="BB78" s="219"/>
      <c r="BC78" s="219"/>
      <c r="BD78" s="219"/>
      <c r="BE78" s="219"/>
      <c r="BF78" s="219"/>
      <c r="BG78" s="219"/>
      <c r="BH78" s="219"/>
      <c r="BI78" s="219"/>
      <c r="BJ78" s="219"/>
      <c r="BK78" s="219"/>
      <c r="BL78" s="219"/>
      <c r="BM78" s="219"/>
      <c r="BN78" s="219"/>
      <c r="BO78" s="219"/>
      <c r="BP78" s="219"/>
      <c r="BQ78" s="219"/>
      <c r="BR78" s="219"/>
      <c r="BS78" s="219"/>
      <c r="BT78" s="219"/>
      <c r="BU78" s="219"/>
      <c r="BV78" s="219"/>
      <c r="BW78" s="219"/>
      <c r="BX78" s="219"/>
      <c r="BY78" s="219"/>
      <c r="BZ78" s="219"/>
      <c r="CA78" s="219"/>
      <c r="CB78" s="219"/>
      <c r="CC78" s="219"/>
      <c r="CD78" s="219"/>
      <c r="CE78" s="219"/>
      <c r="CF78" s="219"/>
      <c r="CG78" s="59"/>
      <c r="CH78" s="59"/>
      <c r="CI78" s="59"/>
      <c r="CJ78" s="59"/>
      <c r="CK78" s="59"/>
      <c r="CL78" s="59"/>
      <c r="CM78" s="59"/>
    </row>
    <row r="79" spans="1:91" s="1" customFormat="1" ht="21" customHeight="1" thickTop="1" thickBot="1" x14ac:dyDescent="0.25">
      <c r="A79" s="372"/>
      <c r="B79" s="6"/>
      <c r="C79" s="137"/>
      <c r="D79" s="679" t="s">
        <v>198</v>
      </c>
      <c r="E79" s="683"/>
      <c r="F79" s="683"/>
      <c r="G79" s="683"/>
      <c r="H79" s="683"/>
      <c r="I79" s="683"/>
      <c r="J79" s="683"/>
      <c r="K79" s="683"/>
      <c r="L79" s="683"/>
      <c r="M79" s="683"/>
      <c r="N79" s="683"/>
      <c r="O79" s="683"/>
      <c r="P79" s="683"/>
      <c r="Q79" s="683"/>
      <c r="R79" s="683"/>
      <c r="S79" s="683"/>
      <c r="T79" s="683"/>
      <c r="U79" s="683"/>
      <c r="V79" s="683"/>
      <c r="W79" s="683"/>
      <c r="X79" s="684"/>
      <c r="Y79" s="240">
        <f>SUM(Y70:Y78)</f>
        <v>0</v>
      </c>
      <c r="Z79" s="370">
        <f>SUM(Z70:Z78)</f>
        <v>65</v>
      </c>
      <c r="AA79" s="10"/>
      <c r="AB79" s="59"/>
      <c r="AC79" s="219"/>
      <c r="AD79" s="438"/>
      <c r="AE79" s="219"/>
      <c r="AF79" s="219"/>
      <c r="AG79" s="219"/>
      <c r="AH79" s="219"/>
      <c r="AI79" s="219"/>
      <c r="AJ79" s="219"/>
      <c r="AK79" s="219"/>
      <c r="AL79" s="219"/>
      <c r="AM79" s="219"/>
      <c r="AN79" s="219"/>
      <c r="AO79" s="219"/>
      <c r="AP79" s="219"/>
      <c r="AQ79" s="219"/>
      <c r="AR79" s="219"/>
      <c r="AS79" s="219"/>
      <c r="AT79" s="219"/>
      <c r="AU79" s="219"/>
      <c r="AV79" s="219"/>
      <c r="AW79" s="219"/>
      <c r="AX79" s="219"/>
      <c r="AY79" s="219"/>
      <c r="AZ79" s="219"/>
      <c r="BA79" s="219"/>
      <c r="BB79" s="219"/>
      <c r="BC79" s="219"/>
      <c r="BD79" s="219"/>
      <c r="BE79" s="219"/>
      <c r="BF79" s="219"/>
      <c r="BG79" s="219"/>
      <c r="BH79" s="219"/>
      <c r="BI79" s="219"/>
      <c r="BJ79" s="219"/>
      <c r="BK79" s="219"/>
      <c r="BL79" s="219"/>
      <c r="BM79" s="219"/>
      <c r="BN79" s="219"/>
      <c r="BO79" s="219"/>
      <c r="BP79" s="219"/>
      <c r="BQ79" s="219"/>
      <c r="BR79" s="219"/>
      <c r="BS79" s="219"/>
      <c r="BT79" s="219"/>
      <c r="BU79" s="219"/>
      <c r="BV79" s="219"/>
      <c r="BW79" s="219"/>
      <c r="BX79" s="219"/>
      <c r="BY79" s="219"/>
      <c r="BZ79" s="219"/>
      <c r="CA79" s="219"/>
      <c r="CB79" s="219"/>
      <c r="CC79" s="219"/>
      <c r="CD79" s="219"/>
      <c r="CE79" s="219"/>
      <c r="CF79" s="219"/>
      <c r="CG79" s="59"/>
      <c r="CH79" s="59"/>
      <c r="CI79" s="59"/>
      <c r="CJ79" s="59"/>
      <c r="CK79" s="59"/>
      <c r="CL79" s="59"/>
      <c r="CM79" s="59"/>
    </row>
    <row r="80" spans="1:91" s="1" customFormat="1" ht="21" customHeight="1" thickBot="1" x14ac:dyDescent="0.25">
      <c r="A80" s="361"/>
      <c r="B80" s="241"/>
      <c r="C80" s="442"/>
      <c r="D80" s="705"/>
      <c r="E80" s="706"/>
      <c r="F80" s="883">
        <v>25</v>
      </c>
      <c r="G80" s="884"/>
      <c r="H80" s="884"/>
      <c r="I80" s="884"/>
      <c r="J80" s="884"/>
      <c r="K80" s="884"/>
      <c r="L80" s="884"/>
      <c r="M80" s="884"/>
      <c r="N80" s="884"/>
      <c r="O80" s="884"/>
      <c r="P80" s="884"/>
      <c r="Q80" s="884"/>
      <c r="R80" s="884"/>
      <c r="S80" s="884"/>
      <c r="T80" s="884"/>
      <c r="U80" s="884"/>
      <c r="V80" s="884"/>
      <c r="W80" s="884"/>
      <c r="X80" s="884"/>
      <c r="Y80" s="884"/>
      <c r="Z80" s="885"/>
      <c r="AA80" s="10"/>
      <c r="AB80" s="59"/>
      <c r="AC80" s="219"/>
      <c r="AD80" s="438"/>
      <c r="AE80" s="219"/>
      <c r="AF80" s="219"/>
      <c r="AG80" s="219"/>
      <c r="AH80" s="219"/>
      <c r="AI80" s="219"/>
      <c r="AJ80" s="219"/>
      <c r="AK80" s="219"/>
      <c r="AL80" s="219"/>
      <c r="AM80" s="219"/>
      <c r="AN80" s="219"/>
      <c r="AO80" s="219"/>
      <c r="AP80" s="219"/>
      <c r="AQ80" s="219"/>
      <c r="AR80" s="219"/>
      <c r="AS80" s="219"/>
      <c r="AT80" s="219"/>
      <c r="AU80" s="219"/>
      <c r="AV80" s="219"/>
      <c r="AW80" s="219"/>
      <c r="AX80" s="219"/>
      <c r="AY80" s="219"/>
      <c r="AZ80" s="219"/>
      <c r="BA80" s="219"/>
      <c r="BB80" s="219"/>
      <c r="BC80" s="219"/>
      <c r="BD80" s="219"/>
      <c r="BE80" s="219"/>
      <c r="BF80" s="219"/>
      <c r="BG80" s="219"/>
      <c r="BH80" s="219"/>
      <c r="BI80" s="219"/>
      <c r="BJ80" s="219"/>
      <c r="BK80" s="219"/>
      <c r="BL80" s="219"/>
      <c r="BM80" s="219"/>
      <c r="BN80" s="219"/>
      <c r="BO80" s="219"/>
      <c r="BP80" s="219"/>
      <c r="BQ80" s="219"/>
      <c r="BR80" s="219"/>
      <c r="BS80" s="219"/>
      <c r="BT80" s="219"/>
      <c r="BU80" s="219"/>
      <c r="BV80" s="219"/>
      <c r="BW80" s="219"/>
      <c r="BX80" s="219"/>
      <c r="BY80" s="219"/>
      <c r="BZ80" s="219"/>
      <c r="CA80" s="219"/>
      <c r="CB80" s="219"/>
      <c r="CC80" s="219"/>
      <c r="CD80" s="219"/>
      <c r="CE80" s="219"/>
      <c r="CF80" s="219"/>
      <c r="CG80" s="59"/>
      <c r="CH80" s="59"/>
      <c r="CI80" s="59"/>
      <c r="CJ80" s="59"/>
      <c r="CK80" s="59"/>
      <c r="CL80" s="59"/>
      <c r="CM80" s="59"/>
    </row>
    <row r="81" spans="1:107" s="1" customFormat="1" ht="30" customHeight="1" thickBot="1" x14ac:dyDescent="0.25">
      <c r="A81" s="358" t="s">
        <v>549</v>
      </c>
      <c r="B81" s="269" t="s">
        <v>606</v>
      </c>
      <c r="C81" s="172" t="s">
        <v>607</v>
      </c>
      <c r="D81" s="316"/>
      <c r="E81" s="314"/>
      <c r="F81" s="29"/>
      <c r="G81" s="315"/>
      <c r="H81" s="316"/>
      <c r="I81" s="314"/>
      <c r="J81" s="435"/>
      <c r="K81" s="315"/>
      <c r="L81" s="474"/>
      <c r="M81" s="314"/>
      <c r="N81" s="317"/>
      <c r="O81" s="315"/>
      <c r="P81" s="316"/>
      <c r="Q81" s="314"/>
      <c r="R81" s="317"/>
      <c r="S81" s="315"/>
      <c r="T81" s="29"/>
      <c r="U81" s="314"/>
      <c r="V81" s="317"/>
      <c r="W81" s="314"/>
      <c r="X81" s="343"/>
      <c r="Y81" s="436"/>
      <c r="Z81" s="388"/>
      <c r="AA81" s="10"/>
      <c r="AB81" s="59"/>
      <c r="AC81" s="219"/>
      <c r="AD81" s="438"/>
      <c r="AE81" s="219"/>
      <c r="AF81" s="219"/>
      <c r="AG81" s="219"/>
      <c r="AH81" s="219"/>
      <c r="AI81" s="219"/>
      <c r="AJ81" s="219"/>
      <c r="AK81" s="219"/>
      <c r="AL81" s="219"/>
      <c r="AM81" s="219"/>
      <c r="AN81" s="219"/>
      <c r="AO81" s="219"/>
      <c r="AP81" s="219"/>
      <c r="AQ81" s="219"/>
      <c r="AR81" s="219"/>
      <c r="AS81" s="219"/>
      <c r="AT81" s="219"/>
      <c r="AU81" s="219"/>
      <c r="AV81" s="219"/>
      <c r="AW81" s="219"/>
      <c r="AX81" s="219"/>
      <c r="AY81" s="219"/>
      <c r="AZ81" s="219"/>
      <c r="BA81" s="219"/>
      <c r="BB81" s="219"/>
      <c r="BC81" s="219"/>
      <c r="BD81" s="219"/>
      <c r="BE81" s="219"/>
      <c r="BF81" s="219"/>
      <c r="BG81" s="219"/>
      <c r="BH81" s="219"/>
      <c r="BI81" s="219"/>
      <c r="BJ81" s="219"/>
      <c r="BK81" s="219"/>
      <c r="BL81" s="219"/>
      <c r="BM81" s="219"/>
      <c r="BN81" s="219"/>
      <c r="BO81" s="219"/>
      <c r="BP81" s="219"/>
      <c r="BQ81" s="219"/>
      <c r="BR81" s="219"/>
      <c r="BS81" s="219"/>
      <c r="BT81" s="219"/>
      <c r="BU81" s="219"/>
      <c r="BV81" s="219"/>
      <c r="BW81" s="219"/>
      <c r="BX81" s="219"/>
      <c r="BY81" s="219"/>
      <c r="BZ81" s="219"/>
      <c r="CA81" s="219"/>
      <c r="CB81" s="219"/>
      <c r="CC81" s="219"/>
      <c r="CD81" s="219"/>
      <c r="CE81" s="219"/>
      <c r="CF81" s="219"/>
      <c r="CG81" s="59"/>
      <c r="CH81" s="59"/>
      <c r="CI81" s="59"/>
      <c r="CJ81" s="59"/>
      <c r="CK81" s="59"/>
      <c r="CL81" s="59"/>
      <c r="CM81" s="59"/>
    </row>
    <row r="82" spans="1:107" s="1" customFormat="1" ht="45" customHeight="1" x14ac:dyDescent="0.2">
      <c r="A82" s="372"/>
      <c r="B82" s="261" t="s">
        <v>608</v>
      </c>
      <c r="C82" s="135" t="s">
        <v>609</v>
      </c>
      <c r="D82" s="840"/>
      <c r="E82" s="817"/>
      <c r="F82" s="840"/>
      <c r="G82" s="817"/>
      <c r="H82" s="633"/>
      <c r="I82" s="817"/>
      <c r="J82" s="633"/>
      <c r="K82" s="817"/>
      <c r="L82" s="840"/>
      <c r="M82" s="817"/>
      <c r="N82" s="840"/>
      <c r="O82" s="817"/>
      <c r="P82" s="840"/>
      <c r="Q82" s="817"/>
      <c r="R82" s="840"/>
      <c r="S82" s="817"/>
      <c r="T82" s="840"/>
      <c r="U82" s="817"/>
      <c r="V82" s="840"/>
      <c r="W82" s="817"/>
      <c r="X82" s="194"/>
      <c r="Y82" s="232">
        <f>IF(OR(D82="s",F82="s",H82="s",J82="s",L82="s",N82="s",P82="s",R82="s",T82="s",V82="s"), 0, IF(OR(D82="a",F82="a",H82="a",J82="a",L82="a",N82="a",P82="a",R82="a",T82="a",V82="a"),Z82,0))</f>
        <v>0</v>
      </c>
      <c r="Z82" s="396">
        <v>10</v>
      </c>
      <c r="AA82" s="10">
        <f>COUNTIF(D82:W82,"a")+COUNTIF(D82:W82,"s")</f>
        <v>0</v>
      </c>
      <c r="AB82" s="437"/>
      <c r="AC82" s="219"/>
      <c r="AD82" s="438"/>
      <c r="AE82" s="219"/>
      <c r="AF82" s="219"/>
      <c r="AG82" s="219"/>
      <c r="AH82" s="219"/>
      <c r="AI82" s="219"/>
      <c r="AJ82" s="219"/>
      <c r="AK82" s="219"/>
      <c r="AL82" s="219"/>
      <c r="AM82" s="219"/>
      <c r="AN82" s="219"/>
      <c r="AO82" s="219"/>
      <c r="AP82" s="219"/>
      <c r="AQ82" s="219"/>
      <c r="AR82" s="219"/>
      <c r="AS82" s="219"/>
      <c r="AT82" s="219"/>
      <c r="AU82" s="219"/>
      <c r="AV82" s="219"/>
      <c r="AW82" s="219"/>
      <c r="AX82" s="219"/>
      <c r="AY82" s="219"/>
      <c r="AZ82" s="219"/>
      <c r="BA82" s="219"/>
      <c r="BB82" s="219"/>
      <c r="BC82" s="219"/>
      <c r="BD82" s="219"/>
      <c r="BE82" s="219"/>
      <c r="BF82" s="219"/>
      <c r="BG82" s="219"/>
      <c r="BH82" s="219"/>
      <c r="BI82" s="219"/>
      <c r="BJ82" s="219"/>
      <c r="BK82" s="219"/>
      <c r="BL82" s="219"/>
      <c r="BM82" s="219"/>
      <c r="BN82" s="219"/>
      <c r="BO82" s="219"/>
      <c r="BP82" s="219"/>
      <c r="BQ82" s="219"/>
      <c r="BR82" s="219"/>
      <c r="BS82" s="219"/>
      <c r="BT82" s="219"/>
      <c r="BU82" s="219"/>
      <c r="BV82" s="219"/>
      <c r="BW82" s="219"/>
      <c r="BX82" s="219"/>
      <c r="BY82" s="219"/>
      <c r="BZ82" s="219"/>
      <c r="CA82" s="219"/>
      <c r="CB82" s="219"/>
      <c r="CC82" s="219"/>
      <c r="CD82" s="219"/>
      <c r="CE82" s="219"/>
      <c r="CF82" s="219"/>
      <c r="CG82" s="59"/>
      <c r="CH82" s="59"/>
      <c r="CI82" s="59"/>
      <c r="CJ82" s="59"/>
      <c r="CK82" s="59"/>
      <c r="CL82" s="59"/>
      <c r="CM82" s="59"/>
    </row>
    <row r="83" spans="1:107" s="1" customFormat="1" ht="150" customHeight="1" x14ac:dyDescent="0.2">
      <c r="A83" s="876"/>
      <c r="B83" s="878" t="s">
        <v>610</v>
      </c>
      <c r="C83" s="134" t="s">
        <v>797</v>
      </c>
      <c r="D83" s="626"/>
      <c r="E83" s="673"/>
      <c r="F83" s="626"/>
      <c r="G83" s="673"/>
      <c r="H83" s="626"/>
      <c r="I83" s="673"/>
      <c r="J83" s="626"/>
      <c r="K83" s="673"/>
      <c r="L83" s="626"/>
      <c r="M83" s="673"/>
      <c r="N83" s="626"/>
      <c r="O83" s="673"/>
      <c r="P83" s="626"/>
      <c r="Q83" s="673"/>
      <c r="R83" s="626"/>
      <c r="S83" s="673"/>
      <c r="T83" s="626"/>
      <c r="U83" s="673"/>
      <c r="V83" s="626"/>
      <c r="W83" s="673"/>
      <c r="X83" s="194"/>
      <c r="Y83" s="103">
        <f>IF(OR(D83="s",F83="s",H83="s",J83="s",L83="s",N83="s",P83="s",R83="s",T83="s",V83="s"), 0, IF(OR(D83="a",F83="a",H83="a",J83="a",L83="a",N83="a",P83="a",R83="a",T83="a",V83="a"),Z83,0))</f>
        <v>0</v>
      </c>
      <c r="Z83" s="369">
        <v>10</v>
      </c>
      <c r="AA83" s="10">
        <f>COUNTIF(D83:W83,"a")+COUNTIF(D83:W83,"s")</f>
        <v>0</v>
      </c>
      <c r="AB83" s="437"/>
      <c r="AC83" s="219"/>
      <c r="AD83" s="222"/>
      <c r="AE83" s="219"/>
      <c r="AF83" s="219"/>
      <c r="AG83" s="219"/>
      <c r="AH83" s="219"/>
      <c r="AI83" s="219"/>
      <c r="AJ83" s="219"/>
      <c r="AK83" s="219"/>
      <c r="AL83" s="219"/>
      <c r="AM83" s="219"/>
      <c r="AN83" s="219"/>
      <c r="AO83" s="219"/>
      <c r="AP83" s="219"/>
      <c r="AQ83" s="219"/>
      <c r="AR83" s="219"/>
      <c r="AS83" s="219"/>
      <c r="AT83" s="219"/>
      <c r="AU83" s="219"/>
      <c r="AV83" s="219"/>
      <c r="AW83" s="219"/>
      <c r="AX83" s="219"/>
      <c r="AY83" s="219"/>
      <c r="AZ83" s="219"/>
      <c r="BA83" s="219"/>
      <c r="BB83" s="219"/>
      <c r="BC83" s="219"/>
      <c r="BD83" s="219"/>
      <c r="BE83" s="219"/>
      <c r="BF83" s="219"/>
      <c r="BG83" s="219"/>
      <c r="BH83" s="219"/>
      <c r="BI83" s="219"/>
      <c r="BJ83" s="219"/>
      <c r="BK83" s="219"/>
      <c r="BL83" s="219"/>
      <c r="BM83" s="219"/>
      <c r="BN83" s="219"/>
      <c r="BO83" s="219"/>
      <c r="BP83" s="219"/>
      <c r="BQ83" s="219"/>
      <c r="BR83" s="219"/>
      <c r="BS83" s="219"/>
      <c r="BT83" s="219"/>
      <c r="BU83" s="219"/>
      <c r="BV83" s="219"/>
      <c r="BW83" s="219"/>
      <c r="BX83" s="219"/>
      <c r="BY83" s="219"/>
      <c r="BZ83" s="219"/>
      <c r="CA83" s="219"/>
      <c r="CB83" s="219"/>
      <c r="CC83" s="219"/>
      <c r="CD83" s="219"/>
      <c r="CE83" s="219"/>
      <c r="CF83" s="219"/>
      <c r="CG83" s="59"/>
      <c r="CH83" s="59"/>
      <c r="CI83" s="59"/>
      <c r="CJ83" s="59"/>
      <c r="CK83" s="59"/>
      <c r="CL83" s="59"/>
      <c r="CM83" s="59"/>
    </row>
    <row r="84" spans="1:107" s="1" customFormat="1" ht="27.95" customHeight="1" x14ac:dyDescent="0.2">
      <c r="A84" s="877"/>
      <c r="B84" s="879"/>
      <c r="C84" s="491" t="s">
        <v>798</v>
      </c>
      <c r="D84" s="880" t="s">
        <v>799</v>
      </c>
      <c r="E84" s="881"/>
      <c r="F84" s="881"/>
      <c r="G84" s="881"/>
      <c r="H84" s="881"/>
      <c r="I84" s="881"/>
      <c r="J84" s="881"/>
      <c r="K84" s="881"/>
      <c r="L84" s="881"/>
      <c r="M84" s="881"/>
      <c r="N84" s="881"/>
      <c r="O84" s="881"/>
      <c r="P84" s="881"/>
      <c r="Q84" s="881"/>
      <c r="R84" s="881"/>
      <c r="S84" s="881"/>
      <c r="T84" s="881"/>
      <c r="U84" s="881"/>
      <c r="V84" s="881"/>
      <c r="W84" s="881"/>
      <c r="X84" s="881"/>
      <c r="Y84" s="881"/>
      <c r="Z84" s="882"/>
      <c r="AA84" s="10">
        <f>COUNTIF(D84:W84,"a")+COUNTIF(D84:W84,"s")</f>
        <v>0</v>
      </c>
      <c r="AB84" s="437"/>
      <c r="AC84" s="219"/>
      <c r="AD84" s="222"/>
      <c r="AE84" s="219"/>
      <c r="AF84" s="219"/>
      <c r="AG84" s="219"/>
      <c r="AH84" s="219"/>
      <c r="AI84" s="219"/>
      <c r="AJ84" s="219"/>
      <c r="AK84" s="219"/>
      <c r="AL84" s="219"/>
      <c r="AM84" s="219"/>
      <c r="AN84" s="219"/>
      <c r="AO84" s="219"/>
      <c r="AP84" s="219"/>
      <c r="AQ84" s="219"/>
      <c r="AR84" s="219"/>
      <c r="AS84" s="219"/>
      <c r="AT84" s="219"/>
      <c r="AU84" s="219"/>
      <c r="AV84" s="219"/>
      <c r="AW84" s="219"/>
      <c r="AX84" s="219"/>
      <c r="AY84" s="219"/>
      <c r="AZ84" s="219"/>
      <c r="BA84" s="219"/>
      <c r="BB84" s="219"/>
      <c r="BC84" s="219"/>
      <c r="BD84" s="219"/>
      <c r="BE84" s="219"/>
      <c r="BF84" s="219"/>
      <c r="BG84" s="219"/>
      <c r="BH84" s="219"/>
      <c r="BI84" s="219"/>
      <c r="BJ84" s="219"/>
      <c r="BK84" s="219"/>
      <c r="BL84" s="219"/>
      <c r="BM84" s="219"/>
      <c r="BN84" s="219"/>
      <c r="BO84" s="219"/>
      <c r="BP84" s="219"/>
      <c r="BQ84" s="219"/>
      <c r="BR84" s="219"/>
      <c r="BS84" s="219"/>
      <c r="BT84" s="219"/>
      <c r="BU84" s="219"/>
      <c r="BV84" s="219"/>
      <c r="BW84" s="219"/>
      <c r="BX84" s="219"/>
      <c r="BY84" s="219"/>
      <c r="BZ84" s="219"/>
      <c r="CA84" s="219"/>
      <c r="CB84" s="219"/>
      <c r="CC84" s="219"/>
      <c r="CD84" s="219"/>
      <c r="CE84" s="219"/>
      <c r="CF84" s="219"/>
      <c r="CG84" s="59"/>
      <c r="CH84" s="59"/>
      <c r="CI84" s="59"/>
      <c r="CJ84" s="59"/>
      <c r="CK84" s="59"/>
      <c r="CL84" s="59"/>
      <c r="CM84" s="59"/>
    </row>
    <row r="85" spans="1:107" s="1" customFormat="1" ht="45" customHeight="1" thickBot="1" x14ac:dyDescent="0.25">
      <c r="A85" s="372"/>
      <c r="B85" s="245" t="s">
        <v>611</v>
      </c>
      <c r="C85" s="134" t="s">
        <v>612</v>
      </c>
      <c r="D85" s="812"/>
      <c r="E85" s="813"/>
      <c r="F85" s="812"/>
      <c r="G85" s="813"/>
      <c r="H85" s="626"/>
      <c r="I85" s="813"/>
      <c r="J85" s="626"/>
      <c r="K85" s="813"/>
      <c r="L85" s="812"/>
      <c r="M85" s="813"/>
      <c r="N85" s="812"/>
      <c r="O85" s="813"/>
      <c r="P85" s="812"/>
      <c r="Q85" s="813"/>
      <c r="R85" s="812"/>
      <c r="S85" s="813"/>
      <c r="T85" s="812"/>
      <c r="U85" s="813"/>
      <c r="V85" s="812"/>
      <c r="W85" s="813"/>
      <c r="X85" s="194"/>
      <c r="Y85" s="108">
        <f>IF(OR(D85="s",F85="s",H85="s",J85="s",L85="s",N85="s",P85="s",R85="s",T85="s",V85="s"), 0, IF(OR(D85="a",F85="a",H85="a",J85="a",L85="a",N85="a",P85="a",R85="a",T85="a",V85="a"),Z85,0))</f>
        <v>0</v>
      </c>
      <c r="Z85" s="373">
        <v>5</v>
      </c>
      <c r="AA85" s="10">
        <f>COUNTIF(D85:W85,"a")+COUNTIF(D85:W85,"s")</f>
        <v>0</v>
      </c>
      <c r="AB85" s="437"/>
      <c r="AC85" s="219"/>
      <c r="AD85" s="438"/>
      <c r="AE85" s="219"/>
      <c r="AF85" s="219"/>
      <c r="AG85" s="219"/>
      <c r="AH85" s="219"/>
      <c r="AI85" s="219"/>
      <c r="AJ85" s="219"/>
      <c r="AK85" s="219"/>
      <c r="AL85" s="219"/>
      <c r="AM85" s="219"/>
      <c r="AN85" s="219"/>
      <c r="AO85" s="219"/>
      <c r="AP85" s="219"/>
      <c r="AQ85" s="219"/>
      <c r="AR85" s="219"/>
      <c r="AS85" s="219"/>
      <c r="AT85" s="219"/>
      <c r="AU85" s="219"/>
      <c r="AV85" s="219"/>
      <c r="AW85" s="219"/>
      <c r="AX85" s="219"/>
      <c r="AY85" s="219"/>
      <c r="AZ85" s="219"/>
      <c r="BA85" s="219"/>
      <c r="BB85" s="219"/>
      <c r="BC85" s="219"/>
      <c r="BD85" s="219"/>
      <c r="BE85" s="219"/>
      <c r="BF85" s="219"/>
      <c r="BG85" s="219"/>
      <c r="BH85" s="219"/>
      <c r="BI85" s="219"/>
      <c r="BJ85" s="219"/>
      <c r="BK85" s="219"/>
      <c r="BL85" s="219"/>
      <c r="BM85" s="219"/>
      <c r="BN85" s="219"/>
      <c r="BO85" s="219"/>
      <c r="BP85" s="219"/>
      <c r="BQ85" s="219"/>
      <c r="BR85" s="219"/>
      <c r="BS85" s="219"/>
      <c r="BT85" s="219"/>
      <c r="BU85" s="219"/>
      <c r="BV85" s="219"/>
      <c r="BW85" s="219"/>
      <c r="BX85" s="219"/>
      <c r="BY85" s="219"/>
      <c r="BZ85" s="219"/>
      <c r="CA85" s="219"/>
      <c r="CB85" s="219"/>
      <c r="CC85" s="219"/>
      <c r="CD85" s="219"/>
      <c r="CE85" s="219"/>
      <c r="CF85" s="219"/>
      <c r="CG85" s="59"/>
      <c r="CH85" s="59"/>
      <c r="CI85" s="59"/>
      <c r="CJ85" s="59"/>
      <c r="CK85" s="59"/>
      <c r="CL85" s="59"/>
      <c r="CM85" s="59"/>
    </row>
    <row r="86" spans="1:107" s="1" customFormat="1" ht="21" customHeight="1" thickTop="1" thickBot="1" x14ac:dyDescent="0.25">
      <c r="A86" s="372" t="s">
        <v>97</v>
      </c>
      <c r="B86" s="6"/>
      <c r="C86" s="137"/>
      <c r="D86" s="679" t="s">
        <v>198</v>
      </c>
      <c r="E86" s="683"/>
      <c r="F86" s="683"/>
      <c r="G86" s="683"/>
      <c r="H86" s="683"/>
      <c r="I86" s="683"/>
      <c r="J86" s="683"/>
      <c r="K86" s="683"/>
      <c r="L86" s="683"/>
      <c r="M86" s="683"/>
      <c r="N86" s="683"/>
      <c r="O86" s="683"/>
      <c r="P86" s="683"/>
      <c r="Q86" s="683"/>
      <c r="R86" s="683"/>
      <c r="S86" s="683"/>
      <c r="T86" s="683"/>
      <c r="U86" s="683"/>
      <c r="V86" s="683"/>
      <c r="W86" s="683"/>
      <c r="X86" s="684"/>
      <c r="Y86" s="22">
        <f>SUM(Y82:Y85)</f>
        <v>0</v>
      </c>
      <c r="Z86" s="370">
        <f>SUM(Z82:Z85)</f>
        <v>25</v>
      </c>
      <c r="AA86" s="10"/>
      <c r="AB86" s="59"/>
      <c r="AC86" s="219"/>
      <c r="AD86" s="438"/>
      <c r="AE86" s="219"/>
      <c r="AF86" s="219"/>
      <c r="AG86" s="219"/>
      <c r="AH86" s="219"/>
      <c r="AI86" s="219"/>
      <c r="AJ86" s="219"/>
      <c r="AK86" s="219"/>
      <c r="AL86" s="219"/>
      <c r="AM86" s="219"/>
      <c r="AN86" s="219"/>
      <c r="AO86" s="219"/>
      <c r="AP86" s="219"/>
      <c r="AQ86" s="219"/>
      <c r="AR86" s="219"/>
      <c r="AS86" s="219"/>
      <c r="AT86" s="219"/>
      <c r="AU86" s="219"/>
      <c r="AV86" s="219"/>
      <c r="AW86" s="219"/>
      <c r="AX86" s="219"/>
      <c r="AY86" s="219"/>
      <c r="AZ86" s="219"/>
      <c r="BA86" s="219"/>
      <c r="BB86" s="219"/>
      <c r="BC86" s="219"/>
      <c r="BD86" s="219"/>
      <c r="BE86" s="219"/>
      <c r="BF86" s="219"/>
      <c r="BG86" s="219"/>
      <c r="BH86" s="219"/>
      <c r="BI86" s="219"/>
      <c r="BJ86" s="219"/>
      <c r="BK86" s="219"/>
      <c r="BL86" s="219"/>
      <c r="BM86" s="219"/>
      <c r="BN86" s="219"/>
      <c r="BO86" s="219"/>
      <c r="BP86" s="219"/>
      <c r="BQ86" s="219"/>
      <c r="BR86" s="219"/>
      <c r="BS86" s="219"/>
      <c r="BT86" s="219"/>
      <c r="BU86" s="219"/>
      <c r="BV86" s="219"/>
      <c r="BW86" s="219"/>
      <c r="BX86" s="219"/>
      <c r="BY86" s="219"/>
      <c r="BZ86" s="219"/>
      <c r="CA86" s="219"/>
      <c r="CB86" s="219"/>
      <c r="CC86" s="219"/>
      <c r="CD86" s="219"/>
      <c r="CE86" s="219"/>
      <c r="CF86" s="219"/>
      <c r="CG86" s="59"/>
      <c r="CH86" s="59"/>
      <c r="CI86" s="59"/>
      <c r="CJ86" s="59"/>
      <c r="CK86" s="59"/>
      <c r="CL86" s="59"/>
      <c r="CM86" s="59"/>
    </row>
    <row r="87" spans="1:107" s="1" customFormat="1" ht="21" customHeight="1" thickBot="1" x14ac:dyDescent="0.25">
      <c r="A87" s="361" t="s">
        <v>97</v>
      </c>
      <c r="B87" s="241"/>
      <c r="C87" s="442"/>
      <c r="D87" s="705"/>
      <c r="E87" s="706"/>
      <c r="F87" s="814">
        <v>0</v>
      </c>
      <c r="G87" s="815"/>
      <c r="H87" s="815"/>
      <c r="I87" s="815"/>
      <c r="J87" s="815"/>
      <c r="K87" s="815"/>
      <c r="L87" s="815"/>
      <c r="M87" s="815"/>
      <c r="N87" s="815"/>
      <c r="O87" s="815"/>
      <c r="P87" s="815"/>
      <c r="Q87" s="815"/>
      <c r="R87" s="815"/>
      <c r="S87" s="815"/>
      <c r="T87" s="815"/>
      <c r="U87" s="815"/>
      <c r="V87" s="815"/>
      <c r="W87" s="815"/>
      <c r="X87" s="815"/>
      <c r="Y87" s="815"/>
      <c r="Z87" s="816"/>
      <c r="AA87" s="10"/>
      <c r="AB87" s="59"/>
      <c r="AC87" s="219"/>
      <c r="AD87" s="438"/>
      <c r="AE87" s="219"/>
      <c r="AF87" s="219"/>
      <c r="AG87" s="219"/>
      <c r="AH87" s="219"/>
      <c r="AI87" s="219"/>
      <c r="AJ87" s="219"/>
      <c r="AK87" s="219"/>
      <c r="AL87" s="219"/>
      <c r="AM87" s="219"/>
      <c r="AN87" s="219"/>
      <c r="AO87" s="219"/>
      <c r="AP87" s="219"/>
      <c r="AQ87" s="219"/>
      <c r="AR87" s="219"/>
      <c r="AS87" s="219"/>
      <c r="AT87" s="219"/>
      <c r="AU87" s="219"/>
      <c r="AV87" s="219"/>
      <c r="AW87" s="219"/>
      <c r="AX87" s="219"/>
      <c r="AY87" s="219"/>
      <c r="AZ87" s="219"/>
      <c r="BA87" s="219"/>
      <c r="BB87" s="219"/>
      <c r="BC87" s="219"/>
      <c r="BD87" s="219"/>
      <c r="BE87" s="219"/>
      <c r="BF87" s="219"/>
      <c r="BG87" s="219"/>
      <c r="BH87" s="219"/>
      <c r="BI87" s="219"/>
      <c r="BJ87" s="219"/>
      <c r="BK87" s="219"/>
      <c r="BL87" s="219"/>
      <c r="BM87" s="219"/>
      <c r="BN87" s="219"/>
      <c r="BO87" s="219"/>
      <c r="BP87" s="219"/>
      <c r="BQ87" s="219"/>
      <c r="BR87" s="219"/>
      <c r="BS87" s="219"/>
      <c r="BT87" s="219"/>
      <c r="BU87" s="219"/>
      <c r="BV87" s="219"/>
      <c r="BW87" s="219"/>
      <c r="BX87" s="219"/>
      <c r="BY87" s="219"/>
      <c r="BZ87" s="219"/>
      <c r="CA87" s="219"/>
      <c r="CB87" s="219"/>
      <c r="CC87" s="219"/>
      <c r="CD87" s="219"/>
      <c r="CE87" s="219"/>
      <c r="CF87" s="219"/>
      <c r="CG87" s="59"/>
      <c r="CH87" s="59"/>
      <c r="CI87" s="59"/>
      <c r="CJ87" s="59"/>
      <c r="CK87" s="59"/>
      <c r="CL87" s="59"/>
      <c r="CM87" s="59"/>
    </row>
    <row r="88" spans="1:107" s="1" customFormat="1" ht="30" customHeight="1" thickBot="1" x14ac:dyDescent="0.25">
      <c r="A88" s="358"/>
      <c r="B88" s="293" t="s">
        <v>916</v>
      </c>
      <c r="C88" s="172" t="s">
        <v>917</v>
      </c>
      <c r="D88" s="316"/>
      <c r="E88" s="314"/>
      <c r="F88" s="317"/>
      <c r="G88" s="315"/>
      <c r="H88" s="29"/>
      <c r="I88" s="314"/>
      <c r="J88" s="184"/>
      <c r="K88" s="315"/>
      <c r="L88" s="316"/>
      <c r="M88" s="314"/>
      <c r="N88" s="317"/>
      <c r="O88" s="315"/>
      <c r="P88" s="316"/>
      <c r="Q88" s="314"/>
      <c r="R88" s="317"/>
      <c r="S88" s="315"/>
      <c r="T88" s="316"/>
      <c r="U88" s="314"/>
      <c r="V88" s="317"/>
      <c r="W88" s="314"/>
      <c r="X88" s="68"/>
      <c r="Y88" s="436"/>
      <c r="Z88" s="388"/>
      <c r="AA88" s="253"/>
      <c r="AB88" s="59"/>
      <c r="AC88" s="219"/>
      <c r="AD88" s="222"/>
      <c r="AE88" s="439"/>
      <c r="AF88" s="219"/>
      <c r="AG88" s="219"/>
      <c r="AH88" s="219"/>
      <c r="AI88" s="219"/>
      <c r="AJ88" s="219"/>
      <c r="AK88" s="219"/>
      <c r="AL88" s="219"/>
      <c r="AM88" s="219"/>
      <c r="AN88" s="219"/>
      <c r="AO88" s="219"/>
      <c r="AP88" s="219"/>
      <c r="AQ88" s="219"/>
      <c r="AR88" s="219"/>
      <c r="AS88" s="219"/>
      <c r="AT88" s="219"/>
      <c r="AU88" s="219"/>
      <c r="AV88" s="219"/>
      <c r="AW88" s="219"/>
      <c r="AX88" s="219"/>
      <c r="AY88" s="219"/>
      <c r="AZ88" s="219"/>
      <c r="BA88" s="219"/>
      <c r="BB88" s="219"/>
      <c r="BC88" s="219"/>
      <c r="BD88" s="219"/>
      <c r="BE88" s="219"/>
      <c r="BF88" s="219"/>
      <c r="BG88" s="219"/>
      <c r="BH88" s="219"/>
      <c r="BI88" s="219"/>
      <c r="BJ88" s="219"/>
      <c r="BK88" s="219"/>
      <c r="BL88" s="219"/>
      <c r="BM88" s="219"/>
      <c r="BN88" s="219"/>
      <c r="BO88" s="219"/>
      <c r="BP88" s="219"/>
      <c r="BQ88" s="219"/>
      <c r="BR88" s="219"/>
      <c r="BS88" s="219"/>
      <c r="BT88" s="219"/>
      <c r="BU88" s="219"/>
      <c r="BV88" s="219"/>
      <c r="BW88" s="219"/>
      <c r="BX88" s="219"/>
      <c r="BY88" s="219"/>
      <c r="BZ88" s="219"/>
      <c r="CA88" s="219"/>
      <c r="CB88" s="219"/>
      <c r="CC88" s="219"/>
      <c r="CD88" s="219"/>
      <c r="CE88" s="219"/>
      <c r="CF88" s="219"/>
      <c r="CG88" s="59"/>
      <c r="CH88" s="59"/>
      <c r="CI88" s="59"/>
      <c r="CJ88" s="59"/>
      <c r="CK88" s="59"/>
      <c r="CL88" s="59"/>
      <c r="CM88" s="59"/>
    </row>
    <row r="89" spans="1:107" s="1" customFormat="1" ht="30" customHeight="1" x14ac:dyDescent="0.2">
      <c r="A89" s="372"/>
      <c r="B89" s="458"/>
      <c r="C89" s="592" t="s">
        <v>918</v>
      </c>
      <c r="D89" s="733"/>
      <c r="E89" s="734"/>
      <c r="F89" s="734"/>
      <c r="G89" s="734"/>
      <c r="H89" s="734"/>
      <c r="I89" s="734"/>
      <c r="J89" s="734"/>
      <c r="K89" s="734"/>
      <c r="L89" s="734"/>
      <c r="M89" s="734"/>
      <c r="N89" s="734"/>
      <c r="O89" s="734"/>
      <c r="P89" s="734"/>
      <c r="Q89" s="734"/>
      <c r="R89" s="734"/>
      <c r="S89" s="734"/>
      <c r="T89" s="734"/>
      <c r="U89" s="734"/>
      <c r="V89" s="734"/>
      <c r="W89" s="734"/>
      <c r="X89" s="734"/>
      <c r="Y89" s="734"/>
      <c r="Z89" s="735"/>
      <c r="AA89" s="253"/>
      <c r="AB89" s="59"/>
      <c r="AC89" s="219"/>
      <c r="AD89" s="222"/>
      <c r="AE89" s="219"/>
      <c r="AF89" s="219"/>
      <c r="AG89" s="219"/>
      <c r="AH89" s="219"/>
      <c r="AI89" s="219"/>
      <c r="AJ89" s="219"/>
      <c r="AK89" s="219"/>
      <c r="AL89" s="219"/>
      <c r="AM89" s="219"/>
      <c r="AN89" s="219"/>
      <c r="AO89" s="219"/>
      <c r="AP89" s="219"/>
      <c r="AQ89" s="219"/>
      <c r="AR89" s="219"/>
      <c r="AS89" s="219"/>
      <c r="AT89" s="219"/>
      <c r="AU89" s="219"/>
      <c r="AV89" s="219"/>
      <c r="AW89" s="219"/>
      <c r="AX89" s="219"/>
      <c r="AY89" s="219"/>
      <c r="AZ89" s="219"/>
      <c r="BA89" s="219"/>
      <c r="BB89" s="219"/>
      <c r="BC89" s="219"/>
      <c r="BD89" s="219"/>
      <c r="BE89" s="219"/>
      <c r="BF89" s="219"/>
      <c r="BG89" s="219"/>
      <c r="BH89" s="219"/>
      <c r="BI89" s="219"/>
      <c r="BJ89" s="219"/>
      <c r="BK89" s="219"/>
      <c r="BL89" s="219"/>
      <c r="BM89" s="219"/>
      <c r="BN89" s="219"/>
      <c r="BO89" s="219"/>
      <c r="BP89" s="219"/>
      <c r="BQ89" s="219"/>
      <c r="BR89" s="219"/>
      <c r="BS89" s="219"/>
      <c r="BT89" s="219"/>
      <c r="BU89" s="219"/>
      <c r="BV89" s="219"/>
      <c r="BW89" s="219"/>
      <c r="BX89" s="219"/>
      <c r="BY89" s="219"/>
      <c r="BZ89" s="219"/>
      <c r="CA89" s="219"/>
      <c r="CB89" s="219"/>
      <c r="CC89" s="219"/>
      <c r="CD89" s="219"/>
      <c r="CE89" s="219"/>
    </row>
    <row r="90" spans="1:107" s="1" customFormat="1" ht="45" customHeight="1" x14ac:dyDescent="0.2">
      <c r="A90" s="372"/>
      <c r="B90" s="231" t="s">
        <v>919</v>
      </c>
      <c r="C90" s="323" t="s">
        <v>920</v>
      </c>
      <c r="D90" s="694"/>
      <c r="E90" s="695"/>
      <c r="F90" s="694"/>
      <c r="G90" s="695"/>
      <c r="H90" s="694"/>
      <c r="I90" s="695"/>
      <c r="J90" s="694"/>
      <c r="K90" s="695"/>
      <c r="L90" s="694"/>
      <c r="M90" s="695"/>
      <c r="N90" s="694"/>
      <c r="O90" s="695"/>
      <c r="P90" s="694"/>
      <c r="Q90" s="695"/>
      <c r="R90" s="694"/>
      <c r="S90" s="695"/>
      <c r="T90" s="694"/>
      <c r="U90" s="695"/>
      <c r="V90" s="694"/>
      <c r="W90" s="695"/>
      <c r="X90" s="194"/>
      <c r="Y90" s="232">
        <f>IF(OR(D90="s",F90="s",H90="s",J90="s",L90="s",N90="s",P90="s",R90="s",T90="s",V90="s"), 0, IF(OR(D90="a",F90="a",H90="a",J90="a",L90="a",N90="a",P90="a",R90="a",T90="a",V90="a"),Z90,0))</f>
        <v>0</v>
      </c>
      <c r="Z90" s="371">
        <v>10</v>
      </c>
      <c r="AA90" s="253">
        <f t="shared" ref="AA90:AA91" si="14">COUNTIF(D90:W90,"a")+COUNTIF(D90:W90,"s")</f>
        <v>0</v>
      </c>
      <c r="AB90" s="437"/>
      <c r="AC90" s="219"/>
      <c r="AD90" s="222" t="s">
        <v>52</v>
      </c>
      <c r="AE90" s="219"/>
      <c r="AF90" s="219"/>
      <c r="AG90" s="219"/>
      <c r="AH90" s="219"/>
      <c r="AI90" s="219"/>
      <c r="AJ90" s="219"/>
      <c r="AK90" s="219"/>
      <c r="AL90" s="219"/>
      <c r="AM90" s="219"/>
      <c r="AN90" s="219"/>
      <c r="AO90" s="219"/>
      <c r="AP90" s="219"/>
      <c r="AQ90" s="219"/>
      <c r="AR90" s="219"/>
      <c r="AS90" s="219"/>
      <c r="AT90" s="219"/>
      <c r="AU90" s="219"/>
      <c r="AV90" s="219"/>
      <c r="AW90" s="219"/>
      <c r="AX90" s="219"/>
      <c r="AY90" s="219"/>
      <c r="AZ90" s="219"/>
      <c r="BA90" s="219"/>
      <c r="BB90" s="219"/>
      <c r="BC90" s="219"/>
      <c r="BD90" s="219"/>
      <c r="BE90" s="219"/>
      <c r="BF90" s="219"/>
      <c r="BG90" s="219"/>
      <c r="BH90" s="219"/>
      <c r="BI90" s="219"/>
      <c r="BJ90" s="219"/>
      <c r="BK90" s="219"/>
      <c r="BL90" s="219"/>
      <c r="BM90" s="219"/>
      <c r="BN90" s="219"/>
      <c r="BO90" s="219"/>
      <c r="BP90" s="219"/>
      <c r="BQ90" s="219"/>
      <c r="BR90" s="219"/>
      <c r="BS90" s="219"/>
      <c r="BT90" s="219"/>
      <c r="BU90" s="219"/>
      <c r="BV90" s="219"/>
      <c r="BW90" s="219"/>
      <c r="BX90" s="219"/>
      <c r="BY90" s="219"/>
      <c r="BZ90" s="219"/>
      <c r="CA90" s="219"/>
      <c r="CB90" s="219"/>
      <c r="CC90" s="219"/>
      <c r="CD90" s="219"/>
      <c r="CE90" s="219"/>
      <c r="CF90" s="219"/>
      <c r="CG90" s="59"/>
      <c r="CH90" s="59"/>
      <c r="CI90" s="59"/>
      <c r="CJ90" s="59"/>
      <c r="CK90" s="59"/>
      <c r="CL90" s="59"/>
      <c r="CM90" s="59"/>
    </row>
    <row r="91" spans="1:107" s="1" customFormat="1" ht="45" customHeight="1" x14ac:dyDescent="0.2">
      <c r="A91" s="372"/>
      <c r="B91" s="239" t="s">
        <v>921</v>
      </c>
      <c r="C91" s="127" t="s">
        <v>922</v>
      </c>
      <c r="D91" s="626"/>
      <c r="E91" s="673"/>
      <c r="F91" s="626"/>
      <c r="G91" s="673"/>
      <c r="H91" s="626"/>
      <c r="I91" s="673"/>
      <c r="J91" s="626"/>
      <c r="K91" s="673"/>
      <c r="L91" s="626"/>
      <c r="M91" s="673"/>
      <c r="N91" s="626"/>
      <c r="O91" s="673"/>
      <c r="P91" s="626"/>
      <c r="Q91" s="673"/>
      <c r="R91" s="626"/>
      <c r="S91" s="673"/>
      <c r="T91" s="626"/>
      <c r="U91" s="673"/>
      <c r="V91" s="626"/>
      <c r="W91" s="673"/>
      <c r="X91" s="194"/>
      <c r="Y91" s="318">
        <f t="shared" ref="Y91" si="15">IF(OR(D91="s",F91="s",H91="s",J91="s",L91="s",N91="s",P91="s",R91="s",T91="s",V91="s"), 0, IF(OR(D91="a",F91="a",H91="a",J91="a",L91="a",N91="a",P91="a",R91="a",T91="a",V91="a"),Z91,0))</f>
        <v>0</v>
      </c>
      <c r="Z91" s="369">
        <v>5</v>
      </c>
      <c r="AA91" s="253">
        <f t="shared" si="14"/>
        <v>0</v>
      </c>
      <c r="AB91" s="437"/>
      <c r="AC91" s="219"/>
      <c r="AD91" s="222" t="s">
        <v>52</v>
      </c>
      <c r="AE91" s="439"/>
      <c r="AF91" s="219"/>
      <c r="AG91" s="219"/>
      <c r="AH91" s="219"/>
      <c r="AI91" s="219"/>
      <c r="AJ91" s="219"/>
      <c r="AK91" s="219"/>
      <c r="AL91" s="219"/>
      <c r="AM91" s="219"/>
      <c r="AN91" s="219"/>
      <c r="AO91" s="219"/>
      <c r="AP91" s="219"/>
      <c r="AQ91" s="219"/>
      <c r="AR91" s="219"/>
      <c r="AS91" s="219"/>
      <c r="AT91" s="219"/>
      <c r="AU91" s="219"/>
      <c r="AV91" s="219"/>
      <c r="AW91" s="219"/>
      <c r="AX91" s="219"/>
      <c r="AY91" s="219"/>
      <c r="AZ91" s="219"/>
      <c r="BA91" s="219"/>
      <c r="BB91" s="219"/>
      <c r="BC91" s="219"/>
      <c r="BD91" s="219"/>
      <c r="BE91" s="219"/>
      <c r="BF91" s="219"/>
      <c r="BG91" s="219"/>
      <c r="BH91" s="219"/>
      <c r="BI91" s="219"/>
      <c r="BJ91" s="219"/>
      <c r="BK91" s="219"/>
      <c r="BL91" s="219"/>
      <c r="BM91" s="219"/>
      <c r="BN91" s="219"/>
      <c r="BO91" s="219"/>
      <c r="BP91" s="219"/>
      <c r="BQ91" s="219"/>
      <c r="BR91" s="219"/>
      <c r="BS91" s="219"/>
      <c r="BT91" s="219"/>
      <c r="BU91" s="219"/>
      <c r="BV91" s="219"/>
      <c r="BW91" s="219"/>
      <c r="BX91" s="219"/>
      <c r="BY91" s="219"/>
      <c r="BZ91" s="219"/>
      <c r="CA91" s="219"/>
      <c r="CB91" s="219"/>
      <c r="CC91" s="219"/>
      <c r="CD91" s="219"/>
      <c r="CE91" s="219"/>
      <c r="CF91" s="219"/>
      <c r="CG91" s="59"/>
      <c r="CH91" s="59"/>
      <c r="CI91" s="59"/>
      <c r="CJ91" s="59"/>
      <c r="CK91" s="59"/>
      <c r="CL91" s="59"/>
      <c r="CM91" s="59"/>
    </row>
    <row r="92" spans="1:107" s="1" customFormat="1" ht="45" customHeight="1" x14ac:dyDescent="0.2">
      <c r="A92" s="372"/>
      <c r="B92" s="239" t="s">
        <v>923</v>
      </c>
      <c r="C92" s="127" t="s">
        <v>924</v>
      </c>
      <c r="D92" s="626"/>
      <c r="E92" s="673"/>
      <c r="F92" s="626"/>
      <c r="G92" s="673"/>
      <c r="H92" s="626"/>
      <c r="I92" s="673"/>
      <c r="J92" s="626"/>
      <c r="K92" s="673"/>
      <c r="L92" s="626"/>
      <c r="M92" s="673"/>
      <c r="N92" s="626"/>
      <c r="O92" s="673"/>
      <c r="P92" s="626"/>
      <c r="Q92" s="673"/>
      <c r="R92" s="626"/>
      <c r="S92" s="673"/>
      <c r="T92" s="626"/>
      <c r="U92" s="673"/>
      <c r="V92" s="626"/>
      <c r="W92" s="673"/>
      <c r="X92" s="194"/>
      <c r="Y92" s="318">
        <f>IF(OR(D92="s",F92="s",H92="s",J92="s",L92="s",N92="s",P92="s",R92="s",T92="s",V92="s"), 0, IF(OR(D92="a",F92="a",H92="a",J92="a",L92="a",N92="a",P92="a",R92="a",T92="a",V92="a"),Z92,0))</f>
        <v>0</v>
      </c>
      <c r="Z92" s="369">
        <v>5</v>
      </c>
      <c r="AA92" s="251">
        <f>COUNTIF(D92:W92,"a")+COUNTIF(D92:W92,"s")</f>
        <v>0</v>
      </c>
      <c r="AB92" s="437"/>
      <c r="AC92" s="219"/>
      <c r="AD92" s="222"/>
      <c r="AE92" s="219"/>
      <c r="AF92" s="219"/>
      <c r="AG92" s="219"/>
      <c r="AH92" s="219"/>
      <c r="AI92" s="219"/>
      <c r="AJ92" s="219"/>
      <c r="AK92" s="219"/>
      <c r="AL92" s="219"/>
      <c r="AM92" s="219"/>
      <c r="AN92" s="219"/>
      <c r="AO92" s="219"/>
      <c r="AP92" s="219"/>
      <c r="AQ92" s="219"/>
      <c r="AR92" s="219"/>
      <c r="AS92" s="219"/>
      <c r="AT92" s="219"/>
      <c r="AU92" s="219"/>
      <c r="AV92" s="219"/>
      <c r="AW92" s="219"/>
      <c r="AX92" s="219"/>
      <c r="AY92" s="219"/>
      <c r="AZ92" s="219"/>
      <c r="BA92" s="219"/>
      <c r="BB92" s="219"/>
      <c r="BC92" s="219"/>
      <c r="BD92" s="219"/>
      <c r="BE92" s="219"/>
      <c r="BF92" s="219"/>
      <c r="BG92" s="219"/>
      <c r="BH92" s="219"/>
      <c r="BI92" s="219"/>
      <c r="BJ92" s="219"/>
      <c r="BK92" s="219"/>
      <c r="BL92" s="219"/>
      <c r="BM92" s="219"/>
      <c r="BN92" s="219"/>
      <c r="BO92" s="219"/>
      <c r="BP92" s="219"/>
      <c r="BQ92" s="219"/>
      <c r="BR92" s="219"/>
      <c r="BS92" s="219"/>
      <c r="BT92" s="219"/>
      <c r="BU92" s="219"/>
      <c r="BV92" s="219"/>
      <c r="BW92" s="219"/>
      <c r="BX92" s="219"/>
      <c r="BY92" s="219"/>
      <c r="BZ92" s="219"/>
      <c r="CA92" s="219"/>
      <c r="CB92" s="219"/>
      <c r="CC92" s="219"/>
      <c r="CD92" s="219"/>
      <c r="CE92" s="219"/>
      <c r="CF92" s="219"/>
      <c r="CG92" s="59"/>
      <c r="CH92" s="59"/>
      <c r="CI92" s="59"/>
      <c r="CJ92" s="59"/>
      <c r="CK92" s="59"/>
      <c r="CL92" s="59"/>
      <c r="CM92" s="59"/>
      <c r="CN92" s="59"/>
      <c r="CO92" s="59"/>
      <c r="CP92" s="59"/>
      <c r="CQ92" s="59"/>
      <c r="CR92" s="59"/>
      <c r="CS92" s="59"/>
      <c r="CT92" s="59"/>
      <c r="CU92" s="59"/>
      <c r="CV92" s="59"/>
      <c r="CW92" s="59"/>
      <c r="CX92" s="59"/>
      <c r="CY92" s="59"/>
      <c r="CZ92" s="59"/>
      <c r="DA92" s="59"/>
      <c r="DB92" s="59"/>
      <c r="DC92" s="59"/>
    </row>
    <row r="93" spans="1:107" s="1" customFormat="1" ht="45" customHeight="1" x14ac:dyDescent="0.2">
      <c r="A93" s="372"/>
      <c r="B93" s="239" t="s">
        <v>925</v>
      </c>
      <c r="C93" s="127" t="s">
        <v>926</v>
      </c>
      <c r="D93" s="626"/>
      <c r="E93" s="673"/>
      <c r="F93" s="626"/>
      <c r="G93" s="673"/>
      <c r="H93" s="626"/>
      <c r="I93" s="673"/>
      <c r="J93" s="626"/>
      <c r="K93" s="673"/>
      <c r="L93" s="626"/>
      <c r="M93" s="673"/>
      <c r="N93" s="626"/>
      <c r="O93" s="673"/>
      <c r="P93" s="626"/>
      <c r="Q93" s="673"/>
      <c r="R93" s="626"/>
      <c r="S93" s="673"/>
      <c r="T93" s="626"/>
      <c r="U93" s="673"/>
      <c r="V93" s="626"/>
      <c r="W93" s="673"/>
      <c r="X93" s="194"/>
      <c r="Y93" s="318">
        <f>IF(OR(D93="s",F93="s",H93="s",J93="s",L93="s",N93="s",P93="s",R93="s",T93="s",V93="s"), 0, IF(OR(D93="a",F93="a",H93="a",J93="a",L93="a",N93="a",P93="a",R93="a",T93="a",V93="a"),Z93,0))</f>
        <v>0</v>
      </c>
      <c r="Z93" s="369">
        <v>5</v>
      </c>
      <c r="AA93" s="253">
        <f>COUNTIF(D93:W93,"a")+COUNTIF(D93:W93,"s")</f>
        <v>0</v>
      </c>
      <c r="AB93" s="437"/>
      <c r="AC93" s="219"/>
      <c r="AD93" s="222"/>
      <c r="AE93" s="439"/>
      <c r="AF93" s="219"/>
      <c r="AG93" s="219"/>
      <c r="AH93" s="219"/>
      <c r="AI93" s="219"/>
      <c r="AJ93" s="219"/>
      <c r="AK93" s="219"/>
      <c r="AL93" s="219"/>
      <c r="AM93" s="219"/>
      <c r="AN93" s="219"/>
      <c r="AO93" s="219"/>
      <c r="AP93" s="219"/>
      <c r="AQ93" s="219"/>
      <c r="AR93" s="219"/>
      <c r="AS93" s="219"/>
      <c r="AT93" s="219"/>
      <c r="AU93" s="219"/>
      <c r="AV93" s="219"/>
      <c r="AW93" s="219"/>
      <c r="AX93" s="219"/>
      <c r="AY93" s="219"/>
      <c r="AZ93" s="219"/>
      <c r="BA93" s="219"/>
      <c r="BB93" s="219"/>
      <c r="BC93" s="219"/>
      <c r="BD93" s="219"/>
      <c r="BE93" s="219"/>
      <c r="BF93" s="219"/>
      <c r="BG93" s="219"/>
      <c r="BH93" s="219"/>
      <c r="BI93" s="219"/>
      <c r="BJ93" s="219"/>
      <c r="BK93" s="219"/>
      <c r="BL93" s="219"/>
      <c r="BM93" s="219"/>
      <c r="BN93" s="219"/>
      <c r="BO93" s="219"/>
      <c r="BP93" s="219"/>
      <c r="BQ93" s="219"/>
      <c r="BR93" s="219"/>
      <c r="BS93" s="219"/>
      <c r="BT93" s="219"/>
      <c r="BU93" s="219"/>
      <c r="BV93" s="219"/>
      <c r="BW93" s="219"/>
      <c r="BX93" s="219"/>
      <c r="BY93" s="219"/>
      <c r="BZ93" s="219"/>
      <c r="CA93" s="219"/>
      <c r="CB93" s="219"/>
      <c r="CC93" s="219"/>
      <c r="CD93" s="219"/>
      <c r="CE93" s="219"/>
      <c r="CF93" s="219"/>
      <c r="CG93" s="59"/>
      <c r="CH93" s="59"/>
      <c r="CI93" s="59"/>
      <c r="CJ93" s="59"/>
      <c r="CK93" s="59"/>
      <c r="CL93" s="59"/>
      <c r="CM93" s="59"/>
    </row>
    <row r="94" spans="1:107" s="1" customFormat="1" ht="45" customHeight="1" x14ac:dyDescent="0.2">
      <c r="A94" s="372"/>
      <c r="B94" s="234" t="s">
        <v>927</v>
      </c>
      <c r="C94" s="128" t="s">
        <v>928</v>
      </c>
      <c r="D94" s="652"/>
      <c r="E94" s="700"/>
      <c r="F94" s="652"/>
      <c r="G94" s="700"/>
      <c r="H94" s="652"/>
      <c r="I94" s="700"/>
      <c r="J94" s="652"/>
      <c r="K94" s="700"/>
      <c r="L94" s="652"/>
      <c r="M94" s="700"/>
      <c r="N94" s="652"/>
      <c r="O94" s="700"/>
      <c r="P94" s="652"/>
      <c r="Q94" s="700"/>
      <c r="R94" s="652"/>
      <c r="S94" s="700"/>
      <c r="T94" s="652"/>
      <c r="U94" s="700"/>
      <c r="V94" s="652"/>
      <c r="W94" s="700"/>
      <c r="X94" s="550"/>
      <c r="Y94" s="235">
        <f t="shared" ref="Y94:Y102" si="16">IF(OR(D94="s",F94="s",H94="s",J94="s",L94="s",N94="s",P94="s",R94="s",T94="s",V94="s"), 0, IF(OR(D94="a",F94="a",H94="a",J94="a",L94="a",N94="a",P94="a",R94="a",T94="a",V94="a"),Z94,0))</f>
        <v>0</v>
      </c>
      <c r="Z94" s="373">
        <v>5</v>
      </c>
      <c r="AA94" s="253">
        <f t="shared" ref="AA94:AA101" si="17">COUNTIF(D94:W94,"a")+COUNTIF(D94:W94,"s")</f>
        <v>0</v>
      </c>
      <c r="AB94" s="437"/>
      <c r="AC94" s="219"/>
      <c r="AD94" s="222"/>
      <c r="AE94" s="219"/>
      <c r="AF94" s="219"/>
      <c r="AG94" s="219"/>
      <c r="AH94" s="219"/>
      <c r="AI94" s="219"/>
      <c r="AJ94" s="219"/>
      <c r="AK94" s="219"/>
      <c r="AL94" s="219"/>
      <c r="AM94" s="219"/>
      <c r="AN94" s="219"/>
      <c r="AO94" s="219"/>
      <c r="AP94" s="219"/>
      <c r="AQ94" s="219"/>
      <c r="AR94" s="219"/>
      <c r="AS94" s="219"/>
      <c r="AT94" s="219"/>
      <c r="AU94" s="219"/>
      <c r="AV94" s="219"/>
      <c r="AW94" s="219"/>
      <c r="AX94" s="219"/>
      <c r="AY94" s="219"/>
      <c r="AZ94" s="219"/>
      <c r="BA94" s="219"/>
      <c r="BB94" s="219"/>
      <c r="BC94" s="219"/>
      <c r="BD94" s="219"/>
      <c r="BE94" s="219"/>
      <c r="BF94" s="219"/>
      <c r="BG94" s="219"/>
      <c r="BH94" s="219"/>
      <c r="BI94" s="219"/>
      <c r="BJ94" s="219"/>
      <c r="BK94" s="219"/>
      <c r="BL94" s="219"/>
      <c r="BM94" s="219"/>
      <c r="BN94" s="219"/>
      <c r="BO94" s="219"/>
      <c r="BP94" s="219"/>
      <c r="BQ94" s="219"/>
      <c r="BR94" s="219"/>
      <c r="BS94" s="219"/>
      <c r="BT94" s="219"/>
      <c r="BU94" s="219"/>
      <c r="BV94" s="219"/>
      <c r="BW94" s="219"/>
      <c r="BX94" s="219"/>
      <c r="BY94" s="219"/>
      <c r="BZ94" s="219"/>
      <c r="CA94" s="219"/>
      <c r="CB94" s="219"/>
      <c r="CC94" s="219"/>
      <c r="CD94" s="219"/>
      <c r="CE94" s="219"/>
      <c r="CF94" s="219"/>
      <c r="CG94" s="59"/>
      <c r="CH94" s="59"/>
      <c r="CI94" s="59"/>
      <c r="CJ94" s="59"/>
      <c r="CK94" s="59"/>
      <c r="CL94" s="59"/>
      <c r="CM94" s="59"/>
    </row>
    <row r="95" spans="1:107" s="1" customFormat="1" ht="30" customHeight="1" x14ac:dyDescent="0.2">
      <c r="A95" s="372"/>
      <c r="B95" s="245"/>
      <c r="C95" s="551" t="s">
        <v>929</v>
      </c>
      <c r="D95" s="698"/>
      <c r="E95" s="698"/>
      <c r="F95" s="698"/>
      <c r="G95" s="698"/>
      <c r="H95" s="698"/>
      <c r="I95" s="698"/>
      <c r="J95" s="698"/>
      <c r="K95" s="698"/>
      <c r="L95" s="698"/>
      <c r="M95" s="698"/>
      <c r="N95" s="698"/>
      <c r="O95" s="698"/>
      <c r="P95" s="698"/>
      <c r="Q95" s="698"/>
      <c r="R95" s="698"/>
      <c r="S95" s="698"/>
      <c r="T95" s="698"/>
      <c r="U95" s="698"/>
      <c r="V95" s="698"/>
      <c r="W95" s="698"/>
      <c r="X95" s="698"/>
      <c r="Y95" s="698"/>
      <c r="Z95" s="699"/>
      <c r="AA95" s="253"/>
      <c r="AB95" s="59"/>
      <c r="AC95" s="219"/>
      <c r="AD95" s="219"/>
      <c r="AE95" s="219"/>
      <c r="AF95" s="219"/>
      <c r="AG95" s="219"/>
      <c r="AH95" s="219"/>
      <c r="AI95" s="219"/>
      <c r="AJ95" s="219"/>
      <c r="AK95" s="219"/>
      <c r="AL95" s="219"/>
      <c r="AM95" s="219"/>
      <c r="AN95" s="219"/>
      <c r="AO95" s="219"/>
      <c r="AP95" s="219"/>
      <c r="AQ95" s="219"/>
      <c r="AR95" s="219"/>
      <c r="AS95" s="219"/>
      <c r="AT95" s="219"/>
      <c r="AU95" s="219"/>
      <c r="AV95" s="219"/>
      <c r="AW95" s="219"/>
      <c r="AX95" s="219"/>
      <c r="AY95" s="219"/>
      <c r="AZ95" s="219"/>
      <c r="BA95" s="219"/>
      <c r="BB95" s="219"/>
      <c r="BC95" s="219"/>
      <c r="BD95" s="219"/>
      <c r="BE95" s="219"/>
      <c r="BF95" s="219"/>
      <c r="BG95" s="219"/>
      <c r="BH95" s="219"/>
      <c r="BI95" s="219"/>
      <c r="BJ95" s="219"/>
      <c r="BK95" s="219"/>
      <c r="BL95" s="219"/>
      <c r="BM95" s="219"/>
      <c r="BN95" s="219"/>
      <c r="BO95" s="219"/>
      <c r="BP95" s="219"/>
      <c r="BQ95" s="219"/>
      <c r="BR95" s="219"/>
      <c r="BS95" s="219"/>
      <c r="BT95" s="219"/>
      <c r="BU95" s="219"/>
      <c r="BV95" s="219"/>
      <c r="BW95" s="219"/>
      <c r="BX95" s="219"/>
      <c r="BY95" s="219"/>
      <c r="BZ95" s="219"/>
      <c r="CA95" s="219"/>
      <c r="CB95" s="219"/>
      <c r="CC95" s="219"/>
      <c r="CD95" s="219"/>
      <c r="CE95" s="219"/>
    </row>
    <row r="96" spans="1:107" s="1" customFormat="1" ht="30" customHeight="1" x14ac:dyDescent="0.2">
      <c r="A96" s="372"/>
      <c r="B96" s="245"/>
      <c r="C96" s="551" t="s">
        <v>930</v>
      </c>
      <c r="D96" s="698"/>
      <c r="E96" s="698"/>
      <c r="F96" s="698"/>
      <c r="G96" s="698"/>
      <c r="H96" s="698"/>
      <c r="I96" s="698"/>
      <c r="J96" s="698"/>
      <c r="K96" s="698"/>
      <c r="L96" s="698"/>
      <c r="M96" s="698"/>
      <c r="N96" s="698"/>
      <c r="O96" s="698"/>
      <c r="P96" s="698"/>
      <c r="Q96" s="698"/>
      <c r="R96" s="698"/>
      <c r="S96" s="698"/>
      <c r="T96" s="698"/>
      <c r="U96" s="698"/>
      <c r="V96" s="698"/>
      <c r="W96" s="698"/>
      <c r="X96" s="698"/>
      <c r="Y96" s="698"/>
      <c r="Z96" s="699"/>
      <c r="AA96" s="253"/>
      <c r="AB96" s="5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T96" s="219"/>
      <c r="BU96" s="219"/>
      <c r="BV96" s="219"/>
      <c r="BW96" s="219"/>
      <c r="BX96" s="219"/>
      <c r="BY96" s="219"/>
      <c r="BZ96" s="219"/>
      <c r="CA96" s="219"/>
      <c r="CB96" s="219"/>
      <c r="CC96" s="219"/>
      <c r="CD96" s="219"/>
      <c r="CE96" s="219"/>
    </row>
    <row r="97" spans="1:91" s="1" customFormat="1" ht="67.7" customHeight="1" x14ac:dyDescent="0.2">
      <c r="A97" s="372"/>
      <c r="B97" s="231" t="s">
        <v>931</v>
      </c>
      <c r="C97" s="323" t="s">
        <v>932</v>
      </c>
      <c r="D97" s="694"/>
      <c r="E97" s="695"/>
      <c r="F97" s="694"/>
      <c r="G97" s="695"/>
      <c r="H97" s="694"/>
      <c r="I97" s="695"/>
      <c r="J97" s="694"/>
      <c r="K97" s="695"/>
      <c r="L97" s="694"/>
      <c r="M97" s="695"/>
      <c r="N97" s="694"/>
      <c r="O97" s="695"/>
      <c r="P97" s="694"/>
      <c r="Q97" s="695"/>
      <c r="R97" s="694"/>
      <c r="S97" s="695"/>
      <c r="T97" s="694"/>
      <c r="U97" s="695"/>
      <c r="V97" s="694"/>
      <c r="W97" s="695"/>
      <c r="X97" s="194"/>
      <c r="Y97" s="552">
        <f t="shared" si="16"/>
        <v>0</v>
      </c>
      <c r="Z97" s="371">
        <v>10</v>
      </c>
      <c r="AA97" s="253">
        <f t="shared" si="17"/>
        <v>0</v>
      </c>
      <c r="AB97" s="437"/>
      <c r="AC97" s="219"/>
      <c r="AD97" s="222"/>
      <c r="AE97" s="219"/>
      <c r="AF97" s="219"/>
      <c r="AG97" s="219"/>
      <c r="AH97" s="219"/>
      <c r="AI97" s="219"/>
      <c r="AJ97" s="219"/>
      <c r="AK97" s="219"/>
      <c r="AL97" s="219"/>
      <c r="AM97" s="219"/>
      <c r="AN97" s="219"/>
      <c r="AO97" s="219"/>
      <c r="AP97" s="219"/>
      <c r="AQ97" s="219"/>
      <c r="AR97" s="219"/>
      <c r="AS97" s="219"/>
      <c r="AT97" s="219"/>
      <c r="AU97" s="219"/>
      <c r="AV97" s="219"/>
      <c r="AW97" s="219"/>
      <c r="AX97" s="219"/>
      <c r="AY97" s="219"/>
      <c r="AZ97" s="219"/>
      <c r="BA97" s="219"/>
      <c r="BB97" s="219"/>
      <c r="BC97" s="219"/>
      <c r="BD97" s="219"/>
      <c r="BE97" s="219"/>
      <c r="BF97" s="219"/>
      <c r="BG97" s="219"/>
      <c r="BH97" s="219"/>
      <c r="BI97" s="219"/>
      <c r="BJ97" s="219"/>
      <c r="BK97" s="219"/>
      <c r="BL97" s="219"/>
      <c r="BM97" s="219"/>
      <c r="BN97" s="219"/>
      <c r="BO97" s="219"/>
      <c r="BP97" s="219"/>
      <c r="BQ97" s="219"/>
      <c r="BR97" s="219"/>
      <c r="BS97" s="219"/>
      <c r="BT97" s="219"/>
      <c r="BU97" s="219"/>
      <c r="BV97" s="219"/>
      <c r="BW97" s="219"/>
      <c r="BX97" s="219"/>
      <c r="BY97" s="219"/>
      <c r="BZ97" s="219"/>
      <c r="CA97" s="219"/>
      <c r="CB97" s="219"/>
      <c r="CC97" s="219"/>
      <c r="CD97" s="219"/>
      <c r="CE97" s="219"/>
      <c r="CF97" s="219"/>
      <c r="CG97" s="59"/>
      <c r="CH97" s="59"/>
      <c r="CI97" s="59"/>
      <c r="CJ97" s="59"/>
      <c r="CK97" s="59"/>
      <c r="CL97" s="59"/>
      <c r="CM97" s="59"/>
    </row>
    <row r="98" spans="1:91" s="1" customFormat="1" ht="45" customHeight="1" x14ac:dyDescent="0.2">
      <c r="A98" s="372"/>
      <c r="B98" s="239" t="s">
        <v>933</v>
      </c>
      <c r="C98" s="128" t="s">
        <v>934</v>
      </c>
      <c r="D98" s="626"/>
      <c r="E98" s="673"/>
      <c r="F98" s="626"/>
      <c r="G98" s="673"/>
      <c r="H98" s="626"/>
      <c r="I98" s="673"/>
      <c r="J98" s="626"/>
      <c r="K98" s="673"/>
      <c r="L98" s="626"/>
      <c r="M98" s="673"/>
      <c r="N98" s="626"/>
      <c r="O98" s="673"/>
      <c r="P98" s="626"/>
      <c r="Q98" s="673"/>
      <c r="R98" s="626"/>
      <c r="S98" s="673"/>
      <c r="T98" s="626"/>
      <c r="U98" s="673"/>
      <c r="V98" s="626"/>
      <c r="W98" s="673"/>
      <c r="X98" s="194"/>
      <c r="Y98" s="235">
        <f t="shared" si="16"/>
        <v>0</v>
      </c>
      <c r="Z98" s="373">
        <v>5</v>
      </c>
      <c r="AA98" s="253">
        <f t="shared" si="17"/>
        <v>0</v>
      </c>
      <c r="AB98" s="437"/>
      <c r="AC98" s="219"/>
      <c r="AD98" s="222"/>
      <c r="AE98" s="219"/>
      <c r="AF98" s="219"/>
      <c r="AG98" s="219"/>
      <c r="AH98" s="219"/>
      <c r="AI98" s="219"/>
      <c r="AJ98" s="219"/>
      <c r="AK98" s="219"/>
      <c r="AL98" s="219"/>
      <c r="AM98" s="219"/>
      <c r="AN98" s="219"/>
      <c r="AO98" s="219"/>
      <c r="AP98" s="219"/>
      <c r="AQ98" s="219"/>
      <c r="AR98" s="219"/>
      <c r="AS98" s="219"/>
      <c r="AT98" s="219"/>
      <c r="AU98" s="219"/>
      <c r="AV98" s="219"/>
      <c r="AW98" s="219"/>
      <c r="AX98" s="219"/>
      <c r="AY98" s="219"/>
      <c r="AZ98" s="219"/>
      <c r="BA98" s="219"/>
      <c r="BB98" s="219"/>
      <c r="BC98" s="219"/>
      <c r="BD98" s="219"/>
      <c r="BE98" s="219"/>
      <c r="BF98" s="219"/>
      <c r="BG98" s="219"/>
      <c r="BH98" s="219"/>
      <c r="BI98" s="219"/>
      <c r="BJ98" s="219"/>
      <c r="BK98" s="219"/>
      <c r="BL98" s="219"/>
      <c r="BM98" s="219"/>
      <c r="BN98" s="219"/>
      <c r="BO98" s="219"/>
      <c r="BP98" s="219"/>
      <c r="BQ98" s="219"/>
      <c r="BR98" s="219"/>
      <c r="BS98" s="219"/>
      <c r="BT98" s="219"/>
      <c r="BU98" s="219"/>
      <c r="BV98" s="219"/>
      <c r="BW98" s="219"/>
      <c r="BX98" s="219"/>
      <c r="BY98" s="219"/>
      <c r="BZ98" s="219"/>
      <c r="CA98" s="219"/>
      <c r="CB98" s="219"/>
      <c r="CC98" s="219"/>
      <c r="CD98" s="219"/>
      <c r="CE98" s="219"/>
      <c r="CF98" s="219"/>
      <c r="CG98" s="59"/>
      <c r="CH98" s="59"/>
      <c r="CI98" s="59"/>
      <c r="CJ98" s="59"/>
      <c r="CK98" s="59"/>
      <c r="CL98" s="59"/>
      <c r="CM98" s="59"/>
    </row>
    <row r="99" spans="1:91" s="1" customFormat="1" ht="67.7" customHeight="1" x14ac:dyDescent="0.2">
      <c r="A99" s="372"/>
      <c r="B99" s="234" t="s">
        <v>935</v>
      </c>
      <c r="C99" s="128" t="s">
        <v>936</v>
      </c>
      <c r="D99" s="652"/>
      <c r="E99" s="700"/>
      <c r="F99" s="652"/>
      <c r="G99" s="700"/>
      <c r="H99" s="652"/>
      <c r="I99" s="700"/>
      <c r="J99" s="652"/>
      <c r="K99" s="700"/>
      <c r="L99" s="652"/>
      <c r="M99" s="700"/>
      <c r="N99" s="652"/>
      <c r="O99" s="700"/>
      <c r="P99" s="652"/>
      <c r="Q99" s="700"/>
      <c r="R99" s="652"/>
      <c r="S99" s="700"/>
      <c r="T99" s="652"/>
      <c r="U99" s="700"/>
      <c r="V99" s="652"/>
      <c r="W99" s="700"/>
      <c r="X99" s="550"/>
      <c r="Y99" s="235">
        <f t="shared" si="16"/>
        <v>0</v>
      </c>
      <c r="Z99" s="373">
        <v>5</v>
      </c>
      <c r="AA99" s="253">
        <f t="shared" si="17"/>
        <v>0</v>
      </c>
      <c r="AB99" s="437"/>
      <c r="AC99" s="219"/>
      <c r="AD99" s="222"/>
      <c r="AE99" s="219"/>
      <c r="AF99" s="219"/>
      <c r="AG99" s="219"/>
      <c r="AH99" s="219"/>
      <c r="AI99" s="219"/>
      <c r="AJ99" s="219"/>
      <c r="AK99" s="219"/>
      <c r="AL99" s="219"/>
      <c r="AM99" s="219"/>
      <c r="AN99" s="219"/>
      <c r="AO99" s="219"/>
      <c r="AP99" s="219"/>
      <c r="AQ99" s="219"/>
      <c r="AR99" s="219"/>
      <c r="AS99" s="219"/>
      <c r="AT99" s="219"/>
      <c r="AU99" s="219"/>
      <c r="AV99" s="219"/>
      <c r="AW99" s="219"/>
      <c r="AX99" s="219"/>
      <c r="AY99" s="219"/>
      <c r="AZ99" s="219"/>
      <c r="BA99" s="219"/>
      <c r="BB99" s="219"/>
      <c r="BC99" s="219"/>
      <c r="BD99" s="219"/>
      <c r="BE99" s="219"/>
      <c r="BF99" s="219"/>
      <c r="BG99" s="219"/>
      <c r="BH99" s="219"/>
      <c r="BI99" s="219"/>
      <c r="BJ99" s="219"/>
      <c r="BK99" s="219"/>
      <c r="BL99" s="219"/>
      <c r="BM99" s="219"/>
      <c r="BN99" s="219"/>
      <c r="BO99" s="219"/>
      <c r="BP99" s="219"/>
      <c r="BQ99" s="219"/>
      <c r="BR99" s="219"/>
      <c r="BS99" s="219"/>
      <c r="BT99" s="219"/>
      <c r="BU99" s="219"/>
      <c r="BV99" s="219"/>
      <c r="BW99" s="219"/>
      <c r="BX99" s="219"/>
      <c r="BY99" s="219"/>
      <c r="BZ99" s="219"/>
      <c r="CA99" s="219"/>
      <c r="CB99" s="219"/>
      <c r="CC99" s="219"/>
      <c r="CD99" s="219"/>
      <c r="CE99" s="219"/>
      <c r="CF99" s="219"/>
      <c r="CG99" s="59"/>
      <c r="CH99" s="59"/>
      <c r="CI99" s="59"/>
      <c r="CJ99" s="59"/>
      <c r="CK99" s="59"/>
      <c r="CL99" s="59"/>
      <c r="CM99" s="59"/>
    </row>
    <row r="100" spans="1:91" s="1" customFormat="1" ht="30" customHeight="1" x14ac:dyDescent="0.2">
      <c r="A100" s="372"/>
      <c r="B100" s="245"/>
      <c r="C100" s="551" t="s">
        <v>937</v>
      </c>
      <c r="D100" s="697"/>
      <c r="E100" s="698"/>
      <c r="F100" s="698"/>
      <c r="G100" s="698"/>
      <c r="H100" s="698"/>
      <c r="I100" s="698"/>
      <c r="J100" s="698"/>
      <c r="K100" s="698"/>
      <c r="L100" s="698"/>
      <c r="M100" s="698"/>
      <c r="N100" s="698"/>
      <c r="O100" s="698"/>
      <c r="P100" s="698"/>
      <c r="Q100" s="698"/>
      <c r="R100" s="698"/>
      <c r="S100" s="698"/>
      <c r="T100" s="698"/>
      <c r="U100" s="698"/>
      <c r="V100" s="698"/>
      <c r="W100" s="698"/>
      <c r="X100" s="698"/>
      <c r="Y100" s="698"/>
      <c r="Z100" s="699"/>
      <c r="AA100" s="253"/>
      <c r="AB100" s="59"/>
      <c r="AC100" s="219"/>
      <c r="AD100" s="219"/>
      <c r="AE100" s="219"/>
      <c r="AF100" s="219"/>
      <c r="AG100" s="219"/>
      <c r="AH100" s="219"/>
      <c r="AI100" s="219"/>
      <c r="AJ100" s="219"/>
      <c r="AK100" s="219"/>
      <c r="AL100" s="219"/>
      <c r="AM100" s="219"/>
      <c r="AN100" s="219"/>
      <c r="AO100" s="219"/>
      <c r="AP100" s="219"/>
      <c r="AQ100" s="219"/>
      <c r="AR100" s="219"/>
      <c r="AS100" s="219"/>
      <c r="AT100" s="219"/>
      <c r="AU100" s="219"/>
      <c r="AV100" s="219"/>
      <c r="AW100" s="219"/>
      <c r="AX100" s="219"/>
      <c r="AY100" s="219"/>
      <c r="AZ100" s="219"/>
      <c r="BA100" s="219"/>
      <c r="BB100" s="219"/>
      <c r="BC100" s="219"/>
      <c r="BD100" s="219"/>
      <c r="BE100" s="219"/>
      <c r="BF100" s="219"/>
      <c r="BG100" s="219"/>
      <c r="BH100" s="219"/>
      <c r="BI100" s="219"/>
      <c r="BJ100" s="219"/>
      <c r="BK100" s="219"/>
      <c r="BL100" s="219"/>
      <c r="BM100" s="219"/>
      <c r="BN100" s="219"/>
      <c r="BO100" s="219"/>
      <c r="BP100" s="219"/>
      <c r="BQ100" s="219"/>
      <c r="BR100" s="219"/>
      <c r="BS100" s="219"/>
      <c r="BT100" s="219"/>
      <c r="BU100" s="219"/>
      <c r="BV100" s="219"/>
      <c r="BW100" s="219"/>
      <c r="BX100" s="219"/>
      <c r="BY100" s="219"/>
      <c r="BZ100" s="219"/>
      <c r="CA100" s="219"/>
      <c r="CB100" s="219"/>
      <c r="CC100" s="219"/>
      <c r="CD100" s="219"/>
      <c r="CE100" s="219"/>
    </row>
    <row r="101" spans="1:91" s="1" customFormat="1" ht="45" customHeight="1" x14ac:dyDescent="0.2">
      <c r="A101" s="372"/>
      <c r="B101" s="231" t="s">
        <v>938</v>
      </c>
      <c r="C101" s="323" t="s">
        <v>939</v>
      </c>
      <c r="D101" s="694"/>
      <c r="E101" s="695"/>
      <c r="F101" s="694"/>
      <c r="G101" s="695"/>
      <c r="H101" s="694"/>
      <c r="I101" s="695"/>
      <c r="J101" s="694"/>
      <c r="K101" s="695"/>
      <c r="L101" s="694"/>
      <c r="M101" s="695"/>
      <c r="N101" s="694"/>
      <c r="O101" s="695"/>
      <c r="P101" s="694"/>
      <c r="Q101" s="695"/>
      <c r="R101" s="694"/>
      <c r="S101" s="695"/>
      <c r="T101" s="694"/>
      <c r="U101" s="695"/>
      <c r="V101" s="694"/>
      <c r="W101" s="695"/>
      <c r="X101" s="194"/>
      <c r="Y101" s="552">
        <f t="shared" si="16"/>
        <v>0</v>
      </c>
      <c r="Z101" s="371">
        <v>10</v>
      </c>
      <c r="AA101" s="253">
        <f t="shared" si="17"/>
        <v>0</v>
      </c>
      <c r="AB101" s="437"/>
      <c r="AC101" s="219"/>
      <c r="AD101" s="222"/>
      <c r="AE101" s="219"/>
      <c r="AF101" s="219"/>
      <c r="AG101" s="219"/>
      <c r="AH101" s="219"/>
      <c r="AI101" s="219"/>
      <c r="AJ101" s="219"/>
      <c r="AK101" s="219"/>
      <c r="AL101" s="219"/>
      <c r="AM101" s="219"/>
      <c r="AN101" s="219"/>
      <c r="AO101" s="219"/>
      <c r="AP101" s="219"/>
      <c r="AQ101" s="219"/>
      <c r="AR101" s="219"/>
      <c r="AS101" s="219"/>
      <c r="AT101" s="219"/>
      <c r="AU101" s="219"/>
      <c r="AV101" s="219"/>
      <c r="AW101" s="219"/>
      <c r="AX101" s="219"/>
      <c r="AY101" s="219"/>
      <c r="AZ101" s="219"/>
      <c r="BA101" s="219"/>
      <c r="BB101" s="219"/>
      <c r="BC101" s="219"/>
      <c r="BD101" s="219"/>
      <c r="BE101" s="219"/>
      <c r="BF101" s="219"/>
      <c r="BG101" s="219"/>
      <c r="BH101" s="219"/>
      <c r="BI101" s="219"/>
      <c r="BJ101" s="219"/>
      <c r="BK101" s="219"/>
      <c r="BL101" s="219"/>
      <c r="BM101" s="219"/>
      <c r="BN101" s="219"/>
      <c r="BO101" s="219"/>
      <c r="BP101" s="219"/>
      <c r="BQ101" s="219"/>
      <c r="BR101" s="219"/>
      <c r="BS101" s="219"/>
      <c r="BT101" s="219"/>
      <c r="BU101" s="219"/>
      <c r="BV101" s="219"/>
      <c r="BW101" s="219"/>
      <c r="BX101" s="219"/>
      <c r="BY101" s="219"/>
      <c r="BZ101" s="219"/>
      <c r="CA101" s="219"/>
      <c r="CB101" s="219"/>
      <c r="CC101" s="219"/>
      <c r="CD101" s="219"/>
      <c r="CE101" s="219"/>
      <c r="CF101" s="219"/>
      <c r="CG101" s="59"/>
      <c r="CH101" s="59"/>
      <c r="CI101" s="59"/>
      <c r="CJ101" s="59"/>
      <c r="CK101" s="59"/>
      <c r="CL101" s="59"/>
      <c r="CM101" s="59"/>
    </row>
    <row r="102" spans="1:91" s="1" customFormat="1" ht="106.5" customHeight="1" x14ac:dyDescent="0.2">
      <c r="A102" s="372"/>
      <c r="B102" s="234" t="s">
        <v>940</v>
      </c>
      <c r="C102" s="128" t="s">
        <v>941</v>
      </c>
      <c r="D102" s="652"/>
      <c r="E102" s="700"/>
      <c r="F102" s="652"/>
      <c r="G102" s="700"/>
      <c r="H102" s="652"/>
      <c r="I102" s="700"/>
      <c r="J102" s="652"/>
      <c r="K102" s="700"/>
      <c r="L102" s="652"/>
      <c r="M102" s="700"/>
      <c r="N102" s="652"/>
      <c r="O102" s="700"/>
      <c r="P102" s="652"/>
      <c r="Q102" s="700"/>
      <c r="R102" s="652"/>
      <c r="S102" s="700"/>
      <c r="T102" s="652"/>
      <c r="U102" s="700"/>
      <c r="V102" s="652"/>
      <c r="W102" s="700"/>
      <c r="X102" s="444"/>
      <c r="Y102" s="235">
        <f t="shared" si="16"/>
        <v>0</v>
      </c>
      <c r="Z102" s="373">
        <v>5</v>
      </c>
      <c r="AA102" s="253">
        <f>COUNTIF(D102:W102,"a")+COUNTIF(D102:W102,"s")</f>
        <v>0</v>
      </c>
      <c r="AB102" s="437"/>
      <c r="AC102" s="219"/>
      <c r="AD102" s="222"/>
      <c r="AE102" s="219"/>
      <c r="AF102" s="219"/>
      <c r="AG102" s="219"/>
      <c r="AH102" s="219"/>
      <c r="AI102" s="219"/>
      <c r="AJ102" s="219"/>
      <c r="AK102" s="219"/>
      <c r="AL102" s="219"/>
      <c r="AM102" s="219"/>
      <c r="AN102" s="219"/>
      <c r="AO102" s="219"/>
      <c r="AP102" s="219"/>
      <c r="AQ102" s="219"/>
      <c r="AR102" s="219"/>
      <c r="AS102" s="219"/>
      <c r="AT102" s="219"/>
      <c r="AU102" s="219"/>
      <c r="AV102" s="219"/>
      <c r="AW102" s="219"/>
      <c r="AX102" s="219"/>
      <c r="AY102" s="219"/>
      <c r="AZ102" s="219"/>
      <c r="BA102" s="219"/>
      <c r="BB102" s="219"/>
      <c r="BC102" s="219"/>
      <c r="BD102" s="219"/>
      <c r="BE102" s="219"/>
      <c r="BF102" s="219"/>
      <c r="BG102" s="219"/>
      <c r="BH102" s="219"/>
      <c r="BI102" s="219"/>
      <c r="BJ102" s="219"/>
      <c r="BK102" s="219"/>
      <c r="BL102" s="219"/>
      <c r="BM102" s="219"/>
      <c r="BN102" s="219"/>
      <c r="BO102" s="219"/>
      <c r="BP102" s="219"/>
      <c r="BQ102" s="219"/>
      <c r="BR102" s="219"/>
      <c r="BS102" s="219"/>
      <c r="BT102" s="219"/>
      <c r="BU102" s="219"/>
      <c r="BV102" s="219"/>
      <c r="BW102" s="219"/>
      <c r="BX102" s="219"/>
      <c r="BY102" s="219"/>
      <c r="BZ102" s="219"/>
      <c r="CA102" s="219"/>
      <c r="CB102" s="219"/>
      <c r="CC102" s="219"/>
      <c r="CD102" s="219"/>
      <c r="CE102" s="219"/>
      <c r="CF102" s="219"/>
      <c r="CG102" s="59"/>
      <c r="CH102" s="59"/>
      <c r="CI102" s="59"/>
      <c r="CJ102" s="59"/>
      <c r="CK102" s="59"/>
      <c r="CL102" s="59"/>
      <c r="CM102" s="59"/>
    </row>
    <row r="103" spans="1:91" s="1" customFormat="1" ht="30" customHeight="1" x14ac:dyDescent="0.2">
      <c r="A103" s="372"/>
      <c r="B103" s="245"/>
      <c r="C103" s="551" t="s">
        <v>942</v>
      </c>
      <c r="D103" s="697"/>
      <c r="E103" s="698"/>
      <c r="F103" s="698"/>
      <c r="G103" s="698"/>
      <c r="H103" s="698"/>
      <c r="I103" s="698"/>
      <c r="J103" s="698"/>
      <c r="K103" s="698"/>
      <c r="L103" s="698"/>
      <c r="M103" s="698"/>
      <c r="N103" s="698"/>
      <c r="O103" s="698"/>
      <c r="P103" s="698"/>
      <c r="Q103" s="698"/>
      <c r="R103" s="698"/>
      <c r="S103" s="698"/>
      <c r="T103" s="698"/>
      <c r="U103" s="698"/>
      <c r="V103" s="698"/>
      <c r="W103" s="698"/>
      <c r="X103" s="698"/>
      <c r="Y103" s="698"/>
      <c r="Z103" s="699"/>
      <c r="AA103" s="253"/>
      <c r="AB103" s="59"/>
      <c r="AC103" s="219"/>
      <c r="AD103" s="219"/>
      <c r="AE103" s="219"/>
      <c r="AF103" s="219"/>
      <c r="AG103" s="219"/>
      <c r="AH103" s="219"/>
      <c r="AI103" s="219"/>
      <c r="AJ103" s="219"/>
      <c r="AK103" s="219"/>
      <c r="AL103" s="219"/>
      <c r="AM103" s="219"/>
      <c r="AN103" s="219"/>
      <c r="AO103" s="219"/>
      <c r="AP103" s="219"/>
      <c r="AQ103" s="219"/>
      <c r="AR103" s="219"/>
      <c r="AS103" s="219"/>
      <c r="AT103" s="219"/>
      <c r="AU103" s="219"/>
      <c r="AV103" s="219"/>
      <c r="AW103" s="219"/>
      <c r="AX103" s="219"/>
      <c r="AY103" s="219"/>
      <c r="AZ103" s="219"/>
      <c r="BA103" s="219"/>
      <c r="BB103" s="219"/>
      <c r="BC103" s="219"/>
      <c r="BD103" s="219"/>
      <c r="BE103" s="219"/>
      <c r="BF103" s="219"/>
      <c r="BG103" s="219"/>
      <c r="BH103" s="219"/>
      <c r="BI103" s="219"/>
      <c r="BJ103" s="219"/>
      <c r="BK103" s="219"/>
      <c r="BL103" s="219"/>
      <c r="BM103" s="219"/>
      <c r="BN103" s="219"/>
      <c r="BO103" s="219"/>
      <c r="BP103" s="219"/>
      <c r="BQ103" s="219"/>
      <c r="BR103" s="219"/>
      <c r="BS103" s="219"/>
      <c r="BT103" s="219"/>
      <c r="BU103" s="219"/>
      <c r="BV103" s="219"/>
      <c r="BW103" s="219"/>
      <c r="BX103" s="219"/>
      <c r="BY103" s="219"/>
      <c r="BZ103" s="219"/>
      <c r="CA103" s="219"/>
      <c r="CB103" s="219"/>
      <c r="CC103" s="219"/>
      <c r="CD103" s="219"/>
      <c r="CE103" s="219"/>
    </row>
    <row r="104" spans="1:91" s="1" customFormat="1" ht="67.7" customHeight="1" thickBot="1" x14ac:dyDescent="0.2">
      <c r="A104" s="372"/>
      <c r="B104" s="231" t="s">
        <v>943</v>
      </c>
      <c r="C104" s="132" t="s">
        <v>944</v>
      </c>
      <c r="D104" s="810"/>
      <c r="E104" s="811"/>
      <c r="F104" s="810"/>
      <c r="G104" s="811"/>
      <c r="H104" s="810"/>
      <c r="I104" s="811"/>
      <c r="J104" s="810"/>
      <c r="K104" s="811"/>
      <c r="L104" s="810"/>
      <c r="M104" s="811"/>
      <c r="N104" s="810"/>
      <c r="O104" s="811"/>
      <c r="P104" s="810"/>
      <c r="Q104" s="811"/>
      <c r="R104" s="810"/>
      <c r="S104" s="811"/>
      <c r="T104" s="810"/>
      <c r="U104" s="811"/>
      <c r="V104" s="810"/>
      <c r="W104" s="811"/>
      <c r="X104" s="553"/>
      <c r="Y104" s="232">
        <f>IF(OR(D104="s",F104="s",H104="s",J104="s",L104="s",N104="s",P104="s",R104="s",T104="s",V104="s"), 0, IF(OR(D104="a",F104="a",H104="a",J104="a",L104="a",N104="a",P104="a",R104="a",T104="a",V104="a", X104="NA"),Z104,0))</f>
        <v>0</v>
      </c>
      <c r="Z104" s="387">
        <v>20</v>
      </c>
      <c r="AA104" s="253">
        <f>COUNTIF(D104:W104,"a")+COUNTIF(D104:W104,"s")</f>
        <v>0</v>
      </c>
      <c r="AB104" s="437"/>
      <c r="AC104" s="219"/>
      <c r="AD104" s="222"/>
      <c r="AE104" s="439"/>
      <c r="AF104" s="219"/>
      <c r="AG104" s="219"/>
      <c r="AH104" s="219"/>
      <c r="AI104" s="219"/>
      <c r="AJ104" s="219"/>
      <c r="AK104" s="219"/>
      <c r="AL104" s="219"/>
      <c r="AM104" s="219"/>
      <c r="AN104" s="219"/>
      <c r="AO104" s="219"/>
      <c r="AP104" s="219"/>
      <c r="AQ104" s="219"/>
      <c r="AR104" s="219"/>
      <c r="AS104" s="219"/>
      <c r="AT104" s="219"/>
      <c r="AU104" s="219"/>
      <c r="AV104" s="219"/>
      <c r="AW104" s="219"/>
      <c r="AX104" s="219"/>
      <c r="AY104" s="219"/>
      <c r="AZ104" s="219"/>
      <c r="BA104" s="219"/>
      <c r="BB104" s="219"/>
      <c r="BC104" s="219"/>
      <c r="BD104" s="219"/>
      <c r="BE104" s="219"/>
      <c r="BF104" s="219"/>
      <c r="BG104" s="219"/>
      <c r="BH104" s="219"/>
      <c r="BI104" s="219"/>
      <c r="BJ104" s="219"/>
      <c r="BK104" s="219"/>
      <c r="BL104" s="219"/>
      <c r="BM104" s="219"/>
      <c r="BN104" s="219"/>
      <c r="BO104" s="219"/>
      <c r="BP104" s="219"/>
      <c r="BQ104" s="219"/>
      <c r="BR104" s="219"/>
      <c r="BS104" s="219"/>
      <c r="BT104" s="219"/>
      <c r="BU104" s="219"/>
      <c r="BV104" s="219"/>
      <c r="BW104" s="219"/>
      <c r="BX104" s="219"/>
      <c r="BY104" s="219"/>
      <c r="BZ104" s="219"/>
      <c r="CA104" s="219"/>
      <c r="CB104" s="219"/>
      <c r="CC104" s="219"/>
      <c r="CD104" s="219"/>
      <c r="CE104" s="219"/>
      <c r="CF104" s="219"/>
      <c r="CG104" s="59"/>
      <c r="CH104" s="59"/>
      <c r="CI104" s="59"/>
      <c r="CJ104" s="59"/>
      <c r="CK104" s="59"/>
      <c r="CL104" s="59"/>
      <c r="CM104" s="59"/>
    </row>
    <row r="105" spans="1:91" s="1" customFormat="1" ht="21" customHeight="1" thickTop="1" thickBot="1" x14ac:dyDescent="0.25">
      <c r="A105" s="372"/>
      <c r="B105" s="61"/>
      <c r="C105" s="127"/>
      <c r="D105" s="679" t="s">
        <v>198</v>
      </c>
      <c r="E105" s="683"/>
      <c r="F105" s="683"/>
      <c r="G105" s="683"/>
      <c r="H105" s="683"/>
      <c r="I105" s="683"/>
      <c r="J105" s="683"/>
      <c r="K105" s="683"/>
      <c r="L105" s="683"/>
      <c r="M105" s="683"/>
      <c r="N105" s="683"/>
      <c r="O105" s="683"/>
      <c r="P105" s="683"/>
      <c r="Q105" s="683"/>
      <c r="R105" s="683"/>
      <c r="S105" s="683"/>
      <c r="T105" s="683"/>
      <c r="U105" s="683"/>
      <c r="V105" s="683"/>
      <c r="W105" s="683"/>
      <c r="X105" s="684"/>
      <c r="Y105" s="240">
        <f>SUM(Y90:Y104)</f>
        <v>0</v>
      </c>
      <c r="Z105" s="374">
        <f>SUM(Z90:Z94, Z97:Z99, Z101:Z102, Z104)</f>
        <v>85</v>
      </c>
      <c r="AA105" s="253"/>
      <c r="AB105" s="59"/>
      <c r="AC105" s="219"/>
      <c r="AD105" s="222"/>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19"/>
      <c r="BR105" s="219"/>
      <c r="BS105" s="219"/>
      <c r="BT105" s="219"/>
      <c r="BU105" s="219"/>
      <c r="BV105" s="219"/>
      <c r="BW105" s="219"/>
      <c r="BX105" s="219"/>
      <c r="BY105" s="219"/>
      <c r="BZ105" s="219"/>
      <c r="CA105" s="219"/>
      <c r="CB105" s="219"/>
      <c r="CC105" s="219"/>
      <c r="CD105" s="219"/>
      <c r="CE105" s="219"/>
      <c r="CF105" s="219"/>
      <c r="CG105" s="59"/>
      <c r="CH105" s="59"/>
      <c r="CI105" s="59"/>
      <c r="CJ105" s="59"/>
      <c r="CK105" s="59"/>
      <c r="CL105" s="59"/>
      <c r="CM105" s="59"/>
    </row>
    <row r="106" spans="1:91" s="1" customFormat="1" ht="21" customHeight="1" thickBot="1" x14ac:dyDescent="0.25">
      <c r="A106" s="361"/>
      <c r="B106" s="166"/>
      <c r="C106" s="300"/>
      <c r="D106" s="705"/>
      <c r="E106" s="720"/>
      <c r="F106" s="886">
        <v>15</v>
      </c>
      <c r="G106" s="887"/>
      <c r="H106" s="887"/>
      <c r="I106" s="887"/>
      <c r="J106" s="887"/>
      <c r="K106" s="887"/>
      <c r="L106" s="887"/>
      <c r="M106" s="887"/>
      <c r="N106" s="887"/>
      <c r="O106" s="887"/>
      <c r="P106" s="887"/>
      <c r="Q106" s="887"/>
      <c r="R106" s="887"/>
      <c r="S106" s="887"/>
      <c r="T106" s="887"/>
      <c r="U106" s="887"/>
      <c r="V106" s="887"/>
      <c r="W106" s="887"/>
      <c r="X106" s="887"/>
      <c r="Y106" s="887"/>
      <c r="Z106" s="888"/>
      <c r="AA106" s="253"/>
      <c r="AB106" s="59"/>
      <c r="AC106" s="219"/>
      <c r="AD106" s="222"/>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19"/>
      <c r="BR106" s="219"/>
      <c r="BS106" s="219"/>
      <c r="BT106" s="219"/>
      <c r="BU106" s="219"/>
      <c r="BV106" s="219"/>
      <c r="BW106" s="219"/>
      <c r="BX106" s="219"/>
      <c r="BY106" s="219"/>
      <c r="BZ106" s="219"/>
      <c r="CA106" s="219"/>
      <c r="CB106" s="219"/>
      <c r="CC106" s="219"/>
      <c r="CD106" s="219"/>
      <c r="CE106" s="219"/>
      <c r="CF106" s="219"/>
      <c r="CG106" s="59"/>
      <c r="CH106" s="59"/>
      <c r="CI106" s="59"/>
      <c r="CJ106" s="59"/>
      <c r="CK106" s="59"/>
      <c r="CL106" s="59"/>
      <c r="CM106" s="59"/>
    </row>
    <row r="107" spans="1:91" ht="33" customHeight="1" thickBot="1" x14ac:dyDescent="0.25">
      <c r="A107" s="358"/>
      <c r="B107" s="363">
        <v>2000</v>
      </c>
      <c r="C107" s="807" t="s">
        <v>471</v>
      </c>
      <c r="D107" s="808"/>
      <c r="E107" s="808"/>
      <c r="F107" s="808"/>
      <c r="G107" s="808"/>
      <c r="H107" s="808"/>
      <c r="I107" s="808"/>
      <c r="J107" s="808"/>
      <c r="K107" s="808"/>
      <c r="L107" s="808"/>
      <c r="M107" s="808"/>
      <c r="N107" s="808"/>
      <c r="O107" s="808"/>
      <c r="P107" s="808"/>
      <c r="Q107" s="808"/>
      <c r="R107" s="808"/>
      <c r="S107" s="808"/>
      <c r="T107" s="808"/>
      <c r="U107" s="808"/>
      <c r="V107" s="808"/>
      <c r="W107" s="808"/>
      <c r="X107" s="808"/>
      <c r="Y107" s="808"/>
      <c r="Z107" s="809"/>
      <c r="AA107" s="59"/>
      <c r="AD107" s="229"/>
    </row>
    <row r="108" spans="1:91" ht="30" customHeight="1" thickBot="1" x14ac:dyDescent="0.25">
      <c r="A108" s="358" t="s">
        <v>549</v>
      </c>
      <c r="B108" s="236">
        <v>2100</v>
      </c>
      <c r="C108" s="154" t="s">
        <v>48</v>
      </c>
      <c r="D108" s="39"/>
      <c r="E108" s="40"/>
      <c r="F108" s="39"/>
      <c r="G108" s="40"/>
      <c r="H108" s="39"/>
      <c r="I108" s="41"/>
      <c r="J108" s="26" t="s">
        <v>569</v>
      </c>
      <c r="K108" s="40"/>
      <c r="L108" s="39"/>
      <c r="M108" s="41"/>
      <c r="N108" s="25" t="s">
        <v>569</v>
      </c>
      <c r="O108" s="40"/>
      <c r="P108" s="39"/>
      <c r="Q108" s="41"/>
      <c r="R108" s="42"/>
      <c r="S108" s="40"/>
      <c r="T108" s="39"/>
      <c r="U108" s="41"/>
      <c r="V108" s="42"/>
      <c r="W108" s="41"/>
      <c r="X108" s="43"/>
      <c r="Y108" s="36"/>
      <c r="Z108" s="32"/>
      <c r="AA108" s="59"/>
      <c r="AD108" s="229"/>
    </row>
    <row r="109" spans="1:91" s="1" customFormat="1" ht="27.95" customHeight="1" x14ac:dyDescent="0.2">
      <c r="A109" s="372"/>
      <c r="B109" s="245" t="s">
        <v>472</v>
      </c>
      <c r="C109" s="133" t="s">
        <v>54</v>
      </c>
      <c r="D109" s="626"/>
      <c r="E109" s="673"/>
      <c r="F109" s="626"/>
      <c r="G109" s="673"/>
      <c r="H109" s="626"/>
      <c r="I109" s="673"/>
      <c r="J109" s="626"/>
      <c r="K109" s="673"/>
      <c r="L109" s="626"/>
      <c r="M109" s="673"/>
      <c r="N109" s="626"/>
      <c r="O109" s="673"/>
      <c r="P109" s="626"/>
      <c r="Q109" s="673"/>
      <c r="R109" s="626"/>
      <c r="S109" s="673"/>
      <c r="T109" s="626"/>
      <c r="U109" s="673"/>
      <c r="V109" s="626"/>
      <c r="W109" s="673"/>
      <c r="X109" s="428"/>
      <c r="Y109" s="318">
        <f t="shared" ref="Y109:Y118" si="18">IF(OR(D109="s",F109="s",H109="s",J109="s",L109="s",N109="s",P109="s",R109="s",T109="s",V109="s"), 0, IF(OR(D109="a",F109="a",H109="a",J109="a",L109="a",N109="a",P109="a",R109="a",T109="a",V109="a"),Z109,0))</f>
        <v>0</v>
      </c>
      <c r="Z109" s="369">
        <v>10</v>
      </c>
      <c r="AA109" s="60">
        <f>COUNTIF(D109:W109,"a")+COUNTIF(D109:W109,"s")+COUNTIF(X109:X109,"na")</f>
        <v>0</v>
      </c>
      <c r="AB109" s="437"/>
      <c r="AC109" s="219"/>
      <c r="AD109" s="222"/>
      <c r="AE109" s="219"/>
      <c r="AF109" s="219"/>
      <c r="AG109" s="219"/>
      <c r="AH109" s="219"/>
      <c r="AI109" s="219"/>
      <c r="AJ109" s="219"/>
      <c r="AK109" s="219"/>
      <c r="AL109" s="219"/>
      <c r="AM109" s="219"/>
      <c r="AN109" s="219"/>
      <c r="AO109" s="219"/>
      <c r="AP109" s="219"/>
      <c r="AQ109" s="219"/>
      <c r="AR109" s="219"/>
      <c r="AS109" s="219"/>
      <c r="AT109" s="219"/>
      <c r="AU109" s="219"/>
      <c r="AV109" s="219"/>
      <c r="AW109" s="219"/>
      <c r="AX109" s="219"/>
      <c r="AY109" s="219"/>
      <c r="AZ109" s="219"/>
      <c r="BA109" s="219"/>
      <c r="BB109" s="219"/>
      <c r="BC109" s="219"/>
      <c r="BD109" s="219"/>
      <c r="BE109" s="219"/>
      <c r="BF109" s="219"/>
      <c r="BG109" s="219"/>
      <c r="BH109" s="219"/>
      <c r="BI109" s="219"/>
      <c r="BJ109" s="219"/>
      <c r="BK109" s="219"/>
      <c r="BL109" s="219"/>
      <c r="BM109" s="219"/>
      <c r="BN109" s="219"/>
      <c r="BO109" s="219"/>
      <c r="BP109" s="219"/>
      <c r="BQ109" s="219"/>
      <c r="BR109" s="219"/>
      <c r="BS109" s="219"/>
      <c r="BT109" s="219"/>
      <c r="BU109" s="219"/>
      <c r="BV109" s="219"/>
      <c r="BW109" s="219"/>
      <c r="BX109" s="219"/>
      <c r="BY109" s="219"/>
      <c r="BZ109" s="219"/>
      <c r="CA109" s="219"/>
      <c r="CB109" s="219"/>
      <c r="CC109" s="219"/>
      <c r="CD109" s="219"/>
      <c r="CE109" s="219"/>
      <c r="CF109" s="219"/>
      <c r="CG109" s="59"/>
      <c r="CH109" s="59"/>
      <c r="CI109" s="59"/>
      <c r="CJ109" s="59"/>
      <c r="CK109" s="59"/>
      <c r="CL109" s="59"/>
      <c r="CM109" s="59"/>
    </row>
    <row r="110" spans="1:91" s="1" customFormat="1" ht="45" customHeight="1" x14ac:dyDescent="0.2">
      <c r="A110" s="372"/>
      <c r="B110" s="245" t="s">
        <v>124</v>
      </c>
      <c r="C110" s="133" t="s">
        <v>676</v>
      </c>
      <c r="D110" s="626"/>
      <c r="E110" s="673"/>
      <c r="F110" s="626"/>
      <c r="G110" s="673"/>
      <c r="H110" s="626"/>
      <c r="I110" s="673"/>
      <c r="J110" s="626"/>
      <c r="K110" s="673"/>
      <c r="L110" s="626"/>
      <c r="M110" s="673"/>
      <c r="N110" s="626"/>
      <c r="O110" s="673"/>
      <c r="P110" s="626"/>
      <c r="Q110" s="673"/>
      <c r="R110" s="626"/>
      <c r="S110" s="673"/>
      <c r="T110" s="626"/>
      <c r="U110" s="673"/>
      <c r="V110" s="626"/>
      <c r="W110" s="673"/>
      <c r="X110" s="194"/>
      <c r="Y110" s="110">
        <f t="shared" si="18"/>
        <v>0</v>
      </c>
      <c r="Z110" s="369">
        <v>10</v>
      </c>
      <c r="AA110" s="10">
        <f t="shared" ref="AA110:AA118" si="19">COUNTIF(D110:W110,"a")+COUNTIF(D110:W110,"s")</f>
        <v>0</v>
      </c>
      <c r="AB110" s="437"/>
      <c r="AC110" s="219"/>
      <c r="AD110" s="222" t="s">
        <v>52</v>
      </c>
      <c r="AE110" s="219"/>
      <c r="AF110" s="219"/>
      <c r="AG110" s="219"/>
      <c r="AH110" s="219"/>
      <c r="AI110" s="219"/>
      <c r="AJ110" s="219"/>
      <c r="AK110" s="219"/>
      <c r="AL110" s="219"/>
      <c r="AM110" s="219"/>
      <c r="AN110" s="219"/>
      <c r="AO110" s="219"/>
      <c r="AP110" s="219"/>
      <c r="AQ110" s="219"/>
      <c r="AR110" s="219"/>
      <c r="AS110" s="219"/>
      <c r="AT110" s="219"/>
      <c r="AU110" s="219"/>
      <c r="AV110" s="219"/>
      <c r="AW110" s="219"/>
      <c r="AX110" s="219"/>
      <c r="AY110" s="219"/>
      <c r="AZ110" s="219"/>
      <c r="BA110" s="219"/>
      <c r="BB110" s="219"/>
      <c r="BC110" s="219"/>
      <c r="BD110" s="219"/>
      <c r="BE110" s="219"/>
      <c r="BF110" s="219"/>
      <c r="BG110" s="219"/>
      <c r="BH110" s="219"/>
      <c r="BI110" s="219"/>
      <c r="BJ110" s="219"/>
      <c r="BK110" s="219"/>
      <c r="BL110" s="219"/>
      <c r="BM110" s="219"/>
      <c r="BN110" s="219"/>
      <c r="BO110" s="219"/>
      <c r="BP110" s="219"/>
      <c r="BQ110" s="219"/>
      <c r="BR110" s="219"/>
      <c r="BS110" s="219"/>
      <c r="BT110" s="219"/>
      <c r="BU110" s="219"/>
      <c r="BV110" s="219"/>
      <c r="BW110" s="219"/>
      <c r="BX110" s="219"/>
      <c r="BY110" s="219"/>
      <c r="BZ110" s="219"/>
      <c r="CA110" s="219"/>
      <c r="CB110" s="219"/>
      <c r="CC110" s="219"/>
      <c r="CD110" s="219"/>
      <c r="CE110" s="219"/>
      <c r="CF110" s="219"/>
      <c r="CG110" s="59"/>
      <c r="CH110" s="59"/>
      <c r="CI110" s="59"/>
      <c r="CJ110" s="59"/>
      <c r="CK110" s="59"/>
      <c r="CL110" s="59"/>
      <c r="CM110" s="59"/>
    </row>
    <row r="111" spans="1:91" s="1" customFormat="1" ht="45" customHeight="1" x14ac:dyDescent="0.2">
      <c r="A111" s="372"/>
      <c r="B111" s="245" t="s">
        <v>473</v>
      </c>
      <c r="C111" s="126" t="s">
        <v>677</v>
      </c>
      <c r="D111" s="626"/>
      <c r="E111" s="673"/>
      <c r="F111" s="626"/>
      <c r="G111" s="673"/>
      <c r="H111" s="626"/>
      <c r="I111" s="673"/>
      <c r="J111" s="626"/>
      <c r="K111" s="673"/>
      <c r="L111" s="626"/>
      <c r="M111" s="673"/>
      <c r="N111" s="626"/>
      <c r="O111" s="673"/>
      <c r="P111" s="626"/>
      <c r="Q111" s="673"/>
      <c r="R111" s="626"/>
      <c r="S111" s="673"/>
      <c r="T111" s="626"/>
      <c r="U111" s="673"/>
      <c r="V111" s="626"/>
      <c r="W111" s="673"/>
      <c r="X111" s="194"/>
      <c r="Y111" s="232">
        <f t="shared" si="18"/>
        <v>0</v>
      </c>
      <c r="Z111" s="387">
        <v>10</v>
      </c>
      <c r="AA111" s="10">
        <f t="shared" si="19"/>
        <v>0</v>
      </c>
      <c r="AB111" s="437"/>
      <c r="AC111" s="219"/>
      <c r="AD111" s="222"/>
      <c r="AE111" s="219"/>
      <c r="AF111" s="219"/>
      <c r="AG111" s="219"/>
      <c r="AH111" s="219"/>
      <c r="AI111" s="219"/>
      <c r="AJ111" s="219"/>
      <c r="AK111" s="219"/>
      <c r="AL111" s="219"/>
      <c r="AM111" s="219"/>
      <c r="AN111" s="219"/>
      <c r="AO111" s="219"/>
      <c r="AP111" s="219"/>
      <c r="AQ111" s="219"/>
      <c r="AR111" s="219"/>
      <c r="AS111" s="219"/>
      <c r="AT111" s="219"/>
      <c r="AU111" s="219"/>
      <c r="AV111" s="219"/>
      <c r="AW111" s="219"/>
      <c r="AX111" s="219"/>
      <c r="AY111" s="219"/>
      <c r="AZ111" s="219"/>
      <c r="BA111" s="219"/>
      <c r="BB111" s="219"/>
      <c r="BC111" s="219"/>
      <c r="BD111" s="219"/>
      <c r="BE111" s="219"/>
      <c r="BF111" s="219"/>
      <c r="BG111" s="219"/>
      <c r="BH111" s="219"/>
      <c r="BI111" s="219"/>
      <c r="BJ111" s="219"/>
      <c r="BK111" s="219"/>
      <c r="BL111" s="219"/>
      <c r="BM111" s="219"/>
      <c r="BN111" s="219"/>
      <c r="BO111" s="219"/>
      <c r="BP111" s="219"/>
      <c r="BQ111" s="219"/>
      <c r="BR111" s="219"/>
      <c r="BS111" s="219"/>
      <c r="BT111" s="219"/>
      <c r="BU111" s="219"/>
      <c r="BV111" s="219"/>
      <c r="BW111" s="219"/>
      <c r="BX111" s="219"/>
      <c r="BY111" s="219"/>
      <c r="BZ111" s="219"/>
      <c r="CA111" s="219"/>
      <c r="CB111" s="219"/>
      <c r="CC111" s="219"/>
      <c r="CD111" s="219"/>
      <c r="CE111" s="219"/>
      <c r="CF111" s="219"/>
      <c r="CG111" s="59"/>
      <c r="CH111" s="59"/>
      <c r="CI111" s="59"/>
      <c r="CJ111" s="59"/>
      <c r="CK111" s="59"/>
      <c r="CL111" s="59"/>
      <c r="CM111" s="59"/>
    </row>
    <row r="112" spans="1:91" s="1" customFormat="1" ht="45" customHeight="1" x14ac:dyDescent="0.2">
      <c r="A112" s="372"/>
      <c r="B112" s="245" t="s">
        <v>506</v>
      </c>
      <c r="C112" s="133" t="s">
        <v>559</v>
      </c>
      <c r="D112" s="626"/>
      <c r="E112" s="673"/>
      <c r="F112" s="626"/>
      <c r="G112" s="673"/>
      <c r="H112" s="626"/>
      <c r="I112" s="673"/>
      <c r="J112" s="626"/>
      <c r="K112" s="673"/>
      <c r="L112" s="626"/>
      <c r="M112" s="673"/>
      <c r="N112" s="626"/>
      <c r="O112" s="673"/>
      <c r="P112" s="626"/>
      <c r="Q112" s="673"/>
      <c r="R112" s="626"/>
      <c r="S112" s="673"/>
      <c r="T112" s="626"/>
      <c r="U112" s="673"/>
      <c r="V112" s="626"/>
      <c r="W112" s="673"/>
      <c r="X112" s="194"/>
      <c r="Y112" s="235">
        <f t="shared" si="18"/>
        <v>0</v>
      </c>
      <c r="Z112" s="373">
        <v>10</v>
      </c>
      <c r="AA112" s="10">
        <f t="shared" si="19"/>
        <v>0</v>
      </c>
      <c r="AB112" s="437"/>
      <c r="AC112" s="219"/>
      <c r="AD112" s="222"/>
      <c r="AE112" s="219"/>
      <c r="AF112" s="219"/>
      <c r="AG112" s="219"/>
      <c r="AH112" s="219"/>
      <c r="AI112" s="219"/>
      <c r="AJ112" s="219"/>
      <c r="AK112" s="219"/>
      <c r="AL112" s="219"/>
      <c r="AM112" s="219"/>
      <c r="AN112" s="219"/>
      <c r="AO112" s="219"/>
      <c r="AP112" s="219"/>
      <c r="AQ112" s="219"/>
      <c r="AR112" s="219"/>
      <c r="AS112" s="219"/>
      <c r="AT112" s="219"/>
      <c r="AU112" s="219"/>
      <c r="AV112" s="219"/>
      <c r="AW112" s="219"/>
      <c r="AX112" s="219"/>
      <c r="AY112" s="219"/>
      <c r="AZ112" s="219"/>
      <c r="BA112" s="219"/>
      <c r="BB112" s="219"/>
      <c r="BC112" s="219"/>
      <c r="BD112" s="219"/>
      <c r="BE112" s="219"/>
      <c r="BF112" s="219"/>
      <c r="BG112" s="219"/>
      <c r="BH112" s="219"/>
      <c r="BI112" s="219"/>
      <c r="BJ112" s="219"/>
      <c r="BK112" s="219"/>
      <c r="BL112" s="219"/>
      <c r="BM112" s="219"/>
      <c r="BN112" s="219"/>
      <c r="BO112" s="219"/>
      <c r="BP112" s="219"/>
      <c r="BQ112" s="219"/>
      <c r="BR112" s="219"/>
      <c r="BS112" s="219"/>
      <c r="BT112" s="219"/>
      <c r="BU112" s="219"/>
      <c r="BV112" s="219"/>
      <c r="BW112" s="219"/>
      <c r="BX112" s="219"/>
      <c r="BY112" s="219"/>
      <c r="BZ112" s="219"/>
      <c r="CA112" s="219"/>
      <c r="CB112" s="219"/>
      <c r="CC112" s="219"/>
      <c r="CD112" s="219"/>
      <c r="CE112" s="219"/>
      <c r="CF112" s="219"/>
      <c r="CG112" s="59"/>
      <c r="CH112" s="59"/>
      <c r="CI112" s="59"/>
      <c r="CJ112" s="59"/>
      <c r="CK112" s="59"/>
      <c r="CL112" s="59"/>
      <c r="CM112" s="59"/>
    </row>
    <row r="113" spans="1:183" s="1" customFormat="1" ht="27.95" customHeight="1" x14ac:dyDescent="0.2">
      <c r="A113" s="372"/>
      <c r="B113" s="245" t="s">
        <v>246</v>
      </c>
      <c r="C113" s="133" t="s">
        <v>678</v>
      </c>
      <c r="D113" s="626"/>
      <c r="E113" s="673"/>
      <c r="F113" s="626"/>
      <c r="G113" s="673"/>
      <c r="H113" s="626"/>
      <c r="I113" s="673"/>
      <c r="J113" s="626"/>
      <c r="K113" s="673"/>
      <c r="L113" s="626"/>
      <c r="M113" s="673"/>
      <c r="N113" s="626"/>
      <c r="O113" s="673"/>
      <c r="P113" s="626"/>
      <c r="Q113" s="673"/>
      <c r="R113" s="626"/>
      <c r="S113" s="673"/>
      <c r="T113" s="626"/>
      <c r="U113" s="673"/>
      <c r="V113" s="626"/>
      <c r="W113" s="673"/>
      <c r="X113" s="194"/>
      <c r="Y113" s="235">
        <f t="shared" si="18"/>
        <v>0</v>
      </c>
      <c r="Z113" s="373">
        <v>10</v>
      </c>
      <c r="AA113" s="10">
        <f t="shared" si="19"/>
        <v>0</v>
      </c>
      <c r="AB113" s="437"/>
      <c r="AC113" s="219"/>
      <c r="AD113" s="222"/>
      <c r="AE113" s="219"/>
      <c r="AF113" s="219"/>
      <c r="AG113" s="219"/>
      <c r="AH113" s="219"/>
      <c r="AI113" s="219"/>
      <c r="AJ113" s="219"/>
      <c r="AK113" s="219"/>
      <c r="AL113" s="219"/>
      <c r="AM113" s="219"/>
      <c r="AN113" s="219"/>
      <c r="AO113" s="219"/>
      <c r="AP113" s="219"/>
      <c r="AQ113" s="219"/>
      <c r="AR113" s="219"/>
      <c r="AS113" s="219"/>
      <c r="AT113" s="219"/>
      <c r="AU113" s="219"/>
      <c r="AV113" s="219"/>
      <c r="AW113" s="219"/>
      <c r="AX113" s="219"/>
      <c r="AY113" s="219"/>
      <c r="AZ113" s="219"/>
      <c r="BA113" s="219"/>
      <c r="BB113" s="219"/>
      <c r="BC113" s="219"/>
      <c r="BD113" s="219"/>
      <c r="BE113" s="219"/>
      <c r="BF113" s="219"/>
      <c r="BG113" s="219"/>
      <c r="BH113" s="219"/>
      <c r="BI113" s="219"/>
      <c r="BJ113" s="219"/>
      <c r="BK113" s="219"/>
      <c r="BL113" s="219"/>
      <c r="BM113" s="219"/>
      <c r="BN113" s="219"/>
      <c r="BO113" s="219"/>
      <c r="BP113" s="219"/>
      <c r="BQ113" s="219"/>
      <c r="BR113" s="219"/>
      <c r="BS113" s="219"/>
      <c r="BT113" s="219"/>
      <c r="BU113" s="219"/>
      <c r="BV113" s="219"/>
      <c r="BW113" s="219"/>
      <c r="BX113" s="219"/>
      <c r="BY113" s="219"/>
      <c r="BZ113" s="219"/>
      <c r="CA113" s="219"/>
      <c r="CB113" s="219"/>
      <c r="CC113" s="219"/>
      <c r="CD113" s="219"/>
      <c r="CE113" s="219"/>
      <c r="CF113" s="219"/>
      <c r="CG113" s="59"/>
      <c r="CH113" s="59"/>
      <c r="CI113" s="59"/>
      <c r="CJ113" s="59"/>
      <c r="CK113" s="59"/>
      <c r="CL113" s="59"/>
      <c r="CM113" s="59"/>
    </row>
    <row r="114" spans="1:183" s="1" customFormat="1" ht="27.95" customHeight="1" x14ac:dyDescent="0.2">
      <c r="A114" s="372"/>
      <c r="B114" s="245" t="s">
        <v>247</v>
      </c>
      <c r="C114" s="133" t="s">
        <v>189</v>
      </c>
      <c r="D114" s="626"/>
      <c r="E114" s="673"/>
      <c r="F114" s="626"/>
      <c r="G114" s="673"/>
      <c r="H114" s="626"/>
      <c r="I114" s="673"/>
      <c r="J114" s="626"/>
      <c r="K114" s="673"/>
      <c r="L114" s="626"/>
      <c r="M114" s="673"/>
      <c r="N114" s="626"/>
      <c r="O114" s="673"/>
      <c r="P114" s="626"/>
      <c r="Q114" s="673"/>
      <c r="R114" s="626"/>
      <c r="S114" s="673"/>
      <c r="T114" s="626"/>
      <c r="U114" s="673"/>
      <c r="V114" s="626"/>
      <c r="W114" s="673"/>
      <c r="X114" s="194"/>
      <c r="Y114" s="318">
        <f t="shared" si="18"/>
        <v>0</v>
      </c>
      <c r="Z114" s="369">
        <v>10</v>
      </c>
      <c r="AA114" s="10">
        <f t="shared" si="19"/>
        <v>0</v>
      </c>
      <c r="AB114" s="437"/>
      <c r="AC114" s="219"/>
      <c r="AD114" s="222" t="s">
        <v>52</v>
      </c>
      <c r="AE114" s="219"/>
      <c r="AF114" s="219"/>
      <c r="AG114" s="219"/>
      <c r="AH114" s="219"/>
      <c r="AI114" s="219"/>
      <c r="AJ114" s="219"/>
      <c r="AK114" s="219"/>
      <c r="AL114" s="219"/>
      <c r="AM114" s="219"/>
      <c r="AN114" s="219"/>
      <c r="AO114" s="219"/>
      <c r="AP114" s="219"/>
      <c r="AQ114" s="219"/>
      <c r="AR114" s="219"/>
      <c r="AS114" s="219"/>
      <c r="AT114" s="219"/>
      <c r="AU114" s="219"/>
      <c r="AV114" s="219"/>
      <c r="AW114" s="219"/>
      <c r="AX114" s="219"/>
      <c r="AY114" s="219"/>
      <c r="AZ114" s="219"/>
      <c r="BA114" s="219"/>
      <c r="BB114" s="219"/>
      <c r="BC114" s="219"/>
      <c r="BD114" s="219"/>
      <c r="BE114" s="219"/>
      <c r="BF114" s="219"/>
      <c r="BG114" s="219"/>
      <c r="BH114" s="219"/>
      <c r="BI114" s="219"/>
      <c r="BJ114" s="219"/>
      <c r="BK114" s="219"/>
      <c r="BL114" s="219"/>
      <c r="BM114" s="219"/>
      <c r="BN114" s="219"/>
      <c r="BO114" s="219"/>
      <c r="BP114" s="219"/>
      <c r="BQ114" s="219"/>
      <c r="BR114" s="219"/>
      <c r="BS114" s="219"/>
      <c r="BT114" s="219"/>
      <c r="BU114" s="219"/>
      <c r="BV114" s="219"/>
      <c r="BW114" s="219"/>
      <c r="BX114" s="219"/>
      <c r="BY114" s="219"/>
      <c r="BZ114" s="219"/>
      <c r="CA114" s="219"/>
      <c r="CB114" s="219"/>
      <c r="CC114" s="219"/>
      <c r="CD114" s="219"/>
      <c r="CE114" s="219"/>
      <c r="CF114" s="219"/>
      <c r="CG114" s="59"/>
      <c r="CH114" s="59"/>
      <c r="CI114" s="59"/>
      <c r="CJ114" s="59"/>
      <c r="CK114" s="59"/>
      <c r="CL114" s="59"/>
      <c r="CM114" s="59"/>
    </row>
    <row r="115" spans="1:183" s="1" customFormat="1" ht="45" customHeight="1" x14ac:dyDescent="0.2">
      <c r="A115" s="372"/>
      <c r="B115" s="245" t="s">
        <v>722</v>
      </c>
      <c r="C115" s="133" t="s">
        <v>1189</v>
      </c>
      <c r="D115" s="626"/>
      <c r="E115" s="673"/>
      <c r="F115" s="626"/>
      <c r="G115" s="673"/>
      <c r="H115" s="626"/>
      <c r="I115" s="673"/>
      <c r="J115" s="626"/>
      <c r="K115" s="673"/>
      <c r="L115" s="626"/>
      <c r="M115" s="673"/>
      <c r="N115" s="626"/>
      <c r="O115" s="673"/>
      <c r="P115" s="626"/>
      <c r="Q115" s="673"/>
      <c r="R115" s="626"/>
      <c r="S115" s="673"/>
      <c r="T115" s="626"/>
      <c r="U115" s="673"/>
      <c r="V115" s="626"/>
      <c r="W115" s="673"/>
      <c r="X115" s="194"/>
      <c r="Y115" s="103">
        <f t="shared" si="18"/>
        <v>0</v>
      </c>
      <c r="Z115" s="369">
        <v>10</v>
      </c>
      <c r="AA115" s="10">
        <f>IF((COUNTIF(D115:W115,"a")+COUNTIF(D115:W115,"s"))&gt;0,IF(OR((COUNTIF(D116:W116,"a")+COUNTIF(D116:W116,"s"))),0,COUNTIF(D115:W115,"a")+COUNTIF(D115:W115,"s")),COUNTIF(D115:W115,"a")+COUNTIF(D115:W115,"s"))</f>
        <v>0</v>
      </c>
      <c r="AB115" s="249"/>
      <c r="AC115" s="219"/>
      <c r="AD115" s="222"/>
      <c r="AE115" s="219"/>
      <c r="AF115" s="219"/>
      <c r="AG115" s="219"/>
      <c r="AH115" s="219"/>
      <c r="AI115" s="219"/>
      <c r="AJ115" s="219"/>
      <c r="AK115" s="219"/>
      <c r="AL115" s="219"/>
      <c r="AM115" s="219"/>
      <c r="AN115" s="219"/>
      <c r="AO115" s="219"/>
      <c r="AP115" s="219"/>
      <c r="AQ115" s="219"/>
      <c r="AR115" s="219"/>
      <c r="AS115" s="219"/>
      <c r="AT115" s="219"/>
      <c r="AU115" s="219"/>
      <c r="AV115" s="219"/>
      <c r="AW115" s="219"/>
      <c r="AX115" s="219"/>
      <c r="AY115" s="219"/>
      <c r="AZ115" s="219"/>
      <c r="BA115" s="219"/>
      <c r="BB115" s="219"/>
      <c r="BC115" s="219"/>
      <c r="BD115" s="219"/>
      <c r="BE115" s="219"/>
      <c r="BF115" s="219"/>
      <c r="BG115" s="219"/>
      <c r="BH115" s="219"/>
      <c r="BI115" s="219"/>
      <c r="BJ115" s="219"/>
      <c r="BK115" s="219"/>
      <c r="BL115" s="219"/>
      <c r="BM115" s="219"/>
      <c r="BN115" s="219"/>
      <c r="BO115" s="219"/>
      <c r="BP115" s="219"/>
      <c r="BQ115" s="219"/>
      <c r="BR115" s="219"/>
      <c r="BS115" s="219"/>
      <c r="BT115" s="219"/>
      <c r="BU115" s="219"/>
      <c r="BV115" s="219"/>
      <c r="BW115" s="219"/>
      <c r="BX115" s="219"/>
      <c r="BY115" s="219"/>
      <c r="BZ115" s="219"/>
      <c r="CA115" s="219"/>
      <c r="CB115" s="219"/>
      <c r="CC115" s="219"/>
      <c r="CD115" s="219"/>
      <c r="CE115" s="219"/>
      <c r="CF115" s="219"/>
      <c r="CG115" s="59"/>
      <c r="CH115" s="59"/>
      <c r="CI115" s="59"/>
      <c r="CJ115" s="59"/>
      <c r="CK115" s="59"/>
      <c r="CL115" s="59"/>
      <c r="CM115" s="59"/>
    </row>
    <row r="116" spans="1:183" s="1" customFormat="1" ht="45" customHeight="1" x14ac:dyDescent="0.2">
      <c r="A116" s="372"/>
      <c r="B116" s="245" t="s">
        <v>723</v>
      </c>
      <c r="C116" s="451" t="s">
        <v>724</v>
      </c>
      <c r="D116" s="626"/>
      <c r="E116" s="673"/>
      <c r="F116" s="626"/>
      <c r="G116" s="673"/>
      <c r="H116" s="626"/>
      <c r="I116" s="673"/>
      <c r="J116" s="626"/>
      <c r="K116" s="673"/>
      <c r="L116" s="626"/>
      <c r="M116" s="673"/>
      <c r="N116" s="626"/>
      <c r="O116" s="673"/>
      <c r="P116" s="626"/>
      <c r="Q116" s="673"/>
      <c r="R116" s="626"/>
      <c r="S116" s="673"/>
      <c r="T116" s="626"/>
      <c r="U116" s="673"/>
      <c r="V116" s="626"/>
      <c r="W116" s="673"/>
      <c r="X116" s="194"/>
      <c r="Y116" s="100">
        <f t="shared" si="18"/>
        <v>0</v>
      </c>
      <c r="Z116" s="369">
        <v>5</v>
      </c>
      <c r="AA116" s="10">
        <f>IF((COUNTIF(D116:W116,"a")+COUNTIF(D116:W116,"s"))&gt;0,IF((COUNTIF(D115:W115,"a")+COUNTIF(D115:W115,"s"))&gt;0,0,COUNTIF(D116:W116,"a")+COUNTIF(D116:W116,"s")), COUNTIF(D116:W116,"a")+COUNTIF(D116:W116,"s"))</f>
        <v>0</v>
      </c>
      <c r="AB116" s="249"/>
      <c r="AC116" s="219"/>
      <c r="AD116" s="222"/>
      <c r="AE116" s="219"/>
      <c r="AF116" s="219"/>
      <c r="AG116" s="219"/>
      <c r="AH116" s="219"/>
      <c r="AI116" s="219"/>
      <c r="AJ116" s="219"/>
      <c r="AK116" s="219"/>
      <c r="AL116" s="219"/>
      <c r="AM116" s="219"/>
      <c r="AN116" s="219"/>
      <c r="AO116" s="219"/>
      <c r="AP116" s="219"/>
      <c r="AQ116" s="219"/>
      <c r="AR116" s="219"/>
      <c r="AS116" s="219"/>
      <c r="AT116" s="219"/>
      <c r="AU116" s="219"/>
      <c r="AV116" s="219"/>
      <c r="AW116" s="219"/>
      <c r="AX116" s="219"/>
      <c r="AY116" s="219"/>
      <c r="AZ116" s="219"/>
      <c r="BA116" s="219"/>
      <c r="BB116" s="219"/>
      <c r="BC116" s="219"/>
      <c r="BD116" s="219"/>
      <c r="BE116" s="219"/>
      <c r="BF116" s="219"/>
      <c r="BG116" s="219"/>
      <c r="BH116" s="219"/>
      <c r="BI116" s="219"/>
      <c r="BJ116" s="219"/>
      <c r="BK116" s="219"/>
      <c r="BL116" s="219"/>
      <c r="BM116" s="219"/>
      <c r="BN116" s="219"/>
      <c r="BO116" s="219"/>
      <c r="BP116" s="219"/>
      <c r="BQ116" s="219"/>
      <c r="BR116" s="219"/>
      <c r="BS116" s="219"/>
      <c r="BT116" s="219"/>
      <c r="BU116" s="219"/>
      <c r="BV116" s="219"/>
      <c r="BW116" s="219"/>
      <c r="BX116" s="219"/>
      <c r="BY116" s="219"/>
      <c r="BZ116" s="219"/>
      <c r="CA116" s="219"/>
      <c r="CB116" s="219"/>
      <c r="CC116" s="219"/>
      <c r="CD116" s="219"/>
      <c r="CE116" s="219"/>
      <c r="CF116" s="219"/>
      <c r="CG116" s="59"/>
      <c r="CH116" s="59"/>
      <c r="CI116" s="59"/>
      <c r="CJ116" s="59"/>
      <c r="CK116" s="59"/>
      <c r="CL116" s="59"/>
      <c r="CM116" s="59"/>
    </row>
    <row r="117" spans="1:183" s="1" customFormat="1" ht="27.95" customHeight="1" x14ac:dyDescent="0.2">
      <c r="A117" s="372"/>
      <c r="B117" s="245" t="s">
        <v>679</v>
      </c>
      <c r="C117" s="133" t="s">
        <v>680</v>
      </c>
      <c r="D117" s="626"/>
      <c r="E117" s="673"/>
      <c r="F117" s="626"/>
      <c r="G117" s="673"/>
      <c r="H117" s="626"/>
      <c r="I117" s="673"/>
      <c r="J117" s="626"/>
      <c r="K117" s="673"/>
      <c r="L117" s="626"/>
      <c r="M117" s="673"/>
      <c r="N117" s="626"/>
      <c r="O117" s="673"/>
      <c r="P117" s="626"/>
      <c r="Q117" s="673"/>
      <c r="R117" s="626"/>
      <c r="S117" s="673"/>
      <c r="T117" s="626"/>
      <c r="U117" s="673"/>
      <c r="V117" s="626"/>
      <c r="W117" s="673"/>
      <c r="X117" s="194"/>
      <c r="Y117" s="318">
        <f>IF(OR(D117="s",F117="s",H117="s",J117="s",L117="s",N117="s",P117="s",R117="s",T117="s",V117="s"), 0, IF(OR(D117="a",F117="a",H117="a",J117="a",L117="a",N117="a",P117="a",R117="a",T117="a",V117="a"),Z117,0))</f>
        <v>0</v>
      </c>
      <c r="Z117" s="369">
        <v>10</v>
      </c>
      <c r="AA117" s="10">
        <f>COUNTIF(D117:W117,"a")+COUNTIF(D117:W117,"s")</f>
        <v>0</v>
      </c>
      <c r="AB117" s="437"/>
      <c r="AC117" s="219"/>
      <c r="AD117" s="222"/>
      <c r="AE117" s="219"/>
      <c r="AF117" s="219"/>
      <c r="AG117" s="219"/>
      <c r="AH117" s="219"/>
      <c r="AI117" s="219"/>
      <c r="AJ117" s="219"/>
      <c r="AK117" s="219"/>
      <c r="AL117" s="219"/>
      <c r="AM117" s="219"/>
      <c r="AN117" s="219"/>
      <c r="AO117" s="219"/>
      <c r="AP117" s="219"/>
      <c r="AQ117" s="219"/>
      <c r="AR117" s="219"/>
      <c r="AS117" s="219"/>
      <c r="AT117" s="219"/>
      <c r="AU117" s="219"/>
      <c r="AV117" s="219"/>
      <c r="AW117" s="219"/>
      <c r="AX117" s="219"/>
      <c r="AY117" s="219"/>
      <c r="AZ117" s="219"/>
      <c r="BA117" s="219"/>
      <c r="BB117" s="219"/>
      <c r="BC117" s="219"/>
      <c r="BD117" s="219"/>
      <c r="BE117" s="219"/>
      <c r="BF117" s="219"/>
      <c r="BG117" s="219"/>
      <c r="BH117" s="219"/>
      <c r="BI117" s="219"/>
      <c r="BJ117" s="219"/>
      <c r="BK117" s="219"/>
      <c r="BL117" s="219"/>
      <c r="BM117" s="219"/>
      <c r="BN117" s="219"/>
      <c r="BO117" s="219"/>
      <c r="BP117" s="219"/>
      <c r="BQ117" s="219"/>
      <c r="BR117" s="219"/>
      <c r="BS117" s="219"/>
      <c r="BT117" s="219"/>
      <c r="BU117" s="219"/>
      <c r="BV117" s="219"/>
      <c r="BW117" s="219"/>
      <c r="BX117" s="219"/>
      <c r="BY117" s="219"/>
      <c r="BZ117" s="219"/>
      <c r="CA117" s="219"/>
      <c r="CB117" s="219"/>
      <c r="CC117" s="219"/>
      <c r="CD117" s="219"/>
      <c r="CE117" s="219"/>
      <c r="CF117" s="219"/>
      <c r="CG117" s="59"/>
      <c r="CH117" s="59"/>
      <c r="CI117" s="59"/>
      <c r="CJ117" s="59"/>
      <c r="CK117" s="59"/>
      <c r="CL117" s="59"/>
      <c r="CM117" s="59"/>
    </row>
    <row r="118" spans="1:183" s="1" customFormat="1" ht="27.95" customHeight="1" x14ac:dyDescent="0.2">
      <c r="A118" s="372"/>
      <c r="B118" s="245" t="s">
        <v>681</v>
      </c>
      <c r="C118" s="133" t="s">
        <v>682</v>
      </c>
      <c r="D118" s="626"/>
      <c r="E118" s="673"/>
      <c r="F118" s="626"/>
      <c r="G118" s="673"/>
      <c r="H118" s="626"/>
      <c r="I118" s="673"/>
      <c r="J118" s="626"/>
      <c r="K118" s="673"/>
      <c r="L118" s="626"/>
      <c r="M118" s="673"/>
      <c r="N118" s="626"/>
      <c r="O118" s="673"/>
      <c r="P118" s="626"/>
      <c r="Q118" s="673"/>
      <c r="R118" s="626"/>
      <c r="S118" s="673"/>
      <c r="T118" s="626"/>
      <c r="U118" s="673"/>
      <c r="V118" s="626"/>
      <c r="W118" s="673"/>
      <c r="X118" s="194"/>
      <c r="Y118" s="318">
        <f t="shared" si="18"/>
        <v>0</v>
      </c>
      <c r="Z118" s="369">
        <v>10</v>
      </c>
      <c r="AA118" s="10">
        <f t="shared" si="19"/>
        <v>0</v>
      </c>
      <c r="AB118" s="437"/>
      <c r="AC118" s="219"/>
      <c r="AD118" s="222"/>
      <c r="AE118" s="219"/>
      <c r="AF118" s="219"/>
      <c r="AG118" s="219"/>
      <c r="AH118" s="219"/>
      <c r="AI118" s="219"/>
      <c r="AJ118" s="219"/>
      <c r="AK118" s="219"/>
      <c r="AL118" s="219"/>
      <c r="AM118" s="219"/>
      <c r="AN118" s="219"/>
      <c r="AO118" s="219"/>
      <c r="AP118" s="219"/>
      <c r="AQ118" s="219"/>
      <c r="AR118" s="219"/>
      <c r="AS118" s="219"/>
      <c r="AT118" s="219"/>
      <c r="AU118" s="219"/>
      <c r="AV118" s="219"/>
      <c r="AW118" s="219"/>
      <c r="AX118" s="219"/>
      <c r="AY118" s="219"/>
      <c r="AZ118" s="219"/>
      <c r="BA118" s="219"/>
      <c r="BB118" s="219"/>
      <c r="BC118" s="219"/>
      <c r="BD118" s="219"/>
      <c r="BE118" s="219"/>
      <c r="BF118" s="219"/>
      <c r="BG118" s="219"/>
      <c r="BH118" s="219"/>
      <c r="BI118" s="219"/>
      <c r="BJ118" s="219"/>
      <c r="BK118" s="219"/>
      <c r="BL118" s="219"/>
      <c r="BM118" s="219"/>
      <c r="BN118" s="219"/>
      <c r="BO118" s="219"/>
      <c r="BP118" s="219"/>
      <c r="BQ118" s="219"/>
      <c r="BR118" s="219"/>
      <c r="BS118" s="219"/>
      <c r="BT118" s="219"/>
      <c r="BU118" s="219"/>
      <c r="BV118" s="219"/>
      <c r="BW118" s="219"/>
      <c r="BX118" s="219"/>
      <c r="BY118" s="219"/>
      <c r="BZ118" s="219"/>
      <c r="CA118" s="219"/>
      <c r="CB118" s="219"/>
      <c r="CC118" s="219"/>
      <c r="CD118" s="219"/>
      <c r="CE118" s="219"/>
      <c r="CF118" s="219"/>
      <c r="CG118" s="59"/>
      <c r="CH118" s="59"/>
      <c r="CI118" s="59"/>
      <c r="CJ118" s="59"/>
      <c r="CK118" s="59"/>
      <c r="CL118" s="59"/>
      <c r="CM118" s="59"/>
    </row>
    <row r="119" spans="1:183" s="1" customFormat="1" ht="45" customHeight="1" thickBot="1" x14ac:dyDescent="0.25">
      <c r="A119" s="372"/>
      <c r="B119" s="245" t="s">
        <v>683</v>
      </c>
      <c r="C119" s="133" t="s">
        <v>684</v>
      </c>
      <c r="D119" s="626"/>
      <c r="E119" s="673"/>
      <c r="F119" s="626"/>
      <c r="G119" s="673"/>
      <c r="H119" s="626"/>
      <c r="I119" s="673"/>
      <c r="J119" s="626"/>
      <c r="K119" s="673"/>
      <c r="L119" s="626"/>
      <c r="M119" s="673"/>
      <c r="N119" s="626"/>
      <c r="O119" s="673"/>
      <c r="P119" s="626"/>
      <c r="Q119" s="673"/>
      <c r="R119" s="626"/>
      <c r="S119" s="673"/>
      <c r="T119" s="626"/>
      <c r="U119" s="673"/>
      <c r="V119" s="626"/>
      <c r="W119" s="673"/>
      <c r="X119" s="194"/>
      <c r="Y119" s="318">
        <f>IF(OR(D119="s",F119="s",H119="s",J119="s",L119="s",N119="s",P119="s",R119="s",T119="s",V119="s"), 0, IF(OR(D119="a",F119="a",H119="a",J119="a",L119="a",N119="a",P119="a",R119="a",T119="a",V119="a"),Z119,0))</f>
        <v>0</v>
      </c>
      <c r="Z119" s="369">
        <v>20</v>
      </c>
      <c r="AA119" s="10">
        <f>COUNTIF(D119:W119,"a")+COUNTIF(D119:W119,"s")</f>
        <v>0</v>
      </c>
      <c r="AB119" s="437"/>
      <c r="AC119" s="219"/>
      <c r="AD119" s="222" t="s">
        <v>52</v>
      </c>
      <c r="AE119" s="219"/>
      <c r="AF119" s="219"/>
      <c r="AG119" s="219"/>
      <c r="AH119" s="219"/>
      <c r="AI119" s="219"/>
      <c r="AJ119" s="219"/>
      <c r="AK119" s="219"/>
      <c r="AL119" s="219"/>
      <c r="AM119" s="219"/>
      <c r="AN119" s="219"/>
      <c r="AO119" s="219"/>
      <c r="AP119" s="219"/>
      <c r="AQ119" s="219"/>
      <c r="AR119" s="219"/>
      <c r="AS119" s="219"/>
      <c r="AT119" s="219"/>
      <c r="AU119" s="219"/>
      <c r="AV119" s="219"/>
      <c r="AW119" s="219"/>
      <c r="AX119" s="219"/>
      <c r="AY119" s="219"/>
      <c r="AZ119" s="219"/>
      <c r="BA119" s="219"/>
      <c r="BB119" s="219"/>
      <c r="BC119" s="219"/>
      <c r="BD119" s="219"/>
      <c r="BE119" s="219"/>
      <c r="BF119" s="219"/>
      <c r="BG119" s="219"/>
      <c r="BH119" s="219"/>
      <c r="BI119" s="219"/>
      <c r="BJ119" s="219"/>
      <c r="BK119" s="219"/>
      <c r="BL119" s="219"/>
      <c r="BM119" s="219"/>
      <c r="BN119" s="219"/>
      <c r="BO119" s="219"/>
      <c r="BP119" s="219"/>
      <c r="BQ119" s="219"/>
      <c r="BR119" s="219"/>
      <c r="BS119" s="219"/>
      <c r="BT119" s="219"/>
      <c r="BU119" s="219"/>
      <c r="BV119" s="219"/>
      <c r="BW119" s="219"/>
      <c r="BX119" s="219"/>
      <c r="BY119" s="219"/>
      <c r="BZ119" s="219"/>
      <c r="CA119" s="219"/>
      <c r="CB119" s="219"/>
      <c r="CC119" s="219"/>
      <c r="CD119" s="219"/>
      <c r="CE119" s="219"/>
      <c r="CF119" s="219"/>
      <c r="CG119" s="59"/>
      <c r="CH119" s="59"/>
      <c r="CI119" s="59"/>
      <c r="CJ119" s="59"/>
      <c r="CK119" s="59"/>
      <c r="CL119" s="59"/>
      <c r="CM119" s="59"/>
    </row>
    <row r="120" spans="1:183" ht="21" customHeight="1" thickTop="1" thickBot="1" x14ac:dyDescent="0.25">
      <c r="A120" s="372" t="s">
        <v>97</v>
      </c>
      <c r="B120" s="6"/>
      <c r="C120" s="8"/>
      <c r="D120" s="679" t="s">
        <v>198</v>
      </c>
      <c r="E120" s="680"/>
      <c r="F120" s="680"/>
      <c r="G120" s="680"/>
      <c r="H120" s="680"/>
      <c r="I120" s="680"/>
      <c r="J120" s="680"/>
      <c r="K120" s="680"/>
      <c r="L120" s="680"/>
      <c r="M120" s="680"/>
      <c r="N120" s="680"/>
      <c r="O120" s="680"/>
      <c r="P120" s="680"/>
      <c r="Q120" s="680"/>
      <c r="R120" s="680"/>
      <c r="S120" s="680"/>
      <c r="T120" s="680"/>
      <c r="U120" s="680"/>
      <c r="V120" s="680"/>
      <c r="W120" s="680"/>
      <c r="X120" s="763"/>
      <c r="Y120" s="22">
        <f>SUM(Y109:Y119)</f>
        <v>0</v>
      </c>
      <c r="Z120" s="377">
        <f>SUM(Z109:Z115)+SUM(Z117:Z119)</f>
        <v>110</v>
      </c>
      <c r="AA120" s="59"/>
      <c r="AB120" s="59"/>
      <c r="AD120" s="229"/>
    </row>
    <row r="121" spans="1:183" ht="21" customHeight="1" thickBot="1" x14ac:dyDescent="0.25">
      <c r="A121" s="361" t="s">
        <v>97</v>
      </c>
      <c r="B121" s="4"/>
      <c r="C121" s="7"/>
      <c r="D121" s="705"/>
      <c r="E121" s="720"/>
      <c r="F121" s="872">
        <v>40</v>
      </c>
      <c r="G121" s="677"/>
      <c r="H121" s="677"/>
      <c r="I121" s="677"/>
      <c r="J121" s="677"/>
      <c r="K121" s="677"/>
      <c r="L121" s="677"/>
      <c r="M121" s="677"/>
      <c r="N121" s="677"/>
      <c r="O121" s="677"/>
      <c r="P121" s="677"/>
      <c r="Q121" s="677"/>
      <c r="R121" s="677"/>
      <c r="S121" s="677"/>
      <c r="T121" s="677"/>
      <c r="U121" s="677"/>
      <c r="V121" s="677"/>
      <c r="W121" s="677"/>
      <c r="X121" s="677"/>
      <c r="Y121" s="677"/>
      <c r="Z121" s="678"/>
      <c r="AA121" s="59"/>
      <c r="AB121" s="59"/>
      <c r="AD121" s="229"/>
    </row>
    <row r="122" spans="1:183" ht="30" customHeight="1" thickBot="1" x14ac:dyDescent="0.25">
      <c r="A122" s="372"/>
      <c r="B122" s="236" t="s">
        <v>687</v>
      </c>
      <c r="C122" s="154" t="s">
        <v>686</v>
      </c>
      <c r="D122" s="39"/>
      <c r="E122" s="40"/>
      <c r="F122" s="39"/>
      <c r="G122" s="40"/>
      <c r="H122" s="39"/>
      <c r="I122" s="41"/>
      <c r="J122" s="26" t="s">
        <v>569</v>
      </c>
      <c r="K122" s="40"/>
      <c r="L122" s="39"/>
      <c r="M122" s="41"/>
      <c r="N122" s="25" t="s">
        <v>569</v>
      </c>
      <c r="O122" s="40"/>
      <c r="P122" s="39"/>
      <c r="Q122" s="41"/>
      <c r="R122" s="42"/>
      <c r="S122" s="40"/>
      <c r="T122" s="39"/>
      <c r="U122" s="41"/>
      <c r="V122" s="42"/>
      <c r="W122" s="41"/>
      <c r="X122" s="43"/>
      <c r="Y122" s="36"/>
      <c r="Z122" s="32"/>
      <c r="AA122" s="59"/>
      <c r="AD122" s="229"/>
    </row>
    <row r="123" spans="1:183" s="1" customFormat="1" ht="45" customHeight="1" thickBot="1" x14ac:dyDescent="0.25">
      <c r="A123" s="375"/>
      <c r="B123" s="458"/>
      <c r="C123" s="459" t="s">
        <v>685</v>
      </c>
      <c r="D123" s="770"/>
      <c r="E123" s="771"/>
      <c r="F123" s="771"/>
      <c r="G123" s="771"/>
      <c r="H123" s="771"/>
      <c r="I123" s="771"/>
      <c r="J123" s="771"/>
      <c r="K123" s="771"/>
      <c r="L123" s="771"/>
      <c r="M123" s="771"/>
      <c r="N123" s="771"/>
      <c r="O123" s="771"/>
      <c r="P123" s="771"/>
      <c r="Q123" s="771"/>
      <c r="R123" s="771"/>
      <c r="S123" s="771"/>
      <c r="T123" s="771"/>
      <c r="U123" s="771"/>
      <c r="V123" s="771"/>
      <c r="W123" s="771"/>
      <c r="X123" s="771"/>
      <c r="Y123" s="771"/>
      <c r="Z123" s="772"/>
      <c r="AA123" s="10"/>
      <c r="AB123" s="59"/>
      <c r="AC123" s="219"/>
      <c r="AD123" s="438"/>
      <c r="AE123" s="219"/>
      <c r="AF123" s="219"/>
      <c r="AG123" s="219"/>
      <c r="AH123" s="219"/>
      <c r="AI123" s="219"/>
      <c r="AJ123" s="219"/>
      <c r="AK123" s="219"/>
      <c r="AL123" s="219"/>
      <c r="AM123" s="219"/>
      <c r="AN123" s="219"/>
      <c r="AO123" s="219"/>
      <c r="AP123" s="219"/>
      <c r="AQ123" s="219"/>
      <c r="AR123" s="219"/>
      <c r="AS123" s="219"/>
      <c r="AT123" s="219"/>
      <c r="AU123" s="219"/>
      <c r="AV123" s="219"/>
      <c r="AW123" s="219"/>
      <c r="AX123" s="219"/>
      <c r="AY123" s="219"/>
      <c r="AZ123" s="219"/>
      <c r="BA123" s="219"/>
      <c r="BB123" s="219"/>
      <c r="BC123" s="219"/>
      <c r="BD123" s="219"/>
      <c r="BE123" s="219"/>
      <c r="BF123" s="219"/>
      <c r="BG123" s="219"/>
      <c r="BH123" s="219"/>
      <c r="BI123" s="219"/>
      <c r="BJ123" s="219"/>
      <c r="BK123" s="219"/>
      <c r="BL123" s="219"/>
      <c r="BM123" s="219"/>
      <c r="BN123" s="219"/>
      <c r="BO123" s="219"/>
      <c r="BP123" s="219"/>
      <c r="BQ123" s="219"/>
      <c r="BR123" s="219"/>
      <c r="BS123" s="219"/>
      <c r="BT123" s="219"/>
      <c r="BU123" s="219"/>
      <c r="BV123" s="219"/>
      <c r="BW123" s="219"/>
      <c r="BX123" s="219"/>
      <c r="BY123" s="219"/>
      <c r="BZ123" s="219"/>
      <c r="CA123" s="219"/>
      <c r="CB123" s="219"/>
      <c r="CC123" s="219"/>
      <c r="CD123" s="219"/>
      <c r="CE123" s="219"/>
      <c r="CF123" s="219"/>
      <c r="CG123" s="59"/>
      <c r="CH123" s="59"/>
      <c r="CI123" s="59"/>
      <c r="CJ123" s="59"/>
      <c r="CK123" s="59"/>
      <c r="CL123" s="59"/>
      <c r="CM123" s="59"/>
    </row>
    <row r="124" spans="1:183" s="1" customFormat="1" ht="45" customHeight="1" x14ac:dyDescent="0.2">
      <c r="A124" s="372"/>
      <c r="B124" s="261" t="s">
        <v>688</v>
      </c>
      <c r="C124" s="133" t="s">
        <v>690</v>
      </c>
      <c r="D124" s="626"/>
      <c r="E124" s="673"/>
      <c r="F124" s="626"/>
      <c r="G124" s="673"/>
      <c r="H124" s="626"/>
      <c r="I124" s="673"/>
      <c r="J124" s="626"/>
      <c r="K124" s="673"/>
      <c r="L124" s="626"/>
      <c r="M124" s="673"/>
      <c r="N124" s="626"/>
      <c r="O124" s="673"/>
      <c r="P124" s="626"/>
      <c r="Q124" s="673"/>
      <c r="R124" s="626"/>
      <c r="S124" s="673"/>
      <c r="T124" s="626"/>
      <c r="U124" s="673"/>
      <c r="V124" s="626"/>
      <c r="W124" s="673"/>
      <c r="X124" s="428" t="s">
        <v>727</v>
      </c>
      <c r="Y124" s="318">
        <f>IF(OR(D124="s",F124="s",H124="s",J124="s",L124="s",N124="s",P124="s",R124="s",T124="s",V124="s"), 0, IF(OR(D124="a",F124="a",H124="a",J124="a",L124="a",N124="a",P124="a",R124="a",T124="a",V124="a"),Z124,0))</f>
        <v>0</v>
      </c>
      <c r="Z124" s="369">
        <f>IF(X124="na",0,20)</f>
        <v>0</v>
      </c>
      <c r="AA124" s="60">
        <f>COUNTIF(D124:W124,"a")+COUNTIF(D124:W124,"s")+COUNTIF(X124:X124,"na")</f>
        <v>1</v>
      </c>
      <c r="AB124" s="437"/>
      <c r="AC124" s="219"/>
      <c r="AD124" s="222"/>
      <c r="AE124" s="219"/>
      <c r="AF124" s="219"/>
      <c r="AG124" s="219"/>
      <c r="AH124" s="219"/>
      <c r="AI124" s="219"/>
      <c r="AJ124" s="219"/>
      <c r="AK124" s="219"/>
      <c r="AL124" s="219"/>
      <c r="AM124" s="219"/>
      <c r="AN124" s="219"/>
      <c r="AO124" s="219"/>
      <c r="AP124" s="219"/>
      <c r="AQ124" s="219"/>
      <c r="AR124" s="219"/>
      <c r="AS124" s="219"/>
      <c r="AT124" s="219"/>
      <c r="AU124" s="219"/>
      <c r="AV124" s="219"/>
      <c r="AW124" s="219"/>
      <c r="AX124" s="219"/>
      <c r="AY124" s="219"/>
      <c r="AZ124" s="219"/>
      <c r="BA124" s="219"/>
      <c r="BB124" s="219"/>
      <c r="BC124" s="219"/>
      <c r="BD124" s="219"/>
      <c r="BE124" s="219"/>
      <c r="BF124" s="219"/>
      <c r="BG124" s="219"/>
      <c r="BH124" s="219"/>
      <c r="BI124" s="219"/>
      <c r="BJ124" s="219"/>
      <c r="BK124" s="219"/>
      <c r="BL124" s="219"/>
      <c r="BM124" s="219"/>
      <c r="BN124" s="219"/>
      <c r="BO124" s="219"/>
      <c r="BP124" s="219"/>
      <c r="BQ124" s="219"/>
      <c r="BR124" s="219"/>
      <c r="BS124" s="219"/>
      <c r="BT124" s="219"/>
      <c r="BU124" s="219"/>
      <c r="BV124" s="219"/>
      <c r="BW124" s="219"/>
      <c r="BX124" s="219"/>
      <c r="BY124" s="219"/>
      <c r="BZ124" s="219"/>
      <c r="CA124" s="219"/>
      <c r="CB124" s="219"/>
      <c r="CC124" s="219"/>
      <c r="CD124" s="219"/>
      <c r="CE124" s="219"/>
      <c r="CF124" s="219"/>
      <c r="CG124" s="59"/>
      <c r="CH124" s="59"/>
      <c r="CI124" s="59"/>
      <c r="CJ124" s="59"/>
      <c r="CK124" s="59"/>
      <c r="CL124" s="59"/>
      <c r="CM124" s="59"/>
    </row>
    <row r="125" spans="1:183" s="1" customFormat="1" ht="27.95" customHeight="1" thickBot="1" x14ac:dyDescent="0.25">
      <c r="A125" s="372"/>
      <c r="B125" s="245" t="s">
        <v>689</v>
      </c>
      <c r="C125" s="133" t="s">
        <v>691</v>
      </c>
      <c r="D125" s="626"/>
      <c r="E125" s="673"/>
      <c r="F125" s="626"/>
      <c r="G125" s="673"/>
      <c r="H125" s="626"/>
      <c r="I125" s="673"/>
      <c r="J125" s="626"/>
      <c r="K125" s="673"/>
      <c r="L125" s="626"/>
      <c r="M125" s="673"/>
      <c r="N125" s="626"/>
      <c r="O125" s="673"/>
      <c r="P125" s="626"/>
      <c r="Q125" s="673"/>
      <c r="R125" s="626"/>
      <c r="S125" s="673"/>
      <c r="T125" s="626"/>
      <c r="U125" s="673"/>
      <c r="V125" s="626"/>
      <c r="W125" s="673"/>
      <c r="X125" s="428" t="s">
        <v>727</v>
      </c>
      <c r="Y125" s="110">
        <f>IF(OR(D125="s",F125="s",H125="s",J125="s",L125="s",N125="s",P125="s",R125="s",T125="s",V125="s"), 0, IF(OR(D125="a",F125="a",H125="a",J125="a",L125="a",N125="a",P125="a",R125="a",T125="a",V125="a"),Z125,0))</f>
        <v>0</v>
      </c>
      <c r="Z125" s="369">
        <f>IF(X125="na",0,10)</f>
        <v>0</v>
      </c>
      <c r="AA125" s="60">
        <f>COUNTIF(D125:W125,"a")+COUNTIF(D125:W125,"s")+COUNTIF(X125:X125,"na")</f>
        <v>1</v>
      </c>
      <c r="AB125" s="437"/>
      <c r="AC125" s="219"/>
      <c r="AD125" s="222" t="s">
        <v>52</v>
      </c>
      <c r="AE125" s="219"/>
      <c r="AF125" s="219"/>
      <c r="AG125" s="219"/>
      <c r="AH125" s="219"/>
      <c r="AI125" s="219"/>
      <c r="AJ125" s="219"/>
      <c r="AK125" s="219"/>
      <c r="AL125" s="219"/>
      <c r="AM125" s="219"/>
      <c r="AN125" s="219"/>
      <c r="AO125" s="219"/>
      <c r="AP125" s="219"/>
      <c r="AQ125" s="219"/>
      <c r="AR125" s="219"/>
      <c r="AS125" s="219"/>
      <c r="AT125" s="219"/>
      <c r="AU125" s="219"/>
      <c r="AV125" s="219"/>
      <c r="AW125" s="219"/>
      <c r="AX125" s="219"/>
      <c r="AY125" s="219"/>
      <c r="AZ125" s="219"/>
      <c r="BA125" s="219"/>
      <c r="BB125" s="219"/>
      <c r="BC125" s="219"/>
      <c r="BD125" s="219"/>
      <c r="BE125" s="219"/>
      <c r="BF125" s="219"/>
      <c r="BG125" s="219"/>
      <c r="BH125" s="219"/>
      <c r="BI125" s="219"/>
      <c r="BJ125" s="219"/>
      <c r="BK125" s="219"/>
      <c r="BL125" s="219"/>
      <c r="BM125" s="219"/>
      <c r="BN125" s="219"/>
      <c r="BO125" s="219"/>
      <c r="BP125" s="219"/>
      <c r="BQ125" s="219"/>
      <c r="BR125" s="219"/>
      <c r="BS125" s="219"/>
      <c r="BT125" s="219"/>
      <c r="BU125" s="219"/>
      <c r="BV125" s="219"/>
      <c r="BW125" s="219"/>
      <c r="BX125" s="219"/>
      <c r="BY125" s="219"/>
      <c r="BZ125" s="219"/>
      <c r="CA125" s="219"/>
      <c r="CB125" s="219"/>
      <c r="CC125" s="219"/>
      <c r="CD125" s="219"/>
      <c r="CE125" s="219"/>
      <c r="CF125" s="219"/>
      <c r="CG125" s="59"/>
      <c r="CH125" s="59"/>
      <c r="CI125" s="59"/>
      <c r="CJ125" s="59"/>
      <c r="CK125" s="59"/>
      <c r="CL125" s="59"/>
      <c r="CM125" s="59"/>
    </row>
    <row r="126" spans="1:183" ht="21" customHeight="1" thickTop="1" thickBot="1" x14ac:dyDescent="0.25">
      <c r="A126" s="372"/>
      <c r="B126" s="6"/>
      <c r="C126" s="8"/>
      <c r="D126" s="679" t="s">
        <v>198</v>
      </c>
      <c r="E126" s="680"/>
      <c r="F126" s="680"/>
      <c r="G126" s="680"/>
      <c r="H126" s="680"/>
      <c r="I126" s="680"/>
      <c r="J126" s="680"/>
      <c r="K126" s="680"/>
      <c r="L126" s="680"/>
      <c r="M126" s="680"/>
      <c r="N126" s="680"/>
      <c r="O126" s="680"/>
      <c r="P126" s="680"/>
      <c r="Q126" s="680"/>
      <c r="R126" s="680"/>
      <c r="S126" s="680"/>
      <c r="T126" s="680"/>
      <c r="U126" s="680"/>
      <c r="V126" s="680"/>
      <c r="W126" s="680"/>
      <c r="X126" s="763"/>
      <c r="Y126" s="22">
        <f>SUM(Y124:Y125)</f>
        <v>0</v>
      </c>
      <c r="Z126" s="377">
        <f>SUM(Z124:Z125)</f>
        <v>0</v>
      </c>
      <c r="AA126" s="59"/>
      <c r="AB126" s="59"/>
      <c r="AD126" s="229"/>
    </row>
    <row r="127" spans="1:183" ht="21" customHeight="1" thickBot="1" x14ac:dyDescent="0.25">
      <c r="A127" s="361"/>
      <c r="B127" s="241"/>
      <c r="C127" s="473"/>
      <c r="D127" s="705"/>
      <c r="E127" s="720"/>
      <c r="F127" s="752">
        <f>IF(X124="na",0,10)</f>
        <v>0</v>
      </c>
      <c r="G127" s="753"/>
      <c r="H127" s="753"/>
      <c r="I127" s="753"/>
      <c r="J127" s="753"/>
      <c r="K127" s="753"/>
      <c r="L127" s="753"/>
      <c r="M127" s="753"/>
      <c r="N127" s="753"/>
      <c r="O127" s="753"/>
      <c r="P127" s="753"/>
      <c r="Q127" s="753"/>
      <c r="R127" s="753"/>
      <c r="S127" s="753"/>
      <c r="T127" s="753"/>
      <c r="U127" s="753"/>
      <c r="V127" s="753"/>
      <c r="W127" s="753"/>
      <c r="X127" s="753"/>
      <c r="Y127" s="753"/>
      <c r="Z127" s="754"/>
      <c r="AA127" s="59"/>
      <c r="AB127" s="59"/>
      <c r="AD127" s="229"/>
    </row>
    <row r="128" spans="1:183" s="336" customFormat="1" ht="30" customHeight="1" thickBot="1" x14ac:dyDescent="0.25">
      <c r="A128" s="472"/>
      <c r="B128" s="269" t="s">
        <v>692</v>
      </c>
      <c r="C128" s="305" t="s">
        <v>686</v>
      </c>
      <c r="D128" s="316"/>
      <c r="E128" s="315"/>
      <c r="F128" s="316"/>
      <c r="G128" s="315"/>
      <c r="H128" s="316"/>
      <c r="I128" s="314"/>
      <c r="J128" s="184"/>
      <c r="K128" s="315"/>
      <c r="L128" s="316"/>
      <c r="M128" s="314"/>
      <c r="N128" s="30"/>
      <c r="O128" s="315"/>
      <c r="P128" s="316"/>
      <c r="Q128" s="314"/>
      <c r="R128" s="317"/>
      <c r="S128" s="315"/>
      <c r="T128" s="316"/>
      <c r="U128" s="314"/>
      <c r="V128" s="317"/>
      <c r="W128" s="314"/>
      <c r="X128" s="53"/>
      <c r="Y128" s="436"/>
      <c r="Z128" s="388"/>
      <c r="AA128" s="10"/>
      <c r="AB128" s="59"/>
      <c r="AC128" s="219"/>
      <c r="AD128" s="222"/>
      <c r="AE128" s="219"/>
      <c r="AF128" s="219"/>
      <c r="AG128" s="219"/>
      <c r="AH128" s="219"/>
      <c r="AI128" s="219"/>
      <c r="AJ128" s="219"/>
      <c r="AK128" s="219"/>
      <c r="AL128" s="219"/>
      <c r="AM128" s="219"/>
      <c r="AN128" s="219"/>
      <c r="AO128" s="219"/>
      <c r="AP128" s="219"/>
      <c r="AQ128" s="219"/>
      <c r="AR128" s="219"/>
      <c r="AS128" s="219"/>
      <c r="AT128" s="219"/>
      <c r="AU128" s="219"/>
      <c r="AV128" s="219"/>
      <c r="AW128" s="219"/>
      <c r="AX128" s="219"/>
      <c r="AY128" s="219"/>
      <c r="AZ128" s="219"/>
      <c r="BA128" s="219"/>
      <c r="BB128" s="219"/>
      <c r="BC128" s="219"/>
      <c r="BD128" s="219"/>
      <c r="BE128" s="219"/>
      <c r="BF128" s="219"/>
      <c r="BG128" s="219"/>
      <c r="BH128" s="219"/>
      <c r="BI128" s="219"/>
      <c r="BJ128" s="219"/>
      <c r="BK128" s="219"/>
      <c r="BL128" s="219"/>
      <c r="BM128" s="219"/>
      <c r="BN128" s="219"/>
      <c r="BO128" s="219"/>
      <c r="BP128" s="219"/>
      <c r="BQ128" s="219"/>
      <c r="BR128" s="219"/>
      <c r="BS128" s="219"/>
      <c r="BT128" s="219"/>
      <c r="BU128" s="219"/>
      <c r="BV128" s="219"/>
      <c r="BW128" s="219"/>
      <c r="BX128" s="219"/>
      <c r="BY128" s="219"/>
      <c r="BZ128" s="219"/>
      <c r="CA128" s="219"/>
      <c r="CB128" s="219"/>
      <c r="CC128" s="219"/>
      <c r="CD128" s="219"/>
      <c r="CE128" s="219"/>
      <c r="CF128" s="219"/>
      <c r="CG128" s="59"/>
      <c r="CH128" s="59"/>
      <c r="CI128" s="59"/>
      <c r="CJ128" s="59"/>
      <c r="CK128" s="59"/>
      <c r="CL128" s="59"/>
      <c r="CM128" s="59"/>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row>
    <row r="129" spans="1:95" s="1" customFormat="1" ht="67.7" customHeight="1" thickBot="1" x14ac:dyDescent="0.25">
      <c r="A129" s="375"/>
      <c r="B129" s="236"/>
      <c r="C129" s="461" t="s">
        <v>709</v>
      </c>
      <c r="D129" s="770"/>
      <c r="E129" s="771"/>
      <c r="F129" s="771"/>
      <c r="G129" s="771"/>
      <c r="H129" s="771"/>
      <c r="I129" s="771"/>
      <c r="J129" s="771"/>
      <c r="K129" s="771"/>
      <c r="L129" s="771"/>
      <c r="M129" s="771"/>
      <c r="N129" s="771"/>
      <c r="O129" s="771"/>
      <c r="P129" s="771"/>
      <c r="Q129" s="771"/>
      <c r="R129" s="771"/>
      <c r="S129" s="771"/>
      <c r="T129" s="771"/>
      <c r="U129" s="771"/>
      <c r="V129" s="771"/>
      <c r="W129" s="771"/>
      <c r="X129" s="771"/>
      <c r="Y129" s="771"/>
      <c r="Z129" s="772"/>
      <c r="AA129" s="10"/>
      <c r="AB129" s="59"/>
      <c r="AC129" s="219"/>
      <c r="AD129" s="222"/>
      <c r="AE129" s="219"/>
      <c r="AF129" s="219"/>
      <c r="AG129" s="219"/>
      <c r="AH129" s="219"/>
      <c r="AI129" s="219"/>
      <c r="AJ129" s="219"/>
      <c r="AK129" s="219"/>
      <c r="AL129" s="219"/>
      <c r="AM129" s="219"/>
      <c r="AN129" s="219"/>
      <c r="AO129" s="219"/>
      <c r="AP129" s="219"/>
      <c r="AQ129" s="219"/>
      <c r="AR129" s="219"/>
      <c r="AS129" s="219"/>
      <c r="AT129" s="219"/>
      <c r="AU129" s="219"/>
      <c r="AV129" s="219"/>
      <c r="AW129" s="219"/>
      <c r="AX129" s="219"/>
      <c r="AY129" s="219"/>
      <c r="AZ129" s="219"/>
      <c r="BA129" s="219"/>
      <c r="BB129" s="219"/>
      <c r="BC129" s="219"/>
      <c r="BD129" s="219"/>
      <c r="BE129" s="219"/>
      <c r="BF129" s="219"/>
      <c r="BG129" s="219"/>
      <c r="BH129" s="219"/>
      <c r="BI129" s="219"/>
      <c r="BJ129" s="219"/>
      <c r="BK129" s="219"/>
      <c r="BL129" s="219"/>
      <c r="BM129" s="219"/>
      <c r="BN129" s="219"/>
      <c r="BO129" s="219"/>
      <c r="BP129" s="219"/>
      <c r="BQ129" s="219"/>
      <c r="BR129" s="219"/>
      <c r="BS129" s="219"/>
      <c r="BT129" s="219"/>
      <c r="BU129" s="219"/>
      <c r="BV129" s="219"/>
      <c r="BW129" s="219"/>
      <c r="BX129" s="219"/>
      <c r="BY129" s="219"/>
      <c r="BZ129" s="219"/>
      <c r="CA129" s="219"/>
      <c r="CB129" s="219"/>
      <c r="CC129" s="219"/>
      <c r="CD129" s="219"/>
      <c r="CE129" s="219"/>
      <c r="CF129" s="219"/>
      <c r="CG129" s="59"/>
      <c r="CH129" s="59"/>
      <c r="CI129" s="59"/>
      <c r="CJ129" s="59"/>
      <c r="CK129" s="59"/>
      <c r="CL129" s="59"/>
      <c r="CM129" s="59"/>
    </row>
    <row r="130" spans="1:95" s="1" customFormat="1" ht="27.95" customHeight="1" x14ac:dyDescent="0.2">
      <c r="A130" s="460"/>
      <c r="B130" s="462" t="s">
        <v>693</v>
      </c>
      <c r="C130" s="463" t="s">
        <v>694</v>
      </c>
      <c r="D130" s="633"/>
      <c r="E130" s="688"/>
      <c r="F130" s="633"/>
      <c r="G130" s="688"/>
      <c r="H130" s="633"/>
      <c r="I130" s="688"/>
      <c r="J130" s="633"/>
      <c r="K130" s="688"/>
      <c r="L130" s="633"/>
      <c r="M130" s="688"/>
      <c r="N130" s="633"/>
      <c r="O130" s="688"/>
      <c r="P130" s="633"/>
      <c r="Q130" s="688"/>
      <c r="R130" s="633"/>
      <c r="S130" s="688"/>
      <c r="T130" s="633"/>
      <c r="U130" s="688"/>
      <c r="V130" s="633"/>
      <c r="W130" s="688"/>
      <c r="X130" s="428"/>
      <c r="Y130" s="232">
        <f>IF(OR(D130="s",F130="s",H130="s",J130="s",L130="s",N130="s",P130="s",R130="s",T130="s",V130="s"), 0, IF(OR(D130="a",F130="a",H130="a",J130="a",L130="a",N130="a",P130="a",R130="a",T130="a",V130="a"),Z130,0))</f>
        <v>0</v>
      </c>
      <c r="Z130" s="371">
        <f>IF(X130="na",0,10)</f>
        <v>10</v>
      </c>
      <c r="AA130" s="60">
        <f t="shared" ref="AA130:AA137" si="20">COUNTIF(D130:W130,"a")+COUNTIF(D130:W130,"s")+COUNTIF(X130:X130,"na")</f>
        <v>0</v>
      </c>
      <c r="AB130" s="437"/>
      <c r="AC130" s="219"/>
      <c r="AD130" s="222" t="s">
        <v>52</v>
      </c>
      <c r="AE130" s="219"/>
      <c r="AF130" s="219"/>
      <c r="AG130" s="219"/>
      <c r="AH130" s="219"/>
      <c r="AI130" s="219"/>
      <c r="AJ130" s="219"/>
      <c r="AK130" s="219"/>
      <c r="AL130" s="219"/>
      <c r="AM130" s="219"/>
      <c r="AN130" s="219"/>
      <c r="AO130" s="219"/>
      <c r="AP130" s="219"/>
      <c r="AQ130" s="219"/>
      <c r="AR130" s="219"/>
      <c r="AS130" s="219"/>
      <c r="AT130" s="219"/>
      <c r="AU130" s="219"/>
      <c r="AV130" s="219"/>
      <c r="AW130" s="219"/>
      <c r="AX130" s="219"/>
      <c r="AY130" s="219"/>
      <c r="AZ130" s="219"/>
      <c r="BA130" s="219"/>
      <c r="BB130" s="219"/>
      <c r="BC130" s="219"/>
      <c r="BD130" s="219"/>
      <c r="BE130" s="219"/>
      <c r="BF130" s="219"/>
      <c r="BG130" s="219"/>
      <c r="BH130" s="219"/>
      <c r="BI130" s="219"/>
      <c r="BJ130" s="219"/>
      <c r="BK130" s="219"/>
      <c r="BL130" s="219"/>
      <c r="BM130" s="219"/>
      <c r="BN130" s="219"/>
      <c r="BO130" s="219"/>
      <c r="BP130" s="219"/>
      <c r="BQ130" s="219"/>
      <c r="BR130" s="219"/>
      <c r="BS130" s="219"/>
      <c r="BT130" s="219"/>
      <c r="BU130" s="219"/>
      <c r="BV130" s="219"/>
      <c r="BW130" s="219"/>
      <c r="BX130" s="219"/>
      <c r="BY130" s="219"/>
      <c r="BZ130" s="219"/>
      <c r="CA130" s="219"/>
      <c r="CB130" s="219"/>
      <c r="CC130" s="219"/>
      <c r="CD130" s="219"/>
      <c r="CE130" s="219"/>
      <c r="CF130" s="219"/>
      <c r="CG130" s="59"/>
      <c r="CH130" s="59"/>
      <c r="CI130" s="59"/>
      <c r="CJ130" s="59"/>
      <c r="CK130" s="59"/>
      <c r="CL130" s="59"/>
      <c r="CM130" s="59"/>
    </row>
    <row r="131" spans="1:95" s="1" customFormat="1" ht="45" customHeight="1" x14ac:dyDescent="0.2">
      <c r="A131" s="460"/>
      <c r="B131" s="464" t="s">
        <v>695</v>
      </c>
      <c r="C131" s="465" t="s">
        <v>696</v>
      </c>
      <c r="D131" s="626"/>
      <c r="E131" s="673"/>
      <c r="F131" s="626"/>
      <c r="G131" s="673"/>
      <c r="H131" s="626"/>
      <c r="I131" s="673"/>
      <c r="J131" s="626"/>
      <c r="K131" s="673"/>
      <c r="L131" s="626"/>
      <c r="M131" s="673"/>
      <c r="N131" s="626"/>
      <c r="O131" s="673"/>
      <c r="P131" s="626"/>
      <c r="Q131" s="673"/>
      <c r="R131" s="626"/>
      <c r="S131" s="673"/>
      <c r="T131" s="626"/>
      <c r="U131" s="673"/>
      <c r="V131" s="626"/>
      <c r="W131" s="673"/>
      <c r="X131" s="428"/>
      <c r="Y131" s="318">
        <f t="shared" ref="Y131:Y137" si="21">IF(OR(D131="s",F131="s",H131="s",J131="s",L131="s",N131="s",P131="s",R131="s",T131="s",V131="s"), 0, IF(OR(D131="a",F131="a",H131="a",J131="a",L131="a",N131="a",P131="a",R131="a",T131="a",V131="a"),Z131,0))</f>
        <v>0</v>
      </c>
      <c r="Z131" s="369">
        <f>IF(X131="na",0,5)</f>
        <v>5</v>
      </c>
      <c r="AA131" s="60">
        <f t="shared" si="20"/>
        <v>0</v>
      </c>
      <c r="AB131" s="437"/>
      <c r="AC131" s="219"/>
      <c r="AD131" s="222"/>
      <c r="AE131" s="219"/>
      <c r="AF131" s="219"/>
      <c r="AG131" s="219"/>
      <c r="AH131" s="219"/>
      <c r="AI131" s="219"/>
      <c r="AJ131" s="219"/>
      <c r="AK131" s="219"/>
      <c r="AL131" s="219"/>
      <c r="AM131" s="219"/>
      <c r="AN131" s="219"/>
      <c r="AO131" s="219"/>
      <c r="AP131" s="219"/>
      <c r="AQ131" s="219"/>
      <c r="AR131" s="219"/>
      <c r="AS131" s="219"/>
      <c r="AT131" s="219"/>
      <c r="AU131" s="219"/>
      <c r="AV131" s="219"/>
      <c r="AW131" s="219"/>
      <c r="AX131" s="219"/>
      <c r="AY131" s="219"/>
      <c r="AZ131" s="219"/>
      <c r="BA131" s="219"/>
      <c r="BB131" s="219"/>
      <c r="BC131" s="219"/>
      <c r="BD131" s="219"/>
      <c r="BE131" s="219"/>
      <c r="BF131" s="219"/>
      <c r="BG131" s="219"/>
      <c r="BH131" s="219"/>
      <c r="BI131" s="219"/>
      <c r="BJ131" s="219"/>
      <c r="BK131" s="219"/>
      <c r="BL131" s="219"/>
      <c r="BM131" s="219"/>
      <c r="BN131" s="219"/>
      <c r="BO131" s="219"/>
      <c r="BP131" s="219"/>
      <c r="BQ131" s="219"/>
      <c r="BR131" s="219"/>
      <c r="BS131" s="219"/>
      <c r="BT131" s="219"/>
      <c r="BU131" s="219"/>
      <c r="BV131" s="219"/>
      <c r="BW131" s="219"/>
      <c r="BX131" s="219"/>
      <c r="BY131" s="219"/>
      <c r="BZ131" s="219"/>
      <c r="CA131" s="219"/>
      <c r="CB131" s="219"/>
      <c r="CC131" s="219"/>
      <c r="CD131" s="219"/>
      <c r="CE131" s="219"/>
      <c r="CF131" s="219"/>
      <c r="CG131" s="59"/>
      <c r="CH131" s="59"/>
      <c r="CI131" s="59"/>
      <c r="CJ131" s="59"/>
      <c r="CK131" s="59"/>
      <c r="CL131" s="59"/>
      <c r="CM131" s="59"/>
    </row>
    <row r="132" spans="1:95" s="1" customFormat="1" ht="67.7" customHeight="1" x14ac:dyDescent="0.2">
      <c r="A132" s="460"/>
      <c r="B132" s="464" t="s">
        <v>697</v>
      </c>
      <c r="C132" s="465" t="s">
        <v>698</v>
      </c>
      <c r="D132" s="626"/>
      <c r="E132" s="673"/>
      <c r="F132" s="626"/>
      <c r="G132" s="673"/>
      <c r="H132" s="626"/>
      <c r="I132" s="673"/>
      <c r="J132" s="626"/>
      <c r="K132" s="673"/>
      <c r="L132" s="626"/>
      <c r="M132" s="673"/>
      <c r="N132" s="626"/>
      <c r="O132" s="673"/>
      <c r="P132" s="626"/>
      <c r="Q132" s="673"/>
      <c r="R132" s="626"/>
      <c r="S132" s="673"/>
      <c r="T132" s="626"/>
      <c r="U132" s="673"/>
      <c r="V132" s="626"/>
      <c r="W132" s="673"/>
      <c r="X132" s="428"/>
      <c r="Y132" s="110">
        <f t="shared" si="21"/>
        <v>0</v>
      </c>
      <c r="Z132" s="369">
        <f>IF(X132="na",0,5)</f>
        <v>5</v>
      </c>
      <c r="AA132" s="60">
        <f t="shared" si="20"/>
        <v>0</v>
      </c>
      <c r="AB132" s="437"/>
      <c r="AC132" s="219"/>
      <c r="AD132" s="222"/>
      <c r="AE132" s="219"/>
      <c r="AF132" s="219"/>
      <c r="AG132" s="219"/>
      <c r="AH132" s="219"/>
      <c r="AI132" s="219"/>
      <c r="AJ132" s="219"/>
      <c r="AK132" s="219"/>
      <c r="AL132" s="219"/>
      <c r="AM132" s="219"/>
      <c r="AN132" s="219"/>
      <c r="AO132" s="219"/>
      <c r="AP132" s="219"/>
      <c r="AQ132" s="219"/>
      <c r="AR132" s="219"/>
      <c r="AS132" s="219"/>
      <c r="AT132" s="219"/>
      <c r="AU132" s="219"/>
      <c r="AV132" s="219"/>
      <c r="AW132" s="219"/>
      <c r="AX132" s="219"/>
      <c r="AY132" s="219"/>
      <c r="AZ132" s="219"/>
      <c r="BA132" s="219"/>
      <c r="BB132" s="219"/>
      <c r="BC132" s="219"/>
      <c r="BD132" s="219"/>
      <c r="BE132" s="219"/>
      <c r="BF132" s="219"/>
      <c r="BG132" s="219"/>
      <c r="BH132" s="219"/>
      <c r="BI132" s="219"/>
      <c r="BJ132" s="219"/>
      <c r="BK132" s="219"/>
      <c r="BL132" s="219"/>
      <c r="BM132" s="219"/>
      <c r="BN132" s="219"/>
      <c r="BO132" s="219"/>
      <c r="BP132" s="219"/>
      <c r="BQ132" s="219"/>
      <c r="BR132" s="219"/>
      <c r="BS132" s="219"/>
      <c r="BT132" s="219"/>
      <c r="BU132" s="219"/>
      <c r="BV132" s="219"/>
      <c r="BW132" s="219"/>
      <c r="BX132" s="219"/>
      <c r="BY132" s="219"/>
      <c r="BZ132" s="219"/>
      <c r="CA132" s="219"/>
      <c r="CB132" s="219"/>
      <c r="CC132" s="219"/>
      <c r="CD132" s="219"/>
      <c r="CE132" s="219"/>
      <c r="CF132" s="219"/>
      <c r="CG132" s="59"/>
      <c r="CH132" s="59"/>
      <c r="CI132" s="59"/>
      <c r="CJ132" s="59"/>
      <c r="CK132" s="59"/>
      <c r="CL132" s="59"/>
      <c r="CM132" s="59"/>
    </row>
    <row r="133" spans="1:95" s="1" customFormat="1" ht="67.7" customHeight="1" x14ac:dyDescent="0.2">
      <c r="A133" s="460"/>
      <c r="B133" s="464" t="s">
        <v>699</v>
      </c>
      <c r="C133" s="466" t="s">
        <v>700</v>
      </c>
      <c r="D133" s="626"/>
      <c r="E133" s="673"/>
      <c r="F133" s="626"/>
      <c r="G133" s="673"/>
      <c r="H133" s="626"/>
      <c r="I133" s="673"/>
      <c r="J133" s="626"/>
      <c r="K133" s="673"/>
      <c r="L133" s="626"/>
      <c r="M133" s="673"/>
      <c r="N133" s="626"/>
      <c r="O133" s="673"/>
      <c r="P133" s="626"/>
      <c r="Q133" s="673"/>
      <c r="R133" s="626"/>
      <c r="S133" s="673"/>
      <c r="T133" s="626"/>
      <c r="U133" s="673"/>
      <c r="V133" s="626"/>
      <c r="W133" s="673"/>
      <c r="X133" s="428"/>
      <c r="Y133" s="232">
        <f t="shared" si="21"/>
        <v>0</v>
      </c>
      <c r="Z133" s="369">
        <f>IF(X133="na",0,15)</f>
        <v>15</v>
      </c>
      <c r="AA133" s="60">
        <f t="shared" si="20"/>
        <v>0</v>
      </c>
      <c r="AB133" s="437"/>
      <c r="AC133" s="219"/>
      <c r="AD133" s="222" t="s">
        <v>52</v>
      </c>
      <c r="AE133" s="219"/>
      <c r="AF133" s="219"/>
      <c r="AG133" s="219"/>
      <c r="AH133" s="219"/>
      <c r="AI133" s="219"/>
      <c r="AJ133" s="219"/>
      <c r="AK133" s="219"/>
      <c r="AL133" s="219"/>
      <c r="AM133" s="219"/>
      <c r="AN133" s="219"/>
      <c r="AO133" s="219"/>
      <c r="AP133" s="219"/>
      <c r="AQ133" s="219"/>
      <c r="AR133" s="219"/>
      <c r="AS133" s="219"/>
      <c r="AT133" s="219"/>
      <c r="AU133" s="219"/>
      <c r="AV133" s="219"/>
      <c r="AW133" s="219"/>
      <c r="AX133" s="219"/>
      <c r="AY133" s="219"/>
      <c r="AZ133" s="219"/>
      <c r="BA133" s="219"/>
      <c r="BB133" s="219"/>
      <c r="BC133" s="219"/>
      <c r="BD133" s="219"/>
      <c r="BE133" s="219"/>
      <c r="BF133" s="219"/>
      <c r="BG133" s="219"/>
      <c r="BH133" s="219"/>
      <c r="BI133" s="219"/>
      <c r="BJ133" s="219"/>
      <c r="BK133" s="219"/>
      <c r="BL133" s="219"/>
      <c r="BM133" s="219"/>
      <c r="BN133" s="219"/>
      <c r="BO133" s="219"/>
      <c r="BP133" s="219"/>
      <c r="BQ133" s="219"/>
      <c r="BR133" s="219"/>
      <c r="BS133" s="219"/>
      <c r="BT133" s="219"/>
      <c r="BU133" s="219"/>
      <c r="BV133" s="219"/>
      <c r="BW133" s="219"/>
      <c r="BX133" s="219"/>
      <c r="BY133" s="219"/>
      <c r="BZ133" s="219"/>
      <c r="CA133" s="219"/>
      <c r="CB133" s="219"/>
      <c r="CC133" s="219"/>
      <c r="CD133" s="219"/>
      <c r="CE133" s="219"/>
      <c r="CF133" s="219"/>
      <c r="CG133" s="59"/>
      <c r="CH133" s="59"/>
      <c r="CI133" s="59"/>
      <c r="CJ133" s="59"/>
      <c r="CK133" s="59"/>
      <c r="CL133" s="59"/>
      <c r="CM133" s="59"/>
    </row>
    <row r="134" spans="1:95" s="1" customFormat="1" ht="45" customHeight="1" x14ac:dyDescent="0.2">
      <c r="A134" s="460"/>
      <c r="B134" s="464" t="s">
        <v>701</v>
      </c>
      <c r="C134" s="465" t="s">
        <v>702</v>
      </c>
      <c r="D134" s="626"/>
      <c r="E134" s="673"/>
      <c r="F134" s="626"/>
      <c r="G134" s="673"/>
      <c r="H134" s="626"/>
      <c r="I134" s="673"/>
      <c r="J134" s="626"/>
      <c r="K134" s="673"/>
      <c r="L134" s="626"/>
      <c r="M134" s="673"/>
      <c r="N134" s="626"/>
      <c r="O134" s="673"/>
      <c r="P134" s="626"/>
      <c r="Q134" s="673"/>
      <c r="R134" s="626"/>
      <c r="S134" s="673"/>
      <c r="T134" s="626"/>
      <c r="U134" s="673"/>
      <c r="V134" s="626"/>
      <c r="W134" s="673"/>
      <c r="X134" s="428"/>
      <c r="Y134" s="235">
        <f t="shared" si="21"/>
        <v>0</v>
      </c>
      <c r="Z134" s="369">
        <f>IF(X134="na",0,5)</f>
        <v>5</v>
      </c>
      <c r="AA134" s="60">
        <f t="shared" si="20"/>
        <v>0</v>
      </c>
      <c r="AB134" s="437"/>
      <c r="AC134" s="219"/>
      <c r="AD134" s="222" t="s">
        <v>52</v>
      </c>
      <c r="AE134" s="219"/>
      <c r="AF134" s="219"/>
      <c r="AG134" s="219"/>
      <c r="AH134" s="219"/>
      <c r="AI134" s="219"/>
      <c r="AJ134" s="219"/>
      <c r="AK134" s="219"/>
      <c r="AL134" s="219"/>
      <c r="AM134" s="219"/>
      <c r="AN134" s="219"/>
      <c r="AO134" s="219"/>
      <c r="AP134" s="219"/>
      <c r="AQ134" s="219"/>
      <c r="AR134" s="219"/>
      <c r="AS134" s="219"/>
      <c r="AT134" s="219"/>
      <c r="AU134" s="219"/>
      <c r="AV134" s="219"/>
      <c r="AW134" s="219"/>
      <c r="AX134" s="219"/>
      <c r="AY134" s="219"/>
      <c r="AZ134" s="219"/>
      <c r="BA134" s="219"/>
      <c r="BB134" s="219"/>
      <c r="BC134" s="219"/>
      <c r="BD134" s="219"/>
      <c r="BE134" s="219"/>
      <c r="BF134" s="219"/>
      <c r="BG134" s="219"/>
      <c r="BH134" s="219"/>
      <c r="BI134" s="219"/>
      <c r="BJ134" s="219"/>
      <c r="BK134" s="219"/>
      <c r="BL134" s="219"/>
      <c r="BM134" s="219"/>
      <c r="BN134" s="219"/>
      <c r="BO134" s="219"/>
      <c r="BP134" s="219"/>
      <c r="BQ134" s="219"/>
      <c r="BR134" s="219"/>
      <c r="BS134" s="219"/>
      <c r="BT134" s="219"/>
      <c r="BU134" s="219"/>
      <c r="BV134" s="219"/>
      <c r="BW134" s="219"/>
      <c r="BX134" s="219"/>
      <c r="BY134" s="219"/>
      <c r="BZ134" s="219"/>
      <c r="CA134" s="219"/>
      <c r="CB134" s="219"/>
      <c r="CC134" s="219"/>
      <c r="CD134" s="219"/>
      <c r="CE134" s="219"/>
      <c r="CF134" s="219"/>
      <c r="CG134" s="59"/>
      <c r="CH134" s="59"/>
      <c r="CI134" s="59"/>
      <c r="CJ134" s="59"/>
      <c r="CK134" s="59"/>
      <c r="CL134" s="59"/>
      <c r="CM134" s="59"/>
    </row>
    <row r="135" spans="1:95" s="1" customFormat="1" ht="45" customHeight="1" x14ac:dyDescent="0.2">
      <c r="A135" s="460"/>
      <c r="B135" s="464" t="s">
        <v>703</v>
      </c>
      <c r="C135" s="466" t="s">
        <v>704</v>
      </c>
      <c r="D135" s="626"/>
      <c r="E135" s="673"/>
      <c r="F135" s="626"/>
      <c r="G135" s="673"/>
      <c r="H135" s="626"/>
      <c r="I135" s="673"/>
      <c r="J135" s="626"/>
      <c r="K135" s="673"/>
      <c r="L135" s="626"/>
      <c r="M135" s="673"/>
      <c r="N135" s="626"/>
      <c r="O135" s="673"/>
      <c r="P135" s="626"/>
      <c r="Q135" s="673"/>
      <c r="R135" s="626"/>
      <c r="S135" s="673"/>
      <c r="T135" s="626"/>
      <c r="U135" s="673"/>
      <c r="V135" s="626"/>
      <c r="W135" s="673"/>
      <c r="X135" s="428"/>
      <c r="Y135" s="318">
        <f t="shared" si="21"/>
        <v>0</v>
      </c>
      <c r="Z135" s="369">
        <f>IF(X135="na",0,5)</f>
        <v>5</v>
      </c>
      <c r="AA135" s="60">
        <f t="shared" si="20"/>
        <v>0</v>
      </c>
      <c r="AB135" s="437"/>
      <c r="AC135" s="219"/>
      <c r="AD135" s="222"/>
      <c r="AE135" s="219"/>
      <c r="AF135" s="219"/>
      <c r="AG135" s="219"/>
      <c r="AH135" s="219"/>
      <c r="AI135" s="219"/>
      <c r="AJ135" s="219"/>
      <c r="AK135" s="219"/>
      <c r="AL135" s="219"/>
      <c r="AM135" s="219"/>
      <c r="AN135" s="219"/>
      <c r="AO135" s="219"/>
      <c r="AP135" s="219"/>
      <c r="AQ135" s="219"/>
      <c r="AR135" s="219"/>
      <c r="AS135" s="219"/>
      <c r="AT135" s="219"/>
      <c r="AU135" s="219"/>
      <c r="AV135" s="219"/>
      <c r="AW135" s="219"/>
      <c r="AX135" s="219"/>
      <c r="AY135" s="219"/>
      <c r="AZ135" s="219"/>
      <c r="BA135" s="219"/>
      <c r="BB135" s="219"/>
      <c r="BC135" s="219"/>
      <c r="BD135" s="219"/>
      <c r="BE135" s="219"/>
      <c r="BF135" s="219"/>
      <c r="BG135" s="219"/>
      <c r="BH135" s="219"/>
      <c r="BI135" s="219"/>
      <c r="BJ135" s="219"/>
      <c r="BK135" s="219"/>
      <c r="BL135" s="219"/>
      <c r="BM135" s="219"/>
      <c r="BN135" s="219"/>
      <c r="BO135" s="219"/>
      <c r="BP135" s="219"/>
      <c r="BQ135" s="219"/>
      <c r="BR135" s="219"/>
      <c r="BS135" s="219"/>
      <c r="BT135" s="219"/>
      <c r="BU135" s="219"/>
      <c r="BV135" s="219"/>
      <c r="BW135" s="219"/>
      <c r="BX135" s="219"/>
      <c r="BY135" s="219"/>
      <c r="BZ135" s="219"/>
      <c r="CA135" s="219"/>
      <c r="CB135" s="219"/>
      <c r="CC135" s="219"/>
      <c r="CD135" s="219"/>
      <c r="CE135" s="219"/>
      <c r="CF135" s="219"/>
      <c r="CG135" s="59"/>
      <c r="CH135" s="59"/>
      <c r="CI135" s="59"/>
      <c r="CJ135" s="59"/>
      <c r="CK135" s="59"/>
      <c r="CL135" s="59"/>
      <c r="CM135" s="59"/>
    </row>
    <row r="136" spans="1:95" s="1" customFormat="1" ht="45" customHeight="1" x14ac:dyDescent="0.2">
      <c r="A136" s="460"/>
      <c r="B136" s="464" t="s">
        <v>705</v>
      </c>
      <c r="C136" s="465" t="s">
        <v>706</v>
      </c>
      <c r="D136" s="626"/>
      <c r="E136" s="673"/>
      <c r="F136" s="626"/>
      <c r="G136" s="673"/>
      <c r="H136" s="626"/>
      <c r="I136" s="673"/>
      <c r="J136" s="626"/>
      <c r="K136" s="673"/>
      <c r="L136" s="626"/>
      <c r="M136" s="673"/>
      <c r="N136" s="626"/>
      <c r="O136" s="673"/>
      <c r="P136" s="626"/>
      <c r="Q136" s="673"/>
      <c r="R136" s="626"/>
      <c r="S136" s="673"/>
      <c r="T136" s="626"/>
      <c r="U136" s="673"/>
      <c r="V136" s="626"/>
      <c r="W136" s="673"/>
      <c r="X136" s="428"/>
      <c r="Y136" s="235">
        <f t="shared" si="21"/>
        <v>0</v>
      </c>
      <c r="Z136" s="369">
        <f>IF(X136="na",0,5)</f>
        <v>5</v>
      </c>
      <c r="AA136" s="60">
        <f t="shared" si="20"/>
        <v>0</v>
      </c>
      <c r="AB136" s="437"/>
      <c r="AC136" s="219"/>
      <c r="AD136" s="222" t="s">
        <v>52</v>
      </c>
      <c r="AE136" s="219"/>
      <c r="AF136" s="219"/>
      <c r="AG136" s="219"/>
      <c r="AH136" s="219"/>
      <c r="AI136" s="219"/>
      <c r="AJ136" s="219"/>
      <c r="AK136" s="219"/>
      <c r="AL136" s="219"/>
      <c r="AM136" s="219"/>
      <c r="AN136" s="219"/>
      <c r="AO136" s="219"/>
      <c r="AP136" s="219"/>
      <c r="AQ136" s="219"/>
      <c r="AR136" s="219"/>
      <c r="AS136" s="219"/>
      <c r="AT136" s="219"/>
      <c r="AU136" s="219"/>
      <c r="AV136" s="219"/>
      <c r="AW136" s="219"/>
      <c r="AX136" s="219"/>
      <c r="AY136" s="219"/>
      <c r="AZ136" s="219"/>
      <c r="BA136" s="219"/>
      <c r="BB136" s="219"/>
      <c r="BC136" s="219"/>
      <c r="BD136" s="219"/>
      <c r="BE136" s="219"/>
      <c r="BF136" s="219"/>
      <c r="BG136" s="219"/>
      <c r="BH136" s="219"/>
      <c r="BI136" s="219"/>
      <c r="BJ136" s="219"/>
      <c r="BK136" s="219"/>
      <c r="BL136" s="219"/>
      <c r="BM136" s="219"/>
      <c r="BN136" s="219"/>
      <c r="BO136" s="219"/>
      <c r="BP136" s="219"/>
      <c r="BQ136" s="219"/>
      <c r="BR136" s="219"/>
      <c r="BS136" s="219"/>
      <c r="BT136" s="219"/>
      <c r="BU136" s="219"/>
      <c r="BV136" s="219"/>
      <c r="BW136" s="219"/>
      <c r="BX136" s="219"/>
      <c r="BY136" s="219"/>
      <c r="BZ136" s="219"/>
      <c r="CA136" s="219"/>
      <c r="CB136" s="219"/>
      <c r="CC136" s="219"/>
      <c r="CD136" s="219"/>
      <c r="CE136" s="219"/>
      <c r="CF136" s="219"/>
      <c r="CG136" s="59"/>
      <c r="CH136" s="59"/>
      <c r="CI136" s="59"/>
      <c r="CJ136" s="59"/>
      <c r="CK136" s="59"/>
      <c r="CL136" s="59"/>
      <c r="CM136" s="59"/>
    </row>
    <row r="137" spans="1:95" s="1" customFormat="1" ht="45" customHeight="1" thickBot="1" x14ac:dyDescent="0.25">
      <c r="A137" s="372"/>
      <c r="B137" s="245" t="s">
        <v>707</v>
      </c>
      <c r="C137" s="133" t="s">
        <v>708</v>
      </c>
      <c r="D137" s="626"/>
      <c r="E137" s="673"/>
      <c r="F137" s="626"/>
      <c r="G137" s="673"/>
      <c r="H137" s="626"/>
      <c r="I137" s="673"/>
      <c r="J137" s="626"/>
      <c r="K137" s="673"/>
      <c r="L137" s="626"/>
      <c r="M137" s="673"/>
      <c r="N137" s="626"/>
      <c r="O137" s="673"/>
      <c r="P137" s="626"/>
      <c r="Q137" s="673"/>
      <c r="R137" s="626"/>
      <c r="S137" s="673"/>
      <c r="T137" s="626"/>
      <c r="U137" s="673"/>
      <c r="V137" s="626"/>
      <c r="W137" s="673"/>
      <c r="X137" s="428"/>
      <c r="Y137" s="318">
        <f t="shared" si="21"/>
        <v>0</v>
      </c>
      <c r="Z137" s="369">
        <f>IF(X137="na",0,10)</f>
        <v>10</v>
      </c>
      <c r="AA137" s="60">
        <f t="shared" si="20"/>
        <v>0</v>
      </c>
      <c r="AB137" s="437"/>
      <c r="AC137" s="219"/>
      <c r="AD137" s="222"/>
      <c r="AE137" s="219"/>
      <c r="AF137" s="219"/>
      <c r="AG137" s="219"/>
      <c r="AH137" s="219"/>
      <c r="AI137" s="219"/>
      <c r="AJ137" s="219"/>
      <c r="AK137" s="219"/>
      <c r="AL137" s="219"/>
      <c r="AM137" s="219"/>
      <c r="AN137" s="219"/>
      <c r="AO137" s="219"/>
      <c r="AP137" s="219"/>
      <c r="AQ137" s="219"/>
      <c r="AR137" s="219"/>
      <c r="AS137" s="219"/>
      <c r="AT137" s="219"/>
      <c r="AU137" s="219"/>
      <c r="AV137" s="219"/>
      <c r="AW137" s="219"/>
      <c r="AX137" s="219"/>
      <c r="AY137" s="219"/>
      <c r="AZ137" s="219"/>
      <c r="BA137" s="219"/>
      <c r="BB137" s="219"/>
      <c r="BC137" s="219"/>
      <c r="BD137" s="219"/>
      <c r="BE137" s="219"/>
      <c r="BF137" s="219"/>
      <c r="BG137" s="219"/>
      <c r="BH137" s="219"/>
      <c r="BI137" s="219"/>
      <c r="BJ137" s="219"/>
      <c r="BK137" s="219"/>
      <c r="BL137" s="219"/>
      <c r="BM137" s="219"/>
      <c r="BN137" s="219"/>
      <c r="BO137" s="219"/>
      <c r="BP137" s="219"/>
      <c r="BQ137" s="219"/>
      <c r="BR137" s="219"/>
      <c r="BS137" s="219"/>
      <c r="BT137" s="219"/>
      <c r="BU137" s="219"/>
      <c r="BV137" s="219"/>
      <c r="BW137" s="219"/>
      <c r="BX137" s="219"/>
      <c r="BY137" s="219"/>
      <c r="BZ137" s="219"/>
      <c r="CA137" s="219"/>
      <c r="CB137" s="219"/>
      <c r="CC137" s="219"/>
      <c r="CD137" s="219"/>
      <c r="CE137" s="219"/>
      <c r="CF137" s="219"/>
      <c r="CG137" s="59"/>
      <c r="CH137" s="59"/>
      <c r="CI137" s="59"/>
      <c r="CJ137" s="59"/>
      <c r="CK137" s="59"/>
      <c r="CL137" s="59"/>
      <c r="CM137" s="59"/>
    </row>
    <row r="138" spans="1:95" s="1" customFormat="1" ht="21" customHeight="1" thickTop="1" thickBot="1" x14ac:dyDescent="0.25">
      <c r="A138" s="372"/>
      <c r="B138" s="6"/>
      <c r="C138" s="133"/>
      <c r="D138" s="679" t="s">
        <v>198</v>
      </c>
      <c r="E138" s="683"/>
      <c r="F138" s="683"/>
      <c r="G138" s="683"/>
      <c r="H138" s="683"/>
      <c r="I138" s="683"/>
      <c r="J138" s="683"/>
      <c r="K138" s="683"/>
      <c r="L138" s="683"/>
      <c r="M138" s="683"/>
      <c r="N138" s="683"/>
      <c r="O138" s="683"/>
      <c r="P138" s="683"/>
      <c r="Q138" s="683"/>
      <c r="R138" s="683"/>
      <c r="S138" s="683"/>
      <c r="T138" s="683"/>
      <c r="U138" s="683"/>
      <c r="V138" s="683"/>
      <c r="W138" s="683"/>
      <c r="X138" s="684"/>
      <c r="Y138" s="22">
        <f>SUM(Y130:Y137)</f>
        <v>0</v>
      </c>
      <c r="Z138" s="370">
        <f>SUM(Z130:Z137)</f>
        <v>60</v>
      </c>
      <c r="AA138" s="10"/>
      <c r="AB138" s="59"/>
      <c r="AC138" s="219"/>
      <c r="AD138" s="222"/>
      <c r="AE138" s="219"/>
      <c r="AF138" s="219"/>
      <c r="AG138" s="219"/>
      <c r="AH138" s="219"/>
      <c r="AI138" s="219"/>
      <c r="AJ138" s="219"/>
      <c r="AK138" s="219"/>
      <c r="AL138" s="219"/>
      <c r="AM138" s="219"/>
      <c r="AN138" s="219"/>
      <c r="AO138" s="219"/>
      <c r="AP138" s="219"/>
      <c r="AQ138" s="219"/>
      <c r="AR138" s="219"/>
      <c r="AS138" s="219"/>
      <c r="AT138" s="219"/>
      <c r="AU138" s="219"/>
      <c r="AV138" s="219"/>
      <c r="AW138" s="219"/>
      <c r="AX138" s="219"/>
      <c r="AY138" s="219"/>
      <c r="AZ138" s="219"/>
      <c r="BA138" s="219"/>
      <c r="BB138" s="219"/>
      <c r="BC138" s="219"/>
      <c r="BD138" s="219"/>
      <c r="BE138" s="219"/>
      <c r="BF138" s="219"/>
      <c r="BG138" s="219"/>
      <c r="BH138" s="219"/>
      <c r="BI138" s="219"/>
      <c r="BJ138" s="219"/>
      <c r="BK138" s="219"/>
      <c r="BL138" s="219"/>
      <c r="BM138" s="219"/>
      <c r="BN138" s="219"/>
      <c r="BO138" s="219"/>
      <c r="BP138" s="219"/>
      <c r="BQ138" s="219"/>
      <c r="BR138" s="219"/>
      <c r="BS138" s="219"/>
      <c r="BT138" s="219"/>
      <c r="BU138" s="219"/>
      <c r="BV138" s="219"/>
      <c r="BW138" s="219"/>
      <c r="BX138" s="219"/>
      <c r="BY138" s="219"/>
      <c r="BZ138" s="219"/>
      <c r="CA138" s="219"/>
      <c r="CB138" s="219"/>
      <c r="CC138" s="219"/>
      <c r="CD138" s="219"/>
      <c r="CE138" s="219"/>
      <c r="CF138" s="219"/>
      <c r="CG138" s="59"/>
      <c r="CH138" s="59"/>
      <c r="CI138" s="59"/>
      <c r="CJ138" s="59"/>
      <c r="CK138" s="59"/>
      <c r="CL138" s="59"/>
      <c r="CM138" s="59"/>
    </row>
    <row r="139" spans="1:95" s="1" customFormat="1" ht="21" customHeight="1" thickBot="1" x14ac:dyDescent="0.25">
      <c r="A139" s="372"/>
      <c r="B139" s="241"/>
      <c r="C139" s="362"/>
      <c r="D139" s="705"/>
      <c r="E139" s="706"/>
      <c r="F139" s="743">
        <f>IF(X130="na",0,35)</f>
        <v>35</v>
      </c>
      <c r="G139" s="744"/>
      <c r="H139" s="744"/>
      <c r="I139" s="744"/>
      <c r="J139" s="744"/>
      <c r="K139" s="744"/>
      <c r="L139" s="744"/>
      <c r="M139" s="744"/>
      <c r="N139" s="744"/>
      <c r="O139" s="744"/>
      <c r="P139" s="744"/>
      <c r="Q139" s="744"/>
      <c r="R139" s="744"/>
      <c r="S139" s="744"/>
      <c r="T139" s="744"/>
      <c r="U139" s="744"/>
      <c r="V139" s="744"/>
      <c r="W139" s="744"/>
      <c r="X139" s="744"/>
      <c r="Y139" s="744"/>
      <c r="Z139" s="745"/>
      <c r="AA139" s="10"/>
      <c r="AB139" s="59"/>
      <c r="AC139" s="219"/>
      <c r="AD139" s="222"/>
      <c r="AE139" s="219"/>
      <c r="AF139" s="219"/>
      <c r="AG139" s="219"/>
      <c r="AH139" s="219"/>
      <c r="AI139" s="219"/>
      <c r="AJ139" s="219"/>
      <c r="AK139" s="219"/>
      <c r="AL139" s="219"/>
      <c r="AM139" s="219"/>
      <c r="AN139" s="219"/>
      <c r="AO139" s="219"/>
      <c r="AP139" s="219"/>
      <c r="AQ139" s="219"/>
      <c r="AR139" s="219"/>
      <c r="AS139" s="219"/>
      <c r="AT139" s="219"/>
      <c r="AU139" s="219"/>
      <c r="AV139" s="219"/>
      <c r="AW139" s="219"/>
      <c r="AX139" s="219"/>
      <c r="AY139" s="219"/>
      <c r="AZ139" s="219"/>
      <c r="BA139" s="219"/>
      <c r="BB139" s="219"/>
      <c r="BC139" s="219"/>
      <c r="BD139" s="219"/>
      <c r="BE139" s="219"/>
      <c r="BF139" s="219"/>
      <c r="BG139" s="219"/>
      <c r="BH139" s="219"/>
      <c r="BI139" s="219"/>
      <c r="BJ139" s="219"/>
      <c r="BK139" s="219"/>
      <c r="BL139" s="219"/>
      <c r="BM139" s="219"/>
      <c r="BN139" s="219"/>
      <c r="BO139" s="219"/>
      <c r="BP139" s="219"/>
      <c r="BQ139" s="219"/>
      <c r="BR139" s="219"/>
      <c r="BS139" s="219"/>
      <c r="BT139" s="219"/>
      <c r="BU139" s="219"/>
      <c r="BV139" s="219"/>
      <c r="BW139" s="219"/>
      <c r="BX139" s="219"/>
      <c r="BY139" s="219"/>
      <c r="BZ139" s="219"/>
      <c r="CA139" s="219"/>
      <c r="CB139" s="219"/>
      <c r="CC139" s="219"/>
      <c r="CD139" s="219"/>
      <c r="CE139" s="219"/>
      <c r="CF139" s="219"/>
      <c r="CG139" s="59"/>
      <c r="CH139" s="59"/>
      <c r="CI139" s="59"/>
      <c r="CJ139" s="59"/>
      <c r="CK139" s="59"/>
      <c r="CL139" s="59"/>
      <c r="CM139" s="59"/>
    </row>
    <row r="140" spans="1:95" s="1" customFormat="1" ht="30" customHeight="1" thickBot="1" x14ac:dyDescent="0.25">
      <c r="A140" s="372" t="s">
        <v>549</v>
      </c>
      <c r="B140" s="321" t="s">
        <v>415</v>
      </c>
      <c r="C140" s="159" t="s">
        <v>1262</v>
      </c>
      <c r="D140" s="237"/>
      <c r="E140" s="238"/>
      <c r="F140" s="237" t="s">
        <v>569</v>
      </c>
      <c r="G140" s="238"/>
      <c r="H140" s="237"/>
      <c r="I140" s="238"/>
      <c r="J140" s="237" t="s">
        <v>569</v>
      </c>
      <c r="K140" s="238"/>
      <c r="L140" s="237"/>
      <c r="M140" s="238"/>
      <c r="N140" s="237" t="s">
        <v>569</v>
      </c>
      <c r="O140" s="238"/>
      <c r="P140" s="237"/>
      <c r="Q140" s="238"/>
      <c r="R140" s="237"/>
      <c r="S140" s="238"/>
      <c r="T140" s="237"/>
      <c r="U140" s="238"/>
      <c r="V140" s="237"/>
      <c r="W140" s="238"/>
      <c r="X140" s="35"/>
      <c r="Y140" s="35"/>
      <c r="Z140" s="366"/>
      <c r="AA140" s="60"/>
      <c r="AB140" s="59"/>
      <c r="AC140" s="219"/>
      <c r="AD140" s="222"/>
      <c r="AE140" s="219"/>
      <c r="AF140" s="219"/>
      <c r="AG140" s="219"/>
      <c r="AH140" s="219"/>
      <c r="AI140" s="219"/>
      <c r="AJ140" s="219"/>
      <c r="AK140" s="219"/>
      <c r="AL140" s="219"/>
      <c r="AM140" s="219"/>
      <c r="AN140" s="219"/>
      <c r="AO140" s="219"/>
      <c r="AP140" s="219"/>
      <c r="AQ140" s="219"/>
      <c r="AR140" s="219"/>
      <c r="AS140" s="219"/>
      <c r="AT140" s="219"/>
      <c r="AU140" s="219"/>
      <c r="AV140" s="219"/>
      <c r="AW140" s="219"/>
      <c r="AX140" s="219"/>
      <c r="AY140" s="219"/>
      <c r="AZ140" s="219"/>
      <c r="BA140" s="219"/>
      <c r="BB140" s="219"/>
      <c r="BC140" s="219"/>
      <c r="BD140" s="219"/>
      <c r="BE140" s="219"/>
      <c r="BF140" s="219"/>
      <c r="BG140" s="219"/>
      <c r="BH140" s="219"/>
      <c r="BI140" s="219"/>
      <c r="BJ140" s="219"/>
      <c r="BK140" s="219"/>
      <c r="BL140" s="219"/>
      <c r="BM140" s="219"/>
      <c r="BN140" s="219"/>
      <c r="BO140" s="219"/>
      <c r="BP140" s="219"/>
      <c r="BQ140" s="219"/>
      <c r="BR140" s="219"/>
      <c r="BS140" s="219"/>
      <c r="BT140" s="219"/>
      <c r="BU140" s="219"/>
      <c r="BV140" s="219"/>
      <c r="BW140" s="219"/>
      <c r="BX140" s="219"/>
      <c r="BY140" s="219"/>
      <c r="BZ140" s="219"/>
      <c r="CA140" s="219"/>
      <c r="CB140" s="219"/>
      <c r="CC140" s="219"/>
      <c r="CD140" s="219"/>
      <c r="CE140" s="59"/>
      <c r="CF140" s="59"/>
      <c r="CG140" s="59"/>
      <c r="CH140" s="59"/>
      <c r="CI140" s="59"/>
      <c r="CJ140" s="59"/>
      <c r="CK140" s="59"/>
      <c r="CL140" s="59"/>
      <c r="CM140" s="59"/>
      <c r="CN140" s="59"/>
      <c r="CO140" s="59"/>
      <c r="CP140" s="59"/>
      <c r="CQ140" s="59"/>
    </row>
    <row r="141" spans="1:95" s="598" customFormat="1" ht="67.5" customHeight="1" x14ac:dyDescent="0.2">
      <c r="A141" s="372" t="s">
        <v>449</v>
      </c>
      <c r="B141" s="286" t="s">
        <v>1263</v>
      </c>
      <c r="C141" s="139" t="s">
        <v>1264</v>
      </c>
      <c r="D141" s="694"/>
      <c r="E141" s="695"/>
      <c r="F141" s="694"/>
      <c r="G141" s="695"/>
      <c r="H141" s="694"/>
      <c r="I141" s="695"/>
      <c r="J141" s="694"/>
      <c r="K141" s="695"/>
      <c r="L141" s="694"/>
      <c r="M141" s="695"/>
      <c r="N141" s="694"/>
      <c r="O141" s="695"/>
      <c r="P141" s="694"/>
      <c r="Q141" s="695"/>
      <c r="R141" s="694"/>
      <c r="S141" s="695"/>
      <c r="T141" s="694"/>
      <c r="U141" s="695"/>
      <c r="V141" s="694"/>
      <c r="W141" s="695"/>
      <c r="X141" s="428"/>
      <c r="Y141" s="109">
        <f t="shared" ref="Y141:Y146" si="22">IF(OR(D141="s",F141="s",H141="s",J141="s",L141="s",N141="s",P141="s",R141="s",T141="s",V141="s"), 0, IF(OR(D141="a",F141="a",H141="a",J141="a",L141="a",N141="a",P141="a",R141="a",T141="a",V141="a"),Z141,0))</f>
        <v>0</v>
      </c>
      <c r="Z141" s="368">
        <f>IF(X141="na",0,10)</f>
        <v>10</v>
      </c>
      <c r="AA141" s="60">
        <f>COUNTIF(D141:W141,"a")+COUNTIF(D141:W141,"s")+COUNTIF(X141:X141,"na")</f>
        <v>0</v>
      </c>
      <c r="AB141" s="614"/>
      <c r="AD141" s="599" t="s">
        <v>52</v>
      </c>
    </row>
    <row r="142" spans="1:95" s="598" customFormat="1" ht="67.5" customHeight="1" x14ac:dyDescent="0.2">
      <c r="A142" s="372" t="s">
        <v>549</v>
      </c>
      <c r="B142" s="286" t="s">
        <v>200</v>
      </c>
      <c r="C142" s="139" t="s">
        <v>1265</v>
      </c>
      <c r="D142" s="626"/>
      <c r="E142" s="673"/>
      <c r="F142" s="626"/>
      <c r="G142" s="673"/>
      <c r="H142" s="626"/>
      <c r="I142" s="673"/>
      <c r="J142" s="626"/>
      <c r="K142" s="673"/>
      <c r="L142" s="626"/>
      <c r="M142" s="673"/>
      <c r="N142" s="626"/>
      <c r="O142" s="673"/>
      <c r="P142" s="626"/>
      <c r="Q142" s="673"/>
      <c r="R142" s="626"/>
      <c r="S142" s="673"/>
      <c r="T142" s="626"/>
      <c r="U142" s="673"/>
      <c r="V142" s="626"/>
      <c r="W142" s="673"/>
      <c r="X142" s="428"/>
      <c r="Y142" s="110">
        <f t="shared" si="22"/>
        <v>0</v>
      </c>
      <c r="Z142" s="368">
        <f>IF(X142="na",0,10)</f>
        <v>10</v>
      </c>
      <c r="AA142" s="60">
        <f>COUNTIF(D142:W142,"a")+COUNTIF(D142:W142,"s")+COUNTIF(X142,"na")</f>
        <v>0</v>
      </c>
      <c r="AB142" s="614"/>
      <c r="AD142" s="599" t="s">
        <v>52</v>
      </c>
    </row>
    <row r="143" spans="1:95" s="598" customFormat="1" ht="67.5" customHeight="1" x14ac:dyDescent="0.2">
      <c r="A143" s="372" t="s">
        <v>549</v>
      </c>
      <c r="B143" s="286" t="s">
        <v>201</v>
      </c>
      <c r="C143" s="139" t="s">
        <v>1266</v>
      </c>
      <c r="D143" s="626"/>
      <c r="E143" s="673"/>
      <c r="F143" s="626"/>
      <c r="G143" s="673"/>
      <c r="H143" s="626"/>
      <c r="I143" s="673"/>
      <c r="J143" s="626"/>
      <c r="K143" s="673"/>
      <c r="L143" s="626"/>
      <c r="M143" s="673"/>
      <c r="N143" s="626"/>
      <c r="O143" s="673"/>
      <c r="P143" s="626"/>
      <c r="Q143" s="673"/>
      <c r="R143" s="626"/>
      <c r="S143" s="673"/>
      <c r="T143" s="626"/>
      <c r="U143" s="673"/>
      <c r="V143" s="626"/>
      <c r="W143" s="673"/>
      <c r="X143" s="194"/>
      <c r="Y143" s="103">
        <f t="shared" si="22"/>
        <v>0</v>
      </c>
      <c r="Z143" s="369">
        <v>10</v>
      </c>
      <c r="AA143" s="10">
        <f>IF((COUNTIF(D143:W143,"a")+COUNTIF(D143:W143,"s"))&gt;0,IF(OR((COUNTIF(D144:W144,"a")+COUNTIF(D144:W144,"s"))),0,COUNTIF(D143:W143,"a")+COUNTIF(D143:W143,"s")),COUNTIF(D143:W143,"a")+COUNTIF(D143:W143,"s"))</f>
        <v>0</v>
      </c>
      <c r="AB143" s="478"/>
      <c r="AD143" s="599" t="s">
        <v>52</v>
      </c>
    </row>
    <row r="144" spans="1:95" s="598" customFormat="1" ht="45" customHeight="1" x14ac:dyDescent="0.2">
      <c r="A144" s="372" t="s">
        <v>449</v>
      </c>
      <c r="B144" s="286" t="s">
        <v>1267</v>
      </c>
      <c r="C144" s="451" t="s">
        <v>1268</v>
      </c>
      <c r="D144" s="626"/>
      <c r="E144" s="673"/>
      <c r="F144" s="626"/>
      <c r="G144" s="673"/>
      <c r="H144" s="626"/>
      <c r="I144" s="673"/>
      <c r="J144" s="626"/>
      <c r="K144" s="673"/>
      <c r="L144" s="626"/>
      <c r="M144" s="673"/>
      <c r="N144" s="626"/>
      <c r="O144" s="673"/>
      <c r="P144" s="626"/>
      <c r="Q144" s="673"/>
      <c r="R144" s="626"/>
      <c r="S144" s="673"/>
      <c r="T144" s="626"/>
      <c r="U144" s="673"/>
      <c r="V144" s="626"/>
      <c r="W144" s="673"/>
      <c r="X144" s="194"/>
      <c r="Y144" s="100">
        <f t="shared" si="22"/>
        <v>0</v>
      </c>
      <c r="Z144" s="369">
        <v>15</v>
      </c>
      <c r="AA144" s="10">
        <f>IF((COUNTIF(D144:W144,"a")+COUNTIF(D144:W144,"s"))&gt;0,IF((COUNTIF(D143:W143,"a")+COUNTIF(D143:W143,"s"))&gt;0,0,COUNTIF(D144:W144,"a")+COUNTIF(D144:W144,"s")), COUNTIF(D144:W144,"a")+COUNTIF(D144:W144,"s"))</f>
        <v>0</v>
      </c>
      <c r="AB144" s="478"/>
      <c r="AD144" s="599"/>
    </row>
    <row r="145" spans="1:95" s="598" customFormat="1" ht="67.5" customHeight="1" x14ac:dyDescent="0.2">
      <c r="A145" s="389" t="s">
        <v>1269</v>
      </c>
      <c r="B145" s="286" t="s">
        <v>1270</v>
      </c>
      <c r="C145" s="139" t="s">
        <v>1271</v>
      </c>
      <c r="D145" s="626"/>
      <c r="E145" s="673"/>
      <c r="F145" s="626"/>
      <c r="G145" s="673"/>
      <c r="H145" s="626"/>
      <c r="I145" s="673"/>
      <c r="J145" s="626"/>
      <c r="K145" s="673"/>
      <c r="L145" s="626"/>
      <c r="M145" s="673"/>
      <c r="N145" s="626"/>
      <c r="O145" s="673"/>
      <c r="P145" s="626"/>
      <c r="Q145" s="673"/>
      <c r="R145" s="626"/>
      <c r="S145" s="673"/>
      <c r="T145" s="626"/>
      <c r="U145" s="673"/>
      <c r="V145" s="626"/>
      <c r="W145" s="673"/>
      <c r="X145" s="194"/>
      <c r="Y145" s="110">
        <f t="shared" si="22"/>
        <v>0</v>
      </c>
      <c r="Z145" s="368">
        <f>IF(X145="na",0,10)</f>
        <v>10</v>
      </c>
      <c r="AA145" s="60">
        <f>COUNTIF(D145:W145,"a")+COUNTIF(D145:W145,"s")</f>
        <v>0</v>
      </c>
      <c r="AB145" s="614"/>
      <c r="AD145" s="599" t="s">
        <v>52</v>
      </c>
    </row>
    <row r="146" spans="1:95" s="598" customFormat="1" ht="45" customHeight="1" thickBot="1" x14ac:dyDescent="0.25">
      <c r="A146" s="389" t="s">
        <v>1269</v>
      </c>
      <c r="B146" s="286" t="s">
        <v>1272</v>
      </c>
      <c r="C146" s="139" t="s">
        <v>1273</v>
      </c>
      <c r="D146" s="626"/>
      <c r="E146" s="673"/>
      <c r="F146" s="626"/>
      <c r="G146" s="673"/>
      <c r="H146" s="626"/>
      <c r="I146" s="673"/>
      <c r="J146" s="626"/>
      <c r="K146" s="673"/>
      <c r="L146" s="626"/>
      <c r="M146" s="673"/>
      <c r="N146" s="626"/>
      <c r="O146" s="673"/>
      <c r="P146" s="626"/>
      <c r="Q146" s="673"/>
      <c r="R146" s="626"/>
      <c r="S146" s="673"/>
      <c r="T146" s="626"/>
      <c r="U146" s="673"/>
      <c r="V146" s="626"/>
      <c r="W146" s="673"/>
      <c r="X146" s="194"/>
      <c r="Y146" s="110">
        <f t="shared" si="22"/>
        <v>0</v>
      </c>
      <c r="Z146" s="368">
        <f>IF(X146="na",0,10)</f>
        <v>10</v>
      </c>
      <c r="AA146" s="60">
        <f>COUNTIF(D146:W146,"a")+COUNTIF(D146:W146,"s")</f>
        <v>0</v>
      </c>
      <c r="AB146" s="614"/>
      <c r="AD146" s="599" t="s">
        <v>52</v>
      </c>
    </row>
    <row r="147" spans="1:95" s="1" customFormat="1" ht="21" customHeight="1" thickTop="1" thickBot="1" x14ac:dyDescent="0.25">
      <c r="A147" s="372" t="s">
        <v>97</v>
      </c>
      <c r="B147" s="61"/>
      <c r="C147" s="133"/>
      <c r="D147" s="679" t="s">
        <v>198</v>
      </c>
      <c r="E147" s="683"/>
      <c r="F147" s="683"/>
      <c r="G147" s="683"/>
      <c r="H147" s="683"/>
      <c r="I147" s="683"/>
      <c r="J147" s="683"/>
      <c r="K147" s="683"/>
      <c r="L147" s="683"/>
      <c r="M147" s="683"/>
      <c r="N147" s="683"/>
      <c r="O147" s="683"/>
      <c r="P147" s="683"/>
      <c r="Q147" s="683"/>
      <c r="R147" s="683"/>
      <c r="S147" s="683"/>
      <c r="T147" s="683"/>
      <c r="U147" s="683"/>
      <c r="V147" s="683"/>
      <c r="W147" s="683"/>
      <c r="X147" s="684"/>
      <c r="Y147" s="22">
        <f>SUM(Y141:Y146)</f>
        <v>0</v>
      </c>
      <c r="Z147" s="370">
        <f>Z141+Z142+Z144+Z145+Z146</f>
        <v>55</v>
      </c>
      <c r="AA147" s="60"/>
      <c r="AB147" s="59"/>
      <c r="AC147" s="219"/>
      <c r="AD147" s="222"/>
      <c r="AE147" s="219"/>
      <c r="AF147" s="219"/>
      <c r="AG147" s="219"/>
      <c r="AH147" s="219"/>
      <c r="AI147" s="219"/>
      <c r="AJ147" s="219"/>
      <c r="AK147" s="219"/>
      <c r="AL147" s="219"/>
      <c r="AM147" s="219"/>
      <c r="AN147" s="219"/>
      <c r="AO147" s="219"/>
      <c r="AP147" s="219"/>
      <c r="AQ147" s="219"/>
      <c r="AR147" s="219"/>
      <c r="AS147" s="219"/>
      <c r="AT147" s="219"/>
      <c r="AU147" s="219"/>
      <c r="AV147" s="219"/>
      <c r="AW147" s="219"/>
      <c r="AX147" s="219"/>
      <c r="AY147" s="219"/>
      <c r="AZ147" s="219"/>
      <c r="BA147" s="219"/>
      <c r="BB147" s="219"/>
      <c r="BC147" s="219"/>
      <c r="BD147" s="219"/>
      <c r="BE147" s="219"/>
      <c r="BF147" s="219"/>
      <c r="BG147" s="219"/>
      <c r="BH147" s="219"/>
      <c r="BI147" s="219"/>
      <c r="BJ147" s="219"/>
      <c r="BK147" s="219"/>
      <c r="BL147" s="219"/>
      <c r="BM147" s="219"/>
      <c r="BN147" s="219"/>
      <c r="BO147" s="219"/>
      <c r="BP147" s="219"/>
      <c r="BQ147" s="219"/>
      <c r="BR147" s="219"/>
      <c r="BS147" s="219"/>
      <c r="BT147" s="219"/>
      <c r="BU147" s="219"/>
      <c r="BV147" s="219"/>
      <c r="BW147" s="219"/>
      <c r="BX147" s="219"/>
      <c r="BY147" s="219"/>
      <c r="BZ147" s="219"/>
      <c r="CA147" s="219"/>
      <c r="CB147" s="219"/>
      <c r="CC147" s="219"/>
      <c r="CD147" s="219"/>
      <c r="CE147" s="59"/>
      <c r="CF147" s="59"/>
      <c r="CG147" s="59"/>
      <c r="CH147" s="59"/>
      <c r="CI147" s="59"/>
      <c r="CJ147" s="59"/>
      <c r="CK147" s="59"/>
      <c r="CL147" s="59"/>
      <c r="CM147" s="59"/>
      <c r="CN147" s="59"/>
      <c r="CO147" s="59"/>
      <c r="CP147" s="59"/>
      <c r="CQ147" s="59"/>
    </row>
    <row r="148" spans="1:95" s="1" customFormat="1" ht="21" customHeight="1" thickBot="1" x14ac:dyDescent="0.25">
      <c r="A148" s="372" t="s">
        <v>97</v>
      </c>
      <c r="B148" s="166"/>
      <c r="C148" s="167"/>
      <c r="D148" s="705"/>
      <c r="E148" s="720"/>
      <c r="F148" s="873">
        <f>Z141+Z142+Z145+Z146</f>
        <v>40</v>
      </c>
      <c r="G148" s="874"/>
      <c r="H148" s="874"/>
      <c r="I148" s="874"/>
      <c r="J148" s="874"/>
      <c r="K148" s="874"/>
      <c r="L148" s="874"/>
      <c r="M148" s="874"/>
      <c r="N148" s="874"/>
      <c r="O148" s="874"/>
      <c r="P148" s="874"/>
      <c r="Q148" s="874"/>
      <c r="R148" s="874"/>
      <c r="S148" s="874"/>
      <c r="T148" s="874"/>
      <c r="U148" s="874"/>
      <c r="V148" s="874"/>
      <c r="W148" s="874"/>
      <c r="X148" s="874"/>
      <c r="Y148" s="874"/>
      <c r="Z148" s="875"/>
      <c r="AA148" s="60"/>
      <c r="AB148" s="59"/>
      <c r="AC148" s="219"/>
      <c r="AD148" s="222"/>
      <c r="AE148" s="219"/>
      <c r="AF148" s="219"/>
      <c r="AG148" s="219"/>
      <c r="AH148" s="219"/>
      <c r="AI148" s="219"/>
      <c r="AJ148" s="219"/>
      <c r="AK148" s="219"/>
      <c r="AL148" s="219"/>
      <c r="AM148" s="219"/>
      <c r="AN148" s="219"/>
      <c r="AO148" s="219"/>
      <c r="AP148" s="219"/>
      <c r="AQ148" s="219"/>
      <c r="AR148" s="219"/>
      <c r="AS148" s="219"/>
      <c r="AT148" s="219"/>
      <c r="AU148" s="219"/>
      <c r="AV148" s="219"/>
      <c r="AW148" s="219"/>
      <c r="AX148" s="219"/>
      <c r="AY148" s="219"/>
      <c r="AZ148" s="219"/>
      <c r="BA148" s="219"/>
      <c r="BB148" s="219"/>
      <c r="BC148" s="219"/>
      <c r="BD148" s="219"/>
      <c r="BE148" s="219"/>
      <c r="BF148" s="219"/>
      <c r="BG148" s="219"/>
      <c r="BH148" s="219"/>
      <c r="BI148" s="219"/>
      <c r="BJ148" s="219"/>
      <c r="BK148" s="219"/>
      <c r="BL148" s="219"/>
      <c r="BM148" s="219"/>
      <c r="BN148" s="219"/>
      <c r="BO148" s="219"/>
      <c r="BP148" s="219"/>
      <c r="BQ148" s="219"/>
      <c r="BR148" s="219"/>
      <c r="BS148" s="219"/>
      <c r="BT148" s="219"/>
      <c r="BU148" s="219"/>
      <c r="BV148" s="219"/>
      <c r="BW148" s="219"/>
      <c r="BX148" s="219"/>
      <c r="BY148" s="219"/>
      <c r="BZ148" s="219"/>
      <c r="CA148" s="219"/>
      <c r="CB148" s="219"/>
      <c r="CC148" s="219"/>
      <c r="CD148" s="219"/>
      <c r="CE148" s="59"/>
      <c r="CF148" s="59"/>
      <c r="CG148" s="59"/>
      <c r="CH148" s="59"/>
      <c r="CI148" s="59"/>
      <c r="CJ148" s="59"/>
      <c r="CK148" s="59"/>
      <c r="CL148" s="59"/>
      <c r="CM148" s="59"/>
      <c r="CN148" s="59"/>
      <c r="CO148" s="59"/>
      <c r="CP148" s="59"/>
      <c r="CQ148" s="59"/>
    </row>
    <row r="149" spans="1:95" ht="30" customHeight="1" thickBot="1" x14ac:dyDescent="0.25">
      <c r="A149" s="372"/>
      <c r="B149" s="236">
        <v>2300</v>
      </c>
      <c r="C149" s="155" t="s">
        <v>49</v>
      </c>
      <c r="D149" s="42"/>
      <c r="E149" s="40"/>
      <c r="F149" s="39"/>
      <c r="G149" s="40"/>
      <c r="H149" s="39"/>
      <c r="I149" s="41"/>
      <c r="J149" s="26" t="s">
        <v>569</v>
      </c>
      <c r="K149" s="40"/>
      <c r="L149" s="39"/>
      <c r="M149" s="41"/>
      <c r="N149" s="42"/>
      <c r="O149" s="40"/>
      <c r="P149" s="39"/>
      <c r="Q149" s="41"/>
      <c r="R149" s="42"/>
      <c r="S149" s="40"/>
      <c r="T149" s="39"/>
      <c r="U149" s="41"/>
      <c r="V149" s="42"/>
      <c r="W149" s="41"/>
      <c r="X149" s="43"/>
      <c r="Y149" s="36"/>
      <c r="Z149" s="32"/>
      <c r="AA149" s="59"/>
      <c r="AD149" s="229"/>
    </row>
    <row r="150" spans="1:95" ht="27.95" customHeight="1" thickBot="1" x14ac:dyDescent="0.25">
      <c r="A150" s="372"/>
      <c r="B150" s="261" t="s">
        <v>248</v>
      </c>
      <c r="C150" s="138" t="s">
        <v>249</v>
      </c>
      <c r="D150" s="730"/>
      <c r="E150" s="731"/>
      <c r="F150" s="730"/>
      <c r="G150" s="731"/>
      <c r="H150" s="730"/>
      <c r="I150" s="731"/>
      <c r="J150" s="730"/>
      <c r="K150" s="731"/>
      <c r="L150" s="730"/>
      <c r="M150" s="731"/>
      <c r="N150" s="730"/>
      <c r="O150" s="731"/>
      <c r="P150" s="730"/>
      <c r="Q150" s="731"/>
      <c r="R150" s="730"/>
      <c r="S150" s="731"/>
      <c r="T150" s="730"/>
      <c r="U150" s="731"/>
      <c r="V150" s="730"/>
      <c r="W150" s="731"/>
      <c r="X150" s="196"/>
      <c r="Y150" s="105">
        <f>IF(OR(D150="s",F150="s",H150="s",J150="s",L150="s",N150="s",P150="s",R150="s",T150="s",V150="s"), 0, IF(OR(D150="a",F150="a",H150="a",J150="a",L150="a",N150="a",P150="a",R150="a",T150="a",V150="a"),Z150,0))</f>
        <v>0</v>
      </c>
      <c r="Z150" s="367">
        <v>10</v>
      </c>
      <c r="AA150" s="56">
        <f>COUNTIF(D150:W150,"a")+COUNTIF(D150:W150,"s")</f>
        <v>0</v>
      </c>
      <c r="AB150" s="437"/>
      <c r="AD150" s="229" t="s">
        <v>52</v>
      </c>
    </row>
    <row r="151" spans="1:95" ht="21" customHeight="1" thickTop="1" thickBot="1" x14ac:dyDescent="0.25">
      <c r="A151" s="372"/>
      <c r="B151" s="17"/>
      <c r="C151" s="8"/>
      <c r="D151" s="749" t="s">
        <v>198</v>
      </c>
      <c r="E151" s="750"/>
      <c r="F151" s="750"/>
      <c r="G151" s="750"/>
      <c r="H151" s="750"/>
      <c r="I151" s="750"/>
      <c r="J151" s="750"/>
      <c r="K151" s="750"/>
      <c r="L151" s="750"/>
      <c r="M151" s="750"/>
      <c r="N151" s="750"/>
      <c r="O151" s="750"/>
      <c r="P151" s="750"/>
      <c r="Q151" s="750"/>
      <c r="R151" s="750"/>
      <c r="S151" s="750"/>
      <c r="T151" s="750"/>
      <c r="U151" s="750"/>
      <c r="V151" s="750"/>
      <c r="W151" s="750"/>
      <c r="X151" s="750"/>
      <c r="Y151" s="22">
        <f>SUM(Y150)</f>
        <v>0</v>
      </c>
      <c r="Z151" s="377">
        <f>SUM(Z150)</f>
        <v>10</v>
      </c>
      <c r="AA151" s="59"/>
      <c r="AB151" s="59"/>
      <c r="AD151" s="229"/>
    </row>
    <row r="152" spans="1:95" ht="21" customHeight="1" thickBot="1" x14ac:dyDescent="0.25">
      <c r="A152" s="361"/>
      <c r="B152" s="18"/>
      <c r="C152" s="277"/>
      <c r="D152" s="705"/>
      <c r="E152" s="720"/>
      <c r="F152" s="748">
        <v>10</v>
      </c>
      <c r="G152" s="677"/>
      <c r="H152" s="677"/>
      <c r="I152" s="677"/>
      <c r="J152" s="677"/>
      <c r="K152" s="677"/>
      <c r="L152" s="677"/>
      <c r="M152" s="677"/>
      <c r="N152" s="677"/>
      <c r="O152" s="677"/>
      <c r="P152" s="677"/>
      <c r="Q152" s="677"/>
      <c r="R152" s="677"/>
      <c r="S152" s="677"/>
      <c r="T152" s="677"/>
      <c r="U152" s="677"/>
      <c r="V152" s="677"/>
      <c r="W152" s="677"/>
      <c r="X152" s="677"/>
      <c r="Y152" s="677"/>
      <c r="Z152" s="678"/>
      <c r="AA152" s="59"/>
      <c r="AB152" s="59"/>
      <c r="AD152" s="229"/>
    </row>
    <row r="153" spans="1:95" ht="33" customHeight="1" thickBot="1" x14ac:dyDescent="0.25">
      <c r="A153" s="358"/>
      <c r="B153" s="363">
        <v>3000</v>
      </c>
      <c r="C153" s="746" t="s">
        <v>250</v>
      </c>
      <c r="D153" s="747"/>
      <c r="E153" s="747"/>
      <c r="F153" s="747"/>
      <c r="G153" s="747"/>
      <c r="H153" s="747"/>
      <c r="I153" s="747"/>
      <c r="J153" s="747"/>
      <c r="K153" s="747"/>
      <c r="L153" s="747"/>
      <c r="M153" s="747"/>
      <c r="N153" s="747"/>
      <c r="O153" s="747"/>
      <c r="P153" s="747"/>
      <c r="Q153" s="747"/>
      <c r="R153" s="747"/>
      <c r="S153" s="747"/>
      <c r="T153" s="747"/>
      <c r="U153" s="747"/>
      <c r="V153" s="747"/>
      <c r="W153" s="747"/>
      <c r="X153" s="747"/>
      <c r="Y153" s="747"/>
      <c r="Z153" s="747"/>
      <c r="AA153" s="59"/>
      <c r="AD153" s="229"/>
    </row>
    <row r="154" spans="1:95" ht="30" customHeight="1" thickBot="1" x14ac:dyDescent="0.25">
      <c r="A154" s="372"/>
      <c r="B154" s="236">
        <v>3100</v>
      </c>
      <c r="C154" s="156" t="s">
        <v>450</v>
      </c>
      <c r="D154" s="31"/>
      <c r="E154" s="32"/>
      <c r="F154" s="33"/>
      <c r="G154" s="34"/>
      <c r="H154" s="24" t="s">
        <v>569</v>
      </c>
      <c r="I154" s="32"/>
      <c r="J154" s="37"/>
      <c r="K154" s="34"/>
      <c r="L154" s="31"/>
      <c r="M154" s="32"/>
      <c r="N154" s="33" t="s">
        <v>569</v>
      </c>
      <c r="O154" s="34"/>
      <c r="P154" s="31"/>
      <c r="Q154" s="32"/>
      <c r="R154" s="33"/>
      <c r="S154" s="34"/>
      <c r="T154" s="31"/>
      <c r="U154" s="32"/>
      <c r="V154" s="33"/>
      <c r="W154" s="32"/>
      <c r="X154" s="32"/>
      <c r="Y154" s="36"/>
      <c r="Z154" s="32"/>
      <c r="AA154" s="59"/>
      <c r="AD154" s="229"/>
    </row>
    <row r="155" spans="1:95" s="1" customFormat="1" ht="27.95" customHeight="1" x14ac:dyDescent="0.2">
      <c r="A155" s="372" t="s">
        <v>549</v>
      </c>
      <c r="B155" s="231" t="s">
        <v>251</v>
      </c>
      <c r="C155" s="129" t="s">
        <v>1238</v>
      </c>
      <c r="D155" s="633"/>
      <c r="E155" s="688"/>
      <c r="F155" s="633"/>
      <c r="G155" s="688"/>
      <c r="H155" s="633"/>
      <c r="I155" s="688"/>
      <c r="J155" s="633"/>
      <c r="K155" s="688"/>
      <c r="L155" s="633"/>
      <c r="M155" s="688"/>
      <c r="N155" s="633"/>
      <c r="O155" s="688"/>
      <c r="P155" s="633"/>
      <c r="Q155" s="688"/>
      <c r="R155" s="633"/>
      <c r="S155" s="688"/>
      <c r="T155" s="633"/>
      <c r="U155" s="688"/>
      <c r="V155" s="633"/>
      <c r="W155" s="688"/>
      <c r="X155" s="165"/>
      <c r="Y155" s="232">
        <f>IF(OR(D155="s",F155="s",H155="s",J155="s",L155="s",N155="s",P155="s",R155="s",T155="s",V155="s"), 0, IF(OR(D155="a",F155="a",H155="a",J155="a",L155="a",N155="a",P155="a",R155="a",T155="a",V155="a"),Z155,0))</f>
        <v>0</v>
      </c>
      <c r="Z155" s="371">
        <v>10</v>
      </c>
      <c r="AA155" s="60">
        <f>COUNTIF(D155:W155,"a")+COUNTIF(D155:W155,"s")</f>
        <v>0</v>
      </c>
      <c r="AB155" s="437"/>
      <c r="AC155" s="219"/>
      <c r="AD155" s="222" t="s">
        <v>52</v>
      </c>
      <c r="AE155" s="219"/>
      <c r="AF155" s="219"/>
      <c r="AG155" s="219"/>
      <c r="AH155" s="219"/>
      <c r="AI155" s="219"/>
      <c r="AJ155" s="219"/>
      <c r="AK155" s="219"/>
      <c r="AL155" s="219"/>
      <c r="AM155" s="219"/>
      <c r="AN155" s="219"/>
      <c r="AO155" s="219"/>
      <c r="AP155" s="219"/>
      <c r="AQ155" s="219"/>
      <c r="AR155" s="219"/>
      <c r="AS155" s="219"/>
      <c r="AT155" s="219"/>
      <c r="AU155" s="219"/>
      <c r="AV155" s="219"/>
      <c r="AW155" s="219"/>
      <c r="AX155" s="219"/>
      <c r="AY155" s="219"/>
      <c r="AZ155" s="219"/>
      <c r="BA155" s="219"/>
      <c r="BB155" s="219"/>
      <c r="BC155" s="219"/>
      <c r="BD155" s="219"/>
      <c r="BE155" s="219"/>
      <c r="BF155" s="219"/>
      <c r="BG155" s="219"/>
      <c r="BH155" s="219"/>
      <c r="BI155" s="219"/>
      <c r="BJ155" s="219"/>
      <c r="BK155" s="219"/>
      <c r="BL155" s="219"/>
      <c r="BM155" s="219"/>
      <c r="BN155" s="219"/>
      <c r="BO155" s="219"/>
      <c r="BP155" s="219"/>
      <c r="BQ155" s="219"/>
      <c r="BR155" s="219"/>
      <c r="BS155" s="219"/>
      <c r="BT155" s="219"/>
      <c r="BU155" s="219"/>
      <c r="BV155" s="219"/>
      <c r="BW155" s="219"/>
      <c r="BX155" s="219"/>
      <c r="BY155" s="219"/>
      <c r="BZ155" s="219"/>
      <c r="CA155" s="219"/>
      <c r="CB155" s="219"/>
      <c r="CC155" s="219"/>
      <c r="CD155" s="219"/>
      <c r="CE155" s="59"/>
      <c r="CF155" s="59"/>
      <c r="CG155" s="59"/>
      <c r="CH155" s="59"/>
      <c r="CI155" s="59"/>
      <c r="CJ155" s="59"/>
      <c r="CK155" s="59"/>
      <c r="CL155" s="59"/>
      <c r="CM155" s="59"/>
      <c r="CN155" s="59"/>
      <c r="CO155" s="59"/>
      <c r="CP155" s="59"/>
      <c r="CQ155" s="59"/>
    </row>
    <row r="156" spans="1:95" ht="27.95" customHeight="1" x14ac:dyDescent="0.2">
      <c r="A156" s="372"/>
      <c r="B156" s="239" t="s">
        <v>252</v>
      </c>
      <c r="C156" s="130" t="s">
        <v>487</v>
      </c>
      <c r="D156" s="626"/>
      <c r="E156" s="673"/>
      <c r="F156" s="626"/>
      <c r="G156" s="673"/>
      <c r="H156" s="626"/>
      <c r="I156" s="673"/>
      <c r="J156" s="626"/>
      <c r="K156" s="673"/>
      <c r="L156" s="626"/>
      <c r="M156" s="673"/>
      <c r="N156" s="626"/>
      <c r="O156" s="673"/>
      <c r="P156" s="626"/>
      <c r="Q156" s="673"/>
      <c r="R156" s="626"/>
      <c r="S156" s="673"/>
      <c r="T156" s="626"/>
      <c r="U156" s="673"/>
      <c r="V156" s="626"/>
      <c r="W156" s="673"/>
      <c r="X156" s="113"/>
      <c r="Y156" s="103">
        <f>IF(OR(D156="s",F156="s",H156="s",J156="s",L156="s",N156="s",P156="s",R156="s",T156="s",V156="s"), 0, IF(OR(D156="a",F156="a",H156="a",J156="a",L156="a",N156="a",P156="a",R156="a",T156="a",V156="a"),Z156,0))</f>
        <v>0</v>
      </c>
      <c r="Z156" s="369">
        <v>10</v>
      </c>
      <c r="AA156" s="56">
        <f>COUNTIF(D156:W156,"a")+COUNTIF(D156:W156,"s")</f>
        <v>0</v>
      </c>
      <c r="AB156" s="437"/>
      <c r="AD156" s="229" t="s">
        <v>52</v>
      </c>
    </row>
    <row r="157" spans="1:95" ht="27.95" customHeight="1" x14ac:dyDescent="0.2">
      <c r="A157" s="372"/>
      <c r="B157" s="239" t="s">
        <v>253</v>
      </c>
      <c r="C157" s="130" t="s">
        <v>575</v>
      </c>
      <c r="D157" s="626"/>
      <c r="E157" s="673"/>
      <c r="F157" s="626"/>
      <c r="G157" s="673"/>
      <c r="H157" s="626"/>
      <c r="I157" s="673"/>
      <c r="J157" s="626"/>
      <c r="K157" s="673"/>
      <c r="L157" s="626"/>
      <c r="M157" s="673"/>
      <c r="N157" s="626"/>
      <c r="O157" s="673"/>
      <c r="P157" s="626"/>
      <c r="Q157" s="673"/>
      <c r="R157" s="626"/>
      <c r="S157" s="673"/>
      <c r="T157" s="626"/>
      <c r="U157" s="673"/>
      <c r="V157" s="626"/>
      <c r="W157" s="673"/>
      <c r="X157" s="113"/>
      <c r="Y157" s="103">
        <f>IF(OR(D157="s",F157="s",H157="s",J157="s",L157="s",N157="s",P157="s",R157="s",T157="s",V157="s"), 0, IF(OR(D157="a",F157="a",H157="a",J157="a",L157="a",N157="a",P157="a",R157="a",T157="a",V157="a"),Z157,0))</f>
        <v>0</v>
      </c>
      <c r="Z157" s="369">
        <v>10</v>
      </c>
      <c r="AA157" s="56">
        <f>COUNTIF(D157:W157,"a")+COUNTIF(D157:W157,"s")</f>
        <v>0</v>
      </c>
      <c r="AB157" s="437"/>
      <c r="AD157" s="229" t="s">
        <v>52</v>
      </c>
    </row>
    <row r="158" spans="1:95" ht="27.95" customHeight="1" x14ac:dyDescent="0.2">
      <c r="A158" s="372"/>
      <c r="B158" s="239" t="s">
        <v>340</v>
      </c>
      <c r="C158" s="131" t="s">
        <v>187</v>
      </c>
      <c r="D158" s="664"/>
      <c r="E158" s="667"/>
      <c r="F158" s="664"/>
      <c r="G158" s="667"/>
      <c r="H158" s="664"/>
      <c r="I158" s="667"/>
      <c r="J158" s="664"/>
      <c r="K158" s="667"/>
      <c r="L158" s="664"/>
      <c r="M158" s="667"/>
      <c r="N158" s="664"/>
      <c r="O158" s="667"/>
      <c r="P158" s="664"/>
      <c r="Q158" s="667"/>
      <c r="R158" s="664"/>
      <c r="S158" s="667"/>
      <c r="T158" s="664"/>
      <c r="U158" s="667"/>
      <c r="V158" s="664"/>
      <c r="W158" s="667"/>
      <c r="X158" s="113"/>
      <c r="Y158" s="108">
        <f>IF(OR(D158="s",F158="s",H158="s",J158="s",L158="s",N158="s",P158="s",R158="s",T158="s",V158="s"), 0, IF(OR(D158="a",F158="a",H158="a",J158="a",L158="a",N158="a",P158="a",R158="a",T158="a",V158="a"),Z158,0))</f>
        <v>0</v>
      </c>
      <c r="Z158" s="373">
        <v>10</v>
      </c>
      <c r="AA158" s="56">
        <f>COUNTIF(D158:W158,"a")+COUNTIF(D158:W158,"s")</f>
        <v>0</v>
      </c>
      <c r="AB158" s="437"/>
      <c r="AD158" s="229" t="s">
        <v>52</v>
      </c>
    </row>
    <row r="159" spans="1:95" ht="45" customHeight="1" thickBot="1" x14ac:dyDescent="0.25">
      <c r="A159" s="372"/>
      <c r="B159" s="239" t="s">
        <v>208</v>
      </c>
      <c r="C159" s="131" t="s">
        <v>188</v>
      </c>
      <c r="D159" s="621"/>
      <c r="E159" s="670"/>
      <c r="F159" s="621"/>
      <c r="G159" s="670"/>
      <c r="H159" s="621"/>
      <c r="I159" s="670"/>
      <c r="J159" s="621"/>
      <c r="K159" s="670"/>
      <c r="L159" s="621"/>
      <c r="M159" s="670"/>
      <c r="N159" s="621"/>
      <c r="O159" s="670"/>
      <c r="P159" s="621"/>
      <c r="Q159" s="670"/>
      <c r="R159" s="621"/>
      <c r="S159" s="670"/>
      <c r="T159" s="621"/>
      <c r="U159" s="670"/>
      <c r="V159" s="621"/>
      <c r="W159" s="670"/>
      <c r="X159" s="113"/>
      <c r="Y159" s="108">
        <f>IF(OR(D159="s",F159="s",H159="s",J159="s",L159="s",N159="s",P159="s",R159="s",T159="s",V159="s"), 0, IF(OR(D159="a",F159="a",H159="a",J159="a",L159="a",N159="a",P159="a",R159="a",T159="a",V159="a"),Z159,0))</f>
        <v>0</v>
      </c>
      <c r="Z159" s="373">
        <v>10</v>
      </c>
      <c r="AA159" s="56">
        <f>COUNTIF(D159:W159,"a")+COUNTIF(D159:W159,"s")</f>
        <v>0</v>
      </c>
      <c r="AB159" s="437"/>
      <c r="AD159" s="229" t="s">
        <v>52</v>
      </c>
    </row>
    <row r="160" spans="1:95" ht="21" customHeight="1" thickTop="1" thickBot="1" x14ac:dyDescent="0.25">
      <c r="A160" s="372"/>
      <c r="B160" s="61"/>
      <c r="C160" s="9"/>
      <c r="D160" s="679" t="s">
        <v>198</v>
      </c>
      <c r="E160" s="680"/>
      <c r="F160" s="680"/>
      <c r="G160" s="680"/>
      <c r="H160" s="680"/>
      <c r="I160" s="680"/>
      <c r="J160" s="680"/>
      <c r="K160" s="680"/>
      <c r="L160" s="680"/>
      <c r="M160" s="680"/>
      <c r="N160" s="680"/>
      <c r="O160" s="680"/>
      <c r="P160" s="680"/>
      <c r="Q160" s="680"/>
      <c r="R160" s="680"/>
      <c r="S160" s="680"/>
      <c r="T160" s="680"/>
      <c r="U160" s="680"/>
      <c r="V160" s="680"/>
      <c r="W160" s="680"/>
      <c r="X160" s="681"/>
      <c r="Y160" s="22">
        <f>SUM(Y155:Y159)</f>
        <v>0</v>
      </c>
      <c r="Z160" s="370">
        <f>SUM(Z155:Z159)</f>
        <v>50</v>
      </c>
      <c r="AA160" s="59"/>
      <c r="AB160" s="59"/>
      <c r="AD160" s="229"/>
    </row>
    <row r="161" spans="1:91" ht="21" customHeight="1" thickBot="1" x14ac:dyDescent="0.25">
      <c r="A161" s="372"/>
      <c r="B161" s="320"/>
      <c r="C161" s="278"/>
      <c r="D161" s="705"/>
      <c r="E161" s="720"/>
      <c r="F161" s="751">
        <v>50</v>
      </c>
      <c r="G161" s="677"/>
      <c r="H161" s="677"/>
      <c r="I161" s="677"/>
      <c r="J161" s="677"/>
      <c r="K161" s="677"/>
      <c r="L161" s="677"/>
      <c r="M161" s="677"/>
      <c r="N161" s="677"/>
      <c r="O161" s="677"/>
      <c r="P161" s="677"/>
      <c r="Q161" s="677"/>
      <c r="R161" s="677"/>
      <c r="S161" s="677"/>
      <c r="T161" s="677"/>
      <c r="U161" s="677"/>
      <c r="V161" s="677"/>
      <c r="W161" s="677"/>
      <c r="X161" s="677"/>
      <c r="Y161" s="677"/>
      <c r="Z161" s="678"/>
      <c r="AA161" s="59"/>
      <c r="AB161" s="59"/>
      <c r="AD161" s="229"/>
    </row>
    <row r="162" spans="1:91" s="1" customFormat="1" ht="30" customHeight="1" thickBot="1" x14ac:dyDescent="0.25">
      <c r="A162" s="372"/>
      <c r="B162" s="250" t="s">
        <v>1096</v>
      </c>
      <c r="C162" s="156" t="s">
        <v>1097</v>
      </c>
      <c r="D162" s="39"/>
      <c r="E162" s="41"/>
      <c r="F162" s="42"/>
      <c r="G162" s="40"/>
      <c r="H162" s="24"/>
      <c r="I162" s="41"/>
      <c r="J162" s="187"/>
      <c r="K162" s="40"/>
      <c r="L162" s="39"/>
      <c r="M162" s="41"/>
      <c r="N162" s="24"/>
      <c r="O162" s="40"/>
      <c r="P162" s="39"/>
      <c r="Q162" s="41"/>
      <c r="R162" s="42"/>
      <c r="S162" s="40"/>
      <c r="T162" s="39"/>
      <c r="U162" s="41"/>
      <c r="V162" s="42"/>
      <c r="W162" s="40"/>
      <c r="X162" s="586"/>
      <c r="Y162" s="169"/>
      <c r="Z162" s="366"/>
      <c r="AA162" s="10"/>
      <c r="AB162" s="59"/>
      <c r="AC162" s="219"/>
      <c r="AD162" s="222"/>
      <c r="AE162" s="219"/>
      <c r="AF162" s="219"/>
      <c r="AG162" s="219"/>
      <c r="AH162" s="219"/>
      <c r="AI162" s="219"/>
      <c r="AJ162" s="219"/>
      <c r="AK162" s="219"/>
      <c r="AL162" s="219"/>
      <c r="AM162" s="219"/>
      <c r="AN162" s="219"/>
      <c r="AO162" s="219"/>
      <c r="AP162" s="219"/>
      <c r="AQ162" s="219"/>
      <c r="AR162" s="219"/>
      <c r="AS162" s="219"/>
      <c r="AT162" s="219"/>
      <c r="AU162" s="219"/>
      <c r="AV162" s="219"/>
      <c r="AW162" s="219"/>
      <c r="AX162" s="219"/>
      <c r="AY162" s="219"/>
      <c r="AZ162" s="219"/>
      <c r="BA162" s="219"/>
      <c r="BB162" s="219"/>
      <c r="BC162" s="219"/>
      <c r="BD162" s="219"/>
      <c r="BE162" s="219"/>
      <c r="BF162" s="219"/>
      <c r="BG162" s="219"/>
      <c r="BH162" s="219"/>
      <c r="BI162" s="219"/>
      <c r="BJ162" s="219"/>
      <c r="BK162" s="219"/>
      <c r="BL162" s="219"/>
      <c r="BM162" s="219"/>
      <c r="BN162" s="219"/>
      <c r="BO162" s="219"/>
      <c r="BP162" s="219"/>
      <c r="BQ162" s="219"/>
      <c r="BR162" s="219"/>
      <c r="BS162" s="219"/>
      <c r="BT162" s="219"/>
      <c r="BU162" s="219"/>
      <c r="BV162" s="219"/>
      <c r="BW162" s="219"/>
      <c r="BX162" s="219"/>
      <c r="BY162" s="219"/>
      <c r="BZ162" s="219"/>
      <c r="CA162" s="219"/>
      <c r="CB162" s="219"/>
      <c r="CC162" s="219"/>
      <c r="CD162" s="219"/>
      <c r="CE162" s="219"/>
      <c r="CF162" s="219"/>
      <c r="CG162" s="59"/>
      <c r="CH162" s="59"/>
      <c r="CI162" s="59"/>
      <c r="CJ162" s="59"/>
      <c r="CK162" s="59"/>
      <c r="CL162" s="59"/>
      <c r="CM162" s="59"/>
    </row>
    <row r="163" spans="1:91" s="1" customFormat="1" ht="45" customHeight="1" x14ac:dyDescent="0.2">
      <c r="A163" s="460"/>
      <c r="B163" s="462" t="s">
        <v>1098</v>
      </c>
      <c r="C163" s="463" t="s">
        <v>1099</v>
      </c>
      <c r="D163" s="633"/>
      <c r="E163" s="688"/>
      <c r="F163" s="633"/>
      <c r="G163" s="688"/>
      <c r="H163" s="633"/>
      <c r="I163" s="688"/>
      <c r="J163" s="633"/>
      <c r="K163" s="688"/>
      <c r="L163" s="633"/>
      <c r="M163" s="688"/>
      <c r="N163" s="633"/>
      <c r="O163" s="688"/>
      <c r="P163" s="633"/>
      <c r="Q163" s="688"/>
      <c r="R163" s="633"/>
      <c r="S163" s="688"/>
      <c r="T163" s="633"/>
      <c r="U163" s="688"/>
      <c r="V163" s="633"/>
      <c r="W163" s="688"/>
      <c r="X163" s="428"/>
      <c r="Y163" s="232">
        <f>IF(OR(D163="s",F163="s",H163="s",J163="s",L163="s",N163="s",P163="s",R163="s",T163="s",V163="s"), 0, IF(OR(D163="a",F163="a",H163="a",J163="a",L163="a",N163="a",P163="a",R163="a",T163="a",V163="a"),Z163,0))</f>
        <v>0</v>
      </c>
      <c r="Z163" s="371">
        <f>IF(X163="na", 0, 10)</f>
        <v>10</v>
      </c>
      <c r="AA163" s="60">
        <f t="shared" ref="AA163:AA168" si="23">COUNTIF(D163:W163,"a")+COUNTIF(D163:W163,"s")+COUNTIF(X163:X163,"na")</f>
        <v>0</v>
      </c>
      <c r="AB163" s="437"/>
      <c r="AC163" s="219"/>
      <c r="AD163" s="222" t="s">
        <v>52</v>
      </c>
      <c r="AE163" s="219"/>
      <c r="AF163" s="219"/>
      <c r="AG163" s="219"/>
      <c r="AH163" s="219"/>
      <c r="AI163" s="219"/>
      <c r="AJ163" s="219"/>
      <c r="AK163" s="219"/>
      <c r="AL163" s="219"/>
      <c r="AM163" s="219"/>
      <c r="AN163" s="219"/>
      <c r="AO163" s="219"/>
      <c r="AP163" s="219"/>
      <c r="AQ163" s="219"/>
      <c r="AR163" s="219"/>
      <c r="AS163" s="219"/>
      <c r="AT163" s="219"/>
      <c r="AU163" s="219"/>
      <c r="AV163" s="219"/>
      <c r="AW163" s="219"/>
      <c r="AX163" s="219"/>
      <c r="AY163" s="219"/>
      <c r="AZ163" s="219"/>
      <c r="BA163" s="219"/>
      <c r="BB163" s="219"/>
      <c r="BC163" s="219"/>
      <c r="BD163" s="219"/>
      <c r="BE163" s="219"/>
      <c r="BF163" s="219"/>
      <c r="BG163" s="219"/>
      <c r="BH163" s="219"/>
      <c r="BI163" s="219"/>
      <c r="BJ163" s="219"/>
      <c r="BK163" s="219"/>
      <c r="BL163" s="219"/>
      <c r="BM163" s="219"/>
      <c r="BN163" s="219"/>
      <c r="BO163" s="219"/>
      <c r="BP163" s="219"/>
      <c r="BQ163" s="219"/>
      <c r="BR163" s="219"/>
      <c r="BS163" s="219"/>
      <c r="BT163" s="219"/>
      <c r="BU163" s="219"/>
      <c r="BV163" s="219"/>
      <c r="BW163" s="219"/>
      <c r="BX163" s="219"/>
      <c r="BY163" s="219"/>
      <c r="BZ163" s="219"/>
      <c r="CA163" s="219"/>
      <c r="CB163" s="219"/>
      <c r="CC163" s="219"/>
      <c r="CD163" s="219"/>
      <c r="CE163" s="219"/>
      <c r="CF163" s="219"/>
      <c r="CG163" s="59"/>
      <c r="CH163" s="59"/>
      <c r="CI163" s="59"/>
      <c r="CJ163" s="59"/>
      <c r="CK163" s="59"/>
      <c r="CL163" s="59"/>
      <c r="CM163" s="59"/>
    </row>
    <row r="164" spans="1:91" s="1" customFormat="1" ht="45" customHeight="1" x14ac:dyDescent="0.2">
      <c r="A164" s="460"/>
      <c r="B164" s="464" t="s">
        <v>1100</v>
      </c>
      <c r="C164" s="465" t="s">
        <v>1190</v>
      </c>
      <c r="D164" s="626"/>
      <c r="E164" s="673"/>
      <c r="F164" s="626"/>
      <c r="G164" s="673"/>
      <c r="H164" s="626"/>
      <c r="I164" s="673"/>
      <c r="J164" s="626"/>
      <c r="K164" s="673"/>
      <c r="L164" s="626"/>
      <c r="M164" s="673"/>
      <c r="N164" s="626"/>
      <c r="O164" s="673"/>
      <c r="P164" s="626"/>
      <c r="Q164" s="673"/>
      <c r="R164" s="626"/>
      <c r="S164" s="673"/>
      <c r="T164" s="626"/>
      <c r="U164" s="673"/>
      <c r="V164" s="626"/>
      <c r="W164" s="673"/>
      <c r="X164" s="484" t="str">
        <f>IF(X163="na","na","")</f>
        <v/>
      </c>
      <c r="Y164" s="318">
        <f t="shared" ref="Y164:Y168" si="24">IF(OR(D164="s",F164="s",H164="s",J164="s",L164="s",N164="s",P164="s",R164="s",T164="s",V164="s"), 0, IF(OR(D164="a",F164="a",H164="a",J164="a",L164="a",N164="a",P164="a",R164="a",T164="a",V164="a"),Z164,0))</f>
        <v>0</v>
      </c>
      <c r="Z164" s="369">
        <f>IF(X163="na", 0, 10)</f>
        <v>10</v>
      </c>
      <c r="AA164" s="60">
        <f t="shared" si="23"/>
        <v>0</v>
      </c>
      <c r="AB164" s="437"/>
      <c r="AC164" s="219"/>
      <c r="AD164" s="222" t="s">
        <v>52</v>
      </c>
      <c r="AE164" s="219"/>
      <c r="AF164" s="219"/>
      <c r="AG164" s="219"/>
      <c r="AH164" s="219"/>
      <c r="AI164" s="219"/>
      <c r="AJ164" s="219"/>
      <c r="AK164" s="219"/>
      <c r="AL164" s="219"/>
      <c r="AM164" s="219"/>
      <c r="AN164" s="219"/>
      <c r="AO164" s="219"/>
      <c r="AP164" s="219"/>
      <c r="AQ164" s="219"/>
      <c r="AR164" s="219"/>
      <c r="AS164" s="219"/>
      <c r="AT164" s="219"/>
      <c r="AU164" s="219"/>
      <c r="AV164" s="219"/>
      <c r="AW164" s="219"/>
      <c r="AX164" s="219"/>
      <c r="AY164" s="219"/>
      <c r="AZ164" s="219"/>
      <c r="BA164" s="219"/>
      <c r="BB164" s="219"/>
      <c r="BC164" s="219"/>
      <c r="BD164" s="219"/>
      <c r="BE164" s="219"/>
      <c r="BF164" s="219"/>
      <c r="BG164" s="219"/>
      <c r="BH164" s="219"/>
      <c r="BI164" s="219"/>
      <c r="BJ164" s="219"/>
      <c r="BK164" s="219"/>
      <c r="BL164" s="219"/>
      <c r="BM164" s="219"/>
      <c r="BN164" s="219"/>
      <c r="BO164" s="219"/>
      <c r="BP164" s="219"/>
      <c r="BQ164" s="219"/>
      <c r="BR164" s="219"/>
      <c r="BS164" s="219"/>
      <c r="BT164" s="219"/>
      <c r="BU164" s="219"/>
      <c r="BV164" s="219"/>
      <c r="BW164" s="219"/>
      <c r="BX164" s="219"/>
      <c r="BY164" s="219"/>
      <c r="BZ164" s="219"/>
      <c r="CA164" s="219"/>
      <c r="CB164" s="219"/>
      <c r="CC164" s="219"/>
      <c r="CD164" s="219"/>
      <c r="CE164" s="219"/>
      <c r="CF164" s="219"/>
      <c r="CG164" s="59"/>
      <c r="CH164" s="59"/>
      <c r="CI164" s="59"/>
      <c r="CJ164" s="59"/>
      <c r="CK164" s="59"/>
      <c r="CL164" s="59"/>
      <c r="CM164" s="59"/>
    </row>
    <row r="165" spans="1:91" s="1" customFormat="1" ht="45" customHeight="1" x14ac:dyDescent="0.2">
      <c r="A165" s="460"/>
      <c r="B165" s="464" t="s">
        <v>1101</v>
      </c>
      <c r="C165" s="465" t="s">
        <v>1102</v>
      </c>
      <c r="D165" s="626"/>
      <c r="E165" s="673"/>
      <c r="F165" s="626"/>
      <c r="G165" s="673"/>
      <c r="H165" s="626"/>
      <c r="I165" s="673"/>
      <c r="J165" s="626"/>
      <c r="K165" s="673"/>
      <c r="L165" s="626"/>
      <c r="M165" s="673"/>
      <c r="N165" s="626"/>
      <c r="O165" s="673"/>
      <c r="P165" s="626"/>
      <c r="Q165" s="673"/>
      <c r="R165" s="626"/>
      <c r="S165" s="673"/>
      <c r="T165" s="626"/>
      <c r="U165" s="673"/>
      <c r="V165" s="626"/>
      <c r="W165" s="673"/>
      <c r="X165" s="484" t="str">
        <f>IF(X163="na","na","")</f>
        <v/>
      </c>
      <c r="Y165" s="110">
        <f t="shared" si="24"/>
        <v>0</v>
      </c>
      <c r="Z165" s="369">
        <f>IF(X163="na", 0, 10)</f>
        <v>10</v>
      </c>
      <c r="AA165" s="60">
        <f t="shared" si="23"/>
        <v>0</v>
      </c>
      <c r="AB165" s="437"/>
      <c r="AC165" s="219"/>
      <c r="AD165" s="222"/>
      <c r="AE165" s="219"/>
      <c r="AF165" s="219"/>
      <c r="AG165" s="219"/>
      <c r="AH165" s="219"/>
      <c r="AI165" s="219"/>
      <c r="AJ165" s="219"/>
      <c r="AK165" s="219"/>
      <c r="AL165" s="219"/>
      <c r="AM165" s="219"/>
      <c r="AN165" s="219"/>
      <c r="AO165" s="219"/>
      <c r="AP165" s="219"/>
      <c r="AQ165" s="219"/>
      <c r="AR165" s="219"/>
      <c r="AS165" s="219"/>
      <c r="AT165" s="219"/>
      <c r="AU165" s="219"/>
      <c r="AV165" s="219"/>
      <c r="AW165" s="219"/>
      <c r="AX165" s="219"/>
      <c r="AY165" s="219"/>
      <c r="AZ165" s="219"/>
      <c r="BA165" s="219"/>
      <c r="BB165" s="219"/>
      <c r="BC165" s="219"/>
      <c r="BD165" s="219"/>
      <c r="BE165" s="219"/>
      <c r="BF165" s="219"/>
      <c r="BG165" s="219"/>
      <c r="BH165" s="219"/>
      <c r="BI165" s="219"/>
      <c r="BJ165" s="219"/>
      <c r="BK165" s="219"/>
      <c r="BL165" s="219"/>
      <c r="BM165" s="219"/>
      <c r="BN165" s="219"/>
      <c r="BO165" s="219"/>
      <c r="BP165" s="219"/>
      <c r="BQ165" s="219"/>
      <c r="BR165" s="219"/>
      <c r="BS165" s="219"/>
      <c r="BT165" s="219"/>
      <c r="BU165" s="219"/>
      <c r="BV165" s="219"/>
      <c r="BW165" s="219"/>
      <c r="BX165" s="219"/>
      <c r="BY165" s="219"/>
      <c r="BZ165" s="219"/>
      <c r="CA165" s="219"/>
      <c r="CB165" s="219"/>
      <c r="CC165" s="219"/>
      <c r="CD165" s="219"/>
      <c r="CE165" s="219"/>
      <c r="CF165" s="219"/>
      <c r="CG165" s="59"/>
      <c r="CH165" s="59"/>
      <c r="CI165" s="59"/>
      <c r="CJ165" s="59"/>
      <c r="CK165" s="59"/>
      <c r="CL165" s="59"/>
      <c r="CM165" s="59"/>
    </row>
    <row r="166" spans="1:91" s="1" customFormat="1" ht="45" customHeight="1" x14ac:dyDescent="0.2">
      <c r="A166" s="460"/>
      <c r="B166" s="464" t="s">
        <v>1103</v>
      </c>
      <c r="C166" s="466" t="s">
        <v>1203</v>
      </c>
      <c r="D166" s="626"/>
      <c r="E166" s="673"/>
      <c r="F166" s="626"/>
      <c r="G166" s="673"/>
      <c r="H166" s="626"/>
      <c r="I166" s="673"/>
      <c r="J166" s="626"/>
      <c r="K166" s="673"/>
      <c r="L166" s="626"/>
      <c r="M166" s="673"/>
      <c r="N166" s="626"/>
      <c r="O166" s="673"/>
      <c r="P166" s="626"/>
      <c r="Q166" s="673"/>
      <c r="R166" s="626"/>
      <c r="S166" s="673"/>
      <c r="T166" s="626"/>
      <c r="U166" s="673"/>
      <c r="V166" s="626"/>
      <c r="W166" s="673"/>
      <c r="X166" s="484" t="str">
        <f>IF(X163="na","na","")</f>
        <v/>
      </c>
      <c r="Y166" s="232">
        <f t="shared" si="24"/>
        <v>0</v>
      </c>
      <c r="Z166" s="369">
        <f>IF(X163="na", 0, 5)</f>
        <v>5</v>
      </c>
      <c r="AA166" s="60">
        <f t="shared" si="23"/>
        <v>0</v>
      </c>
      <c r="AB166" s="437"/>
      <c r="AC166" s="219"/>
      <c r="AD166" s="222" t="s">
        <v>52</v>
      </c>
      <c r="AE166" s="219"/>
      <c r="AF166" s="219"/>
      <c r="AG166" s="219"/>
      <c r="AH166" s="219"/>
      <c r="AI166" s="219"/>
      <c r="AJ166" s="219"/>
      <c r="AK166" s="219"/>
      <c r="AL166" s="219"/>
      <c r="AM166" s="219"/>
      <c r="AN166" s="219"/>
      <c r="AO166" s="219"/>
      <c r="AP166" s="219"/>
      <c r="AQ166" s="219"/>
      <c r="AR166" s="219"/>
      <c r="AS166" s="219"/>
      <c r="AT166" s="219"/>
      <c r="AU166" s="219"/>
      <c r="AV166" s="219"/>
      <c r="AW166" s="219"/>
      <c r="AX166" s="219"/>
      <c r="AY166" s="219"/>
      <c r="AZ166" s="219"/>
      <c r="BA166" s="219"/>
      <c r="BB166" s="219"/>
      <c r="BC166" s="219"/>
      <c r="BD166" s="219"/>
      <c r="BE166" s="219"/>
      <c r="BF166" s="219"/>
      <c r="BG166" s="219"/>
      <c r="BH166" s="219"/>
      <c r="BI166" s="219"/>
      <c r="BJ166" s="219"/>
      <c r="BK166" s="219"/>
      <c r="BL166" s="219"/>
      <c r="BM166" s="219"/>
      <c r="BN166" s="219"/>
      <c r="BO166" s="219"/>
      <c r="BP166" s="219"/>
      <c r="BQ166" s="219"/>
      <c r="BR166" s="219"/>
      <c r="BS166" s="219"/>
      <c r="BT166" s="219"/>
      <c r="BU166" s="219"/>
      <c r="BV166" s="219"/>
      <c r="BW166" s="219"/>
      <c r="BX166" s="219"/>
      <c r="BY166" s="219"/>
      <c r="BZ166" s="219"/>
      <c r="CA166" s="219"/>
      <c r="CB166" s="219"/>
      <c r="CC166" s="219"/>
      <c r="CD166" s="219"/>
      <c r="CE166" s="219"/>
      <c r="CF166" s="219"/>
      <c r="CG166" s="59"/>
      <c r="CH166" s="59"/>
      <c r="CI166" s="59"/>
      <c r="CJ166" s="59"/>
      <c r="CK166" s="59"/>
      <c r="CL166" s="59"/>
      <c r="CM166" s="59"/>
    </row>
    <row r="167" spans="1:91" s="1" customFormat="1" ht="45" customHeight="1" x14ac:dyDescent="0.2">
      <c r="A167" s="460"/>
      <c r="B167" s="464" t="s">
        <v>1106</v>
      </c>
      <c r="C167" s="465" t="s">
        <v>1191</v>
      </c>
      <c r="D167" s="626"/>
      <c r="E167" s="673"/>
      <c r="F167" s="626"/>
      <c r="G167" s="673"/>
      <c r="H167" s="626"/>
      <c r="I167" s="673"/>
      <c r="J167" s="626"/>
      <c r="K167" s="673"/>
      <c r="L167" s="626"/>
      <c r="M167" s="673"/>
      <c r="N167" s="626"/>
      <c r="O167" s="673"/>
      <c r="P167" s="626"/>
      <c r="Q167" s="673"/>
      <c r="R167" s="626"/>
      <c r="S167" s="673"/>
      <c r="T167" s="626"/>
      <c r="U167" s="673"/>
      <c r="V167" s="626"/>
      <c r="W167" s="673"/>
      <c r="X167" s="484" t="str">
        <f>IF(X163="na","na","")</f>
        <v/>
      </c>
      <c r="Y167" s="235">
        <f t="shared" si="24"/>
        <v>0</v>
      </c>
      <c r="Z167" s="369">
        <f>IF(X163="na", 0, 5)</f>
        <v>5</v>
      </c>
      <c r="AA167" s="60">
        <f t="shared" si="23"/>
        <v>0</v>
      </c>
      <c r="AB167" s="437"/>
      <c r="AC167" s="219"/>
      <c r="AD167" s="222"/>
      <c r="AE167" s="219"/>
      <c r="AF167" s="219"/>
      <c r="AG167" s="219"/>
      <c r="AH167" s="219"/>
      <c r="AI167" s="219"/>
      <c r="AJ167" s="219"/>
      <c r="AK167" s="219"/>
      <c r="AL167" s="219"/>
      <c r="AM167" s="219"/>
      <c r="AN167" s="219"/>
      <c r="AO167" s="219"/>
      <c r="AP167" s="219"/>
      <c r="AQ167" s="219"/>
      <c r="AR167" s="219"/>
      <c r="AS167" s="219"/>
      <c r="AT167" s="219"/>
      <c r="AU167" s="219"/>
      <c r="AV167" s="219"/>
      <c r="AW167" s="219"/>
      <c r="AX167" s="219"/>
      <c r="AY167" s="219"/>
      <c r="AZ167" s="219"/>
      <c r="BA167" s="219"/>
      <c r="BB167" s="219"/>
      <c r="BC167" s="219"/>
      <c r="BD167" s="219"/>
      <c r="BE167" s="219"/>
      <c r="BF167" s="219"/>
      <c r="BG167" s="219"/>
      <c r="BH167" s="219"/>
      <c r="BI167" s="219"/>
      <c r="BJ167" s="219"/>
      <c r="BK167" s="219"/>
      <c r="BL167" s="219"/>
      <c r="BM167" s="219"/>
      <c r="BN167" s="219"/>
      <c r="BO167" s="219"/>
      <c r="BP167" s="219"/>
      <c r="BQ167" s="219"/>
      <c r="BR167" s="219"/>
      <c r="BS167" s="219"/>
      <c r="BT167" s="219"/>
      <c r="BU167" s="219"/>
      <c r="BV167" s="219"/>
      <c r="BW167" s="219"/>
      <c r="BX167" s="219"/>
      <c r="BY167" s="219"/>
      <c r="BZ167" s="219"/>
      <c r="CA167" s="219"/>
      <c r="CB167" s="219"/>
      <c r="CC167" s="219"/>
      <c r="CD167" s="219"/>
      <c r="CE167" s="219"/>
      <c r="CF167" s="219"/>
      <c r="CG167" s="59"/>
      <c r="CH167" s="59"/>
      <c r="CI167" s="59"/>
      <c r="CJ167" s="59"/>
      <c r="CK167" s="59"/>
      <c r="CL167" s="59"/>
      <c r="CM167" s="59"/>
    </row>
    <row r="168" spans="1:91" s="1" customFormat="1" ht="45" customHeight="1" thickBot="1" x14ac:dyDescent="0.25">
      <c r="A168" s="460"/>
      <c r="B168" s="464" t="s">
        <v>1104</v>
      </c>
      <c r="C168" s="466" t="s">
        <v>1105</v>
      </c>
      <c r="D168" s="626"/>
      <c r="E168" s="673"/>
      <c r="F168" s="626"/>
      <c r="G168" s="673"/>
      <c r="H168" s="626"/>
      <c r="I168" s="673"/>
      <c r="J168" s="626"/>
      <c r="K168" s="673"/>
      <c r="L168" s="626"/>
      <c r="M168" s="673"/>
      <c r="N168" s="626"/>
      <c r="O168" s="673"/>
      <c r="P168" s="626"/>
      <c r="Q168" s="673"/>
      <c r="R168" s="626"/>
      <c r="S168" s="673"/>
      <c r="T168" s="626"/>
      <c r="U168" s="673"/>
      <c r="V168" s="626"/>
      <c r="W168" s="673"/>
      <c r="X168" s="484" t="str">
        <f>IF(X163="na","na","")</f>
        <v/>
      </c>
      <c r="Y168" s="318">
        <f t="shared" si="24"/>
        <v>0</v>
      </c>
      <c r="Z168" s="369">
        <f>IF(X163="na", 0, 10)</f>
        <v>10</v>
      </c>
      <c r="AA168" s="60">
        <f t="shared" si="23"/>
        <v>0</v>
      </c>
      <c r="AB168" s="437"/>
      <c r="AC168" s="219"/>
      <c r="AD168" s="222"/>
      <c r="AE168" s="219"/>
      <c r="AF168" s="219"/>
      <c r="AG168" s="219"/>
      <c r="AH168" s="219"/>
      <c r="AI168" s="219"/>
      <c r="AJ168" s="219"/>
      <c r="AK168" s="219"/>
      <c r="AL168" s="219"/>
      <c r="AM168" s="219"/>
      <c r="AN168" s="219"/>
      <c r="AO168" s="219"/>
      <c r="AP168" s="219"/>
      <c r="AQ168" s="219"/>
      <c r="AR168" s="219"/>
      <c r="AS168" s="219"/>
      <c r="AT168" s="219"/>
      <c r="AU168" s="219"/>
      <c r="AV168" s="219"/>
      <c r="AW168" s="219"/>
      <c r="AX168" s="219"/>
      <c r="AY168" s="219"/>
      <c r="AZ168" s="219"/>
      <c r="BA168" s="219"/>
      <c r="BB168" s="219"/>
      <c r="BC168" s="219"/>
      <c r="BD168" s="219"/>
      <c r="BE168" s="219"/>
      <c r="BF168" s="219"/>
      <c r="BG168" s="219"/>
      <c r="BH168" s="219"/>
      <c r="BI168" s="219"/>
      <c r="BJ168" s="219"/>
      <c r="BK168" s="219"/>
      <c r="BL168" s="219"/>
      <c r="BM168" s="219"/>
      <c r="BN168" s="219"/>
      <c r="BO168" s="219"/>
      <c r="BP168" s="219"/>
      <c r="BQ168" s="219"/>
      <c r="BR168" s="219"/>
      <c r="BS168" s="219"/>
      <c r="BT168" s="219"/>
      <c r="BU168" s="219"/>
      <c r="BV168" s="219"/>
      <c r="BW168" s="219"/>
      <c r="BX168" s="219"/>
      <c r="BY168" s="219"/>
      <c r="BZ168" s="219"/>
      <c r="CA168" s="219"/>
      <c r="CB168" s="219"/>
      <c r="CC168" s="219"/>
      <c r="CD168" s="219"/>
      <c r="CE168" s="219"/>
      <c r="CF168" s="219"/>
      <c r="CG168" s="59"/>
      <c r="CH168" s="59"/>
      <c r="CI168" s="59"/>
      <c r="CJ168" s="59"/>
      <c r="CK168" s="59"/>
      <c r="CL168" s="59"/>
      <c r="CM168" s="59"/>
    </row>
    <row r="169" spans="1:91" s="1" customFormat="1" ht="21" customHeight="1" thickTop="1" thickBot="1" x14ac:dyDescent="0.25">
      <c r="A169" s="372"/>
      <c r="B169" s="61"/>
      <c r="C169" s="133"/>
      <c r="D169" s="679" t="s">
        <v>198</v>
      </c>
      <c r="E169" s="683"/>
      <c r="F169" s="683"/>
      <c r="G169" s="683"/>
      <c r="H169" s="683"/>
      <c r="I169" s="683"/>
      <c r="J169" s="683"/>
      <c r="K169" s="683"/>
      <c r="L169" s="683"/>
      <c r="M169" s="683"/>
      <c r="N169" s="683"/>
      <c r="O169" s="683"/>
      <c r="P169" s="683"/>
      <c r="Q169" s="683"/>
      <c r="R169" s="683"/>
      <c r="S169" s="683"/>
      <c r="T169" s="683"/>
      <c r="U169" s="683"/>
      <c r="V169" s="683"/>
      <c r="W169" s="683"/>
      <c r="X169" s="684"/>
      <c r="Y169" s="240">
        <f>SUM(Y163:Y168)</f>
        <v>0</v>
      </c>
      <c r="Z169" s="370">
        <f>SUM(Z163:Z168)</f>
        <v>50</v>
      </c>
      <c r="AA169" s="10"/>
      <c r="AB169" s="59"/>
      <c r="AC169" s="219"/>
      <c r="AD169" s="222"/>
      <c r="AE169" s="219"/>
      <c r="AF169" s="219"/>
      <c r="AG169" s="219"/>
      <c r="AH169" s="219"/>
      <c r="AI169" s="219"/>
      <c r="AJ169" s="219"/>
      <c r="AK169" s="219"/>
      <c r="AL169" s="219"/>
      <c r="AM169" s="219"/>
      <c r="AN169" s="219"/>
      <c r="AO169" s="219"/>
      <c r="AP169" s="219"/>
      <c r="AQ169" s="219"/>
      <c r="AR169" s="219"/>
      <c r="AS169" s="219"/>
      <c r="AT169" s="219"/>
      <c r="AU169" s="219"/>
      <c r="AV169" s="219"/>
      <c r="AW169" s="219"/>
      <c r="AX169" s="219"/>
      <c r="AY169" s="219"/>
      <c r="AZ169" s="219"/>
      <c r="BA169" s="219"/>
      <c r="BB169" s="219"/>
      <c r="BC169" s="219"/>
      <c r="BD169" s="219"/>
      <c r="BE169" s="219"/>
      <c r="BF169" s="219"/>
      <c r="BG169" s="219"/>
      <c r="BH169" s="219"/>
      <c r="BI169" s="219"/>
      <c r="BJ169" s="219"/>
      <c r="BK169" s="219"/>
      <c r="BL169" s="219"/>
      <c r="BM169" s="219"/>
      <c r="BN169" s="219"/>
      <c r="BO169" s="219"/>
      <c r="BP169" s="219"/>
      <c r="BQ169" s="219"/>
      <c r="BR169" s="219"/>
      <c r="BS169" s="219"/>
      <c r="BT169" s="219"/>
      <c r="BU169" s="219"/>
      <c r="BV169" s="219"/>
      <c r="BW169" s="219"/>
      <c r="BX169" s="219"/>
      <c r="BY169" s="219"/>
      <c r="BZ169" s="219"/>
      <c r="CA169" s="219"/>
      <c r="CB169" s="219"/>
      <c r="CC169" s="219"/>
      <c r="CD169" s="219"/>
      <c r="CE169" s="219"/>
      <c r="CF169" s="219"/>
      <c r="CG169" s="59"/>
      <c r="CH169" s="59"/>
      <c r="CI169" s="59"/>
      <c r="CJ169" s="59"/>
      <c r="CK169" s="59"/>
      <c r="CL169" s="59"/>
      <c r="CM169" s="59"/>
    </row>
    <row r="170" spans="1:91" s="1" customFormat="1" ht="21" customHeight="1" thickBot="1" x14ac:dyDescent="0.25">
      <c r="A170" s="361"/>
      <c r="B170" s="320"/>
      <c r="C170" s="300"/>
      <c r="D170" s="705"/>
      <c r="E170" s="706"/>
      <c r="F170" s="724">
        <f>IF(X163="na", 0, 25)</f>
        <v>25</v>
      </c>
      <c r="G170" s="725"/>
      <c r="H170" s="725"/>
      <c r="I170" s="725"/>
      <c r="J170" s="725"/>
      <c r="K170" s="725"/>
      <c r="L170" s="725"/>
      <c r="M170" s="725"/>
      <c r="N170" s="725"/>
      <c r="O170" s="725"/>
      <c r="P170" s="725"/>
      <c r="Q170" s="725"/>
      <c r="R170" s="725"/>
      <c r="S170" s="725"/>
      <c r="T170" s="725"/>
      <c r="U170" s="725"/>
      <c r="V170" s="725"/>
      <c r="W170" s="725"/>
      <c r="X170" s="725"/>
      <c r="Y170" s="725"/>
      <c r="Z170" s="726"/>
      <c r="AA170" s="10"/>
      <c r="AB170" s="59"/>
      <c r="AC170" s="219"/>
      <c r="AD170" s="222"/>
      <c r="AE170" s="219"/>
      <c r="AF170" s="219"/>
      <c r="AG170" s="219"/>
      <c r="AH170" s="219"/>
      <c r="AI170" s="219"/>
      <c r="AJ170" s="219"/>
      <c r="AK170" s="219"/>
      <c r="AL170" s="219"/>
      <c r="AM170" s="219"/>
      <c r="AN170" s="219"/>
      <c r="AO170" s="219"/>
      <c r="AP170" s="219"/>
      <c r="AQ170" s="219"/>
      <c r="AR170" s="219"/>
      <c r="AS170" s="219"/>
      <c r="AT170" s="219"/>
      <c r="AU170" s="219"/>
      <c r="AV170" s="219"/>
      <c r="AW170" s="219"/>
      <c r="AX170" s="219"/>
      <c r="AY170" s="219"/>
      <c r="AZ170" s="219"/>
      <c r="BA170" s="219"/>
      <c r="BB170" s="219"/>
      <c r="BC170" s="219"/>
      <c r="BD170" s="219"/>
      <c r="BE170" s="219"/>
      <c r="BF170" s="219"/>
      <c r="BG170" s="219"/>
      <c r="BH170" s="219"/>
      <c r="BI170" s="219"/>
      <c r="BJ170" s="219"/>
      <c r="BK170" s="219"/>
      <c r="BL170" s="219"/>
      <c r="BM170" s="219"/>
      <c r="BN170" s="219"/>
      <c r="BO170" s="219"/>
      <c r="BP170" s="219"/>
      <c r="BQ170" s="219"/>
      <c r="BR170" s="219"/>
      <c r="BS170" s="219"/>
      <c r="BT170" s="219"/>
      <c r="BU170" s="219"/>
      <c r="BV170" s="219"/>
      <c r="BW170" s="219"/>
      <c r="BX170" s="219"/>
      <c r="BY170" s="219"/>
      <c r="BZ170" s="219"/>
      <c r="CA170" s="219"/>
      <c r="CB170" s="219"/>
      <c r="CC170" s="219"/>
      <c r="CD170" s="219"/>
      <c r="CE170" s="219"/>
      <c r="CF170" s="219"/>
      <c r="CG170" s="59"/>
      <c r="CH170" s="59"/>
      <c r="CI170" s="59"/>
      <c r="CJ170" s="59"/>
      <c r="CK170" s="59"/>
      <c r="CL170" s="59"/>
      <c r="CM170" s="59"/>
    </row>
    <row r="171" spans="1:91" s="1" customFormat="1" ht="30" customHeight="1" thickBot="1" x14ac:dyDescent="0.25">
      <c r="A171" s="358"/>
      <c r="B171" s="293">
        <v>3200</v>
      </c>
      <c r="C171" s="177" t="s">
        <v>1120</v>
      </c>
      <c r="D171" s="316"/>
      <c r="E171" s="314"/>
      <c r="F171" s="317"/>
      <c r="G171" s="315"/>
      <c r="H171" s="29"/>
      <c r="I171" s="431"/>
      <c r="J171" s="432"/>
      <c r="K171" s="433"/>
      <c r="L171" s="434"/>
      <c r="M171" s="431"/>
      <c r="N171" s="30"/>
      <c r="O171" s="433"/>
      <c r="P171" s="434"/>
      <c r="Q171" s="431"/>
      <c r="R171" s="317"/>
      <c r="S171" s="315"/>
      <c r="T171" s="316"/>
      <c r="U171" s="314"/>
      <c r="V171" s="317"/>
      <c r="W171" s="315"/>
      <c r="X171" s="68"/>
      <c r="Y171" s="49"/>
      <c r="Z171" s="204"/>
      <c r="AA171" s="10"/>
      <c r="AB171" s="59"/>
      <c r="AC171" s="219"/>
      <c r="AD171" s="222"/>
      <c r="AE171" s="219"/>
      <c r="AF171" s="219"/>
      <c r="AG171" s="219"/>
      <c r="AH171" s="219"/>
      <c r="AI171" s="219"/>
      <c r="AJ171" s="219"/>
      <c r="AK171" s="219"/>
      <c r="AL171" s="219"/>
      <c r="AM171" s="219"/>
      <c r="AN171" s="219"/>
      <c r="AO171" s="219"/>
      <c r="AP171" s="219"/>
      <c r="AQ171" s="219"/>
      <c r="AR171" s="219"/>
      <c r="AS171" s="219"/>
      <c r="AT171" s="219"/>
      <c r="AU171" s="219"/>
      <c r="AV171" s="219"/>
      <c r="AW171" s="219"/>
      <c r="AX171" s="219"/>
      <c r="AY171" s="219"/>
      <c r="AZ171" s="219"/>
      <c r="BA171" s="219"/>
      <c r="BB171" s="219"/>
      <c r="BC171" s="219"/>
      <c r="BD171" s="219"/>
      <c r="BE171" s="219"/>
      <c r="BF171" s="219"/>
      <c r="BG171" s="219"/>
      <c r="BH171" s="219"/>
      <c r="BI171" s="219"/>
      <c r="BJ171" s="219"/>
      <c r="BK171" s="219"/>
      <c r="BL171" s="219"/>
      <c r="BM171" s="219"/>
      <c r="BN171" s="219"/>
      <c r="BO171" s="219"/>
      <c r="BP171" s="219"/>
      <c r="BQ171" s="219"/>
      <c r="BR171" s="219"/>
      <c r="BS171" s="219"/>
      <c r="BT171" s="219"/>
      <c r="BU171" s="219"/>
      <c r="BV171" s="219"/>
      <c r="BW171" s="219"/>
      <c r="BX171" s="219"/>
      <c r="BY171" s="219"/>
      <c r="BZ171" s="219"/>
      <c r="CA171" s="219"/>
      <c r="CB171" s="219"/>
      <c r="CC171" s="219"/>
      <c r="CD171" s="219"/>
      <c r="CE171" s="219"/>
      <c r="CF171" s="219"/>
      <c r="CG171" s="59"/>
      <c r="CH171" s="59"/>
      <c r="CI171" s="59"/>
      <c r="CJ171" s="59"/>
      <c r="CK171" s="59"/>
      <c r="CL171" s="59"/>
      <c r="CM171" s="59"/>
    </row>
    <row r="172" spans="1:91" s="1" customFormat="1" ht="30" customHeight="1" x14ac:dyDescent="0.2">
      <c r="A172" s="372"/>
      <c r="B172" s="245"/>
      <c r="C172" s="551" t="s">
        <v>1121</v>
      </c>
      <c r="D172" s="698"/>
      <c r="E172" s="698"/>
      <c r="F172" s="698"/>
      <c r="G172" s="698"/>
      <c r="H172" s="698"/>
      <c r="I172" s="698"/>
      <c r="J172" s="698"/>
      <c r="K172" s="698"/>
      <c r="L172" s="698"/>
      <c r="M172" s="698"/>
      <c r="N172" s="698"/>
      <c r="O172" s="698"/>
      <c r="P172" s="698"/>
      <c r="Q172" s="698"/>
      <c r="R172" s="698"/>
      <c r="S172" s="698"/>
      <c r="T172" s="698"/>
      <c r="U172" s="698"/>
      <c r="V172" s="698"/>
      <c r="W172" s="698"/>
      <c r="X172" s="698"/>
      <c r="Y172" s="698"/>
      <c r="Z172" s="699"/>
      <c r="AA172" s="10"/>
      <c r="AB172" s="59"/>
      <c r="AC172" s="219"/>
      <c r="AD172" s="219"/>
      <c r="AE172" s="219"/>
      <c r="AF172" s="219"/>
      <c r="AG172" s="219"/>
      <c r="AH172" s="219"/>
      <c r="AI172" s="219"/>
      <c r="AJ172" s="219"/>
      <c r="AK172" s="219"/>
      <c r="AL172" s="219"/>
      <c r="AM172" s="219"/>
      <c r="AN172" s="219"/>
      <c r="AO172" s="219"/>
      <c r="AP172" s="219"/>
      <c r="AQ172" s="219"/>
      <c r="AR172" s="219"/>
      <c r="AS172" s="219"/>
      <c r="AT172" s="219"/>
      <c r="AU172" s="219"/>
      <c r="AV172" s="219"/>
      <c r="AW172" s="219"/>
      <c r="AX172" s="219"/>
      <c r="AY172" s="219"/>
      <c r="AZ172" s="219"/>
      <c r="BA172" s="219"/>
      <c r="BB172" s="219"/>
      <c r="BC172" s="219"/>
      <c r="BD172" s="219"/>
      <c r="BE172" s="219"/>
      <c r="BF172" s="219"/>
      <c r="BG172" s="219"/>
      <c r="BH172" s="219"/>
      <c r="BI172" s="219"/>
      <c r="BJ172" s="219"/>
      <c r="BK172" s="219"/>
      <c r="BL172" s="219"/>
      <c r="BM172" s="219"/>
      <c r="BN172" s="219"/>
      <c r="BO172" s="219"/>
      <c r="BP172" s="219"/>
      <c r="BQ172" s="219"/>
      <c r="BR172" s="219"/>
      <c r="BS172" s="219"/>
      <c r="BT172" s="219"/>
      <c r="BU172" s="219"/>
      <c r="BV172" s="219"/>
      <c r="BW172" s="219"/>
      <c r="BX172" s="219"/>
      <c r="BY172" s="219"/>
      <c r="BZ172" s="219"/>
      <c r="CA172" s="219"/>
      <c r="CB172" s="219"/>
      <c r="CC172" s="219"/>
      <c r="CD172" s="219"/>
      <c r="CE172" s="219"/>
    </row>
    <row r="173" spans="1:91" s="1" customFormat="1" ht="67.7" customHeight="1" x14ac:dyDescent="0.2">
      <c r="A173" s="372"/>
      <c r="B173" s="239" t="s">
        <v>1122</v>
      </c>
      <c r="C173" s="127" t="s">
        <v>1123</v>
      </c>
      <c r="D173" s="626"/>
      <c r="E173" s="673"/>
      <c r="F173" s="626"/>
      <c r="G173" s="673"/>
      <c r="H173" s="626"/>
      <c r="I173" s="673"/>
      <c r="J173" s="626"/>
      <c r="K173" s="673"/>
      <c r="L173" s="626"/>
      <c r="M173" s="673"/>
      <c r="N173" s="626"/>
      <c r="O173" s="673"/>
      <c r="P173" s="626"/>
      <c r="Q173" s="673"/>
      <c r="R173" s="626"/>
      <c r="S173" s="673"/>
      <c r="T173" s="626"/>
      <c r="U173" s="673"/>
      <c r="V173" s="626"/>
      <c r="W173" s="673"/>
      <c r="X173" s="428"/>
      <c r="Y173" s="110">
        <f t="shared" ref="Y173:Y188" si="25">IF(OR(D173="s",F173="s",H173="s",J173="s",L173="s",N173="s",P173="s",R173="s",T173="s",V173="s"), 0, IF(OR(D173="a",F173="a",H173="a",J173="a",L173="a",N173="a",P173="a",R173="a",T173="a",V173="a"),Z173,0))</f>
        <v>0</v>
      </c>
      <c r="Z173" s="369">
        <f>IF(X173="na",0,10)</f>
        <v>10</v>
      </c>
      <c r="AA173" s="10">
        <f>COUNTIF(D173:W173,"a")+COUNTIF(D173:W173,"s")+COUNTIF(X173,"na")</f>
        <v>0</v>
      </c>
      <c r="AB173" s="437"/>
      <c r="AC173" s="219"/>
      <c r="AD173" s="222" t="s">
        <v>52</v>
      </c>
      <c r="AE173" s="219"/>
      <c r="AF173" s="219"/>
      <c r="AG173" s="219"/>
      <c r="AH173" s="219"/>
      <c r="AI173" s="219"/>
      <c r="AJ173" s="219"/>
      <c r="AK173" s="219"/>
      <c r="AL173" s="219"/>
      <c r="AM173" s="219"/>
      <c r="AN173" s="219"/>
      <c r="AO173" s="219"/>
      <c r="AP173" s="219"/>
      <c r="AQ173" s="219"/>
      <c r="AR173" s="219"/>
      <c r="AS173" s="219"/>
      <c r="AT173" s="219"/>
      <c r="AU173" s="219"/>
      <c r="AV173" s="219"/>
      <c r="AW173" s="219"/>
      <c r="AX173" s="219"/>
      <c r="AY173" s="219"/>
      <c r="AZ173" s="219"/>
      <c r="BA173" s="219"/>
      <c r="BB173" s="219"/>
      <c r="BC173" s="219"/>
      <c r="BD173" s="219"/>
      <c r="BE173" s="219"/>
      <c r="BF173" s="219"/>
      <c r="BG173" s="219"/>
      <c r="BH173" s="219"/>
      <c r="BI173" s="219"/>
      <c r="BJ173" s="219"/>
      <c r="BK173" s="219"/>
      <c r="BL173" s="219"/>
      <c r="BM173" s="219"/>
      <c r="BN173" s="219"/>
      <c r="BO173" s="219"/>
      <c r="BP173" s="219"/>
      <c r="BQ173" s="219"/>
      <c r="BR173" s="219"/>
      <c r="BS173" s="219"/>
      <c r="BT173" s="219"/>
      <c r="BU173" s="219"/>
      <c r="BV173" s="219"/>
      <c r="BW173" s="219"/>
      <c r="BX173" s="219"/>
      <c r="BY173" s="219"/>
      <c r="BZ173" s="219"/>
      <c r="CA173" s="219"/>
      <c r="CB173" s="219"/>
      <c r="CC173" s="219"/>
      <c r="CD173" s="219"/>
      <c r="CE173" s="219"/>
      <c r="CF173" s="219"/>
      <c r="CG173" s="59"/>
      <c r="CH173" s="59"/>
      <c r="CI173" s="59"/>
      <c r="CJ173" s="59"/>
      <c r="CK173" s="59"/>
      <c r="CL173" s="59"/>
      <c r="CM173" s="59"/>
    </row>
    <row r="174" spans="1:91" s="1" customFormat="1" ht="88.5" customHeight="1" x14ac:dyDescent="0.2">
      <c r="A174" s="372"/>
      <c r="B174" s="231" t="s">
        <v>1124</v>
      </c>
      <c r="C174" s="323" t="s">
        <v>1125</v>
      </c>
      <c r="D174" s="626"/>
      <c r="E174" s="673"/>
      <c r="F174" s="626"/>
      <c r="G174" s="673"/>
      <c r="H174" s="626"/>
      <c r="I174" s="673"/>
      <c r="J174" s="626"/>
      <c r="K174" s="673"/>
      <c r="L174" s="626"/>
      <c r="M174" s="673"/>
      <c r="N174" s="626"/>
      <c r="O174" s="673"/>
      <c r="P174" s="626"/>
      <c r="Q174" s="673"/>
      <c r="R174" s="626"/>
      <c r="S174" s="673"/>
      <c r="T174" s="626"/>
      <c r="U174" s="673"/>
      <c r="V174" s="626"/>
      <c r="W174" s="673"/>
      <c r="X174" s="428"/>
      <c r="Y174" s="110">
        <f t="shared" si="25"/>
        <v>0</v>
      </c>
      <c r="Z174" s="369">
        <f>IF(X174="na",0,10)</f>
        <v>10</v>
      </c>
      <c r="AA174" s="10">
        <f>COUNTIF(D174:W174,"a")+COUNTIF(D174:W174,"s")+COUNTIF(X174,"na")</f>
        <v>0</v>
      </c>
      <c r="AB174" s="437"/>
      <c r="AC174" s="219"/>
      <c r="AD174" s="222" t="s">
        <v>52</v>
      </c>
      <c r="AE174" s="219"/>
      <c r="AF174" s="219"/>
      <c r="AG174" s="219"/>
      <c r="AH174" s="219"/>
      <c r="AI174" s="219"/>
      <c r="AJ174" s="219"/>
      <c r="AK174" s="219"/>
      <c r="AL174" s="219"/>
      <c r="AM174" s="219"/>
      <c r="AN174" s="219"/>
      <c r="AO174" s="219"/>
      <c r="AP174" s="219"/>
      <c r="AQ174" s="219"/>
      <c r="AR174" s="219"/>
      <c r="AS174" s="219"/>
      <c r="AT174" s="219"/>
      <c r="AU174" s="219"/>
      <c r="AV174" s="219"/>
      <c r="AW174" s="219"/>
      <c r="AX174" s="219"/>
      <c r="AY174" s="219"/>
      <c r="AZ174" s="219"/>
      <c r="BA174" s="219"/>
      <c r="BB174" s="219"/>
      <c r="BC174" s="219"/>
      <c r="BD174" s="219"/>
      <c r="BE174" s="219"/>
      <c r="BF174" s="219"/>
      <c r="BG174" s="219"/>
      <c r="BH174" s="219"/>
      <c r="BI174" s="219"/>
      <c r="BJ174" s="219"/>
      <c r="BK174" s="219"/>
      <c r="BL174" s="219"/>
      <c r="BM174" s="219"/>
      <c r="BN174" s="219"/>
      <c r="BO174" s="219"/>
      <c r="BP174" s="219"/>
      <c r="BQ174" s="219"/>
      <c r="BR174" s="219"/>
      <c r="BS174" s="219"/>
      <c r="BT174" s="219"/>
      <c r="BU174" s="219"/>
      <c r="BV174" s="219"/>
      <c r="BW174" s="219"/>
      <c r="BX174" s="219"/>
      <c r="BY174" s="219"/>
      <c r="BZ174" s="219"/>
      <c r="CA174" s="219"/>
      <c r="CB174" s="219"/>
      <c r="CC174" s="219"/>
      <c r="CD174" s="219"/>
      <c r="CE174" s="219"/>
      <c r="CF174" s="219"/>
      <c r="CG174" s="59"/>
      <c r="CH174" s="59"/>
      <c r="CI174" s="59"/>
      <c r="CJ174" s="59"/>
      <c r="CK174" s="59"/>
      <c r="CL174" s="59"/>
      <c r="CM174" s="59"/>
    </row>
    <row r="175" spans="1:91" s="1" customFormat="1" ht="67.7" customHeight="1" x14ac:dyDescent="0.2">
      <c r="A175" s="372"/>
      <c r="B175" s="231" t="s">
        <v>429</v>
      </c>
      <c r="C175" s="323" t="s">
        <v>1126</v>
      </c>
      <c r="D175" s="626"/>
      <c r="E175" s="673"/>
      <c r="F175" s="626"/>
      <c r="G175" s="673"/>
      <c r="H175" s="626"/>
      <c r="I175" s="673"/>
      <c r="J175" s="626"/>
      <c r="K175" s="673"/>
      <c r="L175" s="626"/>
      <c r="M175" s="673"/>
      <c r="N175" s="626"/>
      <c r="O175" s="673"/>
      <c r="P175" s="626"/>
      <c r="Q175" s="673"/>
      <c r="R175" s="626"/>
      <c r="S175" s="673"/>
      <c r="T175" s="626"/>
      <c r="U175" s="673"/>
      <c r="V175" s="626"/>
      <c r="W175" s="673"/>
      <c r="X175" s="194"/>
      <c r="Y175" s="110">
        <f t="shared" si="25"/>
        <v>0</v>
      </c>
      <c r="Z175" s="369">
        <v>10</v>
      </c>
      <c r="AA175" s="10">
        <f t="shared" ref="AA175:AA188" si="26">COUNTIF(D175:W175,"a")+COUNTIF(D175:W175,"s")</f>
        <v>0</v>
      </c>
      <c r="AB175" s="437"/>
      <c r="AC175" s="219"/>
      <c r="AD175" s="222"/>
      <c r="AE175" s="219"/>
      <c r="AF175" s="219"/>
      <c r="AG175" s="219"/>
      <c r="AH175" s="219"/>
      <c r="AI175" s="219"/>
      <c r="AJ175" s="219"/>
      <c r="AK175" s="219"/>
      <c r="AL175" s="219"/>
      <c r="AM175" s="219"/>
      <c r="AN175" s="219"/>
      <c r="AO175" s="219"/>
      <c r="AP175" s="219"/>
      <c r="AQ175" s="219"/>
      <c r="AR175" s="219"/>
      <c r="AS175" s="219"/>
      <c r="AT175" s="219"/>
      <c r="AU175" s="219"/>
      <c r="AV175" s="219"/>
      <c r="AW175" s="219"/>
      <c r="AX175" s="219"/>
      <c r="AY175" s="219"/>
      <c r="AZ175" s="219"/>
      <c r="BA175" s="219"/>
      <c r="BB175" s="219"/>
      <c r="BC175" s="219"/>
      <c r="BD175" s="219"/>
      <c r="BE175" s="219"/>
      <c r="BF175" s="219"/>
      <c r="BG175" s="219"/>
      <c r="BH175" s="219"/>
      <c r="BI175" s="219"/>
      <c r="BJ175" s="219"/>
      <c r="BK175" s="219"/>
      <c r="BL175" s="219"/>
      <c r="BM175" s="219"/>
      <c r="BN175" s="219"/>
      <c r="BO175" s="219"/>
      <c r="BP175" s="219"/>
      <c r="BQ175" s="219"/>
      <c r="BR175" s="219"/>
      <c r="BS175" s="219"/>
      <c r="BT175" s="219"/>
      <c r="BU175" s="219"/>
      <c r="BV175" s="219"/>
      <c r="BW175" s="219"/>
      <c r="BX175" s="219"/>
      <c r="BY175" s="219"/>
      <c r="BZ175" s="219"/>
      <c r="CA175" s="219"/>
      <c r="CB175" s="219"/>
      <c r="CC175" s="219"/>
      <c r="CD175" s="219"/>
      <c r="CE175" s="219"/>
      <c r="CF175" s="219"/>
      <c r="CG175" s="59"/>
      <c r="CH175" s="59"/>
      <c r="CI175" s="59"/>
      <c r="CJ175" s="59"/>
      <c r="CK175" s="59"/>
      <c r="CL175" s="59"/>
      <c r="CM175" s="59"/>
    </row>
    <row r="176" spans="1:91" s="1" customFormat="1" ht="30" customHeight="1" x14ac:dyDescent="0.2">
      <c r="A176" s="372"/>
      <c r="B176" s="245"/>
      <c r="C176" s="551" t="s">
        <v>1127</v>
      </c>
      <c r="D176" s="698"/>
      <c r="E176" s="698"/>
      <c r="F176" s="698"/>
      <c r="G176" s="698"/>
      <c r="H176" s="698"/>
      <c r="I176" s="698"/>
      <c r="J176" s="698"/>
      <c r="K176" s="698"/>
      <c r="L176" s="698"/>
      <c r="M176" s="698"/>
      <c r="N176" s="698"/>
      <c r="O176" s="698"/>
      <c r="P176" s="698"/>
      <c r="Q176" s="698"/>
      <c r="R176" s="698"/>
      <c r="S176" s="698"/>
      <c r="T176" s="698"/>
      <c r="U176" s="698"/>
      <c r="V176" s="698"/>
      <c r="W176" s="698"/>
      <c r="X176" s="698"/>
      <c r="Y176" s="698"/>
      <c r="Z176" s="699"/>
      <c r="AA176" s="10"/>
      <c r="AB176" s="59"/>
      <c r="AC176" s="219"/>
      <c r="AD176" s="219"/>
      <c r="AE176" s="219"/>
      <c r="AF176" s="219"/>
      <c r="AG176" s="219"/>
      <c r="AH176" s="219"/>
      <c r="AI176" s="219"/>
      <c r="AJ176" s="219"/>
      <c r="AK176" s="219"/>
      <c r="AL176" s="219"/>
      <c r="AM176" s="219"/>
      <c r="AN176" s="219"/>
      <c r="AO176" s="219"/>
      <c r="AP176" s="219"/>
      <c r="AQ176" s="219"/>
      <c r="AR176" s="219"/>
      <c r="AS176" s="219"/>
      <c r="AT176" s="219"/>
      <c r="AU176" s="219"/>
      <c r="AV176" s="219"/>
      <c r="AW176" s="219"/>
      <c r="AX176" s="219"/>
      <c r="AY176" s="219"/>
      <c r="AZ176" s="219"/>
      <c r="BA176" s="219"/>
      <c r="BB176" s="219"/>
      <c r="BC176" s="219"/>
      <c r="BD176" s="219"/>
      <c r="BE176" s="219"/>
      <c r="BF176" s="219"/>
      <c r="BG176" s="219"/>
      <c r="BH176" s="219"/>
      <c r="BI176" s="219"/>
      <c r="BJ176" s="219"/>
      <c r="BK176" s="219"/>
      <c r="BL176" s="219"/>
      <c r="BM176" s="219"/>
      <c r="BN176" s="219"/>
      <c r="BO176" s="219"/>
      <c r="BP176" s="219"/>
      <c r="BQ176" s="219"/>
      <c r="BR176" s="219"/>
      <c r="BS176" s="219"/>
      <c r="BT176" s="219"/>
      <c r="BU176" s="219"/>
      <c r="BV176" s="219"/>
      <c r="BW176" s="219"/>
      <c r="BX176" s="219"/>
      <c r="BY176" s="219"/>
      <c r="BZ176" s="219"/>
      <c r="CA176" s="219"/>
      <c r="CB176" s="219"/>
      <c r="CC176" s="219"/>
      <c r="CD176" s="219"/>
      <c r="CE176" s="219"/>
    </row>
    <row r="177" spans="1:91" s="1" customFormat="1" ht="30" customHeight="1" x14ac:dyDescent="0.2">
      <c r="A177" s="372"/>
      <c r="B177" s="245"/>
      <c r="C177" s="551" t="s">
        <v>1128</v>
      </c>
      <c r="D177" s="698"/>
      <c r="E177" s="698"/>
      <c r="F177" s="698"/>
      <c r="G177" s="698"/>
      <c r="H177" s="698"/>
      <c r="I177" s="698"/>
      <c r="J177" s="698"/>
      <c r="K177" s="698"/>
      <c r="L177" s="698"/>
      <c r="M177" s="698"/>
      <c r="N177" s="698"/>
      <c r="O177" s="698"/>
      <c r="P177" s="698"/>
      <c r="Q177" s="698"/>
      <c r="R177" s="698"/>
      <c r="S177" s="698"/>
      <c r="T177" s="698"/>
      <c r="U177" s="698"/>
      <c r="V177" s="698"/>
      <c r="W177" s="698"/>
      <c r="X177" s="698"/>
      <c r="Y177" s="698"/>
      <c r="Z177" s="699"/>
      <c r="AA177" s="10"/>
      <c r="AB177" s="59"/>
      <c r="AC177" s="219"/>
      <c r="AD177" s="219"/>
      <c r="AE177" s="219"/>
      <c r="AF177" s="219"/>
      <c r="AG177" s="219"/>
      <c r="AH177" s="219"/>
      <c r="AI177" s="219"/>
      <c r="AJ177" s="219"/>
      <c r="AK177" s="219"/>
      <c r="AL177" s="219"/>
      <c r="AM177" s="219"/>
      <c r="AN177" s="219"/>
      <c r="AO177" s="219"/>
      <c r="AP177" s="219"/>
      <c r="AQ177" s="219"/>
      <c r="AR177" s="219"/>
      <c r="AS177" s="219"/>
      <c r="AT177" s="219"/>
      <c r="AU177" s="219"/>
      <c r="AV177" s="219"/>
      <c r="AW177" s="219"/>
      <c r="AX177" s="219"/>
      <c r="AY177" s="219"/>
      <c r="AZ177" s="219"/>
      <c r="BA177" s="219"/>
      <c r="BB177" s="219"/>
      <c r="BC177" s="219"/>
      <c r="BD177" s="219"/>
      <c r="BE177" s="219"/>
      <c r="BF177" s="219"/>
      <c r="BG177" s="219"/>
      <c r="BH177" s="219"/>
      <c r="BI177" s="219"/>
      <c r="BJ177" s="219"/>
      <c r="BK177" s="219"/>
      <c r="BL177" s="219"/>
      <c r="BM177" s="219"/>
      <c r="BN177" s="219"/>
      <c r="BO177" s="219"/>
      <c r="BP177" s="219"/>
      <c r="BQ177" s="219"/>
      <c r="BR177" s="219"/>
      <c r="BS177" s="219"/>
      <c r="BT177" s="219"/>
      <c r="BU177" s="219"/>
      <c r="BV177" s="219"/>
      <c r="BW177" s="219"/>
      <c r="BX177" s="219"/>
      <c r="BY177" s="219"/>
      <c r="BZ177" s="219"/>
      <c r="CA177" s="219"/>
      <c r="CB177" s="219"/>
      <c r="CC177" s="219"/>
      <c r="CD177" s="219"/>
      <c r="CE177" s="219"/>
    </row>
    <row r="178" spans="1:91" s="1" customFormat="1" ht="45" customHeight="1" x14ac:dyDescent="0.2">
      <c r="A178" s="372"/>
      <c r="B178" s="231" t="s">
        <v>209</v>
      </c>
      <c r="C178" s="323" t="s">
        <v>1129</v>
      </c>
      <c r="D178" s="626"/>
      <c r="E178" s="673"/>
      <c r="F178" s="626"/>
      <c r="G178" s="673"/>
      <c r="H178" s="626"/>
      <c r="I178" s="673"/>
      <c r="J178" s="626"/>
      <c r="K178" s="673"/>
      <c r="L178" s="626"/>
      <c r="M178" s="673"/>
      <c r="N178" s="626"/>
      <c r="O178" s="673"/>
      <c r="P178" s="626"/>
      <c r="Q178" s="673"/>
      <c r="R178" s="626"/>
      <c r="S178" s="673"/>
      <c r="T178" s="626"/>
      <c r="U178" s="673"/>
      <c r="V178" s="626"/>
      <c r="W178" s="673"/>
      <c r="X178" s="194"/>
      <c r="Y178" s="110">
        <f t="shared" si="25"/>
        <v>0</v>
      </c>
      <c r="Z178" s="369">
        <v>10</v>
      </c>
      <c r="AA178" s="10">
        <f t="shared" si="26"/>
        <v>0</v>
      </c>
      <c r="AB178" s="437"/>
      <c r="AC178" s="219"/>
      <c r="AD178" s="222"/>
      <c r="AE178" s="219"/>
      <c r="AF178" s="219"/>
      <c r="AG178" s="219"/>
      <c r="AH178" s="219"/>
      <c r="AI178" s="219"/>
      <c r="AJ178" s="219"/>
      <c r="AK178" s="219"/>
      <c r="AL178" s="219"/>
      <c r="AM178" s="219"/>
      <c r="AN178" s="219"/>
      <c r="AO178" s="219"/>
      <c r="AP178" s="219"/>
      <c r="AQ178" s="219"/>
      <c r="AR178" s="219"/>
      <c r="AS178" s="219"/>
      <c r="AT178" s="219"/>
      <c r="AU178" s="219"/>
      <c r="AV178" s="219"/>
      <c r="AW178" s="219"/>
      <c r="AX178" s="219"/>
      <c r="AY178" s="219"/>
      <c r="AZ178" s="219"/>
      <c r="BA178" s="219"/>
      <c r="BB178" s="219"/>
      <c r="BC178" s="219"/>
      <c r="BD178" s="219"/>
      <c r="BE178" s="219"/>
      <c r="BF178" s="219"/>
      <c r="BG178" s="219"/>
      <c r="BH178" s="219"/>
      <c r="BI178" s="219"/>
      <c r="BJ178" s="219"/>
      <c r="BK178" s="219"/>
      <c r="BL178" s="219"/>
      <c r="BM178" s="219"/>
      <c r="BN178" s="219"/>
      <c r="BO178" s="219"/>
      <c r="BP178" s="219"/>
      <c r="BQ178" s="219"/>
      <c r="BR178" s="219"/>
      <c r="BS178" s="219"/>
      <c r="BT178" s="219"/>
      <c r="BU178" s="219"/>
      <c r="BV178" s="219"/>
      <c r="BW178" s="219"/>
      <c r="BX178" s="219"/>
      <c r="BY178" s="219"/>
      <c r="BZ178" s="219"/>
      <c r="CA178" s="219"/>
      <c r="CB178" s="219"/>
      <c r="CC178" s="219"/>
      <c r="CD178" s="219"/>
      <c r="CE178" s="219"/>
      <c r="CF178" s="219"/>
      <c r="CG178" s="59"/>
      <c r="CH178" s="59"/>
      <c r="CI178" s="59"/>
      <c r="CJ178" s="59"/>
      <c r="CK178" s="59"/>
      <c r="CL178" s="59"/>
      <c r="CM178" s="59"/>
    </row>
    <row r="179" spans="1:91" s="1" customFormat="1" ht="30" customHeight="1" x14ac:dyDescent="0.2">
      <c r="A179" s="372"/>
      <c r="B179" s="245"/>
      <c r="C179" s="551" t="s">
        <v>1130</v>
      </c>
      <c r="D179" s="698"/>
      <c r="E179" s="698"/>
      <c r="F179" s="698"/>
      <c r="G179" s="698"/>
      <c r="H179" s="698"/>
      <c r="I179" s="698"/>
      <c r="J179" s="698"/>
      <c r="K179" s="698"/>
      <c r="L179" s="698"/>
      <c r="M179" s="698"/>
      <c r="N179" s="698"/>
      <c r="O179" s="698"/>
      <c r="P179" s="698"/>
      <c r="Q179" s="698"/>
      <c r="R179" s="698"/>
      <c r="S179" s="698"/>
      <c r="T179" s="698"/>
      <c r="U179" s="698"/>
      <c r="V179" s="698"/>
      <c r="W179" s="698"/>
      <c r="X179" s="698"/>
      <c r="Y179" s="698"/>
      <c r="Z179" s="699"/>
      <c r="AA179" s="10"/>
      <c r="AB179" s="59"/>
      <c r="AC179" s="219"/>
      <c r="AD179" s="219"/>
      <c r="AE179" s="219"/>
      <c r="AF179" s="219"/>
      <c r="AG179" s="219"/>
      <c r="AH179" s="219"/>
      <c r="AI179" s="219"/>
      <c r="AJ179" s="219"/>
      <c r="AK179" s="219"/>
      <c r="AL179" s="219"/>
      <c r="AM179" s="219"/>
      <c r="AN179" s="219"/>
      <c r="AO179" s="219"/>
      <c r="AP179" s="219"/>
      <c r="AQ179" s="219"/>
      <c r="AR179" s="219"/>
      <c r="AS179" s="219"/>
      <c r="AT179" s="219"/>
      <c r="AU179" s="219"/>
      <c r="AV179" s="219"/>
      <c r="AW179" s="219"/>
      <c r="AX179" s="219"/>
      <c r="AY179" s="219"/>
      <c r="AZ179" s="219"/>
      <c r="BA179" s="219"/>
      <c r="BB179" s="219"/>
      <c r="BC179" s="219"/>
      <c r="BD179" s="219"/>
      <c r="BE179" s="219"/>
      <c r="BF179" s="219"/>
      <c r="BG179" s="219"/>
      <c r="BH179" s="219"/>
      <c r="BI179" s="219"/>
      <c r="BJ179" s="219"/>
      <c r="BK179" s="219"/>
      <c r="BL179" s="219"/>
      <c r="BM179" s="219"/>
      <c r="BN179" s="219"/>
      <c r="BO179" s="219"/>
      <c r="BP179" s="219"/>
      <c r="BQ179" s="219"/>
      <c r="BR179" s="219"/>
      <c r="BS179" s="219"/>
      <c r="BT179" s="219"/>
      <c r="BU179" s="219"/>
      <c r="BV179" s="219"/>
      <c r="BW179" s="219"/>
      <c r="BX179" s="219"/>
      <c r="BY179" s="219"/>
      <c r="BZ179" s="219"/>
      <c r="CA179" s="219"/>
      <c r="CB179" s="219"/>
      <c r="CC179" s="219"/>
      <c r="CD179" s="219"/>
      <c r="CE179" s="219"/>
    </row>
    <row r="180" spans="1:91" s="1" customFormat="1" ht="126" customHeight="1" x14ac:dyDescent="0.2">
      <c r="A180" s="372"/>
      <c r="B180" s="231" t="s">
        <v>1131</v>
      </c>
      <c r="C180" s="323" t="s">
        <v>1197</v>
      </c>
      <c r="D180" s="626"/>
      <c r="E180" s="673"/>
      <c r="F180" s="626"/>
      <c r="G180" s="673"/>
      <c r="H180" s="626"/>
      <c r="I180" s="673"/>
      <c r="J180" s="626"/>
      <c r="K180" s="673"/>
      <c r="L180" s="626"/>
      <c r="M180" s="673"/>
      <c r="N180" s="626"/>
      <c r="O180" s="673"/>
      <c r="P180" s="626"/>
      <c r="Q180" s="673"/>
      <c r="R180" s="626"/>
      <c r="S180" s="673"/>
      <c r="T180" s="626"/>
      <c r="U180" s="673"/>
      <c r="V180" s="626"/>
      <c r="W180" s="673"/>
      <c r="X180" s="194"/>
      <c r="Y180" s="110">
        <f t="shared" si="25"/>
        <v>0</v>
      </c>
      <c r="Z180" s="369">
        <v>10</v>
      </c>
      <c r="AA180" s="10">
        <f t="shared" si="26"/>
        <v>0</v>
      </c>
      <c r="AB180" s="437"/>
      <c r="AC180" s="219"/>
      <c r="AD180" s="222"/>
      <c r="AE180" s="219"/>
      <c r="AF180" s="219"/>
      <c r="AG180" s="219"/>
      <c r="AH180" s="219"/>
      <c r="AI180" s="219"/>
      <c r="AJ180" s="219"/>
      <c r="AK180" s="219"/>
      <c r="AL180" s="219"/>
      <c r="AM180" s="219"/>
      <c r="AN180" s="219"/>
      <c r="AO180" s="219"/>
      <c r="AP180" s="219"/>
      <c r="AQ180" s="219"/>
      <c r="AR180" s="219"/>
      <c r="AS180" s="219"/>
      <c r="AT180" s="219"/>
      <c r="AU180" s="219"/>
      <c r="AV180" s="219"/>
      <c r="AW180" s="219"/>
      <c r="AX180" s="219"/>
      <c r="AY180" s="219"/>
      <c r="AZ180" s="219"/>
      <c r="BA180" s="219"/>
      <c r="BB180" s="219"/>
      <c r="BC180" s="219"/>
      <c r="BD180" s="219"/>
      <c r="BE180" s="219"/>
      <c r="BF180" s="219"/>
      <c r="BG180" s="219"/>
      <c r="BH180" s="219"/>
      <c r="BI180" s="219"/>
      <c r="BJ180" s="219"/>
      <c r="BK180" s="219"/>
      <c r="BL180" s="219"/>
      <c r="BM180" s="219"/>
      <c r="BN180" s="219"/>
      <c r="BO180" s="219"/>
      <c r="BP180" s="219"/>
      <c r="BQ180" s="219"/>
      <c r="BR180" s="219"/>
      <c r="BS180" s="219"/>
      <c r="BT180" s="219"/>
      <c r="BU180" s="219"/>
      <c r="BV180" s="219"/>
      <c r="BW180" s="219"/>
      <c r="BX180" s="219"/>
      <c r="BY180" s="219"/>
      <c r="BZ180" s="219"/>
      <c r="CA180" s="219"/>
      <c r="CB180" s="219"/>
      <c r="CC180" s="219"/>
      <c r="CD180" s="219"/>
      <c r="CE180" s="219"/>
      <c r="CF180" s="219"/>
      <c r="CG180" s="59"/>
      <c r="CH180" s="59"/>
      <c r="CI180" s="59"/>
      <c r="CJ180" s="59"/>
      <c r="CK180" s="59"/>
      <c r="CL180" s="59"/>
      <c r="CM180" s="59"/>
    </row>
    <row r="181" spans="1:91" s="1" customFormat="1" ht="30" customHeight="1" x14ac:dyDescent="0.2">
      <c r="A181" s="372"/>
      <c r="B181" s="245"/>
      <c r="C181" s="551" t="s">
        <v>1132</v>
      </c>
      <c r="D181" s="698"/>
      <c r="E181" s="698"/>
      <c r="F181" s="698"/>
      <c r="G181" s="698"/>
      <c r="H181" s="698"/>
      <c r="I181" s="698"/>
      <c r="J181" s="698"/>
      <c r="K181" s="698"/>
      <c r="L181" s="698"/>
      <c r="M181" s="698"/>
      <c r="N181" s="698"/>
      <c r="O181" s="698"/>
      <c r="P181" s="698"/>
      <c r="Q181" s="698"/>
      <c r="R181" s="698"/>
      <c r="S181" s="698"/>
      <c r="T181" s="698"/>
      <c r="U181" s="698"/>
      <c r="V181" s="698"/>
      <c r="W181" s="698"/>
      <c r="X181" s="698"/>
      <c r="Y181" s="698"/>
      <c r="Z181" s="699"/>
      <c r="AA181" s="10"/>
      <c r="AB181" s="59"/>
      <c r="AC181" s="219"/>
      <c r="AD181" s="219"/>
      <c r="AE181" s="219"/>
      <c r="AF181" s="219"/>
      <c r="AG181" s="219"/>
      <c r="AH181" s="219"/>
      <c r="AI181" s="219"/>
      <c r="AJ181" s="219"/>
      <c r="AK181" s="219"/>
      <c r="AL181" s="219"/>
      <c r="AM181" s="219"/>
      <c r="AN181" s="219"/>
      <c r="AO181" s="219"/>
      <c r="AP181" s="219"/>
      <c r="AQ181" s="219"/>
      <c r="AR181" s="219"/>
      <c r="AS181" s="219"/>
      <c r="AT181" s="219"/>
      <c r="AU181" s="219"/>
      <c r="AV181" s="219"/>
      <c r="AW181" s="219"/>
      <c r="AX181" s="219"/>
      <c r="AY181" s="219"/>
      <c r="AZ181" s="219"/>
      <c r="BA181" s="219"/>
      <c r="BB181" s="219"/>
      <c r="BC181" s="219"/>
      <c r="BD181" s="219"/>
      <c r="BE181" s="219"/>
      <c r="BF181" s="219"/>
      <c r="BG181" s="219"/>
      <c r="BH181" s="219"/>
      <c r="BI181" s="219"/>
      <c r="BJ181" s="219"/>
      <c r="BK181" s="219"/>
      <c r="BL181" s="219"/>
      <c r="BM181" s="219"/>
      <c r="BN181" s="219"/>
      <c r="BO181" s="219"/>
      <c r="BP181" s="219"/>
      <c r="BQ181" s="219"/>
      <c r="BR181" s="219"/>
      <c r="BS181" s="219"/>
      <c r="BT181" s="219"/>
      <c r="BU181" s="219"/>
      <c r="BV181" s="219"/>
      <c r="BW181" s="219"/>
      <c r="BX181" s="219"/>
      <c r="BY181" s="219"/>
      <c r="BZ181" s="219"/>
      <c r="CA181" s="219"/>
      <c r="CB181" s="219"/>
      <c r="CC181" s="219"/>
      <c r="CD181" s="219"/>
      <c r="CE181" s="219"/>
    </row>
    <row r="182" spans="1:91" s="1" customFormat="1" ht="67.7" customHeight="1" x14ac:dyDescent="0.2">
      <c r="A182" s="372"/>
      <c r="B182" s="231" t="s">
        <v>378</v>
      </c>
      <c r="C182" s="323" t="s">
        <v>1133</v>
      </c>
      <c r="D182" s="626"/>
      <c r="E182" s="673"/>
      <c r="F182" s="626"/>
      <c r="G182" s="673"/>
      <c r="H182" s="626"/>
      <c r="I182" s="673"/>
      <c r="J182" s="626"/>
      <c r="K182" s="673"/>
      <c r="L182" s="626"/>
      <c r="M182" s="673"/>
      <c r="N182" s="626"/>
      <c r="O182" s="673"/>
      <c r="P182" s="626"/>
      <c r="Q182" s="673"/>
      <c r="R182" s="626"/>
      <c r="S182" s="673"/>
      <c r="T182" s="626"/>
      <c r="U182" s="673"/>
      <c r="V182" s="626"/>
      <c r="W182" s="673"/>
      <c r="X182" s="194"/>
      <c r="Y182" s="110">
        <f t="shared" si="25"/>
        <v>0</v>
      </c>
      <c r="Z182" s="369">
        <v>40</v>
      </c>
      <c r="AA182" s="10">
        <f t="shared" si="26"/>
        <v>0</v>
      </c>
      <c r="AB182" s="437"/>
      <c r="AC182" s="219"/>
      <c r="AD182" s="222" t="s">
        <v>52</v>
      </c>
      <c r="AE182" s="219"/>
      <c r="AF182" s="219"/>
      <c r="AG182" s="219"/>
      <c r="AH182" s="219"/>
      <c r="AI182" s="219"/>
      <c r="AJ182" s="219"/>
      <c r="AK182" s="219"/>
      <c r="AL182" s="219"/>
      <c r="AM182" s="219"/>
      <c r="AN182" s="219"/>
      <c r="AO182" s="219"/>
      <c r="AP182" s="219"/>
      <c r="AQ182" s="219"/>
      <c r="AR182" s="219"/>
      <c r="AS182" s="219"/>
      <c r="AT182" s="219"/>
      <c r="AU182" s="219"/>
      <c r="AV182" s="219"/>
      <c r="AW182" s="219"/>
      <c r="AX182" s="219"/>
      <c r="AY182" s="219"/>
      <c r="AZ182" s="219"/>
      <c r="BA182" s="219"/>
      <c r="BB182" s="219"/>
      <c r="BC182" s="219"/>
      <c r="BD182" s="219"/>
      <c r="BE182" s="219"/>
      <c r="BF182" s="219"/>
      <c r="BG182" s="219"/>
      <c r="BH182" s="219"/>
      <c r="BI182" s="219"/>
      <c r="BJ182" s="219"/>
      <c r="BK182" s="219"/>
      <c r="BL182" s="219"/>
      <c r="BM182" s="219"/>
      <c r="BN182" s="219"/>
      <c r="BO182" s="219"/>
      <c r="BP182" s="219"/>
      <c r="BQ182" s="219"/>
      <c r="BR182" s="219"/>
      <c r="BS182" s="219"/>
      <c r="BT182" s="219"/>
      <c r="BU182" s="219"/>
      <c r="BV182" s="219"/>
      <c r="BW182" s="219"/>
      <c r="BX182" s="219"/>
      <c r="BY182" s="219"/>
      <c r="BZ182" s="219"/>
      <c r="CA182" s="219"/>
      <c r="CB182" s="219"/>
      <c r="CC182" s="219"/>
      <c r="CD182" s="219"/>
      <c r="CE182" s="219"/>
      <c r="CF182" s="219"/>
      <c r="CG182" s="59"/>
      <c r="CH182" s="59"/>
      <c r="CI182" s="59"/>
      <c r="CJ182" s="59"/>
      <c r="CK182" s="59"/>
      <c r="CL182" s="59"/>
      <c r="CM182" s="59"/>
    </row>
    <row r="183" spans="1:91" s="1" customFormat="1" ht="30" customHeight="1" x14ac:dyDescent="0.2">
      <c r="A183" s="372"/>
      <c r="B183" s="245"/>
      <c r="C183" s="551" t="s">
        <v>1134</v>
      </c>
      <c r="D183" s="698"/>
      <c r="E183" s="698"/>
      <c r="F183" s="698"/>
      <c r="G183" s="698"/>
      <c r="H183" s="698"/>
      <c r="I183" s="698"/>
      <c r="J183" s="698"/>
      <c r="K183" s="698"/>
      <c r="L183" s="698"/>
      <c r="M183" s="698"/>
      <c r="N183" s="698"/>
      <c r="O183" s="698"/>
      <c r="P183" s="698"/>
      <c r="Q183" s="698"/>
      <c r="R183" s="698"/>
      <c r="S183" s="698"/>
      <c r="T183" s="698"/>
      <c r="U183" s="698"/>
      <c r="V183" s="698"/>
      <c r="W183" s="698"/>
      <c r="X183" s="698"/>
      <c r="Y183" s="698"/>
      <c r="Z183" s="699"/>
      <c r="AA183" s="10"/>
      <c r="AB183" s="59"/>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19"/>
      <c r="AY183" s="219"/>
      <c r="AZ183" s="219"/>
      <c r="BA183" s="219"/>
      <c r="BB183" s="219"/>
      <c r="BC183" s="219"/>
      <c r="BD183" s="219"/>
      <c r="BE183" s="219"/>
      <c r="BF183" s="219"/>
      <c r="BG183" s="219"/>
      <c r="BH183" s="219"/>
      <c r="BI183" s="219"/>
      <c r="BJ183" s="219"/>
      <c r="BK183" s="219"/>
      <c r="BL183" s="219"/>
      <c r="BM183" s="219"/>
      <c r="BN183" s="219"/>
      <c r="BO183" s="219"/>
      <c r="BP183" s="219"/>
      <c r="BQ183" s="219"/>
      <c r="BR183" s="219"/>
      <c r="BS183" s="219"/>
      <c r="BT183" s="219"/>
      <c r="BU183" s="219"/>
      <c r="BV183" s="219"/>
      <c r="BW183" s="219"/>
      <c r="BX183" s="219"/>
      <c r="BY183" s="219"/>
      <c r="BZ183" s="219"/>
      <c r="CA183" s="219"/>
      <c r="CB183" s="219"/>
      <c r="CC183" s="219"/>
      <c r="CD183" s="219"/>
      <c r="CE183" s="219"/>
    </row>
    <row r="184" spans="1:91" s="1" customFormat="1" ht="45" customHeight="1" x14ac:dyDescent="0.2">
      <c r="A184" s="372"/>
      <c r="B184" s="231" t="s">
        <v>1135</v>
      </c>
      <c r="C184" s="323" t="s">
        <v>1198</v>
      </c>
      <c r="D184" s="626"/>
      <c r="E184" s="673"/>
      <c r="F184" s="626"/>
      <c r="G184" s="673"/>
      <c r="H184" s="626"/>
      <c r="I184" s="673"/>
      <c r="J184" s="626"/>
      <c r="K184" s="673"/>
      <c r="L184" s="626"/>
      <c r="M184" s="673"/>
      <c r="N184" s="626"/>
      <c r="O184" s="673"/>
      <c r="P184" s="626"/>
      <c r="Q184" s="673"/>
      <c r="R184" s="626"/>
      <c r="S184" s="673"/>
      <c r="T184" s="626"/>
      <c r="U184" s="673"/>
      <c r="V184" s="626"/>
      <c r="W184" s="673"/>
      <c r="X184" s="194"/>
      <c r="Y184" s="110">
        <f t="shared" ref="Y184:Y185" si="27">IF(OR(D184="s",F184="s",H184="s",J184="s",L184="s",N184="s",P184="s",R184="s",T184="s",V184="s"), 0, IF(OR(D184="a",F184="a",H184="a",J184="a",L184="a",N184="a",P184="a",R184="a",T184="a",V184="a"),Z184,0))</f>
        <v>0</v>
      </c>
      <c r="Z184" s="369">
        <v>10</v>
      </c>
      <c r="AA184" s="10">
        <f t="shared" ref="AA184:AA185" si="28">COUNTIF(D184:W184,"a")+COUNTIF(D184:W184,"s")</f>
        <v>0</v>
      </c>
      <c r="AB184" s="437"/>
      <c r="AC184" s="219"/>
      <c r="AD184" s="222"/>
      <c r="AE184" s="219"/>
      <c r="AF184" s="219"/>
      <c r="AG184" s="219"/>
      <c r="AH184" s="219"/>
      <c r="AI184" s="219"/>
      <c r="AJ184" s="219"/>
      <c r="AK184" s="219"/>
      <c r="AL184" s="219"/>
      <c r="AM184" s="219"/>
      <c r="AN184" s="219"/>
      <c r="AO184" s="219"/>
      <c r="AP184" s="219"/>
      <c r="AQ184" s="219"/>
      <c r="AR184" s="219"/>
      <c r="AS184" s="219"/>
      <c r="AT184" s="219"/>
      <c r="AU184" s="219"/>
      <c r="AV184" s="219"/>
      <c r="AW184" s="219"/>
      <c r="AX184" s="219"/>
      <c r="AY184" s="219"/>
      <c r="AZ184" s="219"/>
      <c r="BA184" s="219"/>
      <c r="BB184" s="219"/>
      <c r="BC184" s="219"/>
      <c r="BD184" s="219"/>
      <c r="BE184" s="219"/>
      <c r="BF184" s="219"/>
      <c r="BG184" s="219"/>
      <c r="BH184" s="219"/>
      <c r="BI184" s="219"/>
      <c r="BJ184" s="219"/>
      <c r="BK184" s="219"/>
      <c r="BL184" s="219"/>
      <c r="BM184" s="219"/>
      <c r="BN184" s="219"/>
      <c r="BO184" s="219"/>
      <c r="BP184" s="219"/>
      <c r="BQ184" s="219"/>
      <c r="BR184" s="219"/>
      <c r="BS184" s="219"/>
      <c r="BT184" s="219"/>
      <c r="BU184" s="219"/>
      <c r="BV184" s="219"/>
      <c r="BW184" s="219"/>
      <c r="BX184" s="219"/>
      <c r="BY184" s="219"/>
      <c r="BZ184" s="219"/>
      <c r="CA184" s="219"/>
      <c r="CB184" s="219"/>
      <c r="CC184" s="219"/>
      <c r="CD184" s="219"/>
      <c r="CE184" s="219"/>
      <c r="CF184" s="219"/>
      <c r="CG184" s="59"/>
      <c r="CH184" s="59"/>
      <c r="CI184" s="59"/>
      <c r="CJ184" s="59"/>
      <c r="CK184" s="59"/>
      <c r="CL184" s="59"/>
      <c r="CM184" s="59"/>
    </row>
    <row r="185" spans="1:91" s="1" customFormat="1" ht="67.7" customHeight="1" x14ac:dyDescent="0.2">
      <c r="A185" s="372"/>
      <c r="B185" s="231" t="s">
        <v>1136</v>
      </c>
      <c r="C185" s="323" t="s">
        <v>1137</v>
      </c>
      <c r="D185" s="626"/>
      <c r="E185" s="673"/>
      <c r="F185" s="626"/>
      <c r="G185" s="673"/>
      <c r="H185" s="626"/>
      <c r="I185" s="673"/>
      <c r="J185" s="626"/>
      <c r="K185" s="673"/>
      <c r="L185" s="626"/>
      <c r="M185" s="673"/>
      <c r="N185" s="626"/>
      <c r="O185" s="673"/>
      <c r="P185" s="626"/>
      <c r="Q185" s="673"/>
      <c r="R185" s="626"/>
      <c r="S185" s="673"/>
      <c r="T185" s="626"/>
      <c r="U185" s="673"/>
      <c r="V185" s="626"/>
      <c r="W185" s="673"/>
      <c r="X185" s="194"/>
      <c r="Y185" s="110">
        <f t="shared" si="27"/>
        <v>0</v>
      </c>
      <c r="Z185" s="369">
        <v>5</v>
      </c>
      <c r="AA185" s="10">
        <f t="shared" si="28"/>
        <v>0</v>
      </c>
      <c r="AB185" s="437"/>
      <c r="AC185" s="219"/>
      <c r="AD185" s="222"/>
      <c r="AE185" s="219"/>
      <c r="AF185" s="219"/>
      <c r="AG185" s="219"/>
      <c r="AH185" s="219"/>
      <c r="AI185" s="219"/>
      <c r="AJ185" s="219"/>
      <c r="AK185" s="219"/>
      <c r="AL185" s="219"/>
      <c r="AM185" s="219"/>
      <c r="AN185" s="219"/>
      <c r="AO185" s="219"/>
      <c r="AP185" s="219"/>
      <c r="AQ185" s="219"/>
      <c r="AR185" s="219"/>
      <c r="AS185" s="219"/>
      <c r="AT185" s="219"/>
      <c r="AU185" s="219"/>
      <c r="AV185" s="219"/>
      <c r="AW185" s="219"/>
      <c r="AX185" s="219"/>
      <c r="AY185" s="219"/>
      <c r="AZ185" s="219"/>
      <c r="BA185" s="219"/>
      <c r="BB185" s="219"/>
      <c r="BC185" s="219"/>
      <c r="BD185" s="219"/>
      <c r="BE185" s="219"/>
      <c r="BF185" s="219"/>
      <c r="BG185" s="219"/>
      <c r="BH185" s="219"/>
      <c r="BI185" s="219"/>
      <c r="BJ185" s="219"/>
      <c r="BK185" s="219"/>
      <c r="BL185" s="219"/>
      <c r="BM185" s="219"/>
      <c r="BN185" s="219"/>
      <c r="BO185" s="219"/>
      <c r="BP185" s="219"/>
      <c r="BQ185" s="219"/>
      <c r="BR185" s="219"/>
      <c r="BS185" s="219"/>
      <c r="BT185" s="219"/>
      <c r="BU185" s="219"/>
      <c r="BV185" s="219"/>
      <c r="BW185" s="219"/>
      <c r="BX185" s="219"/>
      <c r="BY185" s="219"/>
      <c r="BZ185" s="219"/>
      <c r="CA185" s="219"/>
      <c r="CB185" s="219"/>
      <c r="CC185" s="219"/>
      <c r="CD185" s="219"/>
      <c r="CE185" s="219"/>
      <c r="CF185" s="219"/>
      <c r="CG185" s="59"/>
      <c r="CH185" s="59"/>
      <c r="CI185" s="59"/>
      <c r="CJ185" s="59"/>
      <c r="CK185" s="59"/>
      <c r="CL185" s="59"/>
      <c r="CM185" s="59"/>
    </row>
    <row r="186" spans="1:91" s="1" customFormat="1" ht="30" customHeight="1" x14ac:dyDescent="0.2">
      <c r="A186" s="372"/>
      <c r="B186" s="245"/>
      <c r="C186" s="551" t="s">
        <v>1138</v>
      </c>
      <c r="D186" s="698"/>
      <c r="E186" s="698"/>
      <c r="F186" s="698"/>
      <c r="G186" s="698"/>
      <c r="H186" s="698"/>
      <c r="I186" s="698"/>
      <c r="J186" s="698"/>
      <c r="K186" s="698"/>
      <c r="L186" s="698"/>
      <c r="M186" s="698"/>
      <c r="N186" s="698"/>
      <c r="O186" s="698"/>
      <c r="P186" s="698"/>
      <c r="Q186" s="698"/>
      <c r="R186" s="698"/>
      <c r="S186" s="698"/>
      <c r="T186" s="698"/>
      <c r="U186" s="698"/>
      <c r="V186" s="698"/>
      <c r="W186" s="698"/>
      <c r="X186" s="698"/>
      <c r="Y186" s="698"/>
      <c r="Z186" s="699"/>
      <c r="AA186" s="10"/>
      <c r="AB186" s="59"/>
      <c r="AC186" s="219"/>
      <c r="AD186" s="219"/>
      <c r="AE186" s="219"/>
      <c r="AF186" s="219"/>
      <c r="AG186" s="219"/>
      <c r="AH186" s="219"/>
      <c r="AI186" s="219"/>
      <c r="AJ186" s="219"/>
      <c r="AK186" s="219"/>
      <c r="AL186" s="219"/>
      <c r="AM186" s="219"/>
      <c r="AN186" s="219"/>
      <c r="AO186" s="219"/>
      <c r="AP186" s="219"/>
      <c r="AQ186" s="219"/>
      <c r="AR186" s="219"/>
      <c r="AS186" s="219"/>
      <c r="AT186" s="219"/>
      <c r="AU186" s="219"/>
      <c r="AV186" s="219"/>
      <c r="AW186" s="219"/>
      <c r="AX186" s="219"/>
      <c r="AY186" s="219"/>
      <c r="AZ186" s="219"/>
      <c r="BA186" s="219"/>
      <c r="BB186" s="219"/>
      <c r="BC186" s="219"/>
      <c r="BD186" s="219"/>
      <c r="BE186" s="219"/>
      <c r="BF186" s="219"/>
      <c r="BG186" s="219"/>
      <c r="BH186" s="219"/>
      <c r="BI186" s="219"/>
      <c r="BJ186" s="219"/>
      <c r="BK186" s="219"/>
      <c r="BL186" s="219"/>
      <c r="BM186" s="219"/>
      <c r="BN186" s="219"/>
      <c r="BO186" s="219"/>
      <c r="BP186" s="219"/>
      <c r="BQ186" s="219"/>
      <c r="BR186" s="219"/>
      <c r="BS186" s="219"/>
      <c r="BT186" s="219"/>
      <c r="BU186" s="219"/>
      <c r="BV186" s="219"/>
      <c r="BW186" s="219"/>
      <c r="BX186" s="219"/>
      <c r="BY186" s="219"/>
      <c r="BZ186" s="219"/>
      <c r="CA186" s="219"/>
      <c r="CB186" s="219"/>
      <c r="CC186" s="219"/>
      <c r="CD186" s="219"/>
      <c r="CE186" s="219"/>
    </row>
    <row r="187" spans="1:91" s="1" customFormat="1" ht="45" customHeight="1" x14ac:dyDescent="0.2">
      <c r="A187" s="372"/>
      <c r="B187" s="231" t="s">
        <v>105</v>
      </c>
      <c r="C187" s="323" t="s">
        <v>1139</v>
      </c>
      <c r="D187" s="626"/>
      <c r="E187" s="673"/>
      <c r="F187" s="626"/>
      <c r="G187" s="673"/>
      <c r="H187" s="626"/>
      <c r="I187" s="673"/>
      <c r="J187" s="626"/>
      <c r="K187" s="673"/>
      <c r="L187" s="626"/>
      <c r="M187" s="673"/>
      <c r="N187" s="626"/>
      <c r="O187" s="673"/>
      <c r="P187" s="626"/>
      <c r="Q187" s="673"/>
      <c r="R187" s="626"/>
      <c r="S187" s="673"/>
      <c r="T187" s="626"/>
      <c r="U187" s="673"/>
      <c r="V187" s="626"/>
      <c r="W187" s="673"/>
      <c r="X187" s="194"/>
      <c r="Y187" s="110">
        <f t="shared" ref="Y187" si="29">IF(OR(D187="s",F187="s",H187="s",J187="s",L187="s",N187="s",P187="s",R187="s",T187="s",V187="s"), 0, IF(OR(D187="a",F187="a",H187="a",J187="a",L187="a",N187="a",P187="a",R187="a",T187="a",V187="a"),Z187,0))</f>
        <v>0</v>
      </c>
      <c r="Z187" s="369">
        <v>10</v>
      </c>
      <c r="AA187" s="10">
        <f t="shared" ref="AA187" si="30">COUNTIF(D187:W187,"a")+COUNTIF(D187:W187,"s")</f>
        <v>0</v>
      </c>
      <c r="AB187" s="437"/>
      <c r="AC187" s="219"/>
      <c r="AD187" s="222" t="s">
        <v>52</v>
      </c>
      <c r="AE187" s="219"/>
      <c r="AF187" s="219"/>
      <c r="AG187" s="219"/>
      <c r="AH187" s="219"/>
      <c r="AI187" s="219"/>
      <c r="AJ187" s="219"/>
      <c r="AK187" s="219"/>
      <c r="AL187" s="219"/>
      <c r="AM187" s="219"/>
      <c r="AN187" s="219"/>
      <c r="AO187" s="219"/>
      <c r="AP187" s="219"/>
      <c r="AQ187" s="219"/>
      <c r="AR187" s="219"/>
      <c r="AS187" s="219"/>
      <c r="AT187" s="219"/>
      <c r="AU187" s="219"/>
      <c r="AV187" s="219"/>
      <c r="AW187" s="219"/>
      <c r="AX187" s="219"/>
      <c r="AY187" s="219"/>
      <c r="AZ187" s="219"/>
      <c r="BA187" s="219"/>
      <c r="BB187" s="219"/>
      <c r="BC187" s="219"/>
      <c r="BD187" s="219"/>
      <c r="BE187" s="219"/>
      <c r="BF187" s="219"/>
      <c r="BG187" s="219"/>
      <c r="BH187" s="219"/>
      <c r="BI187" s="219"/>
      <c r="BJ187" s="219"/>
      <c r="BK187" s="219"/>
      <c r="BL187" s="219"/>
      <c r="BM187" s="219"/>
      <c r="BN187" s="219"/>
      <c r="BO187" s="219"/>
      <c r="BP187" s="219"/>
      <c r="BQ187" s="219"/>
      <c r="BR187" s="219"/>
      <c r="BS187" s="219"/>
      <c r="BT187" s="219"/>
      <c r="BU187" s="219"/>
      <c r="BV187" s="219"/>
      <c r="BW187" s="219"/>
      <c r="BX187" s="219"/>
      <c r="BY187" s="219"/>
      <c r="BZ187" s="219"/>
      <c r="CA187" s="219"/>
      <c r="CB187" s="219"/>
      <c r="CC187" s="219"/>
      <c r="CD187" s="219"/>
      <c r="CE187" s="219"/>
      <c r="CF187" s="219"/>
      <c r="CG187" s="59"/>
      <c r="CH187" s="59"/>
      <c r="CI187" s="59"/>
      <c r="CJ187" s="59"/>
      <c r="CK187" s="59"/>
      <c r="CL187" s="59"/>
      <c r="CM187" s="59"/>
    </row>
    <row r="188" spans="1:91" s="1" customFormat="1" ht="67.7" customHeight="1" thickBot="1" x14ac:dyDescent="0.25">
      <c r="A188" s="372"/>
      <c r="B188" s="231" t="s">
        <v>1140</v>
      </c>
      <c r="C188" s="323" t="s">
        <v>1141</v>
      </c>
      <c r="D188" s="626"/>
      <c r="E188" s="673"/>
      <c r="F188" s="626"/>
      <c r="G188" s="673"/>
      <c r="H188" s="626"/>
      <c r="I188" s="673"/>
      <c r="J188" s="626"/>
      <c r="K188" s="673"/>
      <c r="L188" s="626"/>
      <c r="M188" s="673"/>
      <c r="N188" s="626"/>
      <c r="O188" s="673"/>
      <c r="P188" s="626"/>
      <c r="Q188" s="673"/>
      <c r="R188" s="626"/>
      <c r="S188" s="673"/>
      <c r="T188" s="626"/>
      <c r="U188" s="673"/>
      <c r="V188" s="626"/>
      <c r="W188" s="673"/>
      <c r="X188" s="194"/>
      <c r="Y188" s="110">
        <f t="shared" si="25"/>
        <v>0</v>
      </c>
      <c r="Z188" s="369">
        <v>5</v>
      </c>
      <c r="AA188" s="10">
        <f t="shared" si="26"/>
        <v>0</v>
      </c>
      <c r="AB188" s="437"/>
      <c r="AC188" s="219"/>
      <c r="AD188" s="222"/>
      <c r="AE188" s="439"/>
      <c r="AF188" s="219"/>
      <c r="AG188" s="219"/>
      <c r="AH188" s="219"/>
      <c r="AI188" s="219"/>
      <c r="AJ188" s="219"/>
      <c r="AK188" s="219"/>
      <c r="AL188" s="219"/>
      <c r="AM188" s="219"/>
      <c r="AN188" s="219"/>
      <c r="AO188" s="219"/>
      <c r="AP188" s="219"/>
      <c r="AQ188" s="219"/>
      <c r="AR188" s="219"/>
      <c r="AS188" s="219"/>
      <c r="AT188" s="219"/>
      <c r="AU188" s="219"/>
      <c r="AV188" s="219"/>
      <c r="AW188" s="219"/>
      <c r="AX188" s="219"/>
      <c r="AY188" s="219"/>
      <c r="AZ188" s="219"/>
      <c r="BA188" s="219"/>
      <c r="BB188" s="219"/>
      <c r="BC188" s="219"/>
      <c r="BD188" s="219"/>
      <c r="BE188" s="219"/>
      <c r="BF188" s="219"/>
      <c r="BG188" s="219"/>
      <c r="BH188" s="219"/>
      <c r="BI188" s="219"/>
      <c r="BJ188" s="219"/>
      <c r="BK188" s="219"/>
      <c r="BL188" s="219"/>
      <c r="BM188" s="219"/>
      <c r="BN188" s="219"/>
      <c r="BO188" s="219"/>
      <c r="BP188" s="219"/>
      <c r="BQ188" s="219"/>
      <c r="BR188" s="219"/>
      <c r="BS188" s="219"/>
      <c r="BT188" s="219"/>
      <c r="BU188" s="219"/>
      <c r="BV188" s="219"/>
      <c r="BW188" s="219"/>
      <c r="BX188" s="219"/>
      <c r="BY188" s="219"/>
      <c r="BZ188" s="219"/>
      <c r="CA188" s="219"/>
      <c r="CB188" s="219"/>
      <c r="CC188" s="219"/>
      <c r="CD188" s="219"/>
      <c r="CE188" s="219"/>
      <c r="CF188" s="219"/>
      <c r="CG188" s="59"/>
      <c r="CH188" s="59"/>
      <c r="CI188" s="59"/>
      <c r="CJ188" s="59"/>
      <c r="CK188" s="59"/>
      <c r="CL188" s="59"/>
      <c r="CM188" s="59"/>
    </row>
    <row r="189" spans="1:91" s="1" customFormat="1" ht="21" customHeight="1" thickTop="1" thickBot="1" x14ac:dyDescent="0.25">
      <c r="A189" s="372"/>
      <c r="B189" s="61"/>
      <c r="C189" s="136"/>
      <c r="D189" s="679" t="s">
        <v>198</v>
      </c>
      <c r="E189" s="683"/>
      <c r="F189" s="683"/>
      <c r="G189" s="683"/>
      <c r="H189" s="683"/>
      <c r="I189" s="683"/>
      <c r="J189" s="683"/>
      <c r="K189" s="683"/>
      <c r="L189" s="683"/>
      <c r="M189" s="683"/>
      <c r="N189" s="683"/>
      <c r="O189" s="683"/>
      <c r="P189" s="683"/>
      <c r="Q189" s="683"/>
      <c r="R189" s="683"/>
      <c r="S189" s="683"/>
      <c r="T189" s="683"/>
      <c r="U189" s="683"/>
      <c r="V189" s="683"/>
      <c r="W189" s="683"/>
      <c r="X189" s="684"/>
      <c r="Y189" s="22">
        <f>SUM(Y173:Y188)</f>
        <v>0</v>
      </c>
      <c r="Z189" s="370">
        <f>SUM(Z173:Z188)</f>
        <v>120</v>
      </c>
      <c r="AA189" s="10"/>
      <c r="AB189" s="59"/>
      <c r="AC189" s="219"/>
      <c r="AD189" s="222"/>
      <c r="AE189" s="219"/>
      <c r="AF189" s="219"/>
      <c r="AG189" s="219"/>
      <c r="AH189" s="219"/>
      <c r="AI189" s="219"/>
      <c r="AJ189" s="219"/>
      <c r="AK189" s="219"/>
      <c r="AL189" s="219"/>
      <c r="AM189" s="219"/>
      <c r="AN189" s="219"/>
      <c r="AO189" s="219"/>
      <c r="AP189" s="219"/>
      <c r="AQ189" s="219"/>
      <c r="AR189" s="219"/>
      <c r="AS189" s="219"/>
      <c r="AT189" s="219"/>
      <c r="AU189" s="219"/>
      <c r="AV189" s="219"/>
      <c r="AW189" s="219"/>
      <c r="AX189" s="219"/>
      <c r="AY189" s="219"/>
      <c r="AZ189" s="219"/>
      <c r="BA189" s="219"/>
      <c r="BB189" s="219"/>
      <c r="BC189" s="219"/>
      <c r="BD189" s="219"/>
      <c r="BE189" s="219"/>
      <c r="BF189" s="219"/>
      <c r="BG189" s="219"/>
      <c r="BH189" s="219"/>
      <c r="BI189" s="219"/>
      <c r="BJ189" s="219"/>
      <c r="BK189" s="219"/>
      <c r="BL189" s="219"/>
      <c r="BM189" s="219"/>
      <c r="BN189" s="219"/>
      <c r="BO189" s="219"/>
      <c r="BP189" s="219"/>
      <c r="BQ189" s="219"/>
      <c r="BR189" s="219"/>
      <c r="BS189" s="219"/>
      <c r="BT189" s="219"/>
      <c r="BU189" s="219"/>
      <c r="BV189" s="219"/>
      <c r="BW189" s="219"/>
      <c r="BX189" s="219"/>
      <c r="BY189" s="219"/>
      <c r="BZ189" s="219"/>
      <c r="CA189" s="219"/>
      <c r="CB189" s="219"/>
      <c r="CC189" s="219"/>
      <c r="CD189" s="219"/>
      <c r="CE189" s="219"/>
      <c r="CF189" s="219"/>
      <c r="CG189" s="59"/>
      <c r="CH189" s="59"/>
      <c r="CI189" s="59"/>
      <c r="CJ189" s="59"/>
      <c r="CK189" s="59"/>
      <c r="CL189" s="59"/>
      <c r="CM189" s="59"/>
    </row>
    <row r="190" spans="1:91" s="1" customFormat="1" ht="21" customHeight="1" thickBot="1" x14ac:dyDescent="0.25">
      <c r="A190" s="361"/>
      <c r="B190" s="166"/>
      <c r="C190" s="278"/>
      <c r="D190" s="705"/>
      <c r="E190" s="706"/>
      <c r="F190" s="676">
        <v>60</v>
      </c>
      <c r="G190" s="677"/>
      <c r="H190" s="677"/>
      <c r="I190" s="677"/>
      <c r="J190" s="677"/>
      <c r="K190" s="677"/>
      <c r="L190" s="677"/>
      <c r="M190" s="677"/>
      <c r="N190" s="677"/>
      <c r="O190" s="677"/>
      <c r="P190" s="677"/>
      <c r="Q190" s="677"/>
      <c r="R190" s="677"/>
      <c r="S190" s="677"/>
      <c r="T190" s="677"/>
      <c r="U190" s="677"/>
      <c r="V190" s="677"/>
      <c r="W190" s="677"/>
      <c r="X190" s="677"/>
      <c r="Y190" s="677"/>
      <c r="Z190" s="678"/>
      <c r="AA190" s="10"/>
      <c r="AB190" s="59"/>
      <c r="AC190" s="219"/>
      <c r="AD190" s="222"/>
      <c r="AE190" s="219"/>
      <c r="AF190" s="219"/>
      <c r="AG190" s="219"/>
      <c r="AH190" s="219"/>
      <c r="AI190" s="219"/>
      <c r="AJ190" s="219"/>
      <c r="AK190" s="219"/>
      <c r="AL190" s="219"/>
      <c r="AM190" s="219"/>
      <c r="AN190" s="219"/>
      <c r="AO190" s="219"/>
      <c r="AP190" s="219"/>
      <c r="AQ190" s="219"/>
      <c r="AR190" s="219"/>
      <c r="AS190" s="219"/>
      <c r="AT190" s="219"/>
      <c r="AU190" s="219"/>
      <c r="AV190" s="219"/>
      <c r="AW190" s="219"/>
      <c r="AX190" s="219"/>
      <c r="AY190" s="219"/>
      <c r="AZ190" s="219"/>
      <c r="BA190" s="219"/>
      <c r="BB190" s="219"/>
      <c r="BC190" s="219"/>
      <c r="BD190" s="219"/>
      <c r="BE190" s="219"/>
      <c r="BF190" s="219"/>
      <c r="BG190" s="219"/>
      <c r="BH190" s="219"/>
      <c r="BI190" s="219"/>
      <c r="BJ190" s="219"/>
      <c r="BK190" s="219"/>
      <c r="BL190" s="219"/>
      <c r="BM190" s="219"/>
      <c r="BN190" s="219"/>
      <c r="BO190" s="219"/>
      <c r="BP190" s="219"/>
      <c r="BQ190" s="219"/>
      <c r="BR190" s="219"/>
      <c r="BS190" s="219"/>
      <c r="BT190" s="219"/>
      <c r="BU190" s="219"/>
      <c r="BV190" s="219"/>
      <c r="BW190" s="219"/>
      <c r="BX190" s="219"/>
      <c r="BY190" s="219"/>
      <c r="BZ190" s="219"/>
      <c r="CA190" s="219"/>
      <c r="CB190" s="219"/>
      <c r="CC190" s="219"/>
      <c r="CD190" s="219"/>
      <c r="CE190" s="219"/>
      <c r="CF190" s="219"/>
      <c r="CG190" s="59"/>
      <c r="CH190" s="59"/>
      <c r="CI190" s="59"/>
      <c r="CJ190" s="59"/>
      <c r="CK190" s="59"/>
      <c r="CL190" s="59"/>
      <c r="CM190" s="59"/>
    </row>
    <row r="191" spans="1:91" ht="33" customHeight="1" thickBot="1" x14ac:dyDescent="0.25">
      <c r="A191" s="365"/>
      <c r="B191" s="290">
        <v>4000</v>
      </c>
      <c r="C191" s="674" t="s">
        <v>379</v>
      </c>
      <c r="D191" s="675"/>
      <c r="E191" s="675"/>
      <c r="F191" s="675"/>
      <c r="G191" s="675"/>
      <c r="H191" s="675"/>
      <c r="I191" s="675"/>
      <c r="J191" s="675"/>
      <c r="K191" s="675"/>
      <c r="L191" s="675"/>
      <c r="M191" s="675"/>
      <c r="N191" s="675"/>
      <c r="O191" s="675"/>
      <c r="P191" s="675"/>
      <c r="Q191" s="675"/>
      <c r="R191" s="675"/>
      <c r="S191" s="675"/>
      <c r="T191" s="675"/>
      <c r="U191" s="675"/>
      <c r="V191" s="675"/>
      <c r="W191" s="675"/>
      <c r="X191" s="675"/>
      <c r="Y191" s="675"/>
      <c r="Z191" s="675"/>
      <c r="AA191" s="59"/>
      <c r="AD191" s="229"/>
    </row>
    <row r="192" spans="1:91" ht="30" customHeight="1" thickBot="1" x14ac:dyDescent="0.25">
      <c r="A192" s="372"/>
      <c r="B192" s="254" t="s">
        <v>298</v>
      </c>
      <c r="C192" s="157" t="s">
        <v>194</v>
      </c>
      <c r="D192" s="24" t="s">
        <v>569</v>
      </c>
      <c r="E192" s="27"/>
      <c r="F192" s="25"/>
      <c r="G192" s="28"/>
      <c r="H192" s="24" t="s">
        <v>569</v>
      </c>
      <c r="I192" s="27"/>
      <c r="J192" s="26" t="s">
        <v>569</v>
      </c>
      <c r="K192" s="28"/>
      <c r="L192" s="24"/>
      <c r="M192" s="27"/>
      <c r="N192" s="25" t="s">
        <v>569</v>
      </c>
      <c r="O192" s="28"/>
      <c r="P192" s="24"/>
      <c r="Q192" s="27"/>
      <c r="R192" s="25"/>
      <c r="S192" s="28"/>
      <c r="T192" s="24"/>
      <c r="U192" s="27"/>
      <c r="V192" s="25" t="s">
        <v>569</v>
      </c>
      <c r="W192" s="27"/>
      <c r="X192" s="27"/>
      <c r="Y192" s="36"/>
      <c r="Z192" s="32"/>
      <c r="AA192" s="59"/>
      <c r="AD192" s="229"/>
    </row>
    <row r="193" spans="1:91" ht="27.95" customHeight="1" x14ac:dyDescent="0.2">
      <c r="A193" s="372"/>
      <c r="B193" s="245" t="s">
        <v>215</v>
      </c>
      <c r="C193" s="134" t="s">
        <v>380</v>
      </c>
      <c r="D193" s="682"/>
      <c r="E193" s="682"/>
      <c r="F193" s="682"/>
      <c r="G193" s="682"/>
      <c r="H193" s="685"/>
      <c r="I193" s="682"/>
      <c r="J193" s="682"/>
      <c r="K193" s="682"/>
      <c r="L193" s="682"/>
      <c r="M193" s="682"/>
      <c r="N193" s="682"/>
      <c r="O193" s="682"/>
      <c r="P193" s="682"/>
      <c r="Q193" s="682"/>
      <c r="R193" s="682"/>
      <c r="S193" s="682"/>
      <c r="T193" s="682"/>
      <c r="U193" s="682"/>
      <c r="V193" s="682"/>
      <c r="W193" s="682"/>
      <c r="X193" s="113"/>
      <c r="Y193" s="107">
        <f>IF(OR(D193="s",F193="s",H193="s",J193="s",L193="s",N193="s",P193="s",R193="s",T193="s",V193="s"), 0, IF(OR(D193="a",F193="a",H193="a",J193="a",L193="a",N193="a",P193="a",R193="a",T193="a",V193="a"),Z193,0))</f>
        <v>0</v>
      </c>
      <c r="Z193" s="384">
        <v>10</v>
      </c>
      <c r="AA193" s="56">
        <f>COUNTIF(D193:W193,"a")+COUNTIF(D193:W193,"s")</f>
        <v>0</v>
      </c>
      <c r="AB193" s="437"/>
      <c r="AD193" s="229" t="s">
        <v>52</v>
      </c>
    </row>
    <row r="194" spans="1:91" ht="45" customHeight="1" x14ac:dyDescent="0.2">
      <c r="A194" s="372"/>
      <c r="B194" s="245" t="s">
        <v>391</v>
      </c>
      <c r="C194" s="133" t="s">
        <v>96</v>
      </c>
      <c r="D194" s="682"/>
      <c r="E194" s="682"/>
      <c r="F194" s="682"/>
      <c r="G194" s="682"/>
      <c r="H194" s="685"/>
      <c r="I194" s="682"/>
      <c r="J194" s="682"/>
      <c r="K194" s="682"/>
      <c r="L194" s="682"/>
      <c r="M194" s="682"/>
      <c r="N194" s="682"/>
      <c r="O194" s="682"/>
      <c r="P194" s="682"/>
      <c r="Q194" s="682"/>
      <c r="R194" s="682"/>
      <c r="S194" s="682"/>
      <c r="T194" s="682"/>
      <c r="U194" s="682"/>
      <c r="V194" s="682"/>
      <c r="W194" s="682"/>
      <c r="X194" s="113"/>
      <c r="Y194" s="107">
        <f>IF(OR(D194="s",F194="s",H194="s",J194="s",L194="s",N194="s",P194="s",R194="s",T194="s",V194="s"), 0, IF(OR(D194="a",F194="a",H194="a",J194="a",L194="a",N194="a",P194="a",R194="a",T194="a",V194="a"),Z194,0))</f>
        <v>0</v>
      </c>
      <c r="Z194" s="384">
        <v>20</v>
      </c>
      <c r="AA194" s="56">
        <f>COUNTIF(D194:W194,"a")+COUNTIF(D194:W194,"s")</f>
        <v>0</v>
      </c>
      <c r="AB194" s="437"/>
      <c r="AD194" s="229"/>
    </row>
    <row r="195" spans="1:91" ht="27.95" customHeight="1" x14ac:dyDescent="0.2">
      <c r="A195" s="372"/>
      <c r="B195" s="245" t="s">
        <v>392</v>
      </c>
      <c r="C195" s="134" t="s">
        <v>174</v>
      </c>
      <c r="D195" s="682"/>
      <c r="E195" s="682"/>
      <c r="F195" s="682"/>
      <c r="G195" s="682"/>
      <c r="H195" s="685"/>
      <c r="I195" s="682"/>
      <c r="J195" s="682"/>
      <c r="K195" s="682"/>
      <c r="L195" s="682"/>
      <c r="M195" s="682"/>
      <c r="N195" s="682"/>
      <c r="O195" s="682"/>
      <c r="P195" s="682"/>
      <c r="Q195" s="682"/>
      <c r="R195" s="682"/>
      <c r="S195" s="682"/>
      <c r="T195" s="682"/>
      <c r="U195" s="682"/>
      <c r="V195" s="682"/>
      <c r="W195" s="682"/>
      <c r="X195" s="113"/>
      <c r="Y195" s="107">
        <f>IF(OR(D195="s",F195="s",H195="s",J195="s",L195="s",N195="s",P195="s",R195="s",T195="s",V195="s"), 0, IF(OR(D195="a",F195="a",H195="a",J195="a",L195="a",N195="a",P195="a",R195="a",T195="a",V195="a"),Z195,0))</f>
        <v>0</v>
      </c>
      <c r="Z195" s="384">
        <v>10</v>
      </c>
      <c r="AA195" s="56">
        <f>COUNTIF(D195:W195,"a")+COUNTIF(D195:W195,"s")</f>
        <v>0</v>
      </c>
      <c r="AB195" s="437"/>
      <c r="AD195" s="229"/>
    </row>
    <row r="196" spans="1:91" ht="27.95" customHeight="1" x14ac:dyDescent="0.2">
      <c r="A196" s="372"/>
      <c r="B196" s="245" t="s">
        <v>393</v>
      </c>
      <c r="C196" s="134" t="s">
        <v>557</v>
      </c>
      <c r="D196" s="682"/>
      <c r="E196" s="682"/>
      <c r="F196" s="682"/>
      <c r="G196" s="682"/>
      <c r="H196" s="685"/>
      <c r="I196" s="682"/>
      <c r="J196" s="682"/>
      <c r="K196" s="682"/>
      <c r="L196" s="682"/>
      <c r="M196" s="682"/>
      <c r="N196" s="682"/>
      <c r="O196" s="682"/>
      <c r="P196" s="682"/>
      <c r="Q196" s="682"/>
      <c r="R196" s="682"/>
      <c r="S196" s="682"/>
      <c r="T196" s="682"/>
      <c r="U196" s="682"/>
      <c r="V196" s="682"/>
      <c r="W196" s="682"/>
      <c r="X196" s="113"/>
      <c r="Y196" s="107">
        <f>IF(OR(D196="s",F196="s",H196="s",J196="s",L196="s",N196="s",P196="s",R196="s",T196="s",V196="s"), 0, IF(OR(D196="a",F196="a",H196="a",J196="a",L196="a",N196="a",P196="a",R196="a",T196="a",V196="a"),Z196,0))</f>
        <v>0</v>
      </c>
      <c r="Z196" s="384">
        <v>10</v>
      </c>
      <c r="AA196" s="56">
        <f>COUNTIF(D196:W196,"a")+COUNTIF(D196:W196,"s")</f>
        <v>0</v>
      </c>
      <c r="AB196" s="437"/>
      <c r="AD196" s="229"/>
    </row>
    <row r="197" spans="1:91" ht="45" customHeight="1" thickBot="1" x14ac:dyDescent="0.25">
      <c r="A197" s="372"/>
      <c r="B197" s="245" t="s">
        <v>394</v>
      </c>
      <c r="C197" s="134" t="s">
        <v>28</v>
      </c>
      <c r="D197" s="682"/>
      <c r="E197" s="682"/>
      <c r="F197" s="682"/>
      <c r="G197" s="682"/>
      <c r="H197" s="685"/>
      <c r="I197" s="682"/>
      <c r="J197" s="682"/>
      <c r="K197" s="682"/>
      <c r="L197" s="682"/>
      <c r="M197" s="682"/>
      <c r="N197" s="682"/>
      <c r="O197" s="682"/>
      <c r="P197" s="682"/>
      <c r="Q197" s="682"/>
      <c r="R197" s="682"/>
      <c r="S197" s="682"/>
      <c r="T197" s="682"/>
      <c r="U197" s="682"/>
      <c r="V197" s="682"/>
      <c r="W197" s="682"/>
      <c r="X197" s="113"/>
      <c r="Y197" s="107">
        <f>IF(OR(D197="s",F197="s",H197="s",J197="s",L197="s",N197="s",P197="s",R197="s",T197="s",V197="s"), 0, IF(OR(D197="a",F197="a",H197="a",J197="a",L197="a",N197="a",P197="a",R197="a",T197="a",V197="a"),Z197,0))</f>
        <v>0</v>
      </c>
      <c r="Z197" s="384">
        <v>10</v>
      </c>
      <c r="AA197" s="56">
        <f>COUNTIF(D197:W197,"a")+COUNTIF(D197:W197,"s")</f>
        <v>0</v>
      </c>
      <c r="AB197" s="437"/>
      <c r="AD197" s="229" t="s">
        <v>299</v>
      </c>
    </row>
    <row r="198" spans="1:91" ht="21" customHeight="1" thickTop="1" thickBot="1" x14ac:dyDescent="0.25">
      <c r="A198" s="372"/>
      <c r="B198" s="283"/>
      <c r="C198" s="11"/>
      <c r="D198" s="679" t="s">
        <v>198</v>
      </c>
      <c r="E198" s="680"/>
      <c r="F198" s="680"/>
      <c r="G198" s="680"/>
      <c r="H198" s="680"/>
      <c r="I198" s="680"/>
      <c r="J198" s="680"/>
      <c r="K198" s="680"/>
      <c r="L198" s="680"/>
      <c r="M198" s="680"/>
      <c r="N198" s="680"/>
      <c r="O198" s="680"/>
      <c r="P198" s="680"/>
      <c r="Q198" s="680"/>
      <c r="R198" s="680"/>
      <c r="S198" s="680"/>
      <c r="T198" s="680"/>
      <c r="U198" s="680"/>
      <c r="V198" s="680"/>
      <c r="W198" s="680"/>
      <c r="X198" s="681"/>
      <c r="Y198" s="22">
        <f>SUM(Y193:Y197)</f>
        <v>0</v>
      </c>
      <c r="Z198" s="377">
        <f>SUM(Z193:Z197)</f>
        <v>60</v>
      </c>
      <c r="AA198" s="59"/>
      <c r="AB198" s="59"/>
      <c r="AD198" s="229"/>
    </row>
    <row r="199" spans="1:91" ht="21" customHeight="1" thickBot="1" x14ac:dyDescent="0.25">
      <c r="A199" s="372"/>
      <c r="B199" s="292"/>
      <c r="C199" s="279"/>
      <c r="D199" s="705"/>
      <c r="E199" s="720"/>
      <c r="F199" s="847">
        <v>20</v>
      </c>
      <c r="G199" s="848"/>
      <c r="H199" s="848"/>
      <c r="I199" s="848"/>
      <c r="J199" s="848"/>
      <c r="K199" s="848"/>
      <c r="L199" s="848"/>
      <c r="M199" s="848"/>
      <c r="N199" s="848"/>
      <c r="O199" s="848"/>
      <c r="P199" s="848"/>
      <c r="Q199" s="848"/>
      <c r="R199" s="848"/>
      <c r="S199" s="848"/>
      <c r="T199" s="848"/>
      <c r="U199" s="848"/>
      <c r="V199" s="848"/>
      <c r="W199" s="848"/>
      <c r="X199" s="848"/>
      <c r="Y199" s="848"/>
      <c r="Z199" s="849"/>
      <c r="AA199" s="59"/>
      <c r="AB199" s="59"/>
      <c r="AD199" s="229"/>
    </row>
    <row r="200" spans="1:91" ht="30" customHeight="1" thickBot="1" x14ac:dyDescent="0.25">
      <c r="A200" s="372"/>
      <c r="B200" s="254" t="s">
        <v>300</v>
      </c>
      <c r="C200" s="157" t="s">
        <v>560</v>
      </c>
      <c r="D200" s="24" t="s">
        <v>569</v>
      </c>
      <c r="E200" s="27"/>
      <c r="F200" s="25"/>
      <c r="G200" s="28"/>
      <c r="H200" s="24" t="s">
        <v>569</v>
      </c>
      <c r="I200" s="27"/>
      <c r="J200" s="26" t="s">
        <v>569</v>
      </c>
      <c r="K200" s="28"/>
      <c r="L200" s="24"/>
      <c r="M200" s="27"/>
      <c r="N200" s="25" t="s">
        <v>569</v>
      </c>
      <c r="O200" s="28"/>
      <c r="P200" s="24"/>
      <c r="Q200" s="27"/>
      <c r="R200" s="25"/>
      <c r="S200" s="28"/>
      <c r="T200" s="24"/>
      <c r="U200" s="27"/>
      <c r="V200" s="25" t="s">
        <v>569</v>
      </c>
      <c r="W200" s="27"/>
      <c r="X200" s="27"/>
      <c r="Y200" s="36"/>
      <c r="Z200" s="32"/>
      <c r="AA200" s="59"/>
      <c r="AD200" s="229"/>
    </row>
    <row r="201" spans="1:91" ht="45" customHeight="1" x14ac:dyDescent="0.2">
      <c r="A201" s="372"/>
      <c r="B201" s="245" t="s">
        <v>301</v>
      </c>
      <c r="C201" s="134" t="s">
        <v>526</v>
      </c>
      <c r="D201" s="682"/>
      <c r="E201" s="682"/>
      <c r="F201" s="682"/>
      <c r="G201" s="682"/>
      <c r="H201" s="685"/>
      <c r="I201" s="682"/>
      <c r="J201" s="682"/>
      <c r="K201" s="682"/>
      <c r="L201" s="682"/>
      <c r="M201" s="682"/>
      <c r="N201" s="682"/>
      <c r="O201" s="682"/>
      <c r="P201" s="682"/>
      <c r="Q201" s="682"/>
      <c r="R201" s="682"/>
      <c r="S201" s="682"/>
      <c r="T201" s="682"/>
      <c r="U201" s="682"/>
      <c r="V201" s="682"/>
      <c r="W201" s="682"/>
      <c r="X201" s="113"/>
      <c r="Y201" s="107">
        <f>IF(OR(D201="s",F201="s",H201="s",J201="s",L201="s",N201="s",P201="s",R201="s",T201="s",V201="s"), 0, IF(OR(D201="a",F201="a",H201="a",J201="a",L201="a",N201="a",P201="a",R201="a",T201="a",V201="a"),Z201,0))</f>
        <v>0</v>
      </c>
      <c r="Z201" s="384">
        <v>20</v>
      </c>
      <c r="AA201" s="56">
        <f>COUNTIF(D201:W201,"a")+COUNTIF(D201:W201,"s")</f>
        <v>0</v>
      </c>
      <c r="AB201" s="437"/>
      <c r="AD201" s="482"/>
    </row>
    <row r="202" spans="1:91" ht="45" customHeight="1" x14ac:dyDescent="0.2">
      <c r="A202" s="372"/>
      <c r="B202" s="245" t="s">
        <v>302</v>
      </c>
      <c r="C202" s="134" t="s">
        <v>18</v>
      </c>
      <c r="D202" s="682"/>
      <c r="E202" s="682"/>
      <c r="F202" s="682"/>
      <c r="G202" s="682"/>
      <c r="H202" s="685"/>
      <c r="I202" s="682"/>
      <c r="J202" s="682"/>
      <c r="K202" s="682"/>
      <c r="L202" s="682"/>
      <c r="M202" s="682"/>
      <c r="N202" s="682"/>
      <c r="O202" s="682"/>
      <c r="P202" s="682"/>
      <c r="Q202" s="682"/>
      <c r="R202" s="682"/>
      <c r="S202" s="682"/>
      <c r="T202" s="682"/>
      <c r="U202" s="682"/>
      <c r="V202" s="682"/>
      <c r="W202" s="682"/>
      <c r="X202" s="113"/>
      <c r="Y202" s="107">
        <f>IF(OR(D202="s",F202="s",H202="s",J202="s",L202="s",N202="s",P202="s",R202="s",T202="s",V202="s"), 0, IF(OR(D202="a",F202="a",H202="a",J202="a",L202="a",N202="a",P202="a",R202="a",T202="a",V202="a"),Z202,0))</f>
        <v>0</v>
      </c>
      <c r="Z202" s="384">
        <v>10</v>
      </c>
      <c r="AA202" s="56">
        <f>COUNTIF(D202:W202,"a")+COUNTIF(D202:W202,"s")</f>
        <v>0</v>
      </c>
      <c r="AB202" s="437"/>
      <c r="AD202" s="482"/>
    </row>
    <row r="203" spans="1:91" ht="67.7" customHeight="1" x14ac:dyDescent="0.2">
      <c r="A203" s="372"/>
      <c r="B203" s="245" t="s">
        <v>303</v>
      </c>
      <c r="C203" s="133" t="s">
        <v>390</v>
      </c>
      <c r="D203" s="682"/>
      <c r="E203" s="682"/>
      <c r="F203" s="682"/>
      <c r="G203" s="682"/>
      <c r="H203" s="685"/>
      <c r="I203" s="682"/>
      <c r="J203" s="682"/>
      <c r="K203" s="682"/>
      <c r="L203" s="682"/>
      <c r="M203" s="682"/>
      <c r="N203" s="682"/>
      <c r="O203" s="682"/>
      <c r="P203" s="682"/>
      <c r="Q203" s="682"/>
      <c r="R203" s="682"/>
      <c r="S203" s="682"/>
      <c r="T203" s="682"/>
      <c r="U203" s="682"/>
      <c r="V203" s="682"/>
      <c r="W203" s="682"/>
      <c r="X203" s="113"/>
      <c r="Y203" s="107">
        <f>IF(OR(D203="s",F203="s",H203="s",J203="s",L203="s",N203="s",P203="s",R203="s",T203="s",V203="s"), 0, IF(OR(D203="a",F203="a",H203="a",J203="a",L203="a",N203="a",P203="a",R203="a",T203="a",V203="a"),Z203,0))</f>
        <v>0</v>
      </c>
      <c r="Z203" s="384">
        <v>20</v>
      </c>
      <c r="AA203" s="56">
        <f>COUNTIF(D203:W203,"a")+COUNTIF(D203:W203,"s")</f>
        <v>0</v>
      </c>
      <c r="AB203" s="437"/>
      <c r="AD203" s="482"/>
    </row>
    <row r="204" spans="1:91" ht="45" customHeight="1" x14ac:dyDescent="0.2">
      <c r="A204" s="372"/>
      <c r="B204" s="245" t="s">
        <v>304</v>
      </c>
      <c r="C204" s="133" t="s">
        <v>64</v>
      </c>
      <c r="D204" s="682"/>
      <c r="E204" s="682"/>
      <c r="F204" s="682"/>
      <c r="G204" s="682"/>
      <c r="H204" s="685"/>
      <c r="I204" s="682"/>
      <c r="J204" s="682"/>
      <c r="K204" s="682"/>
      <c r="L204" s="682"/>
      <c r="M204" s="682"/>
      <c r="N204" s="682"/>
      <c r="O204" s="682"/>
      <c r="P204" s="682"/>
      <c r="Q204" s="682"/>
      <c r="R204" s="682"/>
      <c r="S204" s="682"/>
      <c r="T204" s="682"/>
      <c r="U204" s="682"/>
      <c r="V204" s="682"/>
      <c r="W204" s="682"/>
      <c r="X204" s="113"/>
      <c r="Y204" s="107">
        <f>IF(OR(D204="s",F204="s",H204="s",J204="s",L204="s",N204="s",P204="s",R204="s",T204="s",V204="s"), 0, IF(OR(D204="a",F204="a",H204="a",J204="a",L204="a",N204="a",P204="a",R204="a",T204="a",V204="a"),Z204,0))</f>
        <v>0</v>
      </c>
      <c r="Z204" s="384">
        <v>10</v>
      </c>
      <c r="AA204" s="56">
        <f>COUNTIF(D204:W204,"a")+COUNTIF(D204:W204,"s")</f>
        <v>0</v>
      </c>
      <c r="AB204" s="437"/>
      <c r="AD204" s="482"/>
    </row>
    <row r="205" spans="1:91" ht="67.7" customHeight="1" thickBot="1" x14ac:dyDescent="0.25">
      <c r="A205" s="372"/>
      <c r="B205" s="245" t="s">
        <v>305</v>
      </c>
      <c r="C205" s="133" t="s">
        <v>737</v>
      </c>
      <c r="D205" s="682"/>
      <c r="E205" s="682"/>
      <c r="F205" s="685"/>
      <c r="G205" s="682"/>
      <c r="H205" s="685"/>
      <c r="I205" s="682"/>
      <c r="J205" s="685"/>
      <c r="K205" s="682"/>
      <c r="L205" s="685"/>
      <c r="M205" s="682"/>
      <c r="N205" s="682"/>
      <c r="O205" s="682"/>
      <c r="P205" s="682"/>
      <c r="Q205" s="682"/>
      <c r="R205" s="682"/>
      <c r="S205" s="682"/>
      <c r="T205" s="682"/>
      <c r="U205" s="682"/>
      <c r="V205" s="682"/>
      <c r="W205" s="682"/>
      <c r="X205" s="113"/>
      <c r="Y205" s="103">
        <f>IF(OR(D205="s",F205="s",H205="s",J205="s",L205="s",N205="s",P205="s",R205="s",T205="s",V205="s"), 0, IF(OR(D205="a",F205="a",H205="a",J205="a",L205="a",N205="a",P205="a",R205="a",T205="a",V205="a"),Z205,0))</f>
        <v>0</v>
      </c>
      <c r="Z205" s="384">
        <v>20</v>
      </c>
      <c r="AA205" s="56">
        <f>IF((COUNTIF(D205:W205,"a")+COUNTIF(D205:W205,"s")+COUNTIF(X205,"na"))&gt;0,IF(OR((COUNTIF(D207:W210,"a")+COUNTIF(D207:W210,"s")+COUNTIF(X207:X210,"na"))),0,COUNTIF(D205:W205,"a")+COUNTIF(D205:W205,"s")+COUNTIF(X205,"na")),COUNTIF(D205:W205,"a")+COUNTIF(D205:W205,"s")+COUNTIF(X205,"na"))</f>
        <v>0</v>
      </c>
      <c r="AB205" s="478"/>
      <c r="AD205" s="229"/>
    </row>
    <row r="206" spans="1:91" s="1" customFormat="1" ht="45" customHeight="1" thickBot="1" x14ac:dyDescent="0.25">
      <c r="A206" s="375"/>
      <c r="B206" s="236"/>
      <c r="C206" s="155" t="s">
        <v>728</v>
      </c>
      <c r="D206" s="770"/>
      <c r="E206" s="771"/>
      <c r="F206" s="771"/>
      <c r="G206" s="771"/>
      <c r="H206" s="771"/>
      <c r="I206" s="771"/>
      <c r="J206" s="771"/>
      <c r="K206" s="771"/>
      <c r="L206" s="771"/>
      <c r="M206" s="771"/>
      <c r="N206" s="771"/>
      <c r="O206" s="771"/>
      <c r="P206" s="771"/>
      <c r="Q206" s="771"/>
      <c r="R206" s="771"/>
      <c r="S206" s="771"/>
      <c r="T206" s="771"/>
      <c r="U206" s="771"/>
      <c r="V206" s="771"/>
      <c r="W206" s="771"/>
      <c r="X206" s="771"/>
      <c r="Y206" s="771"/>
      <c r="Z206" s="772"/>
      <c r="AA206" s="10"/>
      <c r="AB206" s="443"/>
      <c r="AC206" s="219"/>
      <c r="AD206" s="222"/>
      <c r="AE206" s="219"/>
      <c r="AF206" s="219"/>
      <c r="AG206" s="219"/>
      <c r="AH206" s="219"/>
      <c r="AI206" s="219"/>
      <c r="AJ206" s="219"/>
      <c r="AK206" s="219"/>
      <c r="AL206" s="219"/>
      <c r="AM206" s="219"/>
      <c r="AN206" s="219"/>
      <c r="AO206" s="219"/>
      <c r="AP206" s="219"/>
      <c r="AQ206" s="219"/>
      <c r="AR206" s="219"/>
      <c r="AS206" s="219"/>
      <c r="AT206" s="219"/>
      <c r="AU206" s="219"/>
      <c r="AV206" s="219"/>
      <c r="AW206" s="219"/>
      <c r="AX206" s="219"/>
      <c r="AY206" s="219"/>
      <c r="AZ206" s="219"/>
      <c r="BA206" s="219"/>
      <c r="BB206" s="219"/>
      <c r="BC206" s="219"/>
      <c r="BD206" s="219"/>
      <c r="BE206" s="219"/>
      <c r="BF206" s="219"/>
      <c r="BG206" s="219"/>
      <c r="BH206" s="219"/>
      <c r="BI206" s="219"/>
      <c r="BJ206" s="219"/>
      <c r="BK206" s="219"/>
      <c r="BL206" s="219"/>
      <c r="BM206" s="219"/>
      <c r="BN206" s="219"/>
      <c r="BO206" s="219"/>
      <c r="BP206" s="219"/>
      <c r="BQ206" s="219"/>
      <c r="BR206" s="219"/>
      <c r="BS206" s="219"/>
      <c r="BT206" s="219"/>
      <c r="BU206" s="219"/>
      <c r="BV206" s="219"/>
      <c r="BW206" s="219"/>
      <c r="BX206" s="219"/>
      <c r="BY206" s="219"/>
      <c r="BZ206" s="219"/>
      <c r="CA206" s="219"/>
      <c r="CB206" s="219"/>
      <c r="CC206" s="219"/>
      <c r="CD206" s="219"/>
      <c r="CE206" s="219"/>
      <c r="CF206" s="219"/>
      <c r="CG206" s="59"/>
      <c r="CH206" s="59"/>
      <c r="CI206" s="59"/>
      <c r="CJ206" s="59"/>
      <c r="CK206" s="59"/>
      <c r="CL206" s="59"/>
      <c r="CM206" s="59"/>
    </row>
    <row r="207" spans="1:91" ht="45" customHeight="1" x14ac:dyDescent="0.2">
      <c r="A207" s="372"/>
      <c r="B207" s="245" t="s">
        <v>729</v>
      </c>
      <c r="C207" s="451" t="s">
        <v>730</v>
      </c>
      <c r="D207" s="685"/>
      <c r="E207" s="685"/>
      <c r="F207" s="685"/>
      <c r="G207" s="685"/>
      <c r="H207" s="685"/>
      <c r="I207" s="685"/>
      <c r="J207" s="685"/>
      <c r="K207" s="685"/>
      <c r="L207" s="685"/>
      <c r="M207" s="685"/>
      <c r="N207" s="685"/>
      <c r="O207" s="685"/>
      <c r="P207" s="685"/>
      <c r="Q207" s="685"/>
      <c r="R207" s="685"/>
      <c r="S207" s="685"/>
      <c r="T207" s="685"/>
      <c r="U207" s="685"/>
      <c r="V207" s="685"/>
      <c r="W207" s="685"/>
      <c r="X207" s="481"/>
      <c r="Y207" s="100">
        <f>IF(OR(D207="s",F207="s",H207="s",J207="s",L207="s",N207="s",P207="s",R207="s",T207="s",V207="s"), 0, IF(OR(D207="a",F207="a",H207="a",J207="a",L207="a",N207="a",P207="a",R207="a",T207="a",V207="a"),Z207,0))</f>
        <v>0</v>
      </c>
      <c r="Z207" s="384">
        <v>10</v>
      </c>
      <c r="AA207" s="56">
        <f>IF((COUNTIF(D207:W207,"a")+COUNTIF(D207:W207,"s")+COUNTIF(X207,"na"))&gt;0,IF(OR((COUNTIF(D205:X205,"a")+COUNTIF(D205:X205,"s"))),0,COUNTIF(D207:W207,"a")+COUNTIF(D207:W207,"s")+COUNTIF(X207,"na")),COUNTIF(D207:W207,"a")+COUNTIF(D207:W207,"s")+COUNTIF(X207,"na"))</f>
        <v>0</v>
      </c>
      <c r="AB207" s="478"/>
      <c r="AD207" s="229"/>
    </row>
    <row r="208" spans="1:91" ht="45" customHeight="1" x14ac:dyDescent="0.2">
      <c r="A208" s="372"/>
      <c r="B208" s="245" t="s">
        <v>731</v>
      </c>
      <c r="C208" s="451" t="s">
        <v>732</v>
      </c>
      <c r="D208" s="685"/>
      <c r="E208" s="685"/>
      <c r="F208" s="685"/>
      <c r="G208" s="685"/>
      <c r="H208" s="685"/>
      <c r="I208" s="685"/>
      <c r="J208" s="685"/>
      <c r="K208" s="685"/>
      <c r="L208" s="685"/>
      <c r="M208" s="685"/>
      <c r="N208" s="685"/>
      <c r="O208" s="685"/>
      <c r="P208" s="685"/>
      <c r="Q208" s="685"/>
      <c r="R208" s="685"/>
      <c r="S208" s="685"/>
      <c r="T208" s="685"/>
      <c r="U208" s="685"/>
      <c r="V208" s="685"/>
      <c r="W208" s="685"/>
      <c r="X208" s="481"/>
      <c r="Y208" s="100">
        <f>IF(OR(D208="s",F208="s",H208="s",J208="s",L208="s",N208="s",P208="s",R208="s",T208="s",V208="s"), 0, IF(OR(D208="a",F208="a",H208="a",J208="a",L208="a",N208="a",P208="a",R208="a",T208="a",V208="a"),Z208,0))</f>
        <v>0</v>
      </c>
      <c r="Z208" s="384">
        <v>10</v>
      </c>
      <c r="AA208" s="56">
        <f>IF((COUNTIF(D208:W208,"a")+COUNTIF(D208:W208,"s")+COUNTIF(X208,"na"))&gt;0,IF(OR((COUNTIF(D205:X205,"a")+COUNTIF(D205:X205,"s"))),0,COUNTIF(D208:W208,"a")+COUNTIF(D208:W208,"s")+COUNTIF(X208,"na")),COUNTIF(D208:W208,"a")+COUNTIF(D208:W208,"s")+COUNTIF(X208,"na"))</f>
        <v>0</v>
      </c>
      <c r="AB208" s="478"/>
      <c r="AD208" s="229"/>
    </row>
    <row r="209" spans="1:105" ht="45" customHeight="1" x14ac:dyDescent="0.2">
      <c r="A209" s="372"/>
      <c r="B209" s="245" t="s">
        <v>733</v>
      </c>
      <c r="C209" s="451" t="s">
        <v>734</v>
      </c>
      <c r="D209" s="685"/>
      <c r="E209" s="685"/>
      <c r="F209" s="685"/>
      <c r="G209" s="685"/>
      <c r="H209" s="685"/>
      <c r="I209" s="685"/>
      <c r="J209" s="685"/>
      <c r="K209" s="685"/>
      <c r="L209" s="685"/>
      <c r="M209" s="685"/>
      <c r="N209" s="685"/>
      <c r="O209" s="685"/>
      <c r="P209" s="685"/>
      <c r="Q209" s="685"/>
      <c r="R209" s="685"/>
      <c r="S209" s="685"/>
      <c r="T209" s="685"/>
      <c r="U209" s="685"/>
      <c r="V209" s="685"/>
      <c r="W209" s="685"/>
      <c r="X209" s="481"/>
      <c r="Y209" s="100">
        <f>IF(OR(D209="s",F209="s",H209="s",J209="s",L209="s",N209="s",P209="s",R209="s",T209="s",V209="s"), 0, IF(OR(D209="a",F209="a",H209="a",J209="a",L209="a",N209="a",P209="a",R209="a",T209="a",V209="a"),Z209,0))</f>
        <v>0</v>
      </c>
      <c r="Z209" s="384">
        <v>10</v>
      </c>
      <c r="AA209" s="56">
        <f>IF((COUNTIF(D209:W209,"a")+COUNTIF(D209:W209,"s")+COUNTIF(X209,"na"))&gt;0,IF(OR((COUNTIF(D205:X205,"a")+COUNTIF(D205:X205,"s"))),0,COUNTIF(D209:W209,"a")+COUNTIF(D209:W209,"s")+COUNTIF(X209,"na")),COUNTIF(D209:W209,"a")+COUNTIF(D209:W209,"s")+COUNTIF(X209,"na"))</f>
        <v>0</v>
      </c>
      <c r="AB209" s="478"/>
      <c r="AD209" s="229"/>
    </row>
    <row r="210" spans="1:105" ht="45" customHeight="1" thickBot="1" x14ac:dyDescent="0.25">
      <c r="A210" s="372"/>
      <c r="B210" s="245" t="s">
        <v>735</v>
      </c>
      <c r="C210" s="451" t="s">
        <v>736</v>
      </c>
      <c r="D210" s="685"/>
      <c r="E210" s="685"/>
      <c r="F210" s="685"/>
      <c r="G210" s="685"/>
      <c r="H210" s="685"/>
      <c r="I210" s="685"/>
      <c r="J210" s="685"/>
      <c r="K210" s="685"/>
      <c r="L210" s="685"/>
      <c r="M210" s="685"/>
      <c r="N210" s="685"/>
      <c r="O210" s="685"/>
      <c r="P210" s="685"/>
      <c r="Q210" s="685"/>
      <c r="R210" s="685"/>
      <c r="S210" s="685"/>
      <c r="T210" s="685"/>
      <c r="U210" s="685"/>
      <c r="V210" s="685"/>
      <c r="W210" s="685"/>
      <c r="X210" s="481"/>
      <c r="Y210" s="100">
        <f>IF(OR(D210="s",F210="s",H210="s",J210="s",L210="s",N210="s",P210="s",R210="s",T210="s",V210="s"), 0, IF(OR(D210="a",F210="a",H210="a",J210="a",L210="a",N210="a",P210="a",R210="a",T210="a",V210="a"),Z210,0))</f>
        <v>0</v>
      </c>
      <c r="Z210" s="384">
        <v>10</v>
      </c>
      <c r="AA210" s="56">
        <f>IF((COUNTIF(D210:W210,"a")+COUNTIF(D210:W210,"s")+COUNTIF(X210,"na"))&gt;0,IF(OR((COUNTIF(D205:X205,"a")+COUNTIF(D205:X205,"s"))),0,COUNTIF(D210:W210,"a")+COUNTIF(D210:W210,"s")+COUNTIF(X210,"na")),COUNTIF(D210:W210,"a")+COUNTIF(D210:W210,"s")+COUNTIF(X210,"na"))</f>
        <v>0</v>
      </c>
      <c r="AB210" s="478"/>
      <c r="AD210" s="229"/>
    </row>
    <row r="211" spans="1:105" ht="21" customHeight="1" thickTop="1" thickBot="1" x14ac:dyDescent="0.25">
      <c r="A211" s="372"/>
      <c r="B211" s="283"/>
      <c r="C211" s="11"/>
      <c r="D211" s="679" t="s">
        <v>198</v>
      </c>
      <c r="E211" s="680"/>
      <c r="F211" s="680"/>
      <c r="G211" s="680"/>
      <c r="H211" s="680"/>
      <c r="I211" s="680"/>
      <c r="J211" s="680"/>
      <c r="K211" s="680"/>
      <c r="L211" s="680"/>
      <c r="M211" s="680"/>
      <c r="N211" s="680"/>
      <c r="O211" s="680"/>
      <c r="P211" s="680"/>
      <c r="Q211" s="680"/>
      <c r="R211" s="680"/>
      <c r="S211" s="680"/>
      <c r="T211" s="680"/>
      <c r="U211" s="680"/>
      <c r="V211" s="680"/>
      <c r="W211" s="680"/>
      <c r="X211" s="681"/>
      <c r="Y211" s="22">
        <f>SUM(Y201:Y210)</f>
        <v>0</v>
      </c>
      <c r="Z211" s="377">
        <f>SUM(Z201:Z204)+SUM(Z207:Z210)</f>
        <v>100</v>
      </c>
      <c r="AA211" s="59"/>
      <c r="AB211" s="59"/>
      <c r="AD211" s="229"/>
      <c r="CK211"/>
      <c r="CL211"/>
      <c r="CM211"/>
      <c r="CN211"/>
      <c r="CO211"/>
      <c r="CP211"/>
      <c r="CQ211"/>
      <c r="CR211"/>
      <c r="CS211"/>
      <c r="CT211"/>
      <c r="CU211"/>
      <c r="CV211"/>
      <c r="CW211"/>
      <c r="CX211"/>
      <c r="CY211"/>
      <c r="CZ211"/>
      <c r="DA211"/>
    </row>
    <row r="212" spans="1:105" ht="21" customHeight="1" thickBot="1" x14ac:dyDescent="0.25">
      <c r="A212" s="361"/>
      <c r="B212" s="292"/>
      <c r="C212" s="279"/>
      <c r="D212" s="705"/>
      <c r="E212" s="720"/>
      <c r="F212" s="740">
        <v>80</v>
      </c>
      <c r="G212" s="741"/>
      <c r="H212" s="741"/>
      <c r="I212" s="741"/>
      <c r="J212" s="741"/>
      <c r="K212" s="741"/>
      <c r="L212" s="741"/>
      <c r="M212" s="741"/>
      <c r="N212" s="741"/>
      <c r="O212" s="741"/>
      <c r="P212" s="741"/>
      <c r="Q212" s="741"/>
      <c r="R212" s="741"/>
      <c r="S212" s="741"/>
      <c r="T212" s="741"/>
      <c r="U212" s="741"/>
      <c r="V212" s="741"/>
      <c r="W212" s="741"/>
      <c r="X212" s="741"/>
      <c r="Y212" s="741"/>
      <c r="Z212" s="742"/>
      <c r="AA212" s="59"/>
      <c r="AB212" s="59"/>
      <c r="AD212" s="229"/>
      <c r="CK212"/>
      <c r="CL212"/>
      <c r="CM212"/>
      <c r="CN212"/>
      <c r="CO212"/>
      <c r="CP212"/>
      <c r="CQ212"/>
      <c r="CR212"/>
      <c r="CS212"/>
      <c r="CT212"/>
      <c r="CU212"/>
      <c r="CV212"/>
      <c r="CW212"/>
      <c r="CX212"/>
      <c r="CY212"/>
      <c r="CZ212"/>
      <c r="DA212"/>
    </row>
    <row r="213" spans="1:105" ht="30" customHeight="1" thickBot="1" x14ac:dyDescent="0.25">
      <c r="A213" s="358"/>
      <c r="B213" s="287" t="s">
        <v>306</v>
      </c>
      <c r="C213" s="325" t="s">
        <v>414</v>
      </c>
      <c r="D213" s="29" t="s">
        <v>569</v>
      </c>
      <c r="E213" s="50"/>
      <c r="F213" s="30"/>
      <c r="G213" s="52"/>
      <c r="H213" s="29" t="s">
        <v>569</v>
      </c>
      <c r="I213" s="50"/>
      <c r="J213" s="184" t="s">
        <v>569</v>
      </c>
      <c r="K213" s="52"/>
      <c r="L213" s="29"/>
      <c r="M213" s="50"/>
      <c r="N213" s="30" t="s">
        <v>569</v>
      </c>
      <c r="O213" s="52"/>
      <c r="P213" s="29"/>
      <c r="Q213" s="50"/>
      <c r="R213" s="30"/>
      <c r="S213" s="52"/>
      <c r="T213" s="29"/>
      <c r="U213" s="50"/>
      <c r="V213" s="30" t="s">
        <v>569</v>
      </c>
      <c r="W213" s="50"/>
      <c r="X213" s="50"/>
      <c r="Y213" s="68"/>
      <c r="Z213" s="63"/>
      <c r="AA213" s="59"/>
      <c r="AD213" s="229"/>
      <c r="CK213"/>
      <c r="CL213"/>
      <c r="CM213"/>
      <c r="CN213"/>
      <c r="CO213"/>
      <c r="CP213"/>
      <c r="CQ213"/>
      <c r="CR213"/>
      <c r="CS213"/>
      <c r="CT213"/>
      <c r="CU213"/>
      <c r="CV213"/>
      <c r="CW213"/>
      <c r="CX213"/>
      <c r="CY213"/>
      <c r="CZ213"/>
      <c r="DA213"/>
    </row>
    <row r="214" spans="1:105" ht="45" customHeight="1" x14ac:dyDescent="0.2">
      <c r="A214" s="372"/>
      <c r="B214" s="261" t="s">
        <v>307</v>
      </c>
      <c r="C214" s="135" t="s">
        <v>145</v>
      </c>
      <c r="D214" s="718"/>
      <c r="E214" s="718"/>
      <c r="F214" s="718"/>
      <c r="G214" s="718"/>
      <c r="H214" s="719"/>
      <c r="I214" s="718"/>
      <c r="J214" s="718"/>
      <c r="K214" s="718"/>
      <c r="L214" s="718"/>
      <c r="M214" s="718"/>
      <c r="N214" s="718"/>
      <c r="O214" s="718"/>
      <c r="P214" s="719"/>
      <c r="Q214" s="718"/>
      <c r="R214" s="718"/>
      <c r="S214" s="718"/>
      <c r="T214" s="718"/>
      <c r="U214" s="718"/>
      <c r="V214" s="718"/>
      <c r="W214" s="718"/>
      <c r="X214" s="113"/>
      <c r="Y214" s="112">
        <f>IF(OR(D214="s",F214="s",H214="s",J214="s",L214="s",N214="s",P214="s",R214="s",T214="s",V214="s"), 0, IF(OR(D214="a",F214="a",H214="a",J214="a",L214="a",N214="a",P214="a",R214="a",T214="a",V214="a"),Z214,0))</f>
        <v>0</v>
      </c>
      <c r="Z214" s="385">
        <v>10</v>
      </c>
      <c r="AA214" s="56">
        <f>COUNTIF(D214:W214,"a")+COUNTIF(D214:W214,"s")</f>
        <v>0</v>
      </c>
      <c r="AB214" s="437"/>
      <c r="AD214" s="229" t="s">
        <v>52</v>
      </c>
      <c r="CK214"/>
      <c r="CL214"/>
      <c r="CM214"/>
      <c r="CN214"/>
      <c r="CO214"/>
      <c r="CP214"/>
      <c r="CQ214"/>
      <c r="CR214"/>
      <c r="CS214"/>
      <c r="CT214"/>
      <c r="CU214"/>
      <c r="CV214"/>
      <c r="CW214"/>
      <c r="CX214"/>
      <c r="CY214"/>
      <c r="CZ214"/>
      <c r="DA214"/>
    </row>
    <row r="215" spans="1:105" ht="27.95" customHeight="1" x14ac:dyDescent="0.2">
      <c r="A215" s="372"/>
      <c r="B215" s="245" t="s">
        <v>308</v>
      </c>
      <c r="C215" s="134" t="s">
        <v>29</v>
      </c>
      <c r="D215" s="682"/>
      <c r="E215" s="682"/>
      <c r="F215" s="682"/>
      <c r="G215" s="682"/>
      <c r="H215" s="685"/>
      <c r="I215" s="682"/>
      <c r="J215" s="682"/>
      <c r="K215" s="682"/>
      <c r="L215" s="682"/>
      <c r="M215" s="682"/>
      <c r="N215" s="682"/>
      <c r="O215" s="682"/>
      <c r="P215" s="685"/>
      <c r="Q215" s="682"/>
      <c r="R215" s="682"/>
      <c r="S215" s="682"/>
      <c r="T215" s="682"/>
      <c r="U215" s="682"/>
      <c r="V215" s="682"/>
      <c r="W215" s="682"/>
      <c r="X215" s="113"/>
      <c r="Y215" s="107">
        <f>IF(OR(D215="s",F215="s",H215="s",J215="s",L215="s",N215="s",P215="s",R215="s",T215="s",V215="s"), 0, IF(OR(D215="a",F215="a",H215="a",J215="a",L215="a",N215="a",P215="a",R215="a",T215="a",V215="a"),Z215,0))</f>
        <v>0</v>
      </c>
      <c r="Z215" s="384">
        <v>10</v>
      </c>
      <c r="AA215" s="56">
        <f>COUNTIF(D215:W215,"a")+COUNTIF(D215:W215,"s")</f>
        <v>0</v>
      </c>
      <c r="AB215" s="437"/>
      <c r="AD215" s="229" t="s">
        <v>52</v>
      </c>
      <c r="CK215"/>
      <c r="CL215"/>
      <c r="CM215"/>
      <c r="CN215"/>
      <c r="CO215"/>
      <c r="CP215"/>
      <c r="CQ215"/>
      <c r="CR215"/>
      <c r="CS215"/>
      <c r="CT215"/>
      <c r="CU215"/>
      <c r="CV215"/>
      <c r="CW215"/>
      <c r="CX215"/>
      <c r="CY215"/>
      <c r="CZ215"/>
      <c r="DA215"/>
    </row>
    <row r="216" spans="1:105" ht="45" customHeight="1" x14ac:dyDescent="0.2">
      <c r="A216" s="372"/>
      <c r="B216" s="245" t="s">
        <v>309</v>
      </c>
      <c r="C216" s="124" t="s">
        <v>344</v>
      </c>
      <c r="D216" s="682"/>
      <c r="E216" s="682"/>
      <c r="F216" s="682"/>
      <c r="G216" s="682"/>
      <c r="H216" s="685"/>
      <c r="I216" s="682"/>
      <c r="J216" s="682"/>
      <c r="K216" s="682"/>
      <c r="L216" s="682"/>
      <c r="M216" s="682"/>
      <c r="N216" s="682"/>
      <c r="O216" s="682"/>
      <c r="P216" s="685"/>
      <c r="Q216" s="682"/>
      <c r="R216" s="682"/>
      <c r="S216" s="682"/>
      <c r="T216" s="682"/>
      <c r="U216" s="682"/>
      <c r="V216" s="682"/>
      <c r="W216" s="682"/>
      <c r="X216" s="113"/>
      <c r="Y216" s="107">
        <f>IF(OR(D216="s",F216="s",H216="s",J216="s",L216="s",N216="s",P216="s",R216="s",T216="s",V216="s"), 0, IF(OR(D216="a",F216="a",H216="a",J216="a",L216="a",N216="a",P216="a",R216="a",T216="a",V216="a"),Z216,0))</f>
        <v>0</v>
      </c>
      <c r="Z216" s="384">
        <v>10</v>
      </c>
      <c r="AA216" s="56">
        <f>COUNTIF(D216:W216,"a")+COUNTIF(D216:W216,"s")</f>
        <v>0</v>
      </c>
      <c r="AB216" s="437"/>
      <c r="AD216" s="229" t="s">
        <v>52</v>
      </c>
      <c r="CK216"/>
      <c r="CL216"/>
      <c r="CM216"/>
      <c r="CN216"/>
      <c r="CO216"/>
      <c r="CP216"/>
      <c r="CQ216"/>
      <c r="CR216"/>
      <c r="CS216"/>
      <c r="CT216"/>
      <c r="CU216"/>
      <c r="CV216"/>
      <c r="CW216"/>
      <c r="CX216"/>
      <c r="CY216"/>
      <c r="CZ216"/>
      <c r="DA216"/>
    </row>
    <row r="217" spans="1:105" ht="27.95" customHeight="1" x14ac:dyDescent="0.2">
      <c r="A217" s="372"/>
      <c r="B217" s="245" t="s">
        <v>310</v>
      </c>
      <c r="C217" s="124" t="s">
        <v>423</v>
      </c>
      <c r="D217" s="682"/>
      <c r="E217" s="682"/>
      <c r="F217" s="682"/>
      <c r="G217" s="682"/>
      <c r="H217" s="685"/>
      <c r="I217" s="682"/>
      <c r="J217" s="682"/>
      <c r="K217" s="682"/>
      <c r="L217" s="682"/>
      <c r="M217" s="682"/>
      <c r="N217" s="682"/>
      <c r="O217" s="682"/>
      <c r="P217" s="685"/>
      <c r="Q217" s="682"/>
      <c r="R217" s="682"/>
      <c r="S217" s="682"/>
      <c r="T217" s="682"/>
      <c r="U217" s="682"/>
      <c r="V217" s="682"/>
      <c r="W217" s="682"/>
      <c r="X217" s="113"/>
      <c r="Y217" s="107">
        <f>IF(OR(D217="s",F217="s",H217="s",J217="s",L217="s",N217="s",P217="s",R217="s",T217="s",V217="s"), 0, IF(OR(D217="a",F217="a",H217="a",J217="a",L217="a",N217="a",P217="a",R217="a",T217="a",V217="a"),Z217,0))</f>
        <v>0</v>
      </c>
      <c r="Z217" s="384">
        <v>10</v>
      </c>
      <c r="AA217" s="56">
        <f>COUNTIF(D217:W217,"a")+COUNTIF(D217:W217,"s")</f>
        <v>0</v>
      </c>
      <c r="AB217" s="437"/>
      <c r="AD217" s="229"/>
      <c r="CK217"/>
      <c r="CL217"/>
      <c r="CM217"/>
      <c r="CN217"/>
      <c r="CO217"/>
      <c r="CP217"/>
      <c r="CQ217"/>
      <c r="CR217"/>
      <c r="CS217"/>
      <c r="CT217"/>
      <c r="CU217"/>
      <c r="CV217"/>
      <c r="CW217"/>
      <c r="CX217"/>
      <c r="CY217"/>
      <c r="CZ217"/>
      <c r="DA217"/>
    </row>
    <row r="218" spans="1:105" ht="67.7" customHeight="1" thickBot="1" x14ac:dyDescent="0.25">
      <c r="A218" s="372"/>
      <c r="B218" s="245" t="s">
        <v>311</v>
      </c>
      <c r="C218" s="133" t="s">
        <v>740</v>
      </c>
      <c r="D218" s="685"/>
      <c r="E218" s="685"/>
      <c r="F218" s="685"/>
      <c r="G218" s="685"/>
      <c r="H218" s="685"/>
      <c r="I218" s="685"/>
      <c r="J218" s="685"/>
      <c r="K218" s="685"/>
      <c r="L218" s="685"/>
      <c r="M218" s="685"/>
      <c r="N218" s="685"/>
      <c r="O218" s="685"/>
      <c r="P218" s="685"/>
      <c r="Q218" s="685"/>
      <c r="R218" s="685"/>
      <c r="S218" s="685"/>
      <c r="T218" s="685"/>
      <c r="U218" s="685"/>
      <c r="V218" s="685"/>
      <c r="W218" s="685"/>
      <c r="X218" s="428" t="s">
        <v>727</v>
      </c>
      <c r="Y218" s="107">
        <f>IF(OR(D218="s",F218="s",H218="s",J218="s",L218="s",N218="s",P218="s",R218="s",T218="s",V218="s"), 0, IF(OR(D218="a",F218="a",H218="a",J218="a",L218="a",N218="a",P218="a",R218="a",T218="a",V218="a"),Z218,0))</f>
        <v>0</v>
      </c>
      <c r="Z218" s="384">
        <f>IF(X218="na",0,10)</f>
        <v>0</v>
      </c>
      <c r="AA218" s="56">
        <f>COUNTIF(D218:W218,"a")+COUNTIF(D218:W218,"s")+COUNTIF(X218,"na")</f>
        <v>1</v>
      </c>
      <c r="AB218" s="437"/>
      <c r="AD218" s="229" t="s">
        <v>52</v>
      </c>
    </row>
    <row r="219" spans="1:105" ht="21" customHeight="1" thickTop="1" thickBot="1" x14ac:dyDescent="0.25">
      <c r="A219" s="372"/>
      <c r="B219" s="283"/>
      <c r="C219" s="11"/>
      <c r="D219" s="679" t="s">
        <v>198</v>
      </c>
      <c r="E219" s="680"/>
      <c r="F219" s="680"/>
      <c r="G219" s="680"/>
      <c r="H219" s="680"/>
      <c r="I219" s="680"/>
      <c r="J219" s="680"/>
      <c r="K219" s="680"/>
      <c r="L219" s="680"/>
      <c r="M219" s="680"/>
      <c r="N219" s="680"/>
      <c r="O219" s="680"/>
      <c r="P219" s="680"/>
      <c r="Q219" s="680"/>
      <c r="R219" s="680"/>
      <c r="S219" s="680"/>
      <c r="T219" s="680"/>
      <c r="U219" s="680"/>
      <c r="V219" s="680"/>
      <c r="W219" s="680"/>
      <c r="X219" s="681"/>
      <c r="Y219" s="22">
        <f>SUM(Y214:Y218)</f>
        <v>0</v>
      </c>
      <c r="Z219" s="377">
        <f>SUM(Z214:Z218)</f>
        <v>40</v>
      </c>
      <c r="AA219" s="59"/>
      <c r="AB219" s="59"/>
      <c r="AD219" s="229"/>
      <c r="CK219"/>
      <c r="CL219"/>
      <c r="CM219"/>
      <c r="CN219"/>
      <c r="CO219"/>
      <c r="CP219"/>
      <c r="CQ219"/>
      <c r="CR219"/>
      <c r="CS219"/>
      <c r="CT219"/>
      <c r="CU219"/>
      <c r="CV219"/>
      <c r="CW219"/>
      <c r="CX219"/>
      <c r="CY219"/>
      <c r="CZ219"/>
      <c r="DA219"/>
    </row>
    <row r="220" spans="1:105" ht="21" customHeight="1" thickBot="1" x14ac:dyDescent="0.25">
      <c r="A220" s="361"/>
      <c r="B220" s="292"/>
      <c r="C220" s="279"/>
      <c r="D220" s="705"/>
      <c r="E220" s="720"/>
      <c r="F220" s="721">
        <v>30</v>
      </c>
      <c r="G220" s="722"/>
      <c r="H220" s="722"/>
      <c r="I220" s="722"/>
      <c r="J220" s="722"/>
      <c r="K220" s="722"/>
      <c r="L220" s="722"/>
      <c r="M220" s="722"/>
      <c r="N220" s="722"/>
      <c r="O220" s="722"/>
      <c r="P220" s="722"/>
      <c r="Q220" s="722"/>
      <c r="R220" s="722"/>
      <c r="S220" s="722"/>
      <c r="T220" s="722"/>
      <c r="U220" s="722"/>
      <c r="V220" s="722"/>
      <c r="W220" s="722"/>
      <c r="X220" s="722"/>
      <c r="Y220" s="722"/>
      <c r="Z220" s="723"/>
      <c r="AA220" s="59"/>
      <c r="AB220" s="59"/>
      <c r="AD220" s="229"/>
      <c r="CK220"/>
      <c r="CL220"/>
      <c r="CM220"/>
      <c r="CN220"/>
      <c r="CO220"/>
      <c r="CP220"/>
      <c r="CQ220"/>
      <c r="CR220"/>
      <c r="CS220"/>
      <c r="CT220"/>
      <c r="CU220"/>
      <c r="CV220"/>
      <c r="CW220"/>
      <c r="CX220"/>
      <c r="CY220"/>
      <c r="CZ220"/>
      <c r="DA220"/>
    </row>
    <row r="221" spans="1:105" ht="30" customHeight="1" thickBot="1" x14ac:dyDescent="0.25">
      <c r="A221" s="358"/>
      <c r="B221" s="287" t="s">
        <v>312</v>
      </c>
      <c r="C221" s="325" t="s">
        <v>165</v>
      </c>
      <c r="D221" s="29" t="s">
        <v>569</v>
      </c>
      <c r="E221" s="50"/>
      <c r="F221" s="30"/>
      <c r="G221" s="52"/>
      <c r="H221" s="29" t="s">
        <v>569</v>
      </c>
      <c r="I221" s="50"/>
      <c r="J221" s="184" t="s">
        <v>569</v>
      </c>
      <c r="K221" s="52"/>
      <c r="L221" s="29"/>
      <c r="M221" s="50"/>
      <c r="N221" s="30" t="s">
        <v>569</v>
      </c>
      <c r="O221" s="52"/>
      <c r="P221" s="29"/>
      <c r="Q221" s="50"/>
      <c r="R221" s="30"/>
      <c r="S221" s="52"/>
      <c r="T221" s="29"/>
      <c r="U221" s="50"/>
      <c r="V221" s="30" t="s">
        <v>569</v>
      </c>
      <c r="W221" s="50"/>
      <c r="X221" s="50"/>
      <c r="Y221" s="68"/>
      <c r="Z221" s="63"/>
      <c r="AA221" s="59"/>
      <c r="AD221" s="229"/>
      <c r="CK221"/>
      <c r="CL221"/>
      <c r="CM221"/>
      <c r="CN221"/>
      <c r="CO221"/>
      <c r="CP221"/>
      <c r="CQ221"/>
      <c r="CR221"/>
      <c r="CS221"/>
      <c r="CT221"/>
      <c r="CU221"/>
      <c r="CV221"/>
      <c r="CW221"/>
      <c r="CX221"/>
      <c r="CY221"/>
      <c r="CZ221"/>
      <c r="DA221"/>
    </row>
    <row r="222" spans="1:105" ht="45" customHeight="1" x14ac:dyDescent="0.2">
      <c r="A222" s="372"/>
      <c r="B222" s="245" t="s">
        <v>313</v>
      </c>
      <c r="C222" s="146" t="s">
        <v>1076</v>
      </c>
      <c r="D222" s="682"/>
      <c r="E222" s="682"/>
      <c r="F222" s="682"/>
      <c r="G222" s="682"/>
      <c r="H222" s="685"/>
      <c r="I222" s="682"/>
      <c r="J222" s="682"/>
      <c r="K222" s="682"/>
      <c r="L222" s="682"/>
      <c r="M222" s="682"/>
      <c r="N222" s="682"/>
      <c r="O222" s="682"/>
      <c r="P222" s="682"/>
      <c r="Q222" s="682"/>
      <c r="R222" s="682"/>
      <c r="S222" s="682"/>
      <c r="T222" s="682"/>
      <c r="U222" s="682"/>
      <c r="V222" s="682"/>
      <c r="W222" s="682"/>
      <c r="X222" s="113"/>
      <c r="Y222" s="107">
        <f>IF(OR(D222="s",F222="s",H222="s",J222="s",L222="s",N222="s",P222="s",R222="s",T222="s",V222="s"), 0, IF(OR(D222="a",F222="a",H222="a",J222="a",L222="a",N222="a",P222="a",R222="a",T222="a",V222="a"),Z222,0))</f>
        <v>0</v>
      </c>
      <c r="Z222" s="384">
        <v>10</v>
      </c>
      <c r="AA222" s="56">
        <f>COUNTIF(D222:W222,"a")+COUNTIF(D222:W222,"s")</f>
        <v>0</v>
      </c>
      <c r="AB222" s="437"/>
      <c r="AD222" s="229" t="s">
        <v>52</v>
      </c>
      <c r="CK222"/>
      <c r="CL222"/>
      <c r="CM222"/>
      <c r="CN222"/>
      <c r="CO222"/>
      <c r="CP222"/>
      <c r="CQ222"/>
      <c r="CR222"/>
      <c r="CS222"/>
      <c r="CT222"/>
      <c r="CU222"/>
      <c r="CV222"/>
      <c r="CW222"/>
      <c r="CX222"/>
      <c r="CY222"/>
      <c r="CZ222"/>
      <c r="DA222"/>
    </row>
    <row r="223" spans="1:105" ht="45" customHeight="1" thickBot="1" x14ac:dyDescent="0.25">
      <c r="A223" s="372"/>
      <c r="B223" s="245" t="s">
        <v>314</v>
      </c>
      <c r="C223" s="146" t="s">
        <v>396</v>
      </c>
      <c r="D223" s="682"/>
      <c r="E223" s="682"/>
      <c r="F223" s="682"/>
      <c r="G223" s="682"/>
      <c r="H223" s="685"/>
      <c r="I223" s="682"/>
      <c r="J223" s="682"/>
      <c r="K223" s="682"/>
      <c r="L223" s="682"/>
      <c r="M223" s="682"/>
      <c r="N223" s="682"/>
      <c r="O223" s="682"/>
      <c r="P223" s="682"/>
      <c r="Q223" s="682"/>
      <c r="R223" s="682"/>
      <c r="S223" s="682"/>
      <c r="T223" s="682"/>
      <c r="U223" s="682"/>
      <c r="V223" s="682"/>
      <c r="W223" s="682"/>
      <c r="X223" s="113"/>
      <c r="Y223" s="107">
        <f>IF(OR(D223="s",F223="s",H223="s",J223="s",L223="s",N223="s",P223="s",R223="s",T223="s",V223="s"), 0, IF(OR(D223="a",F223="a",H223="a",J223="a",L223="a",N223="a",P223="a",R223="a",T223="a",V223="a"),Z223,0))</f>
        <v>0</v>
      </c>
      <c r="Z223" s="386">
        <v>10</v>
      </c>
      <c r="AA223" s="56">
        <f>COUNTIF(D223:W223,"a")+COUNTIF(D223:W223,"s")</f>
        <v>0</v>
      </c>
      <c r="AB223" s="437"/>
      <c r="AD223" s="229" t="s">
        <v>52</v>
      </c>
      <c r="CK223"/>
      <c r="CL223"/>
      <c r="CM223"/>
      <c r="CN223"/>
      <c r="CO223"/>
      <c r="CP223"/>
      <c r="CQ223"/>
      <c r="CR223"/>
      <c r="CS223"/>
      <c r="CT223"/>
      <c r="CU223"/>
      <c r="CV223"/>
      <c r="CW223"/>
      <c r="CX223"/>
      <c r="CY223"/>
      <c r="CZ223"/>
      <c r="DA223"/>
    </row>
    <row r="224" spans="1:105" ht="21" customHeight="1" thickTop="1" thickBot="1" x14ac:dyDescent="0.25">
      <c r="A224" s="372"/>
      <c r="B224" s="283"/>
      <c r="C224" s="11"/>
      <c r="D224" s="679" t="s">
        <v>198</v>
      </c>
      <c r="E224" s="680"/>
      <c r="F224" s="680"/>
      <c r="G224" s="680"/>
      <c r="H224" s="680"/>
      <c r="I224" s="680"/>
      <c r="J224" s="680"/>
      <c r="K224" s="680"/>
      <c r="L224" s="680"/>
      <c r="M224" s="680"/>
      <c r="N224" s="680"/>
      <c r="O224" s="680"/>
      <c r="P224" s="680"/>
      <c r="Q224" s="680"/>
      <c r="R224" s="680"/>
      <c r="S224" s="680"/>
      <c r="T224" s="680"/>
      <c r="U224" s="680"/>
      <c r="V224" s="680"/>
      <c r="W224" s="680"/>
      <c r="X224" s="681"/>
      <c r="Y224" s="22">
        <f>SUM(Y222:Y223)</f>
        <v>0</v>
      </c>
      <c r="Z224" s="377">
        <f>SUM(Z222:Z223)</f>
        <v>20</v>
      </c>
      <c r="AA224" s="59"/>
      <c r="AB224" s="59"/>
      <c r="AD224" s="229"/>
      <c r="CK224"/>
      <c r="CL224"/>
      <c r="CM224"/>
      <c r="CN224"/>
      <c r="CO224"/>
      <c r="CP224"/>
      <c r="CQ224"/>
      <c r="CR224"/>
      <c r="CS224"/>
      <c r="CT224"/>
      <c r="CU224"/>
      <c r="CV224"/>
      <c r="CW224"/>
      <c r="CX224"/>
      <c r="CY224"/>
      <c r="CZ224"/>
      <c r="DA224"/>
    </row>
    <row r="225" spans="1:105" ht="21" customHeight="1" thickBot="1" x14ac:dyDescent="0.25">
      <c r="A225" s="361"/>
      <c r="B225" s="292"/>
      <c r="C225" s="279"/>
      <c r="D225" s="705"/>
      <c r="E225" s="720"/>
      <c r="F225" s="792">
        <v>20</v>
      </c>
      <c r="G225" s="793"/>
      <c r="H225" s="793"/>
      <c r="I225" s="793"/>
      <c r="J225" s="793"/>
      <c r="K225" s="793"/>
      <c r="L225" s="793"/>
      <c r="M225" s="793"/>
      <c r="N225" s="793"/>
      <c r="O225" s="793"/>
      <c r="P225" s="793"/>
      <c r="Q225" s="793"/>
      <c r="R225" s="793"/>
      <c r="S225" s="793"/>
      <c r="T225" s="793"/>
      <c r="U225" s="793"/>
      <c r="V225" s="793"/>
      <c r="W225" s="793"/>
      <c r="X225" s="793"/>
      <c r="Y225" s="793"/>
      <c r="Z225" s="794"/>
      <c r="AA225" s="59"/>
      <c r="AB225" s="59"/>
      <c r="AD225" s="229"/>
      <c r="CK225"/>
      <c r="CL225"/>
      <c r="CM225"/>
      <c r="CN225"/>
      <c r="CO225"/>
      <c r="CP225"/>
      <c r="CQ225"/>
      <c r="CR225"/>
      <c r="CS225"/>
      <c r="CT225"/>
      <c r="CU225"/>
      <c r="CV225"/>
      <c r="CW225"/>
      <c r="CX225"/>
      <c r="CY225"/>
      <c r="CZ225"/>
      <c r="DA225"/>
    </row>
    <row r="226" spans="1:105" ht="33" customHeight="1" thickBot="1" x14ac:dyDescent="0.25">
      <c r="A226" s="358"/>
      <c r="B226" s="290" t="s">
        <v>430</v>
      </c>
      <c r="C226" s="674" t="s">
        <v>381</v>
      </c>
      <c r="D226" s="675"/>
      <c r="E226" s="675"/>
      <c r="F226" s="675"/>
      <c r="G226" s="675"/>
      <c r="H226" s="675"/>
      <c r="I226" s="675"/>
      <c r="J226" s="675"/>
      <c r="K226" s="675"/>
      <c r="L226" s="675"/>
      <c r="M226" s="675"/>
      <c r="N226" s="675"/>
      <c r="O226" s="675"/>
      <c r="P226" s="675"/>
      <c r="Q226" s="675"/>
      <c r="R226" s="675"/>
      <c r="S226" s="675"/>
      <c r="T226" s="675"/>
      <c r="U226" s="675"/>
      <c r="V226" s="675"/>
      <c r="W226" s="675"/>
      <c r="X226" s="675"/>
      <c r="Y226" s="675"/>
      <c r="Z226" s="675"/>
      <c r="AA226" s="59"/>
      <c r="AD226" s="229"/>
    </row>
    <row r="227" spans="1:105" s="253" customFormat="1" ht="30" customHeight="1" thickBot="1" x14ac:dyDescent="0.25">
      <c r="A227" s="372"/>
      <c r="B227" s="254" t="s">
        <v>1221</v>
      </c>
      <c r="C227" s="159" t="s">
        <v>1222</v>
      </c>
      <c r="D227" s="255"/>
      <c r="E227" s="256"/>
      <c r="F227" s="257"/>
      <c r="G227" s="258"/>
      <c r="H227" s="24"/>
      <c r="I227" s="256"/>
      <c r="J227" s="259"/>
      <c r="K227" s="258"/>
      <c r="L227" s="255"/>
      <c r="M227" s="256"/>
      <c r="N227" s="257"/>
      <c r="O227" s="258"/>
      <c r="P227" s="24"/>
      <c r="Q227" s="256"/>
      <c r="R227" s="257"/>
      <c r="S227" s="258"/>
      <c r="T227" s="255"/>
      <c r="U227" s="256"/>
      <c r="V227" s="257"/>
      <c r="W227" s="258"/>
      <c r="X227" s="260"/>
      <c r="Y227" s="260"/>
      <c r="Z227" s="366"/>
      <c r="AA227" s="60"/>
      <c r="AB227" s="251"/>
      <c r="AC227" s="252"/>
      <c r="AD227" s="222"/>
      <c r="AE227" s="252"/>
      <c r="AF227" s="252"/>
      <c r="AG227" s="252"/>
      <c r="AH227" s="252"/>
      <c r="AI227" s="252"/>
      <c r="AJ227" s="252"/>
      <c r="AK227" s="252"/>
      <c r="AL227" s="252"/>
      <c r="AM227" s="252"/>
      <c r="AN227" s="252"/>
      <c r="AO227" s="252"/>
      <c r="AP227" s="252"/>
      <c r="AQ227" s="252"/>
      <c r="AR227" s="252"/>
      <c r="AS227" s="252"/>
      <c r="AT227" s="252"/>
      <c r="AU227" s="252"/>
      <c r="AV227" s="252"/>
      <c r="AW227" s="252"/>
      <c r="AX227" s="252"/>
      <c r="AY227" s="252"/>
      <c r="AZ227" s="252"/>
      <c r="BA227" s="252"/>
      <c r="BB227" s="252"/>
      <c r="BC227" s="252"/>
      <c r="BD227" s="252"/>
      <c r="BE227" s="252"/>
      <c r="BF227" s="252"/>
      <c r="BG227" s="252"/>
      <c r="BH227" s="252"/>
      <c r="BI227" s="252"/>
      <c r="BJ227" s="252"/>
      <c r="BK227" s="252"/>
      <c r="BL227" s="252"/>
      <c r="BM227" s="252"/>
      <c r="BN227" s="252"/>
      <c r="BO227" s="252"/>
      <c r="BP227" s="252"/>
      <c r="BQ227" s="252"/>
      <c r="BR227" s="252"/>
      <c r="BS227" s="252"/>
      <c r="BT227" s="252"/>
      <c r="BU227" s="252"/>
      <c r="BV227" s="252"/>
      <c r="BW227" s="252"/>
      <c r="BX227" s="252"/>
      <c r="BY227" s="252"/>
      <c r="BZ227" s="252"/>
      <c r="CA227" s="252"/>
      <c r="CB227" s="252"/>
      <c r="CC227" s="252"/>
      <c r="CD227" s="252"/>
      <c r="CE227" s="251"/>
      <c r="CF227" s="251"/>
      <c r="CG227" s="251"/>
      <c r="CH227" s="251"/>
      <c r="CI227" s="251"/>
      <c r="CJ227" s="251"/>
      <c r="CK227" s="251"/>
      <c r="CL227" s="251"/>
      <c r="CM227" s="251"/>
      <c r="CN227" s="251"/>
      <c r="CO227" s="251"/>
      <c r="CP227" s="251"/>
      <c r="CQ227" s="251"/>
    </row>
    <row r="228" spans="1:105" s="253" customFormat="1" ht="45" customHeight="1" x14ac:dyDescent="0.2">
      <c r="A228" s="372"/>
      <c r="B228" s="245" t="s">
        <v>1223</v>
      </c>
      <c r="C228" s="139" t="s">
        <v>1224</v>
      </c>
      <c r="D228" s="626"/>
      <c r="E228" s="673"/>
      <c r="F228" s="626"/>
      <c r="G228" s="673"/>
      <c r="H228" s="626"/>
      <c r="I228" s="673"/>
      <c r="J228" s="626"/>
      <c r="K228" s="673"/>
      <c r="L228" s="626"/>
      <c r="M228" s="673"/>
      <c r="N228" s="626"/>
      <c r="O228" s="673"/>
      <c r="P228" s="626"/>
      <c r="Q228" s="673"/>
      <c r="R228" s="626"/>
      <c r="S228" s="673"/>
      <c r="T228" s="626"/>
      <c r="U228" s="673"/>
      <c r="V228" s="626"/>
      <c r="W228" s="673"/>
      <c r="X228" s="194"/>
      <c r="Y228" s="110">
        <f>IF(OR(D228="s",F228="s",H228="s",J228="s",L228="s",N228="s",P228="s",R228="s",T228="s",V228="s"), 0, IF(OR(D228="a",F228="a",H228="a",J228="a",L228="a",N228="a",P228="a",R228="a",T228="a",V228="a"),Z228,0))</f>
        <v>0</v>
      </c>
      <c r="Z228" s="369">
        <v>10</v>
      </c>
      <c r="AA228" s="60">
        <f>COUNTIF(D228:W228,"a")+COUNTIF(D228:W228,"s")</f>
        <v>0</v>
      </c>
      <c r="AB228" s="437"/>
      <c r="AC228" s="252"/>
      <c r="AD228" s="222"/>
      <c r="AE228" s="252"/>
      <c r="AF228" s="252"/>
      <c r="AG228" s="252"/>
      <c r="AH228" s="252"/>
      <c r="AI228" s="252"/>
      <c r="AJ228" s="252"/>
      <c r="AK228" s="252"/>
      <c r="AL228" s="252"/>
      <c r="AM228" s="252"/>
      <c r="AN228" s="252"/>
      <c r="AO228" s="252"/>
      <c r="AP228" s="252"/>
      <c r="AQ228" s="252"/>
      <c r="AR228" s="252"/>
      <c r="AS228" s="252"/>
      <c r="AT228" s="252"/>
      <c r="AU228" s="252"/>
      <c r="AV228" s="252"/>
      <c r="AW228" s="252"/>
      <c r="AX228" s="252"/>
      <c r="AY228" s="252"/>
      <c r="AZ228" s="252"/>
      <c r="BA228" s="252"/>
      <c r="BB228" s="252"/>
      <c r="BC228" s="252"/>
      <c r="BD228" s="252"/>
      <c r="BE228" s="252"/>
      <c r="BF228" s="252"/>
      <c r="BG228" s="252"/>
      <c r="BH228" s="252"/>
      <c r="BI228" s="252"/>
      <c r="BJ228" s="252"/>
      <c r="BK228" s="252"/>
      <c r="BL228" s="252"/>
      <c r="BM228" s="252"/>
      <c r="BN228" s="252"/>
      <c r="BO228" s="252"/>
      <c r="BP228" s="252"/>
      <c r="BQ228" s="252"/>
      <c r="BR228" s="252"/>
      <c r="BS228" s="252"/>
      <c r="BT228" s="252"/>
      <c r="BU228" s="252"/>
      <c r="BV228" s="252"/>
      <c r="BW228" s="252"/>
      <c r="BX228" s="252"/>
      <c r="BY228" s="252"/>
      <c r="BZ228" s="252"/>
      <c r="CA228" s="252"/>
      <c r="CB228" s="252"/>
      <c r="CC228" s="252"/>
      <c r="CD228" s="252"/>
      <c r="CE228" s="251"/>
      <c r="CF228" s="251"/>
      <c r="CG228" s="251"/>
      <c r="CH228" s="251"/>
      <c r="CI228" s="251"/>
      <c r="CJ228" s="251"/>
      <c r="CK228" s="251"/>
      <c r="CL228" s="251"/>
      <c r="CM228" s="251"/>
      <c r="CN228" s="251"/>
      <c r="CO228" s="251"/>
      <c r="CP228" s="251"/>
      <c r="CQ228" s="251"/>
    </row>
    <row r="229" spans="1:105" s="253" customFormat="1" ht="67.5" customHeight="1" x14ac:dyDescent="0.2">
      <c r="A229" s="372"/>
      <c r="B229" s="245" t="s">
        <v>1225</v>
      </c>
      <c r="C229" s="139" t="s">
        <v>1226</v>
      </c>
      <c r="D229" s="626"/>
      <c r="E229" s="673"/>
      <c r="F229" s="626"/>
      <c r="G229" s="673"/>
      <c r="H229" s="626"/>
      <c r="I229" s="673"/>
      <c r="J229" s="626"/>
      <c r="K229" s="673"/>
      <c r="L229" s="626"/>
      <c r="M229" s="673"/>
      <c r="N229" s="626"/>
      <c r="O229" s="673"/>
      <c r="P229" s="626"/>
      <c r="Q229" s="673"/>
      <c r="R229" s="626"/>
      <c r="S229" s="673"/>
      <c r="T229" s="626"/>
      <c r="U229" s="673"/>
      <c r="V229" s="626"/>
      <c r="W229" s="673"/>
      <c r="X229" s="194"/>
      <c r="Y229" s="110">
        <f>IF(OR(D229="s",F229="s",H229="s",J229="s",L229="s",N229="s",P229="s",R229="s",T229="s",V229="s"), 0, IF(OR(D229="a",F229="a",H229="a",J229="a",L229="a",N229="a",P229="a",R229="a",T229="a",V229="a"),Z229,0))</f>
        <v>0</v>
      </c>
      <c r="Z229" s="369">
        <v>5</v>
      </c>
      <c r="AA229" s="60">
        <f>COUNTIF(D229:W229,"a")+COUNTIF(D229:W229,"s")</f>
        <v>0</v>
      </c>
      <c r="AB229" s="437"/>
      <c r="AC229" s="252"/>
      <c r="AD229" s="222"/>
      <c r="AE229" s="252"/>
      <c r="AF229" s="252"/>
      <c r="AG229" s="252"/>
      <c r="AH229" s="252"/>
      <c r="AI229" s="252"/>
      <c r="AJ229" s="252"/>
      <c r="AK229" s="252"/>
      <c r="AL229" s="252"/>
      <c r="AM229" s="252"/>
      <c r="AN229" s="252"/>
      <c r="AO229" s="252"/>
      <c r="AP229" s="252"/>
      <c r="AQ229" s="252"/>
      <c r="AR229" s="252"/>
      <c r="AS229" s="252"/>
      <c r="AT229" s="252"/>
      <c r="AU229" s="252"/>
      <c r="AV229" s="252"/>
      <c r="AW229" s="252"/>
      <c r="AX229" s="252"/>
      <c r="AY229" s="252"/>
      <c r="AZ229" s="252"/>
      <c r="BA229" s="252"/>
      <c r="BB229" s="252"/>
      <c r="BC229" s="252"/>
      <c r="BD229" s="252"/>
      <c r="BE229" s="252"/>
      <c r="BF229" s="252"/>
      <c r="BG229" s="252"/>
      <c r="BH229" s="252"/>
      <c r="BI229" s="252"/>
      <c r="BJ229" s="252"/>
      <c r="BK229" s="252"/>
      <c r="BL229" s="252"/>
      <c r="BM229" s="252"/>
      <c r="BN229" s="252"/>
      <c r="BO229" s="252"/>
      <c r="BP229" s="252"/>
      <c r="BQ229" s="252"/>
      <c r="BR229" s="252"/>
      <c r="BS229" s="252"/>
      <c r="BT229" s="252"/>
      <c r="BU229" s="252"/>
      <c r="BV229" s="252"/>
      <c r="BW229" s="252"/>
      <c r="BX229" s="252"/>
      <c r="BY229" s="252"/>
      <c r="BZ229" s="252"/>
      <c r="CA229" s="252"/>
      <c r="CB229" s="252"/>
      <c r="CC229" s="252"/>
      <c r="CD229" s="252"/>
      <c r="CE229" s="251"/>
      <c r="CF229" s="251"/>
      <c r="CG229" s="251"/>
      <c r="CH229" s="251"/>
      <c r="CI229" s="251"/>
      <c r="CJ229" s="251"/>
      <c r="CK229" s="251"/>
      <c r="CL229" s="251"/>
      <c r="CM229" s="251"/>
      <c r="CN229" s="251"/>
      <c r="CO229" s="251"/>
      <c r="CP229" s="251"/>
      <c r="CQ229" s="251"/>
    </row>
    <row r="230" spans="1:105" s="253" customFormat="1" ht="45" customHeight="1" x14ac:dyDescent="0.2">
      <c r="A230" s="372"/>
      <c r="B230" s="245" t="s">
        <v>1227</v>
      </c>
      <c r="C230" s="139" t="s">
        <v>1228</v>
      </c>
      <c r="D230" s="626"/>
      <c r="E230" s="673"/>
      <c r="F230" s="626"/>
      <c r="G230" s="673"/>
      <c r="H230" s="626"/>
      <c r="I230" s="673"/>
      <c r="J230" s="626"/>
      <c r="K230" s="673"/>
      <c r="L230" s="626"/>
      <c r="M230" s="673"/>
      <c r="N230" s="626"/>
      <c r="O230" s="673"/>
      <c r="P230" s="626"/>
      <c r="Q230" s="673"/>
      <c r="R230" s="626"/>
      <c r="S230" s="673"/>
      <c r="T230" s="626"/>
      <c r="U230" s="673"/>
      <c r="V230" s="626"/>
      <c r="W230" s="673"/>
      <c r="X230" s="194"/>
      <c r="Y230" s="110">
        <f>IF(OR(D230="s",F230="s",H230="s",J230="s",L230="s",N230="s",P230="s",R230="s",T230="s",V230="s"), 0, IF(OR(D230="a",F230="a",H230="a",J230="a",L230="a",N230="a",P230="a",R230="a",T230="a",V230="a"),Z230,0))</f>
        <v>0</v>
      </c>
      <c r="Z230" s="369">
        <v>5</v>
      </c>
      <c r="AA230" s="60">
        <f>COUNTIF(D230:W230,"a")+COUNTIF(D230:W230,"s")</f>
        <v>0</v>
      </c>
      <c r="AB230" s="437"/>
      <c r="AC230" s="252"/>
      <c r="AD230" s="222" t="s">
        <v>52</v>
      </c>
      <c r="AE230" s="252"/>
      <c r="AF230" s="252"/>
      <c r="AG230" s="252"/>
      <c r="AH230" s="252"/>
      <c r="AI230" s="252"/>
      <c r="AJ230" s="252"/>
      <c r="AK230" s="252"/>
      <c r="AL230" s="252"/>
      <c r="AM230" s="252"/>
      <c r="AN230" s="252"/>
      <c r="AO230" s="252"/>
      <c r="AP230" s="252"/>
      <c r="AQ230" s="252"/>
      <c r="AR230" s="252"/>
      <c r="AS230" s="252"/>
      <c r="AT230" s="252"/>
      <c r="AU230" s="252"/>
      <c r="AV230" s="252"/>
      <c r="AW230" s="252"/>
      <c r="AX230" s="252"/>
      <c r="AY230" s="252"/>
      <c r="AZ230" s="252"/>
      <c r="BA230" s="252"/>
      <c r="BB230" s="252"/>
      <c r="BC230" s="252"/>
      <c r="BD230" s="252"/>
      <c r="BE230" s="252"/>
      <c r="BF230" s="252"/>
      <c r="BG230" s="252"/>
      <c r="BH230" s="252"/>
      <c r="BI230" s="252"/>
      <c r="BJ230" s="252"/>
      <c r="BK230" s="252"/>
      <c r="BL230" s="252"/>
      <c r="BM230" s="252"/>
      <c r="BN230" s="252"/>
      <c r="BO230" s="252"/>
      <c r="BP230" s="252"/>
      <c r="BQ230" s="252"/>
      <c r="BR230" s="252"/>
      <c r="BS230" s="252"/>
      <c r="BT230" s="252"/>
      <c r="BU230" s="252"/>
      <c r="BV230" s="252"/>
      <c r="BW230" s="252"/>
      <c r="BX230" s="252"/>
      <c r="BY230" s="252"/>
      <c r="BZ230" s="252"/>
      <c r="CA230" s="252"/>
      <c r="CB230" s="252"/>
      <c r="CC230" s="252"/>
      <c r="CD230" s="252"/>
      <c r="CE230" s="251"/>
      <c r="CF230" s="251"/>
      <c r="CG230" s="251"/>
      <c r="CH230" s="251"/>
      <c r="CI230" s="251"/>
      <c r="CJ230" s="251"/>
      <c r="CK230" s="251"/>
      <c r="CL230" s="251"/>
      <c r="CM230" s="251"/>
      <c r="CN230" s="251"/>
      <c r="CO230" s="251"/>
      <c r="CP230" s="251"/>
      <c r="CQ230" s="251"/>
    </row>
    <row r="231" spans="1:105" s="253" customFormat="1" ht="45" customHeight="1" thickBot="1" x14ac:dyDescent="0.25">
      <c r="A231" s="372"/>
      <c r="B231" s="245" t="s">
        <v>1229</v>
      </c>
      <c r="C231" s="139" t="s">
        <v>1230</v>
      </c>
      <c r="D231" s="626"/>
      <c r="E231" s="673"/>
      <c r="F231" s="626"/>
      <c r="G231" s="673"/>
      <c r="H231" s="626"/>
      <c r="I231" s="673"/>
      <c r="J231" s="626"/>
      <c r="K231" s="673"/>
      <c r="L231" s="626"/>
      <c r="M231" s="673"/>
      <c r="N231" s="626"/>
      <c r="O231" s="673"/>
      <c r="P231" s="626"/>
      <c r="Q231" s="673"/>
      <c r="R231" s="626"/>
      <c r="S231" s="673"/>
      <c r="T231" s="626"/>
      <c r="U231" s="673"/>
      <c r="V231" s="626"/>
      <c r="W231" s="673"/>
      <c r="X231" s="194"/>
      <c r="Y231" s="110">
        <f>IF(OR(D231="s",F231="s",H231="s",J231="s",L231="s",N231="s",P231="s",R231="s",T231="s",V231="s"), 0, IF(OR(D231="a",F231="a",H231="a",J231="a",L231="a",N231="a",P231="a",R231="a",T231="a",V231="a"),Z231,0))</f>
        <v>0</v>
      </c>
      <c r="Z231" s="369">
        <v>10</v>
      </c>
      <c r="AA231" s="60">
        <f>COUNTIF(D231:W231,"a")+COUNTIF(D231:W231,"s")</f>
        <v>0</v>
      </c>
      <c r="AB231" s="437"/>
      <c r="AC231" s="252"/>
      <c r="AD231" s="222"/>
      <c r="AE231" s="252"/>
      <c r="AF231" s="252"/>
      <c r="AG231" s="252"/>
      <c r="AH231" s="252"/>
      <c r="AI231" s="252"/>
      <c r="AJ231" s="252"/>
      <c r="AK231" s="252"/>
      <c r="AL231" s="252"/>
      <c r="AM231" s="252"/>
      <c r="AN231" s="252"/>
      <c r="AO231" s="252"/>
      <c r="AP231" s="252"/>
      <c r="AQ231" s="252"/>
      <c r="AR231" s="252"/>
      <c r="AS231" s="252"/>
      <c r="AT231" s="252"/>
      <c r="AU231" s="252"/>
      <c r="AV231" s="252"/>
      <c r="AW231" s="252"/>
      <c r="AX231" s="252"/>
      <c r="AY231" s="252"/>
      <c r="AZ231" s="252"/>
      <c r="BA231" s="252"/>
      <c r="BB231" s="252"/>
      <c r="BC231" s="252"/>
      <c r="BD231" s="252"/>
      <c r="BE231" s="252"/>
      <c r="BF231" s="252"/>
      <c r="BG231" s="252"/>
      <c r="BH231" s="252"/>
      <c r="BI231" s="252"/>
      <c r="BJ231" s="252"/>
      <c r="BK231" s="252"/>
      <c r="BL231" s="252"/>
      <c r="BM231" s="252"/>
      <c r="BN231" s="252"/>
      <c r="BO231" s="252"/>
      <c r="BP231" s="252"/>
      <c r="BQ231" s="252"/>
      <c r="BR231" s="252"/>
      <c r="BS231" s="252"/>
      <c r="BT231" s="252"/>
      <c r="BU231" s="252"/>
      <c r="BV231" s="252"/>
      <c r="BW231" s="252"/>
      <c r="BX231" s="252"/>
      <c r="BY231" s="252"/>
      <c r="BZ231" s="252"/>
      <c r="CA231" s="252"/>
      <c r="CB231" s="252"/>
      <c r="CC231" s="252"/>
      <c r="CD231" s="252"/>
      <c r="CE231" s="251"/>
      <c r="CF231" s="251"/>
      <c r="CG231" s="251"/>
      <c r="CH231" s="251"/>
      <c r="CI231" s="251"/>
      <c r="CJ231" s="251"/>
      <c r="CK231" s="251"/>
      <c r="CL231" s="251"/>
      <c r="CM231" s="251"/>
      <c r="CN231" s="251"/>
      <c r="CO231" s="251"/>
      <c r="CP231" s="251"/>
      <c r="CQ231" s="251"/>
    </row>
    <row r="232" spans="1:105" s="253" customFormat="1" ht="17.45" customHeight="1" thickTop="1" thickBot="1" x14ac:dyDescent="0.25">
      <c r="A232" s="372"/>
      <c r="B232" s="234"/>
      <c r="C232" s="150"/>
      <c r="D232" s="679" t="s">
        <v>198</v>
      </c>
      <c r="E232" s="683"/>
      <c r="F232" s="683"/>
      <c r="G232" s="683"/>
      <c r="H232" s="683"/>
      <c r="I232" s="683"/>
      <c r="J232" s="683"/>
      <c r="K232" s="683"/>
      <c r="L232" s="683"/>
      <c r="M232" s="683"/>
      <c r="N232" s="683"/>
      <c r="O232" s="683"/>
      <c r="P232" s="683"/>
      <c r="Q232" s="683"/>
      <c r="R232" s="683"/>
      <c r="S232" s="683"/>
      <c r="T232" s="683"/>
      <c r="U232" s="683"/>
      <c r="V232" s="683"/>
      <c r="W232" s="683"/>
      <c r="X232" s="739"/>
      <c r="Y232" s="548">
        <f>SUM(Y228:Y231)</f>
        <v>0</v>
      </c>
      <c r="Z232" s="370">
        <f>SUM(Z228:Z231)</f>
        <v>30</v>
      </c>
      <c r="AA232" s="60"/>
      <c r="AB232" s="251"/>
      <c r="AC232" s="252"/>
      <c r="AD232" s="22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2"/>
      <c r="AY232" s="252"/>
      <c r="AZ232" s="252"/>
      <c r="BA232" s="252"/>
      <c r="BB232" s="252"/>
      <c r="BC232" s="252"/>
      <c r="BD232" s="252"/>
      <c r="BE232" s="252"/>
      <c r="BF232" s="252"/>
      <c r="BG232" s="252"/>
      <c r="BH232" s="252"/>
      <c r="BI232" s="252"/>
      <c r="BJ232" s="252"/>
      <c r="BK232" s="252"/>
      <c r="BL232" s="252"/>
      <c r="BM232" s="252"/>
      <c r="BN232" s="252"/>
      <c r="BO232" s="252"/>
      <c r="BP232" s="252"/>
      <c r="BQ232" s="252"/>
      <c r="BR232" s="252"/>
      <c r="BS232" s="252"/>
      <c r="BT232" s="252"/>
      <c r="BU232" s="252"/>
      <c r="BV232" s="252"/>
      <c r="BW232" s="252"/>
      <c r="BX232" s="252"/>
      <c r="BY232" s="252"/>
      <c r="BZ232" s="252"/>
      <c r="CA232" s="252"/>
      <c r="CB232" s="252"/>
      <c r="CC232" s="252"/>
      <c r="CD232" s="252"/>
      <c r="CE232" s="251"/>
      <c r="CF232" s="251"/>
      <c r="CG232" s="251"/>
      <c r="CH232" s="251"/>
      <c r="CI232" s="251"/>
      <c r="CJ232" s="251"/>
      <c r="CK232" s="251"/>
      <c r="CL232" s="251"/>
      <c r="CM232" s="251"/>
      <c r="CN232" s="251"/>
      <c r="CO232" s="251"/>
      <c r="CP232" s="251"/>
      <c r="CQ232" s="251"/>
    </row>
    <row r="233" spans="1:105" s="253" customFormat="1" ht="21.6" customHeight="1" thickBot="1" x14ac:dyDescent="0.25">
      <c r="A233" s="361"/>
      <c r="B233" s="329"/>
      <c r="C233" s="167"/>
      <c r="D233" s="705"/>
      <c r="E233" s="706"/>
      <c r="F233" s="795">
        <v>5</v>
      </c>
      <c r="G233" s="796"/>
      <c r="H233" s="796"/>
      <c r="I233" s="796"/>
      <c r="J233" s="796"/>
      <c r="K233" s="796"/>
      <c r="L233" s="796"/>
      <c r="M233" s="796"/>
      <c r="N233" s="796"/>
      <c r="O233" s="796"/>
      <c r="P233" s="796"/>
      <c r="Q233" s="796"/>
      <c r="R233" s="796"/>
      <c r="S233" s="796"/>
      <c r="T233" s="796"/>
      <c r="U233" s="796"/>
      <c r="V233" s="796"/>
      <c r="W233" s="796"/>
      <c r="X233" s="796"/>
      <c r="Y233" s="796"/>
      <c r="Z233" s="797"/>
      <c r="AA233" s="60"/>
      <c r="AB233" s="251"/>
      <c r="AC233" s="252"/>
      <c r="AD233" s="222"/>
      <c r="AE233" s="252"/>
      <c r="AF233" s="252"/>
      <c r="AG233" s="252"/>
      <c r="AH233" s="252"/>
      <c r="AI233" s="252"/>
      <c r="AJ233" s="252"/>
      <c r="AK233" s="252"/>
      <c r="AL233" s="252"/>
      <c r="AM233" s="252"/>
      <c r="AN233" s="252"/>
      <c r="AO233" s="252"/>
      <c r="AP233" s="252"/>
      <c r="AQ233" s="252"/>
      <c r="AR233" s="252"/>
      <c r="AS233" s="252"/>
      <c r="AT233" s="252"/>
      <c r="AU233" s="252"/>
      <c r="AV233" s="252"/>
      <c r="AW233" s="252"/>
      <c r="AX233" s="252"/>
      <c r="AY233" s="252"/>
      <c r="AZ233" s="252"/>
      <c r="BA233" s="252"/>
      <c r="BB233" s="252"/>
      <c r="BC233" s="252"/>
      <c r="BD233" s="252"/>
      <c r="BE233" s="252"/>
      <c r="BF233" s="252"/>
      <c r="BG233" s="252"/>
      <c r="BH233" s="252"/>
      <c r="BI233" s="252"/>
      <c r="BJ233" s="252"/>
      <c r="BK233" s="252"/>
      <c r="BL233" s="252"/>
      <c r="BM233" s="252"/>
      <c r="BN233" s="252"/>
      <c r="BO233" s="252"/>
      <c r="BP233" s="252"/>
      <c r="BQ233" s="252"/>
      <c r="BR233" s="252"/>
      <c r="BS233" s="252"/>
      <c r="BT233" s="252"/>
      <c r="BU233" s="252"/>
      <c r="BV233" s="252"/>
      <c r="BW233" s="252"/>
      <c r="BX233" s="252"/>
      <c r="BY233" s="252"/>
      <c r="BZ233" s="252"/>
      <c r="CA233" s="252"/>
      <c r="CB233" s="252"/>
      <c r="CC233" s="252"/>
      <c r="CD233" s="252"/>
      <c r="CE233" s="251"/>
      <c r="CF233" s="251"/>
      <c r="CG233" s="251"/>
      <c r="CH233" s="251"/>
      <c r="CI233" s="251"/>
      <c r="CJ233" s="251"/>
      <c r="CK233" s="251"/>
      <c r="CL233" s="251"/>
      <c r="CM233" s="251"/>
      <c r="CN233" s="251"/>
      <c r="CO233" s="251"/>
      <c r="CP233" s="251"/>
      <c r="CQ233" s="251"/>
    </row>
    <row r="234" spans="1:105" s="1" customFormat="1" ht="30" customHeight="1" thickBot="1" x14ac:dyDescent="0.25">
      <c r="A234" s="372"/>
      <c r="B234" s="250" t="s">
        <v>431</v>
      </c>
      <c r="C234" s="159" t="s">
        <v>616</v>
      </c>
      <c r="D234" s="42"/>
      <c r="E234" s="41"/>
      <c r="F234" s="24" t="s">
        <v>569</v>
      </c>
      <c r="G234" s="40"/>
      <c r="H234" s="24" t="s">
        <v>569</v>
      </c>
      <c r="I234" s="41"/>
      <c r="J234" s="24" t="s">
        <v>569</v>
      </c>
      <c r="K234" s="40"/>
      <c r="L234" s="39"/>
      <c r="M234" s="41"/>
      <c r="N234" s="42"/>
      <c r="O234" s="40"/>
      <c r="P234" s="39"/>
      <c r="Q234" s="41"/>
      <c r="R234" s="42"/>
      <c r="S234" s="40"/>
      <c r="T234" s="39"/>
      <c r="U234" s="41"/>
      <c r="V234" s="42"/>
      <c r="W234" s="40"/>
      <c r="X234" s="169"/>
      <c r="Y234" s="169"/>
      <c r="Z234" s="366"/>
      <c r="AA234" s="10"/>
      <c r="AB234" s="59"/>
      <c r="AC234" s="219"/>
      <c r="AD234" s="438"/>
      <c r="AE234" s="219"/>
      <c r="AF234" s="219"/>
      <c r="AG234" s="219"/>
      <c r="AH234" s="219"/>
      <c r="AI234" s="219"/>
      <c r="AJ234" s="219"/>
      <c r="AK234" s="219"/>
      <c r="AL234" s="219"/>
      <c r="AM234" s="219"/>
      <c r="AN234" s="219"/>
      <c r="AO234" s="219"/>
      <c r="AP234" s="219"/>
      <c r="AQ234" s="219"/>
      <c r="AR234" s="219"/>
      <c r="AS234" s="219"/>
      <c r="AT234" s="219"/>
      <c r="AU234" s="219"/>
      <c r="AV234" s="219"/>
      <c r="AW234" s="219"/>
      <c r="AX234" s="219"/>
      <c r="AY234" s="219"/>
      <c r="AZ234" s="219"/>
      <c r="BA234" s="219"/>
      <c r="BB234" s="219"/>
      <c r="BC234" s="219"/>
      <c r="BD234" s="219"/>
      <c r="BE234" s="219"/>
      <c r="BF234" s="219"/>
      <c r="BG234" s="219"/>
      <c r="BH234" s="219"/>
      <c r="BI234" s="219"/>
      <c r="BJ234" s="219"/>
      <c r="BK234" s="219"/>
      <c r="BL234" s="219"/>
      <c r="BM234" s="219"/>
      <c r="BN234" s="219"/>
      <c r="BO234" s="219"/>
      <c r="BP234" s="219"/>
      <c r="BQ234" s="219"/>
      <c r="BR234" s="219"/>
      <c r="BS234" s="219"/>
      <c r="BT234" s="219"/>
      <c r="BU234" s="219"/>
      <c r="BV234" s="219"/>
      <c r="BW234" s="219"/>
      <c r="BX234" s="219"/>
      <c r="BY234" s="219"/>
      <c r="BZ234" s="219"/>
      <c r="CA234" s="219"/>
      <c r="CB234" s="219"/>
      <c r="CC234" s="219"/>
      <c r="CD234" s="219"/>
      <c r="CE234" s="219"/>
      <c r="CF234" s="219"/>
      <c r="CG234" s="59"/>
      <c r="CH234" s="59"/>
      <c r="CI234" s="59"/>
      <c r="CJ234" s="59"/>
      <c r="CK234" s="59"/>
      <c r="CL234" s="59"/>
      <c r="CM234" s="59"/>
    </row>
    <row r="235" spans="1:105" s="1" customFormat="1" ht="30" customHeight="1" x14ac:dyDescent="0.2">
      <c r="A235" s="372"/>
      <c r="B235" s="245"/>
      <c r="C235" s="551" t="s">
        <v>1142</v>
      </c>
      <c r="D235" s="698"/>
      <c r="E235" s="698"/>
      <c r="F235" s="698"/>
      <c r="G235" s="698"/>
      <c r="H235" s="698"/>
      <c r="I235" s="698"/>
      <c r="J235" s="698"/>
      <c r="K235" s="698"/>
      <c r="L235" s="698"/>
      <c r="M235" s="698"/>
      <c r="N235" s="698"/>
      <c r="O235" s="698"/>
      <c r="P235" s="698"/>
      <c r="Q235" s="698"/>
      <c r="R235" s="698"/>
      <c r="S235" s="698"/>
      <c r="T235" s="698"/>
      <c r="U235" s="698"/>
      <c r="V235" s="698"/>
      <c r="W235" s="698"/>
      <c r="X235" s="698"/>
      <c r="Y235" s="698"/>
      <c r="Z235" s="699"/>
      <c r="AA235" s="10"/>
      <c r="AB235" s="59"/>
      <c r="AC235" s="219"/>
      <c r="AD235" s="219"/>
      <c r="AE235" s="219"/>
      <c r="AF235" s="219"/>
      <c r="AG235" s="219"/>
      <c r="AH235" s="219"/>
      <c r="AI235" s="219"/>
      <c r="AJ235" s="219"/>
      <c r="AK235" s="219"/>
      <c r="AL235" s="219"/>
      <c r="AM235" s="219"/>
      <c r="AN235" s="219"/>
      <c r="AO235" s="219"/>
      <c r="AP235" s="219"/>
      <c r="AQ235" s="219"/>
      <c r="AR235" s="219"/>
      <c r="AS235" s="219"/>
      <c r="AT235" s="219"/>
      <c r="AU235" s="219"/>
      <c r="AV235" s="219"/>
      <c r="AW235" s="219"/>
      <c r="AX235" s="219"/>
      <c r="AY235" s="219"/>
      <c r="AZ235" s="219"/>
      <c r="BA235" s="219"/>
      <c r="BB235" s="219"/>
      <c r="BC235" s="219"/>
      <c r="BD235" s="219"/>
      <c r="BE235" s="219"/>
      <c r="BF235" s="219"/>
      <c r="BG235" s="219"/>
      <c r="BH235" s="219"/>
      <c r="BI235" s="219"/>
      <c r="BJ235" s="219"/>
      <c r="BK235" s="219"/>
      <c r="BL235" s="219"/>
      <c r="BM235" s="219"/>
      <c r="BN235" s="219"/>
      <c r="BO235" s="219"/>
      <c r="BP235" s="219"/>
      <c r="BQ235" s="219"/>
      <c r="BR235" s="219"/>
      <c r="BS235" s="219"/>
      <c r="BT235" s="219"/>
      <c r="BU235" s="219"/>
      <c r="BV235" s="219"/>
      <c r="BW235" s="219"/>
      <c r="BX235" s="219"/>
      <c r="BY235" s="219"/>
      <c r="BZ235" s="219"/>
      <c r="CA235" s="219"/>
      <c r="CB235" s="219"/>
      <c r="CC235" s="219"/>
      <c r="CD235" s="219"/>
      <c r="CE235" s="219"/>
    </row>
    <row r="236" spans="1:105" s="1" customFormat="1" ht="45" customHeight="1" x14ac:dyDescent="0.2">
      <c r="A236" s="372"/>
      <c r="B236" s="231" t="s">
        <v>618</v>
      </c>
      <c r="C236" s="126" t="s">
        <v>1143</v>
      </c>
      <c r="D236" s="626"/>
      <c r="E236" s="673"/>
      <c r="F236" s="626"/>
      <c r="G236" s="673"/>
      <c r="H236" s="626"/>
      <c r="I236" s="673"/>
      <c r="J236" s="626"/>
      <c r="K236" s="673"/>
      <c r="L236" s="626"/>
      <c r="M236" s="673"/>
      <c r="N236" s="626"/>
      <c r="O236" s="673"/>
      <c r="P236" s="626"/>
      <c r="Q236" s="673"/>
      <c r="R236" s="626"/>
      <c r="S236" s="673"/>
      <c r="T236" s="626"/>
      <c r="U236" s="673"/>
      <c r="V236" s="626"/>
      <c r="W236" s="673"/>
      <c r="X236" s="194"/>
      <c r="Y236" s="109">
        <f>IF(OR(D236="s",F236="s",H236="s",J236="s",L236="s",N236="s",P236="s",R236="s",T236="s",V236="s"), 0, IF(OR(D236="a",F236="a",H236="a",J236="a",L236="a",N236="a",P236="a",R236="a",T236="a",V236="a"),Z236,0))</f>
        <v>0</v>
      </c>
      <c r="Z236" s="369">
        <v>5</v>
      </c>
      <c r="AA236" s="10">
        <f>COUNTIF(D236:W236,"a")+COUNTIF(D236:W236,"s")</f>
        <v>0</v>
      </c>
      <c r="AB236" s="437"/>
      <c r="AC236" s="219"/>
      <c r="AD236" s="222"/>
      <c r="AE236" s="219"/>
      <c r="AF236" s="219"/>
      <c r="AG236" s="219"/>
      <c r="AH236" s="219"/>
      <c r="AI236" s="219"/>
      <c r="AJ236" s="219"/>
      <c r="AK236" s="219"/>
      <c r="AL236" s="219"/>
      <c r="AM236" s="219"/>
      <c r="AN236" s="219"/>
      <c r="AO236" s="219"/>
      <c r="AP236" s="219"/>
      <c r="AQ236" s="219"/>
      <c r="AR236" s="219"/>
      <c r="AS236" s="219"/>
      <c r="AT236" s="219"/>
      <c r="AU236" s="219"/>
      <c r="AV236" s="219"/>
      <c r="AW236" s="219"/>
      <c r="AX236" s="219"/>
      <c r="AY236" s="219"/>
      <c r="AZ236" s="219"/>
      <c r="BA236" s="219"/>
      <c r="BB236" s="219"/>
      <c r="BC236" s="219"/>
      <c r="BD236" s="219"/>
      <c r="BE236" s="219"/>
      <c r="BF236" s="219"/>
      <c r="BG236" s="219"/>
      <c r="BH236" s="219"/>
      <c r="BI236" s="219"/>
      <c r="BJ236" s="219"/>
      <c r="BK236" s="219"/>
      <c r="BL236" s="219"/>
      <c r="BM236" s="219"/>
      <c r="BN236" s="219"/>
      <c r="BO236" s="219"/>
      <c r="BP236" s="219"/>
      <c r="BQ236" s="219"/>
      <c r="BR236" s="219"/>
      <c r="BS236" s="219"/>
      <c r="BT236" s="219"/>
      <c r="BU236" s="219"/>
      <c r="BV236" s="219"/>
      <c r="BW236" s="219"/>
      <c r="BX236" s="219"/>
      <c r="BY236" s="219"/>
      <c r="BZ236" s="219"/>
      <c r="CA236" s="219"/>
      <c r="CB236" s="219"/>
      <c r="CC236" s="219"/>
      <c r="CD236" s="219"/>
      <c r="CE236" s="219"/>
      <c r="CF236" s="219"/>
      <c r="CG236" s="59"/>
      <c r="CH236" s="59"/>
      <c r="CI236" s="59"/>
      <c r="CJ236" s="59"/>
      <c r="CK236" s="59"/>
      <c r="CL236" s="59"/>
      <c r="CM236" s="59"/>
    </row>
    <row r="237" spans="1:105" s="1" customFormat="1" ht="67.5" customHeight="1" x14ac:dyDescent="0.2">
      <c r="A237" s="372"/>
      <c r="B237" s="231" t="s">
        <v>624</v>
      </c>
      <c r="C237" s="126" t="s">
        <v>1232</v>
      </c>
      <c r="D237" s="626"/>
      <c r="E237" s="673"/>
      <c r="F237" s="626"/>
      <c r="G237" s="673"/>
      <c r="H237" s="626"/>
      <c r="I237" s="673"/>
      <c r="J237" s="626"/>
      <c r="K237" s="673"/>
      <c r="L237" s="626"/>
      <c r="M237" s="673"/>
      <c r="N237" s="626"/>
      <c r="O237" s="673"/>
      <c r="P237" s="626"/>
      <c r="Q237" s="673"/>
      <c r="R237" s="626"/>
      <c r="S237" s="673"/>
      <c r="T237" s="626"/>
      <c r="U237" s="673"/>
      <c r="V237" s="626"/>
      <c r="W237" s="673"/>
      <c r="X237" s="194"/>
      <c r="Y237" s="109">
        <f>IF(OR(D237="s",F237="s",H237="s",J237="s",L237="s",N237="s",P237="s",R237="s",T237="s",V237="s"), 0, IF(OR(D237="a",F237="a",H237="a",J237="a",L237="a",N237="a",P237="a",R237="a",T237="a",V237="a"),Z237,0))</f>
        <v>0</v>
      </c>
      <c r="Z237" s="369">
        <v>5</v>
      </c>
      <c r="AA237" s="10">
        <f>COUNTIF(D237:W237,"a")+COUNTIF(D237:W237,"s")</f>
        <v>0</v>
      </c>
      <c r="AB237" s="437"/>
      <c r="AC237" s="219"/>
      <c r="AD237" s="222"/>
      <c r="AE237" s="219"/>
      <c r="AF237" s="219"/>
      <c r="AG237" s="219"/>
      <c r="AH237" s="219"/>
      <c r="AI237" s="219"/>
      <c r="AJ237" s="219"/>
      <c r="AK237" s="219"/>
      <c r="AL237" s="219"/>
      <c r="AM237" s="219"/>
      <c r="AN237" s="219"/>
      <c r="AO237" s="219"/>
      <c r="AP237" s="219"/>
      <c r="AQ237" s="219"/>
      <c r="AR237" s="219"/>
      <c r="AS237" s="219"/>
      <c r="AT237" s="219"/>
      <c r="AU237" s="219"/>
      <c r="AV237" s="219"/>
      <c r="AW237" s="219"/>
      <c r="AX237" s="219"/>
      <c r="AY237" s="219"/>
      <c r="AZ237" s="219"/>
      <c r="BA237" s="219"/>
      <c r="BB237" s="219"/>
      <c r="BC237" s="219"/>
      <c r="BD237" s="219"/>
      <c r="BE237" s="219"/>
      <c r="BF237" s="219"/>
      <c r="BG237" s="219"/>
      <c r="BH237" s="219"/>
      <c r="BI237" s="219"/>
      <c r="BJ237" s="219"/>
      <c r="BK237" s="219"/>
      <c r="BL237" s="219"/>
      <c r="BM237" s="219"/>
      <c r="BN237" s="219"/>
      <c r="BO237" s="219"/>
      <c r="BP237" s="219"/>
      <c r="BQ237" s="219"/>
      <c r="BR237" s="219"/>
      <c r="BS237" s="219"/>
      <c r="BT237" s="219"/>
      <c r="BU237" s="219"/>
      <c r="BV237" s="219"/>
      <c r="BW237" s="219"/>
      <c r="BX237" s="219"/>
      <c r="BY237" s="219"/>
      <c r="BZ237" s="219"/>
      <c r="CA237" s="219"/>
      <c r="CB237" s="219"/>
      <c r="CC237" s="219"/>
      <c r="CD237" s="219"/>
      <c r="CE237" s="219"/>
      <c r="CF237" s="219"/>
      <c r="CG237" s="59"/>
      <c r="CH237" s="59"/>
      <c r="CI237" s="59"/>
      <c r="CJ237" s="59"/>
      <c r="CK237" s="59"/>
      <c r="CL237" s="59"/>
      <c r="CM237" s="59"/>
    </row>
    <row r="238" spans="1:105" s="1" customFormat="1" ht="30" customHeight="1" x14ac:dyDescent="0.2">
      <c r="A238" s="372"/>
      <c r="B238" s="245"/>
      <c r="C238" s="551" t="s">
        <v>1144</v>
      </c>
      <c r="D238" s="698"/>
      <c r="E238" s="698"/>
      <c r="F238" s="698"/>
      <c r="G238" s="698"/>
      <c r="H238" s="698"/>
      <c r="I238" s="698"/>
      <c r="J238" s="698"/>
      <c r="K238" s="698"/>
      <c r="L238" s="698"/>
      <c r="M238" s="698"/>
      <c r="N238" s="698"/>
      <c r="O238" s="698"/>
      <c r="P238" s="698"/>
      <c r="Q238" s="698"/>
      <c r="R238" s="698"/>
      <c r="S238" s="698"/>
      <c r="T238" s="698"/>
      <c r="U238" s="698"/>
      <c r="V238" s="698"/>
      <c r="W238" s="698"/>
      <c r="X238" s="698"/>
      <c r="Y238" s="698"/>
      <c r="Z238" s="699"/>
      <c r="AA238" s="10"/>
      <c r="AB238" s="59"/>
      <c r="AC238" s="219"/>
      <c r="AD238" s="219"/>
      <c r="AE238" s="219"/>
      <c r="AF238" s="219"/>
      <c r="AG238" s="219"/>
      <c r="AH238" s="219"/>
      <c r="AI238" s="219"/>
      <c r="AJ238" s="219"/>
      <c r="AK238" s="219"/>
      <c r="AL238" s="219"/>
      <c r="AM238" s="219"/>
      <c r="AN238" s="219"/>
      <c r="AO238" s="219"/>
      <c r="AP238" s="219"/>
      <c r="AQ238" s="219"/>
      <c r="AR238" s="219"/>
      <c r="AS238" s="219"/>
      <c r="AT238" s="219"/>
      <c r="AU238" s="219"/>
      <c r="AV238" s="219"/>
      <c r="AW238" s="219"/>
      <c r="AX238" s="219"/>
      <c r="AY238" s="219"/>
      <c r="AZ238" s="219"/>
      <c r="BA238" s="219"/>
      <c r="BB238" s="219"/>
      <c r="BC238" s="219"/>
      <c r="BD238" s="219"/>
      <c r="BE238" s="219"/>
      <c r="BF238" s="219"/>
      <c r="BG238" s="219"/>
      <c r="BH238" s="219"/>
      <c r="BI238" s="219"/>
      <c r="BJ238" s="219"/>
      <c r="BK238" s="219"/>
      <c r="BL238" s="219"/>
      <c r="BM238" s="219"/>
      <c r="BN238" s="219"/>
      <c r="BO238" s="219"/>
      <c r="BP238" s="219"/>
      <c r="BQ238" s="219"/>
      <c r="BR238" s="219"/>
      <c r="BS238" s="219"/>
      <c r="BT238" s="219"/>
      <c r="BU238" s="219"/>
      <c r="BV238" s="219"/>
      <c r="BW238" s="219"/>
      <c r="BX238" s="219"/>
      <c r="BY238" s="219"/>
      <c r="BZ238" s="219"/>
      <c r="CA238" s="219"/>
      <c r="CB238" s="219"/>
      <c r="CC238" s="219"/>
      <c r="CD238" s="219"/>
      <c r="CE238" s="219"/>
    </row>
    <row r="239" spans="1:105" s="1" customFormat="1" ht="30" customHeight="1" x14ac:dyDescent="0.2">
      <c r="A239" s="372"/>
      <c r="B239" s="245"/>
      <c r="C239" s="551" t="s">
        <v>1145</v>
      </c>
      <c r="D239" s="698"/>
      <c r="E239" s="698"/>
      <c r="F239" s="698"/>
      <c r="G239" s="698"/>
      <c r="H239" s="698"/>
      <c r="I239" s="698"/>
      <c r="J239" s="698"/>
      <c r="K239" s="698"/>
      <c r="L239" s="698"/>
      <c r="M239" s="698"/>
      <c r="N239" s="698"/>
      <c r="O239" s="698"/>
      <c r="P239" s="698"/>
      <c r="Q239" s="698"/>
      <c r="R239" s="698"/>
      <c r="S239" s="698"/>
      <c r="T239" s="698"/>
      <c r="U239" s="698"/>
      <c r="V239" s="698"/>
      <c r="W239" s="698"/>
      <c r="X239" s="698"/>
      <c r="Y239" s="698"/>
      <c r="Z239" s="699"/>
      <c r="AA239" s="10"/>
      <c r="AB239" s="59"/>
      <c r="AC239" s="219"/>
      <c r="AD239" s="219"/>
      <c r="AE239" s="219"/>
      <c r="AF239" s="219"/>
      <c r="AG239" s="219"/>
      <c r="AH239" s="219"/>
      <c r="AI239" s="219"/>
      <c r="AJ239" s="219"/>
      <c r="AK239" s="219"/>
      <c r="AL239" s="219"/>
      <c r="AM239" s="219"/>
      <c r="AN239" s="219"/>
      <c r="AO239" s="219"/>
      <c r="AP239" s="219"/>
      <c r="AQ239" s="219"/>
      <c r="AR239" s="219"/>
      <c r="AS239" s="219"/>
      <c r="AT239" s="219"/>
      <c r="AU239" s="219"/>
      <c r="AV239" s="219"/>
      <c r="AW239" s="219"/>
      <c r="AX239" s="219"/>
      <c r="AY239" s="219"/>
      <c r="AZ239" s="219"/>
      <c r="BA239" s="219"/>
      <c r="BB239" s="219"/>
      <c r="BC239" s="219"/>
      <c r="BD239" s="219"/>
      <c r="BE239" s="219"/>
      <c r="BF239" s="219"/>
      <c r="BG239" s="219"/>
      <c r="BH239" s="219"/>
      <c r="BI239" s="219"/>
      <c r="BJ239" s="219"/>
      <c r="BK239" s="219"/>
      <c r="BL239" s="219"/>
      <c r="BM239" s="219"/>
      <c r="BN239" s="219"/>
      <c r="BO239" s="219"/>
      <c r="BP239" s="219"/>
      <c r="BQ239" s="219"/>
      <c r="BR239" s="219"/>
      <c r="BS239" s="219"/>
      <c r="BT239" s="219"/>
      <c r="BU239" s="219"/>
      <c r="BV239" s="219"/>
      <c r="BW239" s="219"/>
      <c r="BX239" s="219"/>
      <c r="BY239" s="219"/>
      <c r="BZ239" s="219"/>
      <c r="CA239" s="219"/>
      <c r="CB239" s="219"/>
      <c r="CC239" s="219"/>
      <c r="CD239" s="219"/>
      <c r="CE239" s="219"/>
    </row>
    <row r="240" spans="1:105" s="1" customFormat="1" ht="27.95" customHeight="1" x14ac:dyDescent="0.2">
      <c r="A240" s="372"/>
      <c r="B240" s="231" t="s">
        <v>628</v>
      </c>
      <c r="C240" s="126" t="s">
        <v>1146</v>
      </c>
      <c r="D240" s="626"/>
      <c r="E240" s="673"/>
      <c r="F240" s="626"/>
      <c r="G240" s="673"/>
      <c r="H240" s="626"/>
      <c r="I240" s="673"/>
      <c r="J240" s="626"/>
      <c r="K240" s="673"/>
      <c r="L240" s="626"/>
      <c r="M240" s="673"/>
      <c r="N240" s="626"/>
      <c r="O240" s="673"/>
      <c r="P240" s="626"/>
      <c r="Q240" s="673"/>
      <c r="R240" s="626"/>
      <c r="S240" s="673"/>
      <c r="T240" s="626"/>
      <c r="U240" s="673"/>
      <c r="V240" s="626"/>
      <c r="W240" s="673"/>
      <c r="X240" s="194"/>
      <c r="Y240" s="109">
        <f>IF(OR(D240="s",F240="s",H240="s",J240="s",L240="s",N240="s",P240="s",R240="s",T240="s",V240="s"), 0, IF(OR(D240="a",F240="a",H240="a",J240="a",L240="a",N240="a",P240="a",R240="a",T240="a",V240="a"),Z240,0))</f>
        <v>0</v>
      </c>
      <c r="Z240" s="369">
        <v>10</v>
      </c>
      <c r="AA240" s="10">
        <f>COUNTIF(D240:W240,"a")+COUNTIF(D240:W240,"s")</f>
        <v>0</v>
      </c>
      <c r="AB240" s="437"/>
      <c r="AC240" s="219"/>
      <c r="AD240" s="222" t="s">
        <v>52</v>
      </c>
      <c r="AE240" s="219"/>
      <c r="AF240" s="219"/>
      <c r="AG240" s="219"/>
      <c r="AH240" s="219"/>
      <c r="AI240" s="219"/>
      <c r="AJ240" s="219"/>
      <c r="AK240" s="219"/>
      <c r="AL240" s="219"/>
      <c r="AM240" s="219"/>
      <c r="AN240" s="219"/>
      <c r="AO240" s="219"/>
      <c r="AP240" s="219"/>
      <c r="AQ240" s="219"/>
      <c r="AR240" s="219"/>
      <c r="AS240" s="219"/>
      <c r="AT240" s="219"/>
      <c r="AU240" s="219"/>
      <c r="AV240" s="219"/>
      <c r="AW240" s="219"/>
      <c r="AX240" s="219"/>
      <c r="AY240" s="219"/>
      <c r="AZ240" s="219"/>
      <c r="BA240" s="219"/>
      <c r="BB240" s="219"/>
      <c r="BC240" s="219"/>
      <c r="BD240" s="219"/>
      <c r="BE240" s="219"/>
      <c r="BF240" s="219"/>
      <c r="BG240" s="219"/>
      <c r="BH240" s="219"/>
      <c r="BI240" s="219"/>
      <c r="BJ240" s="219"/>
      <c r="BK240" s="219"/>
      <c r="BL240" s="219"/>
      <c r="BM240" s="219"/>
      <c r="BN240" s="219"/>
      <c r="BO240" s="219"/>
      <c r="BP240" s="219"/>
      <c r="BQ240" s="219"/>
      <c r="BR240" s="219"/>
      <c r="BS240" s="219"/>
      <c r="BT240" s="219"/>
      <c r="BU240" s="219"/>
      <c r="BV240" s="219"/>
      <c r="BW240" s="219"/>
      <c r="BX240" s="219"/>
      <c r="BY240" s="219"/>
      <c r="BZ240" s="219"/>
      <c r="CA240" s="219"/>
      <c r="CB240" s="219"/>
      <c r="CC240" s="219"/>
      <c r="CD240" s="219"/>
      <c r="CE240" s="219"/>
      <c r="CF240" s="219"/>
      <c r="CG240" s="59"/>
      <c r="CH240" s="59"/>
      <c r="CI240" s="59"/>
      <c r="CJ240" s="59"/>
      <c r="CK240" s="59"/>
      <c r="CL240" s="59"/>
      <c r="CM240" s="59"/>
    </row>
    <row r="241" spans="1:91" s="1" customFormat="1" ht="30" customHeight="1" x14ac:dyDescent="0.2">
      <c r="A241" s="372"/>
      <c r="B241" s="245"/>
      <c r="C241" s="551" t="s">
        <v>1147</v>
      </c>
      <c r="D241" s="698"/>
      <c r="E241" s="698"/>
      <c r="F241" s="698"/>
      <c r="G241" s="698"/>
      <c r="H241" s="698"/>
      <c r="I241" s="698"/>
      <c r="J241" s="698"/>
      <c r="K241" s="698"/>
      <c r="L241" s="698"/>
      <c r="M241" s="698"/>
      <c r="N241" s="698"/>
      <c r="O241" s="698"/>
      <c r="P241" s="698"/>
      <c r="Q241" s="698"/>
      <c r="R241" s="698"/>
      <c r="S241" s="698"/>
      <c r="T241" s="698"/>
      <c r="U241" s="698"/>
      <c r="V241" s="698"/>
      <c r="W241" s="698"/>
      <c r="X241" s="698"/>
      <c r="Y241" s="698"/>
      <c r="Z241" s="699"/>
      <c r="AA241" s="10"/>
      <c r="AB241" s="59"/>
      <c r="AC241" s="219"/>
      <c r="AD241" s="219"/>
      <c r="AE241" s="219"/>
      <c r="AF241" s="219"/>
      <c r="AG241" s="219"/>
      <c r="AH241" s="219"/>
      <c r="AI241" s="219"/>
      <c r="AJ241" s="219"/>
      <c r="AK241" s="219"/>
      <c r="AL241" s="219"/>
      <c r="AM241" s="219"/>
      <c r="AN241" s="219"/>
      <c r="AO241" s="219"/>
      <c r="AP241" s="219"/>
      <c r="AQ241" s="219"/>
      <c r="AR241" s="219"/>
      <c r="AS241" s="219"/>
      <c r="AT241" s="219"/>
      <c r="AU241" s="219"/>
      <c r="AV241" s="219"/>
      <c r="AW241" s="219"/>
      <c r="AX241" s="219"/>
      <c r="AY241" s="219"/>
      <c r="AZ241" s="219"/>
      <c r="BA241" s="219"/>
      <c r="BB241" s="219"/>
      <c r="BC241" s="219"/>
      <c r="BD241" s="219"/>
      <c r="BE241" s="219"/>
      <c r="BF241" s="219"/>
      <c r="BG241" s="219"/>
      <c r="BH241" s="219"/>
      <c r="BI241" s="219"/>
      <c r="BJ241" s="219"/>
      <c r="BK241" s="219"/>
      <c r="BL241" s="219"/>
      <c r="BM241" s="219"/>
      <c r="BN241" s="219"/>
      <c r="BO241" s="219"/>
      <c r="BP241" s="219"/>
      <c r="BQ241" s="219"/>
      <c r="BR241" s="219"/>
      <c r="BS241" s="219"/>
      <c r="BT241" s="219"/>
      <c r="BU241" s="219"/>
      <c r="BV241" s="219"/>
      <c r="BW241" s="219"/>
      <c r="BX241" s="219"/>
      <c r="BY241" s="219"/>
      <c r="BZ241" s="219"/>
      <c r="CA241" s="219"/>
      <c r="CB241" s="219"/>
      <c r="CC241" s="219"/>
      <c r="CD241" s="219"/>
      <c r="CE241" s="219"/>
    </row>
    <row r="242" spans="1:91" s="1" customFormat="1" ht="45" customHeight="1" x14ac:dyDescent="0.2">
      <c r="A242" s="372"/>
      <c r="B242" s="231" t="s">
        <v>625</v>
      </c>
      <c r="C242" s="126" t="s">
        <v>626</v>
      </c>
      <c r="D242" s="626"/>
      <c r="E242" s="673"/>
      <c r="F242" s="626"/>
      <c r="G242" s="673"/>
      <c r="H242" s="626"/>
      <c r="I242" s="673"/>
      <c r="J242" s="626"/>
      <c r="K242" s="673"/>
      <c r="L242" s="626"/>
      <c r="M242" s="673"/>
      <c r="N242" s="626"/>
      <c r="O242" s="673"/>
      <c r="P242" s="626"/>
      <c r="Q242" s="673"/>
      <c r="R242" s="626"/>
      <c r="S242" s="673"/>
      <c r="T242" s="626"/>
      <c r="U242" s="673"/>
      <c r="V242" s="626"/>
      <c r="W242" s="673"/>
      <c r="X242" s="194"/>
      <c r="Y242" s="109">
        <f>IF(OR(D242="s",F242="s",H242="s",J242="s",L242="s",N242="s",P242="s",R242="s",T242="s",V242="s"), 0, IF(OR(D242="a",F242="a",H242="a",J242="a",L242="a",N242="a",P242="a",R242="a",T242="a",V242="a"),Z242,0))</f>
        <v>0</v>
      </c>
      <c r="Z242" s="369">
        <v>10</v>
      </c>
      <c r="AA242" s="10">
        <f>COUNTIF(D242:W242,"a")+COUNTIF(D242:W242,"s")</f>
        <v>0</v>
      </c>
      <c r="AB242" s="437"/>
      <c r="AC242" s="219"/>
      <c r="AD242" s="222" t="s">
        <v>52</v>
      </c>
      <c r="AE242" s="219"/>
      <c r="AF242" s="219"/>
      <c r="AG242" s="219"/>
      <c r="AH242" s="219"/>
      <c r="AI242" s="219"/>
      <c r="AJ242" s="219"/>
      <c r="AK242" s="219"/>
      <c r="AL242" s="219"/>
      <c r="AM242" s="219"/>
      <c r="AN242" s="219"/>
      <c r="AO242" s="219"/>
      <c r="AP242" s="219"/>
      <c r="AQ242" s="219"/>
      <c r="AR242" s="219"/>
      <c r="AS242" s="219"/>
      <c r="AT242" s="219"/>
      <c r="AU242" s="219"/>
      <c r="AV242" s="219"/>
      <c r="AW242" s="219"/>
      <c r="AX242" s="219"/>
      <c r="AY242" s="219"/>
      <c r="AZ242" s="219"/>
      <c r="BA242" s="219"/>
      <c r="BB242" s="219"/>
      <c r="BC242" s="219"/>
      <c r="BD242" s="219"/>
      <c r="BE242" s="219"/>
      <c r="BF242" s="219"/>
      <c r="BG242" s="219"/>
      <c r="BH242" s="219"/>
      <c r="BI242" s="219"/>
      <c r="BJ242" s="219"/>
      <c r="BK242" s="219"/>
      <c r="BL242" s="219"/>
      <c r="BM242" s="219"/>
      <c r="BN242" s="219"/>
      <c r="BO242" s="219"/>
      <c r="BP242" s="219"/>
      <c r="BQ242" s="219"/>
      <c r="BR242" s="219"/>
      <c r="BS242" s="219"/>
      <c r="BT242" s="219"/>
      <c r="BU242" s="219"/>
      <c r="BV242" s="219"/>
      <c r="BW242" s="219"/>
      <c r="BX242" s="219"/>
      <c r="BY242" s="219"/>
      <c r="BZ242" s="219"/>
      <c r="CA242" s="219"/>
      <c r="CB242" s="219"/>
      <c r="CC242" s="219"/>
      <c r="CD242" s="219"/>
      <c r="CE242" s="219"/>
      <c r="CF242" s="219"/>
      <c r="CG242" s="59"/>
      <c r="CH242" s="59"/>
      <c r="CI242" s="59"/>
      <c r="CJ242" s="59"/>
      <c r="CK242" s="59"/>
      <c r="CL242" s="59"/>
      <c r="CM242" s="59"/>
    </row>
    <row r="243" spans="1:91" s="1" customFormat="1" ht="30" customHeight="1" x14ac:dyDescent="0.2">
      <c r="A243" s="372"/>
      <c r="B243" s="245"/>
      <c r="C243" s="551" t="s">
        <v>1148</v>
      </c>
      <c r="D243" s="698"/>
      <c r="E243" s="698"/>
      <c r="F243" s="698"/>
      <c r="G243" s="698"/>
      <c r="H243" s="698"/>
      <c r="I243" s="698"/>
      <c r="J243" s="698"/>
      <c r="K243" s="698"/>
      <c r="L243" s="698"/>
      <c r="M243" s="698"/>
      <c r="N243" s="698"/>
      <c r="O243" s="698"/>
      <c r="P243" s="698"/>
      <c r="Q243" s="698"/>
      <c r="R243" s="698"/>
      <c r="S243" s="698"/>
      <c r="T243" s="698"/>
      <c r="U243" s="698"/>
      <c r="V243" s="698"/>
      <c r="W243" s="698"/>
      <c r="X243" s="698"/>
      <c r="Y243" s="698"/>
      <c r="Z243" s="699"/>
      <c r="AA243" s="10"/>
      <c r="AB243" s="59"/>
      <c r="AC243" s="219"/>
      <c r="AD243" s="219"/>
      <c r="AE243" s="219"/>
      <c r="AF243" s="219"/>
      <c r="AG243" s="219"/>
      <c r="AH243" s="219"/>
      <c r="AI243" s="219"/>
      <c r="AJ243" s="219"/>
      <c r="AK243" s="219"/>
      <c r="AL243" s="219"/>
      <c r="AM243" s="219"/>
      <c r="AN243" s="219"/>
      <c r="AO243" s="219"/>
      <c r="AP243" s="219"/>
      <c r="AQ243" s="219"/>
      <c r="AR243" s="219"/>
      <c r="AS243" s="219"/>
      <c r="AT243" s="219"/>
      <c r="AU243" s="219"/>
      <c r="AV243" s="219"/>
      <c r="AW243" s="219"/>
      <c r="AX243" s="219"/>
      <c r="AY243" s="219"/>
      <c r="AZ243" s="219"/>
      <c r="BA243" s="219"/>
      <c r="BB243" s="219"/>
      <c r="BC243" s="219"/>
      <c r="BD243" s="219"/>
      <c r="BE243" s="219"/>
      <c r="BF243" s="219"/>
      <c r="BG243" s="219"/>
      <c r="BH243" s="219"/>
      <c r="BI243" s="219"/>
      <c r="BJ243" s="219"/>
      <c r="BK243" s="219"/>
      <c r="BL243" s="219"/>
      <c r="BM243" s="219"/>
      <c r="BN243" s="219"/>
      <c r="BO243" s="219"/>
      <c r="BP243" s="219"/>
      <c r="BQ243" s="219"/>
      <c r="BR243" s="219"/>
      <c r="BS243" s="219"/>
      <c r="BT243" s="219"/>
      <c r="BU243" s="219"/>
      <c r="BV243" s="219"/>
      <c r="BW243" s="219"/>
      <c r="BX243" s="219"/>
      <c r="BY243" s="219"/>
      <c r="BZ243" s="219"/>
      <c r="CA243" s="219"/>
      <c r="CB243" s="219"/>
      <c r="CC243" s="219"/>
      <c r="CD243" s="219"/>
      <c r="CE243" s="219"/>
    </row>
    <row r="244" spans="1:91" s="1" customFormat="1" ht="45" customHeight="1" x14ac:dyDescent="0.15">
      <c r="A244" s="372"/>
      <c r="B244" s="231" t="s">
        <v>629</v>
      </c>
      <c r="C244" s="126" t="s">
        <v>1149</v>
      </c>
      <c r="D244" s="668"/>
      <c r="E244" s="672"/>
      <c r="F244" s="668"/>
      <c r="G244" s="672"/>
      <c r="H244" s="668"/>
      <c r="I244" s="672"/>
      <c r="J244" s="668"/>
      <c r="K244" s="672"/>
      <c r="L244" s="668"/>
      <c r="M244" s="672"/>
      <c r="N244" s="668"/>
      <c r="O244" s="672"/>
      <c r="P244" s="668"/>
      <c r="Q244" s="672"/>
      <c r="R244" s="668"/>
      <c r="S244" s="672"/>
      <c r="T244" s="668"/>
      <c r="U244" s="672"/>
      <c r="V244" s="668"/>
      <c r="W244" s="672"/>
      <c r="X244" s="194"/>
      <c r="Y244" s="109">
        <f>IF(OR(D244="s",F244="s",H244="s",J244="s",L244="s",N244="s",P244="s",R244="s",T244="s",V244="s"), 0, IF(OR(D244="a",F244="a",H244="a",J244="a",L244="a",N244="a",P244="a",R244="a",T244="a",V244="a"),Z244,0))</f>
        <v>0</v>
      </c>
      <c r="Z244" s="369">
        <v>10</v>
      </c>
      <c r="AA244" s="10">
        <f>COUNTIF(D244:W244,"a")+COUNTIF(D244:W244,"s")</f>
        <v>0</v>
      </c>
      <c r="AB244" s="437"/>
      <c r="AC244" s="219"/>
      <c r="AD244" s="222" t="s">
        <v>52</v>
      </c>
      <c r="AE244" s="219"/>
      <c r="AF244" s="219"/>
      <c r="AG244" s="219"/>
      <c r="AH244" s="219"/>
      <c r="AI244" s="219"/>
      <c r="AJ244" s="219"/>
      <c r="AK244" s="219"/>
      <c r="AL244" s="219"/>
      <c r="AM244" s="219"/>
      <c r="AN244" s="219"/>
      <c r="AO244" s="219"/>
      <c r="AP244" s="219"/>
      <c r="AQ244" s="219"/>
      <c r="AR244" s="219"/>
      <c r="AS244" s="219"/>
      <c r="AT244" s="219"/>
      <c r="AU244" s="219"/>
      <c r="AV244" s="219"/>
      <c r="AW244" s="219"/>
      <c r="AX244" s="219"/>
      <c r="AY244" s="219"/>
      <c r="AZ244" s="219"/>
      <c r="BA244" s="219"/>
      <c r="BB244" s="219"/>
      <c r="BC244" s="219"/>
      <c r="BD244" s="219"/>
      <c r="BE244" s="219"/>
      <c r="BF244" s="219"/>
      <c r="BG244" s="219"/>
      <c r="BH244" s="219"/>
      <c r="BI244" s="219"/>
      <c r="BJ244" s="219"/>
      <c r="BK244" s="219"/>
      <c r="BL244" s="219"/>
      <c r="BM244" s="219"/>
      <c r="BN244" s="219"/>
      <c r="BO244" s="219"/>
      <c r="BP244" s="219"/>
      <c r="BQ244" s="219"/>
      <c r="BR244" s="219"/>
      <c r="BS244" s="219"/>
      <c r="BT244" s="219"/>
      <c r="BU244" s="219"/>
      <c r="BV244" s="219"/>
      <c r="BW244" s="219"/>
      <c r="BX244" s="219"/>
      <c r="BY244" s="219"/>
      <c r="BZ244" s="219"/>
      <c r="CA244" s="219"/>
      <c r="CB244" s="219"/>
      <c r="CC244" s="219"/>
      <c r="CD244" s="219"/>
      <c r="CE244" s="219"/>
      <c r="CF244" s="219"/>
      <c r="CG244" s="59"/>
      <c r="CH244" s="59"/>
      <c r="CI244" s="59"/>
      <c r="CJ244" s="59"/>
      <c r="CK244" s="59"/>
      <c r="CL244" s="59"/>
      <c r="CM244" s="59"/>
    </row>
    <row r="245" spans="1:91" s="1" customFormat="1" ht="45" customHeight="1" x14ac:dyDescent="0.15">
      <c r="A245" s="372"/>
      <c r="B245" s="231" t="s">
        <v>627</v>
      </c>
      <c r="C245" s="126" t="s">
        <v>1150</v>
      </c>
      <c r="D245" s="668"/>
      <c r="E245" s="672"/>
      <c r="F245" s="668"/>
      <c r="G245" s="672"/>
      <c r="H245" s="668"/>
      <c r="I245" s="672"/>
      <c r="J245" s="668"/>
      <c r="K245" s="672"/>
      <c r="L245" s="668"/>
      <c r="M245" s="672"/>
      <c r="N245" s="668"/>
      <c r="O245" s="672"/>
      <c r="P245" s="668"/>
      <c r="Q245" s="672"/>
      <c r="R245" s="668"/>
      <c r="S245" s="672"/>
      <c r="T245" s="668"/>
      <c r="U245" s="672"/>
      <c r="V245" s="668"/>
      <c r="W245" s="672"/>
      <c r="X245" s="194"/>
      <c r="Y245" s="109">
        <f>IF(OR(D245="s",F245="s",H245="s",J245="s",L245="s",N245="s",P245="s",R245="s",T245="s",V245="s"), 0, IF(OR(D245="a",F245="a",H245="a",J245="a",L245="a",N245="a",P245="a",R245="a",T245="a",V245="a"),Z245,0))</f>
        <v>0</v>
      </c>
      <c r="Z245" s="387">
        <v>10</v>
      </c>
      <c r="AA245" s="10">
        <f>COUNTIF(D245:W245,"a")+COUNTIF(D245:W245,"s")</f>
        <v>0</v>
      </c>
      <c r="AB245" s="437"/>
      <c r="AC245" s="219"/>
      <c r="AD245" s="222" t="s">
        <v>52</v>
      </c>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T245" s="219"/>
      <c r="BU245" s="219"/>
      <c r="BV245" s="219"/>
      <c r="BW245" s="219"/>
      <c r="BX245" s="219"/>
      <c r="BY245" s="219"/>
      <c r="BZ245" s="219"/>
      <c r="CA245" s="219"/>
      <c r="CB245" s="219"/>
      <c r="CC245" s="219"/>
      <c r="CD245" s="219"/>
      <c r="CE245" s="219"/>
      <c r="CF245" s="219"/>
      <c r="CG245" s="59"/>
      <c r="CH245" s="59"/>
      <c r="CI245" s="59"/>
      <c r="CJ245" s="59"/>
      <c r="CK245" s="59"/>
      <c r="CL245" s="59"/>
      <c r="CM245" s="59"/>
    </row>
    <row r="246" spans="1:91" s="1" customFormat="1" ht="30" customHeight="1" x14ac:dyDescent="0.2">
      <c r="A246" s="372"/>
      <c r="B246" s="245"/>
      <c r="C246" s="551" t="s">
        <v>1151</v>
      </c>
      <c r="D246" s="698"/>
      <c r="E246" s="698"/>
      <c r="F246" s="698"/>
      <c r="G246" s="698"/>
      <c r="H246" s="698"/>
      <c r="I246" s="698"/>
      <c r="J246" s="698"/>
      <c r="K246" s="698"/>
      <c r="L246" s="698"/>
      <c r="M246" s="698"/>
      <c r="N246" s="698"/>
      <c r="O246" s="698"/>
      <c r="P246" s="698"/>
      <c r="Q246" s="698"/>
      <c r="R246" s="698"/>
      <c r="S246" s="698"/>
      <c r="T246" s="698"/>
      <c r="U246" s="698"/>
      <c r="V246" s="698"/>
      <c r="W246" s="698"/>
      <c r="X246" s="698"/>
      <c r="Y246" s="698"/>
      <c r="Z246" s="699"/>
      <c r="AA246" s="10"/>
      <c r="AB246" s="5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T246" s="219"/>
      <c r="BU246" s="219"/>
      <c r="BV246" s="219"/>
      <c r="BW246" s="219"/>
      <c r="BX246" s="219"/>
      <c r="BY246" s="219"/>
      <c r="BZ246" s="219"/>
      <c r="CA246" s="219"/>
      <c r="CB246" s="219"/>
      <c r="CC246" s="219"/>
      <c r="CD246" s="219"/>
      <c r="CE246" s="219"/>
    </row>
    <row r="247" spans="1:91" s="1" customFormat="1" ht="27.95" customHeight="1" x14ac:dyDescent="0.2">
      <c r="A247" s="372"/>
      <c r="B247" s="231" t="s">
        <v>622</v>
      </c>
      <c r="C247" s="126" t="s">
        <v>623</v>
      </c>
      <c r="D247" s="626"/>
      <c r="E247" s="673"/>
      <c r="F247" s="626"/>
      <c r="G247" s="673"/>
      <c r="H247" s="626"/>
      <c r="I247" s="673"/>
      <c r="J247" s="626"/>
      <c r="K247" s="673"/>
      <c r="L247" s="626"/>
      <c r="M247" s="673"/>
      <c r="N247" s="626"/>
      <c r="O247" s="673"/>
      <c r="P247" s="626"/>
      <c r="Q247" s="673"/>
      <c r="R247" s="626"/>
      <c r="S247" s="673"/>
      <c r="T247" s="626"/>
      <c r="U247" s="673"/>
      <c r="V247" s="626"/>
      <c r="W247" s="673"/>
      <c r="X247" s="194"/>
      <c r="Y247" s="109">
        <f>IF(OR(D247="s",F247="s",H247="s",J247="s",L247="s",N247="s",P247="s",R247="s",T247="s",V247="s"), 0, IF(OR(D247="a",F247="a",H247="a",J247="a",L247="a",N247="a",P247="a",R247="a",T247="a",V247="a"),Z247,0))</f>
        <v>0</v>
      </c>
      <c r="Z247" s="369">
        <v>10</v>
      </c>
      <c r="AA247" s="10">
        <f>COUNTIF(D247:W247,"a")+COUNTIF(D247:W247,"s")</f>
        <v>0</v>
      </c>
      <c r="AB247" s="437"/>
      <c r="AC247" s="219"/>
      <c r="AD247" s="222"/>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T247" s="219"/>
      <c r="BU247" s="219"/>
      <c r="BV247" s="219"/>
      <c r="BW247" s="219"/>
      <c r="BX247" s="219"/>
      <c r="BY247" s="219"/>
      <c r="BZ247" s="219"/>
      <c r="CA247" s="219"/>
      <c r="CB247" s="219"/>
      <c r="CC247" s="219"/>
      <c r="CD247" s="219"/>
      <c r="CE247" s="219"/>
      <c r="CF247" s="219"/>
      <c r="CG247" s="59"/>
      <c r="CH247" s="59"/>
      <c r="CI247" s="59"/>
      <c r="CJ247" s="59"/>
      <c r="CK247" s="59"/>
      <c r="CL247" s="59"/>
      <c r="CM247" s="59"/>
    </row>
    <row r="248" spans="1:91" s="1" customFormat="1" ht="67.7" customHeight="1" x14ac:dyDescent="0.2">
      <c r="A248" s="372"/>
      <c r="B248" s="231" t="s">
        <v>1152</v>
      </c>
      <c r="C248" s="126" t="s">
        <v>1153</v>
      </c>
      <c r="D248" s="626"/>
      <c r="E248" s="673"/>
      <c r="F248" s="626"/>
      <c r="G248" s="673"/>
      <c r="H248" s="626"/>
      <c r="I248" s="673"/>
      <c r="J248" s="626"/>
      <c r="K248" s="673"/>
      <c r="L248" s="626"/>
      <c r="M248" s="673"/>
      <c r="N248" s="626"/>
      <c r="O248" s="673"/>
      <c r="P248" s="626"/>
      <c r="Q248" s="673"/>
      <c r="R248" s="626"/>
      <c r="S248" s="673"/>
      <c r="T248" s="626"/>
      <c r="U248" s="673"/>
      <c r="V248" s="626"/>
      <c r="W248" s="673"/>
      <c r="X248" s="194"/>
      <c r="Y248" s="109">
        <f>IF(OR(D248="s",F248="s",H248="s",J248="s",L248="s",N248="s",P248="s",R248="s",T248="s",V248="s"), 0, IF(OR(D248="a",F248="a",H248="a",J248="a",L248="a",N248="a",P248="a",R248="a",T248="a",V248="a"),Z248,0))</f>
        <v>0</v>
      </c>
      <c r="Z248" s="369">
        <v>10</v>
      </c>
      <c r="AA248" s="10">
        <f>COUNTIF(D248:W248,"a")+COUNTIF(D248:W248,"s")</f>
        <v>0</v>
      </c>
      <c r="AB248" s="437"/>
      <c r="AC248" s="219"/>
      <c r="AD248" s="222"/>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T248" s="219"/>
      <c r="BU248" s="219"/>
      <c r="BV248" s="219"/>
      <c r="BW248" s="219"/>
      <c r="BX248" s="219"/>
      <c r="BY248" s="219"/>
      <c r="BZ248" s="219"/>
      <c r="CA248" s="219"/>
      <c r="CB248" s="219"/>
      <c r="CC248" s="219"/>
      <c r="CD248" s="219"/>
      <c r="CE248" s="219"/>
      <c r="CF248" s="219"/>
      <c r="CG248" s="59"/>
      <c r="CH248" s="59"/>
      <c r="CI248" s="59"/>
      <c r="CJ248" s="59"/>
      <c r="CK248" s="59"/>
      <c r="CL248" s="59"/>
      <c r="CM248" s="59"/>
    </row>
    <row r="249" spans="1:91" s="1" customFormat="1" ht="67.7" customHeight="1" x14ac:dyDescent="0.2">
      <c r="A249" s="372"/>
      <c r="B249" s="231" t="s">
        <v>1154</v>
      </c>
      <c r="C249" s="126" t="s">
        <v>1155</v>
      </c>
      <c r="D249" s="626"/>
      <c r="E249" s="673"/>
      <c r="F249" s="626"/>
      <c r="G249" s="673"/>
      <c r="H249" s="626"/>
      <c r="I249" s="673"/>
      <c r="J249" s="626"/>
      <c r="K249" s="673"/>
      <c r="L249" s="626"/>
      <c r="M249" s="673"/>
      <c r="N249" s="626"/>
      <c r="O249" s="673"/>
      <c r="P249" s="626"/>
      <c r="Q249" s="673"/>
      <c r="R249" s="626"/>
      <c r="S249" s="673"/>
      <c r="T249" s="626"/>
      <c r="U249" s="673"/>
      <c r="V249" s="626"/>
      <c r="W249" s="673"/>
      <c r="X249" s="194"/>
      <c r="Y249" s="109">
        <f>IF(OR(D249="s",F249="s",H249="s",J249="s",L249="s",N249="s",P249="s",R249="s",T249="s",V249="s"), 0, IF(OR(D249="a",F249="a",H249="a",J249="a",L249="a",N249="a",P249="a",R249="a",T249="a",V249="a"),Z249,0))</f>
        <v>0</v>
      </c>
      <c r="Z249" s="369">
        <v>5</v>
      </c>
      <c r="AA249" s="10">
        <f>COUNTIF(D249:W249,"a")+COUNTIF(D249:W249,"s")</f>
        <v>0</v>
      </c>
      <c r="AB249" s="437"/>
      <c r="AC249" s="219"/>
      <c r="AD249" s="222"/>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T249" s="219"/>
      <c r="BU249" s="219"/>
      <c r="BV249" s="219"/>
      <c r="BW249" s="219"/>
      <c r="BX249" s="219"/>
      <c r="BY249" s="219"/>
      <c r="BZ249" s="219"/>
      <c r="CA249" s="219"/>
      <c r="CB249" s="219"/>
      <c r="CC249" s="219"/>
      <c r="CD249" s="219"/>
      <c r="CE249" s="219"/>
      <c r="CF249" s="219"/>
      <c r="CG249" s="59"/>
      <c r="CH249" s="59"/>
      <c r="CI249" s="59"/>
      <c r="CJ249" s="59"/>
      <c r="CK249" s="59"/>
      <c r="CL249" s="59"/>
      <c r="CM249" s="59"/>
    </row>
    <row r="250" spans="1:91" s="1" customFormat="1" ht="45" customHeight="1" x14ac:dyDescent="0.2">
      <c r="A250" s="372"/>
      <c r="B250" s="231" t="s">
        <v>1156</v>
      </c>
      <c r="C250" s="126" t="s">
        <v>1192</v>
      </c>
      <c r="D250" s="626"/>
      <c r="E250" s="673"/>
      <c r="F250" s="626"/>
      <c r="G250" s="673"/>
      <c r="H250" s="626"/>
      <c r="I250" s="673"/>
      <c r="J250" s="626"/>
      <c r="K250" s="673"/>
      <c r="L250" s="626"/>
      <c r="M250" s="673"/>
      <c r="N250" s="626"/>
      <c r="O250" s="673"/>
      <c r="P250" s="626"/>
      <c r="Q250" s="673"/>
      <c r="R250" s="626"/>
      <c r="S250" s="673"/>
      <c r="T250" s="626"/>
      <c r="U250" s="673"/>
      <c r="V250" s="626"/>
      <c r="W250" s="673"/>
      <c r="X250" s="194"/>
      <c r="Y250" s="109">
        <f>IF(OR(D250="s",F250="s",H250="s",J250="s",L250="s",N250="s",P250="s",R250="s",T250="s",V250="s"), 0, IF(OR(D250="a",F250="a",H250="a",J250="a",L250="a",N250="a",P250="a",R250="a",T250="a",V250="a"),Z250,0))</f>
        <v>0</v>
      </c>
      <c r="Z250" s="369">
        <v>5</v>
      </c>
      <c r="AA250" s="10">
        <f>COUNTIF(D250:W250,"a")+COUNTIF(D250:W250,"s")</f>
        <v>0</v>
      </c>
      <c r="AB250" s="437"/>
      <c r="AC250" s="219"/>
      <c r="AD250" s="222"/>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T250" s="219"/>
      <c r="BU250" s="219"/>
      <c r="BV250" s="219"/>
      <c r="BW250" s="219"/>
      <c r="BX250" s="219"/>
      <c r="BY250" s="219"/>
      <c r="BZ250" s="219"/>
      <c r="CA250" s="219"/>
      <c r="CB250" s="219"/>
      <c r="CC250" s="219"/>
      <c r="CD250" s="219"/>
      <c r="CE250" s="219"/>
      <c r="CF250" s="219"/>
      <c r="CG250" s="59"/>
      <c r="CH250" s="59"/>
      <c r="CI250" s="59"/>
      <c r="CJ250" s="59"/>
      <c r="CK250" s="59"/>
      <c r="CL250" s="59"/>
      <c r="CM250" s="59"/>
    </row>
    <row r="251" spans="1:91" s="1" customFormat="1" ht="67.5" customHeight="1" x14ac:dyDescent="0.2">
      <c r="A251" s="372"/>
      <c r="B251" s="231" t="s">
        <v>1157</v>
      </c>
      <c r="C251" s="126" t="s">
        <v>1231</v>
      </c>
      <c r="D251" s="626"/>
      <c r="E251" s="673"/>
      <c r="F251" s="626"/>
      <c r="G251" s="673"/>
      <c r="H251" s="626"/>
      <c r="I251" s="673"/>
      <c r="J251" s="626"/>
      <c r="K251" s="673"/>
      <c r="L251" s="626"/>
      <c r="M251" s="673"/>
      <c r="N251" s="626"/>
      <c r="O251" s="673"/>
      <c r="P251" s="626"/>
      <c r="Q251" s="673"/>
      <c r="R251" s="626"/>
      <c r="S251" s="673"/>
      <c r="T251" s="626"/>
      <c r="U251" s="673"/>
      <c r="V251" s="626"/>
      <c r="W251" s="673"/>
      <c r="X251" s="194"/>
      <c r="Y251" s="109">
        <f>IF(OR(D251="s",F251="s",H251="s",J251="s",L251="s",N251="s",P251="s",R251="s",T251="s",V251="s"), 0, IF(OR(D251="a",F251="a",H251="a",J251="a",L251="a",N251="a",P251="a",R251="a",T251="a",V251="a"),Z251,0))</f>
        <v>0</v>
      </c>
      <c r="Z251" s="369">
        <v>5</v>
      </c>
      <c r="AA251" s="10">
        <f>COUNTIF(D251:W251,"a")+COUNTIF(D251:W251,"s")</f>
        <v>0</v>
      </c>
      <c r="AB251" s="437"/>
      <c r="AC251" s="219"/>
      <c r="AD251" s="222"/>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T251" s="219"/>
      <c r="BU251" s="219"/>
      <c r="BV251" s="219"/>
      <c r="BW251" s="219"/>
      <c r="BX251" s="219"/>
      <c r="BY251" s="219"/>
      <c r="BZ251" s="219"/>
      <c r="CA251" s="219"/>
      <c r="CB251" s="219"/>
      <c r="CC251" s="219"/>
      <c r="CD251" s="219"/>
      <c r="CE251" s="219"/>
      <c r="CF251" s="219"/>
      <c r="CG251" s="59"/>
      <c r="CH251" s="59"/>
      <c r="CI251" s="59"/>
      <c r="CJ251" s="59"/>
      <c r="CK251" s="59"/>
      <c r="CL251" s="59"/>
      <c r="CM251" s="59"/>
    </row>
    <row r="252" spans="1:91" s="598" customFormat="1" ht="126" customHeight="1" x14ac:dyDescent="0.2">
      <c r="A252" s="372" t="s">
        <v>449</v>
      </c>
      <c r="B252" s="231" t="s">
        <v>1275</v>
      </c>
      <c r="C252" s="126" t="s">
        <v>1276</v>
      </c>
      <c r="D252" s="626"/>
      <c r="E252" s="673"/>
      <c r="F252" s="626"/>
      <c r="G252" s="673"/>
      <c r="H252" s="626"/>
      <c r="I252" s="673"/>
      <c r="J252" s="626"/>
      <c r="K252" s="673"/>
      <c r="L252" s="626"/>
      <c r="M252" s="673"/>
      <c r="N252" s="626"/>
      <c r="O252" s="673"/>
      <c r="P252" s="626"/>
      <c r="Q252" s="673"/>
      <c r="R252" s="626"/>
      <c r="S252" s="673"/>
      <c r="T252" s="626"/>
      <c r="U252" s="673"/>
      <c r="V252" s="626"/>
      <c r="W252" s="673"/>
      <c r="X252" s="194"/>
      <c r="Y252" s="109">
        <f t="shared" ref="Y252" si="31">IF(OR(D252="s",F252="s",H252="s",J252="s",L252="s",N252="s",P252="s",R252="s",T252="s",V252="s"), 0, IF(OR(D252="a",F252="a",H252="a",J252="a",L252="a",N252="a",P252="a",R252="a",T252="a",V252="a"),Z252,0))</f>
        <v>0</v>
      </c>
      <c r="Z252" s="369">
        <v>5</v>
      </c>
      <c r="AA252" s="10">
        <f t="shared" ref="AA252" si="32">COUNTIF(D252:W252,"a")+COUNTIF(D252:W252,"s")</f>
        <v>0</v>
      </c>
      <c r="AB252" s="614"/>
      <c r="AD252" s="599"/>
    </row>
    <row r="253" spans="1:91" s="1" customFormat="1" ht="30" customHeight="1" x14ac:dyDescent="0.2">
      <c r="A253" s="372"/>
      <c r="B253" s="245"/>
      <c r="C253" s="551" t="s">
        <v>1158</v>
      </c>
      <c r="D253" s="698"/>
      <c r="E253" s="698"/>
      <c r="F253" s="698"/>
      <c r="G253" s="698"/>
      <c r="H253" s="698"/>
      <c r="I253" s="698"/>
      <c r="J253" s="698"/>
      <c r="K253" s="698"/>
      <c r="L253" s="698"/>
      <c r="M253" s="698"/>
      <c r="N253" s="698"/>
      <c r="O253" s="698"/>
      <c r="P253" s="698"/>
      <c r="Q253" s="698"/>
      <c r="R253" s="698"/>
      <c r="S253" s="698"/>
      <c r="T253" s="698"/>
      <c r="U253" s="698"/>
      <c r="V253" s="698"/>
      <c r="W253" s="698"/>
      <c r="X253" s="698"/>
      <c r="Y253" s="698"/>
      <c r="Z253" s="699"/>
      <c r="AA253" s="10"/>
      <c r="AB253" s="5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T253" s="219"/>
      <c r="BU253" s="219"/>
      <c r="BV253" s="219"/>
      <c r="BW253" s="219"/>
      <c r="BX253" s="219"/>
      <c r="BY253" s="219"/>
      <c r="BZ253" s="219"/>
      <c r="CA253" s="219"/>
      <c r="CB253" s="219"/>
      <c r="CC253" s="219"/>
      <c r="CD253" s="219"/>
      <c r="CE253" s="219"/>
    </row>
    <row r="254" spans="1:91" s="1" customFormat="1" ht="45" customHeight="1" x14ac:dyDescent="0.2">
      <c r="A254" s="372"/>
      <c r="B254" s="231" t="s">
        <v>617</v>
      </c>
      <c r="C254" s="126" t="s">
        <v>1159</v>
      </c>
      <c r="D254" s="694"/>
      <c r="E254" s="695"/>
      <c r="F254" s="694"/>
      <c r="G254" s="695"/>
      <c r="H254" s="694"/>
      <c r="I254" s="695"/>
      <c r="J254" s="694"/>
      <c r="K254" s="695"/>
      <c r="L254" s="694"/>
      <c r="M254" s="695"/>
      <c r="N254" s="694"/>
      <c r="O254" s="695"/>
      <c r="P254" s="694"/>
      <c r="Q254" s="695"/>
      <c r="R254" s="694"/>
      <c r="S254" s="695"/>
      <c r="T254" s="694"/>
      <c r="U254" s="695"/>
      <c r="V254" s="694"/>
      <c r="W254" s="695"/>
      <c r="X254" s="194"/>
      <c r="Y254" s="109">
        <f t="shared" ref="Y254:Y256" si="33">IF(OR(D254="s",F254="s",H254="s",J254="s",L254="s",N254="s",P254="s",R254="s",T254="s",V254="s"), 0, IF(OR(D254="a",F254="a",H254="a",J254="a",L254="a",N254="a",P254="a",R254="a",T254="a",V254="a"),Z254,0))</f>
        <v>0</v>
      </c>
      <c r="Z254" s="369">
        <v>5</v>
      </c>
      <c r="AA254" s="10">
        <f t="shared" ref="AA254:AA256" si="34">COUNTIF(D254:W254,"a")+COUNTIF(D254:W254,"s")</f>
        <v>0</v>
      </c>
      <c r="AB254" s="437"/>
      <c r="AC254" s="219"/>
      <c r="AD254" s="222" t="s">
        <v>52</v>
      </c>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T254" s="219"/>
      <c r="BU254" s="219"/>
      <c r="BV254" s="219"/>
      <c r="BW254" s="219"/>
      <c r="BX254" s="219"/>
      <c r="BY254" s="219"/>
      <c r="BZ254" s="219"/>
      <c r="CA254" s="219"/>
      <c r="CB254" s="219"/>
      <c r="CC254" s="219"/>
      <c r="CD254" s="219"/>
      <c r="CE254" s="219"/>
      <c r="CF254" s="219"/>
      <c r="CG254" s="59"/>
      <c r="CH254" s="59"/>
      <c r="CI254" s="59"/>
      <c r="CJ254" s="59"/>
      <c r="CK254" s="59"/>
      <c r="CL254" s="59"/>
      <c r="CM254" s="59"/>
    </row>
    <row r="255" spans="1:91" s="1" customFormat="1" ht="45" customHeight="1" x14ac:dyDescent="0.2">
      <c r="A255" s="372"/>
      <c r="B255" s="231" t="s">
        <v>619</v>
      </c>
      <c r="C255" s="126" t="s">
        <v>1160</v>
      </c>
      <c r="D255" s="626"/>
      <c r="E255" s="673"/>
      <c r="F255" s="626"/>
      <c r="G255" s="673"/>
      <c r="H255" s="626"/>
      <c r="I255" s="673"/>
      <c r="J255" s="626"/>
      <c r="K255" s="673"/>
      <c r="L255" s="626"/>
      <c r="M255" s="673"/>
      <c r="N255" s="626"/>
      <c r="O255" s="673"/>
      <c r="P255" s="626"/>
      <c r="Q255" s="673"/>
      <c r="R255" s="626"/>
      <c r="S255" s="673"/>
      <c r="T255" s="626"/>
      <c r="U255" s="673"/>
      <c r="V255" s="626"/>
      <c r="W255" s="673"/>
      <c r="X255" s="194"/>
      <c r="Y255" s="109">
        <f t="shared" si="33"/>
        <v>0</v>
      </c>
      <c r="Z255" s="369">
        <v>5</v>
      </c>
      <c r="AA255" s="10">
        <f t="shared" si="34"/>
        <v>0</v>
      </c>
      <c r="AB255" s="437"/>
      <c r="AC255" s="219"/>
      <c r="AD255" s="222"/>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T255" s="219"/>
      <c r="BU255" s="219"/>
      <c r="BV255" s="219"/>
      <c r="BW255" s="219"/>
      <c r="BX255" s="219"/>
      <c r="BY255" s="219"/>
      <c r="BZ255" s="219"/>
      <c r="CA255" s="219"/>
      <c r="CB255" s="219"/>
      <c r="CC255" s="219"/>
      <c r="CD255" s="219"/>
      <c r="CE255" s="219"/>
      <c r="CF255" s="219"/>
      <c r="CG255" s="59"/>
      <c r="CH255" s="59"/>
      <c r="CI255" s="59"/>
      <c r="CJ255" s="59"/>
      <c r="CK255" s="59"/>
      <c r="CL255" s="59"/>
      <c r="CM255" s="59"/>
    </row>
    <row r="256" spans="1:91" s="1" customFormat="1" ht="45" customHeight="1" thickBot="1" x14ac:dyDescent="0.25">
      <c r="A256" s="372"/>
      <c r="B256" s="231" t="s">
        <v>620</v>
      </c>
      <c r="C256" s="126" t="s">
        <v>621</v>
      </c>
      <c r="D256" s="626"/>
      <c r="E256" s="673"/>
      <c r="F256" s="626"/>
      <c r="G256" s="673"/>
      <c r="H256" s="626"/>
      <c r="I256" s="673"/>
      <c r="J256" s="626"/>
      <c r="K256" s="673"/>
      <c r="L256" s="626"/>
      <c r="M256" s="673"/>
      <c r="N256" s="626"/>
      <c r="O256" s="673"/>
      <c r="P256" s="626"/>
      <c r="Q256" s="673"/>
      <c r="R256" s="626"/>
      <c r="S256" s="673"/>
      <c r="T256" s="626"/>
      <c r="U256" s="673"/>
      <c r="V256" s="626"/>
      <c r="W256" s="673"/>
      <c r="X256" s="194"/>
      <c r="Y256" s="109">
        <f t="shared" si="33"/>
        <v>0</v>
      </c>
      <c r="Z256" s="369">
        <v>5</v>
      </c>
      <c r="AA256" s="10">
        <f t="shared" si="34"/>
        <v>0</v>
      </c>
      <c r="AB256" s="437"/>
      <c r="AC256" s="219"/>
      <c r="AD256" s="222" t="s">
        <v>52</v>
      </c>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T256" s="219"/>
      <c r="BU256" s="219"/>
      <c r="BV256" s="219"/>
      <c r="BW256" s="219"/>
      <c r="BX256" s="219"/>
      <c r="BY256" s="219"/>
      <c r="BZ256" s="219"/>
      <c r="CA256" s="219"/>
      <c r="CB256" s="219"/>
      <c r="CC256" s="219"/>
      <c r="CD256" s="219"/>
      <c r="CE256" s="219"/>
      <c r="CF256" s="219"/>
      <c r="CG256" s="59"/>
      <c r="CH256" s="59"/>
      <c r="CI256" s="59"/>
      <c r="CJ256" s="59"/>
      <c r="CK256" s="59"/>
      <c r="CL256" s="59"/>
      <c r="CM256" s="59"/>
    </row>
    <row r="257" spans="1:95" s="1" customFormat="1" ht="21" customHeight="1" thickTop="1" thickBot="1" x14ac:dyDescent="0.25">
      <c r="A257" s="372"/>
      <c r="B257" s="61"/>
      <c r="C257" s="133"/>
      <c r="D257" s="679" t="s">
        <v>198</v>
      </c>
      <c r="E257" s="683"/>
      <c r="F257" s="683"/>
      <c r="G257" s="683"/>
      <c r="H257" s="683"/>
      <c r="I257" s="683"/>
      <c r="J257" s="683"/>
      <c r="K257" s="683"/>
      <c r="L257" s="683"/>
      <c r="M257" s="683"/>
      <c r="N257" s="683"/>
      <c r="O257" s="683"/>
      <c r="P257" s="683"/>
      <c r="Q257" s="683"/>
      <c r="R257" s="683"/>
      <c r="S257" s="683"/>
      <c r="T257" s="683"/>
      <c r="U257" s="683"/>
      <c r="V257" s="683"/>
      <c r="W257" s="683"/>
      <c r="X257" s="684"/>
      <c r="Y257" s="22">
        <f>SUM(Y236:Y256)</f>
        <v>0</v>
      </c>
      <c r="Z257" s="370">
        <f>SUM(Z236:Z256)</f>
        <v>105</v>
      </c>
      <c r="AA257" s="10"/>
      <c r="AB257" s="59"/>
      <c r="AC257" s="219"/>
      <c r="AD257" s="438"/>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T257" s="219"/>
      <c r="BU257" s="219"/>
      <c r="BV257" s="219"/>
      <c r="BW257" s="219"/>
      <c r="BX257" s="219"/>
      <c r="BY257" s="219"/>
      <c r="BZ257" s="219"/>
      <c r="CA257" s="219"/>
      <c r="CB257" s="219"/>
      <c r="CC257" s="219"/>
      <c r="CD257" s="219"/>
      <c r="CE257" s="219"/>
      <c r="CF257" s="219"/>
      <c r="CG257" s="59"/>
      <c r="CH257" s="59"/>
      <c r="CI257" s="59"/>
      <c r="CJ257" s="59"/>
      <c r="CK257" s="59"/>
      <c r="CL257" s="59"/>
      <c r="CM257" s="59"/>
    </row>
    <row r="258" spans="1:95" s="1" customFormat="1" ht="21" customHeight="1" thickBot="1" x14ac:dyDescent="0.25">
      <c r="A258" s="361"/>
      <c r="B258" s="166"/>
      <c r="C258" s="300"/>
      <c r="D258" s="705"/>
      <c r="E258" s="706"/>
      <c r="F258" s="858">
        <v>50</v>
      </c>
      <c r="G258" s="859"/>
      <c r="H258" s="859"/>
      <c r="I258" s="859"/>
      <c r="J258" s="859"/>
      <c r="K258" s="859"/>
      <c r="L258" s="859"/>
      <c r="M258" s="859"/>
      <c r="N258" s="859"/>
      <c r="O258" s="859"/>
      <c r="P258" s="859"/>
      <c r="Q258" s="859"/>
      <c r="R258" s="859"/>
      <c r="S258" s="859"/>
      <c r="T258" s="859"/>
      <c r="U258" s="859"/>
      <c r="V258" s="859"/>
      <c r="W258" s="859"/>
      <c r="X258" s="859"/>
      <c r="Y258" s="859"/>
      <c r="Z258" s="860"/>
      <c r="AA258" s="10"/>
      <c r="AB258" s="59"/>
      <c r="AC258" s="219"/>
      <c r="AD258" s="438"/>
      <c r="AE258" s="219"/>
      <c r="AF258" s="219"/>
      <c r="AG258" s="219"/>
      <c r="AH258" s="219"/>
      <c r="AI258" s="219"/>
      <c r="AJ258" s="219"/>
      <c r="AK258" s="219"/>
      <c r="AL258" s="219"/>
      <c r="AM258" s="219"/>
      <c r="AN258" s="219"/>
      <c r="AO258" s="219"/>
      <c r="AP258" s="219"/>
      <c r="AQ258" s="219"/>
      <c r="AR258" s="219"/>
      <c r="AS258" s="219"/>
      <c r="AT258" s="219"/>
      <c r="AU258" s="219"/>
      <c r="AV258" s="219"/>
      <c r="AW258" s="219"/>
      <c r="AX258" s="219"/>
      <c r="AY258" s="219"/>
      <c r="AZ258" s="219"/>
      <c r="BA258" s="219"/>
      <c r="BB258" s="219"/>
      <c r="BC258" s="219"/>
      <c r="BD258" s="219"/>
      <c r="BE258" s="219"/>
      <c r="BF258" s="219"/>
      <c r="BG258" s="219"/>
      <c r="BH258" s="219"/>
      <c r="BI258" s="219"/>
      <c r="BJ258" s="219"/>
      <c r="BK258" s="219"/>
      <c r="BL258" s="219"/>
      <c r="BM258" s="219"/>
      <c r="BN258" s="219"/>
      <c r="BO258" s="219"/>
      <c r="BP258" s="219"/>
      <c r="BQ258" s="219"/>
      <c r="BR258" s="219"/>
      <c r="BS258" s="219"/>
      <c r="BT258" s="219"/>
      <c r="BU258" s="219"/>
      <c r="BV258" s="219"/>
      <c r="BW258" s="219"/>
      <c r="BX258" s="219"/>
      <c r="BY258" s="219"/>
      <c r="BZ258" s="219"/>
      <c r="CA258" s="219"/>
      <c r="CB258" s="219"/>
      <c r="CC258" s="219"/>
      <c r="CD258" s="219"/>
      <c r="CE258" s="219"/>
      <c r="CF258" s="219"/>
      <c r="CG258" s="59"/>
      <c r="CH258" s="59"/>
      <c r="CI258" s="59"/>
      <c r="CJ258" s="59"/>
      <c r="CK258" s="59"/>
      <c r="CL258" s="59"/>
      <c r="CM258" s="59"/>
    </row>
    <row r="259" spans="1:95" s="1" customFormat="1" ht="30" customHeight="1" thickBot="1" x14ac:dyDescent="0.25">
      <c r="A259" s="358"/>
      <c r="B259" s="269">
        <v>5410</v>
      </c>
      <c r="C259" s="172" t="s">
        <v>572</v>
      </c>
      <c r="D259" s="242"/>
      <c r="E259" s="243"/>
      <c r="F259" s="242" t="s">
        <v>569</v>
      </c>
      <c r="G259" s="243"/>
      <c r="H259" s="242" t="s">
        <v>569</v>
      </c>
      <c r="I259" s="243"/>
      <c r="J259" s="242"/>
      <c r="K259" s="243"/>
      <c r="L259" s="242"/>
      <c r="M259" s="243"/>
      <c r="N259" s="242"/>
      <c r="O259" s="243"/>
      <c r="P259" s="242"/>
      <c r="Q259" s="243"/>
      <c r="R259" s="242"/>
      <c r="S259" s="243"/>
      <c r="T259" s="242"/>
      <c r="U259" s="243"/>
      <c r="V259" s="242"/>
      <c r="W259" s="243"/>
      <c r="X259" s="53"/>
      <c r="Y259" s="53"/>
      <c r="Z259" s="388"/>
      <c r="AA259" s="251"/>
      <c r="AB259" s="59"/>
      <c r="AC259" s="219"/>
      <c r="AD259" s="222"/>
      <c r="AE259" s="219"/>
      <c r="AF259" s="219"/>
      <c r="AG259" s="219"/>
      <c r="AH259" s="219"/>
      <c r="AI259" s="219"/>
      <c r="AJ259" s="219"/>
      <c r="AK259" s="219"/>
      <c r="AL259" s="219"/>
      <c r="AM259" s="219"/>
      <c r="AN259" s="219"/>
      <c r="AO259" s="219"/>
      <c r="AP259" s="219"/>
      <c r="AQ259" s="219"/>
      <c r="AR259" s="219"/>
      <c r="AS259" s="219"/>
      <c r="AT259" s="219"/>
      <c r="AU259" s="219"/>
      <c r="AV259" s="219"/>
      <c r="AW259" s="219"/>
      <c r="AX259" s="219"/>
      <c r="AY259" s="219"/>
      <c r="AZ259" s="219"/>
      <c r="BA259" s="219"/>
      <c r="BB259" s="219"/>
      <c r="BC259" s="219"/>
      <c r="BD259" s="219"/>
      <c r="BE259" s="219"/>
      <c r="BF259" s="219"/>
      <c r="BG259" s="219"/>
      <c r="BH259" s="219"/>
      <c r="BI259" s="219"/>
      <c r="BJ259" s="219"/>
      <c r="BK259" s="219"/>
      <c r="BL259" s="219"/>
      <c r="BM259" s="219"/>
      <c r="BN259" s="219"/>
      <c r="BO259" s="219"/>
      <c r="BP259" s="219"/>
      <c r="BQ259" s="219"/>
      <c r="BR259" s="219"/>
      <c r="BS259" s="219"/>
      <c r="BT259" s="219"/>
      <c r="BU259" s="219"/>
      <c r="BV259" s="219"/>
      <c r="BW259" s="219"/>
      <c r="BX259" s="219"/>
      <c r="BY259" s="219"/>
      <c r="BZ259" s="219"/>
      <c r="CA259" s="219"/>
      <c r="CB259" s="219"/>
      <c r="CC259" s="219"/>
      <c r="CD259" s="219"/>
      <c r="CE259" s="59"/>
      <c r="CF259" s="59"/>
      <c r="CG259" s="59"/>
      <c r="CH259" s="59"/>
      <c r="CI259" s="59"/>
      <c r="CJ259" s="59"/>
      <c r="CK259" s="59"/>
      <c r="CL259" s="59"/>
      <c r="CM259" s="59"/>
      <c r="CN259" s="59"/>
      <c r="CO259" s="59"/>
      <c r="CP259" s="59"/>
      <c r="CQ259" s="59"/>
    </row>
    <row r="260" spans="1:95" s="1" customFormat="1" ht="30" customHeight="1" x14ac:dyDescent="0.2">
      <c r="A260" s="358"/>
      <c r="B260" s="191"/>
      <c r="C260" s="554" t="s">
        <v>945</v>
      </c>
      <c r="D260" s="790"/>
      <c r="E260" s="790"/>
      <c r="F260" s="790"/>
      <c r="G260" s="790"/>
      <c r="H260" s="790"/>
      <c r="I260" s="790"/>
      <c r="J260" s="790"/>
      <c r="K260" s="790"/>
      <c r="L260" s="790"/>
      <c r="M260" s="790"/>
      <c r="N260" s="790"/>
      <c r="O260" s="790"/>
      <c r="P260" s="790"/>
      <c r="Q260" s="790"/>
      <c r="R260" s="790"/>
      <c r="S260" s="790"/>
      <c r="T260" s="790"/>
      <c r="U260" s="790"/>
      <c r="V260" s="790"/>
      <c r="W260" s="790"/>
      <c r="X260" s="790"/>
      <c r="Y260" s="790"/>
      <c r="Z260" s="791"/>
      <c r="AA260" s="251"/>
      <c r="AB260" s="59"/>
      <c r="AC260" s="219"/>
      <c r="AD260" s="222"/>
      <c r="AE260" s="219"/>
      <c r="AF260" s="219"/>
      <c r="AG260" s="219"/>
      <c r="AH260" s="219"/>
      <c r="AI260" s="219"/>
      <c r="AJ260" s="219"/>
      <c r="AK260" s="219"/>
      <c r="AL260" s="219"/>
      <c r="AM260" s="219"/>
      <c r="AN260" s="219"/>
      <c r="AO260" s="219"/>
      <c r="AP260" s="219"/>
      <c r="AQ260" s="219"/>
      <c r="AR260" s="219"/>
      <c r="AS260" s="219"/>
      <c r="AT260" s="219"/>
      <c r="AU260" s="219"/>
      <c r="AV260" s="219"/>
      <c r="AW260" s="219"/>
      <c r="AX260" s="219"/>
      <c r="AY260" s="219"/>
      <c r="AZ260" s="219"/>
      <c r="BA260" s="219"/>
      <c r="BB260" s="219"/>
      <c r="BC260" s="219"/>
      <c r="BD260" s="219"/>
      <c r="BE260" s="219"/>
      <c r="BF260" s="219"/>
      <c r="BG260" s="219"/>
      <c r="BH260" s="219"/>
      <c r="BI260" s="219"/>
      <c r="BJ260" s="219"/>
      <c r="BK260" s="219"/>
      <c r="BL260" s="219"/>
      <c r="BM260" s="219"/>
      <c r="BN260" s="219"/>
      <c r="BO260" s="219"/>
      <c r="BP260" s="219"/>
      <c r="BQ260" s="219"/>
      <c r="BR260" s="219"/>
      <c r="BS260" s="219"/>
      <c r="BT260" s="219"/>
      <c r="BU260" s="219"/>
      <c r="BV260" s="219"/>
      <c r="BW260" s="219"/>
      <c r="BX260" s="219"/>
      <c r="BY260" s="219"/>
      <c r="BZ260" s="219"/>
      <c r="CA260" s="219"/>
      <c r="CB260" s="219"/>
      <c r="CC260" s="219"/>
      <c r="CD260" s="219"/>
      <c r="CE260" s="59"/>
      <c r="CF260" s="59"/>
      <c r="CG260" s="59"/>
      <c r="CH260" s="59"/>
      <c r="CI260" s="59"/>
      <c r="CJ260" s="59"/>
      <c r="CK260" s="59"/>
      <c r="CL260" s="59"/>
      <c r="CM260" s="59"/>
      <c r="CN260" s="59"/>
      <c r="CO260" s="59"/>
      <c r="CP260" s="59"/>
      <c r="CQ260" s="59"/>
    </row>
    <row r="261" spans="1:95" s="1" customFormat="1" ht="45" customHeight="1" x14ac:dyDescent="0.2">
      <c r="A261" s="389"/>
      <c r="B261" s="245" t="s">
        <v>946</v>
      </c>
      <c r="C261" s="555" t="s">
        <v>947</v>
      </c>
      <c r="D261" s="707"/>
      <c r="E261" s="708"/>
      <c r="F261" s="707"/>
      <c r="G261" s="708"/>
      <c r="H261" s="707"/>
      <c r="I261" s="708"/>
      <c r="J261" s="707"/>
      <c r="K261" s="708"/>
      <c r="L261" s="707"/>
      <c r="M261" s="708"/>
      <c r="N261" s="707"/>
      <c r="O261" s="708"/>
      <c r="P261" s="707"/>
      <c r="Q261" s="708"/>
      <c r="R261" s="707"/>
      <c r="S261" s="708"/>
      <c r="T261" s="707"/>
      <c r="U261" s="708"/>
      <c r="V261" s="707"/>
      <c r="W261" s="708"/>
      <c r="X261" s="556"/>
      <c r="Y261" s="263">
        <f>IF(OR(D261="s",F261="s",H261="s",J261="s",L261="s",N261="s",P261="s",R261="s",T261="s",V261="s"), 0, IF(OR(D261="a",F261="a",H261="a",J261="a",L261="a",N261="a",P261="a",R261="a",T261="a",V261="a"),Z261,0))</f>
        <v>0</v>
      </c>
      <c r="Z261" s="376">
        <f>IF(X261="na",0,10)</f>
        <v>10</v>
      </c>
      <c r="AA261" s="251">
        <f>COUNTIF(D261:W261,"a")+COUNTIF(D261:W261,"s")+COUNTIF(X261,"na")</f>
        <v>0</v>
      </c>
      <c r="AB261" s="437"/>
      <c r="AC261" s="219"/>
      <c r="AD261" s="222"/>
      <c r="AE261" s="219"/>
      <c r="AF261" s="219"/>
      <c r="AG261" s="219"/>
      <c r="AH261" s="219"/>
      <c r="AI261" s="219"/>
      <c r="AJ261" s="219"/>
      <c r="AK261" s="219"/>
      <c r="AL261" s="219"/>
      <c r="AM261" s="219"/>
      <c r="AN261" s="219"/>
      <c r="AO261" s="219"/>
      <c r="AP261" s="219"/>
      <c r="AQ261" s="219"/>
      <c r="AR261" s="219"/>
      <c r="AS261" s="219"/>
      <c r="AT261" s="219"/>
      <c r="AU261" s="219"/>
      <c r="AV261" s="219"/>
      <c r="AW261" s="219"/>
      <c r="AX261" s="219"/>
      <c r="AY261" s="219"/>
      <c r="AZ261" s="219"/>
      <c r="BA261" s="219"/>
      <c r="BB261" s="219"/>
      <c r="BC261" s="219"/>
      <c r="BD261" s="219"/>
      <c r="BE261" s="219"/>
      <c r="BF261" s="219"/>
      <c r="BG261" s="219"/>
      <c r="BH261" s="219"/>
      <c r="BI261" s="219"/>
      <c r="BJ261" s="219"/>
      <c r="BK261" s="219"/>
      <c r="BL261" s="219"/>
      <c r="BM261" s="219"/>
      <c r="BN261" s="219"/>
      <c r="BO261" s="219"/>
      <c r="BP261" s="219"/>
      <c r="BQ261" s="219"/>
      <c r="BR261" s="219"/>
      <c r="BS261" s="219"/>
      <c r="BT261" s="219"/>
      <c r="BU261" s="219"/>
      <c r="BV261" s="219"/>
      <c r="BW261" s="219"/>
      <c r="BX261" s="219"/>
      <c r="BY261" s="219"/>
      <c r="BZ261" s="219"/>
      <c r="CA261" s="219"/>
      <c r="CB261" s="219"/>
      <c r="CC261" s="219"/>
      <c r="CD261" s="219"/>
      <c r="CE261" s="59"/>
      <c r="CF261" s="59"/>
      <c r="CG261" s="59"/>
      <c r="CH261" s="59"/>
      <c r="CI261" s="59"/>
      <c r="CJ261" s="59"/>
      <c r="CK261" s="59"/>
      <c r="CL261" s="59"/>
      <c r="CM261" s="59"/>
      <c r="CN261" s="59"/>
      <c r="CO261" s="59"/>
      <c r="CP261" s="59"/>
      <c r="CQ261" s="59"/>
    </row>
    <row r="262" spans="1:95" s="1" customFormat="1" ht="30" customHeight="1" x14ac:dyDescent="0.2">
      <c r="A262" s="358"/>
      <c r="B262" s="2"/>
      <c r="C262" s="557" t="s">
        <v>948</v>
      </c>
      <c r="D262" s="711"/>
      <c r="E262" s="711"/>
      <c r="F262" s="711"/>
      <c r="G262" s="711"/>
      <c r="H262" s="711"/>
      <c r="I262" s="711"/>
      <c r="J262" s="711"/>
      <c r="K262" s="711"/>
      <c r="L262" s="711"/>
      <c r="M262" s="711"/>
      <c r="N262" s="711"/>
      <c r="O262" s="711"/>
      <c r="P262" s="711"/>
      <c r="Q262" s="711"/>
      <c r="R262" s="711"/>
      <c r="S262" s="711"/>
      <c r="T262" s="711"/>
      <c r="U262" s="711"/>
      <c r="V262" s="711"/>
      <c r="W262" s="711"/>
      <c r="X262" s="711"/>
      <c r="Y262" s="711"/>
      <c r="Z262" s="712"/>
      <c r="AA262" s="251"/>
      <c r="AB262" s="59"/>
      <c r="AC262" s="219"/>
      <c r="AD262" s="222"/>
      <c r="AE262" s="219"/>
      <c r="AF262" s="219"/>
      <c r="AG262" s="219"/>
      <c r="AH262" s="219"/>
      <c r="AI262" s="219"/>
      <c r="AJ262" s="219"/>
      <c r="AK262" s="219"/>
      <c r="AL262" s="219"/>
      <c r="AM262" s="219"/>
      <c r="AN262" s="219"/>
      <c r="AO262" s="219"/>
      <c r="AP262" s="219"/>
      <c r="AQ262" s="219"/>
      <c r="AR262" s="219"/>
      <c r="AS262" s="219"/>
      <c r="AT262" s="219"/>
      <c r="AU262" s="219"/>
      <c r="AV262" s="219"/>
      <c r="AW262" s="219"/>
      <c r="AX262" s="219"/>
      <c r="AY262" s="219"/>
      <c r="AZ262" s="219"/>
      <c r="BA262" s="219"/>
      <c r="BB262" s="219"/>
      <c r="BC262" s="219"/>
      <c r="BD262" s="219"/>
      <c r="BE262" s="219"/>
      <c r="BF262" s="219"/>
      <c r="BG262" s="219"/>
      <c r="BH262" s="219"/>
      <c r="BI262" s="219"/>
      <c r="BJ262" s="219"/>
      <c r="BK262" s="219"/>
      <c r="BL262" s="219"/>
      <c r="BM262" s="219"/>
      <c r="BN262" s="219"/>
      <c r="BO262" s="219"/>
      <c r="BP262" s="219"/>
      <c r="BQ262" s="219"/>
      <c r="BR262" s="219"/>
      <c r="BS262" s="219"/>
      <c r="BT262" s="219"/>
      <c r="BU262" s="219"/>
      <c r="BV262" s="219"/>
      <c r="BW262" s="219"/>
      <c r="BX262" s="219"/>
      <c r="BY262" s="219"/>
      <c r="BZ262" s="219"/>
      <c r="CA262" s="219"/>
      <c r="CB262" s="219"/>
      <c r="CC262" s="219"/>
      <c r="CD262" s="219"/>
      <c r="CE262" s="59"/>
      <c r="CF262" s="59"/>
      <c r="CG262" s="59"/>
      <c r="CH262" s="59"/>
      <c r="CI262" s="59"/>
      <c r="CJ262" s="59"/>
      <c r="CK262" s="59"/>
      <c r="CL262" s="59"/>
      <c r="CM262" s="59"/>
      <c r="CN262" s="59"/>
      <c r="CO262" s="59"/>
      <c r="CP262" s="59"/>
      <c r="CQ262" s="59"/>
    </row>
    <row r="263" spans="1:95" s="1" customFormat="1" ht="45" customHeight="1" x14ac:dyDescent="0.2">
      <c r="A263" s="389"/>
      <c r="B263" s="558" t="s">
        <v>949</v>
      </c>
      <c r="C263" s="555" t="s">
        <v>950</v>
      </c>
      <c r="D263" s="707"/>
      <c r="E263" s="708"/>
      <c r="F263" s="707"/>
      <c r="G263" s="708"/>
      <c r="H263" s="707"/>
      <c r="I263" s="708"/>
      <c r="J263" s="707"/>
      <c r="K263" s="708"/>
      <c r="L263" s="707"/>
      <c r="M263" s="708"/>
      <c r="N263" s="707"/>
      <c r="O263" s="708"/>
      <c r="P263" s="707"/>
      <c r="Q263" s="708"/>
      <c r="R263" s="707"/>
      <c r="S263" s="708"/>
      <c r="T263" s="707"/>
      <c r="U263" s="708"/>
      <c r="V263" s="707"/>
      <c r="W263" s="708"/>
      <c r="X263" s="559" t="str">
        <f>IF(X261="na","na","")</f>
        <v/>
      </c>
      <c r="Y263" s="263">
        <f>IF(OR(D263="s",F263="s",H263="s",J263="s",L263="s",N263="s",P263="s",R263="s",T263="s",V263="s"), 0, IF(OR(D263="a",F263="a",H263="a",J263="a",L263="a",N263="a",P263="a",R263="a",T263="a",V263="a"),Z263,0))</f>
        <v>0</v>
      </c>
      <c r="Z263" s="376">
        <f>IF(X263="na",0,30)</f>
        <v>30</v>
      </c>
      <c r="AA263" s="251">
        <f>COUNTIF(D263:W263,"a")+COUNTIF(D263:W263,"s")+COUNTIF(X263,"na")</f>
        <v>0</v>
      </c>
      <c r="AB263" s="437"/>
      <c r="AC263" s="219"/>
      <c r="AD263" s="222"/>
      <c r="AE263" s="219"/>
      <c r="AF263" s="219"/>
      <c r="AG263" s="219"/>
      <c r="AH263" s="219"/>
      <c r="AI263" s="219"/>
      <c r="AJ263" s="219"/>
      <c r="AK263" s="219"/>
      <c r="AL263" s="219"/>
      <c r="AM263" s="219"/>
      <c r="AN263" s="219"/>
      <c r="AO263" s="219"/>
      <c r="AP263" s="219"/>
      <c r="AQ263" s="219"/>
      <c r="AR263" s="219"/>
      <c r="AS263" s="219"/>
      <c r="AT263" s="219"/>
      <c r="AU263" s="219"/>
      <c r="AV263" s="219"/>
      <c r="AW263" s="219"/>
      <c r="AX263" s="219"/>
      <c r="AY263" s="219"/>
      <c r="AZ263" s="219"/>
      <c r="BA263" s="219"/>
      <c r="BB263" s="219"/>
      <c r="BC263" s="219"/>
      <c r="BD263" s="219"/>
      <c r="BE263" s="219"/>
      <c r="BF263" s="219"/>
      <c r="BG263" s="219"/>
      <c r="BH263" s="219"/>
      <c r="BI263" s="219"/>
      <c r="BJ263" s="219"/>
      <c r="BK263" s="219"/>
      <c r="BL263" s="219"/>
      <c r="BM263" s="219"/>
      <c r="BN263" s="219"/>
      <c r="BO263" s="219"/>
      <c r="BP263" s="219"/>
      <c r="BQ263" s="219"/>
      <c r="BR263" s="219"/>
      <c r="BS263" s="219"/>
      <c r="BT263" s="219"/>
      <c r="BU263" s="219"/>
      <c r="BV263" s="219"/>
      <c r="BW263" s="219"/>
      <c r="BX263" s="219"/>
      <c r="BY263" s="219"/>
      <c r="BZ263" s="219"/>
      <c r="CA263" s="219"/>
      <c r="CB263" s="219"/>
      <c r="CC263" s="219"/>
      <c r="CD263" s="219"/>
      <c r="CE263" s="59"/>
      <c r="CF263" s="59"/>
      <c r="CG263" s="59"/>
      <c r="CH263" s="59"/>
      <c r="CI263" s="59"/>
      <c r="CJ263" s="59"/>
      <c r="CK263" s="59"/>
      <c r="CL263" s="59"/>
      <c r="CM263" s="59"/>
      <c r="CN263" s="59"/>
      <c r="CO263" s="59"/>
      <c r="CP263" s="59"/>
      <c r="CQ263" s="59"/>
    </row>
    <row r="264" spans="1:95" s="1" customFormat="1" ht="30" customHeight="1" x14ac:dyDescent="0.2">
      <c r="A264" s="372"/>
      <c r="B264" s="560"/>
      <c r="C264" s="557" t="s">
        <v>65</v>
      </c>
      <c r="D264" s="715" t="s">
        <v>951</v>
      </c>
      <c r="E264" s="716"/>
      <c r="F264" s="716"/>
      <c r="G264" s="716"/>
      <c r="H264" s="716"/>
      <c r="I264" s="716"/>
      <c r="J264" s="716"/>
      <c r="K264" s="716"/>
      <c r="L264" s="716"/>
      <c r="M264" s="716"/>
      <c r="N264" s="716"/>
      <c r="O264" s="716"/>
      <c r="P264" s="716"/>
      <c r="Q264" s="716"/>
      <c r="R264" s="716"/>
      <c r="S264" s="716"/>
      <c r="T264" s="716"/>
      <c r="U264" s="716"/>
      <c r="V264" s="716"/>
      <c r="W264" s="716"/>
      <c r="X264" s="716"/>
      <c r="Y264" s="716"/>
      <c r="Z264" s="717"/>
      <c r="AA264" s="251"/>
      <c r="AB264" s="59"/>
      <c r="AC264" s="219"/>
      <c r="AD264" s="222"/>
      <c r="AE264" s="219"/>
      <c r="AF264" s="219"/>
      <c r="AG264" s="219"/>
      <c r="AH264" s="219"/>
      <c r="AI264" s="219"/>
      <c r="AJ264" s="219"/>
      <c r="AK264" s="219"/>
      <c r="AL264" s="219"/>
      <c r="AM264" s="219"/>
      <c r="AN264" s="219"/>
      <c r="AO264" s="219"/>
      <c r="AP264" s="219"/>
      <c r="AQ264" s="219"/>
      <c r="AR264" s="219"/>
      <c r="AS264" s="219"/>
      <c r="AT264" s="219"/>
      <c r="AU264" s="219"/>
      <c r="AV264" s="219"/>
      <c r="AW264" s="219"/>
      <c r="AX264" s="219"/>
      <c r="AY264" s="219"/>
      <c r="AZ264" s="219"/>
      <c r="BA264" s="219"/>
      <c r="BB264" s="219"/>
      <c r="BC264" s="219"/>
      <c r="BD264" s="219"/>
      <c r="BE264" s="219"/>
      <c r="BF264" s="219"/>
      <c r="BG264" s="219"/>
      <c r="BH264" s="219"/>
      <c r="BI264" s="219"/>
      <c r="BJ264" s="219"/>
      <c r="BK264" s="219"/>
      <c r="BL264" s="219"/>
      <c r="BM264" s="219"/>
      <c r="BN264" s="219"/>
      <c r="BO264" s="219"/>
      <c r="BP264" s="219"/>
      <c r="BQ264" s="219"/>
      <c r="BR264" s="219"/>
      <c r="BS264" s="219"/>
      <c r="BT264" s="219"/>
      <c r="BU264" s="219"/>
      <c r="BV264" s="219"/>
      <c r="BW264" s="219"/>
      <c r="BX264" s="219"/>
      <c r="BY264" s="219"/>
      <c r="BZ264" s="219"/>
      <c r="CA264" s="219"/>
      <c r="CB264" s="219"/>
      <c r="CC264" s="219"/>
      <c r="CD264" s="219"/>
      <c r="CE264" s="59"/>
      <c r="CF264" s="59"/>
      <c r="CG264" s="59"/>
      <c r="CH264" s="59"/>
      <c r="CI264" s="59"/>
      <c r="CJ264" s="59"/>
      <c r="CK264" s="59"/>
      <c r="CL264" s="59"/>
      <c r="CM264" s="59"/>
      <c r="CN264" s="59"/>
      <c r="CO264" s="59"/>
      <c r="CP264" s="59"/>
      <c r="CQ264" s="59"/>
    </row>
    <row r="265" spans="1:95" s="1" customFormat="1" ht="27.95" customHeight="1" x14ac:dyDescent="0.2">
      <c r="A265" s="372"/>
      <c r="B265" s="164"/>
      <c r="C265" s="170" t="s">
        <v>952</v>
      </c>
      <c r="D265" s="694"/>
      <c r="E265" s="695"/>
      <c r="F265" s="694"/>
      <c r="G265" s="695"/>
      <c r="H265" s="694"/>
      <c r="I265" s="695"/>
      <c r="J265" s="694"/>
      <c r="K265" s="695"/>
      <c r="L265" s="694"/>
      <c r="M265" s="695"/>
      <c r="N265" s="694"/>
      <c r="O265" s="695"/>
      <c r="P265" s="694"/>
      <c r="Q265" s="695"/>
      <c r="R265" s="694"/>
      <c r="S265" s="695"/>
      <c r="T265" s="694"/>
      <c r="U265" s="695"/>
      <c r="V265" s="694"/>
      <c r="W265" s="695"/>
      <c r="X265" s="778"/>
      <c r="Y265" s="779"/>
      <c r="Z265" s="780"/>
      <c r="AA265" s="251">
        <f>IF(OR(COUNTIF($D$263:$W$263,"s"),COUNTIF($X$263,"na")),1,COUNTIF(D265:W265, "a"))</f>
        <v>0</v>
      </c>
      <c r="AB265" s="437"/>
      <c r="AC265" s="219"/>
      <c r="AD265" s="222"/>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T265" s="219"/>
      <c r="BU265" s="219"/>
      <c r="BV265" s="219"/>
      <c r="BW265" s="219"/>
      <c r="BX265" s="219"/>
      <c r="BY265" s="219"/>
      <c r="BZ265" s="219"/>
      <c r="CA265" s="219"/>
      <c r="CB265" s="219"/>
      <c r="CC265" s="219"/>
      <c r="CD265" s="219"/>
      <c r="CE265" s="59"/>
      <c r="CF265" s="59"/>
      <c r="CG265" s="59"/>
      <c r="CH265" s="59"/>
      <c r="CI265" s="59"/>
      <c r="CJ265" s="59"/>
      <c r="CK265" s="59"/>
      <c r="CL265" s="59"/>
      <c r="CM265" s="59"/>
      <c r="CN265" s="59"/>
      <c r="CO265" s="59"/>
      <c r="CP265" s="59"/>
      <c r="CQ265" s="59"/>
    </row>
    <row r="266" spans="1:95" s="1" customFormat="1" ht="27.95" customHeight="1" x14ac:dyDescent="0.2">
      <c r="A266" s="372"/>
      <c r="B266" s="67"/>
      <c r="C266" s="170" t="s">
        <v>953</v>
      </c>
      <c r="D266" s="626"/>
      <c r="E266" s="673"/>
      <c r="F266" s="626"/>
      <c r="G266" s="673"/>
      <c r="H266" s="626"/>
      <c r="I266" s="673"/>
      <c r="J266" s="626"/>
      <c r="K266" s="673"/>
      <c r="L266" s="626"/>
      <c r="M266" s="673"/>
      <c r="N266" s="626"/>
      <c r="O266" s="673"/>
      <c r="P266" s="626"/>
      <c r="Q266" s="673"/>
      <c r="R266" s="626"/>
      <c r="S266" s="673"/>
      <c r="T266" s="626"/>
      <c r="U266" s="673"/>
      <c r="V266" s="626"/>
      <c r="W266" s="673"/>
      <c r="X266" s="781"/>
      <c r="Y266" s="779"/>
      <c r="Z266" s="780"/>
      <c r="AA266" s="251">
        <f t="shared" ref="AA266:AA267" si="35">IF(OR(COUNTIF($D$263:$W$263,"s"),COUNTIF($X$263,"na")),1,COUNTIF(D266:W266, "a"))</f>
        <v>0</v>
      </c>
      <c r="AB266" s="437"/>
      <c r="AC266" s="219"/>
      <c r="AD266" s="222"/>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T266" s="219"/>
      <c r="BU266" s="219"/>
      <c r="BV266" s="219"/>
      <c r="BW266" s="219"/>
      <c r="BX266" s="219"/>
      <c r="BY266" s="219"/>
      <c r="BZ266" s="219"/>
      <c r="CA266" s="219"/>
      <c r="CB266" s="219"/>
      <c r="CC266" s="219"/>
      <c r="CD266" s="219"/>
      <c r="CE266" s="59"/>
      <c r="CF266" s="59"/>
      <c r="CG266" s="59"/>
      <c r="CH266" s="59"/>
      <c r="CI266" s="59"/>
      <c r="CJ266" s="59"/>
      <c r="CK266" s="59"/>
      <c r="CL266" s="59"/>
      <c r="CM266" s="59"/>
      <c r="CN266" s="59"/>
      <c r="CO266" s="59"/>
      <c r="CP266" s="59"/>
      <c r="CQ266" s="59"/>
    </row>
    <row r="267" spans="1:95" s="1" customFormat="1" ht="27.95" customHeight="1" x14ac:dyDescent="0.2">
      <c r="A267" s="378"/>
      <c r="B267" s="168"/>
      <c r="C267" s="173" t="s">
        <v>954</v>
      </c>
      <c r="D267" s="652"/>
      <c r="E267" s="700"/>
      <c r="F267" s="652"/>
      <c r="G267" s="700"/>
      <c r="H267" s="652"/>
      <c r="I267" s="700"/>
      <c r="J267" s="652"/>
      <c r="K267" s="700"/>
      <c r="L267" s="652"/>
      <c r="M267" s="700"/>
      <c r="N267" s="652"/>
      <c r="O267" s="700"/>
      <c r="P267" s="652"/>
      <c r="Q267" s="700"/>
      <c r="R267" s="652"/>
      <c r="S267" s="700"/>
      <c r="T267" s="652"/>
      <c r="U267" s="700"/>
      <c r="V267" s="652"/>
      <c r="W267" s="700"/>
      <c r="X267" s="781"/>
      <c r="Y267" s="779"/>
      <c r="Z267" s="780"/>
      <c r="AA267" s="251">
        <f t="shared" si="35"/>
        <v>0</v>
      </c>
      <c r="AB267" s="437"/>
      <c r="AC267" s="219"/>
      <c r="AD267" s="222"/>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T267" s="219"/>
      <c r="BU267" s="219"/>
      <c r="BV267" s="219"/>
      <c r="BW267" s="219"/>
      <c r="BX267" s="219"/>
      <c r="BY267" s="219"/>
      <c r="BZ267" s="219"/>
      <c r="CA267" s="219"/>
      <c r="CB267" s="219"/>
      <c r="CC267" s="219"/>
      <c r="CD267" s="219"/>
      <c r="CE267" s="59"/>
      <c r="CF267" s="59"/>
      <c r="CG267" s="59"/>
      <c r="CH267" s="59"/>
      <c r="CI267" s="59"/>
      <c r="CJ267" s="59"/>
      <c r="CK267" s="59"/>
      <c r="CL267" s="59"/>
      <c r="CM267" s="59"/>
      <c r="CN267" s="59"/>
      <c r="CO267" s="59"/>
      <c r="CP267" s="59"/>
      <c r="CQ267" s="59"/>
    </row>
    <row r="268" spans="1:95" s="1" customFormat="1" ht="30" customHeight="1" x14ac:dyDescent="0.2">
      <c r="A268" s="372"/>
      <c r="B268" s="2"/>
      <c r="C268" s="342" t="s">
        <v>955</v>
      </c>
      <c r="D268" s="711"/>
      <c r="E268" s="711"/>
      <c r="F268" s="711"/>
      <c r="G268" s="711"/>
      <c r="H268" s="711"/>
      <c r="I268" s="711"/>
      <c r="J268" s="711"/>
      <c r="K268" s="711"/>
      <c r="L268" s="711"/>
      <c r="M268" s="711"/>
      <c r="N268" s="711"/>
      <c r="O268" s="711"/>
      <c r="P268" s="711"/>
      <c r="Q268" s="711"/>
      <c r="R268" s="711"/>
      <c r="S268" s="711"/>
      <c r="T268" s="711"/>
      <c r="U268" s="711"/>
      <c r="V268" s="711"/>
      <c r="W268" s="711"/>
      <c r="X268" s="711"/>
      <c r="Y268" s="711"/>
      <c r="Z268" s="712"/>
      <c r="AA268" s="251"/>
      <c r="AB268" s="59"/>
      <c r="AC268" s="219"/>
      <c r="AD268" s="222"/>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T268" s="219"/>
      <c r="BU268" s="219"/>
      <c r="BV268" s="219"/>
      <c r="BW268" s="219"/>
      <c r="BX268" s="219"/>
      <c r="BY268" s="219"/>
      <c r="BZ268" s="219"/>
      <c r="CA268" s="219"/>
      <c r="CB268" s="219"/>
      <c r="CC268" s="219"/>
      <c r="CD268" s="219"/>
      <c r="CE268" s="59"/>
      <c r="CF268" s="59"/>
      <c r="CG268" s="59"/>
      <c r="CH268" s="59"/>
      <c r="CI268" s="59"/>
      <c r="CJ268" s="59"/>
      <c r="CK268" s="59"/>
      <c r="CL268" s="59"/>
      <c r="CM268" s="59"/>
      <c r="CN268" s="59"/>
      <c r="CO268" s="59"/>
      <c r="CP268" s="59"/>
      <c r="CQ268" s="59"/>
    </row>
    <row r="269" spans="1:95" s="1" customFormat="1" ht="45" customHeight="1" x14ac:dyDescent="0.2">
      <c r="A269" s="389"/>
      <c r="B269" s="558" t="s">
        <v>956</v>
      </c>
      <c r="C269" s="555" t="s">
        <v>957</v>
      </c>
      <c r="D269" s="707"/>
      <c r="E269" s="708"/>
      <c r="F269" s="707"/>
      <c r="G269" s="708"/>
      <c r="H269" s="707"/>
      <c r="I269" s="708"/>
      <c r="J269" s="707"/>
      <c r="K269" s="708"/>
      <c r="L269" s="707"/>
      <c r="M269" s="708"/>
      <c r="N269" s="707"/>
      <c r="O269" s="708"/>
      <c r="P269" s="707"/>
      <c r="Q269" s="708"/>
      <c r="R269" s="707"/>
      <c r="S269" s="708"/>
      <c r="T269" s="707"/>
      <c r="U269" s="708"/>
      <c r="V269" s="707"/>
      <c r="W269" s="708"/>
      <c r="X269" s="559" t="str">
        <f>IF(X261="na","na","")</f>
        <v/>
      </c>
      <c r="Y269" s="263">
        <f>IF(OR(D269="s",F269="s",H269="s",J269="s",L269="s",N269="s",P269="s",R269="s",T269="s",V269="s"), 0, IF(OR(D269="a",F269="a",H269="a",J269="a",L269="a",N269="a",P269="a",R269="a",T269="a",V269="a"),Z269,0))</f>
        <v>0</v>
      </c>
      <c r="Z269" s="376">
        <f>IF(X263="na",0,10)</f>
        <v>10</v>
      </c>
      <c r="AA269" s="251">
        <f>COUNTIF(D269:W269,"a")+COUNTIF(D269:W269,"s")+COUNTIF(X269,"na")</f>
        <v>0</v>
      </c>
      <c r="AB269" s="437"/>
      <c r="AC269" s="219"/>
      <c r="AD269" s="222"/>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T269" s="219"/>
      <c r="BU269" s="219"/>
      <c r="BV269" s="219"/>
      <c r="BW269" s="219"/>
      <c r="BX269" s="219"/>
      <c r="BY269" s="219"/>
      <c r="BZ269" s="219"/>
      <c r="CA269" s="219"/>
      <c r="CB269" s="219"/>
      <c r="CC269" s="219"/>
      <c r="CD269" s="219"/>
      <c r="CE269" s="59"/>
      <c r="CF269" s="59"/>
      <c r="CG269" s="59"/>
      <c r="CH269" s="59"/>
      <c r="CI269" s="59"/>
      <c r="CJ269" s="59"/>
      <c r="CK269" s="59"/>
      <c r="CL269" s="59"/>
      <c r="CM269" s="59"/>
      <c r="CN269" s="59"/>
      <c r="CO269" s="59"/>
      <c r="CP269" s="59"/>
      <c r="CQ269" s="59"/>
    </row>
    <row r="270" spans="1:95" s="1" customFormat="1" ht="30" customHeight="1" x14ac:dyDescent="0.2">
      <c r="A270" s="372"/>
      <c r="B270" s="2"/>
      <c r="C270" s="594" t="s">
        <v>958</v>
      </c>
      <c r="D270" s="713"/>
      <c r="E270" s="711"/>
      <c r="F270" s="711"/>
      <c r="G270" s="711"/>
      <c r="H270" s="711"/>
      <c r="I270" s="711"/>
      <c r="J270" s="711"/>
      <c r="K270" s="711"/>
      <c r="L270" s="711"/>
      <c r="M270" s="711"/>
      <c r="N270" s="711"/>
      <c r="O270" s="711"/>
      <c r="P270" s="711"/>
      <c r="Q270" s="711"/>
      <c r="R270" s="711"/>
      <c r="S270" s="711"/>
      <c r="T270" s="711"/>
      <c r="U270" s="711"/>
      <c r="V270" s="711"/>
      <c r="W270" s="711"/>
      <c r="X270" s="711"/>
      <c r="Y270" s="711"/>
      <c r="Z270" s="712"/>
      <c r="AA270" s="251"/>
      <c r="AB270" s="59"/>
      <c r="AC270" s="219"/>
      <c r="AD270" s="222"/>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T270" s="219"/>
      <c r="BU270" s="219"/>
      <c r="BV270" s="219"/>
      <c r="BW270" s="219"/>
      <c r="BX270" s="219"/>
      <c r="BY270" s="219"/>
      <c r="BZ270" s="219"/>
      <c r="CA270" s="219"/>
      <c r="CB270" s="219"/>
      <c r="CC270" s="219"/>
      <c r="CD270" s="219"/>
      <c r="CE270" s="59"/>
      <c r="CF270" s="59"/>
      <c r="CG270" s="59"/>
      <c r="CH270" s="59"/>
      <c r="CI270" s="59"/>
      <c r="CJ270" s="59"/>
      <c r="CK270" s="59"/>
      <c r="CL270" s="59"/>
      <c r="CM270" s="59"/>
      <c r="CN270" s="59"/>
      <c r="CO270" s="59"/>
      <c r="CP270" s="59"/>
      <c r="CQ270" s="59"/>
    </row>
    <row r="271" spans="1:95" s="1" customFormat="1" ht="30" customHeight="1" x14ac:dyDescent="0.2">
      <c r="A271" s="372"/>
      <c r="B271" s="2"/>
      <c r="C271" s="342" t="s">
        <v>959</v>
      </c>
      <c r="D271" s="711"/>
      <c r="E271" s="711"/>
      <c r="F271" s="711"/>
      <c r="G271" s="711"/>
      <c r="H271" s="711"/>
      <c r="I271" s="711"/>
      <c r="J271" s="711"/>
      <c r="K271" s="711"/>
      <c r="L271" s="711"/>
      <c r="M271" s="711"/>
      <c r="N271" s="711"/>
      <c r="O271" s="711"/>
      <c r="P271" s="711"/>
      <c r="Q271" s="711"/>
      <c r="R271" s="711"/>
      <c r="S271" s="711"/>
      <c r="T271" s="711"/>
      <c r="U271" s="711"/>
      <c r="V271" s="711"/>
      <c r="W271" s="711"/>
      <c r="X271" s="711"/>
      <c r="Y271" s="711"/>
      <c r="Z271" s="712"/>
      <c r="AA271" s="251"/>
      <c r="AB271" s="59"/>
      <c r="AC271" s="219"/>
      <c r="AD271" s="222"/>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T271" s="219"/>
      <c r="BU271" s="219"/>
      <c r="BV271" s="219"/>
      <c r="BW271" s="219"/>
      <c r="BX271" s="219"/>
      <c r="BY271" s="219"/>
      <c r="BZ271" s="219"/>
      <c r="CA271" s="219"/>
      <c r="CB271" s="219"/>
      <c r="CC271" s="219"/>
      <c r="CD271" s="219"/>
      <c r="CE271" s="59"/>
      <c r="CF271" s="59"/>
      <c r="CG271" s="59"/>
      <c r="CH271" s="59"/>
      <c r="CI271" s="59"/>
      <c r="CJ271" s="59"/>
      <c r="CK271" s="59"/>
      <c r="CL271" s="59"/>
      <c r="CM271" s="59"/>
      <c r="CN271" s="59"/>
      <c r="CO271" s="59"/>
      <c r="CP271" s="59"/>
      <c r="CQ271" s="59"/>
    </row>
    <row r="272" spans="1:95" s="1" customFormat="1" ht="88.5" customHeight="1" x14ac:dyDescent="0.2">
      <c r="A272" s="389"/>
      <c r="B272" s="231" t="s">
        <v>960</v>
      </c>
      <c r="C272" s="147" t="s">
        <v>961</v>
      </c>
      <c r="D272" s="694"/>
      <c r="E272" s="695"/>
      <c r="F272" s="694"/>
      <c r="G272" s="695"/>
      <c r="H272" s="694"/>
      <c r="I272" s="695"/>
      <c r="J272" s="694"/>
      <c r="K272" s="695"/>
      <c r="L272" s="694"/>
      <c r="M272" s="695"/>
      <c r="N272" s="694"/>
      <c r="O272" s="695"/>
      <c r="P272" s="694"/>
      <c r="Q272" s="695"/>
      <c r="R272" s="694"/>
      <c r="S272" s="695"/>
      <c r="T272" s="694"/>
      <c r="U272" s="695"/>
      <c r="V272" s="694"/>
      <c r="W272" s="695"/>
      <c r="X272" s="561"/>
      <c r="Y272" s="109">
        <f>IF(OR(D272="s",F272="s",H272="s",J272="s",L272="s",N272="s",P272="s",R272="s",T272="s",V272="s"), 0, IF(OR(D272="a",F272="a",H272="a",J272="a",L272="a",N272="a",P272="a",R272="a",T272="a",V272="a"),Z272,0))</f>
        <v>0</v>
      </c>
      <c r="Z272" s="367">
        <f>IF(X272="na",0,10)</f>
        <v>10</v>
      </c>
      <c r="AA272" s="251">
        <f>COUNTIF(D272:W272,"a")+COUNTIF(D272:W272,"s")+COUNTIF(X272,"na")</f>
        <v>0</v>
      </c>
      <c r="AB272" s="437"/>
      <c r="AC272" s="219"/>
      <c r="AD272" s="222" t="s">
        <v>52</v>
      </c>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T272" s="219"/>
      <c r="BU272" s="219"/>
      <c r="BV272" s="219"/>
      <c r="BW272" s="219"/>
      <c r="BX272" s="219"/>
      <c r="BY272" s="219"/>
      <c r="BZ272" s="219"/>
      <c r="CA272" s="219"/>
      <c r="CB272" s="219"/>
      <c r="CC272" s="219"/>
      <c r="CD272" s="219"/>
      <c r="CE272" s="59"/>
      <c r="CF272" s="59"/>
      <c r="CG272" s="59"/>
      <c r="CH272" s="59"/>
      <c r="CI272" s="59"/>
      <c r="CJ272" s="59"/>
      <c r="CK272" s="59"/>
      <c r="CL272" s="59"/>
      <c r="CM272" s="59"/>
      <c r="CN272" s="59"/>
      <c r="CO272" s="59"/>
      <c r="CP272" s="59"/>
      <c r="CQ272" s="59"/>
    </row>
    <row r="273" spans="1:95" s="1" customFormat="1" ht="27.95" customHeight="1" x14ac:dyDescent="0.2">
      <c r="A273" s="389"/>
      <c r="B273" s="239" t="s">
        <v>962</v>
      </c>
      <c r="C273" s="147" t="s">
        <v>963</v>
      </c>
      <c r="D273" s="626"/>
      <c r="E273" s="673"/>
      <c r="F273" s="626"/>
      <c r="G273" s="673"/>
      <c r="H273" s="626"/>
      <c r="I273" s="673"/>
      <c r="J273" s="626"/>
      <c r="K273" s="673"/>
      <c r="L273" s="626"/>
      <c r="M273" s="673"/>
      <c r="N273" s="626"/>
      <c r="O273" s="673"/>
      <c r="P273" s="626"/>
      <c r="Q273" s="673"/>
      <c r="R273" s="626"/>
      <c r="S273" s="673"/>
      <c r="T273" s="626"/>
      <c r="U273" s="673"/>
      <c r="V273" s="626"/>
      <c r="W273" s="673"/>
      <c r="X273" s="562" t="str">
        <f>IF(X272="na", "na"," ")</f>
        <v xml:space="preserve"> </v>
      </c>
      <c r="Y273" s="110">
        <f>IF(OR(D273="s",F273="s",H273="s",J273="s",L273="s",N273="s",P273="s",R273="s",T273="s",V273="s"), 0, IF(OR(D273="a",F273="a",H273="a",J273="a",L273="a",N273="a",P273="a",R273="a",T273="a",V273="a"),Z273,0))</f>
        <v>0</v>
      </c>
      <c r="Z273" s="367">
        <f>IF(X273="na",0,5)</f>
        <v>5</v>
      </c>
      <c r="AA273" s="251">
        <f>COUNTIF(D273:W273,"a")+COUNTIF(D273:W273,"s")+COUNTIF(X273,"na")</f>
        <v>0</v>
      </c>
      <c r="AB273" s="437"/>
      <c r="AC273" s="219"/>
      <c r="AD273" s="222" t="s">
        <v>52</v>
      </c>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T273" s="219"/>
      <c r="BU273" s="219"/>
      <c r="BV273" s="219"/>
      <c r="BW273" s="219"/>
      <c r="BX273" s="219"/>
      <c r="BY273" s="219"/>
      <c r="BZ273" s="219"/>
      <c r="CA273" s="219"/>
      <c r="CB273" s="219"/>
      <c r="CC273" s="219"/>
      <c r="CD273" s="219"/>
      <c r="CE273" s="59"/>
      <c r="CF273" s="59"/>
      <c r="CG273" s="59"/>
      <c r="CH273" s="59"/>
      <c r="CI273" s="59"/>
      <c r="CJ273" s="59"/>
      <c r="CK273" s="59"/>
      <c r="CL273" s="59"/>
      <c r="CM273" s="59"/>
      <c r="CN273" s="59"/>
      <c r="CO273" s="59"/>
      <c r="CP273" s="59"/>
      <c r="CQ273" s="59"/>
    </row>
    <row r="274" spans="1:95" s="1" customFormat="1" ht="88.5" customHeight="1" x14ac:dyDescent="0.2">
      <c r="A274" s="389"/>
      <c r="B274" s="234" t="s">
        <v>964</v>
      </c>
      <c r="C274" s="555" t="s">
        <v>965</v>
      </c>
      <c r="D274" s="652"/>
      <c r="E274" s="700"/>
      <c r="F274" s="652"/>
      <c r="G274" s="700"/>
      <c r="H274" s="652"/>
      <c r="I274" s="700"/>
      <c r="J274" s="652"/>
      <c r="K274" s="700"/>
      <c r="L274" s="652"/>
      <c r="M274" s="700"/>
      <c r="N274" s="652"/>
      <c r="O274" s="700"/>
      <c r="P274" s="652"/>
      <c r="Q274" s="700"/>
      <c r="R274" s="652"/>
      <c r="S274" s="700"/>
      <c r="T274" s="652"/>
      <c r="U274" s="700"/>
      <c r="V274" s="652"/>
      <c r="W274" s="700"/>
      <c r="X274" s="559" t="str">
        <f>IF(X272="na", "na"," ")</f>
        <v xml:space="preserve"> </v>
      </c>
      <c r="Y274" s="273">
        <f>IF(OR(D274="s",F274="s",H274="s",J274="s",L274="s",N274="s",P274="s",R274="s",T274="s",V274="s"), 0, IF(OR(D274="a",F274="a",H274="a",J274="a",L274="a",N274="a",P274="a",R274="a",T274="a",V274="a"),Z274,0))</f>
        <v>0</v>
      </c>
      <c r="Z274" s="376">
        <f>IF(X274="na",0,5)</f>
        <v>5</v>
      </c>
      <c r="AA274" s="251">
        <f>COUNTIF(D274:W274,"a")+COUNTIF(D274:W274,"s")+COUNTIF(X274,"na")</f>
        <v>0</v>
      </c>
      <c r="AB274" s="437"/>
      <c r="AC274" s="219"/>
      <c r="AD274" s="222" t="s">
        <v>52</v>
      </c>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T274" s="219"/>
      <c r="BU274" s="219"/>
      <c r="BV274" s="219"/>
      <c r="BW274" s="219"/>
      <c r="BX274" s="219"/>
      <c r="BY274" s="219"/>
      <c r="BZ274" s="219"/>
      <c r="CA274" s="219"/>
      <c r="CB274" s="219"/>
      <c r="CC274" s="219"/>
      <c r="CD274" s="219"/>
      <c r="CE274" s="59"/>
      <c r="CF274" s="59"/>
      <c r="CG274" s="59"/>
      <c r="CH274" s="59"/>
      <c r="CI274" s="59"/>
      <c r="CJ274" s="59"/>
      <c r="CK274" s="59"/>
      <c r="CL274" s="59"/>
      <c r="CM274" s="59"/>
      <c r="CN274" s="59"/>
      <c r="CO274" s="59"/>
      <c r="CP274" s="59"/>
      <c r="CQ274" s="59"/>
    </row>
    <row r="275" spans="1:95" s="1" customFormat="1" ht="30" customHeight="1" x14ac:dyDescent="0.2">
      <c r="A275" s="372"/>
      <c r="B275" s="2"/>
      <c r="C275" s="342" t="s">
        <v>966</v>
      </c>
      <c r="D275" s="711"/>
      <c r="E275" s="711"/>
      <c r="F275" s="711"/>
      <c r="G275" s="711"/>
      <c r="H275" s="711"/>
      <c r="I275" s="711"/>
      <c r="J275" s="711"/>
      <c r="K275" s="711"/>
      <c r="L275" s="711"/>
      <c r="M275" s="711"/>
      <c r="N275" s="711"/>
      <c r="O275" s="711"/>
      <c r="P275" s="711"/>
      <c r="Q275" s="711"/>
      <c r="R275" s="711"/>
      <c r="S275" s="711"/>
      <c r="T275" s="711"/>
      <c r="U275" s="711"/>
      <c r="V275" s="711"/>
      <c r="W275" s="711"/>
      <c r="X275" s="711"/>
      <c r="Y275" s="711"/>
      <c r="Z275" s="712"/>
      <c r="AA275" s="251"/>
      <c r="AB275" s="59"/>
      <c r="AC275" s="219"/>
      <c r="AD275" s="222"/>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T275" s="219"/>
      <c r="BU275" s="219"/>
      <c r="BV275" s="219"/>
      <c r="BW275" s="219"/>
      <c r="BX275" s="219"/>
      <c r="BY275" s="219"/>
      <c r="BZ275" s="219"/>
      <c r="CA275" s="219"/>
      <c r="CB275" s="219"/>
      <c r="CC275" s="219"/>
      <c r="CD275" s="219"/>
      <c r="CE275" s="59"/>
      <c r="CF275" s="59"/>
      <c r="CG275" s="59"/>
      <c r="CH275" s="59"/>
      <c r="CI275" s="59"/>
      <c r="CJ275" s="59"/>
      <c r="CK275" s="59"/>
      <c r="CL275" s="59"/>
      <c r="CM275" s="59"/>
      <c r="CN275" s="59"/>
      <c r="CO275" s="59"/>
      <c r="CP275" s="59"/>
      <c r="CQ275" s="59"/>
    </row>
    <row r="276" spans="1:95" s="1" customFormat="1" ht="67.7" customHeight="1" x14ac:dyDescent="0.2">
      <c r="A276" s="389"/>
      <c r="B276" s="231" t="s">
        <v>967</v>
      </c>
      <c r="C276" s="147" t="s">
        <v>968</v>
      </c>
      <c r="D276" s="694"/>
      <c r="E276" s="695"/>
      <c r="F276" s="694"/>
      <c r="G276" s="695"/>
      <c r="H276" s="694"/>
      <c r="I276" s="695"/>
      <c r="J276" s="694"/>
      <c r="K276" s="695"/>
      <c r="L276" s="694"/>
      <c r="M276" s="695"/>
      <c r="N276" s="694"/>
      <c r="O276" s="695"/>
      <c r="P276" s="694"/>
      <c r="Q276" s="695"/>
      <c r="R276" s="694"/>
      <c r="S276" s="695"/>
      <c r="T276" s="694"/>
      <c r="U276" s="695"/>
      <c r="V276" s="694"/>
      <c r="W276" s="695"/>
      <c r="X276" s="561"/>
      <c r="Y276" s="109">
        <f>IF(OR(D276="s",F276="s",H276="s",J276="s",L276="s",N276="s",P276="s",R276="s",T276="s",V276="s"), 0, IF(OR(D276="a",F276="a",H276="a",J276="a",L276="a",N276="a",P276="a",R276="a",T276="a",V276="a"),Z276,0))</f>
        <v>0</v>
      </c>
      <c r="Z276" s="367">
        <f>IF(X276="na",0,10)</f>
        <v>10</v>
      </c>
      <c r="AA276" s="251">
        <f>COUNTIF(D276:W276,"a")+COUNTIF(D276:W276,"s")+COUNTIF(X276,"na")</f>
        <v>0</v>
      </c>
      <c r="AB276" s="437"/>
      <c r="AC276" s="219"/>
      <c r="AD276" s="222" t="s">
        <v>52</v>
      </c>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T276" s="219"/>
      <c r="BU276" s="219"/>
      <c r="BV276" s="219"/>
      <c r="BW276" s="219"/>
      <c r="BX276" s="219"/>
      <c r="BY276" s="219"/>
      <c r="BZ276" s="219"/>
      <c r="CA276" s="219"/>
      <c r="CB276" s="219"/>
      <c r="CC276" s="219"/>
      <c r="CD276" s="219"/>
      <c r="CE276" s="59"/>
      <c r="CF276" s="59"/>
      <c r="CG276" s="59"/>
      <c r="CH276" s="59"/>
      <c r="CI276" s="59"/>
      <c r="CJ276" s="59"/>
      <c r="CK276" s="59"/>
      <c r="CL276" s="59"/>
      <c r="CM276" s="59"/>
      <c r="CN276" s="59"/>
      <c r="CO276" s="59"/>
      <c r="CP276" s="59"/>
      <c r="CQ276" s="59"/>
    </row>
    <row r="277" spans="1:95" s="1" customFormat="1" ht="150" customHeight="1" x14ac:dyDescent="0.2">
      <c r="A277" s="389"/>
      <c r="B277" s="239" t="s">
        <v>969</v>
      </c>
      <c r="C277" s="147" t="s">
        <v>970</v>
      </c>
      <c r="D277" s="626"/>
      <c r="E277" s="673"/>
      <c r="F277" s="626"/>
      <c r="G277" s="673"/>
      <c r="H277" s="626"/>
      <c r="I277" s="673"/>
      <c r="J277" s="626"/>
      <c r="K277" s="673"/>
      <c r="L277" s="626"/>
      <c r="M277" s="673"/>
      <c r="N277" s="626"/>
      <c r="O277" s="673"/>
      <c r="P277" s="626"/>
      <c r="Q277" s="673"/>
      <c r="R277" s="626"/>
      <c r="S277" s="673"/>
      <c r="T277" s="626"/>
      <c r="U277" s="673"/>
      <c r="V277" s="626"/>
      <c r="W277" s="673"/>
      <c r="X277" s="562" t="str">
        <f>IF(X276="na", "na"," ")</f>
        <v xml:space="preserve"> </v>
      </c>
      <c r="Y277" s="110">
        <f>IF(OR(D277="s",F277="s",H277="s",J277="s",L277="s",N277="s",P277="s",R277="s",T277="s",V277="s"), 0, IF(OR(D277="a",F277="a",H277="a",J277="a",L277="a",N277="a",P277="a",R277="a",T277="a",V277="a"),Z277,0))</f>
        <v>0</v>
      </c>
      <c r="Z277" s="367">
        <f>IF(X277="na",0,10)</f>
        <v>10</v>
      </c>
      <c r="AA277" s="251">
        <f>COUNTIF(D277:W277,"a")+COUNTIF(D277:W277,"s")+COUNTIF(X277,"na")</f>
        <v>0</v>
      </c>
      <c r="AB277" s="437"/>
      <c r="AC277" s="219"/>
      <c r="AD277" s="222"/>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T277" s="219"/>
      <c r="BU277" s="219"/>
      <c r="BV277" s="219"/>
      <c r="BW277" s="219"/>
      <c r="BX277" s="219"/>
      <c r="BY277" s="219"/>
      <c r="BZ277" s="219"/>
      <c r="CA277" s="219"/>
      <c r="CB277" s="219"/>
      <c r="CC277" s="219"/>
      <c r="CD277" s="219"/>
      <c r="CE277" s="59"/>
      <c r="CF277" s="59"/>
      <c r="CG277" s="59"/>
      <c r="CH277" s="59"/>
      <c r="CI277" s="59"/>
      <c r="CJ277" s="59"/>
      <c r="CK277" s="59"/>
      <c r="CL277" s="59"/>
      <c r="CM277" s="59"/>
      <c r="CN277" s="59"/>
      <c r="CO277" s="59"/>
      <c r="CP277" s="59"/>
      <c r="CQ277" s="59"/>
    </row>
    <row r="278" spans="1:95" s="1" customFormat="1" ht="88.5" customHeight="1" thickBot="1" x14ac:dyDescent="0.25">
      <c r="A278" s="389"/>
      <c r="B278" s="239" t="s">
        <v>971</v>
      </c>
      <c r="C278" s="147" t="s">
        <v>972</v>
      </c>
      <c r="D278" s="626"/>
      <c r="E278" s="673"/>
      <c r="F278" s="626"/>
      <c r="G278" s="673"/>
      <c r="H278" s="626"/>
      <c r="I278" s="673"/>
      <c r="J278" s="626"/>
      <c r="K278" s="673"/>
      <c r="L278" s="626"/>
      <c r="M278" s="673"/>
      <c r="N278" s="626"/>
      <c r="O278" s="673"/>
      <c r="P278" s="626"/>
      <c r="Q278" s="673"/>
      <c r="R278" s="626"/>
      <c r="S278" s="673"/>
      <c r="T278" s="626"/>
      <c r="U278" s="673"/>
      <c r="V278" s="626"/>
      <c r="W278" s="673"/>
      <c r="X278" s="562" t="str">
        <f>IF(X276="na", "na"," ")</f>
        <v xml:space="preserve"> </v>
      </c>
      <c r="Y278" s="110">
        <f>IF(OR(D278="s",F278="s",H278="s",J278="s",L278="s",N278="s",P278="s",R278="s",T278="s",V278="s"), 0, IF(OR(D278="a",F278="a",H278="a",J278="a",L278="a",N278="a",P278="a",R278="a",T278="a",V278="a"),Z278,0))</f>
        <v>0</v>
      </c>
      <c r="Z278" s="367">
        <f>IF(X278="na",0,5)</f>
        <v>5</v>
      </c>
      <c r="AA278" s="251">
        <f>COUNTIF(D278:W278,"a")+COUNTIF(D278:W278,"s")+COUNTIF(X278,"na")</f>
        <v>0</v>
      </c>
      <c r="AB278" s="437"/>
      <c r="AC278" s="219"/>
      <c r="AD278" s="222" t="s">
        <v>52</v>
      </c>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T278" s="219"/>
      <c r="BU278" s="219"/>
      <c r="BV278" s="219"/>
      <c r="BW278" s="219"/>
      <c r="BX278" s="219"/>
      <c r="BY278" s="219"/>
      <c r="BZ278" s="219"/>
      <c r="CA278" s="219"/>
      <c r="CB278" s="219"/>
      <c r="CC278" s="219"/>
      <c r="CD278" s="219"/>
      <c r="CE278" s="59"/>
      <c r="CF278" s="59"/>
      <c r="CG278" s="59"/>
      <c r="CH278" s="59"/>
      <c r="CI278" s="59"/>
      <c r="CJ278" s="59"/>
      <c r="CK278" s="59"/>
      <c r="CL278" s="59"/>
      <c r="CM278" s="59"/>
      <c r="CN278" s="59"/>
      <c r="CO278" s="59"/>
      <c r="CP278" s="59"/>
      <c r="CQ278" s="59"/>
    </row>
    <row r="279" spans="1:95" s="1" customFormat="1" ht="21" customHeight="1" thickTop="1" thickBot="1" x14ac:dyDescent="0.25">
      <c r="A279" s="372"/>
      <c r="B279" s="61"/>
      <c r="C279" s="133"/>
      <c r="D279" s="679" t="s">
        <v>198</v>
      </c>
      <c r="E279" s="683"/>
      <c r="F279" s="683"/>
      <c r="G279" s="683"/>
      <c r="H279" s="683"/>
      <c r="I279" s="683"/>
      <c r="J279" s="683"/>
      <c r="K279" s="683"/>
      <c r="L279" s="683"/>
      <c r="M279" s="683"/>
      <c r="N279" s="683"/>
      <c r="O279" s="683"/>
      <c r="P279" s="683"/>
      <c r="Q279" s="683"/>
      <c r="R279" s="683"/>
      <c r="S279" s="683"/>
      <c r="T279" s="683"/>
      <c r="U279" s="683"/>
      <c r="V279" s="683"/>
      <c r="W279" s="683"/>
      <c r="X279" s="684"/>
      <c r="Y279" s="240">
        <f>SUM(Y261:Y278)</f>
        <v>0</v>
      </c>
      <c r="Z279" s="370">
        <f>SUM(Z261:Z263)+Z269+SUM(Z272:Z278)</f>
        <v>95</v>
      </c>
      <c r="AA279" s="251"/>
      <c r="AB279" s="59"/>
      <c r="AC279" s="219"/>
      <c r="AD279" s="222"/>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T279" s="219"/>
      <c r="BU279" s="219"/>
      <c r="BV279" s="219"/>
      <c r="BW279" s="219"/>
      <c r="BX279" s="219"/>
      <c r="BY279" s="219"/>
      <c r="BZ279" s="219"/>
      <c r="CA279" s="219"/>
      <c r="CB279" s="219"/>
      <c r="CC279" s="219"/>
      <c r="CD279" s="219"/>
      <c r="CE279" s="59"/>
      <c r="CF279" s="59"/>
      <c r="CG279" s="59"/>
      <c r="CH279" s="59"/>
      <c r="CI279" s="59"/>
      <c r="CJ279" s="59"/>
      <c r="CK279" s="59"/>
      <c r="CL279" s="59"/>
      <c r="CM279" s="59"/>
      <c r="CN279" s="59"/>
      <c r="CO279" s="59"/>
      <c r="CP279" s="59"/>
      <c r="CQ279" s="59"/>
    </row>
    <row r="280" spans="1:95" s="1" customFormat="1" ht="21" customHeight="1" thickBot="1" x14ac:dyDescent="0.25">
      <c r="A280" s="361"/>
      <c r="B280" s="166"/>
      <c r="C280" s="331"/>
      <c r="D280" s="705"/>
      <c r="E280" s="706"/>
      <c r="F280" s="789">
        <f>IF(AND(X272="na",X276="na"),0,IF(X272="na",15,IF(X276="na",20,35)))</f>
        <v>35</v>
      </c>
      <c r="G280" s="677"/>
      <c r="H280" s="677"/>
      <c r="I280" s="677"/>
      <c r="J280" s="677"/>
      <c r="K280" s="677"/>
      <c r="L280" s="677"/>
      <c r="M280" s="677"/>
      <c r="N280" s="677"/>
      <c r="O280" s="677"/>
      <c r="P280" s="677"/>
      <c r="Q280" s="677"/>
      <c r="R280" s="677"/>
      <c r="S280" s="677"/>
      <c r="T280" s="677"/>
      <c r="U280" s="677"/>
      <c r="V280" s="677"/>
      <c r="W280" s="677"/>
      <c r="X280" s="677"/>
      <c r="Y280" s="677"/>
      <c r="Z280" s="678"/>
      <c r="AA280" s="251"/>
      <c r="AB280" s="59"/>
      <c r="AC280" s="219"/>
      <c r="AD280" s="222"/>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T280" s="219"/>
      <c r="BU280" s="219"/>
      <c r="BV280" s="219"/>
      <c r="BW280" s="219"/>
      <c r="BX280" s="219"/>
      <c r="BY280" s="219"/>
      <c r="BZ280" s="219"/>
      <c r="CA280" s="219"/>
      <c r="CB280" s="219"/>
      <c r="CC280" s="219"/>
      <c r="CD280" s="219"/>
      <c r="CE280" s="59"/>
      <c r="CF280" s="59"/>
      <c r="CG280" s="59"/>
      <c r="CH280" s="59"/>
      <c r="CI280" s="59"/>
      <c r="CJ280" s="59"/>
      <c r="CK280" s="59"/>
      <c r="CL280" s="59"/>
      <c r="CM280" s="59"/>
      <c r="CN280" s="59"/>
      <c r="CO280" s="59"/>
      <c r="CP280" s="59"/>
      <c r="CQ280" s="59"/>
    </row>
    <row r="281" spans="1:95" s="1" customFormat="1" ht="30" customHeight="1" thickBot="1" x14ac:dyDescent="0.25">
      <c r="A281" s="358"/>
      <c r="B281" s="244">
        <v>5420</v>
      </c>
      <c r="C281" s="172" t="s">
        <v>973</v>
      </c>
      <c r="D281" s="242"/>
      <c r="E281" s="243"/>
      <c r="F281" s="242" t="s">
        <v>569</v>
      </c>
      <c r="G281" s="243"/>
      <c r="H281" s="242" t="s">
        <v>569</v>
      </c>
      <c r="I281" s="243"/>
      <c r="J281" s="242"/>
      <c r="K281" s="243"/>
      <c r="L281" s="242"/>
      <c r="M281" s="243"/>
      <c r="N281" s="242"/>
      <c r="O281" s="243"/>
      <c r="P281" s="242" t="s">
        <v>569</v>
      </c>
      <c r="Q281" s="243"/>
      <c r="R281" s="242"/>
      <c r="S281" s="243"/>
      <c r="T281" s="242"/>
      <c r="U281" s="243"/>
      <c r="V281" s="242"/>
      <c r="W281" s="243"/>
      <c r="X281" s="53"/>
      <c r="Y281" s="53"/>
      <c r="Z281" s="388"/>
      <c r="AA281" s="251"/>
      <c r="AB281" s="59"/>
      <c r="AC281" s="219"/>
      <c r="AD281" s="222"/>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T281" s="219"/>
      <c r="BU281" s="219"/>
      <c r="BV281" s="219"/>
      <c r="BW281" s="219"/>
      <c r="BX281" s="219"/>
      <c r="BY281" s="219"/>
      <c r="BZ281" s="219"/>
      <c r="CA281" s="219"/>
      <c r="CB281" s="219"/>
      <c r="CC281" s="219"/>
      <c r="CD281" s="219"/>
      <c r="CE281" s="59"/>
      <c r="CF281" s="59"/>
      <c r="CG281" s="59"/>
      <c r="CH281" s="59"/>
      <c r="CI281" s="59"/>
      <c r="CJ281" s="59"/>
      <c r="CK281" s="59"/>
      <c r="CL281" s="59"/>
      <c r="CM281" s="59"/>
      <c r="CN281" s="59"/>
      <c r="CO281" s="59"/>
      <c r="CP281" s="59"/>
      <c r="CQ281" s="59"/>
    </row>
    <row r="282" spans="1:95" s="1" customFormat="1" ht="30" customHeight="1" x14ac:dyDescent="0.2">
      <c r="A282" s="358"/>
      <c r="B282" s="2"/>
      <c r="C282" s="554" t="s">
        <v>945</v>
      </c>
      <c r="D282" s="790"/>
      <c r="E282" s="790"/>
      <c r="F282" s="790"/>
      <c r="G282" s="790"/>
      <c r="H282" s="790"/>
      <c r="I282" s="790"/>
      <c r="J282" s="790"/>
      <c r="K282" s="790"/>
      <c r="L282" s="790"/>
      <c r="M282" s="790"/>
      <c r="N282" s="790"/>
      <c r="O282" s="790"/>
      <c r="P282" s="790"/>
      <c r="Q282" s="790"/>
      <c r="R282" s="790"/>
      <c r="S282" s="790"/>
      <c r="T282" s="790"/>
      <c r="U282" s="790"/>
      <c r="V282" s="790"/>
      <c r="W282" s="790"/>
      <c r="X282" s="790"/>
      <c r="Y282" s="790"/>
      <c r="Z282" s="791"/>
      <c r="AA282" s="251"/>
      <c r="AB282" s="59"/>
      <c r="AC282" s="219"/>
      <c r="AD282" s="222"/>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T282" s="219"/>
      <c r="BU282" s="219"/>
      <c r="BV282" s="219"/>
      <c r="BW282" s="219"/>
      <c r="BX282" s="219"/>
      <c r="BY282" s="219"/>
      <c r="BZ282" s="219"/>
      <c r="CA282" s="219"/>
      <c r="CB282" s="219"/>
      <c r="CC282" s="219"/>
      <c r="CD282" s="219"/>
      <c r="CE282" s="59"/>
      <c r="CF282" s="59"/>
      <c r="CG282" s="59"/>
      <c r="CH282" s="59"/>
      <c r="CI282" s="59"/>
      <c r="CJ282" s="59"/>
      <c r="CK282" s="59"/>
      <c r="CL282" s="59"/>
      <c r="CM282" s="59"/>
      <c r="CN282" s="59"/>
      <c r="CO282" s="59"/>
      <c r="CP282" s="59"/>
      <c r="CQ282" s="59"/>
    </row>
    <row r="283" spans="1:95" s="1" customFormat="1" ht="45" customHeight="1" x14ac:dyDescent="0.2">
      <c r="A283" s="390"/>
      <c r="B283" s="558" t="s">
        <v>974</v>
      </c>
      <c r="C283" s="555" t="s">
        <v>975</v>
      </c>
      <c r="D283" s="707"/>
      <c r="E283" s="708"/>
      <c r="F283" s="707"/>
      <c r="G283" s="708"/>
      <c r="H283" s="707"/>
      <c r="I283" s="708"/>
      <c r="J283" s="707"/>
      <c r="K283" s="708"/>
      <c r="L283" s="707"/>
      <c r="M283" s="708"/>
      <c r="N283" s="707"/>
      <c r="O283" s="708"/>
      <c r="P283" s="707"/>
      <c r="Q283" s="708"/>
      <c r="R283" s="707"/>
      <c r="S283" s="708"/>
      <c r="T283" s="707"/>
      <c r="U283" s="708"/>
      <c r="V283" s="707"/>
      <c r="W283" s="708"/>
      <c r="X283" s="563"/>
      <c r="Y283" s="263">
        <f t="shared" ref="Y283:Y285" si="36">IF(OR(D283="s",F283="s",H283="s",J283="s",L283="s",N283="s",P283="s",R283="s",T283="s",V283="s"), 0, IF(OR(D283="a",F283="a",H283="a",J283="a",L283="a",N283="a",P283="a",R283="a",T283="a",V283="a"),Z283,0))</f>
        <v>0</v>
      </c>
      <c r="Z283" s="376">
        <f>IF(X283="na",0,10)</f>
        <v>10</v>
      </c>
      <c r="AA283" s="251">
        <f>COUNTIF(D283:W283,"a")+COUNTIF(D283:W283,"s")+COUNTIF(X283,"na")</f>
        <v>0</v>
      </c>
      <c r="AB283" s="437"/>
      <c r="AC283" s="219"/>
      <c r="AD283" s="222"/>
      <c r="AE283" s="219"/>
      <c r="AF283" s="219"/>
      <c r="AG283" s="219"/>
      <c r="AH283" s="219"/>
      <c r="AI283" s="219"/>
      <c r="AJ283" s="219"/>
      <c r="AK283" s="219"/>
      <c r="AL283" s="219"/>
      <c r="AM283" s="219"/>
      <c r="AN283" s="219"/>
      <c r="AO283" s="219"/>
      <c r="AP283" s="219"/>
      <c r="AQ283" s="219"/>
      <c r="AR283" s="219"/>
      <c r="AS283" s="219"/>
      <c r="AT283" s="219"/>
      <c r="AU283" s="219"/>
      <c r="AV283" s="219"/>
      <c r="AW283" s="219"/>
      <c r="AX283" s="219"/>
      <c r="AY283" s="219"/>
      <c r="AZ283" s="219"/>
      <c r="BA283" s="219"/>
      <c r="BB283" s="219"/>
      <c r="BC283" s="219"/>
      <c r="BD283" s="219"/>
      <c r="BE283" s="219"/>
      <c r="BF283" s="219"/>
      <c r="BG283" s="219"/>
      <c r="BH283" s="219"/>
      <c r="BI283" s="219"/>
      <c r="BJ283" s="219"/>
      <c r="BK283" s="219"/>
      <c r="BL283" s="219"/>
      <c r="BM283" s="219"/>
      <c r="BN283" s="219"/>
      <c r="BO283" s="219"/>
      <c r="BP283" s="219"/>
      <c r="BQ283" s="219"/>
      <c r="BR283" s="219"/>
      <c r="BS283" s="219"/>
      <c r="BT283" s="219"/>
      <c r="BU283" s="219"/>
      <c r="BV283" s="219"/>
      <c r="BW283" s="219"/>
      <c r="BX283" s="219"/>
      <c r="BY283" s="219"/>
      <c r="BZ283" s="219"/>
      <c r="CA283" s="219"/>
      <c r="CB283" s="219"/>
      <c r="CC283" s="219"/>
      <c r="CD283" s="219"/>
      <c r="CE283" s="59"/>
      <c r="CF283" s="59"/>
      <c r="CG283" s="59"/>
      <c r="CH283" s="59"/>
      <c r="CI283" s="59"/>
      <c r="CJ283" s="59"/>
      <c r="CK283" s="59"/>
      <c r="CL283" s="59"/>
      <c r="CM283" s="59"/>
      <c r="CN283" s="59"/>
      <c r="CO283" s="59"/>
      <c r="CP283" s="59"/>
      <c r="CQ283" s="59"/>
    </row>
    <row r="284" spans="1:95" s="1" customFormat="1" ht="30" customHeight="1" x14ac:dyDescent="0.2">
      <c r="A284" s="358"/>
      <c r="B284" s="2"/>
      <c r="C284" s="342" t="s">
        <v>948</v>
      </c>
      <c r="D284" s="837"/>
      <c r="E284" s="837"/>
      <c r="F284" s="837"/>
      <c r="G284" s="837"/>
      <c r="H284" s="837"/>
      <c r="I284" s="837"/>
      <c r="J284" s="837"/>
      <c r="K284" s="837"/>
      <c r="L284" s="837"/>
      <c r="M284" s="837"/>
      <c r="N284" s="837"/>
      <c r="O284" s="837"/>
      <c r="P284" s="837"/>
      <c r="Q284" s="837"/>
      <c r="R284" s="837"/>
      <c r="S284" s="837"/>
      <c r="T284" s="837"/>
      <c r="U284" s="837"/>
      <c r="V284" s="837"/>
      <c r="W284" s="837"/>
      <c r="X284" s="837"/>
      <c r="Y284" s="837"/>
      <c r="Z284" s="838"/>
      <c r="AA284" s="251"/>
      <c r="AB284" s="59"/>
      <c r="AC284" s="219"/>
      <c r="AD284" s="222"/>
      <c r="AE284" s="219"/>
      <c r="AF284" s="219"/>
      <c r="AG284" s="219"/>
      <c r="AH284" s="219"/>
      <c r="AI284" s="219"/>
      <c r="AJ284" s="219"/>
      <c r="AK284" s="219"/>
      <c r="AL284" s="219"/>
      <c r="AM284" s="219"/>
      <c r="AN284" s="219"/>
      <c r="AO284" s="219"/>
      <c r="AP284" s="219"/>
      <c r="AQ284" s="219"/>
      <c r="AR284" s="219"/>
      <c r="AS284" s="219"/>
      <c r="AT284" s="219"/>
      <c r="AU284" s="219"/>
      <c r="AV284" s="219"/>
      <c r="AW284" s="219"/>
      <c r="AX284" s="219"/>
      <c r="AY284" s="219"/>
      <c r="AZ284" s="219"/>
      <c r="BA284" s="219"/>
      <c r="BB284" s="219"/>
      <c r="BC284" s="219"/>
      <c r="BD284" s="219"/>
      <c r="BE284" s="219"/>
      <c r="BF284" s="219"/>
      <c r="BG284" s="219"/>
      <c r="BH284" s="219"/>
      <c r="BI284" s="219"/>
      <c r="BJ284" s="219"/>
      <c r="BK284" s="219"/>
      <c r="BL284" s="219"/>
      <c r="BM284" s="219"/>
      <c r="BN284" s="219"/>
      <c r="BO284" s="219"/>
      <c r="BP284" s="219"/>
      <c r="BQ284" s="219"/>
      <c r="BR284" s="219"/>
      <c r="BS284" s="219"/>
      <c r="BT284" s="219"/>
      <c r="BU284" s="219"/>
      <c r="BV284" s="219"/>
      <c r="BW284" s="219"/>
      <c r="BX284" s="219"/>
      <c r="BY284" s="219"/>
      <c r="BZ284" s="219"/>
      <c r="CA284" s="219"/>
      <c r="CB284" s="219"/>
      <c r="CC284" s="219"/>
      <c r="CD284" s="219"/>
      <c r="CE284" s="59"/>
      <c r="CF284" s="59"/>
      <c r="CG284" s="59"/>
      <c r="CH284" s="59"/>
      <c r="CI284" s="59"/>
      <c r="CJ284" s="59"/>
      <c r="CK284" s="59"/>
      <c r="CL284" s="59"/>
      <c r="CM284" s="59"/>
      <c r="CN284" s="59"/>
      <c r="CO284" s="59"/>
      <c r="CP284" s="59"/>
      <c r="CQ284" s="59"/>
    </row>
    <row r="285" spans="1:95" s="1" customFormat="1" ht="106.5" customHeight="1" x14ac:dyDescent="0.2">
      <c r="A285" s="390"/>
      <c r="B285" s="558" t="s">
        <v>976</v>
      </c>
      <c r="C285" s="564" t="s">
        <v>977</v>
      </c>
      <c r="D285" s="707"/>
      <c r="E285" s="708"/>
      <c r="F285" s="707"/>
      <c r="G285" s="708"/>
      <c r="H285" s="707"/>
      <c r="I285" s="708"/>
      <c r="J285" s="707"/>
      <c r="K285" s="708"/>
      <c r="L285" s="707"/>
      <c r="M285" s="708"/>
      <c r="N285" s="707"/>
      <c r="O285" s="708"/>
      <c r="P285" s="707"/>
      <c r="Q285" s="708"/>
      <c r="R285" s="707"/>
      <c r="S285" s="708"/>
      <c r="T285" s="707"/>
      <c r="U285" s="708"/>
      <c r="V285" s="707"/>
      <c r="W285" s="708"/>
      <c r="X285" s="565" t="str">
        <f>IF(X283="na","na","")</f>
        <v/>
      </c>
      <c r="Y285" s="263">
        <f t="shared" si="36"/>
        <v>0</v>
      </c>
      <c r="Z285" s="376">
        <f>IF(X285="na",0,50)</f>
        <v>50</v>
      </c>
      <c r="AA285" s="251">
        <f>COUNTIF(D285:W285,"a")+COUNTIF(D285:W285,"s")+COUNTIF(X285,"na")</f>
        <v>0</v>
      </c>
      <c r="AB285" s="437"/>
      <c r="AC285" s="219"/>
      <c r="AD285" s="222"/>
      <c r="AE285" s="219"/>
      <c r="AF285" s="219"/>
      <c r="AG285" s="219"/>
      <c r="AH285" s="219"/>
      <c r="AI285" s="219"/>
      <c r="AJ285" s="219"/>
      <c r="AK285" s="219"/>
      <c r="AL285" s="219"/>
      <c r="AM285" s="219"/>
      <c r="AN285" s="219"/>
      <c r="AO285" s="219"/>
      <c r="AP285" s="219"/>
      <c r="AQ285" s="219"/>
      <c r="AR285" s="219"/>
      <c r="AS285" s="219"/>
      <c r="AT285" s="219"/>
      <c r="AU285" s="219"/>
      <c r="AV285" s="219"/>
      <c r="AW285" s="219"/>
      <c r="AX285" s="219"/>
      <c r="AY285" s="219"/>
      <c r="AZ285" s="219"/>
      <c r="BA285" s="219"/>
      <c r="BB285" s="219"/>
      <c r="BC285" s="219"/>
      <c r="BD285" s="219"/>
      <c r="BE285" s="219"/>
      <c r="BF285" s="219"/>
      <c r="BG285" s="219"/>
      <c r="BH285" s="219"/>
      <c r="BI285" s="219"/>
      <c r="BJ285" s="219"/>
      <c r="BK285" s="219"/>
      <c r="BL285" s="219"/>
      <c r="BM285" s="219"/>
      <c r="BN285" s="219"/>
      <c r="BO285" s="219"/>
      <c r="BP285" s="219"/>
      <c r="BQ285" s="219"/>
      <c r="BR285" s="219"/>
      <c r="BS285" s="219"/>
      <c r="BT285" s="219"/>
      <c r="BU285" s="219"/>
      <c r="BV285" s="219"/>
      <c r="BW285" s="219"/>
      <c r="BX285" s="219"/>
      <c r="BY285" s="219"/>
      <c r="BZ285" s="219"/>
      <c r="CA285" s="219"/>
      <c r="CB285" s="219"/>
      <c r="CC285" s="219"/>
      <c r="CD285" s="219"/>
      <c r="CE285" s="59"/>
      <c r="CF285" s="59"/>
      <c r="CG285" s="59"/>
      <c r="CH285" s="59"/>
      <c r="CI285" s="59"/>
      <c r="CJ285" s="59"/>
      <c r="CK285" s="59"/>
      <c r="CL285" s="59"/>
      <c r="CM285" s="59"/>
      <c r="CN285" s="59"/>
      <c r="CO285" s="59"/>
      <c r="CP285" s="59"/>
      <c r="CQ285" s="59"/>
    </row>
    <row r="286" spans="1:95" s="1" customFormat="1" ht="30" customHeight="1" x14ac:dyDescent="0.2">
      <c r="A286" s="372"/>
      <c r="B286" s="2"/>
      <c r="C286" s="342" t="s">
        <v>958</v>
      </c>
      <c r="D286" s="711"/>
      <c r="E286" s="711"/>
      <c r="F286" s="711"/>
      <c r="G286" s="711"/>
      <c r="H286" s="711"/>
      <c r="I286" s="711"/>
      <c r="J286" s="711"/>
      <c r="K286" s="711"/>
      <c r="L286" s="711"/>
      <c r="M286" s="711"/>
      <c r="N286" s="711"/>
      <c r="O286" s="711"/>
      <c r="P286" s="711"/>
      <c r="Q286" s="711"/>
      <c r="R286" s="711"/>
      <c r="S286" s="711"/>
      <c r="T286" s="711"/>
      <c r="U286" s="711"/>
      <c r="V286" s="711"/>
      <c r="W286" s="711"/>
      <c r="X286" s="711"/>
      <c r="Y286" s="711"/>
      <c r="Z286" s="712"/>
      <c r="AA286" s="251"/>
      <c r="AB286" s="59"/>
      <c r="AC286" s="219"/>
      <c r="AD286" s="222"/>
      <c r="AE286" s="219"/>
      <c r="AF286" s="219"/>
      <c r="AG286" s="219"/>
      <c r="AH286" s="219"/>
      <c r="AI286" s="219"/>
      <c r="AJ286" s="219"/>
      <c r="AK286" s="219"/>
      <c r="AL286" s="219"/>
      <c r="AM286" s="219"/>
      <c r="AN286" s="219"/>
      <c r="AO286" s="219"/>
      <c r="AP286" s="219"/>
      <c r="AQ286" s="219"/>
      <c r="AR286" s="219"/>
      <c r="AS286" s="219"/>
      <c r="AT286" s="219"/>
      <c r="AU286" s="219"/>
      <c r="AV286" s="219"/>
      <c r="AW286" s="219"/>
      <c r="AX286" s="219"/>
      <c r="AY286" s="219"/>
      <c r="AZ286" s="219"/>
      <c r="BA286" s="219"/>
      <c r="BB286" s="219"/>
      <c r="BC286" s="219"/>
      <c r="BD286" s="219"/>
      <c r="BE286" s="219"/>
      <c r="BF286" s="219"/>
      <c r="BG286" s="219"/>
      <c r="BH286" s="219"/>
      <c r="BI286" s="219"/>
      <c r="BJ286" s="219"/>
      <c r="BK286" s="219"/>
      <c r="BL286" s="219"/>
      <c r="BM286" s="219"/>
      <c r="BN286" s="219"/>
      <c r="BO286" s="219"/>
      <c r="BP286" s="219"/>
      <c r="BQ286" s="219"/>
      <c r="BR286" s="219"/>
      <c r="BS286" s="219"/>
      <c r="BT286" s="219"/>
      <c r="BU286" s="219"/>
      <c r="BV286" s="219"/>
      <c r="BW286" s="219"/>
      <c r="BX286" s="219"/>
      <c r="BY286" s="219"/>
      <c r="BZ286" s="219"/>
      <c r="CA286" s="219"/>
      <c r="CB286" s="219"/>
      <c r="CC286" s="219"/>
      <c r="CD286" s="219"/>
      <c r="CE286" s="59"/>
      <c r="CF286" s="59"/>
      <c r="CG286" s="59"/>
      <c r="CH286" s="59"/>
      <c r="CI286" s="59"/>
      <c r="CJ286" s="59"/>
      <c r="CK286" s="59"/>
      <c r="CL286" s="59"/>
      <c r="CM286" s="59"/>
      <c r="CN286" s="59"/>
      <c r="CO286" s="59"/>
      <c r="CP286" s="59"/>
      <c r="CQ286" s="59"/>
    </row>
    <row r="287" spans="1:95" s="1" customFormat="1" ht="30" customHeight="1" x14ac:dyDescent="0.2">
      <c r="A287" s="372"/>
      <c r="B287" s="2"/>
      <c r="C287" s="342" t="s">
        <v>978</v>
      </c>
      <c r="D287" s="711"/>
      <c r="E287" s="711"/>
      <c r="F287" s="711"/>
      <c r="G287" s="711"/>
      <c r="H287" s="711"/>
      <c r="I287" s="711"/>
      <c r="J287" s="711"/>
      <c r="K287" s="711"/>
      <c r="L287" s="711"/>
      <c r="M287" s="711"/>
      <c r="N287" s="711"/>
      <c r="O287" s="711"/>
      <c r="P287" s="711"/>
      <c r="Q287" s="711"/>
      <c r="R287" s="711"/>
      <c r="S287" s="711"/>
      <c r="T287" s="711"/>
      <c r="U287" s="711"/>
      <c r="V287" s="711"/>
      <c r="W287" s="711"/>
      <c r="X287" s="711"/>
      <c r="Y287" s="711"/>
      <c r="Z287" s="712"/>
      <c r="AA287" s="251"/>
      <c r="AB287" s="59"/>
      <c r="AC287" s="219"/>
      <c r="AD287" s="222"/>
      <c r="AE287" s="219"/>
      <c r="AF287" s="219"/>
      <c r="AG287" s="219"/>
      <c r="AH287" s="219"/>
      <c r="AI287" s="219"/>
      <c r="AJ287" s="219"/>
      <c r="AK287" s="219"/>
      <c r="AL287" s="219"/>
      <c r="AM287" s="219"/>
      <c r="AN287" s="219"/>
      <c r="AO287" s="219"/>
      <c r="AP287" s="219"/>
      <c r="AQ287" s="219"/>
      <c r="AR287" s="219"/>
      <c r="AS287" s="219"/>
      <c r="AT287" s="219"/>
      <c r="AU287" s="219"/>
      <c r="AV287" s="219"/>
      <c r="AW287" s="219"/>
      <c r="AX287" s="219"/>
      <c r="AY287" s="219"/>
      <c r="AZ287" s="219"/>
      <c r="BA287" s="219"/>
      <c r="BB287" s="219"/>
      <c r="BC287" s="219"/>
      <c r="BD287" s="219"/>
      <c r="BE287" s="219"/>
      <c r="BF287" s="219"/>
      <c r="BG287" s="219"/>
      <c r="BH287" s="219"/>
      <c r="BI287" s="219"/>
      <c r="BJ287" s="219"/>
      <c r="BK287" s="219"/>
      <c r="BL287" s="219"/>
      <c r="BM287" s="219"/>
      <c r="BN287" s="219"/>
      <c r="BO287" s="219"/>
      <c r="BP287" s="219"/>
      <c r="BQ287" s="219"/>
      <c r="BR287" s="219"/>
      <c r="BS287" s="219"/>
      <c r="BT287" s="219"/>
      <c r="BU287" s="219"/>
      <c r="BV287" s="219"/>
      <c r="BW287" s="219"/>
      <c r="BX287" s="219"/>
      <c r="BY287" s="219"/>
      <c r="BZ287" s="219"/>
      <c r="CA287" s="219"/>
      <c r="CB287" s="219"/>
      <c r="CC287" s="219"/>
      <c r="CD287" s="219"/>
      <c r="CE287" s="59"/>
      <c r="CF287" s="59"/>
      <c r="CG287" s="59"/>
      <c r="CH287" s="59"/>
      <c r="CI287" s="59"/>
      <c r="CJ287" s="59"/>
      <c r="CK287" s="59"/>
      <c r="CL287" s="59"/>
      <c r="CM287" s="59"/>
      <c r="CN287" s="59"/>
      <c r="CO287" s="59"/>
      <c r="CP287" s="59"/>
      <c r="CQ287" s="59"/>
    </row>
    <row r="288" spans="1:95" s="1" customFormat="1" ht="180" customHeight="1" x14ac:dyDescent="0.2">
      <c r="A288" s="390"/>
      <c r="B288" s="231" t="s">
        <v>979</v>
      </c>
      <c r="C288" s="445" t="s">
        <v>980</v>
      </c>
      <c r="D288" s="694"/>
      <c r="E288" s="695"/>
      <c r="F288" s="694"/>
      <c r="G288" s="695"/>
      <c r="H288" s="694"/>
      <c r="I288" s="695"/>
      <c r="J288" s="694"/>
      <c r="K288" s="695"/>
      <c r="L288" s="694"/>
      <c r="M288" s="695"/>
      <c r="N288" s="694"/>
      <c r="O288" s="695"/>
      <c r="P288" s="694"/>
      <c r="Q288" s="695"/>
      <c r="R288" s="694"/>
      <c r="S288" s="695"/>
      <c r="T288" s="694"/>
      <c r="U288" s="695"/>
      <c r="V288" s="694"/>
      <c r="W288" s="695"/>
      <c r="X288" s="428"/>
      <c r="Y288" s="109">
        <f t="shared" ref="Y288:Y292" si="37">IF(OR(D288="s",F288="s",H288="s",J288="s",L288="s",N288="s",P288="s",R288="s",T288="s",V288="s"), 0, IF(OR(D288="a",F288="a",H288="a",J288="a",L288="a",N288="a",P288="a",R288="a",T288="a",V288="a"),Z288,0))</f>
        <v>0</v>
      </c>
      <c r="Z288" s="367">
        <f>IF(X288="na",0,20)</f>
        <v>20</v>
      </c>
      <c r="AA288" s="251">
        <f>COUNTIF(D288:W288,"a")+COUNTIF(D288:W288,"s")+COUNTIF(X288,"na")</f>
        <v>0</v>
      </c>
      <c r="AB288" s="437"/>
      <c r="AC288" s="219"/>
      <c r="AD288" s="222"/>
      <c r="AE288" s="219"/>
      <c r="AF288" s="219"/>
      <c r="AG288" s="219"/>
      <c r="AH288" s="219"/>
      <c r="AI288" s="219"/>
      <c r="AJ288" s="219"/>
      <c r="AK288" s="219"/>
      <c r="AL288" s="219"/>
      <c r="AM288" s="219"/>
      <c r="AN288" s="219"/>
      <c r="AO288" s="219"/>
      <c r="AP288" s="219"/>
      <c r="AQ288" s="219"/>
      <c r="AR288" s="219"/>
      <c r="AS288" s="219"/>
      <c r="AT288" s="219"/>
      <c r="AU288" s="219"/>
      <c r="AV288" s="219"/>
      <c r="AW288" s="219"/>
      <c r="AX288" s="219"/>
      <c r="AY288" s="219"/>
      <c r="AZ288" s="219"/>
      <c r="BA288" s="219"/>
      <c r="BB288" s="219"/>
      <c r="BC288" s="219"/>
      <c r="BD288" s="219"/>
      <c r="BE288" s="219"/>
      <c r="BF288" s="219"/>
      <c r="BG288" s="219"/>
      <c r="BH288" s="219"/>
      <c r="BI288" s="219"/>
      <c r="BJ288" s="219"/>
      <c r="BK288" s="219"/>
      <c r="BL288" s="219"/>
      <c r="BM288" s="219"/>
      <c r="BN288" s="219"/>
      <c r="BO288" s="219"/>
      <c r="BP288" s="219"/>
      <c r="BQ288" s="219"/>
      <c r="BR288" s="219"/>
      <c r="BS288" s="219"/>
      <c r="BT288" s="219"/>
      <c r="BU288" s="219"/>
      <c r="BV288" s="219"/>
      <c r="BW288" s="219"/>
      <c r="BX288" s="219"/>
      <c r="BY288" s="219"/>
      <c r="BZ288" s="219"/>
      <c r="CA288" s="219"/>
      <c r="CB288" s="219"/>
      <c r="CC288" s="219"/>
      <c r="CD288" s="219"/>
      <c r="CE288" s="59"/>
      <c r="CF288" s="59"/>
      <c r="CG288" s="59"/>
      <c r="CH288" s="59"/>
      <c r="CI288" s="59"/>
      <c r="CJ288" s="59"/>
      <c r="CK288" s="59"/>
      <c r="CL288" s="59"/>
      <c r="CM288" s="59"/>
      <c r="CN288" s="59"/>
      <c r="CO288" s="59"/>
      <c r="CP288" s="59"/>
      <c r="CQ288" s="59"/>
    </row>
    <row r="289" spans="1:95" s="1" customFormat="1" ht="67.7" customHeight="1" x14ac:dyDescent="0.2">
      <c r="A289" s="390"/>
      <c r="B289" s="231" t="s">
        <v>981</v>
      </c>
      <c r="C289" s="446" t="s">
        <v>982</v>
      </c>
      <c r="D289" s="626"/>
      <c r="E289" s="673"/>
      <c r="F289" s="626"/>
      <c r="G289" s="673"/>
      <c r="H289" s="626"/>
      <c r="I289" s="673"/>
      <c r="J289" s="626"/>
      <c r="K289" s="673"/>
      <c r="L289" s="626"/>
      <c r="M289" s="673"/>
      <c r="N289" s="626"/>
      <c r="O289" s="673"/>
      <c r="P289" s="626"/>
      <c r="Q289" s="673"/>
      <c r="R289" s="626"/>
      <c r="S289" s="673"/>
      <c r="T289" s="626"/>
      <c r="U289" s="673"/>
      <c r="V289" s="626"/>
      <c r="W289" s="673"/>
      <c r="X289" s="484" t="str">
        <f>IF(X288="na", "na"," ")</f>
        <v xml:space="preserve"> </v>
      </c>
      <c r="Y289" s="110">
        <f t="shared" si="37"/>
        <v>0</v>
      </c>
      <c r="Z289" s="368">
        <f>IF(X289="na",0,10)</f>
        <v>10</v>
      </c>
      <c r="AA289" s="251">
        <f>COUNTIF(D289:W289,"a")+COUNTIF(D289:W289,"s")+COUNTIF(X289,"na")</f>
        <v>0</v>
      </c>
      <c r="AB289" s="437"/>
      <c r="AC289" s="219"/>
      <c r="AD289" s="222" t="s">
        <v>52</v>
      </c>
      <c r="AE289" s="219"/>
      <c r="AF289" s="219"/>
      <c r="AG289" s="219"/>
      <c r="AH289" s="219"/>
      <c r="AI289" s="219"/>
      <c r="AJ289" s="219"/>
      <c r="AK289" s="219"/>
      <c r="AL289" s="219"/>
      <c r="AM289" s="219"/>
      <c r="AN289" s="219"/>
      <c r="AO289" s="219"/>
      <c r="AP289" s="219"/>
      <c r="AQ289" s="219"/>
      <c r="AR289" s="219"/>
      <c r="AS289" s="219"/>
      <c r="AT289" s="219"/>
      <c r="AU289" s="219"/>
      <c r="AV289" s="219"/>
      <c r="AW289" s="219"/>
      <c r="AX289" s="219"/>
      <c r="AY289" s="219"/>
      <c r="AZ289" s="219"/>
      <c r="BA289" s="219"/>
      <c r="BB289" s="219"/>
      <c r="BC289" s="219"/>
      <c r="BD289" s="219"/>
      <c r="BE289" s="219"/>
      <c r="BF289" s="219"/>
      <c r="BG289" s="219"/>
      <c r="BH289" s="219"/>
      <c r="BI289" s="219"/>
      <c r="BJ289" s="219"/>
      <c r="BK289" s="219"/>
      <c r="BL289" s="219"/>
      <c r="BM289" s="219"/>
      <c r="BN289" s="219"/>
      <c r="BO289" s="219"/>
      <c r="BP289" s="219"/>
      <c r="BQ289" s="219"/>
      <c r="BR289" s="219"/>
      <c r="BS289" s="219"/>
      <c r="BT289" s="219"/>
      <c r="BU289" s="219"/>
      <c r="BV289" s="219"/>
      <c r="BW289" s="219"/>
      <c r="BX289" s="219"/>
      <c r="BY289" s="219"/>
      <c r="BZ289" s="219"/>
      <c r="CA289" s="219"/>
      <c r="CB289" s="219"/>
      <c r="CC289" s="219"/>
      <c r="CD289" s="219"/>
      <c r="CE289" s="59"/>
      <c r="CF289" s="59"/>
      <c r="CG289" s="59"/>
      <c r="CH289" s="59"/>
      <c r="CI289" s="59"/>
      <c r="CJ289" s="59"/>
      <c r="CK289" s="59"/>
      <c r="CL289" s="59"/>
      <c r="CM289" s="59"/>
      <c r="CN289" s="59"/>
      <c r="CO289" s="59"/>
      <c r="CP289" s="59"/>
      <c r="CQ289" s="59"/>
    </row>
    <row r="290" spans="1:95" s="1" customFormat="1" ht="210" customHeight="1" x14ac:dyDescent="0.2">
      <c r="A290" s="390"/>
      <c r="B290" s="231" t="s">
        <v>983</v>
      </c>
      <c r="C290" s="446" t="s">
        <v>984</v>
      </c>
      <c r="D290" s="626"/>
      <c r="E290" s="673"/>
      <c r="F290" s="626"/>
      <c r="G290" s="673"/>
      <c r="H290" s="626"/>
      <c r="I290" s="673"/>
      <c r="J290" s="626"/>
      <c r="K290" s="673"/>
      <c r="L290" s="626"/>
      <c r="M290" s="673"/>
      <c r="N290" s="626"/>
      <c r="O290" s="673"/>
      <c r="P290" s="626"/>
      <c r="Q290" s="673"/>
      <c r="R290" s="626"/>
      <c r="S290" s="673"/>
      <c r="T290" s="626"/>
      <c r="U290" s="673"/>
      <c r="V290" s="626"/>
      <c r="W290" s="673"/>
      <c r="X290" s="484" t="str">
        <f>IF(X288="na", "na"," ")</f>
        <v xml:space="preserve"> </v>
      </c>
      <c r="Y290" s="110">
        <f t="shared" si="37"/>
        <v>0</v>
      </c>
      <c r="Z290" s="368">
        <f>IF(X290="na",0,20)</f>
        <v>20</v>
      </c>
      <c r="AA290" s="251">
        <f>COUNTIF(D290:W290,"a")+COUNTIF(D290:W290,"s")+COUNTIF(X290,"na")</f>
        <v>0</v>
      </c>
      <c r="AB290" s="437"/>
      <c r="AC290" s="219"/>
      <c r="AD290" s="222"/>
      <c r="AE290" s="219"/>
      <c r="AF290" s="219"/>
      <c r="AG290" s="219"/>
      <c r="AH290" s="219"/>
      <c r="AI290" s="219"/>
      <c r="AJ290" s="219"/>
      <c r="AK290" s="219"/>
      <c r="AL290" s="219"/>
      <c r="AM290" s="219"/>
      <c r="AN290" s="219"/>
      <c r="AO290" s="219"/>
      <c r="AP290" s="219"/>
      <c r="AQ290" s="219"/>
      <c r="AR290" s="219"/>
      <c r="AS290" s="219"/>
      <c r="AT290" s="219"/>
      <c r="AU290" s="219"/>
      <c r="AV290" s="219"/>
      <c r="AW290" s="219"/>
      <c r="AX290" s="219"/>
      <c r="AY290" s="219"/>
      <c r="AZ290" s="219"/>
      <c r="BA290" s="219"/>
      <c r="BB290" s="219"/>
      <c r="BC290" s="219"/>
      <c r="BD290" s="219"/>
      <c r="BE290" s="219"/>
      <c r="BF290" s="219"/>
      <c r="BG290" s="219"/>
      <c r="BH290" s="219"/>
      <c r="BI290" s="219"/>
      <c r="BJ290" s="219"/>
      <c r="BK290" s="219"/>
      <c r="BL290" s="219"/>
      <c r="BM290" s="219"/>
      <c r="BN290" s="219"/>
      <c r="BO290" s="219"/>
      <c r="BP290" s="219"/>
      <c r="BQ290" s="219"/>
      <c r="BR290" s="219"/>
      <c r="BS290" s="219"/>
      <c r="BT290" s="219"/>
      <c r="BU290" s="219"/>
      <c r="BV290" s="219"/>
      <c r="BW290" s="219"/>
      <c r="BX290" s="219"/>
      <c r="BY290" s="219"/>
      <c r="BZ290" s="219"/>
      <c r="CA290" s="219"/>
      <c r="CB290" s="219"/>
      <c r="CC290" s="219"/>
      <c r="CD290" s="219"/>
      <c r="CE290" s="59"/>
      <c r="CF290" s="59"/>
      <c r="CG290" s="59"/>
      <c r="CH290" s="59"/>
      <c r="CI290" s="59"/>
      <c r="CJ290" s="59"/>
      <c r="CK290" s="59"/>
      <c r="CL290" s="59"/>
      <c r="CM290" s="59"/>
      <c r="CN290" s="59"/>
      <c r="CO290" s="59"/>
      <c r="CP290" s="59"/>
      <c r="CQ290" s="59"/>
    </row>
    <row r="291" spans="1:95" s="1" customFormat="1" ht="27.95" customHeight="1" x14ac:dyDescent="0.2">
      <c r="A291" s="390"/>
      <c r="B291" s="231" t="s">
        <v>985</v>
      </c>
      <c r="C291" s="446" t="s">
        <v>986</v>
      </c>
      <c r="D291" s="626"/>
      <c r="E291" s="673"/>
      <c r="F291" s="626"/>
      <c r="G291" s="673"/>
      <c r="H291" s="626"/>
      <c r="I291" s="673"/>
      <c r="J291" s="626"/>
      <c r="K291" s="673"/>
      <c r="L291" s="626"/>
      <c r="M291" s="673"/>
      <c r="N291" s="626"/>
      <c r="O291" s="673"/>
      <c r="P291" s="626"/>
      <c r="Q291" s="673"/>
      <c r="R291" s="626"/>
      <c r="S291" s="673"/>
      <c r="T291" s="626"/>
      <c r="U291" s="673"/>
      <c r="V291" s="626"/>
      <c r="W291" s="673"/>
      <c r="X291" s="428"/>
      <c r="Y291" s="110">
        <f t="shared" si="37"/>
        <v>0</v>
      </c>
      <c r="Z291" s="368">
        <f>IF(X291="na",0,5)</f>
        <v>5</v>
      </c>
      <c r="AA291" s="251">
        <f>COUNTIF(D291:W291,"a")+COUNTIF(D291:W291,"s")+COUNTIF(X291,"na")</f>
        <v>0</v>
      </c>
      <c r="AB291" s="437"/>
      <c r="AC291" s="219"/>
      <c r="AD291" s="222" t="s">
        <v>52</v>
      </c>
      <c r="AE291" s="219"/>
      <c r="AF291" s="219"/>
      <c r="AG291" s="219"/>
      <c r="AH291" s="219"/>
      <c r="AI291" s="219"/>
      <c r="AJ291" s="219"/>
      <c r="AK291" s="219"/>
      <c r="AL291" s="219"/>
      <c r="AM291" s="219"/>
      <c r="AN291" s="219"/>
      <c r="AO291" s="219"/>
      <c r="AP291" s="219"/>
      <c r="AQ291" s="219"/>
      <c r="AR291" s="219"/>
      <c r="AS291" s="219"/>
      <c r="AT291" s="219"/>
      <c r="AU291" s="219"/>
      <c r="AV291" s="219"/>
      <c r="AW291" s="219"/>
      <c r="AX291" s="219"/>
      <c r="AY291" s="219"/>
      <c r="AZ291" s="219"/>
      <c r="BA291" s="219"/>
      <c r="BB291" s="219"/>
      <c r="BC291" s="219"/>
      <c r="BD291" s="219"/>
      <c r="BE291" s="219"/>
      <c r="BF291" s="219"/>
      <c r="BG291" s="219"/>
      <c r="BH291" s="219"/>
      <c r="BI291" s="219"/>
      <c r="BJ291" s="219"/>
      <c r="BK291" s="219"/>
      <c r="BL291" s="219"/>
      <c r="BM291" s="219"/>
      <c r="BN291" s="219"/>
      <c r="BO291" s="219"/>
      <c r="BP291" s="219"/>
      <c r="BQ291" s="219"/>
      <c r="BR291" s="219"/>
      <c r="BS291" s="219"/>
      <c r="BT291" s="219"/>
      <c r="BU291" s="219"/>
      <c r="BV291" s="219"/>
      <c r="BW291" s="219"/>
      <c r="BX291" s="219"/>
      <c r="BY291" s="219"/>
      <c r="BZ291" s="219"/>
      <c r="CA291" s="219"/>
      <c r="CB291" s="219"/>
      <c r="CC291" s="219"/>
      <c r="CD291" s="219"/>
      <c r="CE291" s="59"/>
      <c r="CF291" s="59"/>
      <c r="CG291" s="59"/>
      <c r="CH291" s="59"/>
      <c r="CI291" s="59"/>
      <c r="CJ291" s="59"/>
      <c r="CK291" s="59"/>
      <c r="CL291" s="59"/>
      <c r="CM291" s="59"/>
      <c r="CN291" s="59"/>
      <c r="CO291" s="59"/>
      <c r="CP291" s="59"/>
      <c r="CQ291" s="59"/>
    </row>
    <row r="292" spans="1:95" s="1" customFormat="1" ht="27.95" customHeight="1" thickBot="1" x14ac:dyDescent="0.25">
      <c r="A292" s="390"/>
      <c r="B292" s="231" t="s">
        <v>987</v>
      </c>
      <c r="C292" s="446" t="s">
        <v>988</v>
      </c>
      <c r="D292" s="626"/>
      <c r="E292" s="673"/>
      <c r="F292" s="626"/>
      <c r="G292" s="673"/>
      <c r="H292" s="626"/>
      <c r="I292" s="673"/>
      <c r="J292" s="626"/>
      <c r="K292" s="673"/>
      <c r="L292" s="626"/>
      <c r="M292" s="673"/>
      <c r="N292" s="626"/>
      <c r="O292" s="673"/>
      <c r="P292" s="626"/>
      <c r="Q292" s="673"/>
      <c r="R292" s="626"/>
      <c r="S292" s="673"/>
      <c r="T292" s="626"/>
      <c r="U292" s="673"/>
      <c r="V292" s="626"/>
      <c r="W292" s="673"/>
      <c r="X292" s="484" t="str">
        <f>IF(X288="na", "na"," ")</f>
        <v xml:space="preserve"> </v>
      </c>
      <c r="Y292" s="110">
        <f t="shared" si="37"/>
        <v>0</v>
      </c>
      <c r="Z292" s="368">
        <f>IF(X292="na",0,5)</f>
        <v>5</v>
      </c>
      <c r="AA292" s="251">
        <f>COUNTIF(D292:W292,"a")+COUNTIF(D292:W292,"s")+COUNTIF(X292,"na")</f>
        <v>0</v>
      </c>
      <c r="AB292" s="437"/>
      <c r="AC292" s="219"/>
      <c r="AD292" s="222" t="s">
        <v>52</v>
      </c>
      <c r="AE292" s="219"/>
      <c r="AF292" s="219"/>
      <c r="AG292" s="219"/>
      <c r="AH292" s="219"/>
      <c r="AI292" s="219"/>
      <c r="AJ292" s="219"/>
      <c r="AK292" s="219"/>
      <c r="AL292" s="219"/>
      <c r="AM292" s="219"/>
      <c r="AN292" s="219"/>
      <c r="AO292" s="219"/>
      <c r="AP292" s="219"/>
      <c r="AQ292" s="219"/>
      <c r="AR292" s="219"/>
      <c r="AS292" s="219"/>
      <c r="AT292" s="219"/>
      <c r="AU292" s="219"/>
      <c r="AV292" s="219"/>
      <c r="AW292" s="219"/>
      <c r="AX292" s="219"/>
      <c r="AY292" s="219"/>
      <c r="AZ292" s="219"/>
      <c r="BA292" s="219"/>
      <c r="BB292" s="219"/>
      <c r="BC292" s="219"/>
      <c r="BD292" s="219"/>
      <c r="BE292" s="219"/>
      <c r="BF292" s="219"/>
      <c r="BG292" s="219"/>
      <c r="BH292" s="219"/>
      <c r="BI292" s="219"/>
      <c r="BJ292" s="219"/>
      <c r="BK292" s="219"/>
      <c r="BL292" s="219"/>
      <c r="BM292" s="219"/>
      <c r="BN292" s="219"/>
      <c r="BO292" s="219"/>
      <c r="BP292" s="219"/>
      <c r="BQ292" s="219"/>
      <c r="BR292" s="219"/>
      <c r="BS292" s="219"/>
      <c r="BT292" s="219"/>
      <c r="BU292" s="219"/>
      <c r="BV292" s="219"/>
      <c r="BW292" s="219"/>
      <c r="BX292" s="219"/>
      <c r="BY292" s="219"/>
      <c r="BZ292" s="219"/>
      <c r="CA292" s="219"/>
      <c r="CB292" s="219"/>
      <c r="CC292" s="219"/>
      <c r="CD292" s="219"/>
      <c r="CE292" s="59"/>
      <c r="CF292" s="59"/>
      <c r="CG292" s="59"/>
      <c r="CH292" s="59"/>
      <c r="CI292" s="59"/>
      <c r="CJ292" s="59"/>
      <c r="CK292" s="59"/>
      <c r="CL292" s="59"/>
      <c r="CM292" s="59"/>
      <c r="CN292" s="59"/>
      <c r="CO292" s="59"/>
      <c r="CP292" s="59"/>
      <c r="CQ292" s="59"/>
    </row>
    <row r="293" spans="1:95" s="1" customFormat="1" ht="21" customHeight="1" thickTop="1" thickBot="1" x14ac:dyDescent="0.25">
      <c r="A293" s="372"/>
      <c r="B293" s="61"/>
      <c r="C293" s="133"/>
      <c r="D293" s="679" t="s">
        <v>198</v>
      </c>
      <c r="E293" s="680"/>
      <c r="F293" s="680"/>
      <c r="G293" s="680"/>
      <c r="H293" s="680"/>
      <c r="I293" s="680"/>
      <c r="J293" s="680"/>
      <c r="K293" s="680"/>
      <c r="L293" s="680"/>
      <c r="M293" s="680"/>
      <c r="N293" s="680"/>
      <c r="O293" s="680"/>
      <c r="P293" s="680"/>
      <c r="Q293" s="680"/>
      <c r="R293" s="680"/>
      <c r="S293" s="680"/>
      <c r="T293" s="680"/>
      <c r="U293" s="680"/>
      <c r="V293" s="680"/>
      <c r="W293" s="680"/>
      <c r="X293" s="763"/>
      <c r="Y293" s="240">
        <f>SUM(Y283:Y292)</f>
        <v>0</v>
      </c>
      <c r="Z293" s="370">
        <f>SUM(Z283:Z292)</f>
        <v>120</v>
      </c>
      <c r="AA293" s="251"/>
      <c r="AB293" s="59"/>
      <c r="AC293" s="219"/>
      <c r="AD293" s="222"/>
      <c r="AE293" s="219"/>
      <c r="AF293" s="219"/>
      <c r="AG293" s="219"/>
      <c r="AH293" s="219"/>
      <c r="AI293" s="219"/>
      <c r="AJ293" s="219"/>
      <c r="AK293" s="219"/>
      <c r="AL293" s="219"/>
      <c r="AM293" s="219"/>
      <c r="AN293" s="219"/>
      <c r="AO293" s="219"/>
      <c r="AP293" s="219"/>
      <c r="AQ293" s="219"/>
      <c r="AR293" s="219"/>
      <c r="AS293" s="219"/>
      <c r="AT293" s="219"/>
      <c r="AU293" s="219"/>
      <c r="AV293" s="219"/>
      <c r="AW293" s="219"/>
      <c r="AX293" s="219"/>
      <c r="AY293" s="219"/>
      <c r="AZ293" s="219"/>
      <c r="BA293" s="219"/>
      <c r="BB293" s="219"/>
      <c r="BC293" s="219"/>
      <c r="BD293" s="219"/>
      <c r="BE293" s="219"/>
      <c r="BF293" s="219"/>
      <c r="BG293" s="219"/>
      <c r="BH293" s="219"/>
      <c r="BI293" s="219"/>
      <c r="BJ293" s="219"/>
      <c r="BK293" s="219"/>
      <c r="BL293" s="219"/>
      <c r="BM293" s="219"/>
      <c r="BN293" s="219"/>
      <c r="BO293" s="219"/>
      <c r="BP293" s="219"/>
      <c r="BQ293" s="219"/>
      <c r="BR293" s="219"/>
      <c r="BS293" s="219"/>
      <c r="BT293" s="219"/>
      <c r="BU293" s="219"/>
      <c r="BV293" s="219"/>
      <c r="BW293" s="219"/>
      <c r="BX293" s="219"/>
      <c r="BY293" s="219"/>
      <c r="BZ293" s="219"/>
      <c r="CA293" s="219"/>
      <c r="CB293" s="219"/>
      <c r="CC293" s="219"/>
      <c r="CD293" s="219"/>
      <c r="CE293" s="59"/>
      <c r="CF293" s="59"/>
      <c r="CG293" s="59"/>
      <c r="CH293" s="59"/>
      <c r="CI293" s="59"/>
      <c r="CJ293" s="59"/>
      <c r="CK293" s="59"/>
      <c r="CL293" s="59"/>
      <c r="CM293" s="59"/>
      <c r="CN293" s="59"/>
      <c r="CO293" s="59"/>
      <c r="CP293" s="59"/>
      <c r="CQ293" s="59"/>
    </row>
    <row r="294" spans="1:95" s="1" customFormat="1" ht="21" customHeight="1" thickBot="1" x14ac:dyDescent="0.25">
      <c r="A294" s="361"/>
      <c r="B294" s="241"/>
      <c r="C294" s="167"/>
      <c r="D294" s="705"/>
      <c r="E294" s="706"/>
      <c r="F294" s="889">
        <f>IF(X288="na",0,IF(X291="na", 15, 20))</f>
        <v>20</v>
      </c>
      <c r="G294" s="677"/>
      <c r="H294" s="677"/>
      <c r="I294" s="677"/>
      <c r="J294" s="677"/>
      <c r="K294" s="677"/>
      <c r="L294" s="677"/>
      <c r="M294" s="677"/>
      <c r="N294" s="677"/>
      <c r="O294" s="677"/>
      <c r="P294" s="677"/>
      <c r="Q294" s="677"/>
      <c r="R294" s="677"/>
      <c r="S294" s="677"/>
      <c r="T294" s="677"/>
      <c r="U294" s="677"/>
      <c r="V294" s="677"/>
      <c r="W294" s="677"/>
      <c r="X294" s="677"/>
      <c r="Y294" s="677"/>
      <c r="Z294" s="678"/>
      <c r="AA294" s="251"/>
      <c r="AB294" s="59"/>
      <c r="AC294" s="219"/>
      <c r="AD294" s="222"/>
      <c r="AE294" s="219"/>
      <c r="AF294" s="219"/>
      <c r="AG294" s="219"/>
      <c r="AH294" s="219"/>
      <c r="AI294" s="219"/>
      <c r="AJ294" s="219"/>
      <c r="AK294" s="219"/>
      <c r="AL294" s="219"/>
      <c r="AM294" s="219"/>
      <c r="AN294" s="219"/>
      <c r="AO294" s="219"/>
      <c r="AP294" s="219"/>
      <c r="AQ294" s="219"/>
      <c r="AR294" s="219"/>
      <c r="AS294" s="219"/>
      <c r="AT294" s="219"/>
      <c r="AU294" s="219"/>
      <c r="AV294" s="219"/>
      <c r="AW294" s="219"/>
      <c r="AX294" s="219"/>
      <c r="AY294" s="219"/>
      <c r="AZ294" s="219"/>
      <c r="BA294" s="219"/>
      <c r="BB294" s="219"/>
      <c r="BC294" s="219"/>
      <c r="BD294" s="219"/>
      <c r="BE294" s="219"/>
      <c r="BF294" s="219"/>
      <c r="BG294" s="219"/>
      <c r="BH294" s="219"/>
      <c r="BI294" s="219"/>
      <c r="BJ294" s="219"/>
      <c r="BK294" s="219"/>
      <c r="BL294" s="219"/>
      <c r="BM294" s="219"/>
      <c r="BN294" s="219"/>
      <c r="BO294" s="219"/>
      <c r="BP294" s="219"/>
      <c r="BQ294" s="219"/>
      <c r="BR294" s="219"/>
      <c r="BS294" s="219"/>
      <c r="BT294" s="219"/>
      <c r="BU294" s="219"/>
      <c r="BV294" s="219"/>
      <c r="BW294" s="219"/>
      <c r="BX294" s="219"/>
      <c r="BY294" s="219"/>
      <c r="BZ294" s="219"/>
      <c r="CA294" s="219"/>
      <c r="CB294" s="219"/>
      <c r="CC294" s="219"/>
      <c r="CD294" s="219"/>
      <c r="CE294" s="59"/>
      <c r="CF294" s="59"/>
      <c r="CG294" s="59"/>
      <c r="CH294" s="59"/>
      <c r="CI294" s="59"/>
      <c r="CJ294" s="59"/>
      <c r="CK294" s="59"/>
      <c r="CL294" s="59"/>
      <c r="CM294" s="59"/>
      <c r="CN294" s="59"/>
      <c r="CO294" s="59"/>
      <c r="CP294" s="59"/>
      <c r="CQ294" s="59"/>
    </row>
    <row r="295" spans="1:95" s="1" customFormat="1" ht="48" customHeight="1" thickBot="1" x14ac:dyDescent="0.25">
      <c r="A295" s="358"/>
      <c r="B295" s="244" t="s">
        <v>432</v>
      </c>
      <c r="C295" s="172" t="s">
        <v>3</v>
      </c>
      <c r="D295" s="242"/>
      <c r="E295" s="243"/>
      <c r="F295" s="242"/>
      <c r="G295" s="243"/>
      <c r="H295" s="242" t="s">
        <v>569</v>
      </c>
      <c r="I295" s="243"/>
      <c r="J295" s="242"/>
      <c r="K295" s="243"/>
      <c r="L295" s="242"/>
      <c r="M295" s="243"/>
      <c r="N295" s="242"/>
      <c r="O295" s="243"/>
      <c r="P295" s="242"/>
      <c r="Q295" s="243"/>
      <c r="R295" s="242"/>
      <c r="S295" s="243"/>
      <c r="T295" s="242"/>
      <c r="U295" s="243"/>
      <c r="V295" s="242"/>
      <c r="W295" s="243"/>
      <c r="X295" s="53"/>
      <c r="Y295" s="53"/>
      <c r="Z295" s="388"/>
      <c r="AA295" s="60"/>
      <c r="AB295" s="59"/>
      <c r="AC295" s="219"/>
      <c r="AD295" s="222"/>
      <c r="AE295" s="219"/>
      <c r="AF295" s="219"/>
      <c r="AG295" s="219"/>
      <c r="AH295" s="219"/>
      <c r="AI295" s="219"/>
      <c r="AJ295" s="219"/>
      <c r="AK295" s="219"/>
      <c r="AL295" s="219"/>
      <c r="AM295" s="219"/>
      <c r="AN295" s="219"/>
      <c r="AO295" s="219"/>
      <c r="AP295" s="219"/>
      <c r="AQ295" s="219"/>
      <c r="AR295" s="219"/>
      <c r="AS295" s="219"/>
      <c r="AT295" s="219"/>
      <c r="AU295" s="219"/>
      <c r="AV295" s="219"/>
      <c r="AW295" s="219"/>
      <c r="AX295" s="219"/>
      <c r="AY295" s="219"/>
      <c r="AZ295" s="219"/>
      <c r="BA295" s="219"/>
      <c r="BB295" s="219"/>
      <c r="BC295" s="219"/>
      <c r="BD295" s="219"/>
      <c r="BE295" s="219"/>
      <c r="BF295" s="219"/>
      <c r="BG295" s="219"/>
      <c r="BH295" s="219"/>
      <c r="BI295" s="219"/>
      <c r="BJ295" s="219"/>
      <c r="BK295" s="219"/>
      <c r="BL295" s="219"/>
      <c r="BM295" s="219"/>
      <c r="BN295" s="219"/>
      <c r="BO295" s="219"/>
      <c r="BP295" s="219"/>
      <c r="BQ295" s="219"/>
      <c r="BR295" s="219"/>
      <c r="BS295" s="219"/>
      <c r="BT295" s="219"/>
      <c r="BU295" s="219"/>
      <c r="BV295" s="219"/>
      <c r="BW295" s="219"/>
      <c r="BX295" s="219"/>
      <c r="BY295" s="219"/>
      <c r="BZ295" s="219"/>
      <c r="CA295" s="219"/>
      <c r="CB295" s="219"/>
      <c r="CC295" s="219"/>
      <c r="CD295" s="219"/>
      <c r="CE295" s="59"/>
      <c r="CF295" s="59"/>
      <c r="CG295" s="59"/>
      <c r="CH295" s="59"/>
      <c r="CI295" s="59"/>
      <c r="CJ295" s="59"/>
      <c r="CK295" s="59"/>
      <c r="CL295" s="59"/>
      <c r="CM295" s="59"/>
      <c r="CN295" s="59"/>
      <c r="CO295" s="59"/>
      <c r="CP295" s="59"/>
      <c r="CQ295" s="59"/>
    </row>
    <row r="296" spans="1:95" s="1" customFormat="1" ht="69.599999999999994" customHeight="1" x14ac:dyDescent="0.2">
      <c r="A296" s="372"/>
      <c r="B296" s="239" t="s">
        <v>291</v>
      </c>
      <c r="C296" s="171" t="s">
        <v>42</v>
      </c>
      <c r="D296" s="694"/>
      <c r="E296" s="695"/>
      <c r="F296" s="694"/>
      <c r="G296" s="695"/>
      <c r="H296" s="694"/>
      <c r="I296" s="695"/>
      <c r="J296" s="694"/>
      <c r="K296" s="695"/>
      <c r="L296" s="694"/>
      <c r="M296" s="695"/>
      <c r="N296" s="694"/>
      <c r="O296" s="695"/>
      <c r="P296" s="694"/>
      <c r="Q296" s="695"/>
      <c r="R296" s="694"/>
      <c r="S296" s="695"/>
      <c r="T296" s="694"/>
      <c r="U296" s="695"/>
      <c r="V296" s="694"/>
      <c r="W296" s="695"/>
      <c r="X296" s="428"/>
      <c r="Y296" s="109">
        <f>IF(OR(D296="s",F296="s",H296="s",J296="s",L296="s",N296="s",P296="s",R296="s",T296="s",V296="s"), 0, IF(OR(D296="a",F296="a",H296="a",J296="a",L296="a",N296="a",P296="a",R296="a",T296="a",V296="a",X296="na"),Z296,0))</f>
        <v>0</v>
      </c>
      <c r="Z296" s="367">
        <v>30</v>
      </c>
      <c r="AA296" s="60">
        <f>COUNTIF(D296:W296,"a")+COUNTIF(D296:W296,"s")+COUNTIF(X296,"na")</f>
        <v>0</v>
      </c>
      <c r="AB296" s="437"/>
      <c r="AC296" s="219"/>
      <c r="AD296" s="222" t="s">
        <v>52</v>
      </c>
      <c r="AE296" s="219"/>
      <c r="AF296" s="219"/>
      <c r="AG296" s="219"/>
      <c r="AH296" s="219"/>
      <c r="AI296" s="219"/>
      <c r="AJ296" s="219"/>
      <c r="AK296" s="219"/>
      <c r="AL296" s="219"/>
      <c r="AM296" s="219"/>
      <c r="AN296" s="219"/>
      <c r="AO296" s="219"/>
      <c r="AP296" s="219"/>
      <c r="AQ296" s="219"/>
      <c r="AR296" s="219"/>
      <c r="AS296" s="219"/>
      <c r="AT296" s="219"/>
      <c r="AU296" s="219"/>
      <c r="AV296" s="219"/>
      <c r="AW296" s="219"/>
      <c r="AX296" s="219"/>
      <c r="AY296" s="219"/>
      <c r="AZ296" s="219"/>
      <c r="BA296" s="219"/>
      <c r="BB296" s="219"/>
      <c r="BC296" s="219"/>
      <c r="BD296" s="219"/>
      <c r="BE296" s="219"/>
      <c r="BF296" s="219"/>
      <c r="BG296" s="219"/>
      <c r="BH296" s="219"/>
      <c r="BI296" s="219"/>
      <c r="BJ296" s="219"/>
      <c r="BK296" s="219"/>
      <c r="BL296" s="219"/>
      <c r="BM296" s="219"/>
      <c r="BN296" s="219"/>
      <c r="BO296" s="219"/>
      <c r="BP296" s="219"/>
      <c r="BQ296" s="219"/>
      <c r="BR296" s="219"/>
      <c r="BS296" s="219"/>
      <c r="BT296" s="219"/>
      <c r="BU296" s="219"/>
      <c r="BV296" s="219"/>
      <c r="BW296" s="219"/>
      <c r="BX296" s="219"/>
      <c r="BY296" s="219"/>
      <c r="BZ296" s="219"/>
      <c r="CA296" s="219"/>
      <c r="CB296" s="219"/>
      <c r="CC296" s="219"/>
      <c r="CD296" s="219"/>
      <c r="CE296" s="59"/>
      <c r="CF296" s="59"/>
      <c r="CG296" s="59"/>
      <c r="CH296" s="59"/>
      <c r="CI296" s="59"/>
      <c r="CJ296" s="59"/>
      <c r="CK296" s="59"/>
      <c r="CL296" s="59"/>
      <c r="CM296" s="59"/>
      <c r="CN296" s="59"/>
      <c r="CO296" s="59"/>
      <c r="CP296" s="59"/>
      <c r="CQ296" s="59"/>
    </row>
    <row r="297" spans="1:95" s="1" customFormat="1" ht="69.599999999999994" customHeight="1" thickBot="1" x14ac:dyDescent="0.25">
      <c r="A297" s="372"/>
      <c r="B297" s="239" t="s">
        <v>43</v>
      </c>
      <c r="C297" s="171" t="s">
        <v>4</v>
      </c>
      <c r="D297" s="626"/>
      <c r="E297" s="673"/>
      <c r="F297" s="626"/>
      <c r="G297" s="673"/>
      <c r="H297" s="626"/>
      <c r="I297" s="673"/>
      <c r="J297" s="626"/>
      <c r="K297" s="673"/>
      <c r="L297" s="626"/>
      <c r="M297" s="673"/>
      <c r="N297" s="626"/>
      <c r="O297" s="673"/>
      <c r="P297" s="626"/>
      <c r="Q297" s="673"/>
      <c r="R297" s="626"/>
      <c r="S297" s="673"/>
      <c r="T297" s="626"/>
      <c r="U297" s="673"/>
      <c r="V297" s="626"/>
      <c r="W297" s="673"/>
      <c r="X297" s="428"/>
      <c r="Y297" s="109">
        <f>IF(OR(D297="s",F297="s",H297="s",J297="s",L297="s",N297="s",P297="s",R297="s",T297="s",V297="s"), 0, IF(OR(D297="a",F297="a",H297="a",J297="a",L297="a",N297="a",P297="a",R297="a",T297="a",V297="a",X297="na"),Z297,0))</f>
        <v>0</v>
      </c>
      <c r="Z297" s="368">
        <v>10</v>
      </c>
      <c r="AA297" s="60">
        <f>COUNTIF(D297:W297,"a")+COUNTIF(D297:W297,"s")+COUNTIF(X297,"na")</f>
        <v>0</v>
      </c>
      <c r="AB297" s="437"/>
      <c r="AC297" s="219"/>
      <c r="AD297" s="222" t="s">
        <v>52</v>
      </c>
      <c r="AE297" s="219"/>
      <c r="AF297" s="219"/>
      <c r="AG297" s="219"/>
      <c r="AH297" s="219"/>
      <c r="AI297" s="219"/>
      <c r="AJ297" s="219"/>
      <c r="AK297" s="219"/>
      <c r="AL297" s="219"/>
      <c r="AM297" s="219"/>
      <c r="AN297" s="219"/>
      <c r="AO297" s="219"/>
      <c r="AP297" s="219"/>
      <c r="AQ297" s="219"/>
      <c r="AR297" s="219"/>
      <c r="AS297" s="219"/>
      <c r="AT297" s="219"/>
      <c r="AU297" s="219"/>
      <c r="AV297" s="219"/>
      <c r="AW297" s="219"/>
      <c r="AX297" s="219"/>
      <c r="AY297" s="219"/>
      <c r="AZ297" s="219"/>
      <c r="BA297" s="219"/>
      <c r="BB297" s="219"/>
      <c r="BC297" s="219"/>
      <c r="BD297" s="219"/>
      <c r="BE297" s="219"/>
      <c r="BF297" s="219"/>
      <c r="BG297" s="219"/>
      <c r="BH297" s="219"/>
      <c r="BI297" s="219"/>
      <c r="BJ297" s="219"/>
      <c r="BK297" s="219"/>
      <c r="BL297" s="219"/>
      <c r="BM297" s="219"/>
      <c r="BN297" s="219"/>
      <c r="BO297" s="219"/>
      <c r="BP297" s="219"/>
      <c r="BQ297" s="219"/>
      <c r="BR297" s="219"/>
      <c r="BS297" s="219"/>
      <c r="BT297" s="219"/>
      <c r="BU297" s="219"/>
      <c r="BV297" s="219"/>
      <c r="BW297" s="219"/>
      <c r="BX297" s="219"/>
      <c r="BY297" s="219"/>
      <c r="BZ297" s="219"/>
      <c r="CA297" s="219"/>
      <c r="CB297" s="219"/>
      <c r="CC297" s="219"/>
      <c r="CD297" s="219"/>
      <c r="CE297" s="59"/>
      <c r="CF297" s="59"/>
      <c r="CG297" s="59"/>
      <c r="CH297" s="59"/>
      <c r="CI297" s="59"/>
      <c r="CJ297" s="59"/>
      <c r="CK297" s="59"/>
      <c r="CL297" s="59"/>
      <c r="CM297" s="59"/>
      <c r="CN297" s="59"/>
      <c r="CO297" s="59"/>
      <c r="CP297" s="59"/>
      <c r="CQ297" s="59"/>
    </row>
    <row r="298" spans="1:95" s="1" customFormat="1" ht="21" customHeight="1" thickTop="1" thickBot="1" x14ac:dyDescent="0.25">
      <c r="A298" s="372"/>
      <c r="B298" s="61"/>
      <c r="C298" s="133"/>
      <c r="D298" s="679" t="s">
        <v>198</v>
      </c>
      <c r="E298" s="683"/>
      <c r="F298" s="683"/>
      <c r="G298" s="683"/>
      <c r="H298" s="683"/>
      <c r="I298" s="683"/>
      <c r="J298" s="683"/>
      <c r="K298" s="683"/>
      <c r="L298" s="683"/>
      <c r="M298" s="683"/>
      <c r="N298" s="683"/>
      <c r="O298" s="683"/>
      <c r="P298" s="683"/>
      <c r="Q298" s="683"/>
      <c r="R298" s="683"/>
      <c r="S298" s="683"/>
      <c r="T298" s="683"/>
      <c r="U298" s="683"/>
      <c r="V298" s="683"/>
      <c r="W298" s="683"/>
      <c r="X298" s="684"/>
      <c r="Y298" s="22">
        <f>SUM(Y296:Y297)</f>
        <v>0</v>
      </c>
      <c r="Z298" s="370">
        <f>SUM(Z296:Z297)</f>
        <v>40</v>
      </c>
      <c r="AA298" s="60"/>
      <c r="AB298" s="59"/>
      <c r="AC298" s="219"/>
      <c r="AD298" s="222"/>
      <c r="AE298" s="219"/>
      <c r="AF298" s="219"/>
      <c r="AG298" s="219"/>
      <c r="AH298" s="219"/>
      <c r="AI298" s="219"/>
      <c r="AJ298" s="219"/>
      <c r="AK298" s="219"/>
      <c r="AL298" s="219"/>
      <c r="AM298" s="219"/>
      <c r="AN298" s="219"/>
      <c r="AO298" s="219"/>
      <c r="AP298" s="219"/>
      <c r="AQ298" s="219"/>
      <c r="AR298" s="219"/>
      <c r="AS298" s="219"/>
      <c r="AT298" s="219"/>
      <c r="AU298" s="219"/>
      <c r="AV298" s="219"/>
      <c r="AW298" s="219"/>
      <c r="AX298" s="219"/>
      <c r="AY298" s="219"/>
      <c r="AZ298" s="219"/>
      <c r="BA298" s="219"/>
      <c r="BB298" s="219"/>
      <c r="BC298" s="219"/>
      <c r="BD298" s="219"/>
      <c r="BE298" s="219"/>
      <c r="BF298" s="219"/>
      <c r="BG298" s="219"/>
      <c r="BH298" s="219"/>
      <c r="BI298" s="219"/>
      <c r="BJ298" s="219"/>
      <c r="BK298" s="219"/>
      <c r="BL298" s="219"/>
      <c r="BM298" s="219"/>
      <c r="BN298" s="219"/>
      <c r="BO298" s="219"/>
      <c r="BP298" s="219"/>
      <c r="BQ298" s="219"/>
      <c r="BR298" s="219"/>
      <c r="BS298" s="219"/>
      <c r="BT298" s="219"/>
      <c r="BU298" s="219"/>
      <c r="BV298" s="219"/>
      <c r="BW298" s="219"/>
      <c r="BX298" s="219"/>
      <c r="BY298" s="219"/>
      <c r="BZ298" s="219"/>
      <c r="CA298" s="219"/>
      <c r="CB298" s="219"/>
      <c r="CC298" s="219"/>
      <c r="CD298" s="219"/>
      <c r="CE298" s="59"/>
      <c r="CF298" s="59"/>
      <c r="CG298" s="59"/>
      <c r="CH298" s="59"/>
      <c r="CI298" s="59"/>
      <c r="CJ298" s="59"/>
      <c r="CK298" s="59"/>
      <c r="CL298" s="59"/>
      <c r="CM298" s="59"/>
      <c r="CN298" s="59"/>
      <c r="CO298" s="59"/>
      <c r="CP298" s="59"/>
      <c r="CQ298" s="59"/>
    </row>
    <row r="299" spans="1:95" s="1" customFormat="1" ht="21" customHeight="1" thickBot="1" x14ac:dyDescent="0.25">
      <c r="A299" s="372"/>
      <c r="B299" s="168"/>
      <c r="C299" s="150"/>
      <c r="D299" s="893"/>
      <c r="E299" s="894"/>
      <c r="F299" s="890">
        <v>40</v>
      </c>
      <c r="G299" s="891"/>
      <c r="H299" s="891"/>
      <c r="I299" s="891"/>
      <c r="J299" s="891"/>
      <c r="K299" s="891"/>
      <c r="L299" s="891"/>
      <c r="M299" s="891"/>
      <c r="N299" s="891"/>
      <c r="O299" s="891"/>
      <c r="P299" s="891"/>
      <c r="Q299" s="891"/>
      <c r="R299" s="891"/>
      <c r="S299" s="891"/>
      <c r="T299" s="891"/>
      <c r="U299" s="891"/>
      <c r="V299" s="891"/>
      <c r="W299" s="891"/>
      <c r="X299" s="891"/>
      <c r="Y299" s="891"/>
      <c r="Z299" s="892"/>
      <c r="AA299" s="60"/>
      <c r="AB299" s="59"/>
      <c r="AC299" s="219"/>
      <c r="AD299" s="222"/>
      <c r="AE299" s="219"/>
      <c r="AF299" s="219"/>
      <c r="AG299" s="219"/>
      <c r="AH299" s="219"/>
      <c r="AI299" s="219"/>
      <c r="AJ299" s="219"/>
      <c r="AK299" s="219"/>
      <c r="AL299" s="219"/>
      <c r="AM299" s="219"/>
      <c r="AN299" s="219"/>
      <c r="AO299" s="219"/>
      <c r="AP299" s="219"/>
      <c r="AQ299" s="219"/>
      <c r="AR299" s="219"/>
      <c r="AS299" s="219"/>
      <c r="AT299" s="219"/>
      <c r="AU299" s="219"/>
      <c r="AV299" s="219"/>
      <c r="AW299" s="219"/>
      <c r="AX299" s="219"/>
      <c r="AY299" s="219"/>
      <c r="AZ299" s="219"/>
      <c r="BA299" s="219"/>
      <c r="BB299" s="219"/>
      <c r="BC299" s="219"/>
      <c r="BD299" s="219"/>
      <c r="BE299" s="219"/>
      <c r="BF299" s="219"/>
      <c r="BG299" s="219"/>
      <c r="BH299" s="219"/>
      <c r="BI299" s="219"/>
      <c r="BJ299" s="219"/>
      <c r="BK299" s="219"/>
      <c r="BL299" s="219"/>
      <c r="BM299" s="219"/>
      <c r="BN299" s="219"/>
      <c r="BO299" s="219"/>
      <c r="BP299" s="219"/>
      <c r="BQ299" s="219"/>
      <c r="BR299" s="219"/>
      <c r="BS299" s="219"/>
      <c r="BT299" s="219"/>
      <c r="BU299" s="219"/>
      <c r="BV299" s="219"/>
      <c r="BW299" s="219"/>
      <c r="BX299" s="219"/>
      <c r="BY299" s="219"/>
      <c r="BZ299" s="219"/>
      <c r="CA299" s="219"/>
      <c r="CB299" s="219"/>
      <c r="CC299" s="219"/>
      <c r="CD299" s="219"/>
      <c r="CE299" s="59"/>
      <c r="CF299" s="59"/>
      <c r="CG299" s="59"/>
      <c r="CH299" s="59"/>
      <c r="CI299" s="59"/>
      <c r="CJ299" s="59"/>
      <c r="CK299" s="59"/>
      <c r="CL299" s="59"/>
      <c r="CM299" s="59"/>
      <c r="CN299" s="59"/>
      <c r="CO299" s="59"/>
      <c r="CP299" s="59"/>
      <c r="CQ299" s="59"/>
    </row>
    <row r="300" spans="1:95" s="1" customFormat="1" ht="30" customHeight="1" thickBot="1" x14ac:dyDescent="0.25">
      <c r="A300" s="358"/>
      <c r="B300" s="566">
        <v>5430</v>
      </c>
      <c r="C300" s="155" t="s">
        <v>44</v>
      </c>
      <c r="D300" s="237"/>
      <c r="E300" s="238"/>
      <c r="F300" s="237"/>
      <c r="G300" s="238"/>
      <c r="H300" s="237" t="s">
        <v>569</v>
      </c>
      <c r="I300" s="238"/>
      <c r="J300" s="237"/>
      <c r="K300" s="238"/>
      <c r="L300" s="237"/>
      <c r="M300" s="238"/>
      <c r="N300" s="237"/>
      <c r="O300" s="238"/>
      <c r="P300" s="237"/>
      <c r="Q300" s="238"/>
      <c r="R300" s="237"/>
      <c r="S300" s="238"/>
      <c r="T300" s="237"/>
      <c r="U300" s="238"/>
      <c r="V300" s="237"/>
      <c r="W300" s="238"/>
      <c r="X300" s="35"/>
      <c r="Y300" s="35"/>
      <c r="Z300" s="366"/>
      <c r="AA300" s="251"/>
      <c r="AB300" s="59"/>
      <c r="AC300" s="219"/>
      <c r="AD300" s="222"/>
      <c r="AE300" s="219"/>
      <c r="AF300" s="219"/>
      <c r="AG300" s="219"/>
      <c r="AH300" s="219"/>
      <c r="AI300" s="219"/>
      <c r="AJ300" s="219"/>
      <c r="AK300" s="219"/>
      <c r="AL300" s="219"/>
      <c r="AM300" s="219"/>
      <c r="AN300" s="219"/>
      <c r="AO300" s="219"/>
      <c r="AP300" s="219"/>
      <c r="AQ300" s="219"/>
      <c r="AR300" s="219"/>
      <c r="AS300" s="219"/>
      <c r="AT300" s="219"/>
      <c r="AU300" s="219"/>
      <c r="AV300" s="219"/>
      <c r="AW300" s="219"/>
      <c r="AX300" s="219"/>
      <c r="AY300" s="219"/>
      <c r="AZ300" s="219"/>
      <c r="BA300" s="219"/>
      <c r="BB300" s="219"/>
      <c r="BC300" s="219"/>
      <c r="BD300" s="219"/>
      <c r="BE300" s="219"/>
      <c r="BF300" s="219"/>
      <c r="BG300" s="219"/>
      <c r="BH300" s="219"/>
      <c r="BI300" s="219"/>
      <c r="BJ300" s="219"/>
      <c r="BK300" s="219"/>
      <c r="BL300" s="219"/>
      <c r="BM300" s="219"/>
      <c r="BN300" s="219"/>
      <c r="BO300" s="219"/>
      <c r="BP300" s="219"/>
      <c r="BQ300" s="219"/>
      <c r="BR300" s="219"/>
      <c r="BS300" s="219"/>
      <c r="BT300" s="219"/>
      <c r="BU300" s="219"/>
      <c r="BV300" s="219"/>
      <c r="BW300" s="219"/>
      <c r="BX300" s="219"/>
      <c r="BY300" s="219"/>
      <c r="BZ300" s="219"/>
      <c r="CA300" s="219"/>
      <c r="CB300" s="219"/>
      <c r="CC300" s="219"/>
      <c r="CD300" s="219"/>
      <c r="CE300" s="59"/>
      <c r="CF300" s="59"/>
      <c r="CG300" s="59"/>
      <c r="CH300" s="59"/>
      <c r="CI300" s="59"/>
      <c r="CJ300" s="59"/>
      <c r="CK300" s="59"/>
      <c r="CL300" s="59"/>
      <c r="CM300" s="59"/>
      <c r="CN300" s="59"/>
      <c r="CO300" s="59"/>
      <c r="CP300" s="59"/>
      <c r="CQ300" s="59"/>
    </row>
    <row r="301" spans="1:95" s="1" customFormat="1" ht="45" customHeight="1" x14ac:dyDescent="0.2">
      <c r="A301" s="389"/>
      <c r="B301" s="246" t="s">
        <v>989</v>
      </c>
      <c r="C301" s="126" t="s">
        <v>990</v>
      </c>
      <c r="D301" s="714"/>
      <c r="E301" s="714"/>
      <c r="F301" s="714"/>
      <c r="G301" s="714"/>
      <c r="H301" s="714"/>
      <c r="I301" s="714"/>
      <c r="J301" s="714"/>
      <c r="K301" s="714"/>
      <c r="L301" s="714"/>
      <c r="M301" s="714"/>
      <c r="N301" s="714"/>
      <c r="O301" s="714"/>
      <c r="P301" s="714"/>
      <c r="Q301" s="714"/>
      <c r="R301" s="714"/>
      <c r="S301" s="714"/>
      <c r="T301" s="714"/>
      <c r="U301" s="714"/>
      <c r="V301" s="714"/>
      <c r="W301" s="714"/>
      <c r="X301" s="567"/>
      <c r="Y301" s="568">
        <f>IF(COUNTIF(D301:W301,"s"),0,IF(COUNTIF(D301:W301,"a"),Z301,0))</f>
        <v>0</v>
      </c>
      <c r="Z301" s="396">
        <v>30</v>
      </c>
      <c r="AA301" s="251">
        <f>COUNTIF(D301:W301,"a")+COUNTIF(D301:W301,"s")</f>
        <v>0</v>
      </c>
      <c r="AB301" s="437"/>
      <c r="AC301" s="219"/>
      <c r="AD301" s="222"/>
      <c r="AE301" s="219"/>
      <c r="AF301" s="219"/>
      <c r="AG301" s="219"/>
      <c r="AH301" s="219"/>
      <c r="AI301" s="219"/>
      <c r="AJ301" s="219"/>
      <c r="AK301" s="219"/>
      <c r="AL301" s="219"/>
      <c r="AM301" s="219"/>
      <c r="AN301" s="219"/>
      <c r="AO301" s="219"/>
      <c r="AP301" s="219"/>
      <c r="AQ301" s="219"/>
      <c r="AR301" s="219"/>
      <c r="AS301" s="219"/>
      <c r="AT301" s="219"/>
      <c r="AU301" s="219"/>
      <c r="AV301" s="219"/>
      <c r="AW301" s="219"/>
      <c r="AX301" s="219"/>
      <c r="AY301" s="219"/>
      <c r="AZ301" s="219"/>
      <c r="BA301" s="219"/>
      <c r="BB301" s="219"/>
      <c r="BC301" s="219"/>
      <c r="BD301" s="219"/>
      <c r="BE301" s="219"/>
      <c r="BF301" s="219"/>
      <c r="BG301" s="219"/>
      <c r="BH301" s="219"/>
      <c r="BI301" s="219"/>
      <c r="BJ301" s="219"/>
      <c r="BK301" s="219"/>
      <c r="BL301" s="219"/>
      <c r="BM301" s="219"/>
      <c r="BN301" s="219"/>
      <c r="BO301" s="219"/>
      <c r="BP301" s="219"/>
      <c r="BQ301" s="219"/>
      <c r="BR301" s="219"/>
      <c r="BS301" s="219"/>
      <c r="BT301" s="219"/>
      <c r="BU301" s="219"/>
      <c r="BV301" s="219"/>
      <c r="BW301" s="219"/>
      <c r="BX301" s="219"/>
      <c r="BY301" s="219"/>
      <c r="BZ301" s="219"/>
      <c r="CA301" s="219"/>
      <c r="CB301" s="219"/>
      <c r="CC301" s="219"/>
      <c r="CD301" s="219"/>
      <c r="CE301" s="59"/>
      <c r="CF301" s="59"/>
      <c r="CG301" s="59"/>
      <c r="CH301" s="59"/>
      <c r="CI301" s="59"/>
      <c r="CJ301" s="59"/>
      <c r="CK301" s="59"/>
      <c r="CL301" s="59"/>
      <c r="CM301" s="59"/>
      <c r="CN301" s="59"/>
      <c r="CO301" s="59"/>
      <c r="CP301" s="59"/>
      <c r="CQ301" s="59"/>
    </row>
    <row r="302" spans="1:95" s="1" customFormat="1" ht="30" customHeight="1" x14ac:dyDescent="0.2">
      <c r="A302" s="372"/>
      <c r="B302" s="560"/>
      <c r="C302" s="557" t="s">
        <v>164</v>
      </c>
      <c r="D302" s="715" t="s">
        <v>951</v>
      </c>
      <c r="E302" s="716"/>
      <c r="F302" s="716"/>
      <c r="G302" s="716"/>
      <c r="H302" s="716"/>
      <c r="I302" s="716"/>
      <c r="J302" s="716"/>
      <c r="K302" s="716"/>
      <c r="L302" s="716"/>
      <c r="M302" s="716"/>
      <c r="N302" s="716"/>
      <c r="O302" s="716"/>
      <c r="P302" s="716"/>
      <c r="Q302" s="716"/>
      <c r="R302" s="716"/>
      <c r="S302" s="716"/>
      <c r="T302" s="716"/>
      <c r="U302" s="716"/>
      <c r="V302" s="716"/>
      <c r="W302" s="716"/>
      <c r="X302" s="716"/>
      <c r="Y302" s="716"/>
      <c r="Z302" s="717"/>
      <c r="AA302" s="251"/>
      <c r="AB302" s="437"/>
      <c r="AC302" s="219"/>
      <c r="AD302" s="222"/>
      <c r="AE302" s="219"/>
      <c r="AF302" s="219"/>
      <c r="AG302" s="219"/>
      <c r="AH302" s="219"/>
      <c r="AI302" s="219"/>
      <c r="AJ302" s="219"/>
      <c r="AK302" s="219"/>
      <c r="AL302" s="219"/>
      <c r="AM302" s="219"/>
      <c r="AN302" s="219"/>
      <c r="AO302" s="219"/>
      <c r="AP302" s="219"/>
      <c r="AQ302" s="219"/>
      <c r="AR302" s="219"/>
      <c r="AS302" s="219"/>
      <c r="AT302" s="219"/>
      <c r="AU302" s="219"/>
      <c r="AV302" s="219"/>
      <c r="AW302" s="219"/>
      <c r="AX302" s="219"/>
      <c r="AY302" s="219"/>
      <c r="AZ302" s="219"/>
      <c r="BA302" s="219"/>
      <c r="BB302" s="219"/>
      <c r="BC302" s="219"/>
      <c r="BD302" s="219"/>
      <c r="BE302" s="219"/>
      <c r="BF302" s="219"/>
      <c r="BG302" s="219"/>
      <c r="BH302" s="219"/>
      <c r="BI302" s="219"/>
      <c r="BJ302" s="219"/>
      <c r="BK302" s="219"/>
      <c r="BL302" s="219"/>
      <c r="BM302" s="219"/>
      <c r="BN302" s="219"/>
      <c r="BO302" s="219"/>
      <c r="BP302" s="219"/>
      <c r="BQ302" s="219"/>
      <c r="BR302" s="219"/>
      <c r="BS302" s="219"/>
      <c r="BT302" s="219"/>
      <c r="BU302" s="219"/>
      <c r="BV302" s="219"/>
      <c r="BW302" s="219"/>
      <c r="BX302" s="219"/>
      <c r="BY302" s="219"/>
      <c r="BZ302" s="219"/>
      <c r="CA302" s="219"/>
      <c r="CB302" s="219"/>
      <c r="CC302" s="219"/>
      <c r="CD302" s="219"/>
      <c r="CE302" s="59"/>
      <c r="CF302" s="59"/>
      <c r="CG302" s="59"/>
      <c r="CH302" s="59"/>
      <c r="CI302" s="59"/>
      <c r="CJ302" s="59"/>
      <c r="CK302" s="59"/>
      <c r="CL302" s="59"/>
      <c r="CM302" s="59"/>
      <c r="CN302" s="59"/>
      <c r="CO302" s="59"/>
      <c r="CP302" s="59"/>
      <c r="CQ302" s="59"/>
    </row>
    <row r="303" spans="1:95" s="1" customFormat="1" ht="27.95" customHeight="1" x14ac:dyDescent="0.2">
      <c r="A303" s="372"/>
      <c r="B303" s="231"/>
      <c r="C303" s="170" t="s">
        <v>991</v>
      </c>
      <c r="D303" s="694"/>
      <c r="E303" s="695"/>
      <c r="F303" s="694"/>
      <c r="G303" s="695"/>
      <c r="H303" s="694"/>
      <c r="I303" s="695"/>
      <c r="J303" s="694"/>
      <c r="K303" s="695"/>
      <c r="L303" s="694"/>
      <c r="M303" s="695"/>
      <c r="N303" s="694"/>
      <c r="O303" s="695"/>
      <c r="P303" s="694"/>
      <c r="Q303" s="695"/>
      <c r="R303" s="694"/>
      <c r="S303" s="695"/>
      <c r="T303" s="694"/>
      <c r="U303" s="695"/>
      <c r="V303" s="694"/>
      <c r="W303" s="695"/>
      <c r="X303" s="778"/>
      <c r="Y303" s="779"/>
      <c r="Z303" s="780"/>
      <c r="AA303" s="251">
        <f>IF(COUNTIF($D$301:$W$301,"s"),1,COUNTIF(D303:W303, "a"))</f>
        <v>0</v>
      </c>
      <c r="AB303" s="437"/>
      <c r="AC303" s="219"/>
      <c r="AD303" s="222"/>
      <c r="AE303" s="219"/>
      <c r="AF303" s="219"/>
      <c r="AG303" s="219"/>
      <c r="AH303" s="219"/>
      <c r="AI303" s="219"/>
      <c r="AJ303" s="219"/>
      <c r="AK303" s="219"/>
      <c r="AL303" s="219"/>
      <c r="AM303" s="219"/>
      <c r="AN303" s="219"/>
      <c r="AO303" s="219"/>
      <c r="AP303" s="219"/>
      <c r="AQ303" s="219"/>
      <c r="AR303" s="219"/>
      <c r="AS303" s="219"/>
      <c r="AT303" s="219"/>
      <c r="AU303" s="219"/>
      <c r="AV303" s="219"/>
      <c r="AW303" s="219"/>
      <c r="AX303" s="219"/>
      <c r="AY303" s="219"/>
      <c r="AZ303" s="219"/>
      <c r="BA303" s="219"/>
      <c r="BB303" s="219"/>
      <c r="BC303" s="219"/>
      <c r="BD303" s="219"/>
      <c r="BE303" s="219"/>
      <c r="BF303" s="219"/>
      <c r="BG303" s="219"/>
      <c r="BH303" s="219"/>
      <c r="BI303" s="219"/>
      <c r="BJ303" s="219"/>
      <c r="BK303" s="219"/>
      <c r="BL303" s="219"/>
      <c r="BM303" s="219"/>
      <c r="BN303" s="219"/>
      <c r="BO303" s="219"/>
      <c r="BP303" s="219"/>
      <c r="BQ303" s="219"/>
      <c r="BR303" s="219"/>
      <c r="BS303" s="219"/>
      <c r="BT303" s="219"/>
      <c r="BU303" s="219"/>
      <c r="BV303" s="219"/>
      <c r="BW303" s="219"/>
      <c r="BX303" s="219"/>
      <c r="BY303" s="219"/>
      <c r="BZ303" s="219"/>
      <c r="CA303" s="219"/>
      <c r="CB303" s="219"/>
      <c r="CC303" s="219"/>
      <c r="CD303" s="219"/>
      <c r="CE303" s="59"/>
      <c r="CF303" s="59"/>
      <c r="CG303" s="59"/>
      <c r="CH303" s="59"/>
      <c r="CI303" s="59"/>
      <c r="CJ303" s="59"/>
      <c r="CK303" s="59"/>
      <c r="CL303" s="59"/>
      <c r="CM303" s="59"/>
      <c r="CN303" s="59"/>
      <c r="CO303" s="59"/>
      <c r="CP303" s="59"/>
      <c r="CQ303" s="59"/>
    </row>
    <row r="304" spans="1:95" s="1" customFormat="1" ht="27.95" customHeight="1" x14ac:dyDescent="0.2">
      <c r="A304" s="372"/>
      <c r="B304" s="239"/>
      <c r="C304" s="170" t="s">
        <v>992</v>
      </c>
      <c r="D304" s="626"/>
      <c r="E304" s="673"/>
      <c r="F304" s="626"/>
      <c r="G304" s="673"/>
      <c r="H304" s="626"/>
      <c r="I304" s="673"/>
      <c r="J304" s="626"/>
      <c r="K304" s="673"/>
      <c r="L304" s="626"/>
      <c r="M304" s="673"/>
      <c r="N304" s="626"/>
      <c r="O304" s="673"/>
      <c r="P304" s="626"/>
      <c r="Q304" s="673"/>
      <c r="R304" s="626"/>
      <c r="S304" s="673"/>
      <c r="T304" s="626"/>
      <c r="U304" s="673"/>
      <c r="V304" s="626"/>
      <c r="W304" s="673"/>
      <c r="X304" s="781"/>
      <c r="Y304" s="779"/>
      <c r="Z304" s="780"/>
      <c r="AA304" s="251">
        <f t="shared" ref="AA304:AA305" si="38">IF(COUNTIF($D$301:$W$301,"s"),1,COUNTIF(D304:W304, "a"))</f>
        <v>0</v>
      </c>
      <c r="AB304" s="437"/>
      <c r="AC304" s="219"/>
      <c r="AD304" s="222"/>
      <c r="AE304" s="219"/>
      <c r="AF304" s="219"/>
      <c r="AG304" s="219"/>
      <c r="AH304" s="219"/>
      <c r="AI304" s="219"/>
      <c r="AJ304" s="219"/>
      <c r="AK304" s="219"/>
      <c r="AL304" s="219"/>
      <c r="AM304" s="219"/>
      <c r="AN304" s="219"/>
      <c r="AO304" s="219"/>
      <c r="AP304" s="219"/>
      <c r="AQ304" s="219"/>
      <c r="AR304" s="219"/>
      <c r="AS304" s="219"/>
      <c r="AT304" s="219"/>
      <c r="AU304" s="219"/>
      <c r="AV304" s="219"/>
      <c r="AW304" s="219"/>
      <c r="AX304" s="219"/>
      <c r="AY304" s="219"/>
      <c r="AZ304" s="219"/>
      <c r="BA304" s="219"/>
      <c r="BB304" s="219"/>
      <c r="BC304" s="219"/>
      <c r="BD304" s="219"/>
      <c r="BE304" s="219"/>
      <c r="BF304" s="219"/>
      <c r="BG304" s="219"/>
      <c r="BH304" s="219"/>
      <c r="BI304" s="219"/>
      <c r="BJ304" s="219"/>
      <c r="BK304" s="219"/>
      <c r="BL304" s="219"/>
      <c r="BM304" s="219"/>
      <c r="BN304" s="219"/>
      <c r="BO304" s="219"/>
      <c r="BP304" s="219"/>
      <c r="BQ304" s="219"/>
      <c r="BR304" s="219"/>
      <c r="BS304" s="219"/>
      <c r="BT304" s="219"/>
      <c r="BU304" s="219"/>
      <c r="BV304" s="219"/>
      <c r="BW304" s="219"/>
      <c r="BX304" s="219"/>
      <c r="BY304" s="219"/>
      <c r="BZ304" s="219"/>
      <c r="CA304" s="219"/>
      <c r="CB304" s="219"/>
      <c r="CC304" s="219"/>
      <c r="CD304" s="219"/>
      <c r="CE304" s="59"/>
      <c r="CF304" s="59"/>
      <c r="CG304" s="59"/>
      <c r="CH304" s="59"/>
      <c r="CI304" s="59"/>
      <c r="CJ304" s="59"/>
      <c r="CK304" s="59"/>
      <c r="CL304" s="59"/>
      <c r="CM304" s="59"/>
      <c r="CN304" s="59"/>
      <c r="CO304" s="59"/>
      <c r="CP304" s="59"/>
      <c r="CQ304" s="59"/>
    </row>
    <row r="305" spans="1:95" s="1" customFormat="1" ht="27.95" customHeight="1" thickBot="1" x14ac:dyDescent="0.25">
      <c r="A305" s="378"/>
      <c r="B305" s="234"/>
      <c r="C305" s="173" t="s">
        <v>993</v>
      </c>
      <c r="D305" s="652"/>
      <c r="E305" s="700"/>
      <c r="F305" s="652"/>
      <c r="G305" s="700"/>
      <c r="H305" s="652"/>
      <c r="I305" s="700"/>
      <c r="J305" s="652"/>
      <c r="K305" s="700"/>
      <c r="L305" s="652"/>
      <c r="M305" s="700"/>
      <c r="N305" s="652"/>
      <c r="O305" s="700"/>
      <c r="P305" s="652"/>
      <c r="Q305" s="700"/>
      <c r="R305" s="652"/>
      <c r="S305" s="700"/>
      <c r="T305" s="652"/>
      <c r="U305" s="700"/>
      <c r="V305" s="652"/>
      <c r="W305" s="700"/>
      <c r="X305" s="781"/>
      <c r="Y305" s="779"/>
      <c r="Z305" s="780"/>
      <c r="AA305" s="251">
        <f t="shared" si="38"/>
        <v>0</v>
      </c>
      <c r="AB305" s="437"/>
      <c r="AC305" s="219"/>
      <c r="AD305" s="222"/>
      <c r="AE305" s="219"/>
      <c r="AF305" s="219"/>
      <c r="AG305" s="219"/>
      <c r="AH305" s="219"/>
      <c r="AI305" s="219"/>
      <c r="AJ305" s="219"/>
      <c r="AK305" s="219"/>
      <c r="AL305" s="219"/>
      <c r="AM305" s="219"/>
      <c r="AN305" s="219"/>
      <c r="AO305" s="219"/>
      <c r="AP305" s="219"/>
      <c r="AQ305" s="219"/>
      <c r="AR305" s="219"/>
      <c r="AS305" s="219"/>
      <c r="AT305" s="219"/>
      <c r="AU305" s="219"/>
      <c r="AV305" s="219"/>
      <c r="AW305" s="219"/>
      <c r="AX305" s="219"/>
      <c r="AY305" s="219"/>
      <c r="AZ305" s="219"/>
      <c r="BA305" s="219"/>
      <c r="BB305" s="219"/>
      <c r="BC305" s="219"/>
      <c r="BD305" s="219"/>
      <c r="BE305" s="219"/>
      <c r="BF305" s="219"/>
      <c r="BG305" s="219"/>
      <c r="BH305" s="219"/>
      <c r="BI305" s="219"/>
      <c r="BJ305" s="219"/>
      <c r="BK305" s="219"/>
      <c r="BL305" s="219"/>
      <c r="BM305" s="219"/>
      <c r="BN305" s="219"/>
      <c r="BO305" s="219"/>
      <c r="BP305" s="219"/>
      <c r="BQ305" s="219"/>
      <c r="BR305" s="219"/>
      <c r="BS305" s="219"/>
      <c r="BT305" s="219"/>
      <c r="BU305" s="219"/>
      <c r="BV305" s="219"/>
      <c r="BW305" s="219"/>
      <c r="BX305" s="219"/>
      <c r="BY305" s="219"/>
      <c r="BZ305" s="219"/>
      <c r="CA305" s="219"/>
      <c r="CB305" s="219"/>
      <c r="CC305" s="219"/>
      <c r="CD305" s="219"/>
      <c r="CE305" s="59"/>
      <c r="CF305" s="59"/>
      <c r="CG305" s="59"/>
      <c r="CH305" s="59"/>
      <c r="CI305" s="59"/>
      <c r="CJ305" s="59"/>
      <c r="CK305" s="59"/>
      <c r="CL305" s="59"/>
      <c r="CM305" s="59"/>
      <c r="CN305" s="59"/>
      <c r="CO305" s="59"/>
      <c r="CP305" s="59"/>
      <c r="CQ305" s="59"/>
    </row>
    <row r="306" spans="1:95" s="1" customFormat="1" ht="21" customHeight="1" thickTop="1" thickBot="1" x14ac:dyDescent="0.25">
      <c r="A306" s="372"/>
      <c r="B306" s="61"/>
      <c r="C306" s="133"/>
      <c r="D306" s="679" t="s">
        <v>198</v>
      </c>
      <c r="E306" s="683"/>
      <c r="F306" s="683"/>
      <c r="G306" s="683"/>
      <c r="H306" s="683"/>
      <c r="I306" s="683"/>
      <c r="J306" s="683"/>
      <c r="K306" s="683"/>
      <c r="L306" s="683"/>
      <c r="M306" s="683"/>
      <c r="N306" s="683"/>
      <c r="O306" s="683"/>
      <c r="P306" s="683"/>
      <c r="Q306" s="683"/>
      <c r="R306" s="683"/>
      <c r="S306" s="683"/>
      <c r="T306" s="683"/>
      <c r="U306" s="683"/>
      <c r="V306" s="683"/>
      <c r="W306" s="683"/>
      <c r="X306" s="684"/>
      <c r="Y306" s="240">
        <f>SUM(Y301:Y301)</f>
        <v>0</v>
      </c>
      <c r="Z306" s="370">
        <f>SUM(Z301:Z301)</f>
        <v>30</v>
      </c>
      <c r="AA306" s="251"/>
      <c r="AB306" s="59"/>
      <c r="AC306" s="219"/>
      <c r="AD306" s="222"/>
      <c r="AE306" s="219"/>
      <c r="AF306" s="219"/>
      <c r="AG306" s="219"/>
      <c r="AH306" s="219"/>
      <c r="AI306" s="219"/>
      <c r="AJ306" s="219"/>
      <c r="AK306" s="219"/>
      <c r="AL306" s="219"/>
      <c r="AM306" s="219"/>
      <c r="AN306" s="219"/>
      <c r="AO306" s="219"/>
      <c r="AP306" s="219"/>
      <c r="AQ306" s="219"/>
      <c r="AR306" s="219"/>
      <c r="AS306" s="219"/>
      <c r="AT306" s="219"/>
      <c r="AU306" s="219"/>
      <c r="AV306" s="219"/>
      <c r="AW306" s="219"/>
      <c r="AX306" s="219"/>
      <c r="AY306" s="219"/>
      <c r="AZ306" s="219"/>
      <c r="BA306" s="219"/>
      <c r="BB306" s="219"/>
      <c r="BC306" s="219"/>
      <c r="BD306" s="219"/>
      <c r="BE306" s="219"/>
      <c r="BF306" s="219"/>
      <c r="BG306" s="219"/>
      <c r="BH306" s="219"/>
      <c r="BI306" s="219"/>
      <c r="BJ306" s="219"/>
      <c r="BK306" s="219"/>
      <c r="BL306" s="219"/>
      <c r="BM306" s="219"/>
      <c r="BN306" s="219"/>
      <c r="BO306" s="219"/>
      <c r="BP306" s="219"/>
      <c r="BQ306" s="219"/>
      <c r="BR306" s="219"/>
      <c r="BS306" s="219"/>
      <c r="BT306" s="219"/>
      <c r="BU306" s="219"/>
      <c r="BV306" s="219"/>
      <c r="BW306" s="219"/>
      <c r="BX306" s="219"/>
      <c r="BY306" s="219"/>
      <c r="BZ306" s="219"/>
      <c r="CA306" s="219"/>
      <c r="CB306" s="219"/>
      <c r="CC306" s="219"/>
      <c r="CD306" s="219"/>
      <c r="CE306" s="59"/>
      <c r="CF306" s="59"/>
      <c r="CG306" s="59"/>
      <c r="CH306" s="59"/>
      <c r="CI306" s="59"/>
      <c r="CJ306" s="59"/>
      <c r="CK306" s="59"/>
      <c r="CL306" s="59"/>
      <c r="CM306" s="59"/>
      <c r="CN306" s="59"/>
      <c r="CO306" s="59"/>
      <c r="CP306" s="59"/>
      <c r="CQ306" s="59"/>
    </row>
    <row r="307" spans="1:95" s="1" customFormat="1" ht="21" customHeight="1" thickBot="1" x14ac:dyDescent="0.25">
      <c r="A307" s="361"/>
      <c r="B307" s="166"/>
      <c r="C307" s="167"/>
      <c r="D307" s="705"/>
      <c r="E307" s="706"/>
      <c r="F307" s="857">
        <v>0</v>
      </c>
      <c r="G307" s="677"/>
      <c r="H307" s="677"/>
      <c r="I307" s="677"/>
      <c r="J307" s="677"/>
      <c r="K307" s="677"/>
      <c r="L307" s="677"/>
      <c r="M307" s="677"/>
      <c r="N307" s="677"/>
      <c r="O307" s="677"/>
      <c r="P307" s="677"/>
      <c r="Q307" s="677"/>
      <c r="R307" s="677"/>
      <c r="S307" s="677"/>
      <c r="T307" s="677"/>
      <c r="U307" s="677"/>
      <c r="V307" s="677"/>
      <c r="W307" s="677"/>
      <c r="X307" s="677"/>
      <c r="Y307" s="677"/>
      <c r="Z307" s="678"/>
      <c r="AA307" s="251"/>
      <c r="AB307" s="59"/>
      <c r="AC307" s="219"/>
      <c r="AD307" s="222"/>
      <c r="AE307" s="219"/>
      <c r="AF307" s="219"/>
      <c r="AG307" s="219"/>
      <c r="AH307" s="219"/>
      <c r="AI307" s="219"/>
      <c r="AJ307" s="219"/>
      <c r="AK307" s="219"/>
      <c r="AL307" s="219"/>
      <c r="AM307" s="219"/>
      <c r="AN307" s="219"/>
      <c r="AO307" s="219"/>
      <c r="AP307" s="219"/>
      <c r="AQ307" s="219"/>
      <c r="AR307" s="219"/>
      <c r="AS307" s="219"/>
      <c r="AT307" s="219"/>
      <c r="AU307" s="219"/>
      <c r="AV307" s="219"/>
      <c r="AW307" s="219"/>
      <c r="AX307" s="219"/>
      <c r="AY307" s="219"/>
      <c r="AZ307" s="219"/>
      <c r="BA307" s="219"/>
      <c r="BB307" s="219"/>
      <c r="BC307" s="219"/>
      <c r="BD307" s="219"/>
      <c r="BE307" s="219"/>
      <c r="BF307" s="219"/>
      <c r="BG307" s="219"/>
      <c r="BH307" s="219"/>
      <c r="BI307" s="219"/>
      <c r="BJ307" s="219"/>
      <c r="BK307" s="219"/>
      <c r="BL307" s="219"/>
      <c r="BM307" s="219"/>
      <c r="BN307" s="219"/>
      <c r="BO307" s="219"/>
      <c r="BP307" s="219"/>
      <c r="BQ307" s="219"/>
      <c r="BR307" s="219"/>
      <c r="BS307" s="219"/>
      <c r="BT307" s="219"/>
      <c r="BU307" s="219"/>
      <c r="BV307" s="219"/>
      <c r="BW307" s="219"/>
      <c r="BX307" s="219"/>
      <c r="BY307" s="219"/>
      <c r="BZ307" s="219"/>
      <c r="CA307" s="219"/>
      <c r="CB307" s="219"/>
      <c r="CC307" s="219"/>
      <c r="CD307" s="219"/>
      <c r="CE307" s="59"/>
      <c r="CF307" s="59"/>
      <c r="CG307" s="59"/>
      <c r="CH307" s="59"/>
      <c r="CI307" s="59"/>
      <c r="CJ307" s="59"/>
      <c r="CK307" s="59"/>
      <c r="CL307" s="59"/>
      <c r="CM307" s="59"/>
      <c r="CN307" s="59"/>
      <c r="CO307" s="59"/>
      <c r="CP307" s="59"/>
      <c r="CQ307" s="59"/>
    </row>
    <row r="308" spans="1:95" s="1" customFormat="1" ht="30" customHeight="1" x14ac:dyDescent="0.2">
      <c r="A308" s="358"/>
      <c r="B308" s="429">
        <v>5440</v>
      </c>
      <c r="C308" s="569" t="s">
        <v>1075</v>
      </c>
      <c r="D308" s="570"/>
      <c r="E308" s="571"/>
      <c r="F308" s="570"/>
      <c r="G308" s="571"/>
      <c r="H308" s="570"/>
      <c r="I308" s="571"/>
      <c r="J308" s="570"/>
      <c r="K308" s="571"/>
      <c r="L308" s="570"/>
      <c r="M308" s="571"/>
      <c r="N308" s="570"/>
      <c r="O308" s="571"/>
      <c r="P308" s="570"/>
      <c r="Q308" s="571"/>
      <c r="R308" s="570"/>
      <c r="S308" s="571"/>
      <c r="T308" s="570"/>
      <c r="U308" s="571"/>
      <c r="V308" s="570"/>
      <c r="W308" s="571"/>
      <c r="X308" s="572"/>
      <c r="Y308" s="572"/>
      <c r="Z308" s="573"/>
      <c r="AA308" s="251"/>
      <c r="AB308" s="59"/>
      <c r="AC308" s="219"/>
      <c r="AD308" s="222"/>
      <c r="AE308" s="219"/>
      <c r="AF308" s="219"/>
      <c r="AG308" s="219"/>
      <c r="AH308" s="219"/>
      <c r="AI308" s="219"/>
      <c r="AJ308" s="219"/>
      <c r="AK308" s="219"/>
      <c r="AL308" s="219"/>
      <c r="AM308" s="219"/>
      <c r="AN308" s="219"/>
      <c r="AO308" s="219"/>
      <c r="AP308" s="219"/>
      <c r="AQ308" s="219"/>
      <c r="AR308" s="219"/>
      <c r="AS308" s="219"/>
      <c r="AT308" s="219"/>
      <c r="AU308" s="219"/>
      <c r="AV308" s="219"/>
      <c r="AW308" s="219"/>
      <c r="AX308" s="219"/>
      <c r="AY308" s="219"/>
      <c r="AZ308" s="219"/>
      <c r="BA308" s="219"/>
      <c r="BB308" s="219"/>
      <c r="BC308" s="219"/>
      <c r="BD308" s="219"/>
      <c r="BE308" s="219"/>
      <c r="BF308" s="219"/>
      <c r="BG308" s="219"/>
      <c r="BH308" s="219"/>
      <c r="BI308" s="219"/>
      <c r="BJ308" s="219"/>
      <c r="BK308" s="219"/>
      <c r="BL308" s="219"/>
      <c r="BM308" s="219"/>
      <c r="BN308" s="219"/>
      <c r="BO308" s="219"/>
      <c r="BP308" s="219"/>
      <c r="BQ308" s="219"/>
      <c r="BR308" s="219"/>
      <c r="BS308" s="219"/>
      <c r="BT308" s="219"/>
      <c r="BU308" s="219"/>
      <c r="BV308" s="219"/>
      <c r="BW308" s="219"/>
      <c r="BX308" s="219"/>
      <c r="BY308" s="219"/>
      <c r="BZ308" s="219"/>
      <c r="CA308" s="219"/>
      <c r="CB308" s="219"/>
      <c r="CC308" s="219"/>
      <c r="CD308" s="219"/>
      <c r="CE308" s="59"/>
      <c r="CF308" s="59"/>
      <c r="CG308" s="59"/>
      <c r="CH308" s="59"/>
      <c r="CI308" s="59"/>
      <c r="CJ308" s="59"/>
      <c r="CK308" s="59"/>
      <c r="CL308" s="59"/>
      <c r="CM308" s="59"/>
      <c r="CN308" s="59"/>
      <c r="CO308" s="59"/>
      <c r="CP308" s="59"/>
      <c r="CQ308" s="59"/>
    </row>
    <row r="309" spans="1:95" s="1" customFormat="1" ht="30" customHeight="1" x14ac:dyDescent="0.2">
      <c r="A309" s="358"/>
      <c r="B309" s="2"/>
      <c r="C309" s="342" t="s">
        <v>945</v>
      </c>
      <c r="D309" s="711"/>
      <c r="E309" s="711"/>
      <c r="F309" s="711"/>
      <c r="G309" s="711"/>
      <c r="H309" s="711"/>
      <c r="I309" s="711"/>
      <c r="J309" s="711"/>
      <c r="K309" s="711"/>
      <c r="L309" s="711"/>
      <c r="M309" s="711"/>
      <c r="N309" s="711"/>
      <c r="O309" s="711"/>
      <c r="P309" s="711"/>
      <c r="Q309" s="711"/>
      <c r="R309" s="711"/>
      <c r="S309" s="711"/>
      <c r="T309" s="711"/>
      <c r="U309" s="711"/>
      <c r="V309" s="711"/>
      <c r="W309" s="711"/>
      <c r="X309" s="711"/>
      <c r="Y309" s="711"/>
      <c r="Z309" s="712"/>
      <c r="AA309" s="251"/>
      <c r="AB309" s="59"/>
      <c r="AC309" s="219"/>
      <c r="AD309" s="222"/>
      <c r="AE309" s="219"/>
      <c r="AF309" s="219"/>
      <c r="AG309" s="219"/>
      <c r="AH309" s="219"/>
      <c r="AI309" s="219"/>
      <c r="AJ309" s="219"/>
      <c r="AK309" s="219"/>
      <c r="AL309" s="219"/>
      <c r="AM309" s="219"/>
      <c r="AN309" s="219"/>
      <c r="AO309" s="219"/>
      <c r="AP309" s="219"/>
      <c r="AQ309" s="219"/>
      <c r="AR309" s="219"/>
      <c r="AS309" s="219"/>
      <c r="AT309" s="219"/>
      <c r="AU309" s="219"/>
      <c r="AV309" s="219"/>
      <c r="AW309" s="219"/>
      <c r="AX309" s="219"/>
      <c r="AY309" s="219"/>
      <c r="AZ309" s="219"/>
      <c r="BA309" s="219"/>
      <c r="BB309" s="219"/>
      <c r="BC309" s="219"/>
      <c r="BD309" s="219"/>
      <c r="BE309" s="219"/>
      <c r="BF309" s="219"/>
      <c r="BG309" s="219"/>
      <c r="BH309" s="219"/>
      <c r="BI309" s="219"/>
      <c r="BJ309" s="219"/>
      <c r="BK309" s="219"/>
      <c r="BL309" s="219"/>
      <c r="BM309" s="219"/>
      <c r="BN309" s="219"/>
      <c r="BO309" s="219"/>
      <c r="BP309" s="219"/>
      <c r="BQ309" s="219"/>
      <c r="BR309" s="219"/>
      <c r="BS309" s="219"/>
      <c r="BT309" s="219"/>
      <c r="BU309" s="219"/>
      <c r="BV309" s="219"/>
      <c r="BW309" s="219"/>
      <c r="BX309" s="219"/>
      <c r="BY309" s="219"/>
      <c r="BZ309" s="219"/>
      <c r="CA309" s="219"/>
      <c r="CB309" s="219"/>
      <c r="CC309" s="219"/>
      <c r="CD309" s="219"/>
      <c r="CE309" s="59"/>
      <c r="CF309" s="59"/>
      <c r="CG309" s="59"/>
      <c r="CH309" s="59"/>
      <c r="CI309" s="59"/>
      <c r="CJ309" s="59"/>
      <c r="CK309" s="59"/>
      <c r="CL309" s="59"/>
      <c r="CM309" s="59"/>
      <c r="CN309" s="59"/>
      <c r="CO309" s="59"/>
      <c r="CP309" s="59"/>
      <c r="CQ309" s="59"/>
    </row>
    <row r="310" spans="1:95" s="1" customFormat="1" ht="45" customHeight="1" x14ac:dyDescent="0.2">
      <c r="A310" s="372"/>
      <c r="B310" s="416" t="s">
        <v>994</v>
      </c>
      <c r="C310" s="170" t="s">
        <v>995</v>
      </c>
      <c r="D310" s="694"/>
      <c r="E310" s="695"/>
      <c r="F310" s="694"/>
      <c r="G310" s="695"/>
      <c r="H310" s="694"/>
      <c r="I310" s="695"/>
      <c r="J310" s="694"/>
      <c r="K310" s="695"/>
      <c r="L310" s="694"/>
      <c r="M310" s="695"/>
      <c r="N310" s="694"/>
      <c r="O310" s="695"/>
      <c r="P310" s="694"/>
      <c r="Q310" s="695"/>
      <c r="R310" s="694"/>
      <c r="S310" s="695"/>
      <c r="T310" s="694"/>
      <c r="U310" s="695"/>
      <c r="V310" s="694"/>
      <c r="W310" s="695"/>
      <c r="X310" s="574"/>
      <c r="Y310" s="109">
        <f t="shared" ref="Y310:Y315" si="39">IF(OR(D310="s",F310="s",H310="s",J310="s",L310="s",N310="s",P310="s",R310="s",T310="s",V310="s"), 0, IF(OR(D310="a",F310="a",H310="a",J310="a",L310="a",N310="a",P310="a",R310="a",T310="a",V310="a"),Z310,0))</f>
        <v>0</v>
      </c>
      <c r="Z310" s="367">
        <f>IF(X310="na",0,10)</f>
        <v>10</v>
      </c>
      <c r="AA310" s="251">
        <f>COUNTIF(D310:W310,"a")+COUNTIF(D310:W310,"s")+COUNTIF(X310,"na")</f>
        <v>0</v>
      </c>
      <c r="AB310" s="437"/>
      <c r="AC310" s="219"/>
      <c r="AD310" s="222"/>
      <c r="AE310" s="219"/>
      <c r="AF310" s="219"/>
      <c r="AG310" s="219"/>
      <c r="AH310" s="219"/>
      <c r="AI310" s="219"/>
      <c r="AJ310" s="219"/>
      <c r="AK310" s="219"/>
      <c r="AL310" s="219"/>
      <c r="AM310" s="219"/>
      <c r="AN310" s="219"/>
      <c r="AO310" s="219"/>
      <c r="AP310" s="219"/>
      <c r="AQ310" s="219"/>
      <c r="AR310" s="219"/>
      <c r="AS310" s="219"/>
      <c r="AT310" s="219"/>
      <c r="AU310" s="219"/>
      <c r="AV310" s="219"/>
      <c r="AW310" s="219"/>
      <c r="AX310" s="219"/>
      <c r="AY310" s="219"/>
      <c r="AZ310" s="219"/>
      <c r="BA310" s="219"/>
      <c r="BB310" s="219"/>
      <c r="BC310" s="219"/>
      <c r="BD310" s="219"/>
      <c r="BE310" s="219"/>
      <c r="BF310" s="219"/>
      <c r="BG310" s="219"/>
      <c r="BH310" s="219"/>
      <c r="BI310" s="219"/>
      <c r="BJ310" s="219"/>
      <c r="BK310" s="219"/>
      <c r="BL310" s="219"/>
      <c r="BM310" s="219"/>
      <c r="BN310" s="219"/>
      <c r="BO310" s="219"/>
      <c r="BP310" s="219"/>
      <c r="BQ310" s="219"/>
      <c r="BR310" s="219"/>
      <c r="BS310" s="219"/>
      <c r="BT310" s="219"/>
      <c r="BU310" s="219"/>
      <c r="BV310" s="219"/>
      <c r="BW310" s="219"/>
      <c r="BX310" s="219"/>
      <c r="BY310" s="219"/>
      <c r="BZ310" s="219"/>
      <c r="CA310" s="219"/>
      <c r="CB310" s="219"/>
      <c r="CC310" s="219"/>
      <c r="CD310" s="219"/>
      <c r="CE310" s="59"/>
      <c r="CF310" s="59"/>
      <c r="CG310" s="59"/>
      <c r="CH310" s="59"/>
      <c r="CI310" s="59"/>
      <c r="CJ310" s="59"/>
      <c r="CK310" s="59"/>
      <c r="CL310" s="59"/>
      <c r="CM310" s="59"/>
      <c r="CN310" s="59"/>
      <c r="CO310" s="59"/>
      <c r="CP310" s="59"/>
      <c r="CQ310" s="59"/>
    </row>
    <row r="311" spans="1:95" s="1" customFormat="1" ht="200.1" customHeight="1" x14ac:dyDescent="0.2">
      <c r="A311" s="372"/>
      <c r="B311" s="248" t="s">
        <v>461</v>
      </c>
      <c r="C311" s="174" t="s">
        <v>998</v>
      </c>
      <c r="D311" s="626"/>
      <c r="E311" s="673"/>
      <c r="F311" s="626"/>
      <c r="G311" s="673"/>
      <c r="H311" s="626"/>
      <c r="I311" s="673"/>
      <c r="J311" s="626"/>
      <c r="K311" s="673"/>
      <c r="L311" s="626"/>
      <c r="M311" s="673"/>
      <c r="N311" s="626"/>
      <c r="O311" s="673"/>
      <c r="P311" s="626"/>
      <c r="Q311" s="673"/>
      <c r="R311" s="626"/>
      <c r="S311" s="673"/>
      <c r="T311" s="626"/>
      <c r="U311" s="673"/>
      <c r="V311" s="626"/>
      <c r="W311" s="673"/>
      <c r="X311" s="574"/>
      <c r="Y311" s="110">
        <f t="shared" si="39"/>
        <v>0</v>
      </c>
      <c r="Z311" s="368">
        <f>IF(X311="na",0,5)</f>
        <v>5</v>
      </c>
      <c r="AA311" s="251">
        <f>COUNTIF(D311:W311,"a")+COUNTIF(D311:W311,"s")+COUNTIF(X311,"na")</f>
        <v>0</v>
      </c>
      <c r="AB311" s="249"/>
      <c r="AC311" s="219"/>
      <c r="AD311" s="222"/>
      <c r="AE311" s="219"/>
      <c r="AF311" s="219"/>
      <c r="AG311" s="219"/>
      <c r="AH311" s="219"/>
      <c r="AI311" s="219"/>
      <c r="AJ311" s="219"/>
      <c r="AK311" s="219"/>
      <c r="AL311" s="219"/>
      <c r="AM311" s="219"/>
      <c r="AN311" s="219"/>
      <c r="AO311" s="219"/>
      <c r="AP311" s="219"/>
      <c r="AQ311" s="219"/>
      <c r="AR311" s="219"/>
      <c r="AS311" s="219"/>
      <c r="AT311" s="219"/>
      <c r="AU311" s="219"/>
      <c r="AV311" s="219"/>
      <c r="AW311" s="219"/>
      <c r="AX311" s="219"/>
      <c r="AY311" s="219"/>
      <c r="AZ311" s="219"/>
      <c r="BA311" s="219"/>
      <c r="BB311" s="219"/>
      <c r="BC311" s="219"/>
      <c r="BD311" s="219"/>
      <c r="BE311" s="219"/>
      <c r="BF311" s="219"/>
      <c r="BG311" s="219"/>
      <c r="BH311" s="219"/>
      <c r="BI311" s="219"/>
      <c r="BJ311" s="219"/>
      <c r="BK311" s="219"/>
      <c r="BL311" s="219"/>
      <c r="BM311" s="219"/>
      <c r="BN311" s="219"/>
      <c r="BO311" s="219"/>
      <c r="BP311" s="219"/>
      <c r="BQ311" s="219"/>
      <c r="BR311" s="219"/>
      <c r="BS311" s="219"/>
      <c r="BT311" s="219"/>
      <c r="BU311" s="219"/>
      <c r="BV311" s="219"/>
      <c r="BW311" s="219"/>
      <c r="BX311" s="219"/>
      <c r="BY311" s="219"/>
      <c r="BZ311" s="219"/>
      <c r="CA311" s="219"/>
      <c r="CB311" s="219"/>
      <c r="CC311" s="219"/>
      <c r="CD311" s="219"/>
      <c r="CE311" s="59"/>
      <c r="CF311" s="59"/>
      <c r="CG311" s="59"/>
      <c r="CH311" s="59"/>
      <c r="CI311" s="59"/>
      <c r="CJ311" s="59"/>
      <c r="CK311" s="59"/>
      <c r="CL311" s="59"/>
      <c r="CM311" s="59"/>
      <c r="CN311" s="59"/>
      <c r="CO311" s="59"/>
      <c r="CP311" s="59"/>
      <c r="CQ311" s="59"/>
    </row>
    <row r="312" spans="1:95" s="1" customFormat="1" ht="45" customHeight="1" x14ac:dyDescent="0.2">
      <c r="A312" s="372"/>
      <c r="B312" s="575" t="s">
        <v>999</v>
      </c>
      <c r="C312" s="173" t="s">
        <v>1000</v>
      </c>
      <c r="D312" s="652"/>
      <c r="E312" s="700"/>
      <c r="F312" s="652"/>
      <c r="G312" s="700"/>
      <c r="H312" s="652"/>
      <c r="I312" s="700"/>
      <c r="J312" s="652"/>
      <c r="K312" s="700"/>
      <c r="L312" s="652"/>
      <c r="M312" s="700"/>
      <c r="N312" s="652"/>
      <c r="O312" s="700"/>
      <c r="P312" s="652"/>
      <c r="Q312" s="700"/>
      <c r="R312" s="652"/>
      <c r="S312" s="700"/>
      <c r="T312" s="652"/>
      <c r="U312" s="700"/>
      <c r="V312" s="652"/>
      <c r="W312" s="700"/>
      <c r="X312" s="563"/>
      <c r="Y312" s="273">
        <f t="shared" si="39"/>
        <v>0</v>
      </c>
      <c r="Z312" s="368">
        <f>IF(X312="na",0,20)</f>
        <v>20</v>
      </c>
      <c r="AA312" s="251">
        <f>COUNTIF(D312:W312,"a")+COUNTIF(D312:W312,"s")+COUNTIF(X312,"na")</f>
        <v>0</v>
      </c>
      <c r="AB312" s="437"/>
      <c r="AC312" s="219"/>
      <c r="AD312" s="222"/>
      <c r="AE312" s="219"/>
      <c r="AF312" s="219"/>
      <c r="AG312" s="219"/>
      <c r="AH312" s="219"/>
      <c r="AI312" s="219"/>
      <c r="AJ312" s="219"/>
      <c r="AK312" s="219"/>
      <c r="AL312" s="219"/>
      <c r="AM312" s="219"/>
      <c r="AN312" s="219"/>
      <c r="AO312" s="219"/>
      <c r="AP312" s="219"/>
      <c r="AQ312" s="219"/>
      <c r="AR312" s="219"/>
      <c r="AS312" s="219"/>
      <c r="AT312" s="219"/>
      <c r="AU312" s="219"/>
      <c r="AV312" s="219"/>
      <c r="AW312" s="219"/>
      <c r="AX312" s="219"/>
      <c r="AY312" s="219"/>
      <c r="AZ312" s="219"/>
      <c r="BA312" s="219"/>
      <c r="BB312" s="219"/>
      <c r="BC312" s="219"/>
      <c r="BD312" s="219"/>
      <c r="BE312" s="219"/>
      <c r="BF312" s="219"/>
      <c r="BG312" s="219"/>
      <c r="BH312" s="219"/>
      <c r="BI312" s="219"/>
      <c r="BJ312" s="219"/>
      <c r="BK312" s="219"/>
      <c r="BL312" s="219"/>
      <c r="BM312" s="219"/>
      <c r="BN312" s="219"/>
      <c r="BO312" s="219"/>
      <c r="BP312" s="219"/>
      <c r="BQ312" s="219"/>
      <c r="BR312" s="219"/>
      <c r="BS312" s="219"/>
      <c r="BT312" s="219"/>
      <c r="BU312" s="219"/>
      <c r="BV312" s="219"/>
      <c r="BW312" s="219"/>
      <c r="BX312" s="219"/>
      <c r="BY312" s="219"/>
      <c r="BZ312" s="219"/>
      <c r="CA312" s="219"/>
      <c r="CB312" s="219"/>
      <c r="CC312" s="219"/>
      <c r="CD312" s="219"/>
      <c r="CE312" s="59"/>
      <c r="CF312" s="59"/>
      <c r="CG312" s="59"/>
      <c r="CH312" s="59"/>
      <c r="CI312" s="59"/>
      <c r="CJ312" s="59"/>
      <c r="CK312" s="59"/>
      <c r="CL312" s="59"/>
      <c r="CM312" s="59"/>
      <c r="CN312" s="59"/>
      <c r="CO312" s="59"/>
      <c r="CP312" s="59"/>
      <c r="CQ312" s="59"/>
    </row>
    <row r="313" spans="1:95" s="1" customFormat="1" ht="30" customHeight="1" x14ac:dyDescent="0.2">
      <c r="A313" s="358"/>
      <c r="B313" s="2"/>
      <c r="C313" s="342" t="s">
        <v>948</v>
      </c>
      <c r="D313" s="711"/>
      <c r="E313" s="711"/>
      <c r="F313" s="711"/>
      <c r="G313" s="711"/>
      <c r="H313" s="711"/>
      <c r="I313" s="711"/>
      <c r="J313" s="711"/>
      <c r="K313" s="711"/>
      <c r="L313" s="711"/>
      <c r="M313" s="711"/>
      <c r="N313" s="711"/>
      <c r="O313" s="711"/>
      <c r="P313" s="711"/>
      <c r="Q313" s="711"/>
      <c r="R313" s="711"/>
      <c r="S313" s="711"/>
      <c r="T313" s="711"/>
      <c r="U313" s="711"/>
      <c r="V313" s="711"/>
      <c r="W313" s="711"/>
      <c r="X313" s="711"/>
      <c r="Y313" s="711"/>
      <c r="Z313" s="712"/>
      <c r="AA313" s="251"/>
      <c r="AB313" s="59"/>
      <c r="AC313" s="219"/>
      <c r="AD313" s="222"/>
      <c r="AE313" s="219"/>
      <c r="AF313" s="219"/>
      <c r="AG313" s="219"/>
      <c r="AH313" s="219"/>
      <c r="AI313" s="219"/>
      <c r="AJ313" s="219"/>
      <c r="AK313" s="219"/>
      <c r="AL313" s="219"/>
      <c r="AM313" s="219"/>
      <c r="AN313" s="219"/>
      <c r="AO313" s="219"/>
      <c r="AP313" s="219"/>
      <c r="AQ313" s="219"/>
      <c r="AR313" s="219"/>
      <c r="AS313" s="219"/>
      <c r="AT313" s="219"/>
      <c r="AU313" s="219"/>
      <c r="AV313" s="219"/>
      <c r="AW313" s="219"/>
      <c r="AX313" s="219"/>
      <c r="AY313" s="219"/>
      <c r="AZ313" s="219"/>
      <c r="BA313" s="219"/>
      <c r="BB313" s="219"/>
      <c r="BC313" s="219"/>
      <c r="BD313" s="219"/>
      <c r="BE313" s="219"/>
      <c r="BF313" s="219"/>
      <c r="BG313" s="219"/>
      <c r="BH313" s="219"/>
      <c r="BI313" s="219"/>
      <c r="BJ313" s="219"/>
      <c r="BK313" s="219"/>
      <c r="BL313" s="219"/>
      <c r="BM313" s="219"/>
      <c r="BN313" s="219"/>
      <c r="BO313" s="219"/>
      <c r="BP313" s="219"/>
      <c r="BQ313" s="219"/>
      <c r="BR313" s="219"/>
      <c r="BS313" s="219"/>
      <c r="BT313" s="219"/>
      <c r="BU313" s="219"/>
      <c r="BV313" s="219"/>
      <c r="BW313" s="219"/>
      <c r="BX313" s="219"/>
      <c r="BY313" s="219"/>
      <c r="BZ313" s="219"/>
      <c r="CA313" s="219"/>
      <c r="CB313" s="219"/>
      <c r="CC313" s="219"/>
      <c r="CD313" s="219"/>
      <c r="CE313" s="59"/>
      <c r="CF313" s="59"/>
      <c r="CG313" s="59"/>
      <c r="CH313" s="59"/>
      <c r="CI313" s="59"/>
      <c r="CJ313" s="59"/>
      <c r="CK313" s="59"/>
      <c r="CL313" s="59"/>
      <c r="CM313" s="59"/>
      <c r="CN313" s="59"/>
      <c r="CO313" s="59"/>
      <c r="CP313" s="59"/>
      <c r="CQ313" s="59"/>
    </row>
    <row r="314" spans="1:95" s="1" customFormat="1" ht="30" customHeight="1" x14ac:dyDescent="0.2">
      <c r="A314" s="358"/>
      <c r="B314" s="191"/>
      <c r="C314" s="342" t="s">
        <v>1001</v>
      </c>
      <c r="D314" s="711"/>
      <c r="E314" s="711"/>
      <c r="F314" s="711"/>
      <c r="G314" s="711"/>
      <c r="H314" s="711"/>
      <c r="I314" s="711"/>
      <c r="J314" s="711"/>
      <c r="K314" s="711"/>
      <c r="L314" s="711"/>
      <c r="M314" s="711"/>
      <c r="N314" s="711"/>
      <c r="O314" s="711"/>
      <c r="P314" s="711"/>
      <c r="Q314" s="711"/>
      <c r="R314" s="711"/>
      <c r="S314" s="711"/>
      <c r="T314" s="711"/>
      <c r="U314" s="711"/>
      <c r="V314" s="711"/>
      <c r="W314" s="711"/>
      <c r="X314" s="711"/>
      <c r="Y314" s="711"/>
      <c r="Z314" s="712"/>
      <c r="AA314" s="251"/>
      <c r="AB314" s="59"/>
      <c r="AC314" s="219"/>
      <c r="AD314" s="222"/>
      <c r="AE314" s="219"/>
      <c r="AF314" s="219"/>
      <c r="AG314" s="219"/>
      <c r="AH314" s="219"/>
      <c r="AI314" s="219"/>
      <c r="AJ314" s="219"/>
      <c r="AK314" s="219"/>
      <c r="AL314" s="219"/>
      <c r="AM314" s="219"/>
      <c r="AN314" s="219"/>
      <c r="AO314" s="219"/>
      <c r="AP314" s="219"/>
      <c r="AQ314" s="219"/>
      <c r="AR314" s="219"/>
      <c r="AS314" s="219"/>
      <c r="AT314" s="219"/>
      <c r="AU314" s="219"/>
      <c r="AV314" s="219"/>
      <c r="AW314" s="219"/>
      <c r="AX314" s="219"/>
      <c r="AY314" s="219"/>
      <c r="AZ314" s="219"/>
      <c r="BA314" s="219"/>
      <c r="BB314" s="219"/>
      <c r="BC314" s="219"/>
      <c r="BD314" s="219"/>
      <c r="BE314" s="219"/>
      <c r="BF314" s="219"/>
      <c r="BG314" s="219"/>
      <c r="BH314" s="219"/>
      <c r="BI314" s="219"/>
      <c r="BJ314" s="219"/>
      <c r="BK314" s="219"/>
      <c r="BL314" s="219"/>
      <c r="BM314" s="219"/>
      <c r="BN314" s="219"/>
      <c r="BO314" s="219"/>
      <c r="BP314" s="219"/>
      <c r="BQ314" s="219"/>
      <c r="BR314" s="219"/>
      <c r="BS314" s="219"/>
      <c r="BT314" s="219"/>
      <c r="BU314" s="219"/>
      <c r="BV314" s="219"/>
      <c r="BW314" s="219"/>
      <c r="BX314" s="219"/>
      <c r="BY314" s="219"/>
      <c r="BZ314" s="219"/>
      <c r="CA314" s="219"/>
      <c r="CB314" s="219"/>
      <c r="CC314" s="219"/>
      <c r="CD314" s="219"/>
      <c r="CE314" s="59"/>
      <c r="CF314" s="59"/>
      <c r="CG314" s="59"/>
      <c r="CH314" s="59"/>
      <c r="CI314" s="59"/>
      <c r="CJ314" s="59"/>
      <c r="CK314" s="59"/>
      <c r="CL314" s="59"/>
      <c r="CM314" s="59"/>
      <c r="CN314" s="59"/>
      <c r="CO314" s="59"/>
      <c r="CP314" s="59"/>
      <c r="CQ314" s="59"/>
    </row>
    <row r="315" spans="1:95" s="1" customFormat="1" ht="45" customHeight="1" x14ac:dyDescent="0.2">
      <c r="A315" s="372"/>
      <c r="B315" s="247" t="s">
        <v>1002</v>
      </c>
      <c r="C315" s="173" t="s">
        <v>1003</v>
      </c>
      <c r="D315" s="707"/>
      <c r="E315" s="708"/>
      <c r="F315" s="707"/>
      <c r="G315" s="708"/>
      <c r="H315" s="707"/>
      <c r="I315" s="708"/>
      <c r="J315" s="707"/>
      <c r="K315" s="708"/>
      <c r="L315" s="707"/>
      <c r="M315" s="708"/>
      <c r="N315" s="707"/>
      <c r="O315" s="708"/>
      <c r="P315" s="707"/>
      <c r="Q315" s="708"/>
      <c r="R315" s="707"/>
      <c r="S315" s="708"/>
      <c r="T315" s="707"/>
      <c r="U315" s="708"/>
      <c r="V315" s="707"/>
      <c r="W315" s="708"/>
      <c r="X315" s="563"/>
      <c r="Y315" s="115">
        <f t="shared" si="39"/>
        <v>0</v>
      </c>
      <c r="Z315" s="376">
        <f>IF(X315="na",0,20)</f>
        <v>20</v>
      </c>
      <c r="AA315" s="251">
        <f>COUNTIF(D315:W315,"a")+COUNTIF(D315:W315,"s")+COUNTIF(X315,"na")</f>
        <v>0</v>
      </c>
      <c r="AB315" s="437"/>
      <c r="AC315" s="219"/>
      <c r="AD315" s="222"/>
      <c r="AE315" s="219"/>
      <c r="AF315" s="219"/>
      <c r="AG315" s="219"/>
      <c r="AH315" s="219"/>
      <c r="AI315" s="219"/>
      <c r="AJ315" s="219"/>
      <c r="AK315" s="219"/>
      <c r="AL315" s="219"/>
      <c r="AM315" s="219"/>
      <c r="AN315" s="219"/>
      <c r="AO315" s="219"/>
      <c r="AP315" s="219"/>
      <c r="AQ315" s="219"/>
      <c r="AR315" s="219"/>
      <c r="AS315" s="219"/>
      <c r="AT315" s="219"/>
      <c r="AU315" s="219"/>
      <c r="AV315" s="219"/>
      <c r="AW315" s="219"/>
      <c r="AX315" s="219"/>
      <c r="AY315" s="219"/>
      <c r="AZ315" s="219"/>
      <c r="BA315" s="219"/>
      <c r="BB315" s="219"/>
      <c r="BC315" s="219"/>
      <c r="BD315" s="219"/>
      <c r="BE315" s="219"/>
      <c r="BF315" s="219"/>
      <c r="BG315" s="219"/>
      <c r="BH315" s="219"/>
      <c r="BI315" s="219"/>
      <c r="BJ315" s="219"/>
      <c r="BK315" s="219"/>
      <c r="BL315" s="219"/>
      <c r="BM315" s="219"/>
      <c r="BN315" s="219"/>
      <c r="BO315" s="219"/>
      <c r="BP315" s="219"/>
      <c r="BQ315" s="219"/>
      <c r="BR315" s="219"/>
      <c r="BS315" s="219"/>
      <c r="BT315" s="219"/>
      <c r="BU315" s="219"/>
      <c r="BV315" s="219"/>
      <c r="BW315" s="219"/>
      <c r="BX315" s="219"/>
      <c r="BY315" s="219"/>
      <c r="BZ315" s="219"/>
      <c r="CA315" s="219"/>
      <c r="CB315" s="219"/>
      <c r="CC315" s="219"/>
      <c r="CD315" s="219"/>
      <c r="CE315" s="59"/>
      <c r="CF315" s="59"/>
      <c r="CG315" s="59"/>
      <c r="CH315" s="59"/>
      <c r="CI315" s="59"/>
      <c r="CJ315" s="59"/>
      <c r="CK315" s="59"/>
      <c r="CL315" s="59"/>
      <c r="CM315" s="59"/>
      <c r="CN315" s="59"/>
      <c r="CO315" s="59"/>
      <c r="CP315" s="59"/>
      <c r="CQ315" s="59"/>
    </row>
    <row r="316" spans="1:95" s="1" customFormat="1" ht="48" customHeight="1" x14ac:dyDescent="0.2">
      <c r="A316" s="358"/>
      <c r="B316" s="560"/>
      <c r="C316" s="342" t="s">
        <v>1004</v>
      </c>
      <c r="D316" s="895" t="s">
        <v>1005</v>
      </c>
      <c r="E316" s="837"/>
      <c r="F316" s="837"/>
      <c r="G316" s="837"/>
      <c r="H316" s="837"/>
      <c r="I316" s="837"/>
      <c r="J316" s="837"/>
      <c r="K316" s="837"/>
      <c r="L316" s="837"/>
      <c r="M316" s="837"/>
      <c r="N316" s="837"/>
      <c r="O316" s="837"/>
      <c r="P316" s="837"/>
      <c r="Q316" s="837"/>
      <c r="R316" s="837"/>
      <c r="S316" s="837"/>
      <c r="T316" s="837"/>
      <c r="U316" s="837"/>
      <c r="V316" s="837"/>
      <c r="W316" s="837"/>
      <c r="X316" s="837"/>
      <c r="Y316" s="837"/>
      <c r="Z316" s="838"/>
      <c r="AA316" s="251"/>
      <c r="AB316" s="59"/>
      <c r="AC316" s="219"/>
      <c r="AD316" s="222"/>
      <c r="AE316" s="219"/>
      <c r="AF316" s="219"/>
      <c r="AG316" s="219"/>
      <c r="AH316" s="219"/>
      <c r="AI316" s="219"/>
      <c r="AJ316" s="219"/>
      <c r="AK316" s="219"/>
      <c r="AL316" s="219"/>
      <c r="AM316" s="219"/>
      <c r="AN316" s="219"/>
      <c r="AO316" s="219"/>
      <c r="AP316" s="219"/>
      <c r="AQ316" s="219"/>
      <c r="AR316" s="219"/>
      <c r="AS316" s="219"/>
      <c r="AT316" s="219"/>
      <c r="AU316" s="219"/>
      <c r="AV316" s="219"/>
      <c r="AW316" s="219"/>
      <c r="AX316" s="219"/>
      <c r="AY316" s="219"/>
      <c r="AZ316" s="219"/>
      <c r="BA316" s="219"/>
      <c r="BB316" s="219"/>
      <c r="BC316" s="219"/>
      <c r="BD316" s="219"/>
      <c r="BE316" s="219"/>
      <c r="BF316" s="219"/>
      <c r="BG316" s="219"/>
      <c r="BH316" s="219"/>
      <c r="BI316" s="219"/>
      <c r="BJ316" s="219"/>
      <c r="BK316" s="219"/>
      <c r="BL316" s="219"/>
      <c r="BM316" s="219"/>
      <c r="BN316" s="219"/>
      <c r="BO316" s="219"/>
      <c r="BP316" s="219"/>
      <c r="BQ316" s="219"/>
      <c r="BR316" s="219"/>
      <c r="BS316" s="219"/>
      <c r="BT316" s="219"/>
      <c r="BU316" s="219"/>
      <c r="BV316" s="219"/>
      <c r="BW316" s="219"/>
      <c r="BX316" s="219"/>
      <c r="BY316" s="219"/>
      <c r="BZ316" s="219"/>
      <c r="CA316" s="219"/>
      <c r="CB316" s="219"/>
      <c r="CC316" s="219"/>
      <c r="CD316" s="219"/>
      <c r="CE316" s="59"/>
      <c r="CF316" s="59"/>
      <c r="CG316" s="59"/>
      <c r="CH316" s="59"/>
      <c r="CI316" s="59"/>
      <c r="CJ316" s="59"/>
      <c r="CK316" s="59"/>
      <c r="CL316" s="59"/>
      <c r="CM316" s="59"/>
      <c r="CN316" s="59"/>
      <c r="CO316" s="59"/>
      <c r="CP316" s="59"/>
      <c r="CQ316" s="59"/>
    </row>
    <row r="317" spans="1:95" s="1" customFormat="1" ht="27.95" customHeight="1" x14ac:dyDescent="0.2">
      <c r="A317" s="372"/>
      <c r="B317" s="239"/>
      <c r="C317" s="170" t="s">
        <v>1006</v>
      </c>
      <c r="D317" s="694"/>
      <c r="E317" s="695"/>
      <c r="F317" s="694"/>
      <c r="G317" s="695"/>
      <c r="H317" s="694"/>
      <c r="I317" s="695"/>
      <c r="J317" s="694"/>
      <c r="K317" s="695"/>
      <c r="L317" s="694"/>
      <c r="M317" s="695"/>
      <c r="N317" s="694"/>
      <c r="O317" s="695"/>
      <c r="P317" s="694"/>
      <c r="Q317" s="695"/>
      <c r="R317" s="694"/>
      <c r="S317" s="695"/>
      <c r="T317" s="694"/>
      <c r="U317" s="695"/>
      <c r="V317" s="694"/>
      <c r="W317" s="695"/>
      <c r="X317" s="778"/>
      <c r="Y317" s="779"/>
      <c r="Z317" s="780"/>
      <c r="AA317" s="251">
        <f>IF(OR(COUNTIF($D$315:$W$315,"s"),COUNTIF($X$315,"na")),1,COUNTIF(D317:W317, "a"))</f>
        <v>0</v>
      </c>
      <c r="AB317" s="437"/>
      <c r="AC317" s="219"/>
      <c r="AD317" s="222"/>
      <c r="AE317" s="219"/>
      <c r="AF317" s="219"/>
      <c r="AG317" s="219"/>
      <c r="AH317" s="219"/>
      <c r="AI317" s="219"/>
      <c r="AJ317" s="219"/>
      <c r="AK317" s="219"/>
      <c r="AL317" s="219"/>
      <c r="AM317" s="219"/>
      <c r="AN317" s="219"/>
      <c r="AO317" s="219"/>
      <c r="AP317" s="219"/>
      <c r="AQ317" s="219"/>
      <c r="AR317" s="219"/>
      <c r="AS317" s="219"/>
      <c r="AT317" s="219"/>
      <c r="AU317" s="219"/>
      <c r="AV317" s="219"/>
      <c r="AW317" s="219"/>
      <c r="AX317" s="219"/>
      <c r="AY317" s="219"/>
      <c r="AZ317" s="219"/>
      <c r="BA317" s="219"/>
      <c r="BB317" s="219"/>
      <c r="BC317" s="219"/>
      <c r="BD317" s="219"/>
      <c r="BE317" s="219"/>
      <c r="BF317" s="219"/>
      <c r="BG317" s="219"/>
      <c r="BH317" s="219"/>
      <c r="BI317" s="219"/>
      <c r="BJ317" s="219"/>
      <c r="BK317" s="219"/>
      <c r="BL317" s="219"/>
      <c r="BM317" s="219"/>
      <c r="BN317" s="219"/>
      <c r="BO317" s="219"/>
      <c r="BP317" s="219"/>
      <c r="BQ317" s="219"/>
      <c r="BR317" s="219"/>
      <c r="BS317" s="219"/>
      <c r="BT317" s="219"/>
      <c r="BU317" s="219"/>
      <c r="BV317" s="219"/>
      <c r="BW317" s="219"/>
      <c r="BX317" s="219"/>
      <c r="BY317" s="219"/>
      <c r="BZ317" s="219"/>
      <c r="CA317" s="219"/>
      <c r="CB317" s="219"/>
      <c r="CC317" s="219"/>
      <c r="CD317" s="219"/>
      <c r="CE317" s="59"/>
      <c r="CF317" s="59"/>
      <c r="CG317" s="59"/>
      <c r="CH317" s="59"/>
      <c r="CI317" s="59"/>
      <c r="CJ317" s="59"/>
      <c r="CK317" s="59"/>
      <c r="CL317" s="59"/>
      <c r="CM317" s="59"/>
      <c r="CN317" s="59"/>
      <c r="CO317" s="59"/>
      <c r="CP317" s="59"/>
      <c r="CQ317" s="59"/>
    </row>
    <row r="318" spans="1:95" s="1" customFormat="1" ht="27.95" customHeight="1" x14ac:dyDescent="0.2">
      <c r="A318" s="372"/>
      <c r="B318" s="239"/>
      <c r="C318" s="170" t="s">
        <v>1007</v>
      </c>
      <c r="D318" s="626"/>
      <c r="E318" s="673"/>
      <c r="F318" s="626"/>
      <c r="G318" s="673"/>
      <c r="H318" s="626"/>
      <c r="I318" s="673"/>
      <c r="J318" s="626"/>
      <c r="K318" s="673"/>
      <c r="L318" s="626"/>
      <c r="M318" s="673"/>
      <c r="N318" s="626"/>
      <c r="O318" s="673"/>
      <c r="P318" s="626"/>
      <c r="Q318" s="673"/>
      <c r="R318" s="626"/>
      <c r="S318" s="673"/>
      <c r="T318" s="626"/>
      <c r="U318" s="673"/>
      <c r="V318" s="626"/>
      <c r="W318" s="673"/>
      <c r="X318" s="781"/>
      <c r="Y318" s="779"/>
      <c r="Z318" s="780"/>
      <c r="AA318" s="251">
        <f t="shared" ref="AA318:AA321" si="40">IF(OR(COUNTIF($D$315:$W$315,"s"),COUNTIF($X$315,"na")),1,COUNTIF(D318:W318, "a"))</f>
        <v>0</v>
      </c>
      <c r="AB318" s="437"/>
      <c r="AC318" s="219"/>
      <c r="AD318" s="222"/>
      <c r="AE318" s="219"/>
      <c r="AF318" s="219"/>
      <c r="AG318" s="219"/>
      <c r="AH318" s="219"/>
      <c r="AI318" s="219"/>
      <c r="AJ318" s="219"/>
      <c r="AK318" s="219"/>
      <c r="AL318" s="219"/>
      <c r="AM318" s="219"/>
      <c r="AN318" s="219"/>
      <c r="AO318" s="219"/>
      <c r="AP318" s="219"/>
      <c r="AQ318" s="219"/>
      <c r="AR318" s="219"/>
      <c r="AS318" s="219"/>
      <c r="AT318" s="219"/>
      <c r="AU318" s="219"/>
      <c r="AV318" s="219"/>
      <c r="AW318" s="219"/>
      <c r="AX318" s="219"/>
      <c r="AY318" s="219"/>
      <c r="AZ318" s="219"/>
      <c r="BA318" s="219"/>
      <c r="BB318" s="219"/>
      <c r="BC318" s="219"/>
      <c r="BD318" s="219"/>
      <c r="BE318" s="219"/>
      <c r="BF318" s="219"/>
      <c r="BG318" s="219"/>
      <c r="BH318" s="219"/>
      <c r="BI318" s="219"/>
      <c r="BJ318" s="219"/>
      <c r="BK318" s="219"/>
      <c r="BL318" s="219"/>
      <c r="BM318" s="219"/>
      <c r="BN318" s="219"/>
      <c r="BO318" s="219"/>
      <c r="BP318" s="219"/>
      <c r="BQ318" s="219"/>
      <c r="BR318" s="219"/>
      <c r="BS318" s="219"/>
      <c r="BT318" s="219"/>
      <c r="BU318" s="219"/>
      <c r="BV318" s="219"/>
      <c r="BW318" s="219"/>
      <c r="BX318" s="219"/>
      <c r="BY318" s="219"/>
      <c r="BZ318" s="219"/>
      <c r="CA318" s="219"/>
      <c r="CB318" s="219"/>
      <c r="CC318" s="219"/>
      <c r="CD318" s="219"/>
      <c r="CE318" s="59"/>
      <c r="CF318" s="59"/>
      <c r="CG318" s="59"/>
      <c r="CH318" s="59"/>
      <c r="CI318" s="59"/>
      <c r="CJ318" s="59"/>
      <c r="CK318" s="59"/>
      <c r="CL318" s="59"/>
      <c r="CM318" s="59"/>
      <c r="CN318" s="59"/>
      <c r="CO318" s="59"/>
      <c r="CP318" s="59"/>
      <c r="CQ318" s="59"/>
    </row>
    <row r="319" spans="1:95" s="1" customFormat="1" ht="27.95" customHeight="1" x14ac:dyDescent="0.2">
      <c r="A319" s="372"/>
      <c r="B319" s="239"/>
      <c r="C319" s="170" t="s">
        <v>1008</v>
      </c>
      <c r="D319" s="626"/>
      <c r="E319" s="673"/>
      <c r="F319" s="626"/>
      <c r="G319" s="673"/>
      <c r="H319" s="626"/>
      <c r="I319" s="673"/>
      <c r="J319" s="626"/>
      <c r="K319" s="673"/>
      <c r="L319" s="626"/>
      <c r="M319" s="673"/>
      <c r="N319" s="626"/>
      <c r="O319" s="673"/>
      <c r="P319" s="626"/>
      <c r="Q319" s="673"/>
      <c r="R319" s="626"/>
      <c r="S319" s="673"/>
      <c r="T319" s="626"/>
      <c r="U319" s="673"/>
      <c r="V319" s="626"/>
      <c r="W319" s="673"/>
      <c r="X319" s="781"/>
      <c r="Y319" s="779"/>
      <c r="Z319" s="780"/>
      <c r="AA319" s="251">
        <f t="shared" si="40"/>
        <v>0</v>
      </c>
      <c r="AB319" s="437"/>
      <c r="AC319" s="219"/>
      <c r="AD319" s="222"/>
      <c r="AE319" s="219"/>
      <c r="AF319" s="219"/>
      <c r="AG319" s="219"/>
      <c r="AH319" s="219"/>
      <c r="AI319" s="219"/>
      <c r="AJ319" s="219"/>
      <c r="AK319" s="219"/>
      <c r="AL319" s="219"/>
      <c r="AM319" s="219"/>
      <c r="AN319" s="219"/>
      <c r="AO319" s="219"/>
      <c r="AP319" s="219"/>
      <c r="AQ319" s="219"/>
      <c r="AR319" s="219"/>
      <c r="AS319" s="219"/>
      <c r="AT319" s="219"/>
      <c r="AU319" s="219"/>
      <c r="AV319" s="219"/>
      <c r="AW319" s="219"/>
      <c r="AX319" s="219"/>
      <c r="AY319" s="219"/>
      <c r="AZ319" s="219"/>
      <c r="BA319" s="219"/>
      <c r="BB319" s="219"/>
      <c r="BC319" s="219"/>
      <c r="BD319" s="219"/>
      <c r="BE319" s="219"/>
      <c r="BF319" s="219"/>
      <c r="BG319" s="219"/>
      <c r="BH319" s="219"/>
      <c r="BI319" s="219"/>
      <c r="BJ319" s="219"/>
      <c r="BK319" s="219"/>
      <c r="BL319" s="219"/>
      <c r="BM319" s="219"/>
      <c r="BN319" s="219"/>
      <c r="BO319" s="219"/>
      <c r="BP319" s="219"/>
      <c r="BQ319" s="219"/>
      <c r="BR319" s="219"/>
      <c r="BS319" s="219"/>
      <c r="BT319" s="219"/>
      <c r="BU319" s="219"/>
      <c r="BV319" s="219"/>
      <c r="BW319" s="219"/>
      <c r="BX319" s="219"/>
      <c r="BY319" s="219"/>
      <c r="BZ319" s="219"/>
      <c r="CA319" s="219"/>
      <c r="CB319" s="219"/>
      <c r="CC319" s="219"/>
      <c r="CD319" s="219"/>
      <c r="CE319" s="59"/>
      <c r="CF319" s="59"/>
      <c r="CG319" s="59"/>
      <c r="CH319" s="59"/>
      <c r="CI319" s="59"/>
      <c r="CJ319" s="59"/>
      <c r="CK319" s="59"/>
      <c r="CL319" s="59"/>
      <c r="CM319" s="59"/>
      <c r="CN319" s="59"/>
      <c r="CO319" s="59"/>
      <c r="CP319" s="59"/>
      <c r="CQ319" s="59"/>
    </row>
    <row r="320" spans="1:95" s="1" customFormat="1" ht="27.95" customHeight="1" x14ac:dyDescent="0.2">
      <c r="A320" s="372"/>
      <c r="B320" s="239"/>
      <c r="C320" s="170" t="s">
        <v>1009</v>
      </c>
      <c r="D320" s="626"/>
      <c r="E320" s="673"/>
      <c r="F320" s="626"/>
      <c r="G320" s="673"/>
      <c r="H320" s="626"/>
      <c r="I320" s="673"/>
      <c r="J320" s="626"/>
      <c r="K320" s="673"/>
      <c r="L320" s="626"/>
      <c r="M320" s="673"/>
      <c r="N320" s="626"/>
      <c r="O320" s="673"/>
      <c r="P320" s="626"/>
      <c r="Q320" s="673"/>
      <c r="R320" s="626"/>
      <c r="S320" s="673"/>
      <c r="T320" s="626"/>
      <c r="U320" s="673"/>
      <c r="V320" s="626"/>
      <c r="W320" s="673"/>
      <c r="X320" s="781"/>
      <c r="Y320" s="779"/>
      <c r="Z320" s="780"/>
      <c r="AA320" s="251">
        <f t="shared" si="40"/>
        <v>0</v>
      </c>
      <c r="AB320" s="437"/>
      <c r="AC320" s="219"/>
      <c r="AD320" s="222"/>
      <c r="AE320" s="219"/>
      <c r="AF320" s="219"/>
      <c r="AG320" s="219"/>
      <c r="AH320" s="219"/>
      <c r="AI320" s="219"/>
      <c r="AJ320" s="219"/>
      <c r="AK320" s="219"/>
      <c r="AL320" s="219"/>
      <c r="AM320" s="219"/>
      <c r="AN320" s="219"/>
      <c r="AO320" s="219"/>
      <c r="AP320" s="219"/>
      <c r="AQ320" s="219"/>
      <c r="AR320" s="219"/>
      <c r="AS320" s="219"/>
      <c r="AT320" s="219"/>
      <c r="AU320" s="219"/>
      <c r="AV320" s="219"/>
      <c r="AW320" s="219"/>
      <c r="AX320" s="219"/>
      <c r="AY320" s="219"/>
      <c r="AZ320" s="219"/>
      <c r="BA320" s="219"/>
      <c r="BB320" s="219"/>
      <c r="BC320" s="219"/>
      <c r="BD320" s="219"/>
      <c r="BE320" s="219"/>
      <c r="BF320" s="219"/>
      <c r="BG320" s="219"/>
      <c r="BH320" s="219"/>
      <c r="BI320" s="219"/>
      <c r="BJ320" s="219"/>
      <c r="BK320" s="219"/>
      <c r="BL320" s="219"/>
      <c r="BM320" s="219"/>
      <c r="BN320" s="219"/>
      <c r="BO320" s="219"/>
      <c r="BP320" s="219"/>
      <c r="BQ320" s="219"/>
      <c r="BR320" s="219"/>
      <c r="BS320" s="219"/>
      <c r="BT320" s="219"/>
      <c r="BU320" s="219"/>
      <c r="BV320" s="219"/>
      <c r="BW320" s="219"/>
      <c r="BX320" s="219"/>
      <c r="BY320" s="219"/>
      <c r="BZ320" s="219"/>
      <c r="CA320" s="219"/>
      <c r="CB320" s="219"/>
      <c r="CC320" s="219"/>
      <c r="CD320" s="219"/>
      <c r="CE320" s="59"/>
      <c r="CF320" s="59"/>
      <c r="CG320" s="59"/>
      <c r="CH320" s="59"/>
      <c r="CI320" s="59"/>
      <c r="CJ320" s="59"/>
      <c r="CK320" s="59"/>
      <c r="CL320" s="59"/>
      <c r="CM320" s="59"/>
      <c r="CN320" s="59"/>
      <c r="CO320" s="59"/>
      <c r="CP320" s="59"/>
      <c r="CQ320" s="59"/>
    </row>
    <row r="321" spans="1:95" s="1" customFormat="1" ht="27.95" customHeight="1" x14ac:dyDescent="0.2">
      <c r="A321" s="372"/>
      <c r="B321" s="245"/>
      <c r="C321" s="174" t="s">
        <v>1074</v>
      </c>
      <c r="D321" s="626"/>
      <c r="E321" s="673"/>
      <c r="F321" s="626"/>
      <c r="G321" s="673"/>
      <c r="H321" s="626"/>
      <c r="I321" s="673"/>
      <c r="J321" s="626"/>
      <c r="K321" s="673"/>
      <c r="L321" s="626"/>
      <c r="M321" s="673"/>
      <c r="N321" s="626"/>
      <c r="O321" s="673"/>
      <c r="P321" s="626"/>
      <c r="Q321" s="673"/>
      <c r="R321" s="626"/>
      <c r="S321" s="673"/>
      <c r="T321" s="626"/>
      <c r="U321" s="673"/>
      <c r="V321" s="626"/>
      <c r="W321" s="673"/>
      <c r="X321" s="896"/>
      <c r="Y321" s="897"/>
      <c r="Z321" s="898"/>
      <c r="AA321" s="251">
        <f t="shared" si="40"/>
        <v>0</v>
      </c>
      <c r="AB321" s="437"/>
      <c r="AC321" s="219"/>
      <c r="AD321" s="222"/>
      <c r="AE321" s="219"/>
      <c r="AF321" s="219"/>
      <c r="AG321" s="219"/>
      <c r="AH321" s="219"/>
      <c r="AI321" s="219"/>
      <c r="AJ321" s="219"/>
      <c r="AK321" s="219"/>
      <c r="AL321" s="219"/>
      <c r="AM321" s="219"/>
      <c r="AN321" s="219"/>
      <c r="AO321" s="219"/>
      <c r="AP321" s="219"/>
      <c r="AQ321" s="219"/>
      <c r="AR321" s="219"/>
      <c r="AS321" s="219"/>
      <c r="AT321" s="219"/>
      <c r="AU321" s="219"/>
      <c r="AV321" s="219"/>
      <c r="AW321" s="219"/>
      <c r="AX321" s="219"/>
      <c r="AY321" s="219"/>
      <c r="AZ321" s="219"/>
      <c r="BA321" s="219"/>
      <c r="BB321" s="219"/>
      <c r="BC321" s="219"/>
      <c r="BD321" s="219"/>
      <c r="BE321" s="219"/>
      <c r="BF321" s="219"/>
      <c r="BG321" s="219"/>
      <c r="BH321" s="219"/>
      <c r="BI321" s="219"/>
      <c r="BJ321" s="219"/>
      <c r="BK321" s="219"/>
      <c r="BL321" s="219"/>
      <c r="BM321" s="219"/>
      <c r="BN321" s="219"/>
      <c r="BO321" s="219"/>
      <c r="BP321" s="219"/>
      <c r="BQ321" s="219"/>
      <c r="BR321" s="219"/>
      <c r="BS321" s="219"/>
      <c r="BT321" s="219"/>
      <c r="BU321" s="219"/>
      <c r="BV321" s="219"/>
      <c r="BW321" s="219"/>
      <c r="BX321" s="219"/>
      <c r="BY321" s="219"/>
      <c r="BZ321" s="219"/>
      <c r="CA321" s="219"/>
      <c r="CB321" s="219"/>
      <c r="CC321" s="219"/>
      <c r="CD321" s="219"/>
      <c r="CE321" s="59"/>
      <c r="CF321" s="59"/>
      <c r="CG321" s="59"/>
      <c r="CH321" s="59"/>
      <c r="CI321" s="59"/>
      <c r="CJ321" s="59"/>
      <c r="CK321" s="59"/>
      <c r="CL321" s="59"/>
      <c r="CM321" s="59"/>
      <c r="CN321" s="59"/>
      <c r="CO321" s="59"/>
      <c r="CP321" s="59"/>
      <c r="CQ321" s="59"/>
    </row>
    <row r="322" spans="1:95" s="1" customFormat="1" ht="45" customHeight="1" x14ac:dyDescent="0.2">
      <c r="A322" s="372"/>
      <c r="B322" s="261" t="s">
        <v>1010</v>
      </c>
      <c r="C322" s="126" t="s">
        <v>1011</v>
      </c>
      <c r="D322" s="694"/>
      <c r="E322" s="695"/>
      <c r="F322" s="694"/>
      <c r="G322" s="695"/>
      <c r="H322" s="694"/>
      <c r="I322" s="695"/>
      <c r="J322" s="694"/>
      <c r="K322" s="695"/>
      <c r="L322" s="694"/>
      <c r="M322" s="695"/>
      <c r="N322" s="694"/>
      <c r="O322" s="695"/>
      <c r="P322" s="694"/>
      <c r="Q322" s="695"/>
      <c r="R322" s="694"/>
      <c r="S322" s="695"/>
      <c r="T322" s="694"/>
      <c r="U322" s="695"/>
      <c r="V322" s="694"/>
      <c r="W322" s="695"/>
      <c r="X322" s="574"/>
      <c r="Y322" s="114">
        <f t="shared" ref="Y322:Y323" si="41">IF(OR(D322="s",F322="s",H322="s",J322="s",L322="s",N322="s",P322="s",R322="s",T322="s",V322="s"), 0, IF(OR(D322="a",F322="a",H322="a",J322="a",L322="a",N322="a",P322="a",R322="a",T322="a",V322="a"),Z322,0))</f>
        <v>0</v>
      </c>
      <c r="Z322" s="371">
        <f>IF(X322="na",0,30)</f>
        <v>30</v>
      </c>
      <c r="AA322" s="253">
        <f>IF(OR(COUNTIF(D323:W323,"a")+COUNTIF(D323:W323,"s")+COUNTIF(X323:X323,"na")&gt;0),0,(COUNTIF(D322:W322,"a")+COUNTIF(D322:W322,"s")+COUNTIF(X322,"na")))</f>
        <v>0</v>
      </c>
      <c r="AB322" s="249"/>
      <c r="AC322" s="219"/>
      <c r="AD322" s="222"/>
      <c r="AE322" s="219"/>
      <c r="AF322" s="219"/>
      <c r="AG322" s="219"/>
      <c r="AH322" s="219"/>
      <c r="AI322" s="219"/>
      <c r="AJ322" s="219"/>
      <c r="AK322" s="219"/>
      <c r="AL322" s="219"/>
      <c r="AM322" s="219"/>
      <c r="AN322" s="219"/>
      <c r="AO322" s="219"/>
      <c r="AP322" s="219"/>
      <c r="AQ322" s="219"/>
      <c r="AR322" s="219"/>
      <c r="AS322" s="219"/>
      <c r="AT322" s="219"/>
      <c r="AU322" s="219"/>
      <c r="AV322" s="219"/>
      <c r="AW322" s="219"/>
      <c r="AX322" s="219"/>
      <c r="AY322" s="219"/>
      <c r="AZ322" s="219"/>
      <c r="BA322" s="219"/>
      <c r="BB322" s="219"/>
      <c r="BC322" s="219"/>
      <c r="BD322" s="219"/>
      <c r="BE322" s="219"/>
      <c r="BF322" s="219"/>
      <c r="BG322" s="219"/>
      <c r="BH322" s="219"/>
      <c r="BI322" s="219"/>
      <c r="BJ322" s="219"/>
      <c r="BK322" s="219"/>
      <c r="BL322" s="219"/>
      <c r="BM322" s="219"/>
      <c r="BN322" s="219"/>
      <c r="BO322" s="219"/>
      <c r="BP322" s="219"/>
      <c r="BQ322" s="219"/>
      <c r="BR322" s="219"/>
      <c r="BS322" s="219"/>
      <c r="BT322" s="219"/>
      <c r="BU322" s="219"/>
      <c r="BV322" s="219"/>
      <c r="BW322" s="219"/>
      <c r="BX322" s="219"/>
      <c r="BY322" s="219"/>
      <c r="BZ322" s="219"/>
      <c r="CA322" s="219"/>
      <c r="CB322" s="219"/>
      <c r="CC322" s="219"/>
      <c r="CD322" s="219"/>
      <c r="CE322" s="219"/>
      <c r="CF322" s="219"/>
      <c r="CG322" s="59"/>
      <c r="CH322" s="59"/>
      <c r="CI322" s="59"/>
      <c r="CJ322" s="59"/>
      <c r="CK322" s="59"/>
      <c r="CL322" s="59"/>
      <c r="CM322" s="59"/>
    </row>
    <row r="323" spans="1:95" s="1" customFormat="1" ht="45" customHeight="1" thickBot="1" x14ac:dyDescent="0.25">
      <c r="A323" s="361"/>
      <c r="B323" s="291" t="s">
        <v>1012</v>
      </c>
      <c r="C323" s="576" t="s">
        <v>1013</v>
      </c>
      <c r="D323" s="634"/>
      <c r="E323" s="767"/>
      <c r="F323" s="634"/>
      <c r="G323" s="767"/>
      <c r="H323" s="634"/>
      <c r="I323" s="767"/>
      <c r="J323" s="634"/>
      <c r="K323" s="767"/>
      <c r="L323" s="634"/>
      <c r="M323" s="767"/>
      <c r="N323" s="634"/>
      <c r="O323" s="767"/>
      <c r="P323" s="634"/>
      <c r="Q323" s="767"/>
      <c r="R323" s="634"/>
      <c r="S323" s="767"/>
      <c r="T323" s="634"/>
      <c r="U323" s="767"/>
      <c r="V323" s="634"/>
      <c r="W323" s="767"/>
      <c r="X323" s="577"/>
      <c r="Y323" s="578">
        <f t="shared" si="41"/>
        <v>0</v>
      </c>
      <c r="Z323" s="579">
        <f>IF(X322="na",0,15)</f>
        <v>15</v>
      </c>
      <c r="AA323" s="253">
        <f>IF(OR(COUNTIF(D322:W322,"a")+COUNTIF(D322:W322,"s")+COUNTIF(X322:X322,"na")&gt;0),0,(COUNTIF(D323:W323,"a")+COUNTIF(D323:W323,"s")+COUNTIF(X323,"na")))</f>
        <v>0</v>
      </c>
      <c r="AB323" s="249"/>
      <c r="AC323" s="219"/>
      <c r="AD323" s="222"/>
      <c r="AE323" s="219"/>
      <c r="AF323" s="219"/>
      <c r="AG323" s="219"/>
      <c r="AH323" s="219"/>
      <c r="AI323" s="219"/>
      <c r="AJ323" s="219"/>
      <c r="AK323" s="219"/>
      <c r="AL323" s="219"/>
      <c r="AM323" s="219"/>
      <c r="AN323" s="219"/>
      <c r="AO323" s="219"/>
      <c r="AP323" s="219"/>
      <c r="AQ323" s="219"/>
      <c r="AR323" s="219"/>
      <c r="AS323" s="219"/>
      <c r="AT323" s="219"/>
      <c r="AU323" s="219"/>
      <c r="AV323" s="219"/>
      <c r="AW323" s="219"/>
      <c r="AX323" s="219"/>
      <c r="AY323" s="219"/>
      <c r="AZ323" s="219"/>
      <c r="BA323" s="219"/>
      <c r="BB323" s="219"/>
      <c r="BC323" s="219"/>
      <c r="BD323" s="219"/>
      <c r="BE323" s="219"/>
      <c r="BF323" s="219"/>
      <c r="BG323" s="219"/>
      <c r="BH323" s="219"/>
      <c r="BI323" s="219"/>
      <c r="BJ323" s="219"/>
      <c r="BK323" s="219"/>
      <c r="BL323" s="219"/>
      <c r="BM323" s="219"/>
      <c r="BN323" s="219"/>
      <c r="BO323" s="219"/>
      <c r="BP323" s="219"/>
      <c r="BQ323" s="219"/>
      <c r="BR323" s="219"/>
      <c r="BS323" s="219"/>
      <c r="BT323" s="219"/>
      <c r="BU323" s="219"/>
      <c r="BV323" s="219"/>
      <c r="BW323" s="219"/>
      <c r="BX323" s="219"/>
      <c r="BY323" s="219"/>
      <c r="BZ323" s="219"/>
      <c r="CA323" s="219"/>
      <c r="CB323" s="219"/>
      <c r="CC323" s="219"/>
      <c r="CD323" s="219"/>
      <c r="CE323" s="219"/>
      <c r="CF323" s="219"/>
      <c r="CG323" s="59"/>
      <c r="CH323" s="59"/>
      <c r="CI323" s="59"/>
      <c r="CJ323" s="59"/>
      <c r="CK323" s="59"/>
      <c r="CL323" s="59"/>
      <c r="CM323" s="59"/>
    </row>
    <row r="324" spans="1:95" s="1" customFormat="1" ht="30" customHeight="1" x14ac:dyDescent="0.2">
      <c r="A324" s="358"/>
      <c r="B324" s="191"/>
      <c r="C324" s="580" t="s">
        <v>1014</v>
      </c>
      <c r="D324" s="710"/>
      <c r="E324" s="710"/>
      <c r="F324" s="710"/>
      <c r="G324" s="710"/>
      <c r="H324" s="710"/>
      <c r="I324" s="710"/>
      <c r="J324" s="710"/>
      <c r="K324" s="710"/>
      <c r="L324" s="710"/>
      <c r="M324" s="710"/>
      <c r="N324" s="710"/>
      <c r="O324" s="710"/>
      <c r="P324" s="710"/>
      <c r="Q324" s="710"/>
      <c r="R324" s="710"/>
      <c r="S324" s="710"/>
      <c r="T324" s="710"/>
      <c r="U324" s="710"/>
      <c r="V324" s="710"/>
      <c r="W324" s="710"/>
      <c r="X324" s="710"/>
      <c r="Y324" s="710"/>
      <c r="Z324" s="856"/>
      <c r="AA324" s="251"/>
      <c r="AB324" s="59"/>
      <c r="AC324" s="219"/>
      <c r="AD324" s="222"/>
      <c r="AE324" s="219"/>
      <c r="AF324" s="219"/>
      <c r="AG324" s="219"/>
      <c r="AH324" s="219"/>
      <c r="AI324" s="219"/>
      <c r="AJ324" s="219"/>
      <c r="AK324" s="219"/>
      <c r="AL324" s="219"/>
      <c r="AM324" s="219"/>
      <c r="AN324" s="219"/>
      <c r="AO324" s="219"/>
      <c r="AP324" s="219"/>
      <c r="AQ324" s="219"/>
      <c r="AR324" s="219"/>
      <c r="AS324" s="219"/>
      <c r="AT324" s="219"/>
      <c r="AU324" s="219"/>
      <c r="AV324" s="219"/>
      <c r="AW324" s="219"/>
      <c r="AX324" s="219"/>
      <c r="AY324" s="219"/>
      <c r="AZ324" s="219"/>
      <c r="BA324" s="219"/>
      <c r="BB324" s="219"/>
      <c r="BC324" s="219"/>
      <c r="BD324" s="219"/>
      <c r="BE324" s="219"/>
      <c r="BF324" s="219"/>
      <c r="BG324" s="219"/>
      <c r="BH324" s="219"/>
      <c r="BI324" s="219"/>
      <c r="BJ324" s="219"/>
      <c r="BK324" s="219"/>
      <c r="BL324" s="219"/>
      <c r="BM324" s="219"/>
      <c r="BN324" s="219"/>
      <c r="BO324" s="219"/>
      <c r="BP324" s="219"/>
      <c r="BQ324" s="219"/>
      <c r="BR324" s="219"/>
      <c r="BS324" s="219"/>
      <c r="BT324" s="219"/>
      <c r="BU324" s="219"/>
      <c r="BV324" s="219"/>
      <c r="BW324" s="219"/>
      <c r="BX324" s="219"/>
      <c r="BY324" s="219"/>
      <c r="BZ324" s="219"/>
      <c r="CA324" s="219"/>
      <c r="CB324" s="219"/>
      <c r="CC324" s="219"/>
      <c r="CD324" s="219"/>
      <c r="CE324" s="59"/>
      <c r="CF324" s="59"/>
      <c r="CG324" s="59"/>
      <c r="CH324" s="59"/>
      <c r="CI324" s="59"/>
      <c r="CJ324" s="59"/>
      <c r="CK324" s="59"/>
      <c r="CL324" s="59"/>
      <c r="CM324" s="59"/>
      <c r="CN324" s="59"/>
      <c r="CO324" s="59"/>
      <c r="CP324" s="59"/>
      <c r="CQ324" s="59"/>
    </row>
    <row r="325" spans="1:95" s="1" customFormat="1" ht="45" customHeight="1" x14ac:dyDescent="0.2">
      <c r="A325" s="372" t="s">
        <v>549</v>
      </c>
      <c r="B325" s="247" t="s">
        <v>1015</v>
      </c>
      <c r="C325" s="170" t="s">
        <v>1239</v>
      </c>
      <c r="D325" s="707"/>
      <c r="E325" s="708"/>
      <c r="F325" s="707"/>
      <c r="G325" s="708"/>
      <c r="H325" s="707"/>
      <c r="I325" s="708"/>
      <c r="J325" s="707"/>
      <c r="K325" s="708"/>
      <c r="L325" s="707"/>
      <c r="M325" s="708"/>
      <c r="N325" s="707"/>
      <c r="O325" s="708"/>
      <c r="P325" s="707"/>
      <c r="Q325" s="708"/>
      <c r="R325" s="707"/>
      <c r="S325" s="708"/>
      <c r="T325" s="707"/>
      <c r="U325" s="708"/>
      <c r="V325" s="707"/>
      <c r="W325" s="708"/>
      <c r="X325" s="550"/>
      <c r="Y325" s="115">
        <f t="shared" ref="Y325" si="42">IF(OR(D325="s",F325="s",H325="s",J325="s",L325="s",N325="s",P325="s",R325="s",T325="s",V325="s"), 0, IF(OR(D325="a",F325="a",H325="a",J325="a",L325="a",N325="a",P325="a",R325="a",T325="a",V325="a"),Z325,0))</f>
        <v>0</v>
      </c>
      <c r="Z325" s="376">
        <v>15</v>
      </c>
      <c r="AA325" s="251">
        <f>COUNTIF(D325:W325,"a")+COUNTIF(D325:W325,"s")</f>
        <v>0</v>
      </c>
      <c r="AB325" s="437"/>
      <c r="AC325" s="219"/>
      <c r="AD325" s="222"/>
      <c r="AE325" s="219"/>
      <c r="AF325" s="219"/>
      <c r="AG325" s="219"/>
      <c r="AH325" s="219"/>
      <c r="AI325" s="219"/>
      <c r="AJ325" s="219"/>
      <c r="AK325" s="219"/>
      <c r="AL325" s="219"/>
      <c r="AM325" s="219"/>
      <c r="AN325" s="219"/>
      <c r="AO325" s="219"/>
      <c r="AP325" s="219"/>
      <c r="AQ325" s="219"/>
      <c r="AR325" s="219"/>
      <c r="AS325" s="219"/>
      <c r="AT325" s="219"/>
      <c r="AU325" s="219"/>
      <c r="AV325" s="219"/>
      <c r="AW325" s="219"/>
      <c r="AX325" s="219"/>
      <c r="AY325" s="219"/>
      <c r="AZ325" s="219"/>
      <c r="BA325" s="219"/>
      <c r="BB325" s="219"/>
      <c r="BC325" s="219"/>
      <c r="BD325" s="219"/>
      <c r="BE325" s="219"/>
      <c r="BF325" s="219"/>
      <c r="BG325" s="219"/>
      <c r="BH325" s="219"/>
      <c r="BI325" s="219"/>
      <c r="BJ325" s="219"/>
      <c r="BK325" s="219"/>
      <c r="BL325" s="219"/>
      <c r="BM325" s="219"/>
      <c r="BN325" s="219"/>
      <c r="BO325" s="219"/>
      <c r="BP325" s="219"/>
      <c r="BQ325" s="219"/>
      <c r="BR325" s="219"/>
      <c r="BS325" s="219"/>
      <c r="BT325" s="219"/>
      <c r="BU325" s="219"/>
      <c r="BV325" s="219"/>
      <c r="BW325" s="219"/>
      <c r="BX325" s="219"/>
      <c r="BY325" s="219"/>
      <c r="BZ325" s="219"/>
      <c r="CA325" s="219"/>
      <c r="CB325" s="219"/>
      <c r="CC325" s="219"/>
      <c r="CD325" s="219"/>
      <c r="CE325" s="59"/>
      <c r="CF325" s="59"/>
      <c r="CG325" s="59"/>
      <c r="CH325" s="59"/>
      <c r="CI325" s="59"/>
      <c r="CJ325" s="59"/>
      <c r="CK325" s="59"/>
      <c r="CL325" s="59"/>
      <c r="CM325" s="59"/>
      <c r="CN325" s="59"/>
      <c r="CO325" s="59"/>
      <c r="CP325" s="59"/>
      <c r="CQ325" s="59"/>
    </row>
    <row r="326" spans="1:95" s="1" customFormat="1" ht="30" customHeight="1" x14ac:dyDescent="0.2">
      <c r="A326" s="372"/>
      <c r="B326" s="560"/>
      <c r="C326" s="557" t="s">
        <v>1016</v>
      </c>
      <c r="D326" s="715" t="s">
        <v>951</v>
      </c>
      <c r="E326" s="716"/>
      <c r="F326" s="716"/>
      <c r="G326" s="716"/>
      <c r="H326" s="716"/>
      <c r="I326" s="716"/>
      <c r="J326" s="716"/>
      <c r="K326" s="716"/>
      <c r="L326" s="716"/>
      <c r="M326" s="716"/>
      <c r="N326" s="716"/>
      <c r="O326" s="716"/>
      <c r="P326" s="716"/>
      <c r="Q326" s="716"/>
      <c r="R326" s="716"/>
      <c r="S326" s="716"/>
      <c r="T326" s="716"/>
      <c r="U326" s="716"/>
      <c r="V326" s="716"/>
      <c r="W326" s="716"/>
      <c r="X326" s="716"/>
      <c r="Y326" s="716"/>
      <c r="Z326" s="717"/>
      <c r="AA326" s="251"/>
      <c r="AB326" s="59"/>
      <c r="AC326" s="219"/>
      <c r="AD326" s="222"/>
      <c r="AE326" s="219"/>
      <c r="AF326" s="219"/>
      <c r="AG326" s="219"/>
      <c r="AH326" s="219"/>
      <c r="AI326" s="219"/>
      <c r="AJ326" s="219"/>
      <c r="AK326" s="219"/>
      <c r="AL326" s="219"/>
      <c r="AM326" s="219"/>
      <c r="AN326" s="219"/>
      <c r="AO326" s="219"/>
      <c r="AP326" s="219"/>
      <c r="AQ326" s="219"/>
      <c r="AR326" s="219"/>
      <c r="AS326" s="219"/>
      <c r="AT326" s="219"/>
      <c r="AU326" s="219"/>
      <c r="AV326" s="219"/>
      <c r="AW326" s="219"/>
      <c r="AX326" s="219"/>
      <c r="AY326" s="219"/>
      <c r="AZ326" s="219"/>
      <c r="BA326" s="219"/>
      <c r="BB326" s="219"/>
      <c r="BC326" s="219"/>
      <c r="BD326" s="219"/>
      <c r="BE326" s="219"/>
      <c r="BF326" s="219"/>
      <c r="BG326" s="219"/>
      <c r="BH326" s="219"/>
      <c r="BI326" s="219"/>
      <c r="BJ326" s="219"/>
      <c r="BK326" s="219"/>
      <c r="BL326" s="219"/>
      <c r="BM326" s="219"/>
      <c r="BN326" s="219"/>
      <c r="BO326" s="219"/>
      <c r="BP326" s="219"/>
      <c r="BQ326" s="219"/>
      <c r="BR326" s="219"/>
      <c r="BS326" s="219"/>
      <c r="BT326" s="219"/>
      <c r="BU326" s="219"/>
      <c r="BV326" s="219"/>
      <c r="BW326" s="219"/>
      <c r="BX326" s="219"/>
      <c r="BY326" s="219"/>
      <c r="BZ326" s="219"/>
      <c r="CA326" s="219"/>
      <c r="CB326" s="219"/>
      <c r="CC326" s="219"/>
      <c r="CD326" s="219"/>
      <c r="CE326" s="59"/>
      <c r="CF326" s="59"/>
      <c r="CG326" s="59"/>
      <c r="CH326" s="59"/>
      <c r="CI326" s="59"/>
      <c r="CJ326" s="59"/>
      <c r="CK326" s="59"/>
      <c r="CL326" s="59"/>
      <c r="CM326" s="59"/>
      <c r="CN326" s="59"/>
      <c r="CO326" s="59"/>
      <c r="CP326" s="59"/>
      <c r="CQ326" s="59"/>
    </row>
    <row r="327" spans="1:95" s="1" customFormat="1" ht="27.95" customHeight="1" x14ac:dyDescent="0.2">
      <c r="A327" s="372"/>
      <c r="B327" s="164"/>
      <c r="C327" s="170" t="s">
        <v>1017</v>
      </c>
      <c r="D327" s="694"/>
      <c r="E327" s="695"/>
      <c r="F327" s="626"/>
      <c r="G327" s="673"/>
      <c r="H327" s="626"/>
      <c r="I327" s="673"/>
      <c r="J327" s="626"/>
      <c r="K327" s="673"/>
      <c r="L327" s="626"/>
      <c r="M327" s="673"/>
      <c r="N327" s="626"/>
      <c r="O327" s="673"/>
      <c r="P327" s="626"/>
      <c r="Q327" s="673"/>
      <c r="R327" s="626"/>
      <c r="S327" s="673"/>
      <c r="T327" s="626"/>
      <c r="U327" s="673"/>
      <c r="V327" s="626"/>
      <c r="W327" s="673"/>
      <c r="X327" s="899"/>
      <c r="Y327" s="900"/>
      <c r="Z327" s="901"/>
      <c r="AA327" s="251">
        <f>IF(COUNTIF($D$325:$W$325,"s"),1,COUNTIF(D327:W327, "a"))</f>
        <v>0</v>
      </c>
      <c r="AB327" s="437"/>
      <c r="AC327" s="219"/>
      <c r="AD327" s="222"/>
      <c r="AE327" s="219"/>
      <c r="AF327" s="219"/>
      <c r="AG327" s="219"/>
      <c r="AH327" s="219"/>
      <c r="AI327" s="219"/>
      <c r="AJ327" s="219"/>
      <c r="AK327" s="219"/>
      <c r="AL327" s="219"/>
      <c r="AM327" s="219"/>
      <c r="AN327" s="219"/>
      <c r="AO327" s="219"/>
      <c r="AP327" s="219"/>
      <c r="AQ327" s="219"/>
      <c r="AR327" s="219"/>
      <c r="AS327" s="219"/>
      <c r="AT327" s="219"/>
      <c r="AU327" s="219"/>
      <c r="AV327" s="219"/>
      <c r="AW327" s="219"/>
      <c r="AX327" s="219"/>
      <c r="AY327" s="219"/>
      <c r="AZ327" s="219"/>
      <c r="BA327" s="219"/>
      <c r="BB327" s="219"/>
      <c r="BC327" s="219"/>
      <c r="BD327" s="219"/>
      <c r="BE327" s="219"/>
      <c r="BF327" s="219"/>
      <c r="BG327" s="219"/>
      <c r="BH327" s="219"/>
      <c r="BI327" s="219"/>
      <c r="BJ327" s="219"/>
      <c r="BK327" s="219"/>
      <c r="BL327" s="219"/>
      <c r="BM327" s="219"/>
      <c r="BN327" s="219"/>
      <c r="BO327" s="219"/>
      <c r="BP327" s="219"/>
      <c r="BQ327" s="219"/>
      <c r="BR327" s="219"/>
      <c r="BS327" s="219"/>
      <c r="BT327" s="219"/>
      <c r="BU327" s="219"/>
      <c r="BV327" s="219"/>
      <c r="BW327" s="219"/>
      <c r="BX327" s="219"/>
      <c r="BY327" s="219"/>
      <c r="BZ327" s="219"/>
      <c r="CA327" s="219"/>
      <c r="CB327" s="219"/>
      <c r="CC327" s="219"/>
      <c r="CD327" s="219"/>
      <c r="CE327" s="59"/>
      <c r="CF327" s="59"/>
      <c r="CG327" s="59"/>
      <c r="CH327" s="59"/>
      <c r="CI327" s="59"/>
      <c r="CJ327" s="59"/>
      <c r="CK327" s="59"/>
      <c r="CL327" s="59"/>
      <c r="CM327" s="59"/>
      <c r="CN327" s="59"/>
      <c r="CO327" s="59"/>
      <c r="CP327" s="59"/>
      <c r="CQ327" s="59"/>
    </row>
    <row r="328" spans="1:95" s="1" customFormat="1" ht="27.95" customHeight="1" x14ac:dyDescent="0.2">
      <c r="A328" s="372"/>
      <c r="B328" s="67"/>
      <c r="C328" s="170" t="s">
        <v>1018</v>
      </c>
      <c r="D328" s="626"/>
      <c r="E328" s="673"/>
      <c r="F328" s="626"/>
      <c r="G328" s="673"/>
      <c r="H328" s="626"/>
      <c r="I328" s="673"/>
      <c r="J328" s="626"/>
      <c r="K328" s="673"/>
      <c r="L328" s="626"/>
      <c r="M328" s="673"/>
      <c r="N328" s="626"/>
      <c r="O328" s="673"/>
      <c r="P328" s="626"/>
      <c r="Q328" s="673"/>
      <c r="R328" s="626"/>
      <c r="S328" s="673"/>
      <c r="T328" s="626"/>
      <c r="U328" s="673"/>
      <c r="V328" s="626"/>
      <c r="W328" s="673"/>
      <c r="X328" s="778"/>
      <c r="Y328" s="902"/>
      <c r="Z328" s="903"/>
      <c r="AA328" s="251">
        <f t="shared" ref="AA328:AA335" si="43">IF(COUNTIF($D$325:$W$325,"s"),1,COUNTIF(D328:W328, "a"))</f>
        <v>0</v>
      </c>
      <c r="AB328" s="437"/>
      <c r="AC328" s="219"/>
      <c r="AD328" s="222"/>
      <c r="AE328" s="219"/>
      <c r="AF328" s="219"/>
      <c r="AG328" s="219"/>
      <c r="AH328" s="219"/>
      <c r="AI328" s="219"/>
      <c r="AJ328" s="219"/>
      <c r="AK328" s="219"/>
      <c r="AL328" s="219"/>
      <c r="AM328" s="219"/>
      <c r="AN328" s="219"/>
      <c r="AO328" s="219"/>
      <c r="AP328" s="219"/>
      <c r="AQ328" s="219"/>
      <c r="AR328" s="219"/>
      <c r="AS328" s="219"/>
      <c r="AT328" s="219"/>
      <c r="AU328" s="219"/>
      <c r="AV328" s="219"/>
      <c r="AW328" s="219"/>
      <c r="AX328" s="219"/>
      <c r="AY328" s="219"/>
      <c r="AZ328" s="219"/>
      <c r="BA328" s="219"/>
      <c r="BB328" s="219"/>
      <c r="BC328" s="219"/>
      <c r="BD328" s="219"/>
      <c r="BE328" s="219"/>
      <c r="BF328" s="219"/>
      <c r="BG328" s="219"/>
      <c r="BH328" s="219"/>
      <c r="BI328" s="219"/>
      <c r="BJ328" s="219"/>
      <c r="BK328" s="219"/>
      <c r="BL328" s="219"/>
      <c r="BM328" s="219"/>
      <c r="BN328" s="219"/>
      <c r="BO328" s="219"/>
      <c r="BP328" s="219"/>
      <c r="BQ328" s="219"/>
      <c r="BR328" s="219"/>
      <c r="BS328" s="219"/>
      <c r="BT328" s="219"/>
      <c r="BU328" s="219"/>
      <c r="BV328" s="219"/>
      <c r="BW328" s="219"/>
      <c r="BX328" s="219"/>
      <c r="BY328" s="219"/>
      <c r="BZ328" s="219"/>
      <c r="CA328" s="219"/>
      <c r="CB328" s="219"/>
      <c r="CC328" s="219"/>
      <c r="CD328" s="219"/>
      <c r="CE328" s="59"/>
      <c r="CF328" s="59"/>
      <c r="CG328" s="59"/>
      <c r="CH328" s="59"/>
      <c r="CI328" s="59"/>
      <c r="CJ328" s="59"/>
      <c r="CK328" s="59"/>
      <c r="CL328" s="59"/>
      <c r="CM328" s="59"/>
      <c r="CN328" s="59"/>
      <c r="CO328" s="59"/>
      <c r="CP328" s="59"/>
      <c r="CQ328" s="59"/>
    </row>
    <row r="329" spans="1:95" s="1" customFormat="1" ht="27.95" customHeight="1" x14ac:dyDescent="0.2">
      <c r="A329" s="378"/>
      <c r="B329" s="2"/>
      <c r="C329" s="174" t="s">
        <v>1019</v>
      </c>
      <c r="D329" s="626"/>
      <c r="E329" s="673"/>
      <c r="F329" s="626"/>
      <c r="G329" s="673"/>
      <c r="H329" s="626"/>
      <c r="I329" s="673"/>
      <c r="J329" s="626"/>
      <c r="K329" s="673"/>
      <c r="L329" s="626"/>
      <c r="M329" s="673"/>
      <c r="N329" s="626"/>
      <c r="O329" s="673"/>
      <c r="P329" s="626"/>
      <c r="Q329" s="673"/>
      <c r="R329" s="626"/>
      <c r="S329" s="673"/>
      <c r="T329" s="626"/>
      <c r="U329" s="673"/>
      <c r="V329" s="626"/>
      <c r="W329" s="673"/>
      <c r="X329" s="778"/>
      <c r="Y329" s="902"/>
      <c r="Z329" s="903"/>
      <c r="AA329" s="251">
        <f t="shared" si="43"/>
        <v>0</v>
      </c>
      <c r="AB329" s="437"/>
      <c r="AC329" s="219"/>
      <c r="AD329" s="222"/>
      <c r="AE329" s="219"/>
      <c r="AF329" s="219"/>
      <c r="AG329" s="219"/>
      <c r="AH329" s="219"/>
      <c r="AI329" s="219"/>
      <c r="AJ329" s="219"/>
      <c r="AK329" s="219"/>
      <c r="AL329" s="219"/>
      <c r="AM329" s="219"/>
      <c r="AN329" s="219"/>
      <c r="AO329" s="219"/>
      <c r="AP329" s="219"/>
      <c r="AQ329" s="219"/>
      <c r="AR329" s="219"/>
      <c r="AS329" s="219"/>
      <c r="AT329" s="219"/>
      <c r="AU329" s="219"/>
      <c r="AV329" s="219"/>
      <c r="AW329" s="219"/>
      <c r="AX329" s="219"/>
      <c r="AY329" s="219"/>
      <c r="AZ329" s="219"/>
      <c r="BA329" s="219"/>
      <c r="BB329" s="219"/>
      <c r="BC329" s="219"/>
      <c r="BD329" s="219"/>
      <c r="BE329" s="219"/>
      <c r="BF329" s="219"/>
      <c r="BG329" s="219"/>
      <c r="BH329" s="219"/>
      <c r="BI329" s="219"/>
      <c r="BJ329" s="219"/>
      <c r="BK329" s="219"/>
      <c r="BL329" s="219"/>
      <c r="BM329" s="219"/>
      <c r="BN329" s="219"/>
      <c r="BO329" s="219"/>
      <c r="BP329" s="219"/>
      <c r="BQ329" s="219"/>
      <c r="BR329" s="219"/>
      <c r="BS329" s="219"/>
      <c r="BT329" s="219"/>
      <c r="BU329" s="219"/>
      <c r="BV329" s="219"/>
      <c r="BW329" s="219"/>
      <c r="BX329" s="219"/>
      <c r="BY329" s="219"/>
      <c r="BZ329" s="219"/>
      <c r="CA329" s="219"/>
      <c r="CB329" s="219"/>
      <c r="CC329" s="219"/>
      <c r="CD329" s="219"/>
      <c r="CE329" s="59"/>
      <c r="CF329" s="59"/>
      <c r="CG329" s="59"/>
      <c r="CH329" s="59"/>
      <c r="CI329" s="59"/>
      <c r="CJ329" s="59"/>
      <c r="CK329" s="59"/>
      <c r="CL329" s="59"/>
      <c r="CM329" s="59"/>
      <c r="CN329" s="59"/>
      <c r="CO329" s="59"/>
      <c r="CP329" s="59"/>
      <c r="CQ329" s="59"/>
    </row>
    <row r="330" spans="1:95" s="1" customFormat="1" ht="27.95" customHeight="1" x14ac:dyDescent="0.2">
      <c r="A330" s="372"/>
      <c r="B330" s="164"/>
      <c r="C330" s="174" t="s">
        <v>1020</v>
      </c>
      <c r="D330" s="626"/>
      <c r="E330" s="673"/>
      <c r="F330" s="626"/>
      <c r="G330" s="673"/>
      <c r="H330" s="626"/>
      <c r="I330" s="673"/>
      <c r="J330" s="626"/>
      <c r="K330" s="673"/>
      <c r="L330" s="626"/>
      <c r="M330" s="673"/>
      <c r="N330" s="626"/>
      <c r="O330" s="673"/>
      <c r="P330" s="626"/>
      <c r="Q330" s="673"/>
      <c r="R330" s="626"/>
      <c r="S330" s="673"/>
      <c r="T330" s="626"/>
      <c r="U330" s="673"/>
      <c r="V330" s="626"/>
      <c r="W330" s="673"/>
      <c r="X330" s="778"/>
      <c r="Y330" s="902"/>
      <c r="Z330" s="903"/>
      <c r="AA330" s="251">
        <f t="shared" si="43"/>
        <v>0</v>
      </c>
      <c r="AB330" s="437"/>
      <c r="AC330" s="219"/>
      <c r="AD330" s="222"/>
      <c r="AE330" s="219"/>
      <c r="AF330" s="219"/>
      <c r="AG330" s="219"/>
      <c r="AH330" s="219"/>
      <c r="AI330" s="219"/>
      <c r="AJ330" s="219"/>
      <c r="AK330" s="219"/>
      <c r="AL330" s="219"/>
      <c r="AM330" s="219"/>
      <c r="AN330" s="219"/>
      <c r="AO330" s="219"/>
      <c r="AP330" s="219"/>
      <c r="AQ330" s="219"/>
      <c r="AR330" s="219"/>
      <c r="AS330" s="219"/>
      <c r="AT330" s="219"/>
      <c r="AU330" s="219"/>
      <c r="AV330" s="219"/>
      <c r="AW330" s="219"/>
      <c r="AX330" s="219"/>
      <c r="AY330" s="219"/>
      <c r="AZ330" s="219"/>
      <c r="BA330" s="219"/>
      <c r="BB330" s="219"/>
      <c r="BC330" s="219"/>
      <c r="BD330" s="219"/>
      <c r="BE330" s="219"/>
      <c r="BF330" s="219"/>
      <c r="BG330" s="219"/>
      <c r="BH330" s="219"/>
      <c r="BI330" s="219"/>
      <c r="BJ330" s="219"/>
      <c r="BK330" s="219"/>
      <c r="BL330" s="219"/>
      <c r="BM330" s="219"/>
      <c r="BN330" s="219"/>
      <c r="BO330" s="219"/>
      <c r="BP330" s="219"/>
      <c r="BQ330" s="219"/>
      <c r="BR330" s="219"/>
      <c r="BS330" s="219"/>
      <c r="BT330" s="219"/>
      <c r="BU330" s="219"/>
      <c r="BV330" s="219"/>
      <c r="BW330" s="219"/>
      <c r="BX330" s="219"/>
      <c r="BY330" s="219"/>
      <c r="BZ330" s="219"/>
      <c r="CA330" s="219"/>
      <c r="CB330" s="219"/>
      <c r="CC330" s="219"/>
      <c r="CD330" s="219"/>
      <c r="CE330" s="59"/>
      <c r="CF330" s="59"/>
      <c r="CG330" s="59"/>
      <c r="CH330" s="59"/>
      <c r="CI330" s="59"/>
      <c r="CJ330" s="59"/>
      <c r="CK330" s="59"/>
      <c r="CL330" s="59"/>
      <c r="CM330" s="59"/>
      <c r="CN330" s="59"/>
      <c r="CO330" s="59"/>
      <c r="CP330" s="59"/>
      <c r="CQ330" s="59"/>
    </row>
    <row r="331" spans="1:95" s="1" customFormat="1" ht="27.95" customHeight="1" x14ac:dyDescent="0.2">
      <c r="A331" s="372"/>
      <c r="B331" s="67"/>
      <c r="C331" s="170" t="s">
        <v>1021</v>
      </c>
      <c r="D331" s="626"/>
      <c r="E331" s="673"/>
      <c r="F331" s="626"/>
      <c r="G331" s="673"/>
      <c r="H331" s="626"/>
      <c r="I331" s="673"/>
      <c r="J331" s="626"/>
      <c r="K331" s="673"/>
      <c r="L331" s="626"/>
      <c r="M331" s="673"/>
      <c r="N331" s="626"/>
      <c r="O331" s="673"/>
      <c r="P331" s="626"/>
      <c r="Q331" s="673"/>
      <c r="R331" s="626"/>
      <c r="S331" s="673"/>
      <c r="T331" s="626"/>
      <c r="U331" s="673"/>
      <c r="V331" s="626"/>
      <c r="W331" s="673"/>
      <c r="X331" s="778"/>
      <c r="Y331" s="902"/>
      <c r="Z331" s="903"/>
      <c r="AA331" s="251">
        <f t="shared" si="43"/>
        <v>0</v>
      </c>
      <c r="AB331" s="437"/>
      <c r="AC331" s="219"/>
      <c r="AD331" s="222"/>
      <c r="AE331" s="219"/>
      <c r="AF331" s="219"/>
      <c r="AG331" s="219"/>
      <c r="AH331" s="219"/>
      <c r="AI331" s="219"/>
      <c r="AJ331" s="219"/>
      <c r="AK331" s="219"/>
      <c r="AL331" s="219"/>
      <c r="AM331" s="219"/>
      <c r="AN331" s="219"/>
      <c r="AO331" s="219"/>
      <c r="AP331" s="219"/>
      <c r="AQ331" s="219"/>
      <c r="AR331" s="219"/>
      <c r="AS331" s="219"/>
      <c r="AT331" s="219"/>
      <c r="AU331" s="219"/>
      <c r="AV331" s="219"/>
      <c r="AW331" s="219"/>
      <c r="AX331" s="219"/>
      <c r="AY331" s="219"/>
      <c r="AZ331" s="219"/>
      <c r="BA331" s="219"/>
      <c r="BB331" s="219"/>
      <c r="BC331" s="219"/>
      <c r="BD331" s="219"/>
      <c r="BE331" s="219"/>
      <c r="BF331" s="219"/>
      <c r="BG331" s="219"/>
      <c r="BH331" s="219"/>
      <c r="BI331" s="219"/>
      <c r="BJ331" s="219"/>
      <c r="BK331" s="219"/>
      <c r="BL331" s="219"/>
      <c r="BM331" s="219"/>
      <c r="BN331" s="219"/>
      <c r="BO331" s="219"/>
      <c r="BP331" s="219"/>
      <c r="BQ331" s="219"/>
      <c r="BR331" s="219"/>
      <c r="BS331" s="219"/>
      <c r="BT331" s="219"/>
      <c r="BU331" s="219"/>
      <c r="BV331" s="219"/>
      <c r="BW331" s="219"/>
      <c r="BX331" s="219"/>
      <c r="BY331" s="219"/>
      <c r="BZ331" s="219"/>
      <c r="CA331" s="219"/>
      <c r="CB331" s="219"/>
      <c r="CC331" s="219"/>
      <c r="CD331" s="219"/>
      <c r="CE331" s="59"/>
      <c r="CF331" s="59"/>
      <c r="CG331" s="59"/>
      <c r="CH331" s="59"/>
      <c r="CI331" s="59"/>
      <c r="CJ331" s="59"/>
      <c r="CK331" s="59"/>
      <c r="CL331" s="59"/>
      <c r="CM331" s="59"/>
      <c r="CN331" s="59"/>
      <c r="CO331" s="59"/>
      <c r="CP331" s="59"/>
      <c r="CQ331" s="59"/>
    </row>
    <row r="332" spans="1:95" s="1" customFormat="1" ht="27.95" customHeight="1" x14ac:dyDescent="0.2">
      <c r="A332" s="378"/>
      <c r="B332" s="2"/>
      <c r="C332" s="170" t="s">
        <v>1022</v>
      </c>
      <c r="D332" s="626"/>
      <c r="E332" s="673"/>
      <c r="F332" s="626"/>
      <c r="G332" s="673"/>
      <c r="H332" s="626"/>
      <c r="I332" s="673"/>
      <c r="J332" s="626"/>
      <c r="K332" s="673"/>
      <c r="L332" s="626"/>
      <c r="M332" s="673"/>
      <c r="N332" s="626"/>
      <c r="O332" s="673"/>
      <c r="P332" s="626"/>
      <c r="Q332" s="673"/>
      <c r="R332" s="626"/>
      <c r="S332" s="673"/>
      <c r="T332" s="626"/>
      <c r="U332" s="673"/>
      <c r="V332" s="626"/>
      <c r="W332" s="673"/>
      <c r="X332" s="778"/>
      <c r="Y332" s="902"/>
      <c r="Z332" s="903"/>
      <c r="AA332" s="251">
        <f t="shared" si="43"/>
        <v>0</v>
      </c>
      <c r="AB332" s="437"/>
      <c r="AC332" s="219"/>
      <c r="AD332" s="222"/>
      <c r="AE332" s="219"/>
      <c r="AF332" s="219"/>
      <c r="AG332" s="219"/>
      <c r="AH332" s="219"/>
      <c r="AI332" s="219"/>
      <c r="AJ332" s="219"/>
      <c r="AK332" s="219"/>
      <c r="AL332" s="219"/>
      <c r="AM332" s="219"/>
      <c r="AN332" s="219"/>
      <c r="AO332" s="219"/>
      <c r="AP332" s="219"/>
      <c r="AQ332" s="219"/>
      <c r="AR332" s="219"/>
      <c r="AS332" s="219"/>
      <c r="AT332" s="219"/>
      <c r="AU332" s="219"/>
      <c r="AV332" s="219"/>
      <c r="AW332" s="219"/>
      <c r="AX332" s="219"/>
      <c r="AY332" s="219"/>
      <c r="AZ332" s="219"/>
      <c r="BA332" s="219"/>
      <c r="BB332" s="219"/>
      <c r="BC332" s="219"/>
      <c r="BD332" s="219"/>
      <c r="BE332" s="219"/>
      <c r="BF332" s="219"/>
      <c r="BG332" s="219"/>
      <c r="BH332" s="219"/>
      <c r="BI332" s="219"/>
      <c r="BJ332" s="219"/>
      <c r="BK332" s="219"/>
      <c r="BL332" s="219"/>
      <c r="BM332" s="219"/>
      <c r="BN332" s="219"/>
      <c r="BO332" s="219"/>
      <c r="BP332" s="219"/>
      <c r="BQ332" s="219"/>
      <c r="BR332" s="219"/>
      <c r="BS332" s="219"/>
      <c r="BT332" s="219"/>
      <c r="BU332" s="219"/>
      <c r="BV332" s="219"/>
      <c r="BW332" s="219"/>
      <c r="BX332" s="219"/>
      <c r="BY332" s="219"/>
      <c r="BZ332" s="219"/>
      <c r="CA332" s="219"/>
      <c r="CB332" s="219"/>
      <c r="CC332" s="219"/>
      <c r="CD332" s="219"/>
      <c r="CE332" s="59"/>
      <c r="CF332" s="59"/>
      <c r="CG332" s="59"/>
      <c r="CH332" s="59"/>
      <c r="CI332" s="59"/>
      <c r="CJ332" s="59"/>
      <c r="CK332" s="59"/>
      <c r="CL332" s="59"/>
      <c r="CM332" s="59"/>
      <c r="CN332" s="59"/>
      <c r="CO332" s="59"/>
      <c r="CP332" s="59"/>
      <c r="CQ332" s="59"/>
    </row>
    <row r="333" spans="1:95" s="1" customFormat="1" ht="27.95" customHeight="1" x14ac:dyDescent="0.2">
      <c r="A333" s="372"/>
      <c r="B333" s="164"/>
      <c r="C333" s="170" t="s">
        <v>1023</v>
      </c>
      <c r="D333" s="694"/>
      <c r="E333" s="695"/>
      <c r="F333" s="626"/>
      <c r="G333" s="673"/>
      <c r="H333" s="626"/>
      <c r="I333" s="673"/>
      <c r="J333" s="626"/>
      <c r="K333" s="673"/>
      <c r="L333" s="626"/>
      <c r="M333" s="673"/>
      <c r="N333" s="626"/>
      <c r="O333" s="673"/>
      <c r="P333" s="626"/>
      <c r="Q333" s="673"/>
      <c r="R333" s="626"/>
      <c r="S333" s="673"/>
      <c r="T333" s="626"/>
      <c r="U333" s="673"/>
      <c r="V333" s="626"/>
      <c r="W333" s="673"/>
      <c r="X333" s="778"/>
      <c r="Y333" s="902"/>
      <c r="Z333" s="903"/>
      <c r="AA333" s="251">
        <f t="shared" si="43"/>
        <v>0</v>
      </c>
      <c r="AB333" s="437"/>
      <c r="AC333" s="219"/>
      <c r="AD333" s="222"/>
      <c r="AE333" s="219"/>
      <c r="AF333" s="219"/>
      <c r="AG333" s="219"/>
      <c r="AH333" s="219"/>
      <c r="AI333" s="219"/>
      <c r="AJ333" s="219"/>
      <c r="AK333" s="219"/>
      <c r="AL333" s="219"/>
      <c r="AM333" s="219"/>
      <c r="AN333" s="219"/>
      <c r="AO333" s="219"/>
      <c r="AP333" s="219"/>
      <c r="AQ333" s="219"/>
      <c r="AR333" s="219"/>
      <c r="AS333" s="219"/>
      <c r="AT333" s="219"/>
      <c r="AU333" s="219"/>
      <c r="AV333" s="219"/>
      <c r="AW333" s="219"/>
      <c r="AX333" s="219"/>
      <c r="AY333" s="219"/>
      <c r="AZ333" s="219"/>
      <c r="BA333" s="219"/>
      <c r="BB333" s="219"/>
      <c r="BC333" s="219"/>
      <c r="BD333" s="219"/>
      <c r="BE333" s="219"/>
      <c r="BF333" s="219"/>
      <c r="BG333" s="219"/>
      <c r="BH333" s="219"/>
      <c r="BI333" s="219"/>
      <c r="BJ333" s="219"/>
      <c r="BK333" s="219"/>
      <c r="BL333" s="219"/>
      <c r="BM333" s="219"/>
      <c r="BN333" s="219"/>
      <c r="BO333" s="219"/>
      <c r="BP333" s="219"/>
      <c r="BQ333" s="219"/>
      <c r="BR333" s="219"/>
      <c r="BS333" s="219"/>
      <c r="BT333" s="219"/>
      <c r="BU333" s="219"/>
      <c r="BV333" s="219"/>
      <c r="BW333" s="219"/>
      <c r="BX333" s="219"/>
      <c r="BY333" s="219"/>
      <c r="BZ333" s="219"/>
      <c r="CA333" s="219"/>
      <c r="CB333" s="219"/>
      <c r="CC333" s="219"/>
      <c r="CD333" s="219"/>
      <c r="CE333" s="59"/>
      <c r="CF333" s="59"/>
      <c r="CG333" s="59"/>
      <c r="CH333" s="59"/>
      <c r="CI333" s="59"/>
      <c r="CJ333" s="59"/>
      <c r="CK333" s="59"/>
      <c r="CL333" s="59"/>
      <c r="CM333" s="59"/>
      <c r="CN333" s="59"/>
      <c r="CO333" s="59"/>
      <c r="CP333" s="59"/>
      <c r="CQ333" s="59"/>
    </row>
    <row r="334" spans="1:95" s="1" customFormat="1" ht="27.95" customHeight="1" x14ac:dyDescent="0.2">
      <c r="A334" s="372"/>
      <c r="B334" s="67"/>
      <c r="C334" s="170" t="s">
        <v>1024</v>
      </c>
      <c r="D334" s="626"/>
      <c r="E334" s="673"/>
      <c r="F334" s="626"/>
      <c r="G334" s="673"/>
      <c r="H334" s="626"/>
      <c r="I334" s="673"/>
      <c r="J334" s="626"/>
      <c r="K334" s="673"/>
      <c r="L334" s="626"/>
      <c r="M334" s="673"/>
      <c r="N334" s="626"/>
      <c r="O334" s="673"/>
      <c r="P334" s="626"/>
      <c r="Q334" s="673"/>
      <c r="R334" s="626"/>
      <c r="S334" s="673"/>
      <c r="T334" s="626"/>
      <c r="U334" s="673"/>
      <c r="V334" s="626"/>
      <c r="W334" s="673"/>
      <c r="X334" s="778"/>
      <c r="Y334" s="902"/>
      <c r="Z334" s="903"/>
      <c r="AA334" s="251">
        <f t="shared" si="43"/>
        <v>0</v>
      </c>
      <c r="AB334" s="437"/>
      <c r="AC334" s="219"/>
      <c r="AD334" s="222"/>
      <c r="AE334" s="219"/>
      <c r="AF334" s="219"/>
      <c r="AG334" s="219"/>
      <c r="AH334" s="219"/>
      <c r="AI334" s="219"/>
      <c r="AJ334" s="219"/>
      <c r="AK334" s="219"/>
      <c r="AL334" s="219"/>
      <c r="AM334" s="219"/>
      <c r="AN334" s="219"/>
      <c r="AO334" s="219"/>
      <c r="AP334" s="219"/>
      <c r="AQ334" s="219"/>
      <c r="AR334" s="219"/>
      <c r="AS334" s="219"/>
      <c r="AT334" s="219"/>
      <c r="AU334" s="219"/>
      <c r="AV334" s="219"/>
      <c r="AW334" s="219"/>
      <c r="AX334" s="219"/>
      <c r="AY334" s="219"/>
      <c r="AZ334" s="219"/>
      <c r="BA334" s="219"/>
      <c r="BB334" s="219"/>
      <c r="BC334" s="219"/>
      <c r="BD334" s="219"/>
      <c r="BE334" s="219"/>
      <c r="BF334" s="219"/>
      <c r="BG334" s="219"/>
      <c r="BH334" s="219"/>
      <c r="BI334" s="219"/>
      <c r="BJ334" s="219"/>
      <c r="BK334" s="219"/>
      <c r="BL334" s="219"/>
      <c r="BM334" s="219"/>
      <c r="BN334" s="219"/>
      <c r="BO334" s="219"/>
      <c r="BP334" s="219"/>
      <c r="BQ334" s="219"/>
      <c r="BR334" s="219"/>
      <c r="BS334" s="219"/>
      <c r="BT334" s="219"/>
      <c r="BU334" s="219"/>
      <c r="BV334" s="219"/>
      <c r="BW334" s="219"/>
      <c r="BX334" s="219"/>
      <c r="BY334" s="219"/>
      <c r="BZ334" s="219"/>
      <c r="CA334" s="219"/>
      <c r="CB334" s="219"/>
      <c r="CC334" s="219"/>
      <c r="CD334" s="219"/>
      <c r="CE334" s="59"/>
      <c r="CF334" s="59"/>
      <c r="CG334" s="59"/>
      <c r="CH334" s="59"/>
      <c r="CI334" s="59"/>
      <c r="CJ334" s="59"/>
      <c r="CK334" s="59"/>
      <c r="CL334" s="59"/>
      <c r="CM334" s="59"/>
      <c r="CN334" s="59"/>
      <c r="CO334" s="59"/>
      <c r="CP334" s="59"/>
      <c r="CQ334" s="59"/>
    </row>
    <row r="335" spans="1:95" s="1" customFormat="1" ht="27.95" customHeight="1" x14ac:dyDescent="0.2">
      <c r="A335" s="372"/>
      <c r="B335" s="2"/>
      <c r="C335" s="170" t="s">
        <v>1025</v>
      </c>
      <c r="D335" s="626"/>
      <c r="E335" s="673"/>
      <c r="F335" s="626"/>
      <c r="G335" s="673"/>
      <c r="H335" s="626"/>
      <c r="I335" s="673"/>
      <c r="J335" s="626"/>
      <c r="K335" s="673"/>
      <c r="L335" s="626"/>
      <c r="M335" s="673"/>
      <c r="N335" s="626"/>
      <c r="O335" s="673"/>
      <c r="P335" s="626"/>
      <c r="Q335" s="673"/>
      <c r="R335" s="626"/>
      <c r="S335" s="673"/>
      <c r="T335" s="626"/>
      <c r="U335" s="673"/>
      <c r="V335" s="626"/>
      <c r="W335" s="673"/>
      <c r="X335" s="778"/>
      <c r="Y335" s="902"/>
      <c r="Z335" s="903"/>
      <c r="AA335" s="251">
        <f t="shared" si="43"/>
        <v>0</v>
      </c>
      <c r="AB335" s="437"/>
      <c r="AC335" s="219"/>
      <c r="AD335" s="222"/>
      <c r="AE335" s="219"/>
      <c r="AF335" s="219"/>
      <c r="AG335" s="219"/>
      <c r="AH335" s="219"/>
      <c r="AI335" s="219"/>
      <c r="AJ335" s="219"/>
      <c r="AK335" s="219"/>
      <c r="AL335" s="219"/>
      <c r="AM335" s="219"/>
      <c r="AN335" s="219"/>
      <c r="AO335" s="219"/>
      <c r="AP335" s="219"/>
      <c r="AQ335" s="219"/>
      <c r="AR335" s="219"/>
      <c r="AS335" s="219"/>
      <c r="AT335" s="219"/>
      <c r="AU335" s="219"/>
      <c r="AV335" s="219"/>
      <c r="AW335" s="219"/>
      <c r="AX335" s="219"/>
      <c r="AY335" s="219"/>
      <c r="AZ335" s="219"/>
      <c r="BA335" s="219"/>
      <c r="BB335" s="219"/>
      <c r="BC335" s="219"/>
      <c r="BD335" s="219"/>
      <c r="BE335" s="219"/>
      <c r="BF335" s="219"/>
      <c r="BG335" s="219"/>
      <c r="BH335" s="219"/>
      <c r="BI335" s="219"/>
      <c r="BJ335" s="219"/>
      <c r="BK335" s="219"/>
      <c r="BL335" s="219"/>
      <c r="BM335" s="219"/>
      <c r="BN335" s="219"/>
      <c r="BO335" s="219"/>
      <c r="BP335" s="219"/>
      <c r="BQ335" s="219"/>
      <c r="BR335" s="219"/>
      <c r="BS335" s="219"/>
      <c r="BT335" s="219"/>
      <c r="BU335" s="219"/>
      <c r="BV335" s="219"/>
      <c r="BW335" s="219"/>
      <c r="BX335" s="219"/>
      <c r="BY335" s="219"/>
      <c r="BZ335" s="219"/>
      <c r="CA335" s="219"/>
      <c r="CB335" s="219"/>
      <c r="CC335" s="219"/>
      <c r="CD335" s="219"/>
      <c r="CE335" s="59"/>
      <c r="CF335" s="59"/>
      <c r="CG335" s="59"/>
      <c r="CH335" s="59"/>
      <c r="CI335" s="59"/>
      <c r="CJ335" s="59"/>
      <c r="CK335" s="59"/>
      <c r="CL335" s="59"/>
      <c r="CM335" s="59"/>
      <c r="CN335" s="59"/>
      <c r="CO335" s="59"/>
      <c r="CP335" s="59"/>
      <c r="CQ335" s="59"/>
    </row>
    <row r="336" spans="1:95" s="1" customFormat="1" ht="27.95" customHeight="1" x14ac:dyDescent="0.2">
      <c r="A336" s="372"/>
      <c r="B336" s="2"/>
      <c r="C336" s="491" t="s">
        <v>798</v>
      </c>
      <c r="D336" s="907"/>
      <c r="E336" s="908"/>
      <c r="F336" s="908"/>
      <c r="G336" s="908"/>
      <c r="H336" s="908"/>
      <c r="I336" s="908"/>
      <c r="J336" s="908"/>
      <c r="K336" s="908"/>
      <c r="L336" s="908"/>
      <c r="M336" s="908"/>
      <c r="N336" s="908"/>
      <c r="O336" s="908"/>
      <c r="P336" s="908"/>
      <c r="Q336" s="908"/>
      <c r="R336" s="908"/>
      <c r="S336" s="908"/>
      <c r="T336" s="908"/>
      <c r="U336" s="908"/>
      <c r="V336" s="908"/>
      <c r="W336" s="909"/>
      <c r="X336" s="904"/>
      <c r="Y336" s="905"/>
      <c r="Z336" s="906"/>
      <c r="AA336" s="253" t="str">
        <f>IF(AND(ISTEXT(D336),COUNTIF(D335:W335,"a")),1,IF(COUNTIF(D335:W335,"a"),0,""))</f>
        <v/>
      </c>
      <c r="AB336" s="437"/>
      <c r="AC336" s="219"/>
      <c r="AD336" s="222"/>
      <c r="AE336" s="219"/>
      <c r="AF336" s="219"/>
      <c r="AG336" s="219"/>
      <c r="AH336" s="219"/>
      <c r="AI336" s="219"/>
      <c r="AJ336" s="219"/>
      <c r="AK336" s="219"/>
      <c r="AL336" s="219"/>
      <c r="AM336" s="219"/>
      <c r="AN336" s="219"/>
      <c r="AO336" s="219"/>
      <c r="AP336" s="219"/>
      <c r="AQ336" s="219"/>
      <c r="AR336" s="219"/>
      <c r="AS336" s="219"/>
      <c r="AT336" s="219"/>
      <c r="AU336" s="219"/>
      <c r="AV336" s="219"/>
      <c r="AW336" s="219"/>
      <c r="AX336" s="219"/>
      <c r="AY336" s="219"/>
      <c r="AZ336" s="219"/>
      <c r="BA336" s="219"/>
      <c r="BB336" s="219"/>
      <c r="BC336" s="219"/>
      <c r="BD336" s="219"/>
      <c r="BE336" s="219"/>
      <c r="BF336" s="219"/>
      <c r="BG336" s="219"/>
      <c r="BH336" s="219"/>
      <c r="BI336" s="219"/>
      <c r="BJ336" s="219"/>
      <c r="BK336" s="219"/>
      <c r="BL336" s="219"/>
      <c r="BM336" s="219"/>
      <c r="BN336" s="219"/>
      <c r="BO336" s="219"/>
      <c r="BP336" s="219"/>
      <c r="BQ336" s="219"/>
      <c r="BR336" s="219"/>
      <c r="BS336" s="219"/>
      <c r="BT336" s="219"/>
      <c r="BU336" s="219"/>
      <c r="BV336" s="219"/>
      <c r="BW336" s="219"/>
      <c r="BX336" s="219"/>
      <c r="BY336" s="219"/>
      <c r="BZ336" s="219"/>
      <c r="CA336" s="219"/>
      <c r="CB336" s="219"/>
      <c r="CC336" s="219"/>
      <c r="CD336" s="219"/>
      <c r="CE336" s="219"/>
      <c r="CF336" s="219"/>
      <c r="CG336" s="59"/>
      <c r="CH336" s="59"/>
      <c r="CI336" s="59"/>
      <c r="CJ336" s="59"/>
      <c r="CK336" s="59"/>
      <c r="CL336" s="59"/>
      <c r="CM336" s="59"/>
    </row>
    <row r="337" spans="1:95" s="1" customFormat="1" ht="45" customHeight="1" x14ac:dyDescent="0.2">
      <c r="A337" s="372" t="s">
        <v>549</v>
      </c>
      <c r="B337" s="247" t="s">
        <v>1026</v>
      </c>
      <c r="C337" s="170" t="s">
        <v>1240</v>
      </c>
      <c r="D337" s="707"/>
      <c r="E337" s="708"/>
      <c r="F337" s="707"/>
      <c r="G337" s="708"/>
      <c r="H337" s="707"/>
      <c r="I337" s="708"/>
      <c r="J337" s="707"/>
      <c r="K337" s="708"/>
      <c r="L337" s="707"/>
      <c r="M337" s="708"/>
      <c r="N337" s="707"/>
      <c r="O337" s="708"/>
      <c r="P337" s="707"/>
      <c r="Q337" s="708"/>
      <c r="R337" s="707"/>
      <c r="S337" s="708"/>
      <c r="T337" s="707"/>
      <c r="U337" s="708"/>
      <c r="V337" s="707"/>
      <c r="W337" s="708"/>
      <c r="X337" s="550"/>
      <c r="Y337" s="115">
        <f t="shared" ref="Y337" si="44">IF(OR(D337="s",F337="s",H337="s",J337="s",L337="s",N337="s",P337="s",R337="s",T337="s",V337="s"), 0, IF(OR(D337="a",F337="a",H337="a",J337="a",L337="a",N337="a",P337="a",R337="a",T337="a",V337="a"),Z337,0))</f>
        <v>0</v>
      </c>
      <c r="Z337" s="376">
        <v>15</v>
      </c>
      <c r="AA337" s="251">
        <f>COUNTIF(D337:W337,"a")+COUNTIF(D337:W337,"s")</f>
        <v>0</v>
      </c>
      <c r="AB337" s="437"/>
      <c r="AC337" s="219"/>
      <c r="AD337" s="222"/>
      <c r="AE337" s="219"/>
      <c r="AF337" s="219"/>
      <c r="AG337" s="219"/>
      <c r="AH337" s="219"/>
      <c r="AI337" s="219"/>
      <c r="AJ337" s="219"/>
      <c r="AK337" s="219"/>
      <c r="AL337" s="219"/>
      <c r="AM337" s="219"/>
      <c r="AN337" s="219"/>
      <c r="AO337" s="219"/>
      <c r="AP337" s="219"/>
      <c r="AQ337" s="219"/>
      <c r="AR337" s="219"/>
      <c r="AS337" s="219"/>
      <c r="AT337" s="219"/>
      <c r="AU337" s="219"/>
      <c r="AV337" s="219"/>
      <c r="AW337" s="219"/>
      <c r="AX337" s="219"/>
      <c r="AY337" s="219"/>
      <c r="AZ337" s="219"/>
      <c r="BA337" s="219"/>
      <c r="BB337" s="219"/>
      <c r="BC337" s="219"/>
      <c r="BD337" s="219"/>
      <c r="BE337" s="219"/>
      <c r="BF337" s="219"/>
      <c r="BG337" s="219"/>
      <c r="BH337" s="219"/>
      <c r="BI337" s="219"/>
      <c r="BJ337" s="219"/>
      <c r="BK337" s="219"/>
      <c r="BL337" s="219"/>
      <c r="BM337" s="219"/>
      <c r="BN337" s="219"/>
      <c r="BO337" s="219"/>
      <c r="BP337" s="219"/>
      <c r="BQ337" s="219"/>
      <c r="BR337" s="219"/>
      <c r="BS337" s="219"/>
      <c r="BT337" s="219"/>
      <c r="BU337" s="219"/>
      <c r="BV337" s="219"/>
      <c r="BW337" s="219"/>
      <c r="BX337" s="219"/>
      <c r="BY337" s="219"/>
      <c r="BZ337" s="219"/>
      <c r="CA337" s="219"/>
      <c r="CB337" s="219"/>
      <c r="CC337" s="219"/>
      <c r="CD337" s="219"/>
      <c r="CE337" s="59"/>
      <c r="CF337" s="59"/>
      <c r="CG337" s="59"/>
      <c r="CH337" s="59"/>
      <c r="CI337" s="59"/>
      <c r="CJ337" s="59"/>
      <c r="CK337" s="59"/>
      <c r="CL337" s="59"/>
      <c r="CM337" s="59"/>
      <c r="CN337" s="59"/>
      <c r="CO337" s="59"/>
      <c r="CP337" s="59"/>
      <c r="CQ337" s="59"/>
    </row>
    <row r="338" spans="1:95" s="1" customFormat="1" ht="30" customHeight="1" x14ac:dyDescent="0.2">
      <c r="A338" s="372"/>
      <c r="B338" s="560"/>
      <c r="C338" s="557" t="s">
        <v>1016</v>
      </c>
      <c r="D338" s="715" t="s">
        <v>951</v>
      </c>
      <c r="E338" s="716"/>
      <c r="F338" s="716"/>
      <c r="G338" s="716"/>
      <c r="H338" s="716"/>
      <c r="I338" s="716"/>
      <c r="J338" s="716"/>
      <c r="K338" s="716"/>
      <c r="L338" s="716"/>
      <c r="M338" s="716"/>
      <c r="N338" s="716"/>
      <c r="O338" s="716"/>
      <c r="P338" s="716"/>
      <c r="Q338" s="716"/>
      <c r="R338" s="716"/>
      <c r="S338" s="716"/>
      <c r="T338" s="716"/>
      <c r="U338" s="716"/>
      <c r="V338" s="716"/>
      <c r="W338" s="716"/>
      <c r="X338" s="716"/>
      <c r="Y338" s="716"/>
      <c r="Z338" s="717"/>
      <c r="AA338" s="251"/>
      <c r="AB338" s="59"/>
      <c r="AC338" s="219"/>
      <c r="AD338" s="222"/>
      <c r="AE338" s="219"/>
      <c r="AF338" s="219"/>
      <c r="AG338" s="219"/>
      <c r="AH338" s="219"/>
      <c r="AI338" s="219"/>
      <c r="AJ338" s="219"/>
      <c r="AK338" s="219"/>
      <c r="AL338" s="219"/>
      <c r="AM338" s="219"/>
      <c r="AN338" s="219"/>
      <c r="AO338" s="219"/>
      <c r="AP338" s="219"/>
      <c r="AQ338" s="219"/>
      <c r="AR338" s="219"/>
      <c r="AS338" s="219"/>
      <c r="AT338" s="219"/>
      <c r="AU338" s="219"/>
      <c r="AV338" s="219"/>
      <c r="AW338" s="219"/>
      <c r="AX338" s="219"/>
      <c r="AY338" s="219"/>
      <c r="AZ338" s="219"/>
      <c r="BA338" s="219"/>
      <c r="BB338" s="219"/>
      <c r="BC338" s="219"/>
      <c r="BD338" s="219"/>
      <c r="BE338" s="219"/>
      <c r="BF338" s="219"/>
      <c r="BG338" s="219"/>
      <c r="BH338" s="219"/>
      <c r="BI338" s="219"/>
      <c r="BJ338" s="219"/>
      <c r="BK338" s="219"/>
      <c r="BL338" s="219"/>
      <c r="BM338" s="219"/>
      <c r="BN338" s="219"/>
      <c r="BO338" s="219"/>
      <c r="BP338" s="219"/>
      <c r="BQ338" s="219"/>
      <c r="BR338" s="219"/>
      <c r="BS338" s="219"/>
      <c r="BT338" s="219"/>
      <c r="BU338" s="219"/>
      <c r="BV338" s="219"/>
      <c r="BW338" s="219"/>
      <c r="BX338" s="219"/>
      <c r="BY338" s="219"/>
      <c r="BZ338" s="219"/>
      <c r="CA338" s="219"/>
      <c r="CB338" s="219"/>
      <c r="CC338" s="219"/>
      <c r="CD338" s="219"/>
      <c r="CE338" s="59"/>
      <c r="CF338" s="59"/>
      <c r="CG338" s="59"/>
      <c r="CH338" s="59"/>
      <c r="CI338" s="59"/>
      <c r="CJ338" s="59"/>
      <c r="CK338" s="59"/>
      <c r="CL338" s="59"/>
      <c r="CM338" s="59"/>
      <c r="CN338" s="59"/>
      <c r="CO338" s="59"/>
      <c r="CP338" s="59"/>
      <c r="CQ338" s="59"/>
    </row>
    <row r="339" spans="1:95" s="1" customFormat="1" ht="27.95" customHeight="1" x14ac:dyDescent="0.2">
      <c r="A339" s="372"/>
      <c r="B339" s="164"/>
      <c r="C339" s="170" t="s">
        <v>1017</v>
      </c>
      <c r="D339" s="694"/>
      <c r="E339" s="695"/>
      <c r="F339" s="694"/>
      <c r="G339" s="695"/>
      <c r="H339" s="694"/>
      <c r="I339" s="695"/>
      <c r="J339" s="694"/>
      <c r="K339" s="695"/>
      <c r="L339" s="694"/>
      <c r="M339" s="695"/>
      <c r="N339" s="694"/>
      <c r="O339" s="695"/>
      <c r="P339" s="694"/>
      <c r="Q339" s="695"/>
      <c r="R339" s="694"/>
      <c r="S339" s="695"/>
      <c r="T339" s="694"/>
      <c r="U339" s="695"/>
      <c r="V339" s="694"/>
      <c r="W339" s="910"/>
      <c r="X339" s="899"/>
      <c r="Y339" s="900"/>
      <c r="Z339" s="901"/>
      <c r="AA339" s="251">
        <f>IF(COUNTIF($D$337:$W$337,"s"),1,COUNTIF(D339:W339, "a"))</f>
        <v>0</v>
      </c>
      <c r="AB339" s="437"/>
      <c r="AC339" s="219"/>
      <c r="AD339" s="222"/>
      <c r="AE339" s="219"/>
      <c r="AF339" s="219"/>
      <c r="AG339" s="219"/>
      <c r="AH339" s="219"/>
      <c r="AI339" s="219"/>
      <c r="AJ339" s="219"/>
      <c r="AK339" s="219"/>
      <c r="AL339" s="219"/>
      <c r="AM339" s="219"/>
      <c r="AN339" s="219"/>
      <c r="AO339" s="219"/>
      <c r="AP339" s="219"/>
      <c r="AQ339" s="219"/>
      <c r="AR339" s="219"/>
      <c r="AS339" s="219"/>
      <c r="AT339" s="219"/>
      <c r="AU339" s="219"/>
      <c r="AV339" s="219"/>
      <c r="AW339" s="219"/>
      <c r="AX339" s="219"/>
      <c r="AY339" s="219"/>
      <c r="AZ339" s="219"/>
      <c r="BA339" s="219"/>
      <c r="BB339" s="219"/>
      <c r="BC339" s="219"/>
      <c r="BD339" s="219"/>
      <c r="BE339" s="219"/>
      <c r="BF339" s="219"/>
      <c r="BG339" s="219"/>
      <c r="BH339" s="219"/>
      <c r="BI339" s="219"/>
      <c r="BJ339" s="219"/>
      <c r="BK339" s="219"/>
      <c r="BL339" s="219"/>
      <c r="BM339" s="219"/>
      <c r="BN339" s="219"/>
      <c r="BO339" s="219"/>
      <c r="BP339" s="219"/>
      <c r="BQ339" s="219"/>
      <c r="BR339" s="219"/>
      <c r="BS339" s="219"/>
      <c r="BT339" s="219"/>
      <c r="BU339" s="219"/>
      <c r="BV339" s="219"/>
      <c r="BW339" s="219"/>
      <c r="BX339" s="219"/>
      <c r="BY339" s="219"/>
      <c r="BZ339" s="219"/>
      <c r="CA339" s="219"/>
      <c r="CB339" s="219"/>
      <c r="CC339" s="219"/>
      <c r="CD339" s="219"/>
      <c r="CE339" s="59"/>
      <c r="CF339" s="59"/>
      <c r="CG339" s="59"/>
      <c r="CH339" s="59"/>
      <c r="CI339" s="59"/>
      <c r="CJ339" s="59"/>
      <c r="CK339" s="59"/>
      <c r="CL339" s="59"/>
      <c r="CM339" s="59"/>
      <c r="CN339" s="59"/>
      <c r="CO339" s="59"/>
      <c r="CP339" s="59"/>
      <c r="CQ339" s="59"/>
    </row>
    <row r="340" spans="1:95" s="1" customFormat="1" ht="27.95" customHeight="1" x14ac:dyDescent="0.2">
      <c r="A340" s="372"/>
      <c r="B340" s="67"/>
      <c r="C340" s="170" t="s">
        <v>1018</v>
      </c>
      <c r="D340" s="626"/>
      <c r="E340" s="673"/>
      <c r="F340" s="626"/>
      <c r="G340" s="673"/>
      <c r="H340" s="626"/>
      <c r="I340" s="673"/>
      <c r="J340" s="626"/>
      <c r="K340" s="673"/>
      <c r="L340" s="626"/>
      <c r="M340" s="673"/>
      <c r="N340" s="626"/>
      <c r="O340" s="673"/>
      <c r="P340" s="626"/>
      <c r="Q340" s="673"/>
      <c r="R340" s="626"/>
      <c r="S340" s="673"/>
      <c r="T340" s="626"/>
      <c r="U340" s="673"/>
      <c r="V340" s="626"/>
      <c r="W340" s="914"/>
      <c r="X340" s="778"/>
      <c r="Y340" s="902"/>
      <c r="Z340" s="903"/>
      <c r="AA340" s="251">
        <f t="shared" ref="AA340:AA347" si="45">IF(COUNTIF($D$337:$W$337,"s"),1,COUNTIF(D340:W340, "a"))</f>
        <v>0</v>
      </c>
      <c r="AB340" s="437"/>
      <c r="AC340" s="219"/>
      <c r="AD340" s="222"/>
      <c r="AE340" s="219"/>
      <c r="AF340" s="219"/>
      <c r="AG340" s="219"/>
      <c r="AH340" s="219"/>
      <c r="AI340" s="219"/>
      <c r="AJ340" s="219"/>
      <c r="AK340" s="219"/>
      <c r="AL340" s="219"/>
      <c r="AM340" s="219"/>
      <c r="AN340" s="219"/>
      <c r="AO340" s="219"/>
      <c r="AP340" s="219"/>
      <c r="AQ340" s="219"/>
      <c r="AR340" s="219"/>
      <c r="AS340" s="219"/>
      <c r="AT340" s="219"/>
      <c r="AU340" s="219"/>
      <c r="AV340" s="219"/>
      <c r="AW340" s="219"/>
      <c r="AX340" s="219"/>
      <c r="AY340" s="219"/>
      <c r="AZ340" s="219"/>
      <c r="BA340" s="219"/>
      <c r="BB340" s="219"/>
      <c r="BC340" s="219"/>
      <c r="BD340" s="219"/>
      <c r="BE340" s="219"/>
      <c r="BF340" s="219"/>
      <c r="BG340" s="219"/>
      <c r="BH340" s="219"/>
      <c r="BI340" s="219"/>
      <c r="BJ340" s="219"/>
      <c r="BK340" s="219"/>
      <c r="BL340" s="219"/>
      <c r="BM340" s="219"/>
      <c r="BN340" s="219"/>
      <c r="BO340" s="219"/>
      <c r="BP340" s="219"/>
      <c r="BQ340" s="219"/>
      <c r="BR340" s="219"/>
      <c r="BS340" s="219"/>
      <c r="BT340" s="219"/>
      <c r="BU340" s="219"/>
      <c r="BV340" s="219"/>
      <c r="BW340" s="219"/>
      <c r="BX340" s="219"/>
      <c r="BY340" s="219"/>
      <c r="BZ340" s="219"/>
      <c r="CA340" s="219"/>
      <c r="CB340" s="219"/>
      <c r="CC340" s="219"/>
      <c r="CD340" s="219"/>
      <c r="CE340" s="59"/>
      <c r="CF340" s="59"/>
      <c r="CG340" s="59"/>
      <c r="CH340" s="59"/>
      <c r="CI340" s="59"/>
      <c r="CJ340" s="59"/>
      <c r="CK340" s="59"/>
      <c r="CL340" s="59"/>
      <c r="CM340" s="59"/>
      <c r="CN340" s="59"/>
      <c r="CO340" s="59"/>
      <c r="CP340" s="59"/>
      <c r="CQ340" s="59"/>
    </row>
    <row r="341" spans="1:95" s="1" customFormat="1" ht="27.95" customHeight="1" x14ac:dyDescent="0.2">
      <c r="A341" s="378"/>
      <c r="B341" s="2"/>
      <c r="C341" s="174" t="s">
        <v>1019</v>
      </c>
      <c r="D341" s="626"/>
      <c r="E341" s="673"/>
      <c r="F341" s="626"/>
      <c r="G341" s="673"/>
      <c r="H341" s="626"/>
      <c r="I341" s="673"/>
      <c r="J341" s="626"/>
      <c r="K341" s="673"/>
      <c r="L341" s="626"/>
      <c r="M341" s="673"/>
      <c r="N341" s="626"/>
      <c r="O341" s="673"/>
      <c r="P341" s="626"/>
      <c r="Q341" s="673"/>
      <c r="R341" s="626"/>
      <c r="S341" s="673"/>
      <c r="T341" s="626"/>
      <c r="U341" s="673"/>
      <c r="V341" s="626"/>
      <c r="W341" s="914"/>
      <c r="X341" s="778"/>
      <c r="Y341" s="902"/>
      <c r="Z341" s="903"/>
      <c r="AA341" s="251">
        <f t="shared" si="45"/>
        <v>0</v>
      </c>
      <c r="AB341" s="437"/>
      <c r="AC341" s="219"/>
      <c r="AD341" s="222"/>
      <c r="AE341" s="219"/>
      <c r="AF341" s="219"/>
      <c r="AG341" s="219"/>
      <c r="AH341" s="219"/>
      <c r="AI341" s="219"/>
      <c r="AJ341" s="219"/>
      <c r="AK341" s="219"/>
      <c r="AL341" s="219"/>
      <c r="AM341" s="219"/>
      <c r="AN341" s="219"/>
      <c r="AO341" s="219"/>
      <c r="AP341" s="219"/>
      <c r="AQ341" s="219"/>
      <c r="AR341" s="219"/>
      <c r="AS341" s="219"/>
      <c r="AT341" s="219"/>
      <c r="AU341" s="219"/>
      <c r="AV341" s="219"/>
      <c r="AW341" s="219"/>
      <c r="AX341" s="219"/>
      <c r="AY341" s="219"/>
      <c r="AZ341" s="219"/>
      <c r="BA341" s="219"/>
      <c r="BB341" s="219"/>
      <c r="BC341" s="219"/>
      <c r="BD341" s="219"/>
      <c r="BE341" s="219"/>
      <c r="BF341" s="219"/>
      <c r="BG341" s="219"/>
      <c r="BH341" s="219"/>
      <c r="BI341" s="219"/>
      <c r="BJ341" s="219"/>
      <c r="BK341" s="219"/>
      <c r="BL341" s="219"/>
      <c r="BM341" s="219"/>
      <c r="BN341" s="219"/>
      <c r="BO341" s="219"/>
      <c r="BP341" s="219"/>
      <c r="BQ341" s="219"/>
      <c r="BR341" s="219"/>
      <c r="BS341" s="219"/>
      <c r="BT341" s="219"/>
      <c r="BU341" s="219"/>
      <c r="BV341" s="219"/>
      <c r="BW341" s="219"/>
      <c r="BX341" s="219"/>
      <c r="BY341" s="219"/>
      <c r="BZ341" s="219"/>
      <c r="CA341" s="219"/>
      <c r="CB341" s="219"/>
      <c r="CC341" s="219"/>
      <c r="CD341" s="219"/>
      <c r="CE341" s="59"/>
      <c r="CF341" s="59"/>
      <c r="CG341" s="59"/>
      <c r="CH341" s="59"/>
      <c r="CI341" s="59"/>
      <c r="CJ341" s="59"/>
      <c r="CK341" s="59"/>
      <c r="CL341" s="59"/>
      <c r="CM341" s="59"/>
      <c r="CN341" s="59"/>
      <c r="CO341" s="59"/>
      <c r="CP341" s="59"/>
      <c r="CQ341" s="59"/>
    </row>
    <row r="342" spans="1:95" s="1" customFormat="1" ht="27.95" customHeight="1" x14ac:dyDescent="0.2">
      <c r="A342" s="372"/>
      <c r="B342" s="164"/>
      <c r="C342" s="174" t="s">
        <v>1020</v>
      </c>
      <c r="D342" s="626"/>
      <c r="E342" s="673"/>
      <c r="F342" s="626"/>
      <c r="G342" s="673"/>
      <c r="H342" s="626"/>
      <c r="I342" s="673"/>
      <c r="J342" s="626"/>
      <c r="K342" s="673"/>
      <c r="L342" s="626"/>
      <c r="M342" s="673"/>
      <c r="N342" s="626"/>
      <c r="O342" s="673"/>
      <c r="P342" s="626"/>
      <c r="Q342" s="673"/>
      <c r="R342" s="626"/>
      <c r="S342" s="673"/>
      <c r="T342" s="626"/>
      <c r="U342" s="673"/>
      <c r="V342" s="626"/>
      <c r="W342" s="914"/>
      <c r="X342" s="778"/>
      <c r="Y342" s="902"/>
      <c r="Z342" s="903"/>
      <c r="AA342" s="251">
        <f t="shared" si="45"/>
        <v>0</v>
      </c>
      <c r="AB342" s="437"/>
      <c r="AC342" s="219"/>
      <c r="AD342" s="222"/>
      <c r="AE342" s="219"/>
      <c r="AF342" s="219"/>
      <c r="AG342" s="219"/>
      <c r="AH342" s="219"/>
      <c r="AI342" s="219"/>
      <c r="AJ342" s="219"/>
      <c r="AK342" s="219"/>
      <c r="AL342" s="219"/>
      <c r="AM342" s="219"/>
      <c r="AN342" s="219"/>
      <c r="AO342" s="219"/>
      <c r="AP342" s="219"/>
      <c r="AQ342" s="219"/>
      <c r="AR342" s="219"/>
      <c r="AS342" s="219"/>
      <c r="AT342" s="219"/>
      <c r="AU342" s="219"/>
      <c r="AV342" s="219"/>
      <c r="AW342" s="219"/>
      <c r="AX342" s="219"/>
      <c r="AY342" s="219"/>
      <c r="AZ342" s="219"/>
      <c r="BA342" s="219"/>
      <c r="BB342" s="219"/>
      <c r="BC342" s="219"/>
      <c r="BD342" s="219"/>
      <c r="BE342" s="219"/>
      <c r="BF342" s="219"/>
      <c r="BG342" s="219"/>
      <c r="BH342" s="219"/>
      <c r="BI342" s="219"/>
      <c r="BJ342" s="219"/>
      <c r="BK342" s="219"/>
      <c r="BL342" s="219"/>
      <c r="BM342" s="219"/>
      <c r="BN342" s="219"/>
      <c r="BO342" s="219"/>
      <c r="BP342" s="219"/>
      <c r="BQ342" s="219"/>
      <c r="BR342" s="219"/>
      <c r="BS342" s="219"/>
      <c r="BT342" s="219"/>
      <c r="BU342" s="219"/>
      <c r="BV342" s="219"/>
      <c r="BW342" s="219"/>
      <c r="BX342" s="219"/>
      <c r="BY342" s="219"/>
      <c r="BZ342" s="219"/>
      <c r="CA342" s="219"/>
      <c r="CB342" s="219"/>
      <c r="CC342" s="219"/>
      <c r="CD342" s="219"/>
      <c r="CE342" s="59"/>
      <c r="CF342" s="59"/>
      <c r="CG342" s="59"/>
      <c r="CH342" s="59"/>
      <c r="CI342" s="59"/>
      <c r="CJ342" s="59"/>
      <c r="CK342" s="59"/>
      <c r="CL342" s="59"/>
      <c r="CM342" s="59"/>
      <c r="CN342" s="59"/>
      <c r="CO342" s="59"/>
      <c r="CP342" s="59"/>
      <c r="CQ342" s="59"/>
    </row>
    <row r="343" spans="1:95" s="1" customFormat="1" ht="27.95" customHeight="1" x14ac:dyDescent="0.2">
      <c r="A343" s="372"/>
      <c r="B343" s="67"/>
      <c r="C343" s="170" t="s">
        <v>1021</v>
      </c>
      <c r="D343" s="626"/>
      <c r="E343" s="673"/>
      <c r="F343" s="626"/>
      <c r="G343" s="673"/>
      <c r="H343" s="626"/>
      <c r="I343" s="673"/>
      <c r="J343" s="626"/>
      <c r="K343" s="673"/>
      <c r="L343" s="626"/>
      <c r="M343" s="673"/>
      <c r="N343" s="626"/>
      <c r="O343" s="673"/>
      <c r="P343" s="626"/>
      <c r="Q343" s="673"/>
      <c r="R343" s="626"/>
      <c r="S343" s="673"/>
      <c r="T343" s="626"/>
      <c r="U343" s="673"/>
      <c r="V343" s="626"/>
      <c r="W343" s="914"/>
      <c r="X343" s="778"/>
      <c r="Y343" s="902"/>
      <c r="Z343" s="903"/>
      <c r="AA343" s="251">
        <f t="shared" si="45"/>
        <v>0</v>
      </c>
      <c r="AB343" s="437"/>
      <c r="AC343" s="219"/>
      <c r="AD343" s="222"/>
      <c r="AE343" s="219"/>
      <c r="AF343" s="219"/>
      <c r="AG343" s="219"/>
      <c r="AH343" s="219"/>
      <c r="AI343" s="219"/>
      <c r="AJ343" s="219"/>
      <c r="AK343" s="219"/>
      <c r="AL343" s="219"/>
      <c r="AM343" s="219"/>
      <c r="AN343" s="219"/>
      <c r="AO343" s="219"/>
      <c r="AP343" s="219"/>
      <c r="AQ343" s="219"/>
      <c r="AR343" s="219"/>
      <c r="AS343" s="219"/>
      <c r="AT343" s="219"/>
      <c r="AU343" s="219"/>
      <c r="AV343" s="219"/>
      <c r="AW343" s="219"/>
      <c r="AX343" s="219"/>
      <c r="AY343" s="219"/>
      <c r="AZ343" s="219"/>
      <c r="BA343" s="219"/>
      <c r="BB343" s="219"/>
      <c r="BC343" s="219"/>
      <c r="BD343" s="219"/>
      <c r="BE343" s="219"/>
      <c r="BF343" s="219"/>
      <c r="BG343" s="219"/>
      <c r="BH343" s="219"/>
      <c r="BI343" s="219"/>
      <c r="BJ343" s="219"/>
      <c r="BK343" s="219"/>
      <c r="BL343" s="219"/>
      <c r="BM343" s="219"/>
      <c r="BN343" s="219"/>
      <c r="BO343" s="219"/>
      <c r="BP343" s="219"/>
      <c r="BQ343" s="219"/>
      <c r="BR343" s="219"/>
      <c r="BS343" s="219"/>
      <c r="BT343" s="219"/>
      <c r="BU343" s="219"/>
      <c r="BV343" s="219"/>
      <c r="BW343" s="219"/>
      <c r="BX343" s="219"/>
      <c r="BY343" s="219"/>
      <c r="BZ343" s="219"/>
      <c r="CA343" s="219"/>
      <c r="CB343" s="219"/>
      <c r="CC343" s="219"/>
      <c r="CD343" s="219"/>
      <c r="CE343" s="59"/>
      <c r="CF343" s="59"/>
      <c r="CG343" s="59"/>
      <c r="CH343" s="59"/>
      <c r="CI343" s="59"/>
      <c r="CJ343" s="59"/>
      <c r="CK343" s="59"/>
      <c r="CL343" s="59"/>
      <c r="CM343" s="59"/>
      <c r="CN343" s="59"/>
      <c r="CO343" s="59"/>
      <c r="CP343" s="59"/>
      <c r="CQ343" s="59"/>
    </row>
    <row r="344" spans="1:95" s="1" customFormat="1" ht="27.95" customHeight="1" x14ac:dyDescent="0.2">
      <c r="A344" s="378"/>
      <c r="B344" s="2"/>
      <c r="C344" s="170" t="s">
        <v>1022</v>
      </c>
      <c r="D344" s="626"/>
      <c r="E344" s="673"/>
      <c r="F344" s="626"/>
      <c r="G344" s="673"/>
      <c r="H344" s="626"/>
      <c r="I344" s="673"/>
      <c r="J344" s="626"/>
      <c r="K344" s="673"/>
      <c r="L344" s="626"/>
      <c r="M344" s="673"/>
      <c r="N344" s="626"/>
      <c r="O344" s="673"/>
      <c r="P344" s="626"/>
      <c r="Q344" s="673"/>
      <c r="R344" s="626"/>
      <c r="S344" s="673"/>
      <c r="T344" s="626"/>
      <c r="U344" s="673"/>
      <c r="V344" s="626"/>
      <c r="W344" s="914"/>
      <c r="X344" s="778"/>
      <c r="Y344" s="902"/>
      <c r="Z344" s="903"/>
      <c r="AA344" s="251">
        <f t="shared" si="45"/>
        <v>0</v>
      </c>
      <c r="AB344" s="437"/>
      <c r="AC344" s="219"/>
      <c r="AD344" s="222"/>
      <c r="AE344" s="219"/>
      <c r="AF344" s="219"/>
      <c r="AG344" s="219"/>
      <c r="AH344" s="219"/>
      <c r="AI344" s="219"/>
      <c r="AJ344" s="219"/>
      <c r="AK344" s="219"/>
      <c r="AL344" s="219"/>
      <c r="AM344" s="219"/>
      <c r="AN344" s="219"/>
      <c r="AO344" s="219"/>
      <c r="AP344" s="219"/>
      <c r="AQ344" s="219"/>
      <c r="AR344" s="219"/>
      <c r="AS344" s="219"/>
      <c r="AT344" s="219"/>
      <c r="AU344" s="219"/>
      <c r="AV344" s="219"/>
      <c r="AW344" s="219"/>
      <c r="AX344" s="219"/>
      <c r="AY344" s="219"/>
      <c r="AZ344" s="219"/>
      <c r="BA344" s="219"/>
      <c r="BB344" s="219"/>
      <c r="BC344" s="219"/>
      <c r="BD344" s="219"/>
      <c r="BE344" s="219"/>
      <c r="BF344" s="219"/>
      <c r="BG344" s="219"/>
      <c r="BH344" s="219"/>
      <c r="BI344" s="219"/>
      <c r="BJ344" s="219"/>
      <c r="BK344" s="219"/>
      <c r="BL344" s="219"/>
      <c r="BM344" s="219"/>
      <c r="BN344" s="219"/>
      <c r="BO344" s="219"/>
      <c r="BP344" s="219"/>
      <c r="BQ344" s="219"/>
      <c r="BR344" s="219"/>
      <c r="BS344" s="219"/>
      <c r="BT344" s="219"/>
      <c r="BU344" s="219"/>
      <c r="BV344" s="219"/>
      <c r="BW344" s="219"/>
      <c r="BX344" s="219"/>
      <c r="BY344" s="219"/>
      <c r="BZ344" s="219"/>
      <c r="CA344" s="219"/>
      <c r="CB344" s="219"/>
      <c r="CC344" s="219"/>
      <c r="CD344" s="219"/>
      <c r="CE344" s="59"/>
      <c r="CF344" s="59"/>
      <c r="CG344" s="59"/>
      <c r="CH344" s="59"/>
      <c r="CI344" s="59"/>
      <c r="CJ344" s="59"/>
      <c r="CK344" s="59"/>
      <c r="CL344" s="59"/>
      <c r="CM344" s="59"/>
      <c r="CN344" s="59"/>
      <c r="CO344" s="59"/>
      <c r="CP344" s="59"/>
      <c r="CQ344" s="59"/>
    </row>
    <row r="345" spans="1:95" s="1" customFormat="1" ht="27.95" customHeight="1" x14ac:dyDescent="0.2">
      <c r="A345" s="372"/>
      <c r="B345" s="164"/>
      <c r="C345" s="170" t="s">
        <v>1023</v>
      </c>
      <c r="D345" s="694"/>
      <c r="E345" s="695"/>
      <c r="F345" s="694"/>
      <c r="G345" s="695"/>
      <c r="H345" s="694"/>
      <c r="I345" s="695"/>
      <c r="J345" s="694"/>
      <c r="K345" s="695"/>
      <c r="L345" s="694"/>
      <c r="M345" s="695"/>
      <c r="N345" s="694"/>
      <c r="O345" s="695"/>
      <c r="P345" s="694"/>
      <c r="Q345" s="695"/>
      <c r="R345" s="694"/>
      <c r="S345" s="695"/>
      <c r="T345" s="694"/>
      <c r="U345" s="695"/>
      <c r="V345" s="694"/>
      <c r="W345" s="910"/>
      <c r="X345" s="778"/>
      <c r="Y345" s="902"/>
      <c r="Z345" s="903"/>
      <c r="AA345" s="251">
        <f t="shared" si="45"/>
        <v>0</v>
      </c>
      <c r="AB345" s="437"/>
      <c r="AC345" s="219"/>
      <c r="AD345" s="222"/>
      <c r="AE345" s="219"/>
      <c r="AF345" s="219"/>
      <c r="AG345" s="219"/>
      <c r="AH345" s="219"/>
      <c r="AI345" s="219"/>
      <c r="AJ345" s="219"/>
      <c r="AK345" s="219"/>
      <c r="AL345" s="219"/>
      <c r="AM345" s="219"/>
      <c r="AN345" s="219"/>
      <c r="AO345" s="219"/>
      <c r="AP345" s="219"/>
      <c r="AQ345" s="219"/>
      <c r="AR345" s="219"/>
      <c r="AS345" s="219"/>
      <c r="AT345" s="219"/>
      <c r="AU345" s="219"/>
      <c r="AV345" s="219"/>
      <c r="AW345" s="219"/>
      <c r="AX345" s="219"/>
      <c r="AY345" s="219"/>
      <c r="AZ345" s="219"/>
      <c r="BA345" s="219"/>
      <c r="BB345" s="219"/>
      <c r="BC345" s="219"/>
      <c r="BD345" s="219"/>
      <c r="BE345" s="219"/>
      <c r="BF345" s="219"/>
      <c r="BG345" s="219"/>
      <c r="BH345" s="219"/>
      <c r="BI345" s="219"/>
      <c r="BJ345" s="219"/>
      <c r="BK345" s="219"/>
      <c r="BL345" s="219"/>
      <c r="BM345" s="219"/>
      <c r="BN345" s="219"/>
      <c r="BO345" s="219"/>
      <c r="BP345" s="219"/>
      <c r="BQ345" s="219"/>
      <c r="BR345" s="219"/>
      <c r="BS345" s="219"/>
      <c r="BT345" s="219"/>
      <c r="BU345" s="219"/>
      <c r="BV345" s="219"/>
      <c r="BW345" s="219"/>
      <c r="BX345" s="219"/>
      <c r="BY345" s="219"/>
      <c r="BZ345" s="219"/>
      <c r="CA345" s="219"/>
      <c r="CB345" s="219"/>
      <c r="CC345" s="219"/>
      <c r="CD345" s="219"/>
      <c r="CE345" s="59"/>
      <c r="CF345" s="59"/>
      <c r="CG345" s="59"/>
      <c r="CH345" s="59"/>
      <c r="CI345" s="59"/>
      <c r="CJ345" s="59"/>
      <c r="CK345" s="59"/>
      <c r="CL345" s="59"/>
      <c r="CM345" s="59"/>
      <c r="CN345" s="59"/>
      <c r="CO345" s="59"/>
      <c r="CP345" s="59"/>
      <c r="CQ345" s="59"/>
    </row>
    <row r="346" spans="1:95" s="1" customFormat="1" ht="27.95" customHeight="1" x14ac:dyDescent="0.2">
      <c r="A346" s="372"/>
      <c r="B346" s="67"/>
      <c r="C346" s="170" t="s">
        <v>1024</v>
      </c>
      <c r="D346" s="626"/>
      <c r="E346" s="673"/>
      <c r="F346" s="626"/>
      <c r="G346" s="673"/>
      <c r="H346" s="626"/>
      <c r="I346" s="673"/>
      <c r="J346" s="626"/>
      <c r="K346" s="673"/>
      <c r="L346" s="626"/>
      <c r="M346" s="673"/>
      <c r="N346" s="626"/>
      <c r="O346" s="673"/>
      <c r="P346" s="626"/>
      <c r="Q346" s="673"/>
      <c r="R346" s="626"/>
      <c r="S346" s="673"/>
      <c r="T346" s="626"/>
      <c r="U346" s="673"/>
      <c r="V346" s="626"/>
      <c r="W346" s="914"/>
      <c r="X346" s="778"/>
      <c r="Y346" s="902"/>
      <c r="Z346" s="903"/>
      <c r="AA346" s="251">
        <f t="shared" si="45"/>
        <v>0</v>
      </c>
      <c r="AB346" s="437"/>
      <c r="AC346" s="219"/>
      <c r="AD346" s="222"/>
      <c r="AE346" s="219"/>
      <c r="AF346" s="219"/>
      <c r="AG346" s="219"/>
      <c r="AH346" s="219"/>
      <c r="AI346" s="219"/>
      <c r="AJ346" s="219"/>
      <c r="AK346" s="219"/>
      <c r="AL346" s="219"/>
      <c r="AM346" s="219"/>
      <c r="AN346" s="219"/>
      <c r="AO346" s="219"/>
      <c r="AP346" s="219"/>
      <c r="AQ346" s="219"/>
      <c r="AR346" s="219"/>
      <c r="AS346" s="219"/>
      <c r="AT346" s="219"/>
      <c r="AU346" s="219"/>
      <c r="AV346" s="219"/>
      <c r="AW346" s="219"/>
      <c r="AX346" s="219"/>
      <c r="AY346" s="219"/>
      <c r="AZ346" s="219"/>
      <c r="BA346" s="219"/>
      <c r="BB346" s="219"/>
      <c r="BC346" s="219"/>
      <c r="BD346" s="219"/>
      <c r="BE346" s="219"/>
      <c r="BF346" s="219"/>
      <c r="BG346" s="219"/>
      <c r="BH346" s="219"/>
      <c r="BI346" s="219"/>
      <c r="BJ346" s="219"/>
      <c r="BK346" s="219"/>
      <c r="BL346" s="219"/>
      <c r="BM346" s="219"/>
      <c r="BN346" s="219"/>
      <c r="BO346" s="219"/>
      <c r="BP346" s="219"/>
      <c r="BQ346" s="219"/>
      <c r="BR346" s="219"/>
      <c r="BS346" s="219"/>
      <c r="BT346" s="219"/>
      <c r="BU346" s="219"/>
      <c r="BV346" s="219"/>
      <c r="BW346" s="219"/>
      <c r="BX346" s="219"/>
      <c r="BY346" s="219"/>
      <c r="BZ346" s="219"/>
      <c r="CA346" s="219"/>
      <c r="CB346" s="219"/>
      <c r="CC346" s="219"/>
      <c r="CD346" s="219"/>
      <c r="CE346" s="59"/>
      <c r="CF346" s="59"/>
      <c r="CG346" s="59"/>
      <c r="CH346" s="59"/>
      <c r="CI346" s="59"/>
      <c r="CJ346" s="59"/>
      <c r="CK346" s="59"/>
      <c r="CL346" s="59"/>
      <c r="CM346" s="59"/>
      <c r="CN346" s="59"/>
      <c r="CO346" s="59"/>
      <c r="CP346" s="59"/>
      <c r="CQ346" s="59"/>
    </row>
    <row r="347" spans="1:95" s="1" customFormat="1" ht="27.95" customHeight="1" x14ac:dyDescent="0.2">
      <c r="A347" s="372"/>
      <c r="B347" s="2"/>
      <c r="C347" s="173" t="s">
        <v>1025</v>
      </c>
      <c r="D347" s="652"/>
      <c r="E347" s="700"/>
      <c r="F347" s="652"/>
      <c r="G347" s="700"/>
      <c r="H347" s="652"/>
      <c r="I347" s="700"/>
      <c r="J347" s="652"/>
      <c r="K347" s="700"/>
      <c r="L347" s="652"/>
      <c r="M347" s="700"/>
      <c r="N347" s="652"/>
      <c r="O347" s="700"/>
      <c r="P347" s="652"/>
      <c r="Q347" s="700"/>
      <c r="R347" s="652"/>
      <c r="S347" s="700"/>
      <c r="T347" s="652"/>
      <c r="U347" s="700"/>
      <c r="V347" s="652"/>
      <c r="W347" s="915"/>
      <c r="X347" s="778"/>
      <c r="Y347" s="902"/>
      <c r="Z347" s="903"/>
      <c r="AA347" s="251">
        <f t="shared" si="45"/>
        <v>0</v>
      </c>
      <c r="AB347" s="437"/>
      <c r="AC347" s="219"/>
      <c r="AD347" s="222"/>
      <c r="AE347" s="219"/>
      <c r="AF347" s="219"/>
      <c r="AG347" s="219"/>
      <c r="AH347" s="219"/>
      <c r="AI347" s="219"/>
      <c r="AJ347" s="219"/>
      <c r="AK347" s="219"/>
      <c r="AL347" s="219"/>
      <c r="AM347" s="219"/>
      <c r="AN347" s="219"/>
      <c r="AO347" s="219"/>
      <c r="AP347" s="219"/>
      <c r="AQ347" s="219"/>
      <c r="AR347" s="219"/>
      <c r="AS347" s="219"/>
      <c r="AT347" s="219"/>
      <c r="AU347" s="219"/>
      <c r="AV347" s="219"/>
      <c r="AW347" s="219"/>
      <c r="AX347" s="219"/>
      <c r="AY347" s="219"/>
      <c r="AZ347" s="219"/>
      <c r="BA347" s="219"/>
      <c r="BB347" s="219"/>
      <c r="BC347" s="219"/>
      <c r="BD347" s="219"/>
      <c r="BE347" s="219"/>
      <c r="BF347" s="219"/>
      <c r="BG347" s="219"/>
      <c r="BH347" s="219"/>
      <c r="BI347" s="219"/>
      <c r="BJ347" s="219"/>
      <c r="BK347" s="219"/>
      <c r="BL347" s="219"/>
      <c r="BM347" s="219"/>
      <c r="BN347" s="219"/>
      <c r="BO347" s="219"/>
      <c r="BP347" s="219"/>
      <c r="BQ347" s="219"/>
      <c r="BR347" s="219"/>
      <c r="BS347" s="219"/>
      <c r="BT347" s="219"/>
      <c r="BU347" s="219"/>
      <c r="BV347" s="219"/>
      <c r="BW347" s="219"/>
      <c r="BX347" s="219"/>
      <c r="BY347" s="219"/>
      <c r="BZ347" s="219"/>
      <c r="CA347" s="219"/>
      <c r="CB347" s="219"/>
      <c r="CC347" s="219"/>
      <c r="CD347" s="219"/>
      <c r="CE347" s="59"/>
      <c r="CF347" s="59"/>
      <c r="CG347" s="59"/>
      <c r="CH347" s="59"/>
      <c r="CI347" s="59"/>
      <c r="CJ347" s="59"/>
      <c r="CK347" s="59"/>
      <c r="CL347" s="59"/>
      <c r="CM347" s="59"/>
      <c r="CN347" s="59"/>
      <c r="CO347" s="59"/>
      <c r="CP347" s="59"/>
      <c r="CQ347" s="59"/>
    </row>
    <row r="348" spans="1:95" s="1" customFormat="1" ht="27.95" customHeight="1" thickBot="1" x14ac:dyDescent="0.25">
      <c r="A348" s="361"/>
      <c r="B348" s="241"/>
      <c r="C348" s="581" t="s">
        <v>798</v>
      </c>
      <c r="D348" s="916"/>
      <c r="E348" s="917"/>
      <c r="F348" s="917"/>
      <c r="G348" s="917"/>
      <c r="H348" s="917"/>
      <c r="I348" s="917"/>
      <c r="J348" s="917"/>
      <c r="K348" s="917"/>
      <c r="L348" s="917"/>
      <c r="M348" s="917"/>
      <c r="N348" s="917"/>
      <c r="O348" s="917"/>
      <c r="P348" s="917"/>
      <c r="Q348" s="917"/>
      <c r="R348" s="917"/>
      <c r="S348" s="917"/>
      <c r="T348" s="917"/>
      <c r="U348" s="917"/>
      <c r="V348" s="917"/>
      <c r="W348" s="917"/>
      <c r="X348" s="911"/>
      <c r="Y348" s="912"/>
      <c r="Z348" s="913"/>
      <c r="AA348" s="253" t="str">
        <f>IF(AND(ISTEXT(D348),COUNTIF(D347:W347,"a")),1,IF(COUNTIF(D347:W347,"a"),0,""))</f>
        <v/>
      </c>
      <c r="AB348" s="437"/>
      <c r="AC348" s="219"/>
      <c r="AD348" s="222"/>
      <c r="AE348" s="219"/>
      <c r="AF348" s="219"/>
      <c r="AG348" s="219"/>
      <c r="AH348" s="219"/>
      <c r="AI348" s="219"/>
      <c r="AJ348" s="219"/>
      <c r="AK348" s="219"/>
      <c r="AL348" s="219"/>
      <c r="AM348" s="219"/>
      <c r="AN348" s="219"/>
      <c r="AO348" s="219"/>
      <c r="AP348" s="219"/>
      <c r="AQ348" s="219"/>
      <c r="AR348" s="219"/>
      <c r="AS348" s="219"/>
      <c r="AT348" s="219"/>
      <c r="AU348" s="219"/>
      <c r="AV348" s="219"/>
      <c r="AW348" s="219"/>
      <c r="AX348" s="219"/>
      <c r="AY348" s="219"/>
      <c r="AZ348" s="219"/>
      <c r="BA348" s="219"/>
      <c r="BB348" s="219"/>
      <c r="BC348" s="219"/>
      <c r="BD348" s="219"/>
      <c r="BE348" s="219"/>
      <c r="BF348" s="219"/>
      <c r="BG348" s="219"/>
      <c r="BH348" s="219"/>
      <c r="BI348" s="219"/>
      <c r="BJ348" s="219"/>
      <c r="BK348" s="219"/>
      <c r="BL348" s="219"/>
      <c r="BM348" s="219"/>
      <c r="BN348" s="219"/>
      <c r="BO348" s="219"/>
      <c r="BP348" s="219"/>
      <c r="BQ348" s="219"/>
      <c r="BR348" s="219"/>
      <c r="BS348" s="219"/>
      <c r="BT348" s="219"/>
      <c r="BU348" s="219"/>
      <c r="BV348" s="219"/>
      <c r="BW348" s="219"/>
      <c r="BX348" s="219"/>
      <c r="BY348" s="219"/>
      <c r="BZ348" s="219"/>
      <c r="CA348" s="219"/>
      <c r="CB348" s="219"/>
      <c r="CC348" s="219"/>
      <c r="CD348" s="219"/>
      <c r="CE348" s="219"/>
      <c r="CF348" s="219"/>
      <c r="CG348" s="59"/>
      <c r="CH348" s="59"/>
      <c r="CI348" s="59"/>
      <c r="CJ348" s="59"/>
      <c r="CK348" s="59"/>
      <c r="CL348" s="59"/>
      <c r="CM348" s="59"/>
    </row>
    <row r="349" spans="1:95" s="1" customFormat="1" ht="30" customHeight="1" x14ac:dyDescent="0.2">
      <c r="A349" s="358"/>
      <c r="B349" s="191"/>
      <c r="C349" s="580" t="s">
        <v>1027</v>
      </c>
      <c r="D349" s="710"/>
      <c r="E349" s="710"/>
      <c r="F349" s="710"/>
      <c r="G349" s="710"/>
      <c r="H349" s="710"/>
      <c r="I349" s="710"/>
      <c r="J349" s="710"/>
      <c r="K349" s="710"/>
      <c r="L349" s="710"/>
      <c r="M349" s="710"/>
      <c r="N349" s="710"/>
      <c r="O349" s="710"/>
      <c r="P349" s="710"/>
      <c r="Q349" s="710"/>
      <c r="R349" s="710"/>
      <c r="S349" s="710"/>
      <c r="T349" s="710"/>
      <c r="U349" s="710"/>
      <c r="V349" s="710"/>
      <c r="W349" s="710"/>
      <c r="X349" s="710"/>
      <c r="Y349" s="710"/>
      <c r="Z349" s="856"/>
      <c r="AA349" s="251"/>
      <c r="AB349" s="59"/>
      <c r="AC349" s="219"/>
      <c r="AD349" s="222"/>
      <c r="AE349" s="219"/>
      <c r="AF349" s="219"/>
      <c r="AG349" s="219"/>
      <c r="AH349" s="219"/>
      <c r="AI349" s="219"/>
      <c r="AJ349" s="219"/>
      <c r="AK349" s="219"/>
      <c r="AL349" s="219"/>
      <c r="AM349" s="219"/>
      <c r="AN349" s="219"/>
      <c r="AO349" s="219"/>
      <c r="AP349" s="219"/>
      <c r="AQ349" s="219"/>
      <c r="AR349" s="219"/>
      <c r="AS349" s="219"/>
      <c r="AT349" s="219"/>
      <c r="AU349" s="219"/>
      <c r="AV349" s="219"/>
      <c r="AW349" s="219"/>
      <c r="AX349" s="219"/>
      <c r="AY349" s="219"/>
      <c r="AZ349" s="219"/>
      <c r="BA349" s="219"/>
      <c r="BB349" s="219"/>
      <c r="BC349" s="219"/>
      <c r="BD349" s="219"/>
      <c r="BE349" s="219"/>
      <c r="BF349" s="219"/>
      <c r="BG349" s="219"/>
      <c r="BH349" s="219"/>
      <c r="BI349" s="219"/>
      <c r="BJ349" s="219"/>
      <c r="BK349" s="219"/>
      <c r="BL349" s="219"/>
      <c r="BM349" s="219"/>
      <c r="BN349" s="219"/>
      <c r="BO349" s="219"/>
      <c r="BP349" s="219"/>
      <c r="BQ349" s="219"/>
      <c r="BR349" s="219"/>
      <c r="BS349" s="219"/>
      <c r="BT349" s="219"/>
      <c r="BU349" s="219"/>
      <c r="BV349" s="219"/>
      <c r="BW349" s="219"/>
      <c r="BX349" s="219"/>
      <c r="BY349" s="219"/>
      <c r="BZ349" s="219"/>
      <c r="CA349" s="219"/>
      <c r="CB349" s="219"/>
      <c r="CC349" s="219"/>
      <c r="CD349" s="219"/>
      <c r="CE349" s="59"/>
      <c r="CF349" s="59"/>
      <c r="CG349" s="59"/>
      <c r="CH349" s="59"/>
      <c r="CI349" s="59"/>
      <c r="CJ349" s="59"/>
      <c r="CK349" s="59"/>
      <c r="CL349" s="59"/>
      <c r="CM349" s="59"/>
      <c r="CN349" s="59"/>
      <c r="CO349" s="59"/>
      <c r="CP349" s="59"/>
      <c r="CQ349" s="59"/>
    </row>
    <row r="350" spans="1:95" s="1" customFormat="1" ht="45" customHeight="1" x14ac:dyDescent="0.2">
      <c r="A350" s="372" t="s">
        <v>549</v>
      </c>
      <c r="B350" s="247" t="s">
        <v>1028</v>
      </c>
      <c r="C350" s="170" t="s">
        <v>1241</v>
      </c>
      <c r="D350" s="707"/>
      <c r="E350" s="708"/>
      <c r="F350" s="707"/>
      <c r="G350" s="708"/>
      <c r="H350" s="707"/>
      <c r="I350" s="708"/>
      <c r="J350" s="707"/>
      <c r="K350" s="708"/>
      <c r="L350" s="707"/>
      <c r="M350" s="708"/>
      <c r="N350" s="707"/>
      <c r="O350" s="708"/>
      <c r="P350" s="707"/>
      <c r="Q350" s="708"/>
      <c r="R350" s="707"/>
      <c r="S350" s="708"/>
      <c r="T350" s="707"/>
      <c r="U350" s="708"/>
      <c r="V350" s="707"/>
      <c r="W350" s="708"/>
      <c r="X350" s="550"/>
      <c r="Y350" s="115">
        <f t="shared" ref="Y350:Y359" si="46">IF(OR(D350="s",F350="s",H350="s",J350="s",L350="s",N350="s",P350="s",R350="s",T350="s",V350="s"), 0, IF(OR(D350="a",F350="a",H350="a",J350="a",L350="a",N350="a",P350="a",R350="a",T350="a",V350="a"),Z350,0))</f>
        <v>0</v>
      </c>
      <c r="Z350" s="376">
        <v>25</v>
      </c>
      <c r="AA350" s="251">
        <f>COUNTIF(D350:W350,"a")+COUNTIF(D350:W350,"s")</f>
        <v>0</v>
      </c>
      <c r="AB350" s="437"/>
      <c r="AC350" s="219"/>
      <c r="AD350" s="222"/>
      <c r="AE350" s="219"/>
      <c r="AF350" s="219"/>
      <c r="AG350" s="219"/>
      <c r="AH350" s="219"/>
      <c r="AI350" s="219"/>
      <c r="AJ350" s="219"/>
      <c r="AK350" s="219"/>
      <c r="AL350" s="219"/>
      <c r="AM350" s="219"/>
      <c r="AN350" s="219"/>
      <c r="AO350" s="219"/>
      <c r="AP350" s="219"/>
      <c r="AQ350" s="219"/>
      <c r="AR350" s="219"/>
      <c r="AS350" s="219"/>
      <c r="AT350" s="219"/>
      <c r="AU350" s="219"/>
      <c r="AV350" s="219"/>
      <c r="AW350" s="219"/>
      <c r="AX350" s="219"/>
      <c r="AY350" s="219"/>
      <c r="AZ350" s="219"/>
      <c r="BA350" s="219"/>
      <c r="BB350" s="219"/>
      <c r="BC350" s="219"/>
      <c r="BD350" s="219"/>
      <c r="BE350" s="219"/>
      <c r="BF350" s="219"/>
      <c r="BG350" s="219"/>
      <c r="BH350" s="219"/>
      <c r="BI350" s="219"/>
      <c r="BJ350" s="219"/>
      <c r="BK350" s="219"/>
      <c r="BL350" s="219"/>
      <c r="BM350" s="219"/>
      <c r="BN350" s="219"/>
      <c r="BO350" s="219"/>
      <c r="BP350" s="219"/>
      <c r="BQ350" s="219"/>
      <c r="BR350" s="219"/>
      <c r="BS350" s="219"/>
      <c r="BT350" s="219"/>
      <c r="BU350" s="219"/>
      <c r="BV350" s="219"/>
      <c r="BW350" s="219"/>
      <c r="BX350" s="219"/>
      <c r="BY350" s="219"/>
      <c r="BZ350" s="219"/>
      <c r="CA350" s="219"/>
      <c r="CB350" s="219"/>
      <c r="CC350" s="219"/>
      <c r="CD350" s="219"/>
      <c r="CE350" s="59"/>
      <c r="CF350" s="59"/>
      <c r="CG350" s="59"/>
      <c r="CH350" s="59"/>
      <c r="CI350" s="59"/>
      <c r="CJ350" s="59"/>
      <c r="CK350" s="59"/>
      <c r="CL350" s="59"/>
      <c r="CM350" s="59"/>
      <c r="CN350" s="59"/>
      <c r="CO350" s="59"/>
      <c r="CP350" s="59"/>
      <c r="CQ350" s="59"/>
    </row>
    <row r="351" spans="1:95" s="1" customFormat="1" ht="30" customHeight="1" x14ac:dyDescent="0.2">
      <c r="A351" s="372"/>
      <c r="B351" s="560"/>
      <c r="C351" s="557" t="s">
        <v>1029</v>
      </c>
      <c r="D351" s="715" t="s">
        <v>951</v>
      </c>
      <c r="E351" s="716"/>
      <c r="F351" s="716"/>
      <c r="G351" s="716"/>
      <c r="H351" s="716"/>
      <c r="I351" s="716"/>
      <c r="J351" s="716"/>
      <c r="K351" s="716"/>
      <c r="L351" s="716"/>
      <c r="M351" s="716"/>
      <c r="N351" s="716"/>
      <c r="O351" s="716"/>
      <c r="P351" s="716"/>
      <c r="Q351" s="716"/>
      <c r="R351" s="716"/>
      <c r="S351" s="716"/>
      <c r="T351" s="716"/>
      <c r="U351" s="716"/>
      <c r="V351" s="716"/>
      <c r="W351" s="716"/>
      <c r="X351" s="716"/>
      <c r="Y351" s="716"/>
      <c r="Z351" s="717"/>
      <c r="AA351" s="251"/>
      <c r="AB351" s="59"/>
      <c r="AC351" s="219"/>
      <c r="AD351" s="222"/>
      <c r="AE351" s="219"/>
      <c r="AF351" s="219"/>
      <c r="AG351" s="219"/>
      <c r="AH351" s="219"/>
      <c r="AI351" s="219"/>
      <c r="AJ351" s="219"/>
      <c r="AK351" s="219"/>
      <c r="AL351" s="219"/>
      <c r="AM351" s="219"/>
      <c r="AN351" s="219"/>
      <c r="AO351" s="219"/>
      <c r="AP351" s="219"/>
      <c r="AQ351" s="219"/>
      <c r="AR351" s="219"/>
      <c r="AS351" s="219"/>
      <c r="AT351" s="219"/>
      <c r="AU351" s="219"/>
      <c r="AV351" s="219"/>
      <c r="AW351" s="219"/>
      <c r="AX351" s="219"/>
      <c r="AY351" s="219"/>
      <c r="AZ351" s="219"/>
      <c r="BA351" s="219"/>
      <c r="BB351" s="219"/>
      <c r="BC351" s="219"/>
      <c r="BD351" s="219"/>
      <c r="BE351" s="219"/>
      <c r="BF351" s="219"/>
      <c r="BG351" s="219"/>
      <c r="BH351" s="219"/>
      <c r="BI351" s="219"/>
      <c r="BJ351" s="219"/>
      <c r="BK351" s="219"/>
      <c r="BL351" s="219"/>
      <c r="BM351" s="219"/>
      <c r="BN351" s="219"/>
      <c r="BO351" s="219"/>
      <c r="BP351" s="219"/>
      <c r="BQ351" s="219"/>
      <c r="BR351" s="219"/>
      <c r="BS351" s="219"/>
      <c r="BT351" s="219"/>
      <c r="BU351" s="219"/>
      <c r="BV351" s="219"/>
      <c r="BW351" s="219"/>
      <c r="BX351" s="219"/>
      <c r="BY351" s="219"/>
      <c r="BZ351" s="219"/>
      <c r="CA351" s="219"/>
      <c r="CB351" s="219"/>
      <c r="CC351" s="219"/>
      <c r="CD351" s="219"/>
      <c r="CE351" s="59"/>
      <c r="CF351" s="59"/>
      <c r="CG351" s="59"/>
      <c r="CH351" s="59"/>
      <c r="CI351" s="59"/>
      <c r="CJ351" s="59"/>
      <c r="CK351" s="59"/>
      <c r="CL351" s="59"/>
      <c r="CM351" s="59"/>
      <c r="CN351" s="59"/>
      <c r="CO351" s="59"/>
      <c r="CP351" s="59"/>
      <c r="CQ351" s="59"/>
    </row>
    <row r="352" spans="1:95" s="1" customFormat="1" ht="27.95" customHeight="1" x14ac:dyDescent="0.2">
      <c r="A352" s="372"/>
      <c r="B352" s="164"/>
      <c r="C352" s="170" t="s">
        <v>1030</v>
      </c>
      <c r="D352" s="694"/>
      <c r="E352" s="695"/>
      <c r="F352" s="694"/>
      <c r="G352" s="695"/>
      <c r="H352" s="694"/>
      <c r="I352" s="695"/>
      <c r="J352" s="694"/>
      <c r="K352" s="695"/>
      <c r="L352" s="694"/>
      <c r="M352" s="695"/>
      <c r="N352" s="694"/>
      <c r="O352" s="695"/>
      <c r="P352" s="694"/>
      <c r="Q352" s="695"/>
      <c r="R352" s="694"/>
      <c r="S352" s="695"/>
      <c r="T352" s="694"/>
      <c r="U352" s="695"/>
      <c r="V352" s="694"/>
      <c r="W352" s="910"/>
      <c r="X352" s="899"/>
      <c r="Y352" s="900"/>
      <c r="Z352" s="901"/>
      <c r="AA352" s="251">
        <f>IF(COUNTIF($D$350:$W$350,"s"),1,COUNTIF(D352:W352, "a"))</f>
        <v>0</v>
      </c>
      <c r="AB352" s="437"/>
      <c r="AC352" s="219"/>
      <c r="AD352" s="222"/>
      <c r="AE352" s="219"/>
      <c r="AF352" s="219"/>
      <c r="AG352" s="219"/>
      <c r="AH352" s="219"/>
      <c r="AI352" s="219"/>
      <c r="AJ352" s="219"/>
      <c r="AK352" s="219"/>
      <c r="AL352" s="219"/>
      <c r="AM352" s="219"/>
      <c r="AN352" s="219"/>
      <c r="AO352" s="219"/>
      <c r="AP352" s="219"/>
      <c r="AQ352" s="219"/>
      <c r="AR352" s="219"/>
      <c r="AS352" s="219"/>
      <c r="AT352" s="219"/>
      <c r="AU352" s="219"/>
      <c r="AV352" s="219"/>
      <c r="AW352" s="219"/>
      <c r="AX352" s="219"/>
      <c r="AY352" s="219"/>
      <c r="AZ352" s="219"/>
      <c r="BA352" s="219"/>
      <c r="BB352" s="219"/>
      <c r="BC352" s="219"/>
      <c r="BD352" s="219"/>
      <c r="BE352" s="219"/>
      <c r="BF352" s="219"/>
      <c r="BG352" s="219"/>
      <c r="BH352" s="219"/>
      <c r="BI352" s="219"/>
      <c r="BJ352" s="219"/>
      <c r="BK352" s="219"/>
      <c r="BL352" s="219"/>
      <c r="BM352" s="219"/>
      <c r="BN352" s="219"/>
      <c r="BO352" s="219"/>
      <c r="BP352" s="219"/>
      <c r="BQ352" s="219"/>
      <c r="BR352" s="219"/>
      <c r="BS352" s="219"/>
      <c r="BT352" s="219"/>
      <c r="BU352" s="219"/>
      <c r="BV352" s="219"/>
      <c r="BW352" s="219"/>
      <c r="BX352" s="219"/>
      <c r="BY352" s="219"/>
      <c r="BZ352" s="219"/>
      <c r="CA352" s="219"/>
      <c r="CB352" s="219"/>
      <c r="CC352" s="219"/>
      <c r="CD352" s="219"/>
      <c r="CE352" s="59"/>
      <c r="CF352" s="59"/>
      <c r="CG352" s="59"/>
      <c r="CH352" s="59"/>
      <c r="CI352" s="59"/>
      <c r="CJ352" s="59"/>
      <c r="CK352" s="59"/>
      <c r="CL352" s="59"/>
      <c r="CM352" s="59"/>
      <c r="CN352" s="59"/>
      <c r="CO352" s="59"/>
      <c r="CP352" s="59"/>
      <c r="CQ352" s="59"/>
    </row>
    <row r="353" spans="1:95" s="1" customFormat="1" ht="27.95" customHeight="1" x14ac:dyDescent="0.2">
      <c r="A353" s="372"/>
      <c r="B353" s="67"/>
      <c r="C353" s="170" t="s">
        <v>1031</v>
      </c>
      <c r="D353" s="626"/>
      <c r="E353" s="673"/>
      <c r="F353" s="626"/>
      <c r="G353" s="673"/>
      <c r="H353" s="626"/>
      <c r="I353" s="673"/>
      <c r="J353" s="626"/>
      <c r="K353" s="673"/>
      <c r="L353" s="626"/>
      <c r="M353" s="673"/>
      <c r="N353" s="626"/>
      <c r="O353" s="673"/>
      <c r="P353" s="626"/>
      <c r="Q353" s="673"/>
      <c r="R353" s="626"/>
      <c r="S353" s="673"/>
      <c r="T353" s="626"/>
      <c r="U353" s="673"/>
      <c r="V353" s="626"/>
      <c r="W353" s="914"/>
      <c r="X353" s="778"/>
      <c r="Y353" s="902"/>
      <c r="Z353" s="903"/>
      <c r="AA353" s="251">
        <f t="shared" ref="AA353:AA357" si="47">IF(COUNTIF($D$350:$W$350,"s"),1,COUNTIF(D353:W353, "a"))</f>
        <v>0</v>
      </c>
      <c r="AB353" s="437"/>
      <c r="AC353" s="219"/>
      <c r="AD353" s="222"/>
      <c r="AE353" s="219"/>
      <c r="AF353" s="219"/>
      <c r="AG353" s="219"/>
      <c r="AH353" s="219"/>
      <c r="AI353" s="219"/>
      <c r="AJ353" s="219"/>
      <c r="AK353" s="219"/>
      <c r="AL353" s="219"/>
      <c r="AM353" s="219"/>
      <c r="AN353" s="219"/>
      <c r="AO353" s="219"/>
      <c r="AP353" s="219"/>
      <c r="AQ353" s="219"/>
      <c r="AR353" s="219"/>
      <c r="AS353" s="219"/>
      <c r="AT353" s="219"/>
      <c r="AU353" s="219"/>
      <c r="AV353" s="219"/>
      <c r="AW353" s="219"/>
      <c r="AX353" s="219"/>
      <c r="AY353" s="219"/>
      <c r="AZ353" s="219"/>
      <c r="BA353" s="219"/>
      <c r="BB353" s="219"/>
      <c r="BC353" s="219"/>
      <c r="BD353" s="219"/>
      <c r="BE353" s="219"/>
      <c r="BF353" s="219"/>
      <c r="BG353" s="219"/>
      <c r="BH353" s="219"/>
      <c r="BI353" s="219"/>
      <c r="BJ353" s="219"/>
      <c r="BK353" s="219"/>
      <c r="BL353" s="219"/>
      <c r="BM353" s="219"/>
      <c r="BN353" s="219"/>
      <c r="BO353" s="219"/>
      <c r="BP353" s="219"/>
      <c r="BQ353" s="219"/>
      <c r="BR353" s="219"/>
      <c r="BS353" s="219"/>
      <c r="BT353" s="219"/>
      <c r="BU353" s="219"/>
      <c r="BV353" s="219"/>
      <c r="BW353" s="219"/>
      <c r="BX353" s="219"/>
      <c r="BY353" s="219"/>
      <c r="BZ353" s="219"/>
      <c r="CA353" s="219"/>
      <c r="CB353" s="219"/>
      <c r="CC353" s="219"/>
      <c r="CD353" s="219"/>
      <c r="CE353" s="59"/>
      <c r="CF353" s="59"/>
      <c r="CG353" s="59"/>
      <c r="CH353" s="59"/>
      <c r="CI353" s="59"/>
      <c r="CJ353" s="59"/>
      <c r="CK353" s="59"/>
      <c r="CL353" s="59"/>
      <c r="CM353" s="59"/>
      <c r="CN353" s="59"/>
      <c r="CO353" s="59"/>
      <c r="CP353" s="59"/>
      <c r="CQ353" s="59"/>
    </row>
    <row r="354" spans="1:95" s="1" customFormat="1" ht="27.95" customHeight="1" x14ac:dyDescent="0.2">
      <c r="A354" s="378"/>
      <c r="B354" s="2"/>
      <c r="C354" s="174" t="s">
        <v>1032</v>
      </c>
      <c r="D354" s="626"/>
      <c r="E354" s="673"/>
      <c r="F354" s="626"/>
      <c r="G354" s="673"/>
      <c r="H354" s="626"/>
      <c r="I354" s="673"/>
      <c r="J354" s="626"/>
      <c r="K354" s="673"/>
      <c r="L354" s="626"/>
      <c r="M354" s="673"/>
      <c r="N354" s="626"/>
      <c r="O354" s="673"/>
      <c r="P354" s="626"/>
      <c r="Q354" s="673"/>
      <c r="R354" s="626"/>
      <c r="S354" s="673"/>
      <c r="T354" s="626"/>
      <c r="U354" s="673"/>
      <c r="V354" s="626"/>
      <c r="W354" s="914"/>
      <c r="X354" s="778"/>
      <c r="Y354" s="902"/>
      <c r="Z354" s="903"/>
      <c r="AA354" s="251">
        <f t="shared" si="47"/>
        <v>0</v>
      </c>
      <c r="AB354" s="437"/>
      <c r="AC354" s="219"/>
      <c r="AD354" s="222"/>
      <c r="AE354" s="219"/>
      <c r="AF354" s="219"/>
      <c r="AG354" s="219"/>
      <c r="AH354" s="219"/>
      <c r="AI354" s="219"/>
      <c r="AJ354" s="219"/>
      <c r="AK354" s="219"/>
      <c r="AL354" s="219"/>
      <c r="AM354" s="219"/>
      <c r="AN354" s="219"/>
      <c r="AO354" s="219"/>
      <c r="AP354" s="219"/>
      <c r="AQ354" s="219"/>
      <c r="AR354" s="219"/>
      <c r="AS354" s="219"/>
      <c r="AT354" s="219"/>
      <c r="AU354" s="219"/>
      <c r="AV354" s="219"/>
      <c r="AW354" s="219"/>
      <c r="AX354" s="219"/>
      <c r="AY354" s="219"/>
      <c r="AZ354" s="219"/>
      <c r="BA354" s="219"/>
      <c r="BB354" s="219"/>
      <c r="BC354" s="219"/>
      <c r="BD354" s="219"/>
      <c r="BE354" s="219"/>
      <c r="BF354" s="219"/>
      <c r="BG354" s="219"/>
      <c r="BH354" s="219"/>
      <c r="BI354" s="219"/>
      <c r="BJ354" s="219"/>
      <c r="BK354" s="219"/>
      <c r="BL354" s="219"/>
      <c r="BM354" s="219"/>
      <c r="BN354" s="219"/>
      <c r="BO354" s="219"/>
      <c r="BP354" s="219"/>
      <c r="BQ354" s="219"/>
      <c r="BR354" s="219"/>
      <c r="BS354" s="219"/>
      <c r="BT354" s="219"/>
      <c r="BU354" s="219"/>
      <c r="BV354" s="219"/>
      <c r="BW354" s="219"/>
      <c r="BX354" s="219"/>
      <c r="BY354" s="219"/>
      <c r="BZ354" s="219"/>
      <c r="CA354" s="219"/>
      <c r="CB354" s="219"/>
      <c r="CC354" s="219"/>
      <c r="CD354" s="219"/>
      <c r="CE354" s="59"/>
      <c r="CF354" s="59"/>
      <c r="CG354" s="59"/>
      <c r="CH354" s="59"/>
      <c r="CI354" s="59"/>
      <c r="CJ354" s="59"/>
      <c r="CK354" s="59"/>
      <c r="CL354" s="59"/>
      <c r="CM354" s="59"/>
      <c r="CN354" s="59"/>
      <c r="CO354" s="59"/>
      <c r="CP354" s="59"/>
      <c r="CQ354" s="59"/>
    </row>
    <row r="355" spans="1:95" s="1" customFormat="1" ht="27.95" customHeight="1" x14ac:dyDescent="0.2">
      <c r="A355" s="372"/>
      <c r="B355" s="164"/>
      <c r="C355" s="174" t="s">
        <v>1033</v>
      </c>
      <c r="D355" s="626"/>
      <c r="E355" s="673"/>
      <c r="F355" s="626"/>
      <c r="G355" s="673"/>
      <c r="H355" s="626"/>
      <c r="I355" s="673"/>
      <c r="J355" s="626"/>
      <c r="K355" s="673"/>
      <c r="L355" s="626"/>
      <c r="M355" s="673"/>
      <c r="N355" s="626"/>
      <c r="O355" s="673"/>
      <c r="P355" s="626"/>
      <c r="Q355" s="673"/>
      <c r="R355" s="626"/>
      <c r="S355" s="673"/>
      <c r="T355" s="626"/>
      <c r="U355" s="673"/>
      <c r="V355" s="626"/>
      <c r="W355" s="914"/>
      <c r="X355" s="778"/>
      <c r="Y355" s="902"/>
      <c r="Z355" s="903"/>
      <c r="AA355" s="251">
        <f t="shared" si="47"/>
        <v>0</v>
      </c>
      <c r="AB355" s="437"/>
      <c r="AC355" s="219"/>
      <c r="AD355" s="222"/>
      <c r="AE355" s="219"/>
      <c r="AF355" s="219"/>
      <c r="AG355" s="219"/>
      <c r="AH355" s="219"/>
      <c r="AI355" s="219"/>
      <c r="AJ355" s="219"/>
      <c r="AK355" s="219"/>
      <c r="AL355" s="219"/>
      <c r="AM355" s="219"/>
      <c r="AN355" s="219"/>
      <c r="AO355" s="219"/>
      <c r="AP355" s="219"/>
      <c r="AQ355" s="219"/>
      <c r="AR355" s="219"/>
      <c r="AS355" s="219"/>
      <c r="AT355" s="219"/>
      <c r="AU355" s="219"/>
      <c r="AV355" s="219"/>
      <c r="AW355" s="219"/>
      <c r="AX355" s="219"/>
      <c r="AY355" s="219"/>
      <c r="AZ355" s="219"/>
      <c r="BA355" s="219"/>
      <c r="BB355" s="219"/>
      <c r="BC355" s="219"/>
      <c r="BD355" s="219"/>
      <c r="BE355" s="219"/>
      <c r="BF355" s="219"/>
      <c r="BG355" s="219"/>
      <c r="BH355" s="219"/>
      <c r="BI355" s="219"/>
      <c r="BJ355" s="219"/>
      <c r="BK355" s="219"/>
      <c r="BL355" s="219"/>
      <c r="BM355" s="219"/>
      <c r="BN355" s="219"/>
      <c r="BO355" s="219"/>
      <c r="BP355" s="219"/>
      <c r="BQ355" s="219"/>
      <c r="BR355" s="219"/>
      <c r="BS355" s="219"/>
      <c r="BT355" s="219"/>
      <c r="BU355" s="219"/>
      <c r="BV355" s="219"/>
      <c r="BW355" s="219"/>
      <c r="BX355" s="219"/>
      <c r="BY355" s="219"/>
      <c r="BZ355" s="219"/>
      <c r="CA355" s="219"/>
      <c r="CB355" s="219"/>
      <c r="CC355" s="219"/>
      <c r="CD355" s="219"/>
      <c r="CE355" s="59"/>
      <c r="CF355" s="59"/>
      <c r="CG355" s="59"/>
      <c r="CH355" s="59"/>
      <c r="CI355" s="59"/>
      <c r="CJ355" s="59"/>
      <c r="CK355" s="59"/>
      <c r="CL355" s="59"/>
      <c r="CM355" s="59"/>
      <c r="CN355" s="59"/>
      <c r="CO355" s="59"/>
      <c r="CP355" s="59"/>
      <c r="CQ355" s="59"/>
    </row>
    <row r="356" spans="1:95" s="1" customFormat="1" ht="27.95" customHeight="1" x14ac:dyDescent="0.2">
      <c r="A356" s="372"/>
      <c r="B356" s="67"/>
      <c r="C356" s="170" t="s">
        <v>1034</v>
      </c>
      <c r="D356" s="626"/>
      <c r="E356" s="673"/>
      <c r="F356" s="626"/>
      <c r="G356" s="673"/>
      <c r="H356" s="626"/>
      <c r="I356" s="673"/>
      <c r="J356" s="626"/>
      <c r="K356" s="673"/>
      <c r="L356" s="626"/>
      <c r="M356" s="673"/>
      <c r="N356" s="626"/>
      <c r="O356" s="673"/>
      <c r="P356" s="626"/>
      <c r="Q356" s="673"/>
      <c r="R356" s="626"/>
      <c r="S356" s="673"/>
      <c r="T356" s="626"/>
      <c r="U356" s="673"/>
      <c r="V356" s="626"/>
      <c r="W356" s="914"/>
      <c r="X356" s="778"/>
      <c r="Y356" s="902"/>
      <c r="Z356" s="903"/>
      <c r="AA356" s="251">
        <f t="shared" si="47"/>
        <v>0</v>
      </c>
      <c r="AB356" s="437"/>
      <c r="AC356" s="219"/>
      <c r="AD356" s="222"/>
      <c r="AE356" s="219"/>
      <c r="AF356" s="219"/>
      <c r="AG356" s="219"/>
      <c r="AH356" s="219"/>
      <c r="AI356" s="219"/>
      <c r="AJ356" s="219"/>
      <c r="AK356" s="219"/>
      <c r="AL356" s="219"/>
      <c r="AM356" s="219"/>
      <c r="AN356" s="219"/>
      <c r="AO356" s="219"/>
      <c r="AP356" s="219"/>
      <c r="AQ356" s="219"/>
      <c r="AR356" s="219"/>
      <c r="AS356" s="219"/>
      <c r="AT356" s="219"/>
      <c r="AU356" s="219"/>
      <c r="AV356" s="219"/>
      <c r="AW356" s="219"/>
      <c r="AX356" s="219"/>
      <c r="AY356" s="219"/>
      <c r="AZ356" s="219"/>
      <c r="BA356" s="219"/>
      <c r="BB356" s="219"/>
      <c r="BC356" s="219"/>
      <c r="BD356" s="219"/>
      <c r="BE356" s="219"/>
      <c r="BF356" s="219"/>
      <c r="BG356" s="219"/>
      <c r="BH356" s="219"/>
      <c r="BI356" s="219"/>
      <c r="BJ356" s="219"/>
      <c r="BK356" s="219"/>
      <c r="BL356" s="219"/>
      <c r="BM356" s="219"/>
      <c r="BN356" s="219"/>
      <c r="BO356" s="219"/>
      <c r="BP356" s="219"/>
      <c r="BQ356" s="219"/>
      <c r="BR356" s="219"/>
      <c r="BS356" s="219"/>
      <c r="BT356" s="219"/>
      <c r="BU356" s="219"/>
      <c r="BV356" s="219"/>
      <c r="BW356" s="219"/>
      <c r="BX356" s="219"/>
      <c r="BY356" s="219"/>
      <c r="BZ356" s="219"/>
      <c r="CA356" s="219"/>
      <c r="CB356" s="219"/>
      <c r="CC356" s="219"/>
      <c r="CD356" s="219"/>
      <c r="CE356" s="59"/>
      <c r="CF356" s="59"/>
      <c r="CG356" s="59"/>
      <c r="CH356" s="59"/>
      <c r="CI356" s="59"/>
      <c r="CJ356" s="59"/>
      <c r="CK356" s="59"/>
      <c r="CL356" s="59"/>
      <c r="CM356" s="59"/>
      <c r="CN356" s="59"/>
      <c r="CO356" s="59"/>
      <c r="CP356" s="59"/>
      <c r="CQ356" s="59"/>
    </row>
    <row r="357" spans="1:95" s="1" customFormat="1" ht="27.95" customHeight="1" x14ac:dyDescent="0.2">
      <c r="A357" s="378"/>
      <c r="B357" s="168"/>
      <c r="C357" s="174" t="s">
        <v>1025</v>
      </c>
      <c r="D357" s="626"/>
      <c r="E357" s="673"/>
      <c r="F357" s="626"/>
      <c r="G357" s="673"/>
      <c r="H357" s="626"/>
      <c r="I357" s="673"/>
      <c r="J357" s="626"/>
      <c r="K357" s="673"/>
      <c r="L357" s="626"/>
      <c r="M357" s="673"/>
      <c r="N357" s="626"/>
      <c r="O357" s="673"/>
      <c r="P357" s="626"/>
      <c r="Q357" s="673"/>
      <c r="R357" s="626"/>
      <c r="S357" s="673"/>
      <c r="T357" s="626"/>
      <c r="U357" s="673"/>
      <c r="V357" s="626"/>
      <c r="W357" s="914"/>
      <c r="X357" s="778"/>
      <c r="Y357" s="902"/>
      <c r="Z357" s="903"/>
      <c r="AA357" s="251">
        <f t="shared" si="47"/>
        <v>0</v>
      </c>
      <c r="AB357" s="437"/>
      <c r="AC357" s="219"/>
      <c r="AD357" s="222"/>
      <c r="AE357" s="219"/>
      <c r="AF357" s="219"/>
      <c r="AG357" s="219"/>
      <c r="AH357" s="219"/>
      <c r="AI357" s="219"/>
      <c r="AJ357" s="219"/>
      <c r="AK357" s="219"/>
      <c r="AL357" s="219"/>
      <c r="AM357" s="219"/>
      <c r="AN357" s="219"/>
      <c r="AO357" s="219"/>
      <c r="AP357" s="219"/>
      <c r="AQ357" s="219"/>
      <c r="AR357" s="219"/>
      <c r="AS357" s="219"/>
      <c r="AT357" s="219"/>
      <c r="AU357" s="219"/>
      <c r="AV357" s="219"/>
      <c r="AW357" s="219"/>
      <c r="AX357" s="219"/>
      <c r="AY357" s="219"/>
      <c r="AZ357" s="219"/>
      <c r="BA357" s="219"/>
      <c r="BB357" s="219"/>
      <c r="BC357" s="219"/>
      <c r="BD357" s="219"/>
      <c r="BE357" s="219"/>
      <c r="BF357" s="219"/>
      <c r="BG357" s="219"/>
      <c r="BH357" s="219"/>
      <c r="BI357" s="219"/>
      <c r="BJ357" s="219"/>
      <c r="BK357" s="219"/>
      <c r="BL357" s="219"/>
      <c r="BM357" s="219"/>
      <c r="BN357" s="219"/>
      <c r="BO357" s="219"/>
      <c r="BP357" s="219"/>
      <c r="BQ357" s="219"/>
      <c r="BR357" s="219"/>
      <c r="BS357" s="219"/>
      <c r="BT357" s="219"/>
      <c r="BU357" s="219"/>
      <c r="BV357" s="219"/>
      <c r="BW357" s="219"/>
      <c r="BX357" s="219"/>
      <c r="BY357" s="219"/>
      <c r="BZ357" s="219"/>
      <c r="CA357" s="219"/>
      <c r="CB357" s="219"/>
      <c r="CC357" s="219"/>
      <c r="CD357" s="219"/>
      <c r="CE357" s="59"/>
      <c r="CF357" s="59"/>
      <c r="CG357" s="59"/>
      <c r="CH357" s="59"/>
      <c r="CI357" s="59"/>
      <c r="CJ357" s="59"/>
      <c r="CK357" s="59"/>
      <c r="CL357" s="59"/>
      <c r="CM357" s="59"/>
      <c r="CN357" s="59"/>
      <c r="CO357" s="59"/>
      <c r="CP357" s="59"/>
      <c r="CQ357" s="59"/>
    </row>
    <row r="358" spans="1:95" s="1" customFormat="1" ht="27.95" customHeight="1" x14ac:dyDescent="0.2">
      <c r="A358" s="372"/>
      <c r="B358" s="2"/>
      <c r="C358" s="491" t="s">
        <v>798</v>
      </c>
      <c r="D358" s="907"/>
      <c r="E358" s="908"/>
      <c r="F358" s="908"/>
      <c r="G358" s="908"/>
      <c r="H358" s="908"/>
      <c r="I358" s="908"/>
      <c r="J358" s="908"/>
      <c r="K358" s="908"/>
      <c r="L358" s="908"/>
      <c r="M358" s="908"/>
      <c r="N358" s="908"/>
      <c r="O358" s="908"/>
      <c r="P358" s="908"/>
      <c r="Q358" s="908"/>
      <c r="R358" s="908"/>
      <c r="S358" s="908"/>
      <c r="T358" s="908"/>
      <c r="U358" s="908"/>
      <c r="V358" s="908"/>
      <c r="W358" s="908"/>
      <c r="X358" s="904"/>
      <c r="Y358" s="905"/>
      <c r="Z358" s="906"/>
      <c r="AA358" s="253" t="str">
        <f>IF(AND(ISTEXT(D358),COUNTIF(D357:W357,"a")),1,IF(COUNTIF(D357:W357,"a"),0,""))</f>
        <v/>
      </c>
      <c r="AB358" s="437"/>
      <c r="AC358" s="219"/>
      <c r="AD358" s="222"/>
      <c r="AE358" s="219"/>
      <c r="AF358" s="219"/>
      <c r="AG358" s="219"/>
      <c r="AH358" s="219"/>
      <c r="AI358" s="219"/>
      <c r="AJ358" s="219"/>
      <c r="AK358" s="219"/>
      <c r="AL358" s="219"/>
      <c r="AM358" s="219"/>
      <c r="AN358" s="219"/>
      <c r="AO358" s="219"/>
      <c r="AP358" s="219"/>
      <c r="AQ358" s="219"/>
      <c r="AR358" s="219"/>
      <c r="AS358" s="219"/>
      <c r="AT358" s="219"/>
      <c r="AU358" s="219"/>
      <c r="AV358" s="219"/>
      <c r="AW358" s="219"/>
      <c r="AX358" s="219"/>
      <c r="AY358" s="219"/>
      <c r="AZ358" s="219"/>
      <c r="BA358" s="219"/>
      <c r="BB358" s="219"/>
      <c r="BC358" s="219"/>
      <c r="BD358" s="219"/>
      <c r="BE358" s="219"/>
      <c r="BF358" s="219"/>
      <c r="BG358" s="219"/>
      <c r="BH358" s="219"/>
      <c r="BI358" s="219"/>
      <c r="BJ358" s="219"/>
      <c r="BK358" s="219"/>
      <c r="BL358" s="219"/>
      <c r="BM358" s="219"/>
      <c r="BN358" s="219"/>
      <c r="BO358" s="219"/>
      <c r="BP358" s="219"/>
      <c r="BQ358" s="219"/>
      <c r="BR358" s="219"/>
      <c r="BS358" s="219"/>
      <c r="BT358" s="219"/>
      <c r="BU358" s="219"/>
      <c r="BV358" s="219"/>
      <c r="BW358" s="219"/>
      <c r="BX358" s="219"/>
      <c r="BY358" s="219"/>
      <c r="BZ358" s="219"/>
      <c r="CA358" s="219"/>
      <c r="CB358" s="219"/>
      <c r="CC358" s="219"/>
      <c r="CD358" s="219"/>
      <c r="CE358" s="219"/>
      <c r="CF358" s="219"/>
      <c r="CG358" s="59"/>
      <c r="CH358" s="59"/>
      <c r="CI358" s="59"/>
      <c r="CJ358" s="59"/>
      <c r="CK358" s="59"/>
      <c r="CL358" s="59"/>
      <c r="CM358" s="59"/>
    </row>
    <row r="359" spans="1:95" s="1" customFormat="1" ht="45" customHeight="1" x14ac:dyDescent="0.2">
      <c r="A359" s="372" t="s">
        <v>549</v>
      </c>
      <c r="B359" s="247" t="s">
        <v>1035</v>
      </c>
      <c r="C359" s="170" t="s">
        <v>1242</v>
      </c>
      <c r="D359" s="707"/>
      <c r="E359" s="708"/>
      <c r="F359" s="707"/>
      <c r="G359" s="708"/>
      <c r="H359" s="707"/>
      <c r="I359" s="708"/>
      <c r="J359" s="707"/>
      <c r="K359" s="708"/>
      <c r="L359" s="707"/>
      <c r="M359" s="708"/>
      <c r="N359" s="707"/>
      <c r="O359" s="708"/>
      <c r="P359" s="707"/>
      <c r="Q359" s="708"/>
      <c r="R359" s="707"/>
      <c r="S359" s="708"/>
      <c r="T359" s="707"/>
      <c r="U359" s="708"/>
      <c r="V359" s="707"/>
      <c r="W359" s="708"/>
      <c r="X359" s="550"/>
      <c r="Y359" s="115">
        <f t="shared" si="46"/>
        <v>0</v>
      </c>
      <c r="Z359" s="376">
        <v>25</v>
      </c>
      <c r="AA359" s="251">
        <f>COUNTIF(D359:W359,"a")+COUNTIF(D359:W359,"s")</f>
        <v>0</v>
      </c>
      <c r="AB359" s="437"/>
      <c r="AC359" s="219"/>
      <c r="AD359" s="222"/>
      <c r="AE359" s="219"/>
      <c r="AF359" s="219"/>
      <c r="AG359" s="219"/>
      <c r="AH359" s="219"/>
      <c r="AI359" s="219"/>
      <c r="AJ359" s="219"/>
      <c r="AK359" s="219"/>
      <c r="AL359" s="219"/>
      <c r="AM359" s="219"/>
      <c r="AN359" s="219"/>
      <c r="AO359" s="219"/>
      <c r="AP359" s="219"/>
      <c r="AQ359" s="219"/>
      <c r="AR359" s="219"/>
      <c r="AS359" s="219"/>
      <c r="AT359" s="219"/>
      <c r="AU359" s="219"/>
      <c r="AV359" s="219"/>
      <c r="AW359" s="219"/>
      <c r="AX359" s="219"/>
      <c r="AY359" s="219"/>
      <c r="AZ359" s="219"/>
      <c r="BA359" s="219"/>
      <c r="BB359" s="219"/>
      <c r="BC359" s="219"/>
      <c r="BD359" s="219"/>
      <c r="BE359" s="219"/>
      <c r="BF359" s="219"/>
      <c r="BG359" s="219"/>
      <c r="BH359" s="219"/>
      <c r="BI359" s="219"/>
      <c r="BJ359" s="219"/>
      <c r="BK359" s="219"/>
      <c r="BL359" s="219"/>
      <c r="BM359" s="219"/>
      <c r="BN359" s="219"/>
      <c r="BO359" s="219"/>
      <c r="BP359" s="219"/>
      <c r="BQ359" s="219"/>
      <c r="BR359" s="219"/>
      <c r="BS359" s="219"/>
      <c r="BT359" s="219"/>
      <c r="BU359" s="219"/>
      <c r="BV359" s="219"/>
      <c r="BW359" s="219"/>
      <c r="BX359" s="219"/>
      <c r="BY359" s="219"/>
      <c r="BZ359" s="219"/>
      <c r="CA359" s="219"/>
      <c r="CB359" s="219"/>
      <c r="CC359" s="219"/>
      <c r="CD359" s="219"/>
      <c r="CE359" s="59"/>
      <c r="CF359" s="59"/>
      <c r="CG359" s="59"/>
      <c r="CH359" s="59"/>
      <c r="CI359" s="59"/>
      <c r="CJ359" s="59"/>
      <c r="CK359" s="59"/>
      <c r="CL359" s="59"/>
      <c r="CM359" s="59"/>
      <c r="CN359" s="59"/>
      <c r="CO359" s="59"/>
      <c r="CP359" s="59"/>
      <c r="CQ359" s="59"/>
    </row>
    <row r="360" spans="1:95" s="1" customFormat="1" ht="30" customHeight="1" x14ac:dyDescent="0.2">
      <c r="A360" s="372"/>
      <c r="B360" s="560"/>
      <c r="C360" s="557" t="s">
        <v>1029</v>
      </c>
      <c r="D360" s="715" t="s">
        <v>951</v>
      </c>
      <c r="E360" s="716"/>
      <c r="F360" s="716"/>
      <c r="G360" s="716"/>
      <c r="H360" s="716"/>
      <c r="I360" s="716"/>
      <c r="J360" s="716"/>
      <c r="K360" s="716"/>
      <c r="L360" s="716"/>
      <c r="M360" s="716"/>
      <c r="N360" s="716"/>
      <c r="O360" s="716"/>
      <c r="P360" s="716"/>
      <c r="Q360" s="716"/>
      <c r="R360" s="716"/>
      <c r="S360" s="716"/>
      <c r="T360" s="716"/>
      <c r="U360" s="716"/>
      <c r="V360" s="716"/>
      <c r="W360" s="716"/>
      <c r="X360" s="716"/>
      <c r="Y360" s="716"/>
      <c r="Z360" s="717"/>
      <c r="AA360" s="251"/>
      <c r="AB360" s="59"/>
      <c r="AC360" s="219"/>
      <c r="AD360" s="222"/>
      <c r="AE360" s="219"/>
      <c r="AF360" s="219"/>
      <c r="AG360" s="219"/>
      <c r="AH360" s="219"/>
      <c r="AI360" s="219"/>
      <c r="AJ360" s="219"/>
      <c r="AK360" s="219"/>
      <c r="AL360" s="219"/>
      <c r="AM360" s="219"/>
      <c r="AN360" s="219"/>
      <c r="AO360" s="219"/>
      <c r="AP360" s="219"/>
      <c r="AQ360" s="219"/>
      <c r="AR360" s="219"/>
      <c r="AS360" s="219"/>
      <c r="AT360" s="219"/>
      <c r="AU360" s="219"/>
      <c r="AV360" s="219"/>
      <c r="AW360" s="219"/>
      <c r="AX360" s="219"/>
      <c r="AY360" s="219"/>
      <c r="AZ360" s="219"/>
      <c r="BA360" s="219"/>
      <c r="BB360" s="219"/>
      <c r="BC360" s="219"/>
      <c r="BD360" s="219"/>
      <c r="BE360" s="219"/>
      <c r="BF360" s="219"/>
      <c r="BG360" s="219"/>
      <c r="BH360" s="219"/>
      <c r="BI360" s="219"/>
      <c r="BJ360" s="219"/>
      <c r="BK360" s="219"/>
      <c r="BL360" s="219"/>
      <c r="BM360" s="219"/>
      <c r="BN360" s="219"/>
      <c r="BO360" s="219"/>
      <c r="BP360" s="219"/>
      <c r="BQ360" s="219"/>
      <c r="BR360" s="219"/>
      <c r="BS360" s="219"/>
      <c r="BT360" s="219"/>
      <c r="BU360" s="219"/>
      <c r="BV360" s="219"/>
      <c r="BW360" s="219"/>
      <c r="BX360" s="219"/>
      <c r="BY360" s="219"/>
      <c r="BZ360" s="219"/>
      <c r="CA360" s="219"/>
      <c r="CB360" s="219"/>
      <c r="CC360" s="219"/>
      <c r="CD360" s="219"/>
      <c r="CE360" s="59"/>
      <c r="CF360" s="59"/>
      <c r="CG360" s="59"/>
      <c r="CH360" s="59"/>
      <c r="CI360" s="59"/>
      <c r="CJ360" s="59"/>
      <c r="CK360" s="59"/>
      <c r="CL360" s="59"/>
      <c r="CM360" s="59"/>
      <c r="CN360" s="59"/>
      <c r="CO360" s="59"/>
      <c r="CP360" s="59"/>
      <c r="CQ360" s="59"/>
    </row>
    <row r="361" spans="1:95" s="1" customFormat="1" ht="27.95" customHeight="1" x14ac:dyDescent="0.2">
      <c r="A361" s="372"/>
      <c r="B361" s="164"/>
      <c r="C361" s="170" t="s">
        <v>1030</v>
      </c>
      <c r="D361" s="694"/>
      <c r="E361" s="695"/>
      <c r="F361" s="694"/>
      <c r="G361" s="695"/>
      <c r="H361" s="694"/>
      <c r="I361" s="695"/>
      <c r="J361" s="694"/>
      <c r="K361" s="695"/>
      <c r="L361" s="694"/>
      <c r="M361" s="695"/>
      <c r="N361" s="694"/>
      <c r="O361" s="695"/>
      <c r="P361" s="694"/>
      <c r="Q361" s="695"/>
      <c r="R361" s="694"/>
      <c r="S361" s="695"/>
      <c r="T361" s="694"/>
      <c r="U361" s="695"/>
      <c r="V361" s="694"/>
      <c r="W361" s="910"/>
      <c r="X361" s="899"/>
      <c r="Y361" s="900"/>
      <c r="Z361" s="901"/>
      <c r="AA361" s="251">
        <f>IF(COUNTIF($D$359:$W$359,"s"),1,COUNTIF(D361:W361, "a"))</f>
        <v>0</v>
      </c>
      <c r="AB361" s="437"/>
      <c r="AC361" s="219"/>
      <c r="AD361" s="222"/>
      <c r="AE361" s="219"/>
      <c r="AF361" s="219"/>
      <c r="AG361" s="219"/>
      <c r="AH361" s="219"/>
      <c r="AI361" s="219"/>
      <c r="AJ361" s="219"/>
      <c r="AK361" s="219"/>
      <c r="AL361" s="219"/>
      <c r="AM361" s="219"/>
      <c r="AN361" s="219"/>
      <c r="AO361" s="219"/>
      <c r="AP361" s="219"/>
      <c r="AQ361" s="219"/>
      <c r="AR361" s="219"/>
      <c r="AS361" s="219"/>
      <c r="AT361" s="219"/>
      <c r="AU361" s="219"/>
      <c r="AV361" s="219"/>
      <c r="AW361" s="219"/>
      <c r="AX361" s="219"/>
      <c r="AY361" s="219"/>
      <c r="AZ361" s="219"/>
      <c r="BA361" s="219"/>
      <c r="BB361" s="219"/>
      <c r="BC361" s="219"/>
      <c r="BD361" s="219"/>
      <c r="BE361" s="219"/>
      <c r="BF361" s="219"/>
      <c r="BG361" s="219"/>
      <c r="BH361" s="219"/>
      <c r="BI361" s="219"/>
      <c r="BJ361" s="219"/>
      <c r="BK361" s="219"/>
      <c r="BL361" s="219"/>
      <c r="BM361" s="219"/>
      <c r="BN361" s="219"/>
      <c r="BO361" s="219"/>
      <c r="BP361" s="219"/>
      <c r="BQ361" s="219"/>
      <c r="BR361" s="219"/>
      <c r="BS361" s="219"/>
      <c r="BT361" s="219"/>
      <c r="BU361" s="219"/>
      <c r="BV361" s="219"/>
      <c r="BW361" s="219"/>
      <c r="BX361" s="219"/>
      <c r="BY361" s="219"/>
      <c r="BZ361" s="219"/>
      <c r="CA361" s="219"/>
      <c r="CB361" s="219"/>
      <c r="CC361" s="219"/>
      <c r="CD361" s="219"/>
      <c r="CE361" s="59"/>
      <c r="CF361" s="59"/>
      <c r="CG361" s="59"/>
      <c r="CH361" s="59"/>
      <c r="CI361" s="59"/>
      <c r="CJ361" s="59"/>
      <c r="CK361" s="59"/>
      <c r="CL361" s="59"/>
      <c r="CM361" s="59"/>
      <c r="CN361" s="59"/>
      <c r="CO361" s="59"/>
      <c r="CP361" s="59"/>
      <c r="CQ361" s="59"/>
    </row>
    <row r="362" spans="1:95" s="1" customFormat="1" ht="27.95" customHeight="1" x14ac:dyDescent="0.2">
      <c r="A362" s="372"/>
      <c r="B362" s="67"/>
      <c r="C362" s="170" t="s">
        <v>1031</v>
      </c>
      <c r="D362" s="626"/>
      <c r="E362" s="673"/>
      <c r="F362" s="626"/>
      <c r="G362" s="673"/>
      <c r="H362" s="626"/>
      <c r="I362" s="673"/>
      <c r="J362" s="626"/>
      <c r="K362" s="673"/>
      <c r="L362" s="626"/>
      <c r="M362" s="673"/>
      <c r="N362" s="626"/>
      <c r="O362" s="673"/>
      <c r="P362" s="626"/>
      <c r="Q362" s="673"/>
      <c r="R362" s="626"/>
      <c r="S362" s="673"/>
      <c r="T362" s="626"/>
      <c r="U362" s="673"/>
      <c r="V362" s="626"/>
      <c r="W362" s="914"/>
      <c r="X362" s="778"/>
      <c r="Y362" s="902"/>
      <c r="Z362" s="903"/>
      <c r="AA362" s="251">
        <f t="shared" ref="AA362:AA366" si="48">IF(COUNTIF($D$359:$W$359,"s"),1,COUNTIF(D362:W362, "a"))</f>
        <v>0</v>
      </c>
      <c r="AB362" s="437"/>
      <c r="AC362" s="219"/>
      <c r="AD362" s="222"/>
      <c r="AE362" s="219"/>
      <c r="AF362" s="219"/>
      <c r="AG362" s="219"/>
      <c r="AH362" s="219"/>
      <c r="AI362" s="219"/>
      <c r="AJ362" s="219"/>
      <c r="AK362" s="219"/>
      <c r="AL362" s="219"/>
      <c r="AM362" s="219"/>
      <c r="AN362" s="219"/>
      <c r="AO362" s="219"/>
      <c r="AP362" s="219"/>
      <c r="AQ362" s="219"/>
      <c r="AR362" s="219"/>
      <c r="AS362" s="219"/>
      <c r="AT362" s="219"/>
      <c r="AU362" s="219"/>
      <c r="AV362" s="219"/>
      <c r="AW362" s="219"/>
      <c r="AX362" s="219"/>
      <c r="AY362" s="219"/>
      <c r="AZ362" s="219"/>
      <c r="BA362" s="219"/>
      <c r="BB362" s="219"/>
      <c r="BC362" s="219"/>
      <c r="BD362" s="219"/>
      <c r="BE362" s="219"/>
      <c r="BF362" s="219"/>
      <c r="BG362" s="219"/>
      <c r="BH362" s="219"/>
      <c r="BI362" s="219"/>
      <c r="BJ362" s="219"/>
      <c r="BK362" s="219"/>
      <c r="BL362" s="219"/>
      <c r="BM362" s="219"/>
      <c r="BN362" s="219"/>
      <c r="BO362" s="219"/>
      <c r="BP362" s="219"/>
      <c r="BQ362" s="219"/>
      <c r="BR362" s="219"/>
      <c r="BS362" s="219"/>
      <c r="BT362" s="219"/>
      <c r="BU362" s="219"/>
      <c r="BV362" s="219"/>
      <c r="BW362" s="219"/>
      <c r="BX362" s="219"/>
      <c r="BY362" s="219"/>
      <c r="BZ362" s="219"/>
      <c r="CA362" s="219"/>
      <c r="CB362" s="219"/>
      <c r="CC362" s="219"/>
      <c r="CD362" s="219"/>
      <c r="CE362" s="59"/>
      <c r="CF362" s="59"/>
      <c r="CG362" s="59"/>
      <c r="CH362" s="59"/>
      <c r="CI362" s="59"/>
      <c r="CJ362" s="59"/>
      <c r="CK362" s="59"/>
      <c r="CL362" s="59"/>
      <c r="CM362" s="59"/>
      <c r="CN362" s="59"/>
      <c r="CO362" s="59"/>
      <c r="CP362" s="59"/>
      <c r="CQ362" s="59"/>
    </row>
    <row r="363" spans="1:95" s="1" customFormat="1" ht="27.95" customHeight="1" x14ac:dyDescent="0.2">
      <c r="A363" s="378"/>
      <c r="B363" s="2"/>
      <c r="C363" s="174" t="s">
        <v>1032</v>
      </c>
      <c r="D363" s="626"/>
      <c r="E363" s="673"/>
      <c r="F363" s="626"/>
      <c r="G363" s="673"/>
      <c r="H363" s="626"/>
      <c r="I363" s="673"/>
      <c r="J363" s="626"/>
      <c r="K363" s="673"/>
      <c r="L363" s="626"/>
      <c r="M363" s="673"/>
      <c r="N363" s="626"/>
      <c r="O363" s="673"/>
      <c r="P363" s="626"/>
      <c r="Q363" s="673"/>
      <c r="R363" s="626"/>
      <c r="S363" s="673"/>
      <c r="T363" s="626"/>
      <c r="U363" s="673"/>
      <c r="V363" s="626"/>
      <c r="W363" s="914"/>
      <c r="X363" s="778"/>
      <c r="Y363" s="902"/>
      <c r="Z363" s="903"/>
      <c r="AA363" s="251">
        <f t="shared" si="48"/>
        <v>0</v>
      </c>
      <c r="AB363" s="437"/>
      <c r="AC363" s="219"/>
      <c r="AD363" s="222"/>
      <c r="AE363" s="219"/>
      <c r="AF363" s="219"/>
      <c r="AG363" s="219"/>
      <c r="AH363" s="219"/>
      <c r="AI363" s="219"/>
      <c r="AJ363" s="219"/>
      <c r="AK363" s="219"/>
      <c r="AL363" s="219"/>
      <c r="AM363" s="219"/>
      <c r="AN363" s="219"/>
      <c r="AO363" s="219"/>
      <c r="AP363" s="219"/>
      <c r="AQ363" s="219"/>
      <c r="AR363" s="219"/>
      <c r="AS363" s="219"/>
      <c r="AT363" s="219"/>
      <c r="AU363" s="219"/>
      <c r="AV363" s="219"/>
      <c r="AW363" s="219"/>
      <c r="AX363" s="219"/>
      <c r="AY363" s="219"/>
      <c r="AZ363" s="219"/>
      <c r="BA363" s="219"/>
      <c r="BB363" s="219"/>
      <c r="BC363" s="219"/>
      <c r="BD363" s="219"/>
      <c r="BE363" s="219"/>
      <c r="BF363" s="219"/>
      <c r="BG363" s="219"/>
      <c r="BH363" s="219"/>
      <c r="BI363" s="219"/>
      <c r="BJ363" s="219"/>
      <c r="BK363" s="219"/>
      <c r="BL363" s="219"/>
      <c r="BM363" s="219"/>
      <c r="BN363" s="219"/>
      <c r="BO363" s="219"/>
      <c r="BP363" s="219"/>
      <c r="BQ363" s="219"/>
      <c r="BR363" s="219"/>
      <c r="BS363" s="219"/>
      <c r="BT363" s="219"/>
      <c r="BU363" s="219"/>
      <c r="BV363" s="219"/>
      <c r="BW363" s="219"/>
      <c r="BX363" s="219"/>
      <c r="BY363" s="219"/>
      <c r="BZ363" s="219"/>
      <c r="CA363" s="219"/>
      <c r="CB363" s="219"/>
      <c r="CC363" s="219"/>
      <c r="CD363" s="219"/>
      <c r="CE363" s="59"/>
      <c r="CF363" s="59"/>
      <c r="CG363" s="59"/>
      <c r="CH363" s="59"/>
      <c r="CI363" s="59"/>
      <c r="CJ363" s="59"/>
      <c r="CK363" s="59"/>
      <c r="CL363" s="59"/>
      <c r="CM363" s="59"/>
      <c r="CN363" s="59"/>
      <c r="CO363" s="59"/>
      <c r="CP363" s="59"/>
      <c r="CQ363" s="59"/>
    </row>
    <row r="364" spans="1:95" s="1" customFormat="1" ht="27.95" customHeight="1" x14ac:dyDescent="0.2">
      <c r="A364" s="372"/>
      <c r="B364" s="164"/>
      <c r="C364" s="174" t="s">
        <v>1033</v>
      </c>
      <c r="D364" s="626"/>
      <c r="E364" s="673"/>
      <c r="F364" s="626"/>
      <c r="G364" s="673"/>
      <c r="H364" s="626"/>
      <c r="I364" s="673"/>
      <c r="J364" s="626"/>
      <c r="K364" s="673"/>
      <c r="L364" s="626"/>
      <c r="M364" s="673"/>
      <c r="N364" s="626"/>
      <c r="O364" s="673"/>
      <c r="P364" s="626"/>
      <c r="Q364" s="673"/>
      <c r="R364" s="626"/>
      <c r="S364" s="673"/>
      <c r="T364" s="626"/>
      <c r="U364" s="673"/>
      <c r="V364" s="626"/>
      <c r="W364" s="914"/>
      <c r="X364" s="778"/>
      <c r="Y364" s="902"/>
      <c r="Z364" s="903"/>
      <c r="AA364" s="251">
        <f t="shared" si="48"/>
        <v>0</v>
      </c>
      <c r="AB364" s="437"/>
      <c r="AC364" s="219"/>
      <c r="AD364" s="222"/>
      <c r="AE364" s="219"/>
      <c r="AF364" s="219"/>
      <c r="AG364" s="219"/>
      <c r="AH364" s="219"/>
      <c r="AI364" s="219"/>
      <c r="AJ364" s="219"/>
      <c r="AK364" s="219"/>
      <c r="AL364" s="219"/>
      <c r="AM364" s="219"/>
      <c r="AN364" s="219"/>
      <c r="AO364" s="219"/>
      <c r="AP364" s="219"/>
      <c r="AQ364" s="219"/>
      <c r="AR364" s="219"/>
      <c r="AS364" s="219"/>
      <c r="AT364" s="219"/>
      <c r="AU364" s="219"/>
      <c r="AV364" s="219"/>
      <c r="AW364" s="219"/>
      <c r="AX364" s="219"/>
      <c r="AY364" s="219"/>
      <c r="AZ364" s="219"/>
      <c r="BA364" s="219"/>
      <c r="BB364" s="219"/>
      <c r="BC364" s="219"/>
      <c r="BD364" s="219"/>
      <c r="BE364" s="219"/>
      <c r="BF364" s="219"/>
      <c r="BG364" s="219"/>
      <c r="BH364" s="219"/>
      <c r="BI364" s="219"/>
      <c r="BJ364" s="219"/>
      <c r="BK364" s="219"/>
      <c r="BL364" s="219"/>
      <c r="BM364" s="219"/>
      <c r="BN364" s="219"/>
      <c r="BO364" s="219"/>
      <c r="BP364" s="219"/>
      <c r="BQ364" s="219"/>
      <c r="BR364" s="219"/>
      <c r="BS364" s="219"/>
      <c r="BT364" s="219"/>
      <c r="BU364" s="219"/>
      <c r="BV364" s="219"/>
      <c r="BW364" s="219"/>
      <c r="BX364" s="219"/>
      <c r="BY364" s="219"/>
      <c r="BZ364" s="219"/>
      <c r="CA364" s="219"/>
      <c r="CB364" s="219"/>
      <c r="CC364" s="219"/>
      <c r="CD364" s="219"/>
      <c r="CE364" s="59"/>
      <c r="CF364" s="59"/>
      <c r="CG364" s="59"/>
      <c r="CH364" s="59"/>
      <c r="CI364" s="59"/>
      <c r="CJ364" s="59"/>
      <c r="CK364" s="59"/>
      <c r="CL364" s="59"/>
      <c r="CM364" s="59"/>
      <c r="CN364" s="59"/>
      <c r="CO364" s="59"/>
      <c r="CP364" s="59"/>
      <c r="CQ364" s="59"/>
    </row>
    <row r="365" spans="1:95" s="1" customFormat="1" ht="27.95" customHeight="1" x14ac:dyDescent="0.2">
      <c r="A365" s="372"/>
      <c r="B365" s="67"/>
      <c r="C365" s="170" t="s">
        <v>1034</v>
      </c>
      <c r="D365" s="626"/>
      <c r="E365" s="673"/>
      <c r="F365" s="626"/>
      <c r="G365" s="673"/>
      <c r="H365" s="626"/>
      <c r="I365" s="673"/>
      <c r="J365" s="626"/>
      <c r="K365" s="673"/>
      <c r="L365" s="626"/>
      <c r="M365" s="673"/>
      <c r="N365" s="626"/>
      <c r="O365" s="673"/>
      <c r="P365" s="626"/>
      <c r="Q365" s="673"/>
      <c r="R365" s="626"/>
      <c r="S365" s="673"/>
      <c r="T365" s="626"/>
      <c r="U365" s="673"/>
      <c r="V365" s="626"/>
      <c r="W365" s="914"/>
      <c r="X365" s="778"/>
      <c r="Y365" s="902"/>
      <c r="Z365" s="903"/>
      <c r="AA365" s="251">
        <f t="shared" si="48"/>
        <v>0</v>
      </c>
      <c r="AB365" s="437"/>
      <c r="AC365" s="219"/>
      <c r="AD365" s="222"/>
      <c r="AE365" s="219"/>
      <c r="AF365" s="219"/>
      <c r="AG365" s="219"/>
      <c r="AH365" s="219"/>
      <c r="AI365" s="219"/>
      <c r="AJ365" s="219"/>
      <c r="AK365" s="219"/>
      <c r="AL365" s="219"/>
      <c r="AM365" s="219"/>
      <c r="AN365" s="219"/>
      <c r="AO365" s="219"/>
      <c r="AP365" s="219"/>
      <c r="AQ365" s="219"/>
      <c r="AR365" s="219"/>
      <c r="AS365" s="219"/>
      <c r="AT365" s="219"/>
      <c r="AU365" s="219"/>
      <c r="AV365" s="219"/>
      <c r="AW365" s="219"/>
      <c r="AX365" s="219"/>
      <c r="AY365" s="219"/>
      <c r="AZ365" s="219"/>
      <c r="BA365" s="219"/>
      <c r="BB365" s="219"/>
      <c r="BC365" s="219"/>
      <c r="BD365" s="219"/>
      <c r="BE365" s="219"/>
      <c r="BF365" s="219"/>
      <c r="BG365" s="219"/>
      <c r="BH365" s="219"/>
      <c r="BI365" s="219"/>
      <c r="BJ365" s="219"/>
      <c r="BK365" s="219"/>
      <c r="BL365" s="219"/>
      <c r="BM365" s="219"/>
      <c r="BN365" s="219"/>
      <c r="BO365" s="219"/>
      <c r="BP365" s="219"/>
      <c r="BQ365" s="219"/>
      <c r="BR365" s="219"/>
      <c r="BS365" s="219"/>
      <c r="BT365" s="219"/>
      <c r="BU365" s="219"/>
      <c r="BV365" s="219"/>
      <c r="BW365" s="219"/>
      <c r="BX365" s="219"/>
      <c r="BY365" s="219"/>
      <c r="BZ365" s="219"/>
      <c r="CA365" s="219"/>
      <c r="CB365" s="219"/>
      <c r="CC365" s="219"/>
      <c r="CD365" s="219"/>
      <c r="CE365" s="59"/>
      <c r="CF365" s="59"/>
      <c r="CG365" s="59"/>
      <c r="CH365" s="59"/>
      <c r="CI365" s="59"/>
      <c r="CJ365" s="59"/>
      <c r="CK365" s="59"/>
      <c r="CL365" s="59"/>
      <c r="CM365" s="59"/>
      <c r="CN365" s="59"/>
      <c r="CO365" s="59"/>
      <c r="CP365" s="59"/>
      <c r="CQ365" s="59"/>
    </row>
    <row r="366" spans="1:95" s="1" customFormat="1" ht="27.95" customHeight="1" x14ac:dyDescent="0.2">
      <c r="A366" s="378"/>
      <c r="B366" s="168"/>
      <c r="C366" s="174" t="s">
        <v>1025</v>
      </c>
      <c r="D366" s="652"/>
      <c r="E366" s="700"/>
      <c r="F366" s="652"/>
      <c r="G366" s="700"/>
      <c r="H366" s="652"/>
      <c r="I366" s="700"/>
      <c r="J366" s="652"/>
      <c r="K366" s="700"/>
      <c r="L366" s="652"/>
      <c r="M366" s="700"/>
      <c r="N366" s="652"/>
      <c r="O366" s="700"/>
      <c r="P366" s="652"/>
      <c r="Q366" s="700"/>
      <c r="R366" s="652"/>
      <c r="S366" s="700"/>
      <c r="T366" s="652"/>
      <c r="U366" s="700"/>
      <c r="V366" s="652"/>
      <c r="W366" s="915"/>
      <c r="X366" s="778"/>
      <c r="Y366" s="902"/>
      <c r="Z366" s="903"/>
      <c r="AA366" s="251">
        <f t="shared" si="48"/>
        <v>0</v>
      </c>
      <c r="AB366" s="437"/>
      <c r="AC366" s="219"/>
      <c r="AD366" s="222"/>
      <c r="AE366" s="219"/>
      <c r="AF366" s="219"/>
      <c r="AG366" s="219"/>
      <c r="AH366" s="219"/>
      <c r="AI366" s="219"/>
      <c r="AJ366" s="219"/>
      <c r="AK366" s="219"/>
      <c r="AL366" s="219"/>
      <c r="AM366" s="219"/>
      <c r="AN366" s="219"/>
      <c r="AO366" s="219"/>
      <c r="AP366" s="219"/>
      <c r="AQ366" s="219"/>
      <c r="AR366" s="219"/>
      <c r="AS366" s="219"/>
      <c r="AT366" s="219"/>
      <c r="AU366" s="219"/>
      <c r="AV366" s="219"/>
      <c r="AW366" s="219"/>
      <c r="AX366" s="219"/>
      <c r="AY366" s="219"/>
      <c r="AZ366" s="219"/>
      <c r="BA366" s="219"/>
      <c r="BB366" s="219"/>
      <c r="BC366" s="219"/>
      <c r="BD366" s="219"/>
      <c r="BE366" s="219"/>
      <c r="BF366" s="219"/>
      <c r="BG366" s="219"/>
      <c r="BH366" s="219"/>
      <c r="BI366" s="219"/>
      <c r="BJ366" s="219"/>
      <c r="BK366" s="219"/>
      <c r="BL366" s="219"/>
      <c r="BM366" s="219"/>
      <c r="BN366" s="219"/>
      <c r="BO366" s="219"/>
      <c r="BP366" s="219"/>
      <c r="BQ366" s="219"/>
      <c r="BR366" s="219"/>
      <c r="BS366" s="219"/>
      <c r="BT366" s="219"/>
      <c r="BU366" s="219"/>
      <c r="BV366" s="219"/>
      <c r="BW366" s="219"/>
      <c r="BX366" s="219"/>
      <c r="BY366" s="219"/>
      <c r="BZ366" s="219"/>
      <c r="CA366" s="219"/>
      <c r="CB366" s="219"/>
      <c r="CC366" s="219"/>
      <c r="CD366" s="219"/>
      <c r="CE366" s="59"/>
      <c r="CF366" s="59"/>
      <c r="CG366" s="59"/>
      <c r="CH366" s="59"/>
      <c r="CI366" s="59"/>
      <c r="CJ366" s="59"/>
      <c r="CK366" s="59"/>
      <c r="CL366" s="59"/>
      <c r="CM366" s="59"/>
      <c r="CN366" s="59"/>
      <c r="CO366" s="59"/>
      <c r="CP366" s="59"/>
      <c r="CQ366" s="59"/>
    </row>
    <row r="367" spans="1:95" s="1" customFormat="1" ht="27.95" customHeight="1" x14ac:dyDescent="0.2">
      <c r="A367" s="372"/>
      <c r="B367" s="2"/>
      <c r="C367" s="491" t="s">
        <v>798</v>
      </c>
      <c r="D367" s="907"/>
      <c r="E367" s="908"/>
      <c r="F367" s="908"/>
      <c r="G367" s="908"/>
      <c r="H367" s="908"/>
      <c r="I367" s="908"/>
      <c r="J367" s="908"/>
      <c r="K367" s="908"/>
      <c r="L367" s="908"/>
      <c r="M367" s="908"/>
      <c r="N367" s="908"/>
      <c r="O367" s="908"/>
      <c r="P367" s="908"/>
      <c r="Q367" s="908"/>
      <c r="R367" s="908"/>
      <c r="S367" s="908"/>
      <c r="T367" s="908"/>
      <c r="U367" s="908"/>
      <c r="V367" s="908"/>
      <c r="W367" s="908"/>
      <c r="X367" s="904"/>
      <c r="Y367" s="905"/>
      <c r="Z367" s="906"/>
      <c r="AA367" s="253" t="str">
        <f>IF(AND(ISTEXT(D367),COUNTIF(D366:W366,"a")),1,IF(COUNTIF(D366:W366,"a"),0,""))</f>
        <v/>
      </c>
      <c r="AB367" s="437"/>
      <c r="AC367" s="219"/>
      <c r="AD367" s="222"/>
      <c r="AE367" s="219"/>
      <c r="AF367" s="219"/>
      <c r="AG367" s="219"/>
      <c r="AH367" s="219"/>
      <c r="AI367" s="219"/>
      <c r="AJ367" s="219"/>
      <c r="AK367" s="219"/>
      <c r="AL367" s="219"/>
      <c r="AM367" s="219"/>
      <c r="AN367" s="219"/>
      <c r="AO367" s="219"/>
      <c r="AP367" s="219"/>
      <c r="AQ367" s="219"/>
      <c r="AR367" s="219"/>
      <c r="AS367" s="219"/>
      <c r="AT367" s="219"/>
      <c r="AU367" s="219"/>
      <c r="AV367" s="219"/>
      <c r="AW367" s="219"/>
      <c r="AX367" s="219"/>
      <c r="AY367" s="219"/>
      <c r="AZ367" s="219"/>
      <c r="BA367" s="219"/>
      <c r="BB367" s="219"/>
      <c r="BC367" s="219"/>
      <c r="BD367" s="219"/>
      <c r="BE367" s="219"/>
      <c r="BF367" s="219"/>
      <c r="BG367" s="219"/>
      <c r="BH367" s="219"/>
      <c r="BI367" s="219"/>
      <c r="BJ367" s="219"/>
      <c r="BK367" s="219"/>
      <c r="BL367" s="219"/>
      <c r="BM367" s="219"/>
      <c r="BN367" s="219"/>
      <c r="BO367" s="219"/>
      <c r="BP367" s="219"/>
      <c r="BQ367" s="219"/>
      <c r="BR367" s="219"/>
      <c r="BS367" s="219"/>
      <c r="BT367" s="219"/>
      <c r="BU367" s="219"/>
      <c r="BV367" s="219"/>
      <c r="BW367" s="219"/>
      <c r="BX367" s="219"/>
      <c r="BY367" s="219"/>
      <c r="BZ367" s="219"/>
      <c r="CA367" s="219"/>
      <c r="CB367" s="219"/>
      <c r="CC367" s="219"/>
      <c r="CD367" s="219"/>
      <c r="CE367" s="219"/>
      <c r="CF367" s="219"/>
      <c r="CG367" s="59"/>
      <c r="CH367" s="59"/>
      <c r="CI367" s="59"/>
      <c r="CJ367" s="59"/>
      <c r="CK367" s="59"/>
      <c r="CL367" s="59"/>
      <c r="CM367" s="59"/>
    </row>
    <row r="368" spans="1:95" s="1" customFormat="1" ht="45" customHeight="1" x14ac:dyDescent="0.2">
      <c r="A368" s="372"/>
      <c r="B368" s="247" t="s">
        <v>1036</v>
      </c>
      <c r="C368" s="170" t="s">
        <v>1037</v>
      </c>
      <c r="D368" s="626"/>
      <c r="E368" s="673"/>
      <c r="F368" s="626"/>
      <c r="G368" s="673"/>
      <c r="H368" s="626"/>
      <c r="I368" s="673"/>
      <c r="J368" s="626"/>
      <c r="K368" s="673"/>
      <c r="L368" s="626"/>
      <c r="M368" s="673"/>
      <c r="N368" s="626"/>
      <c r="O368" s="673"/>
      <c r="P368" s="626"/>
      <c r="Q368" s="673"/>
      <c r="R368" s="626"/>
      <c r="S368" s="673"/>
      <c r="T368" s="626"/>
      <c r="U368" s="673"/>
      <c r="V368" s="626"/>
      <c r="W368" s="673"/>
      <c r="X368" s="454"/>
      <c r="Y368" s="103">
        <f t="shared" ref="Y368" si="49">IF(OR(D368="s",F368="s",H368="s",J368="s",L368="s",N368="s",P368="s",R368="s",T368="s",V368="s"), 0, IF(OR(D368="a",F368="a",H368="a",J368="a",L368="a",N368="a",P368="a",R368="a",T368="a",V368="a"),Z368,0))</f>
        <v>0</v>
      </c>
      <c r="Z368" s="368">
        <v>25</v>
      </c>
      <c r="AA368" s="251">
        <f>COUNTIF(D368:W368,"a")+COUNTIF(D368:W368,"s")</f>
        <v>0</v>
      </c>
      <c r="AB368" s="437"/>
      <c r="AC368" s="219"/>
      <c r="AD368" s="222"/>
      <c r="AE368" s="219"/>
      <c r="AF368" s="219"/>
      <c r="AG368" s="219"/>
      <c r="AH368" s="219"/>
      <c r="AI368" s="219"/>
      <c r="AJ368" s="219"/>
      <c r="AK368" s="219"/>
      <c r="AL368" s="219"/>
      <c r="AM368" s="219"/>
      <c r="AN368" s="219"/>
      <c r="AO368" s="219"/>
      <c r="AP368" s="219"/>
      <c r="AQ368" s="219"/>
      <c r="AR368" s="219"/>
      <c r="AS368" s="219"/>
      <c r="AT368" s="219"/>
      <c r="AU368" s="219"/>
      <c r="AV368" s="219"/>
      <c r="AW368" s="219"/>
      <c r="AX368" s="219"/>
      <c r="AY368" s="219"/>
      <c r="AZ368" s="219"/>
      <c r="BA368" s="219"/>
      <c r="BB368" s="219"/>
      <c r="BC368" s="219"/>
      <c r="BD368" s="219"/>
      <c r="BE368" s="219"/>
      <c r="BF368" s="219"/>
      <c r="BG368" s="219"/>
      <c r="BH368" s="219"/>
      <c r="BI368" s="219"/>
      <c r="BJ368" s="219"/>
      <c r="BK368" s="219"/>
      <c r="BL368" s="219"/>
      <c r="BM368" s="219"/>
      <c r="BN368" s="219"/>
      <c r="BO368" s="219"/>
      <c r="BP368" s="219"/>
      <c r="BQ368" s="219"/>
      <c r="BR368" s="219"/>
      <c r="BS368" s="219"/>
      <c r="BT368" s="219"/>
      <c r="BU368" s="219"/>
      <c r="BV368" s="219"/>
      <c r="BW368" s="219"/>
      <c r="BX368" s="219"/>
      <c r="BY368" s="219"/>
      <c r="BZ368" s="219"/>
      <c r="CA368" s="219"/>
      <c r="CB368" s="219"/>
      <c r="CC368" s="219"/>
      <c r="CD368" s="219"/>
      <c r="CE368" s="59"/>
      <c r="CF368" s="59"/>
      <c r="CG368" s="59"/>
      <c r="CH368" s="59"/>
      <c r="CI368" s="59"/>
      <c r="CJ368" s="59"/>
      <c r="CK368" s="59"/>
      <c r="CL368" s="59"/>
      <c r="CM368" s="59"/>
      <c r="CN368" s="59"/>
      <c r="CO368" s="59"/>
      <c r="CP368" s="59"/>
      <c r="CQ368" s="59"/>
    </row>
    <row r="369" spans="1:95" s="1" customFormat="1" ht="30" customHeight="1" x14ac:dyDescent="0.2">
      <c r="A369" s="372"/>
      <c r="B369" s="560"/>
      <c r="C369" s="557" t="s">
        <v>1038</v>
      </c>
      <c r="D369" s="715" t="s">
        <v>951</v>
      </c>
      <c r="E369" s="716"/>
      <c r="F369" s="716"/>
      <c r="G369" s="716"/>
      <c r="H369" s="716"/>
      <c r="I369" s="716"/>
      <c r="J369" s="716"/>
      <c r="K369" s="716"/>
      <c r="L369" s="716"/>
      <c r="M369" s="716"/>
      <c r="N369" s="716"/>
      <c r="O369" s="716"/>
      <c r="P369" s="716"/>
      <c r="Q369" s="716"/>
      <c r="R369" s="716"/>
      <c r="S369" s="716"/>
      <c r="T369" s="716"/>
      <c r="U369" s="716"/>
      <c r="V369" s="716"/>
      <c r="W369" s="716"/>
      <c r="X369" s="716"/>
      <c r="Y369" s="716"/>
      <c r="Z369" s="717"/>
      <c r="AA369" s="251"/>
      <c r="AB369" s="59"/>
      <c r="AC369" s="219"/>
      <c r="AD369" s="222"/>
      <c r="AE369" s="219"/>
      <c r="AF369" s="219"/>
      <c r="AG369" s="219"/>
      <c r="AH369" s="219"/>
      <c r="AI369" s="219"/>
      <c r="AJ369" s="219"/>
      <c r="AK369" s="219"/>
      <c r="AL369" s="219"/>
      <c r="AM369" s="219"/>
      <c r="AN369" s="219"/>
      <c r="AO369" s="219"/>
      <c r="AP369" s="219"/>
      <c r="AQ369" s="219"/>
      <c r="AR369" s="219"/>
      <c r="AS369" s="219"/>
      <c r="AT369" s="219"/>
      <c r="AU369" s="219"/>
      <c r="AV369" s="219"/>
      <c r="AW369" s="219"/>
      <c r="AX369" s="219"/>
      <c r="AY369" s="219"/>
      <c r="AZ369" s="219"/>
      <c r="BA369" s="219"/>
      <c r="BB369" s="219"/>
      <c r="BC369" s="219"/>
      <c r="BD369" s="219"/>
      <c r="BE369" s="219"/>
      <c r="BF369" s="219"/>
      <c r="BG369" s="219"/>
      <c r="BH369" s="219"/>
      <c r="BI369" s="219"/>
      <c r="BJ369" s="219"/>
      <c r="BK369" s="219"/>
      <c r="BL369" s="219"/>
      <c r="BM369" s="219"/>
      <c r="BN369" s="219"/>
      <c r="BO369" s="219"/>
      <c r="BP369" s="219"/>
      <c r="BQ369" s="219"/>
      <c r="BR369" s="219"/>
      <c r="BS369" s="219"/>
      <c r="BT369" s="219"/>
      <c r="BU369" s="219"/>
      <c r="BV369" s="219"/>
      <c r="BW369" s="219"/>
      <c r="BX369" s="219"/>
      <c r="BY369" s="219"/>
      <c r="BZ369" s="219"/>
      <c r="CA369" s="219"/>
      <c r="CB369" s="219"/>
      <c r="CC369" s="219"/>
      <c r="CD369" s="219"/>
      <c r="CE369" s="59"/>
      <c r="CF369" s="59"/>
      <c r="CG369" s="59"/>
      <c r="CH369" s="59"/>
      <c r="CI369" s="59"/>
      <c r="CJ369" s="59"/>
      <c r="CK369" s="59"/>
      <c r="CL369" s="59"/>
      <c r="CM369" s="59"/>
      <c r="CN369" s="59"/>
      <c r="CO369" s="59"/>
      <c r="CP369" s="59"/>
      <c r="CQ369" s="59"/>
    </row>
    <row r="370" spans="1:95" s="1" customFormat="1" ht="27.95" customHeight="1" x14ac:dyDescent="0.2">
      <c r="A370" s="372"/>
      <c r="B370" s="164"/>
      <c r="C370" s="170" t="s">
        <v>1039</v>
      </c>
      <c r="D370" s="694"/>
      <c r="E370" s="695"/>
      <c r="F370" s="694"/>
      <c r="G370" s="695"/>
      <c r="H370" s="694"/>
      <c r="I370" s="695"/>
      <c r="J370" s="694"/>
      <c r="K370" s="695"/>
      <c r="L370" s="694"/>
      <c r="M370" s="695"/>
      <c r="N370" s="694"/>
      <c r="O370" s="695"/>
      <c r="P370" s="694"/>
      <c r="Q370" s="695"/>
      <c r="R370" s="694"/>
      <c r="S370" s="695"/>
      <c r="T370" s="694"/>
      <c r="U370" s="695"/>
      <c r="V370" s="694"/>
      <c r="W370" s="910"/>
      <c r="X370" s="899"/>
      <c r="Y370" s="900"/>
      <c r="Z370" s="901"/>
      <c r="AA370" s="251">
        <f>IF(COUNTIF($D$368:$W$368,"s"),1,COUNTIF(D370:W370, "a"))</f>
        <v>0</v>
      </c>
      <c r="AB370" s="437"/>
      <c r="AC370" s="219"/>
      <c r="AD370" s="222"/>
      <c r="AE370" s="219"/>
      <c r="AF370" s="219"/>
      <c r="AG370" s="219"/>
      <c r="AH370" s="219"/>
      <c r="AI370" s="219"/>
      <c r="AJ370" s="219"/>
      <c r="AK370" s="219"/>
      <c r="AL370" s="219"/>
      <c r="AM370" s="219"/>
      <c r="AN370" s="219"/>
      <c r="AO370" s="219"/>
      <c r="AP370" s="219"/>
      <c r="AQ370" s="219"/>
      <c r="AR370" s="219"/>
      <c r="AS370" s="219"/>
      <c r="AT370" s="219"/>
      <c r="AU370" s="219"/>
      <c r="AV370" s="219"/>
      <c r="AW370" s="219"/>
      <c r="AX370" s="219"/>
      <c r="AY370" s="219"/>
      <c r="AZ370" s="219"/>
      <c r="BA370" s="219"/>
      <c r="BB370" s="219"/>
      <c r="BC370" s="219"/>
      <c r="BD370" s="219"/>
      <c r="BE370" s="219"/>
      <c r="BF370" s="219"/>
      <c r="BG370" s="219"/>
      <c r="BH370" s="219"/>
      <c r="BI370" s="219"/>
      <c r="BJ370" s="219"/>
      <c r="BK370" s="219"/>
      <c r="BL370" s="219"/>
      <c r="BM370" s="219"/>
      <c r="BN370" s="219"/>
      <c r="BO370" s="219"/>
      <c r="BP370" s="219"/>
      <c r="BQ370" s="219"/>
      <c r="BR370" s="219"/>
      <c r="BS370" s="219"/>
      <c r="BT370" s="219"/>
      <c r="BU370" s="219"/>
      <c r="BV370" s="219"/>
      <c r="BW370" s="219"/>
      <c r="BX370" s="219"/>
      <c r="BY370" s="219"/>
      <c r="BZ370" s="219"/>
      <c r="CA370" s="219"/>
      <c r="CB370" s="219"/>
      <c r="CC370" s="219"/>
      <c r="CD370" s="219"/>
      <c r="CE370" s="59"/>
      <c r="CF370" s="59"/>
      <c r="CG370" s="59"/>
      <c r="CH370" s="59"/>
      <c r="CI370" s="59"/>
      <c r="CJ370" s="59"/>
      <c r="CK370" s="59"/>
      <c r="CL370" s="59"/>
      <c r="CM370" s="59"/>
      <c r="CN370" s="59"/>
      <c r="CO370" s="59"/>
      <c r="CP370" s="59"/>
      <c r="CQ370" s="59"/>
    </row>
    <row r="371" spans="1:95" s="1" customFormat="1" ht="27.95" customHeight="1" x14ac:dyDescent="0.2">
      <c r="A371" s="372"/>
      <c r="B371" s="67"/>
      <c r="C371" s="170" t="s">
        <v>1040</v>
      </c>
      <c r="D371" s="626"/>
      <c r="E371" s="673"/>
      <c r="F371" s="626"/>
      <c r="G371" s="673"/>
      <c r="H371" s="626"/>
      <c r="I371" s="673"/>
      <c r="J371" s="626"/>
      <c r="K371" s="673"/>
      <c r="L371" s="626"/>
      <c r="M371" s="673"/>
      <c r="N371" s="626"/>
      <c r="O371" s="673"/>
      <c r="P371" s="626"/>
      <c r="Q371" s="673"/>
      <c r="R371" s="626"/>
      <c r="S371" s="673"/>
      <c r="T371" s="626"/>
      <c r="U371" s="673"/>
      <c r="V371" s="626"/>
      <c r="W371" s="914"/>
      <c r="X371" s="778"/>
      <c r="Y371" s="902"/>
      <c r="Z371" s="903"/>
      <c r="AA371" s="251">
        <f t="shared" ref="AA371:AA372" si="50">IF(COUNTIF($D$368:$W$368,"s"),1,COUNTIF(D371:W371, "a"))</f>
        <v>0</v>
      </c>
      <c r="AB371" s="437"/>
      <c r="AC371" s="219"/>
      <c r="AD371" s="222"/>
      <c r="AE371" s="219"/>
      <c r="AF371" s="219"/>
      <c r="AG371" s="219"/>
      <c r="AH371" s="219"/>
      <c r="AI371" s="219"/>
      <c r="AJ371" s="219"/>
      <c r="AK371" s="219"/>
      <c r="AL371" s="219"/>
      <c r="AM371" s="219"/>
      <c r="AN371" s="219"/>
      <c r="AO371" s="219"/>
      <c r="AP371" s="219"/>
      <c r="AQ371" s="219"/>
      <c r="AR371" s="219"/>
      <c r="AS371" s="219"/>
      <c r="AT371" s="219"/>
      <c r="AU371" s="219"/>
      <c r="AV371" s="219"/>
      <c r="AW371" s="219"/>
      <c r="AX371" s="219"/>
      <c r="AY371" s="219"/>
      <c r="AZ371" s="219"/>
      <c r="BA371" s="219"/>
      <c r="BB371" s="219"/>
      <c r="BC371" s="219"/>
      <c r="BD371" s="219"/>
      <c r="BE371" s="219"/>
      <c r="BF371" s="219"/>
      <c r="BG371" s="219"/>
      <c r="BH371" s="219"/>
      <c r="BI371" s="219"/>
      <c r="BJ371" s="219"/>
      <c r="BK371" s="219"/>
      <c r="BL371" s="219"/>
      <c r="BM371" s="219"/>
      <c r="BN371" s="219"/>
      <c r="BO371" s="219"/>
      <c r="BP371" s="219"/>
      <c r="BQ371" s="219"/>
      <c r="BR371" s="219"/>
      <c r="BS371" s="219"/>
      <c r="BT371" s="219"/>
      <c r="BU371" s="219"/>
      <c r="BV371" s="219"/>
      <c r="BW371" s="219"/>
      <c r="BX371" s="219"/>
      <c r="BY371" s="219"/>
      <c r="BZ371" s="219"/>
      <c r="CA371" s="219"/>
      <c r="CB371" s="219"/>
      <c r="CC371" s="219"/>
      <c r="CD371" s="219"/>
      <c r="CE371" s="59"/>
      <c r="CF371" s="59"/>
      <c r="CG371" s="59"/>
      <c r="CH371" s="59"/>
      <c r="CI371" s="59"/>
      <c r="CJ371" s="59"/>
      <c r="CK371" s="59"/>
      <c r="CL371" s="59"/>
      <c r="CM371" s="59"/>
      <c r="CN371" s="59"/>
      <c r="CO371" s="59"/>
      <c r="CP371" s="59"/>
      <c r="CQ371" s="59"/>
    </row>
    <row r="372" spans="1:95" s="1" customFormat="1" ht="27.95" customHeight="1" x14ac:dyDescent="0.2">
      <c r="A372" s="378"/>
      <c r="B372" s="168"/>
      <c r="C372" s="174" t="s">
        <v>1025</v>
      </c>
      <c r="D372" s="626"/>
      <c r="E372" s="673"/>
      <c r="F372" s="626"/>
      <c r="G372" s="673"/>
      <c r="H372" s="626"/>
      <c r="I372" s="673"/>
      <c r="J372" s="626"/>
      <c r="K372" s="673"/>
      <c r="L372" s="626"/>
      <c r="M372" s="673"/>
      <c r="N372" s="626"/>
      <c r="O372" s="673"/>
      <c r="P372" s="626"/>
      <c r="Q372" s="673"/>
      <c r="R372" s="626"/>
      <c r="S372" s="673"/>
      <c r="T372" s="626"/>
      <c r="U372" s="673"/>
      <c r="V372" s="626"/>
      <c r="W372" s="914"/>
      <c r="X372" s="778"/>
      <c r="Y372" s="902"/>
      <c r="Z372" s="903"/>
      <c r="AA372" s="251">
        <f t="shared" si="50"/>
        <v>0</v>
      </c>
      <c r="AB372" s="437"/>
      <c r="AC372" s="219"/>
      <c r="AD372" s="222"/>
      <c r="AE372" s="219"/>
      <c r="AF372" s="219"/>
      <c r="AG372" s="219"/>
      <c r="AH372" s="219"/>
      <c r="AI372" s="219"/>
      <c r="AJ372" s="219"/>
      <c r="AK372" s="219"/>
      <c r="AL372" s="219"/>
      <c r="AM372" s="219"/>
      <c r="AN372" s="219"/>
      <c r="AO372" s="219"/>
      <c r="AP372" s="219"/>
      <c r="AQ372" s="219"/>
      <c r="AR372" s="219"/>
      <c r="AS372" s="219"/>
      <c r="AT372" s="219"/>
      <c r="AU372" s="219"/>
      <c r="AV372" s="219"/>
      <c r="AW372" s="219"/>
      <c r="AX372" s="219"/>
      <c r="AY372" s="219"/>
      <c r="AZ372" s="219"/>
      <c r="BA372" s="219"/>
      <c r="BB372" s="219"/>
      <c r="BC372" s="219"/>
      <c r="BD372" s="219"/>
      <c r="BE372" s="219"/>
      <c r="BF372" s="219"/>
      <c r="BG372" s="219"/>
      <c r="BH372" s="219"/>
      <c r="BI372" s="219"/>
      <c r="BJ372" s="219"/>
      <c r="BK372" s="219"/>
      <c r="BL372" s="219"/>
      <c r="BM372" s="219"/>
      <c r="BN372" s="219"/>
      <c r="BO372" s="219"/>
      <c r="BP372" s="219"/>
      <c r="BQ372" s="219"/>
      <c r="BR372" s="219"/>
      <c r="BS372" s="219"/>
      <c r="BT372" s="219"/>
      <c r="BU372" s="219"/>
      <c r="BV372" s="219"/>
      <c r="BW372" s="219"/>
      <c r="BX372" s="219"/>
      <c r="BY372" s="219"/>
      <c r="BZ372" s="219"/>
      <c r="CA372" s="219"/>
      <c r="CB372" s="219"/>
      <c r="CC372" s="219"/>
      <c r="CD372" s="219"/>
      <c r="CE372" s="59"/>
      <c r="CF372" s="59"/>
      <c r="CG372" s="59"/>
      <c r="CH372" s="59"/>
      <c r="CI372" s="59"/>
      <c r="CJ372" s="59"/>
      <c r="CK372" s="59"/>
      <c r="CL372" s="59"/>
      <c r="CM372" s="59"/>
      <c r="CN372" s="59"/>
      <c r="CO372" s="59"/>
      <c r="CP372" s="59"/>
      <c r="CQ372" s="59"/>
    </row>
    <row r="373" spans="1:95" s="1" customFormat="1" ht="27.95" customHeight="1" x14ac:dyDescent="0.2">
      <c r="A373" s="372"/>
      <c r="B373" s="2"/>
      <c r="C373" s="491" t="s">
        <v>1041</v>
      </c>
      <c r="D373" s="907"/>
      <c r="E373" s="908"/>
      <c r="F373" s="908"/>
      <c r="G373" s="908"/>
      <c r="H373" s="908"/>
      <c r="I373" s="908"/>
      <c r="J373" s="908"/>
      <c r="K373" s="908"/>
      <c r="L373" s="908"/>
      <c r="M373" s="908"/>
      <c r="N373" s="908"/>
      <c r="O373" s="908"/>
      <c r="P373" s="908"/>
      <c r="Q373" s="908"/>
      <c r="R373" s="908"/>
      <c r="S373" s="908"/>
      <c r="T373" s="908"/>
      <c r="U373" s="908"/>
      <c r="V373" s="908"/>
      <c r="W373" s="908"/>
      <c r="X373" s="778"/>
      <c r="Y373" s="902"/>
      <c r="Z373" s="903"/>
      <c r="AA373" s="253" t="str">
        <f>IF(AND(ISTEXT(D373),COUNTIF(D370:W370,"a")),1,IF(COUNTIF(D370:W370,"a"),0,""))</f>
        <v/>
      </c>
      <c r="AB373" s="437"/>
      <c r="AC373" s="219"/>
      <c r="AD373" s="222"/>
      <c r="AE373" s="219"/>
      <c r="AF373" s="219"/>
      <c r="AG373" s="219"/>
      <c r="AH373" s="219"/>
      <c r="AI373" s="219"/>
      <c r="AJ373" s="219"/>
      <c r="AK373" s="219"/>
      <c r="AL373" s="219"/>
      <c r="AM373" s="219"/>
      <c r="AN373" s="219"/>
      <c r="AO373" s="219"/>
      <c r="AP373" s="219"/>
      <c r="AQ373" s="219"/>
      <c r="AR373" s="219"/>
      <c r="AS373" s="219"/>
      <c r="AT373" s="219"/>
      <c r="AU373" s="219"/>
      <c r="AV373" s="219"/>
      <c r="AW373" s="219"/>
      <c r="AX373" s="219"/>
      <c r="AY373" s="219"/>
      <c r="AZ373" s="219"/>
      <c r="BA373" s="219"/>
      <c r="BB373" s="219"/>
      <c r="BC373" s="219"/>
      <c r="BD373" s="219"/>
      <c r="BE373" s="219"/>
      <c r="BF373" s="219"/>
      <c r="BG373" s="219"/>
      <c r="BH373" s="219"/>
      <c r="BI373" s="219"/>
      <c r="BJ373" s="219"/>
      <c r="BK373" s="219"/>
      <c r="BL373" s="219"/>
      <c r="BM373" s="219"/>
      <c r="BN373" s="219"/>
      <c r="BO373" s="219"/>
      <c r="BP373" s="219"/>
      <c r="BQ373" s="219"/>
      <c r="BR373" s="219"/>
      <c r="BS373" s="219"/>
      <c r="BT373" s="219"/>
      <c r="BU373" s="219"/>
      <c r="BV373" s="219"/>
      <c r="BW373" s="219"/>
      <c r="BX373" s="219"/>
      <c r="BY373" s="219"/>
      <c r="BZ373" s="219"/>
      <c r="CA373" s="219"/>
      <c r="CB373" s="219"/>
      <c r="CC373" s="219"/>
      <c r="CD373" s="219"/>
      <c r="CE373" s="219"/>
      <c r="CF373" s="219"/>
      <c r="CG373" s="59"/>
      <c r="CH373" s="59"/>
      <c r="CI373" s="59"/>
      <c r="CJ373" s="59"/>
      <c r="CK373" s="59"/>
      <c r="CL373" s="59"/>
      <c r="CM373" s="59"/>
    </row>
    <row r="374" spans="1:95" s="1" customFormat="1" ht="27.95" customHeight="1" x14ac:dyDescent="0.2">
      <c r="A374" s="372"/>
      <c r="B374" s="2"/>
      <c r="C374" s="491" t="s">
        <v>798</v>
      </c>
      <c r="D374" s="907"/>
      <c r="E374" s="908"/>
      <c r="F374" s="908"/>
      <c r="G374" s="908"/>
      <c r="H374" s="908"/>
      <c r="I374" s="908"/>
      <c r="J374" s="908"/>
      <c r="K374" s="908"/>
      <c r="L374" s="908"/>
      <c r="M374" s="908"/>
      <c r="N374" s="908"/>
      <c r="O374" s="908"/>
      <c r="P374" s="908"/>
      <c r="Q374" s="908"/>
      <c r="R374" s="908"/>
      <c r="S374" s="908"/>
      <c r="T374" s="908"/>
      <c r="U374" s="908"/>
      <c r="V374" s="908"/>
      <c r="W374" s="909"/>
      <c r="X374" s="778"/>
      <c r="Y374" s="902"/>
      <c r="Z374" s="903"/>
      <c r="AA374" s="253" t="str">
        <f>IF(AND(ISTEXT(D374),COUNTIF(D372:W372,"a")),1,IF(COUNTIF(D372:W372,"a"),0,""))</f>
        <v/>
      </c>
      <c r="AB374" s="437"/>
      <c r="AC374" s="219"/>
      <c r="AD374" s="222"/>
      <c r="AE374" s="219"/>
      <c r="AF374" s="219"/>
      <c r="AG374" s="219"/>
      <c r="AH374" s="219"/>
      <c r="AI374" s="219"/>
      <c r="AJ374" s="219"/>
      <c r="AK374" s="219"/>
      <c r="AL374" s="219"/>
      <c r="AM374" s="219"/>
      <c r="AN374" s="219"/>
      <c r="AO374" s="219"/>
      <c r="AP374" s="219"/>
      <c r="AQ374" s="219"/>
      <c r="AR374" s="219"/>
      <c r="AS374" s="219"/>
      <c r="AT374" s="219"/>
      <c r="AU374" s="219"/>
      <c r="AV374" s="219"/>
      <c r="AW374" s="219"/>
      <c r="AX374" s="219"/>
      <c r="AY374" s="219"/>
      <c r="AZ374" s="219"/>
      <c r="BA374" s="219"/>
      <c r="BB374" s="219"/>
      <c r="BC374" s="219"/>
      <c r="BD374" s="219"/>
      <c r="BE374" s="219"/>
      <c r="BF374" s="219"/>
      <c r="BG374" s="219"/>
      <c r="BH374" s="219"/>
      <c r="BI374" s="219"/>
      <c r="BJ374" s="219"/>
      <c r="BK374" s="219"/>
      <c r="BL374" s="219"/>
      <c r="BM374" s="219"/>
      <c r="BN374" s="219"/>
      <c r="BO374" s="219"/>
      <c r="BP374" s="219"/>
      <c r="BQ374" s="219"/>
      <c r="BR374" s="219"/>
      <c r="BS374" s="219"/>
      <c r="BT374" s="219"/>
      <c r="BU374" s="219"/>
      <c r="BV374" s="219"/>
      <c r="BW374" s="219"/>
      <c r="BX374" s="219"/>
      <c r="BY374" s="219"/>
      <c r="BZ374" s="219"/>
      <c r="CA374" s="219"/>
      <c r="CB374" s="219"/>
      <c r="CC374" s="219"/>
      <c r="CD374" s="219"/>
      <c r="CE374" s="219"/>
      <c r="CF374" s="219"/>
      <c r="CG374" s="59"/>
      <c r="CH374" s="59"/>
      <c r="CI374" s="59"/>
      <c r="CJ374" s="59"/>
      <c r="CK374" s="59"/>
      <c r="CL374" s="59"/>
      <c r="CM374" s="59"/>
    </row>
    <row r="375" spans="1:95" s="1" customFormat="1" ht="88.5" customHeight="1" thickBot="1" x14ac:dyDescent="0.25">
      <c r="A375" s="372"/>
      <c r="B375" s="247" t="s">
        <v>1206</v>
      </c>
      <c r="C375" s="170" t="s">
        <v>1205</v>
      </c>
      <c r="D375" s="694"/>
      <c r="E375" s="695"/>
      <c r="F375" s="694"/>
      <c r="G375" s="695"/>
      <c r="H375" s="694"/>
      <c r="I375" s="695"/>
      <c r="J375" s="694"/>
      <c r="K375" s="695"/>
      <c r="L375" s="694"/>
      <c r="M375" s="695"/>
      <c r="N375" s="694"/>
      <c r="O375" s="695"/>
      <c r="P375" s="694"/>
      <c r="Q375" s="695"/>
      <c r="R375" s="694"/>
      <c r="S375" s="695"/>
      <c r="T375" s="694"/>
      <c r="U375" s="695"/>
      <c r="V375" s="694"/>
      <c r="W375" s="695"/>
      <c r="X375" s="454"/>
      <c r="Y375" s="103">
        <f t="shared" ref="Y375" si="51">IF(OR(D375="s",F375="s",H375="s",J375="s",L375="s",N375="s",P375="s",R375="s",T375="s",V375="s"), 0, IF(OR(D375="a",F375="a",H375="a",J375="a",L375="a",N375="a",P375="a",R375="a",T375="a",V375="a"),Z375,0))</f>
        <v>0</v>
      </c>
      <c r="Z375" s="368">
        <v>10</v>
      </c>
      <c r="AA375" s="251">
        <f>COUNTIF(D375:W375,"a")+COUNTIF(D375:W375,"s")</f>
        <v>0</v>
      </c>
      <c r="AB375" s="437"/>
      <c r="AC375" s="219"/>
      <c r="AD375" s="222"/>
      <c r="AE375" s="219"/>
      <c r="AF375" s="219"/>
      <c r="AG375" s="219"/>
      <c r="AH375" s="219"/>
      <c r="AI375" s="219"/>
      <c r="AJ375" s="219"/>
      <c r="AK375" s="219"/>
      <c r="AL375" s="219"/>
      <c r="AM375" s="219"/>
      <c r="AN375" s="219"/>
      <c r="AO375" s="219"/>
      <c r="AP375" s="219"/>
      <c r="AQ375" s="219"/>
      <c r="AR375" s="219"/>
      <c r="AS375" s="219"/>
      <c r="AT375" s="219"/>
      <c r="AU375" s="219"/>
      <c r="AV375" s="219"/>
      <c r="AW375" s="219"/>
      <c r="AX375" s="219"/>
      <c r="AY375" s="219"/>
      <c r="AZ375" s="219"/>
      <c r="BA375" s="219"/>
      <c r="BB375" s="219"/>
      <c r="BC375" s="219"/>
      <c r="BD375" s="219"/>
      <c r="BE375" s="219"/>
      <c r="BF375" s="219"/>
      <c r="BG375" s="219"/>
      <c r="BH375" s="219"/>
      <c r="BI375" s="219"/>
      <c r="BJ375" s="219"/>
      <c r="BK375" s="219"/>
      <c r="BL375" s="219"/>
      <c r="BM375" s="219"/>
      <c r="BN375" s="219"/>
      <c r="BO375" s="219"/>
      <c r="BP375" s="219"/>
      <c r="BQ375" s="219"/>
      <c r="BR375" s="219"/>
      <c r="BS375" s="219"/>
      <c r="BT375" s="219"/>
      <c r="BU375" s="219"/>
      <c r="BV375" s="219"/>
      <c r="BW375" s="219"/>
      <c r="BX375" s="219"/>
      <c r="BY375" s="219"/>
      <c r="BZ375" s="219"/>
      <c r="CA375" s="219"/>
      <c r="CB375" s="219"/>
      <c r="CC375" s="219"/>
      <c r="CD375" s="219"/>
      <c r="CE375" s="59"/>
      <c r="CF375" s="59"/>
      <c r="CG375" s="59"/>
      <c r="CH375" s="59"/>
      <c r="CI375" s="59"/>
      <c r="CJ375" s="59"/>
      <c r="CK375" s="59"/>
      <c r="CL375" s="59"/>
      <c r="CM375" s="59"/>
      <c r="CN375" s="59"/>
      <c r="CO375" s="59"/>
      <c r="CP375" s="59"/>
      <c r="CQ375" s="59"/>
    </row>
    <row r="376" spans="1:95" s="1" customFormat="1" ht="21" customHeight="1" thickTop="1" thickBot="1" x14ac:dyDescent="0.25">
      <c r="A376" s="372"/>
      <c r="B376" s="61"/>
      <c r="C376" s="126"/>
      <c r="D376" s="679" t="s">
        <v>198</v>
      </c>
      <c r="E376" s="683"/>
      <c r="F376" s="683"/>
      <c r="G376" s="683"/>
      <c r="H376" s="683"/>
      <c r="I376" s="683"/>
      <c r="J376" s="683"/>
      <c r="K376" s="683"/>
      <c r="L376" s="683"/>
      <c r="M376" s="683"/>
      <c r="N376" s="683"/>
      <c r="O376" s="683"/>
      <c r="P376" s="683"/>
      <c r="Q376" s="683"/>
      <c r="R376" s="683"/>
      <c r="S376" s="683"/>
      <c r="T376" s="683"/>
      <c r="U376" s="683"/>
      <c r="V376" s="683"/>
      <c r="W376" s="683"/>
      <c r="X376" s="684"/>
      <c r="Y376" s="240">
        <f>SUM(Y310:Y375)</f>
        <v>0</v>
      </c>
      <c r="Z376" s="370">
        <f>SUM(Z310:Z315)+Z322+SUM(Z325:Z375)</f>
        <v>200</v>
      </c>
      <c r="AA376" s="251"/>
      <c r="AB376" s="59"/>
      <c r="AC376" s="219"/>
      <c r="AD376" s="222"/>
      <c r="AE376" s="219"/>
      <c r="AF376" s="219"/>
      <c r="AG376" s="219"/>
      <c r="AH376" s="219"/>
      <c r="AI376" s="219"/>
      <c r="AJ376" s="219"/>
      <c r="AK376" s="219"/>
      <c r="AL376" s="219"/>
      <c r="AM376" s="219"/>
      <c r="AN376" s="219"/>
      <c r="AO376" s="219"/>
      <c r="AP376" s="219"/>
      <c r="AQ376" s="219"/>
      <c r="AR376" s="219"/>
      <c r="AS376" s="219"/>
      <c r="AT376" s="219"/>
      <c r="AU376" s="219"/>
      <c r="AV376" s="219"/>
      <c r="AW376" s="219"/>
      <c r="AX376" s="219"/>
      <c r="AY376" s="219"/>
      <c r="AZ376" s="219"/>
      <c r="BA376" s="219"/>
      <c r="BB376" s="219"/>
      <c r="BC376" s="219"/>
      <c r="BD376" s="219"/>
      <c r="BE376" s="219"/>
      <c r="BF376" s="219"/>
      <c r="BG376" s="219"/>
      <c r="BH376" s="219"/>
      <c r="BI376" s="219"/>
      <c r="BJ376" s="219"/>
      <c r="BK376" s="219"/>
      <c r="BL376" s="219"/>
      <c r="BM376" s="219"/>
      <c r="BN376" s="219"/>
      <c r="BO376" s="219"/>
      <c r="BP376" s="219"/>
      <c r="BQ376" s="219"/>
      <c r="BR376" s="219"/>
      <c r="BS376" s="219"/>
      <c r="BT376" s="219"/>
      <c r="BU376" s="219"/>
      <c r="BV376" s="219"/>
      <c r="BW376" s="219"/>
      <c r="BX376" s="219"/>
      <c r="BY376" s="219"/>
      <c r="BZ376" s="219"/>
      <c r="CA376" s="219"/>
      <c r="CB376" s="219"/>
      <c r="CC376" s="219"/>
      <c r="CD376" s="219"/>
      <c r="CE376" s="59"/>
      <c r="CF376" s="59"/>
      <c r="CG376" s="59"/>
      <c r="CH376" s="59"/>
      <c r="CI376" s="59"/>
      <c r="CJ376" s="59"/>
      <c r="CK376" s="59"/>
      <c r="CL376" s="59"/>
      <c r="CM376" s="59"/>
      <c r="CN376" s="59"/>
      <c r="CO376" s="59"/>
      <c r="CP376" s="59"/>
      <c r="CQ376" s="59"/>
    </row>
    <row r="377" spans="1:95" s="1" customFormat="1" ht="21" customHeight="1" thickBot="1" x14ac:dyDescent="0.25">
      <c r="A377" s="361"/>
      <c r="B377" s="166"/>
      <c r="C377" s="167"/>
      <c r="D377" s="705"/>
      <c r="E377" s="706"/>
      <c r="F377" s="943">
        <v>0</v>
      </c>
      <c r="G377" s="677"/>
      <c r="H377" s="677"/>
      <c r="I377" s="677"/>
      <c r="J377" s="677"/>
      <c r="K377" s="677"/>
      <c r="L377" s="677"/>
      <c r="M377" s="677"/>
      <c r="N377" s="677"/>
      <c r="O377" s="677"/>
      <c r="P377" s="677"/>
      <c r="Q377" s="677"/>
      <c r="R377" s="677"/>
      <c r="S377" s="677"/>
      <c r="T377" s="677"/>
      <c r="U377" s="677"/>
      <c r="V377" s="677"/>
      <c r="W377" s="677"/>
      <c r="X377" s="677"/>
      <c r="Y377" s="677"/>
      <c r="Z377" s="678"/>
      <c r="AA377" s="251"/>
      <c r="AB377" s="59"/>
      <c r="AC377" s="219"/>
      <c r="AD377" s="222"/>
      <c r="AE377" s="219"/>
      <c r="AF377" s="219"/>
      <c r="AG377" s="219"/>
      <c r="AH377" s="219"/>
      <c r="AI377" s="219"/>
      <c r="AJ377" s="219"/>
      <c r="AK377" s="219"/>
      <c r="AL377" s="219"/>
      <c r="AM377" s="219"/>
      <c r="AN377" s="219"/>
      <c r="AO377" s="219"/>
      <c r="AP377" s="219"/>
      <c r="AQ377" s="219"/>
      <c r="AR377" s="219"/>
      <c r="AS377" s="219"/>
      <c r="AT377" s="219"/>
      <c r="AU377" s="219"/>
      <c r="AV377" s="219"/>
      <c r="AW377" s="219"/>
      <c r="AX377" s="219"/>
      <c r="AY377" s="219"/>
      <c r="AZ377" s="219"/>
      <c r="BA377" s="219"/>
      <c r="BB377" s="219"/>
      <c r="BC377" s="219"/>
      <c r="BD377" s="219"/>
      <c r="BE377" s="219"/>
      <c r="BF377" s="219"/>
      <c r="BG377" s="219"/>
      <c r="BH377" s="219"/>
      <c r="BI377" s="219"/>
      <c r="BJ377" s="219"/>
      <c r="BK377" s="219"/>
      <c r="BL377" s="219"/>
      <c r="BM377" s="219"/>
      <c r="BN377" s="219"/>
      <c r="BO377" s="219"/>
      <c r="BP377" s="219"/>
      <c r="BQ377" s="219"/>
      <c r="BR377" s="219"/>
      <c r="BS377" s="219"/>
      <c r="BT377" s="219"/>
      <c r="BU377" s="219"/>
      <c r="BV377" s="219"/>
      <c r="BW377" s="219"/>
      <c r="BX377" s="219"/>
      <c r="BY377" s="219"/>
      <c r="BZ377" s="219"/>
      <c r="CA377" s="219"/>
      <c r="CB377" s="219"/>
      <c r="CC377" s="219"/>
      <c r="CD377" s="219"/>
      <c r="CE377" s="59"/>
      <c r="CF377" s="59"/>
      <c r="CG377" s="59"/>
      <c r="CH377" s="59"/>
      <c r="CI377" s="59"/>
      <c r="CJ377" s="59"/>
      <c r="CK377" s="59"/>
      <c r="CL377" s="59"/>
      <c r="CM377" s="59"/>
      <c r="CN377" s="59"/>
      <c r="CO377" s="59"/>
      <c r="CP377" s="59"/>
      <c r="CQ377" s="59"/>
    </row>
    <row r="378" spans="1:95" s="1" customFormat="1" ht="30" customHeight="1" thickBot="1" x14ac:dyDescent="0.25">
      <c r="A378" s="358"/>
      <c r="B378" s="293" t="s">
        <v>1161</v>
      </c>
      <c r="C378" s="172" t="s">
        <v>1162</v>
      </c>
      <c r="D378" s="316"/>
      <c r="E378" s="314"/>
      <c r="F378" s="317"/>
      <c r="G378" s="315"/>
      <c r="H378" s="29"/>
      <c r="I378" s="314"/>
      <c r="J378" s="184"/>
      <c r="K378" s="315"/>
      <c r="L378" s="316"/>
      <c r="M378" s="314"/>
      <c r="N378" s="317"/>
      <c r="O378" s="315"/>
      <c r="P378" s="316"/>
      <c r="Q378" s="314"/>
      <c r="R378" s="317"/>
      <c r="S378" s="315"/>
      <c r="T378" s="316"/>
      <c r="U378" s="314"/>
      <c r="V378" s="317"/>
      <c r="W378" s="314"/>
      <c r="X378" s="68"/>
      <c r="Y378" s="587"/>
      <c r="Z378" s="204"/>
      <c r="AA378" s="10"/>
      <c r="AB378" s="59"/>
      <c r="AC378" s="219"/>
      <c r="AD378" s="222"/>
      <c r="AE378" s="219"/>
      <c r="AF378" s="219"/>
      <c r="AG378" s="219"/>
      <c r="AH378" s="219"/>
      <c r="AI378" s="219"/>
      <c r="AJ378" s="219"/>
      <c r="AK378" s="219"/>
      <c r="AL378" s="219"/>
      <c r="AM378" s="219"/>
      <c r="AN378" s="219"/>
      <c r="AO378" s="219"/>
      <c r="AP378" s="219"/>
      <c r="AQ378" s="219"/>
      <c r="AR378" s="219"/>
      <c r="AS378" s="219"/>
      <c r="AT378" s="219"/>
      <c r="AU378" s="219"/>
      <c r="AV378" s="219"/>
      <c r="AW378" s="219"/>
      <c r="AX378" s="219"/>
      <c r="AY378" s="219"/>
      <c r="AZ378" s="219"/>
      <c r="BA378" s="219"/>
      <c r="BB378" s="219"/>
      <c r="BC378" s="219"/>
      <c r="BD378" s="219"/>
      <c r="BE378" s="219"/>
      <c r="BF378" s="219"/>
      <c r="BG378" s="219"/>
      <c r="BH378" s="219"/>
      <c r="BI378" s="219"/>
      <c r="BJ378" s="219"/>
      <c r="BK378" s="219"/>
      <c r="BL378" s="219"/>
      <c r="BM378" s="219"/>
      <c r="BN378" s="219"/>
      <c r="BO378" s="219"/>
      <c r="BP378" s="219"/>
      <c r="BQ378" s="219"/>
      <c r="BR378" s="219"/>
      <c r="BS378" s="219"/>
      <c r="BT378" s="219"/>
      <c r="BU378" s="219"/>
      <c r="BV378" s="219"/>
      <c r="BW378" s="219"/>
      <c r="BX378" s="219"/>
      <c r="BY378" s="219"/>
      <c r="BZ378" s="219"/>
      <c r="CA378" s="219"/>
      <c r="CB378" s="219"/>
      <c r="CC378" s="219"/>
      <c r="CD378" s="219"/>
      <c r="CE378" s="219"/>
      <c r="CF378" s="219"/>
      <c r="CG378" s="59"/>
      <c r="CH378" s="59"/>
      <c r="CI378" s="59"/>
      <c r="CJ378" s="59"/>
      <c r="CK378" s="59"/>
      <c r="CL378" s="59"/>
      <c r="CM378" s="59"/>
    </row>
    <row r="379" spans="1:95" s="1" customFormat="1" ht="30" customHeight="1" x14ac:dyDescent="0.2">
      <c r="A379" s="358"/>
      <c r="B379" s="6"/>
      <c r="C379" s="342" t="s">
        <v>948</v>
      </c>
      <c r="D379" s="713"/>
      <c r="E379" s="711"/>
      <c r="F379" s="711"/>
      <c r="G379" s="711"/>
      <c r="H379" s="711"/>
      <c r="I379" s="711"/>
      <c r="J379" s="711"/>
      <c r="K379" s="711"/>
      <c r="L379" s="711"/>
      <c r="M379" s="711"/>
      <c r="N379" s="711"/>
      <c r="O379" s="711"/>
      <c r="P379" s="711"/>
      <c r="Q379" s="711"/>
      <c r="R379" s="711"/>
      <c r="S379" s="711"/>
      <c r="T379" s="711"/>
      <c r="U379" s="711"/>
      <c r="V379" s="711"/>
      <c r="W379" s="711"/>
      <c r="X379" s="711"/>
      <c r="Y379" s="711"/>
      <c r="Z379" s="712"/>
      <c r="AA379" s="60"/>
      <c r="AB379" s="59"/>
      <c r="AC379" s="219"/>
      <c r="AD379" s="222"/>
      <c r="AE379" s="219"/>
      <c r="AF379" s="219"/>
      <c r="AG379" s="219"/>
      <c r="AH379" s="219"/>
      <c r="AI379" s="219"/>
      <c r="AJ379" s="219"/>
      <c r="AK379" s="219"/>
      <c r="AL379" s="219"/>
      <c r="AM379" s="219"/>
      <c r="AN379" s="219"/>
      <c r="AO379" s="219"/>
      <c r="AP379" s="219"/>
      <c r="AQ379" s="219"/>
      <c r="AR379" s="219"/>
      <c r="AS379" s="219"/>
      <c r="AT379" s="219"/>
      <c r="AU379" s="219"/>
      <c r="AV379" s="219"/>
      <c r="AW379" s="219"/>
      <c r="AX379" s="219"/>
      <c r="AY379" s="219"/>
      <c r="AZ379" s="219"/>
      <c r="BA379" s="219"/>
      <c r="BB379" s="219"/>
      <c r="BC379" s="219"/>
      <c r="BD379" s="219"/>
      <c r="BE379" s="219"/>
      <c r="BF379" s="219"/>
      <c r="BG379" s="219"/>
      <c r="BH379" s="219"/>
      <c r="BI379" s="219"/>
      <c r="BJ379" s="219"/>
      <c r="BK379" s="219"/>
      <c r="BL379" s="219"/>
      <c r="BM379" s="219"/>
      <c r="BN379" s="219"/>
      <c r="BO379" s="219"/>
      <c r="BP379" s="219"/>
      <c r="BQ379" s="219"/>
      <c r="BR379" s="219"/>
      <c r="BS379" s="219"/>
      <c r="BT379" s="219"/>
      <c r="BU379" s="219"/>
      <c r="BV379" s="219"/>
      <c r="BW379" s="219"/>
      <c r="BX379" s="219"/>
      <c r="BY379" s="219"/>
      <c r="BZ379" s="219"/>
      <c r="CA379" s="219"/>
      <c r="CB379" s="219"/>
      <c r="CC379" s="219"/>
      <c r="CD379" s="219"/>
      <c r="CE379" s="59"/>
      <c r="CF379" s="59"/>
      <c r="CG379" s="59"/>
      <c r="CH379" s="59"/>
      <c r="CI379" s="59"/>
      <c r="CJ379" s="59"/>
      <c r="CK379" s="59"/>
      <c r="CL379" s="59"/>
      <c r="CM379" s="59"/>
      <c r="CN379" s="59"/>
      <c r="CO379" s="59"/>
      <c r="CP379" s="59"/>
      <c r="CQ379" s="59"/>
    </row>
    <row r="380" spans="1:95" s="1" customFormat="1" ht="30" customHeight="1" x14ac:dyDescent="0.2">
      <c r="A380" s="358"/>
      <c r="B380" s="6"/>
      <c r="C380" s="342" t="s">
        <v>1163</v>
      </c>
      <c r="D380" s="713"/>
      <c r="E380" s="711"/>
      <c r="F380" s="711"/>
      <c r="G380" s="711"/>
      <c r="H380" s="711"/>
      <c r="I380" s="711"/>
      <c r="J380" s="711"/>
      <c r="K380" s="711"/>
      <c r="L380" s="711"/>
      <c r="M380" s="711"/>
      <c r="N380" s="711"/>
      <c r="O380" s="711"/>
      <c r="P380" s="711"/>
      <c r="Q380" s="711"/>
      <c r="R380" s="711"/>
      <c r="S380" s="711"/>
      <c r="T380" s="711"/>
      <c r="U380" s="711"/>
      <c r="V380" s="711"/>
      <c r="W380" s="711"/>
      <c r="X380" s="711"/>
      <c r="Y380" s="711"/>
      <c r="Z380" s="712"/>
      <c r="AA380" s="60"/>
      <c r="AB380" s="59"/>
      <c r="AC380" s="219"/>
      <c r="AD380" s="222"/>
      <c r="AE380" s="219"/>
      <c r="AF380" s="219"/>
      <c r="AG380" s="219"/>
      <c r="AH380" s="219"/>
      <c r="AI380" s="219"/>
      <c r="AJ380" s="219"/>
      <c r="AK380" s="219"/>
      <c r="AL380" s="219"/>
      <c r="AM380" s="219"/>
      <c r="AN380" s="219"/>
      <c r="AO380" s="219"/>
      <c r="AP380" s="219"/>
      <c r="AQ380" s="219"/>
      <c r="AR380" s="219"/>
      <c r="AS380" s="219"/>
      <c r="AT380" s="219"/>
      <c r="AU380" s="219"/>
      <c r="AV380" s="219"/>
      <c r="AW380" s="219"/>
      <c r="AX380" s="219"/>
      <c r="AY380" s="219"/>
      <c r="AZ380" s="219"/>
      <c r="BA380" s="219"/>
      <c r="BB380" s="219"/>
      <c r="BC380" s="219"/>
      <c r="BD380" s="219"/>
      <c r="BE380" s="219"/>
      <c r="BF380" s="219"/>
      <c r="BG380" s="219"/>
      <c r="BH380" s="219"/>
      <c r="BI380" s="219"/>
      <c r="BJ380" s="219"/>
      <c r="BK380" s="219"/>
      <c r="BL380" s="219"/>
      <c r="BM380" s="219"/>
      <c r="BN380" s="219"/>
      <c r="BO380" s="219"/>
      <c r="BP380" s="219"/>
      <c r="BQ380" s="219"/>
      <c r="BR380" s="219"/>
      <c r="BS380" s="219"/>
      <c r="BT380" s="219"/>
      <c r="BU380" s="219"/>
      <c r="BV380" s="219"/>
      <c r="BW380" s="219"/>
      <c r="BX380" s="219"/>
      <c r="BY380" s="219"/>
      <c r="BZ380" s="219"/>
      <c r="CA380" s="219"/>
      <c r="CB380" s="219"/>
      <c r="CC380" s="219"/>
      <c r="CD380" s="219"/>
      <c r="CE380" s="59"/>
      <c r="CF380" s="59"/>
      <c r="CG380" s="59"/>
      <c r="CH380" s="59"/>
      <c r="CI380" s="59"/>
      <c r="CJ380" s="59"/>
      <c r="CK380" s="59"/>
      <c r="CL380" s="59"/>
      <c r="CM380" s="59"/>
      <c r="CN380" s="59"/>
      <c r="CO380" s="59"/>
      <c r="CP380" s="59"/>
      <c r="CQ380" s="59"/>
    </row>
    <row r="381" spans="1:95" s="253" customFormat="1" ht="67.7" customHeight="1" x14ac:dyDescent="0.2">
      <c r="A381" s="372"/>
      <c r="B381" s="261" t="s">
        <v>1164</v>
      </c>
      <c r="C381" s="139" t="s">
        <v>1165</v>
      </c>
      <c r="D381" s="652"/>
      <c r="E381" s="700"/>
      <c r="F381" s="652"/>
      <c r="G381" s="700"/>
      <c r="H381" s="652"/>
      <c r="I381" s="700"/>
      <c r="J381" s="652"/>
      <c r="K381" s="700"/>
      <c r="L381" s="652"/>
      <c r="M381" s="700"/>
      <c r="N381" s="652"/>
      <c r="O381" s="700"/>
      <c r="P381" s="652"/>
      <c r="Q381" s="700"/>
      <c r="R381" s="652"/>
      <c r="S381" s="700"/>
      <c r="T381" s="652"/>
      <c r="U381" s="700"/>
      <c r="V381" s="652"/>
      <c r="W381" s="700"/>
      <c r="X381" s="339"/>
      <c r="Y381" s="273">
        <f>IF(OR(D381="s",F381="s",H381="s",J381="s",L381="s",N381="s",P381="s",R381="s",T381="s",V381="s"), 0, IF(OR(D381="a",F381="a",H381="a",J381="a",L381="a",N381="a",P381="a",R381="a",T381="a",V381="a"),Z381,0))</f>
        <v>0</v>
      </c>
      <c r="Z381" s="373">
        <f>IF(X381="na",0,20)</f>
        <v>20</v>
      </c>
      <c r="AA381" s="60">
        <f>IF(AND(COUNTIF(D381:W381,"s"),X383="na"),0,COUNTIF(D381:W381,"a")+COUNTIF(D381:W381,"s")+COUNTIF(X381,"na"))</f>
        <v>0</v>
      </c>
      <c r="AB381" s="437"/>
      <c r="AC381" s="252"/>
      <c r="AD381" s="222"/>
      <c r="AE381" s="252"/>
      <c r="AF381" s="252"/>
      <c r="AG381" s="252"/>
      <c r="AH381" s="252"/>
      <c r="AI381" s="252"/>
      <c r="AJ381" s="252"/>
      <c r="AK381" s="252"/>
      <c r="AL381" s="252"/>
      <c r="AM381" s="252"/>
      <c r="AN381" s="252"/>
      <c r="AO381" s="252"/>
      <c r="AP381" s="252"/>
      <c r="AQ381" s="252"/>
      <c r="AR381" s="252"/>
      <c r="AS381" s="252"/>
      <c r="AT381" s="252"/>
      <c r="AU381" s="252"/>
      <c r="AV381" s="252"/>
      <c r="AW381" s="252"/>
      <c r="AX381" s="252"/>
      <c r="AY381" s="252"/>
      <c r="AZ381" s="252"/>
      <c r="BA381" s="252"/>
      <c r="BB381" s="252"/>
      <c r="BC381" s="252"/>
      <c r="BD381" s="252"/>
      <c r="BE381" s="252"/>
      <c r="BF381" s="252"/>
      <c r="BG381" s="252"/>
      <c r="BH381" s="252"/>
      <c r="BI381" s="252"/>
      <c r="BJ381" s="252"/>
      <c r="BK381" s="252"/>
      <c r="BL381" s="252"/>
      <c r="BM381" s="252"/>
      <c r="BN381" s="252"/>
      <c r="BO381" s="252"/>
      <c r="BP381" s="252"/>
      <c r="BQ381" s="252"/>
      <c r="BR381" s="252"/>
      <c r="BS381" s="252"/>
      <c r="BT381" s="252"/>
      <c r="BU381" s="252"/>
      <c r="BV381" s="252"/>
      <c r="BW381" s="252"/>
      <c r="BX381" s="252"/>
      <c r="BY381" s="252"/>
      <c r="BZ381" s="252"/>
      <c r="CA381" s="252"/>
      <c r="CB381" s="252"/>
      <c r="CC381" s="252"/>
      <c r="CD381" s="252"/>
      <c r="CE381" s="251"/>
      <c r="CF381" s="251"/>
      <c r="CG381" s="251"/>
      <c r="CH381" s="251"/>
      <c r="CI381" s="251"/>
      <c r="CJ381" s="251"/>
      <c r="CK381" s="251"/>
      <c r="CL381" s="251"/>
      <c r="CM381" s="251"/>
      <c r="CN381" s="251"/>
      <c r="CO381" s="251"/>
      <c r="CP381" s="251"/>
      <c r="CQ381" s="251"/>
    </row>
    <row r="382" spans="1:95" s="1" customFormat="1" ht="30" customHeight="1" x14ac:dyDescent="0.2">
      <c r="A382" s="358"/>
      <c r="B382" s="6"/>
      <c r="C382" s="342" t="s">
        <v>1166</v>
      </c>
      <c r="D382" s="713"/>
      <c r="E382" s="711"/>
      <c r="F382" s="711"/>
      <c r="G382" s="711"/>
      <c r="H382" s="711"/>
      <c r="I382" s="711"/>
      <c r="J382" s="711"/>
      <c r="K382" s="711"/>
      <c r="L382" s="711"/>
      <c r="M382" s="711"/>
      <c r="N382" s="711"/>
      <c r="O382" s="711"/>
      <c r="P382" s="711"/>
      <c r="Q382" s="711"/>
      <c r="R382" s="711"/>
      <c r="S382" s="711"/>
      <c r="T382" s="711"/>
      <c r="U382" s="711"/>
      <c r="V382" s="711"/>
      <c r="W382" s="711"/>
      <c r="X382" s="711"/>
      <c r="Y382" s="711"/>
      <c r="Z382" s="712"/>
      <c r="AA382" s="60"/>
      <c r="AB382" s="59"/>
      <c r="AC382" s="219"/>
      <c r="AD382" s="222"/>
      <c r="AE382" s="219"/>
      <c r="AF382" s="219"/>
      <c r="AG382" s="219"/>
      <c r="AH382" s="219"/>
      <c r="AI382" s="219"/>
      <c r="AJ382" s="219"/>
      <c r="AK382" s="219"/>
      <c r="AL382" s="219"/>
      <c r="AM382" s="219"/>
      <c r="AN382" s="219"/>
      <c r="AO382" s="219"/>
      <c r="AP382" s="219"/>
      <c r="AQ382" s="219"/>
      <c r="AR382" s="219"/>
      <c r="AS382" s="219"/>
      <c r="AT382" s="219"/>
      <c r="AU382" s="219"/>
      <c r="AV382" s="219"/>
      <c r="AW382" s="219"/>
      <c r="AX382" s="219"/>
      <c r="AY382" s="219"/>
      <c r="AZ382" s="219"/>
      <c r="BA382" s="219"/>
      <c r="BB382" s="219"/>
      <c r="BC382" s="219"/>
      <c r="BD382" s="219"/>
      <c r="BE382" s="219"/>
      <c r="BF382" s="219"/>
      <c r="BG382" s="219"/>
      <c r="BH382" s="219"/>
      <c r="BI382" s="219"/>
      <c r="BJ382" s="219"/>
      <c r="BK382" s="219"/>
      <c r="BL382" s="219"/>
      <c r="BM382" s="219"/>
      <c r="BN382" s="219"/>
      <c r="BO382" s="219"/>
      <c r="BP382" s="219"/>
      <c r="BQ382" s="219"/>
      <c r="BR382" s="219"/>
      <c r="BS382" s="219"/>
      <c r="BT382" s="219"/>
      <c r="BU382" s="219"/>
      <c r="BV382" s="219"/>
      <c r="BW382" s="219"/>
      <c r="BX382" s="219"/>
      <c r="BY382" s="219"/>
      <c r="BZ382" s="219"/>
      <c r="CA382" s="219"/>
      <c r="CB382" s="219"/>
      <c r="CC382" s="219"/>
      <c r="CD382" s="219"/>
      <c r="CE382" s="59"/>
      <c r="CF382" s="59"/>
      <c r="CG382" s="59"/>
      <c r="CH382" s="59"/>
      <c r="CI382" s="59"/>
      <c r="CJ382" s="59"/>
      <c r="CK382" s="59"/>
      <c r="CL382" s="59"/>
      <c r="CM382" s="59"/>
      <c r="CN382" s="59"/>
      <c r="CO382" s="59"/>
      <c r="CP382" s="59"/>
      <c r="CQ382" s="59"/>
    </row>
    <row r="383" spans="1:95" s="253" customFormat="1" ht="45" customHeight="1" x14ac:dyDescent="0.2">
      <c r="A383" s="372"/>
      <c r="B383" s="245" t="s">
        <v>1167</v>
      </c>
      <c r="C383" s="139" t="s">
        <v>1193</v>
      </c>
      <c r="D383" s="626"/>
      <c r="E383" s="673"/>
      <c r="F383" s="626"/>
      <c r="G383" s="673"/>
      <c r="H383" s="626"/>
      <c r="I383" s="673"/>
      <c r="J383" s="626"/>
      <c r="K383" s="673"/>
      <c r="L383" s="626"/>
      <c r="M383" s="673"/>
      <c r="N383" s="626"/>
      <c r="O383" s="673"/>
      <c r="P383" s="626"/>
      <c r="Q383" s="673"/>
      <c r="R383" s="626"/>
      <c r="S383" s="673"/>
      <c r="T383" s="626"/>
      <c r="U383" s="673"/>
      <c r="V383" s="626"/>
      <c r="W383" s="673"/>
      <c r="X383" s="339"/>
      <c r="Y383" s="273">
        <f>IF(OR(D383="s",F383="s",H383="s",J383="s",L383="s",N383="s",P383="s",R383="s",T383="s",V383="s"), 0, IF(OR(D383="a",F383="a",H383="a",J383="a",L383="a",N383="a",P383="a",R383="a",T383="a",V383="a"),Z383,0))</f>
        <v>0</v>
      </c>
      <c r="Z383" s="373">
        <f>IF(X383="na",0,10)</f>
        <v>10</v>
      </c>
      <c r="AA383" s="60">
        <f>IF(AND(COUNTIF(D381:W381,"s"),X383="na"),0,COUNTIF(D383:W383,"a")+COUNTIF(D383:W383,"s")+COUNTIF(X383,"na"))</f>
        <v>0</v>
      </c>
      <c r="AB383" s="437"/>
      <c r="AC383" s="252"/>
      <c r="AD383" s="222"/>
      <c r="AE383" s="252"/>
      <c r="AF383" s="252"/>
      <c r="AG383" s="252"/>
      <c r="AH383" s="252"/>
      <c r="AI383" s="252"/>
      <c r="AJ383" s="252"/>
      <c r="AK383" s="252"/>
      <c r="AL383" s="252"/>
      <c r="AM383" s="252"/>
      <c r="AN383" s="252"/>
      <c r="AO383" s="252"/>
      <c r="AP383" s="252"/>
      <c r="AQ383" s="252"/>
      <c r="AR383" s="252"/>
      <c r="AS383" s="252"/>
      <c r="AT383" s="252"/>
      <c r="AU383" s="252"/>
      <c r="AV383" s="252"/>
      <c r="AW383" s="252"/>
      <c r="AX383" s="252"/>
      <c r="AY383" s="252"/>
      <c r="AZ383" s="252"/>
      <c r="BA383" s="252"/>
      <c r="BB383" s="252"/>
      <c r="BC383" s="252"/>
      <c r="BD383" s="252"/>
      <c r="BE383" s="252"/>
      <c r="BF383" s="252"/>
      <c r="BG383" s="252"/>
      <c r="BH383" s="252"/>
      <c r="BI383" s="252"/>
      <c r="BJ383" s="252"/>
      <c r="BK383" s="252"/>
      <c r="BL383" s="252"/>
      <c r="BM383" s="252"/>
      <c r="BN383" s="252"/>
      <c r="BO383" s="252"/>
      <c r="BP383" s="252"/>
      <c r="BQ383" s="252"/>
      <c r="BR383" s="252"/>
      <c r="BS383" s="252"/>
      <c r="BT383" s="252"/>
      <c r="BU383" s="252"/>
      <c r="BV383" s="252"/>
      <c r="BW383" s="252"/>
      <c r="BX383" s="252"/>
      <c r="BY383" s="252"/>
      <c r="BZ383" s="252"/>
      <c r="CA383" s="252"/>
      <c r="CB383" s="252"/>
      <c r="CC383" s="252"/>
      <c r="CD383" s="252"/>
      <c r="CE383" s="251"/>
      <c r="CF383" s="251"/>
      <c r="CG383" s="251"/>
      <c r="CH383" s="251"/>
      <c r="CI383" s="251"/>
      <c r="CJ383" s="251"/>
      <c r="CK383" s="251"/>
      <c r="CL383" s="251"/>
      <c r="CM383" s="251"/>
      <c r="CN383" s="251"/>
      <c r="CO383" s="251"/>
      <c r="CP383" s="251"/>
      <c r="CQ383" s="251"/>
    </row>
    <row r="384" spans="1:95" s="1" customFormat="1" ht="30" customHeight="1" x14ac:dyDescent="0.2">
      <c r="A384" s="358"/>
      <c r="B384" s="6"/>
      <c r="C384" s="342" t="s">
        <v>945</v>
      </c>
      <c r="D384" s="713"/>
      <c r="E384" s="711"/>
      <c r="F384" s="711"/>
      <c r="G384" s="711"/>
      <c r="H384" s="711"/>
      <c r="I384" s="711"/>
      <c r="J384" s="711"/>
      <c r="K384" s="711"/>
      <c r="L384" s="711"/>
      <c r="M384" s="711"/>
      <c r="N384" s="711"/>
      <c r="O384" s="711"/>
      <c r="P384" s="711"/>
      <c r="Q384" s="711"/>
      <c r="R384" s="711"/>
      <c r="S384" s="711"/>
      <c r="T384" s="711"/>
      <c r="U384" s="711"/>
      <c r="V384" s="711"/>
      <c r="W384" s="711"/>
      <c r="X384" s="711"/>
      <c r="Y384" s="711"/>
      <c r="Z384" s="712"/>
      <c r="AA384" s="60"/>
      <c r="AB384" s="59"/>
      <c r="AC384" s="219"/>
      <c r="AD384" s="222"/>
      <c r="AE384" s="219"/>
      <c r="AF384" s="219"/>
      <c r="AG384" s="219"/>
      <c r="AH384" s="219"/>
      <c r="AI384" s="219"/>
      <c r="AJ384" s="219"/>
      <c r="AK384" s="219"/>
      <c r="AL384" s="219"/>
      <c r="AM384" s="219"/>
      <c r="AN384" s="219"/>
      <c r="AO384" s="219"/>
      <c r="AP384" s="219"/>
      <c r="AQ384" s="219"/>
      <c r="AR384" s="219"/>
      <c r="AS384" s="219"/>
      <c r="AT384" s="219"/>
      <c r="AU384" s="219"/>
      <c r="AV384" s="219"/>
      <c r="AW384" s="219"/>
      <c r="AX384" s="219"/>
      <c r="AY384" s="219"/>
      <c r="AZ384" s="219"/>
      <c r="BA384" s="219"/>
      <c r="BB384" s="219"/>
      <c r="BC384" s="219"/>
      <c r="BD384" s="219"/>
      <c r="BE384" s="219"/>
      <c r="BF384" s="219"/>
      <c r="BG384" s="219"/>
      <c r="BH384" s="219"/>
      <c r="BI384" s="219"/>
      <c r="BJ384" s="219"/>
      <c r="BK384" s="219"/>
      <c r="BL384" s="219"/>
      <c r="BM384" s="219"/>
      <c r="BN384" s="219"/>
      <c r="BO384" s="219"/>
      <c r="BP384" s="219"/>
      <c r="BQ384" s="219"/>
      <c r="BR384" s="219"/>
      <c r="BS384" s="219"/>
      <c r="BT384" s="219"/>
      <c r="BU384" s="219"/>
      <c r="BV384" s="219"/>
      <c r="BW384" s="219"/>
      <c r="BX384" s="219"/>
      <c r="BY384" s="219"/>
      <c r="BZ384" s="219"/>
      <c r="CA384" s="219"/>
      <c r="CB384" s="219"/>
      <c r="CC384" s="219"/>
      <c r="CD384" s="219"/>
      <c r="CE384" s="59"/>
      <c r="CF384" s="59"/>
      <c r="CG384" s="59"/>
      <c r="CH384" s="59"/>
      <c r="CI384" s="59"/>
      <c r="CJ384" s="59"/>
      <c r="CK384" s="59"/>
      <c r="CL384" s="59"/>
      <c r="CM384" s="59"/>
      <c r="CN384" s="59"/>
      <c r="CO384" s="59"/>
      <c r="CP384" s="59"/>
      <c r="CQ384" s="59"/>
    </row>
    <row r="385" spans="1:95" s="253" customFormat="1" ht="45" customHeight="1" x14ac:dyDescent="0.2">
      <c r="A385" s="372"/>
      <c r="B385" s="261" t="s">
        <v>1168</v>
      </c>
      <c r="C385" s="139" t="s">
        <v>1169</v>
      </c>
      <c r="D385" s="626"/>
      <c r="E385" s="673"/>
      <c r="F385" s="626"/>
      <c r="G385" s="673"/>
      <c r="H385" s="626"/>
      <c r="I385" s="673"/>
      <c r="J385" s="626"/>
      <c r="K385" s="673"/>
      <c r="L385" s="626"/>
      <c r="M385" s="673"/>
      <c r="N385" s="626"/>
      <c r="O385" s="673"/>
      <c r="P385" s="626"/>
      <c r="Q385" s="673"/>
      <c r="R385" s="626"/>
      <c r="S385" s="673"/>
      <c r="T385" s="626"/>
      <c r="U385" s="673"/>
      <c r="V385" s="626"/>
      <c r="W385" s="673"/>
      <c r="X385" s="588" t="str">
        <f>IF(OR(AND(X383="na",COUNTIF(D381:W381,"a")),AND(X381="na",X383="na")),"na","")</f>
        <v/>
      </c>
      <c r="Y385" s="273">
        <f>IF(OR(D385="s",F385="s",H385="s",J385="s",L385="s",N385="s",P385="s",R385="s",T385="s",V385="s"), 0, IF(OR(D385="a",F385="a",H385="a",J385="a",L385="a",N385="a",P385="a",R385="a",T385="a",V385="a"),Z385,0))</f>
        <v>0</v>
      </c>
      <c r="Z385" s="373">
        <f>IF(X385="na",0,10)</f>
        <v>10</v>
      </c>
      <c r="AA385" s="60">
        <f>COUNTIF(D385:W385,"a")+COUNTIF(D385:W385,"s")+COUNTIF(X385,"na")</f>
        <v>0</v>
      </c>
      <c r="AB385" s="437"/>
      <c r="AC385" s="252"/>
      <c r="AD385" s="222"/>
      <c r="AE385" s="252"/>
      <c r="AF385" s="252"/>
      <c r="AG385" s="252"/>
      <c r="AH385" s="252"/>
      <c r="AI385" s="252"/>
      <c r="AJ385" s="252"/>
      <c r="AK385" s="252"/>
      <c r="AL385" s="252"/>
      <c r="AM385" s="252"/>
      <c r="AN385" s="252"/>
      <c r="AO385" s="252"/>
      <c r="AP385" s="252"/>
      <c r="AQ385" s="252"/>
      <c r="AR385" s="252"/>
      <c r="AS385" s="252"/>
      <c r="AT385" s="252"/>
      <c r="AU385" s="252"/>
      <c r="AV385" s="252"/>
      <c r="AW385" s="252"/>
      <c r="AX385" s="252"/>
      <c r="AY385" s="252"/>
      <c r="AZ385" s="252"/>
      <c r="BA385" s="252"/>
      <c r="BB385" s="252"/>
      <c r="BC385" s="252"/>
      <c r="BD385" s="252"/>
      <c r="BE385" s="252"/>
      <c r="BF385" s="252"/>
      <c r="BG385" s="252"/>
      <c r="BH385" s="252"/>
      <c r="BI385" s="252"/>
      <c r="BJ385" s="252"/>
      <c r="BK385" s="252"/>
      <c r="BL385" s="252"/>
      <c r="BM385" s="252"/>
      <c r="BN385" s="252"/>
      <c r="BO385" s="252"/>
      <c r="BP385" s="252"/>
      <c r="BQ385" s="252"/>
      <c r="BR385" s="252"/>
      <c r="BS385" s="252"/>
      <c r="BT385" s="252"/>
      <c r="BU385" s="252"/>
      <c r="BV385" s="252"/>
      <c r="BW385" s="252"/>
      <c r="BX385" s="252"/>
      <c r="BY385" s="252"/>
      <c r="BZ385" s="252"/>
      <c r="CA385" s="252"/>
      <c r="CB385" s="252"/>
      <c r="CC385" s="252"/>
      <c r="CD385" s="252"/>
      <c r="CE385" s="251"/>
      <c r="CF385" s="251"/>
      <c r="CG385" s="251"/>
      <c r="CH385" s="251"/>
      <c r="CI385" s="251"/>
      <c r="CJ385" s="251"/>
      <c r="CK385" s="251"/>
      <c r="CL385" s="251"/>
      <c r="CM385" s="251"/>
      <c r="CN385" s="251"/>
      <c r="CO385" s="251"/>
      <c r="CP385" s="251"/>
      <c r="CQ385" s="251"/>
    </row>
    <row r="386" spans="1:95" s="1" customFormat="1" ht="30" customHeight="1" x14ac:dyDescent="0.2">
      <c r="A386" s="358"/>
      <c r="B386" s="6"/>
      <c r="C386" s="342" t="s">
        <v>1158</v>
      </c>
      <c r="D386" s="709"/>
      <c r="E386" s="710"/>
      <c r="F386" s="710"/>
      <c r="G386" s="710"/>
      <c r="H386" s="710"/>
      <c r="I386" s="710"/>
      <c r="J386" s="710"/>
      <c r="K386" s="710"/>
      <c r="L386" s="710"/>
      <c r="M386" s="710"/>
      <c r="N386" s="710"/>
      <c r="O386" s="710"/>
      <c r="P386" s="710"/>
      <c r="Q386" s="710"/>
      <c r="R386" s="710"/>
      <c r="S386" s="710"/>
      <c r="T386" s="710"/>
      <c r="U386" s="710"/>
      <c r="V386" s="710"/>
      <c r="W386" s="710"/>
      <c r="X386" s="711"/>
      <c r="Y386" s="711"/>
      <c r="Z386" s="712"/>
      <c r="AA386" s="60"/>
      <c r="AB386" s="59"/>
      <c r="AC386" s="219"/>
      <c r="AD386" s="222"/>
      <c r="AE386" s="219"/>
      <c r="AF386" s="219"/>
      <c r="AG386" s="219"/>
      <c r="AH386" s="219"/>
      <c r="AI386" s="219"/>
      <c r="AJ386" s="219"/>
      <c r="AK386" s="219"/>
      <c r="AL386" s="219"/>
      <c r="AM386" s="219"/>
      <c r="AN386" s="219"/>
      <c r="AO386" s="219"/>
      <c r="AP386" s="219"/>
      <c r="AQ386" s="219"/>
      <c r="AR386" s="219"/>
      <c r="AS386" s="219"/>
      <c r="AT386" s="219"/>
      <c r="AU386" s="219"/>
      <c r="AV386" s="219"/>
      <c r="AW386" s="219"/>
      <c r="AX386" s="219"/>
      <c r="AY386" s="219"/>
      <c r="AZ386" s="219"/>
      <c r="BA386" s="219"/>
      <c r="BB386" s="219"/>
      <c r="BC386" s="219"/>
      <c r="BD386" s="219"/>
      <c r="BE386" s="219"/>
      <c r="BF386" s="219"/>
      <c r="BG386" s="219"/>
      <c r="BH386" s="219"/>
      <c r="BI386" s="219"/>
      <c r="BJ386" s="219"/>
      <c r="BK386" s="219"/>
      <c r="BL386" s="219"/>
      <c r="BM386" s="219"/>
      <c r="BN386" s="219"/>
      <c r="BO386" s="219"/>
      <c r="BP386" s="219"/>
      <c r="BQ386" s="219"/>
      <c r="BR386" s="219"/>
      <c r="BS386" s="219"/>
      <c r="BT386" s="219"/>
      <c r="BU386" s="219"/>
      <c r="BV386" s="219"/>
      <c r="BW386" s="219"/>
      <c r="BX386" s="219"/>
      <c r="BY386" s="219"/>
      <c r="BZ386" s="219"/>
      <c r="CA386" s="219"/>
      <c r="CB386" s="219"/>
      <c r="CC386" s="219"/>
      <c r="CD386" s="219"/>
      <c r="CE386" s="59"/>
      <c r="CF386" s="59"/>
      <c r="CG386" s="59"/>
      <c r="CH386" s="59"/>
      <c r="CI386" s="59"/>
      <c r="CJ386" s="59"/>
      <c r="CK386" s="59"/>
      <c r="CL386" s="59"/>
      <c r="CM386" s="59"/>
      <c r="CN386" s="59"/>
      <c r="CO386" s="59"/>
      <c r="CP386" s="59"/>
      <c r="CQ386" s="59"/>
    </row>
    <row r="387" spans="1:95" s="253" customFormat="1" ht="45" customHeight="1" x14ac:dyDescent="0.2">
      <c r="A387" s="372"/>
      <c r="B387" s="261" t="s">
        <v>1170</v>
      </c>
      <c r="C387" s="139" t="s">
        <v>1194</v>
      </c>
      <c r="D387" s="652"/>
      <c r="E387" s="700"/>
      <c r="F387" s="652"/>
      <c r="G387" s="700"/>
      <c r="H387" s="652"/>
      <c r="I387" s="700"/>
      <c r="J387" s="652"/>
      <c r="K387" s="700"/>
      <c r="L387" s="652"/>
      <c r="M387" s="700"/>
      <c r="N387" s="652"/>
      <c r="O387" s="700"/>
      <c r="P387" s="652"/>
      <c r="Q387" s="700"/>
      <c r="R387" s="652"/>
      <c r="S387" s="700"/>
      <c r="T387" s="652"/>
      <c r="U387" s="700"/>
      <c r="V387" s="652"/>
      <c r="W387" s="700"/>
      <c r="X387" s="457" t="str">
        <f>IF(AND(X381="na",X383="na"),"na","")</f>
        <v/>
      </c>
      <c r="Y387" s="273">
        <f>IF(OR(D387="s",F387="s",H387="s",J387="s",L387="s",N387="s",P387="s",R387="s",T387="s",V387="s"), 0, IF(OR(D387="a",F387="a",H387="a",J387="a",L387="a",N387="a",P387="a",R387="a",T387="a",V387="a"),Z387,0))</f>
        <v>0</v>
      </c>
      <c r="Z387" s="373">
        <f>IF(X387="na",0,5)</f>
        <v>5</v>
      </c>
      <c r="AA387" s="60">
        <f>COUNTIF(D387:W387,"a")+COUNTIF(D387:W387,"s")+COUNTIF(X387,"na")</f>
        <v>0</v>
      </c>
      <c r="AB387" s="437"/>
      <c r="AC387" s="252"/>
      <c r="AD387" s="222"/>
      <c r="AE387" s="252"/>
      <c r="AF387" s="252"/>
      <c r="AG387" s="252"/>
      <c r="AH387" s="252"/>
      <c r="AI387" s="252"/>
      <c r="AJ387" s="252"/>
      <c r="AK387" s="252"/>
      <c r="AL387" s="252"/>
      <c r="AM387" s="252"/>
      <c r="AN387" s="252"/>
      <c r="AO387" s="252"/>
      <c r="AP387" s="252"/>
      <c r="AQ387" s="252"/>
      <c r="AR387" s="252"/>
      <c r="AS387" s="252"/>
      <c r="AT387" s="252"/>
      <c r="AU387" s="252"/>
      <c r="AV387" s="252"/>
      <c r="AW387" s="252"/>
      <c r="AX387" s="252"/>
      <c r="AY387" s="252"/>
      <c r="AZ387" s="252"/>
      <c r="BA387" s="252"/>
      <c r="BB387" s="252"/>
      <c r="BC387" s="252"/>
      <c r="BD387" s="252"/>
      <c r="BE387" s="252"/>
      <c r="BF387" s="252"/>
      <c r="BG387" s="252"/>
      <c r="BH387" s="252"/>
      <c r="BI387" s="252"/>
      <c r="BJ387" s="252"/>
      <c r="BK387" s="252"/>
      <c r="BL387" s="252"/>
      <c r="BM387" s="252"/>
      <c r="BN387" s="252"/>
      <c r="BO387" s="252"/>
      <c r="BP387" s="252"/>
      <c r="BQ387" s="252"/>
      <c r="BR387" s="252"/>
      <c r="BS387" s="252"/>
      <c r="BT387" s="252"/>
      <c r="BU387" s="252"/>
      <c r="BV387" s="252"/>
      <c r="BW387" s="252"/>
      <c r="BX387" s="252"/>
      <c r="BY387" s="252"/>
      <c r="BZ387" s="252"/>
      <c r="CA387" s="252"/>
      <c r="CB387" s="252"/>
      <c r="CC387" s="252"/>
      <c r="CD387" s="252"/>
      <c r="CE387" s="251"/>
      <c r="CF387" s="251"/>
      <c r="CG387" s="251"/>
      <c r="CH387" s="251"/>
      <c r="CI387" s="251"/>
      <c r="CJ387" s="251"/>
      <c r="CK387" s="251"/>
      <c r="CL387" s="251"/>
      <c r="CM387" s="251"/>
      <c r="CN387" s="251"/>
      <c r="CO387" s="251"/>
      <c r="CP387" s="251"/>
      <c r="CQ387" s="251"/>
    </row>
    <row r="388" spans="1:95" s="253" customFormat="1" ht="45" customHeight="1" thickBot="1" x14ac:dyDescent="0.25">
      <c r="A388" s="372"/>
      <c r="B388" s="261" t="s">
        <v>1171</v>
      </c>
      <c r="C388" s="139" t="s">
        <v>1195</v>
      </c>
      <c r="D388" s="652"/>
      <c r="E388" s="700"/>
      <c r="F388" s="652"/>
      <c r="G388" s="700"/>
      <c r="H388" s="652"/>
      <c r="I388" s="700"/>
      <c r="J388" s="652"/>
      <c r="K388" s="700"/>
      <c r="L388" s="652"/>
      <c r="M388" s="700"/>
      <c r="N388" s="652"/>
      <c r="O388" s="700"/>
      <c r="P388" s="652"/>
      <c r="Q388" s="700"/>
      <c r="R388" s="652"/>
      <c r="S388" s="700"/>
      <c r="T388" s="652"/>
      <c r="U388" s="700"/>
      <c r="V388" s="652"/>
      <c r="W388" s="700"/>
      <c r="X388" s="588" t="str">
        <f>IF(OR(AND(X383="na",COUNTIF(D381:W381,"a")),AND(X381="na",X383="na")),"na","")</f>
        <v/>
      </c>
      <c r="Y388" s="273">
        <f>IF(OR(D388="s",F388="s",H388="s",J388="s",L388="s",N388="s",P388="s",R388="s",T388="s",V388="s"), 0, IF(OR(D388="a",F388="a",H388="a",J388="a",L388="a",N388="a",P388="a",R388="a",T388="a",V388="a"),Z388,0))</f>
        <v>0</v>
      </c>
      <c r="Z388" s="373">
        <f>IF(X388="na",0,10)</f>
        <v>10</v>
      </c>
      <c r="AA388" s="60">
        <f>COUNTIF(D388:W388,"a")+COUNTIF(D388:W388,"s")+COUNTIF(X388,"na")</f>
        <v>0</v>
      </c>
      <c r="AB388" s="437"/>
      <c r="AC388" s="252"/>
      <c r="AD388" s="222"/>
      <c r="AE388" s="252"/>
      <c r="AF388" s="252"/>
      <c r="AG388" s="252"/>
      <c r="AH388" s="252"/>
      <c r="AI388" s="252"/>
      <c r="AJ388" s="252"/>
      <c r="AK388" s="252"/>
      <c r="AL388" s="252"/>
      <c r="AM388" s="252"/>
      <c r="AN388" s="252"/>
      <c r="AO388" s="252"/>
      <c r="AP388" s="252"/>
      <c r="AQ388" s="252"/>
      <c r="AR388" s="252"/>
      <c r="AS388" s="252"/>
      <c r="AT388" s="252"/>
      <c r="AU388" s="252"/>
      <c r="AV388" s="252"/>
      <c r="AW388" s="252"/>
      <c r="AX388" s="252"/>
      <c r="AY388" s="252"/>
      <c r="AZ388" s="252"/>
      <c r="BA388" s="252"/>
      <c r="BB388" s="252"/>
      <c r="BC388" s="252"/>
      <c r="BD388" s="252"/>
      <c r="BE388" s="252"/>
      <c r="BF388" s="252"/>
      <c r="BG388" s="252"/>
      <c r="BH388" s="252"/>
      <c r="BI388" s="252"/>
      <c r="BJ388" s="252"/>
      <c r="BK388" s="252"/>
      <c r="BL388" s="252"/>
      <c r="BM388" s="252"/>
      <c r="BN388" s="252"/>
      <c r="BO388" s="252"/>
      <c r="BP388" s="252"/>
      <c r="BQ388" s="252"/>
      <c r="BR388" s="252"/>
      <c r="BS388" s="252"/>
      <c r="BT388" s="252"/>
      <c r="BU388" s="252"/>
      <c r="BV388" s="252"/>
      <c r="BW388" s="252"/>
      <c r="BX388" s="252"/>
      <c r="BY388" s="252"/>
      <c r="BZ388" s="252"/>
      <c r="CA388" s="252"/>
      <c r="CB388" s="252"/>
      <c r="CC388" s="252"/>
      <c r="CD388" s="252"/>
      <c r="CE388" s="251"/>
      <c r="CF388" s="251"/>
      <c r="CG388" s="251"/>
      <c r="CH388" s="251"/>
      <c r="CI388" s="251"/>
      <c r="CJ388" s="251"/>
      <c r="CK388" s="251"/>
      <c r="CL388" s="251"/>
      <c r="CM388" s="251"/>
      <c r="CN388" s="251"/>
      <c r="CO388" s="251"/>
      <c r="CP388" s="251"/>
      <c r="CQ388" s="251"/>
    </row>
    <row r="389" spans="1:95" s="1" customFormat="1" ht="21" customHeight="1" thickTop="1" thickBot="1" x14ac:dyDescent="0.25">
      <c r="A389" s="372"/>
      <c r="B389" s="6"/>
      <c r="C389" s="142"/>
      <c r="D389" s="679" t="s">
        <v>198</v>
      </c>
      <c r="E389" s="683"/>
      <c r="F389" s="683"/>
      <c r="G389" s="683"/>
      <c r="H389" s="683"/>
      <c r="I389" s="683"/>
      <c r="J389" s="683"/>
      <c r="K389" s="683"/>
      <c r="L389" s="683"/>
      <c r="M389" s="683"/>
      <c r="N389" s="683"/>
      <c r="O389" s="683"/>
      <c r="P389" s="683"/>
      <c r="Q389" s="683"/>
      <c r="R389" s="683"/>
      <c r="S389" s="683"/>
      <c r="T389" s="683"/>
      <c r="U389" s="683"/>
      <c r="V389" s="683"/>
      <c r="W389" s="683"/>
      <c r="X389" s="684"/>
      <c r="Y389" s="240">
        <f>SUM(Y381:Y388)</f>
        <v>0</v>
      </c>
      <c r="Z389" s="370">
        <f>SUM(Z381:Z388)</f>
        <v>55</v>
      </c>
      <c r="AA389" s="10"/>
      <c r="AB389" s="59"/>
      <c r="AC389" s="219"/>
      <c r="AD389" s="222"/>
      <c r="AE389" s="219"/>
      <c r="AF389" s="219"/>
      <c r="AG389" s="219"/>
      <c r="AH389" s="219"/>
      <c r="AI389" s="219"/>
      <c r="AJ389" s="219"/>
      <c r="AK389" s="219"/>
      <c r="AL389" s="219"/>
      <c r="AM389" s="219"/>
      <c r="AN389" s="219"/>
      <c r="AO389" s="219"/>
      <c r="AP389" s="219"/>
      <c r="AQ389" s="219"/>
      <c r="AR389" s="219"/>
      <c r="AS389" s="219"/>
      <c r="AT389" s="219"/>
      <c r="AU389" s="219"/>
      <c r="AV389" s="219"/>
      <c r="AW389" s="219"/>
      <c r="AX389" s="219"/>
      <c r="AY389" s="219"/>
      <c r="AZ389" s="219"/>
      <c r="BA389" s="219"/>
      <c r="BB389" s="219"/>
      <c r="BC389" s="219"/>
      <c r="BD389" s="219"/>
      <c r="BE389" s="219"/>
      <c r="BF389" s="219"/>
      <c r="BG389" s="219"/>
      <c r="BH389" s="219"/>
      <c r="BI389" s="219"/>
      <c r="BJ389" s="219"/>
      <c r="BK389" s="219"/>
      <c r="BL389" s="219"/>
      <c r="BM389" s="219"/>
      <c r="BN389" s="219"/>
      <c r="BO389" s="219"/>
      <c r="BP389" s="219"/>
      <c r="BQ389" s="219"/>
      <c r="BR389" s="219"/>
      <c r="BS389" s="219"/>
      <c r="BT389" s="219"/>
      <c r="BU389" s="219"/>
      <c r="BV389" s="219"/>
      <c r="BW389" s="219"/>
      <c r="BX389" s="219"/>
      <c r="BY389" s="219"/>
      <c r="BZ389" s="219"/>
      <c r="CA389" s="219"/>
      <c r="CB389" s="219"/>
      <c r="CC389" s="219"/>
      <c r="CD389" s="219"/>
      <c r="CE389" s="219"/>
      <c r="CF389" s="219"/>
      <c r="CG389" s="59"/>
      <c r="CH389" s="59"/>
      <c r="CI389" s="59"/>
      <c r="CJ389" s="59"/>
      <c r="CK389" s="59"/>
      <c r="CL389" s="59"/>
      <c r="CM389" s="59"/>
    </row>
    <row r="390" spans="1:95" s="1" customFormat="1" ht="21" customHeight="1" thickBot="1" x14ac:dyDescent="0.25">
      <c r="A390" s="372"/>
      <c r="B390" s="241"/>
      <c r="C390" s="167"/>
      <c r="D390" s="705"/>
      <c r="E390" s="706"/>
      <c r="F390" s="758">
        <v>0</v>
      </c>
      <c r="G390" s="759"/>
      <c r="H390" s="759"/>
      <c r="I390" s="759"/>
      <c r="J390" s="759"/>
      <c r="K390" s="759"/>
      <c r="L390" s="759"/>
      <c r="M390" s="759"/>
      <c r="N390" s="759"/>
      <c r="O390" s="759"/>
      <c r="P390" s="759"/>
      <c r="Q390" s="759"/>
      <c r="R390" s="759"/>
      <c r="S390" s="759"/>
      <c r="T390" s="759"/>
      <c r="U390" s="759"/>
      <c r="V390" s="759"/>
      <c r="W390" s="759"/>
      <c r="X390" s="759"/>
      <c r="Y390" s="759"/>
      <c r="Z390" s="760"/>
      <c r="AA390" s="10"/>
      <c r="AB390" s="59"/>
      <c r="AC390" s="219"/>
      <c r="AD390" s="222"/>
      <c r="AE390" s="219"/>
      <c r="AF390" s="219"/>
      <c r="AG390" s="219"/>
      <c r="AH390" s="219"/>
      <c r="AI390" s="219"/>
      <c r="AJ390" s="219"/>
      <c r="AK390" s="219"/>
      <c r="AL390" s="219"/>
      <c r="AM390" s="219"/>
      <c r="AN390" s="219"/>
      <c r="AO390" s="219"/>
      <c r="AP390" s="219"/>
      <c r="AQ390" s="219"/>
      <c r="AR390" s="219"/>
      <c r="AS390" s="219"/>
      <c r="AT390" s="219"/>
      <c r="AU390" s="219"/>
      <c r="AV390" s="219"/>
      <c r="AW390" s="219"/>
      <c r="AX390" s="219"/>
      <c r="AY390" s="219"/>
      <c r="AZ390" s="219"/>
      <c r="BA390" s="219"/>
      <c r="BB390" s="219"/>
      <c r="BC390" s="219"/>
      <c r="BD390" s="219"/>
      <c r="BE390" s="219"/>
      <c r="BF390" s="219"/>
      <c r="BG390" s="219"/>
      <c r="BH390" s="219"/>
      <c r="BI390" s="219"/>
      <c r="BJ390" s="219"/>
      <c r="BK390" s="219"/>
      <c r="BL390" s="219"/>
      <c r="BM390" s="219"/>
      <c r="BN390" s="219"/>
      <c r="BO390" s="219"/>
      <c r="BP390" s="219"/>
      <c r="BQ390" s="219"/>
      <c r="BR390" s="219"/>
      <c r="BS390" s="219"/>
      <c r="BT390" s="219"/>
      <c r="BU390" s="219"/>
      <c r="BV390" s="219"/>
      <c r="BW390" s="219"/>
      <c r="BX390" s="219"/>
      <c r="BY390" s="219"/>
      <c r="BZ390" s="219"/>
      <c r="CA390" s="219"/>
      <c r="CB390" s="219"/>
      <c r="CC390" s="219"/>
      <c r="CD390" s="219"/>
      <c r="CE390" s="219"/>
      <c r="CF390" s="219"/>
      <c r="CG390" s="59"/>
      <c r="CH390" s="59"/>
      <c r="CI390" s="59"/>
      <c r="CJ390" s="59"/>
      <c r="CK390" s="59"/>
      <c r="CL390" s="59"/>
      <c r="CM390" s="59"/>
    </row>
    <row r="391" spans="1:95" s="1" customFormat="1" ht="30" customHeight="1" thickBot="1" x14ac:dyDescent="0.25">
      <c r="A391" s="358"/>
      <c r="B391" s="269" t="s">
        <v>433</v>
      </c>
      <c r="C391" s="163" t="s">
        <v>167</v>
      </c>
      <c r="D391" s="242"/>
      <c r="E391" s="243"/>
      <c r="F391" s="242" t="s">
        <v>569</v>
      </c>
      <c r="G391" s="243"/>
      <c r="H391" s="242" t="s">
        <v>569</v>
      </c>
      <c r="I391" s="243"/>
      <c r="J391" s="242"/>
      <c r="K391" s="243"/>
      <c r="L391" s="242"/>
      <c r="M391" s="243"/>
      <c r="N391" s="242"/>
      <c r="O391" s="243"/>
      <c r="P391" s="242"/>
      <c r="Q391" s="243"/>
      <c r="R391" s="242"/>
      <c r="S391" s="243"/>
      <c r="T391" s="242"/>
      <c r="U391" s="243"/>
      <c r="V391" s="242"/>
      <c r="W391" s="243"/>
      <c r="X391" s="53"/>
      <c r="Y391" s="53"/>
      <c r="Z391" s="388"/>
      <c r="AA391" s="60"/>
      <c r="AB391" s="59"/>
      <c r="AC391" s="219"/>
      <c r="AD391" s="222"/>
      <c r="AE391" s="219"/>
      <c r="AF391" s="219"/>
      <c r="AG391" s="219"/>
      <c r="AH391" s="219"/>
      <c r="AI391" s="219"/>
      <c r="AJ391" s="219"/>
      <c r="AK391" s="219"/>
      <c r="AL391" s="219"/>
      <c r="AM391" s="219"/>
      <c r="AN391" s="219"/>
      <c r="AO391" s="219"/>
      <c r="AP391" s="219"/>
      <c r="AQ391" s="219"/>
      <c r="AR391" s="219"/>
      <c r="AS391" s="219"/>
      <c r="AT391" s="219"/>
      <c r="AU391" s="219"/>
      <c r="AV391" s="219"/>
      <c r="AW391" s="219"/>
      <c r="AX391" s="219"/>
      <c r="AY391" s="219"/>
      <c r="AZ391" s="219"/>
      <c r="BA391" s="219"/>
      <c r="BB391" s="219"/>
      <c r="BC391" s="219"/>
      <c r="BD391" s="219"/>
      <c r="BE391" s="219"/>
      <c r="BF391" s="219"/>
      <c r="BG391" s="219"/>
      <c r="BH391" s="219"/>
      <c r="BI391" s="219"/>
      <c r="BJ391" s="219"/>
      <c r="BK391" s="219"/>
      <c r="BL391" s="219"/>
      <c r="BM391" s="219"/>
      <c r="BN391" s="219"/>
      <c r="BO391" s="219"/>
      <c r="BP391" s="219"/>
      <c r="BQ391" s="219"/>
      <c r="BR391" s="219"/>
      <c r="BS391" s="219"/>
      <c r="BT391" s="219"/>
      <c r="BU391" s="219"/>
      <c r="BV391" s="219"/>
      <c r="BW391" s="219"/>
      <c r="BX391" s="219"/>
      <c r="BY391" s="219"/>
      <c r="BZ391" s="219"/>
      <c r="CA391" s="219"/>
      <c r="CB391" s="219"/>
      <c r="CC391" s="219"/>
      <c r="CD391" s="219"/>
      <c r="CE391" s="59"/>
      <c r="CF391" s="59"/>
      <c r="CG391" s="59"/>
      <c r="CH391" s="59"/>
      <c r="CI391" s="59"/>
      <c r="CJ391" s="59"/>
      <c r="CK391" s="59"/>
      <c r="CL391" s="59"/>
      <c r="CM391" s="59"/>
      <c r="CN391" s="59"/>
      <c r="CO391" s="59"/>
      <c r="CP391" s="59"/>
      <c r="CQ391" s="59"/>
    </row>
    <row r="392" spans="1:95" s="1" customFormat="1" ht="45" customHeight="1" thickBot="1" x14ac:dyDescent="0.25">
      <c r="A392" s="372"/>
      <c r="B392" s="231" t="s">
        <v>168</v>
      </c>
      <c r="C392" s="170" t="s">
        <v>20</v>
      </c>
      <c r="D392" s="694"/>
      <c r="E392" s="695"/>
      <c r="F392" s="694"/>
      <c r="G392" s="695"/>
      <c r="H392" s="694"/>
      <c r="I392" s="695"/>
      <c r="J392" s="694"/>
      <c r="K392" s="695"/>
      <c r="L392" s="694"/>
      <c r="M392" s="695"/>
      <c r="N392" s="694"/>
      <c r="O392" s="695"/>
      <c r="P392" s="694"/>
      <c r="Q392" s="695"/>
      <c r="R392" s="694"/>
      <c r="S392" s="695"/>
      <c r="T392" s="694"/>
      <c r="U392" s="695"/>
      <c r="V392" s="694"/>
      <c r="W392" s="695"/>
      <c r="X392" s="165"/>
      <c r="Y392" s="109">
        <f>IF(OR(D392="s",F392="s",H392="s",J392="s",L392="s",N392="s",P392="s",R392="s",T392="s",V392="s"), 0, IF(OR(D392="a",F392="a",H392="a",J392="a",L392="a",N392="a",P392="a",R392="a",T392="a",V392="a"),Z392,0))</f>
        <v>0</v>
      </c>
      <c r="Z392" s="371">
        <v>40</v>
      </c>
      <c r="AA392" s="60">
        <f>COUNTIF(D392:W392,"a")+COUNTIF(D392:W392,"s")</f>
        <v>0</v>
      </c>
      <c r="AB392" s="437"/>
      <c r="AC392" s="219"/>
      <c r="AD392" s="222"/>
      <c r="AE392" s="219"/>
      <c r="AF392" s="219"/>
      <c r="AG392" s="219"/>
      <c r="AH392" s="219"/>
      <c r="AI392" s="219"/>
      <c r="AJ392" s="219"/>
      <c r="AK392" s="219"/>
      <c r="AL392" s="219"/>
      <c r="AM392" s="219"/>
      <c r="AN392" s="219"/>
      <c r="AO392" s="219"/>
      <c r="AP392" s="219"/>
      <c r="AQ392" s="219"/>
      <c r="AR392" s="219"/>
      <c r="AS392" s="219"/>
      <c r="AT392" s="219"/>
      <c r="AU392" s="219"/>
      <c r="AV392" s="219"/>
      <c r="AW392" s="219"/>
      <c r="AX392" s="219"/>
      <c r="AY392" s="219"/>
      <c r="AZ392" s="219"/>
      <c r="BA392" s="219"/>
      <c r="BB392" s="219"/>
      <c r="BC392" s="219"/>
      <c r="BD392" s="219"/>
      <c r="BE392" s="219"/>
      <c r="BF392" s="219"/>
      <c r="BG392" s="219"/>
      <c r="BH392" s="219"/>
      <c r="BI392" s="219"/>
      <c r="BJ392" s="219"/>
      <c r="BK392" s="219"/>
      <c r="BL392" s="219"/>
      <c r="BM392" s="219"/>
      <c r="BN392" s="219"/>
      <c r="BO392" s="219"/>
      <c r="BP392" s="219"/>
      <c r="BQ392" s="219"/>
      <c r="BR392" s="219"/>
      <c r="BS392" s="219"/>
      <c r="BT392" s="219"/>
      <c r="BU392" s="219"/>
      <c r="BV392" s="219"/>
      <c r="BW392" s="219"/>
      <c r="BX392" s="219"/>
      <c r="BY392" s="219"/>
      <c r="BZ392" s="219"/>
      <c r="CA392" s="219"/>
      <c r="CB392" s="219"/>
      <c r="CC392" s="219"/>
      <c r="CD392" s="219"/>
      <c r="CE392" s="59"/>
      <c r="CF392" s="59"/>
      <c r="CG392" s="59"/>
      <c r="CH392" s="59"/>
      <c r="CI392" s="59"/>
      <c r="CJ392" s="59"/>
      <c r="CK392" s="59"/>
      <c r="CL392" s="59"/>
      <c r="CM392" s="59"/>
      <c r="CN392" s="59"/>
      <c r="CO392" s="59"/>
      <c r="CP392" s="59"/>
      <c r="CQ392" s="59"/>
    </row>
    <row r="393" spans="1:95" s="1" customFormat="1" ht="21" customHeight="1" thickTop="1" thickBot="1" x14ac:dyDescent="0.25">
      <c r="A393" s="372"/>
      <c r="B393" s="61"/>
      <c r="C393" s="133"/>
      <c r="D393" s="679" t="s">
        <v>198</v>
      </c>
      <c r="E393" s="683"/>
      <c r="F393" s="683"/>
      <c r="G393" s="683"/>
      <c r="H393" s="683"/>
      <c r="I393" s="683"/>
      <c r="J393" s="683"/>
      <c r="K393" s="683"/>
      <c r="L393" s="683"/>
      <c r="M393" s="683"/>
      <c r="N393" s="683"/>
      <c r="O393" s="683"/>
      <c r="P393" s="683"/>
      <c r="Q393" s="683"/>
      <c r="R393" s="683"/>
      <c r="S393" s="683"/>
      <c r="T393" s="683"/>
      <c r="U393" s="683"/>
      <c r="V393" s="683"/>
      <c r="W393" s="683"/>
      <c r="X393" s="684"/>
      <c r="Y393" s="22">
        <f>SUM(Y392:Y392)</f>
        <v>0</v>
      </c>
      <c r="Z393" s="370">
        <f>SUM(Z392:Z392)</f>
        <v>40</v>
      </c>
      <c r="AA393" s="60"/>
      <c r="AB393" s="59"/>
      <c r="AC393" s="219"/>
      <c r="AD393" s="222"/>
      <c r="AE393" s="219"/>
      <c r="AF393" s="219"/>
      <c r="AG393" s="219"/>
      <c r="AH393" s="219"/>
      <c r="AI393" s="219"/>
      <c r="AJ393" s="219"/>
      <c r="AK393" s="219"/>
      <c r="AL393" s="219"/>
      <c r="AM393" s="219"/>
      <c r="AN393" s="219"/>
      <c r="AO393" s="219"/>
      <c r="AP393" s="219"/>
      <c r="AQ393" s="219"/>
      <c r="AR393" s="219"/>
      <c r="AS393" s="219"/>
      <c r="AT393" s="219"/>
      <c r="AU393" s="219"/>
      <c r="AV393" s="219"/>
      <c r="AW393" s="219"/>
      <c r="AX393" s="219"/>
      <c r="AY393" s="219"/>
      <c r="AZ393" s="219"/>
      <c r="BA393" s="219"/>
      <c r="BB393" s="219"/>
      <c r="BC393" s="219"/>
      <c r="BD393" s="219"/>
      <c r="BE393" s="219"/>
      <c r="BF393" s="219"/>
      <c r="BG393" s="219"/>
      <c r="BH393" s="219"/>
      <c r="BI393" s="219"/>
      <c r="BJ393" s="219"/>
      <c r="BK393" s="219"/>
      <c r="BL393" s="219"/>
      <c r="BM393" s="219"/>
      <c r="BN393" s="219"/>
      <c r="BO393" s="219"/>
      <c r="BP393" s="219"/>
      <c r="BQ393" s="219"/>
      <c r="BR393" s="219"/>
      <c r="BS393" s="219"/>
      <c r="BT393" s="219"/>
      <c r="BU393" s="219"/>
      <c r="BV393" s="219"/>
      <c r="BW393" s="219"/>
      <c r="BX393" s="219"/>
      <c r="BY393" s="219"/>
      <c r="BZ393" s="219"/>
      <c r="CA393" s="219"/>
      <c r="CB393" s="219"/>
      <c r="CC393" s="219"/>
      <c r="CD393" s="219"/>
      <c r="CE393" s="59"/>
      <c r="CF393" s="59"/>
      <c r="CG393" s="59"/>
      <c r="CH393" s="59"/>
      <c r="CI393" s="59"/>
      <c r="CJ393" s="59"/>
      <c r="CK393" s="59"/>
      <c r="CL393" s="59"/>
      <c r="CM393" s="59"/>
      <c r="CN393" s="59"/>
      <c r="CO393" s="59"/>
      <c r="CP393" s="59"/>
      <c r="CQ393" s="59"/>
    </row>
    <row r="394" spans="1:95" s="1" customFormat="1" ht="21" customHeight="1" thickBot="1" x14ac:dyDescent="0.25">
      <c r="A394" s="372"/>
      <c r="B394" s="166"/>
      <c r="C394" s="167"/>
      <c r="D394" s="705"/>
      <c r="E394" s="720"/>
      <c r="F394" s="921">
        <v>0</v>
      </c>
      <c r="G394" s="677"/>
      <c r="H394" s="677"/>
      <c r="I394" s="677"/>
      <c r="J394" s="677"/>
      <c r="K394" s="677"/>
      <c r="L394" s="677"/>
      <c r="M394" s="677"/>
      <c r="N394" s="677"/>
      <c r="O394" s="677"/>
      <c r="P394" s="677"/>
      <c r="Q394" s="677"/>
      <c r="R394" s="677"/>
      <c r="S394" s="677"/>
      <c r="T394" s="677"/>
      <c r="U394" s="677"/>
      <c r="V394" s="677"/>
      <c r="W394" s="677"/>
      <c r="X394" s="677"/>
      <c r="Y394" s="677"/>
      <c r="Z394" s="678"/>
      <c r="AA394" s="60"/>
      <c r="AB394" s="59"/>
      <c r="AC394" s="219"/>
      <c r="AD394" s="222"/>
      <c r="AE394" s="219"/>
      <c r="AF394" s="219"/>
      <c r="AG394" s="219"/>
      <c r="AH394" s="219"/>
      <c r="AI394" s="219"/>
      <c r="AJ394" s="219"/>
      <c r="AK394" s="219"/>
      <c r="AL394" s="219"/>
      <c r="AM394" s="219"/>
      <c r="AN394" s="219"/>
      <c r="AO394" s="219"/>
      <c r="AP394" s="219"/>
      <c r="AQ394" s="219"/>
      <c r="AR394" s="219"/>
      <c r="AS394" s="219"/>
      <c r="AT394" s="219"/>
      <c r="AU394" s="219"/>
      <c r="AV394" s="219"/>
      <c r="AW394" s="219"/>
      <c r="AX394" s="219"/>
      <c r="AY394" s="219"/>
      <c r="AZ394" s="219"/>
      <c r="BA394" s="219"/>
      <c r="BB394" s="219"/>
      <c r="BC394" s="219"/>
      <c r="BD394" s="219"/>
      <c r="BE394" s="219"/>
      <c r="BF394" s="219"/>
      <c r="BG394" s="219"/>
      <c r="BH394" s="219"/>
      <c r="BI394" s="219"/>
      <c r="BJ394" s="219"/>
      <c r="BK394" s="219"/>
      <c r="BL394" s="219"/>
      <c r="BM394" s="219"/>
      <c r="BN394" s="219"/>
      <c r="BO394" s="219"/>
      <c r="BP394" s="219"/>
      <c r="BQ394" s="219"/>
      <c r="BR394" s="219"/>
      <c r="BS394" s="219"/>
      <c r="BT394" s="219"/>
      <c r="BU394" s="219"/>
      <c r="BV394" s="219"/>
      <c r="BW394" s="219"/>
      <c r="BX394" s="219"/>
      <c r="BY394" s="219"/>
      <c r="BZ394" s="219"/>
      <c r="CA394" s="219"/>
      <c r="CB394" s="219"/>
      <c r="CC394" s="219"/>
      <c r="CD394" s="219"/>
      <c r="CE394" s="59"/>
      <c r="CF394" s="59"/>
      <c r="CG394" s="59"/>
      <c r="CH394" s="59"/>
      <c r="CI394" s="59"/>
      <c r="CJ394" s="59"/>
      <c r="CK394" s="59"/>
      <c r="CL394" s="59"/>
      <c r="CM394" s="59"/>
      <c r="CN394" s="59"/>
      <c r="CO394" s="59"/>
      <c r="CP394" s="59"/>
      <c r="CQ394" s="59"/>
    </row>
    <row r="395" spans="1:95" s="1" customFormat="1" ht="30" customHeight="1" thickBot="1" x14ac:dyDescent="0.25">
      <c r="A395" s="372"/>
      <c r="B395" s="236" t="s">
        <v>57</v>
      </c>
      <c r="C395" s="159" t="s">
        <v>2</v>
      </c>
      <c r="D395" s="242"/>
      <c r="E395" s="243"/>
      <c r="F395" s="237" t="s">
        <v>569</v>
      </c>
      <c r="G395" s="238"/>
      <c r="H395" s="237" t="s">
        <v>569</v>
      </c>
      <c r="I395" s="238"/>
      <c r="J395" s="237"/>
      <c r="K395" s="238"/>
      <c r="L395" s="237"/>
      <c r="M395" s="238"/>
      <c r="N395" s="237"/>
      <c r="O395" s="238"/>
      <c r="P395" s="237"/>
      <c r="Q395" s="238"/>
      <c r="R395" s="237"/>
      <c r="S395" s="238"/>
      <c r="T395" s="237"/>
      <c r="U395" s="238"/>
      <c r="V395" s="237"/>
      <c r="W395" s="238"/>
      <c r="X395" s="35"/>
      <c r="Y395" s="35"/>
      <c r="Z395" s="366"/>
      <c r="AA395" s="60"/>
      <c r="AB395" s="59"/>
      <c r="AC395" s="219"/>
      <c r="AD395" s="222"/>
      <c r="AE395" s="219"/>
      <c r="AF395" s="219"/>
      <c r="AG395" s="219"/>
      <c r="AH395" s="219"/>
      <c r="AI395" s="219"/>
      <c r="AJ395" s="219"/>
      <c r="AK395" s="219"/>
      <c r="AL395" s="219"/>
      <c r="AM395" s="219"/>
      <c r="AN395" s="219"/>
      <c r="AO395" s="219"/>
      <c r="AP395" s="219"/>
      <c r="AQ395" s="219"/>
      <c r="AR395" s="219"/>
      <c r="AS395" s="219"/>
      <c r="AT395" s="219"/>
      <c r="AU395" s="219"/>
      <c r="AV395" s="219"/>
      <c r="AW395" s="219"/>
      <c r="AX395" s="219"/>
      <c r="AY395" s="219"/>
      <c r="AZ395" s="219"/>
      <c r="BA395" s="219"/>
      <c r="BB395" s="219"/>
      <c r="BC395" s="219"/>
      <c r="BD395" s="219"/>
      <c r="BE395" s="219"/>
      <c r="BF395" s="219"/>
      <c r="BG395" s="219"/>
      <c r="BH395" s="219"/>
      <c r="BI395" s="219"/>
      <c r="BJ395" s="219"/>
      <c r="BK395" s="219"/>
      <c r="BL395" s="219"/>
      <c r="BM395" s="219"/>
      <c r="BN395" s="219"/>
      <c r="BO395" s="219"/>
      <c r="BP395" s="219"/>
      <c r="BQ395" s="219"/>
      <c r="BR395" s="219"/>
      <c r="BS395" s="219"/>
      <c r="BT395" s="219"/>
      <c r="BU395" s="219"/>
      <c r="BV395" s="219"/>
      <c r="BW395" s="219"/>
      <c r="BX395" s="219"/>
      <c r="BY395" s="219"/>
      <c r="BZ395" s="219"/>
      <c r="CA395" s="219"/>
      <c r="CB395" s="219"/>
      <c r="CC395" s="219"/>
      <c r="CD395" s="219"/>
      <c r="CE395" s="59"/>
      <c r="CF395" s="59"/>
      <c r="CG395" s="59"/>
      <c r="CH395" s="59"/>
      <c r="CI395" s="59"/>
      <c r="CJ395" s="59"/>
      <c r="CK395" s="59"/>
      <c r="CL395" s="59"/>
      <c r="CM395" s="59"/>
      <c r="CN395" s="59"/>
      <c r="CO395" s="59"/>
      <c r="CP395" s="59"/>
      <c r="CQ395" s="59"/>
    </row>
    <row r="396" spans="1:95" s="1" customFormat="1" ht="88.5" customHeight="1" thickBot="1" x14ac:dyDescent="0.25">
      <c r="A396" s="372"/>
      <c r="B396" s="231" t="s">
        <v>58</v>
      </c>
      <c r="C396" s="170" t="s">
        <v>371</v>
      </c>
      <c r="D396" s="694"/>
      <c r="E396" s="695"/>
      <c r="F396" s="694"/>
      <c r="G396" s="695"/>
      <c r="H396" s="694"/>
      <c r="I396" s="695"/>
      <c r="J396" s="694"/>
      <c r="K396" s="695"/>
      <c r="L396" s="694"/>
      <c r="M396" s="695"/>
      <c r="N396" s="694"/>
      <c r="O396" s="695"/>
      <c r="P396" s="694"/>
      <c r="Q396" s="695"/>
      <c r="R396" s="694"/>
      <c r="S396" s="695"/>
      <c r="T396" s="694"/>
      <c r="U396" s="695"/>
      <c r="V396" s="694"/>
      <c r="W396" s="695"/>
      <c r="X396" s="165"/>
      <c r="Y396" s="109">
        <f>IF(OR(D396="s",F396="s",H396="s",J396="s",L396="s",N396="s",P396="s",R396="s",T396="s",V396="s"), 0, IF(OR(D396="a",F396="a",H396="a",J396="a",L396="a",N396="a",P396="a",R396="a",T396="a",V396="a"),Z396,0))</f>
        <v>0</v>
      </c>
      <c r="Z396" s="371">
        <v>50</v>
      </c>
      <c r="AA396" s="60">
        <f>COUNTIF(D396:W396,"a")+COUNTIF(D396:W396,"s")</f>
        <v>0</v>
      </c>
      <c r="AB396" s="437"/>
      <c r="AC396" s="219"/>
      <c r="AD396" s="222"/>
      <c r="AE396" s="219"/>
      <c r="AF396" s="219"/>
      <c r="AG396" s="219"/>
      <c r="AH396" s="219"/>
      <c r="AI396" s="219"/>
      <c r="AJ396" s="219"/>
      <c r="AK396" s="219"/>
      <c r="AL396" s="219"/>
      <c r="AM396" s="219"/>
      <c r="AN396" s="219"/>
      <c r="AO396" s="219"/>
      <c r="AP396" s="219"/>
      <c r="AQ396" s="219"/>
      <c r="AR396" s="219"/>
      <c r="AS396" s="219"/>
      <c r="AT396" s="219"/>
      <c r="AU396" s="219"/>
      <c r="AV396" s="219"/>
      <c r="AW396" s="219"/>
      <c r="AX396" s="219"/>
      <c r="AY396" s="219"/>
      <c r="AZ396" s="219"/>
      <c r="BA396" s="219"/>
      <c r="BB396" s="219"/>
      <c r="BC396" s="219"/>
      <c r="BD396" s="219"/>
      <c r="BE396" s="219"/>
      <c r="BF396" s="219"/>
      <c r="BG396" s="219"/>
      <c r="BH396" s="219"/>
      <c r="BI396" s="219"/>
      <c r="BJ396" s="219"/>
      <c r="BK396" s="219"/>
      <c r="BL396" s="219"/>
      <c r="BM396" s="219"/>
      <c r="BN396" s="219"/>
      <c r="BO396" s="219"/>
      <c r="BP396" s="219"/>
      <c r="BQ396" s="219"/>
      <c r="BR396" s="219"/>
      <c r="BS396" s="219"/>
      <c r="BT396" s="219"/>
      <c r="BU396" s="219"/>
      <c r="BV396" s="219"/>
      <c r="BW396" s="219"/>
      <c r="BX396" s="219"/>
      <c r="BY396" s="219"/>
      <c r="BZ396" s="219"/>
      <c r="CA396" s="219"/>
      <c r="CB396" s="219"/>
      <c r="CC396" s="219"/>
      <c r="CD396" s="219"/>
      <c r="CE396" s="59"/>
      <c r="CF396" s="59"/>
      <c r="CG396" s="59"/>
      <c r="CH396" s="59"/>
      <c r="CI396" s="59"/>
      <c r="CJ396" s="59"/>
      <c r="CK396" s="59"/>
      <c r="CL396" s="59"/>
      <c r="CM396" s="59"/>
      <c r="CN396" s="59"/>
      <c r="CO396" s="59"/>
      <c r="CP396" s="59"/>
      <c r="CQ396" s="59"/>
    </row>
    <row r="397" spans="1:95" s="1" customFormat="1" ht="21" customHeight="1" thickTop="1" thickBot="1" x14ac:dyDescent="0.25">
      <c r="A397" s="372"/>
      <c r="B397" s="61"/>
      <c r="C397" s="133"/>
      <c r="D397" s="679" t="s">
        <v>198</v>
      </c>
      <c r="E397" s="683"/>
      <c r="F397" s="683"/>
      <c r="G397" s="683"/>
      <c r="H397" s="683"/>
      <c r="I397" s="683"/>
      <c r="J397" s="683"/>
      <c r="K397" s="683"/>
      <c r="L397" s="683"/>
      <c r="M397" s="683"/>
      <c r="N397" s="683"/>
      <c r="O397" s="683"/>
      <c r="P397" s="683"/>
      <c r="Q397" s="683"/>
      <c r="R397" s="683"/>
      <c r="S397" s="683"/>
      <c r="T397" s="683"/>
      <c r="U397" s="683"/>
      <c r="V397" s="683"/>
      <c r="W397" s="683"/>
      <c r="X397" s="684"/>
      <c r="Y397" s="22">
        <f>SUM(Y396:Y396)</f>
        <v>0</v>
      </c>
      <c r="Z397" s="370">
        <f>SUM(Z396:Z396)</f>
        <v>50</v>
      </c>
      <c r="AA397" s="60"/>
      <c r="AB397" s="59"/>
      <c r="AC397" s="219"/>
      <c r="AD397" s="222"/>
      <c r="AE397" s="219"/>
      <c r="AF397" s="219"/>
      <c r="AG397" s="219"/>
      <c r="AH397" s="219"/>
      <c r="AI397" s="219"/>
      <c r="AJ397" s="219"/>
      <c r="AK397" s="219"/>
      <c r="AL397" s="219"/>
      <c r="AM397" s="219"/>
      <c r="AN397" s="219"/>
      <c r="AO397" s="219"/>
      <c r="AP397" s="219"/>
      <c r="AQ397" s="219"/>
      <c r="AR397" s="219"/>
      <c r="AS397" s="219"/>
      <c r="AT397" s="219"/>
      <c r="AU397" s="219"/>
      <c r="AV397" s="219"/>
      <c r="AW397" s="219"/>
      <c r="AX397" s="219"/>
      <c r="AY397" s="219"/>
      <c r="AZ397" s="219"/>
      <c r="BA397" s="219"/>
      <c r="BB397" s="219"/>
      <c r="BC397" s="219"/>
      <c r="BD397" s="219"/>
      <c r="BE397" s="219"/>
      <c r="BF397" s="219"/>
      <c r="BG397" s="219"/>
      <c r="BH397" s="219"/>
      <c r="BI397" s="219"/>
      <c r="BJ397" s="219"/>
      <c r="BK397" s="219"/>
      <c r="BL397" s="219"/>
      <c r="BM397" s="219"/>
      <c r="BN397" s="219"/>
      <c r="BO397" s="219"/>
      <c r="BP397" s="219"/>
      <c r="BQ397" s="219"/>
      <c r="BR397" s="219"/>
      <c r="BS397" s="219"/>
      <c r="BT397" s="219"/>
      <c r="BU397" s="219"/>
      <c r="BV397" s="219"/>
      <c r="BW397" s="219"/>
      <c r="BX397" s="219"/>
      <c r="BY397" s="219"/>
      <c r="BZ397" s="219"/>
      <c r="CA397" s="219"/>
      <c r="CB397" s="219"/>
      <c r="CC397" s="219"/>
      <c r="CD397" s="219"/>
      <c r="CE397" s="59"/>
      <c r="CF397" s="59"/>
      <c r="CG397" s="59"/>
      <c r="CH397" s="59"/>
      <c r="CI397" s="59"/>
      <c r="CJ397" s="59"/>
      <c r="CK397" s="59"/>
      <c r="CL397" s="59"/>
      <c r="CM397" s="59"/>
      <c r="CN397" s="59"/>
      <c r="CO397" s="59"/>
      <c r="CP397" s="59"/>
      <c r="CQ397" s="59"/>
    </row>
    <row r="398" spans="1:95" s="1" customFormat="1" ht="21" customHeight="1" thickBot="1" x14ac:dyDescent="0.25">
      <c r="A398" s="361"/>
      <c r="B398" s="166"/>
      <c r="C398" s="167"/>
      <c r="D398" s="705"/>
      <c r="E398" s="720"/>
      <c r="F398" s="922">
        <v>0</v>
      </c>
      <c r="G398" s="677"/>
      <c r="H398" s="677"/>
      <c r="I398" s="677"/>
      <c r="J398" s="677"/>
      <c r="K398" s="677"/>
      <c r="L398" s="677"/>
      <c r="M398" s="677"/>
      <c r="N398" s="677"/>
      <c r="O398" s="677"/>
      <c r="P398" s="677"/>
      <c r="Q398" s="677"/>
      <c r="R398" s="677"/>
      <c r="S398" s="677"/>
      <c r="T398" s="677"/>
      <c r="U398" s="677"/>
      <c r="V398" s="677"/>
      <c r="W398" s="677"/>
      <c r="X398" s="677"/>
      <c r="Y398" s="677"/>
      <c r="Z398" s="678"/>
      <c r="AA398" s="60"/>
      <c r="AB398" s="59"/>
      <c r="AC398" s="219"/>
      <c r="AD398" s="222"/>
      <c r="AE398" s="219"/>
      <c r="AF398" s="219"/>
      <c r="AG398" s="219"/>
      <c r="AH398" s="219"/>
      <c r="AI398" s="219"/>
      <c r="AJ398" s="219"/>
      <c r="AK398" s="219"/>
      <c r="AL398" s="219"/>
      <c r="AM398" s="219"/>
      <c r="AN398" s="219"/>
      <c r="AO398" s="219"/>
      <c r="AP398" s="219"/>
      <c r="AQ398" s="219"/>
      <c r="AR398" s="219"/>
      <c r="AS398" s="219"/>
      <c r="AT398" s="219"/>
      <c r="AU398" s="219"/>
      <c r="AV398" s="219"/>
      <c r="AW398" s="219"/>
      <c r="AX398" s="219"/>
      <c r="AY398" s="219"/>
      <c r="AZ398" s="219"/>
      <c r="BA398" s="219"/>
      <c r="BB398" s="219"/>
      <c r="BC398" s="219"/>
      <c r="BD398" s="219"/>
      <c r="BE398" s="219"/>
      <c r="BF398" s="219"/>
      <c r="BG398" s="219"/>
      <c r="BH398" s="219"/>
      <c r="BI398" s="219"/>
      <c r="BJ398" s="219"/>
      <c r="BK398" s="219"/>
      <c r="BL398" s="219"/>
      <c r="BM398" s="219"/>
      <c r="BN398" s="219"/>
      <c r="BO398" s="219"/>
      <c r="BP398" s="219"/>
      <c r="BQ398" s="219"/>
      <c r="BR398" s="219"/>
      <c r="BS398" s="219"/>
      <c r="BT398" s="219"/>
      <c r="BU398" s="219"/>
      <c r="BV398" s="219"/>
      <c r="BW398" s="219"/>
      <c r="BX398" s="219"/>
      <c r="BY398" s="219"/>
      <c r="BZ398" s="219"/>
      <c r="CA398" s="219"/>
      <c r="CB398" s="219"/>
      <c r="CC398" s="219"/>
      <c r="CD398" s="219"/>
      <c r="CE398" s="59"/>
      <c r="CF398" s="59"/>
      <c r="CG398" s="59"/>
      <c r="CH398" s="59"/>
      <c r="CI398" s="59"/>
      <c r="CJ398" s="59"/>
      <c r="CK398" s="59"/>
      <c r="CL398" s="59"/>
      <c r="CM398" s="59"/>
      <c r="CN398" s="59"/>
      <c r="CO398" s="59"/>
      <c r="CP398" s="59"/>
      <c r="CQ398" s="59"/>
    </row>
    <row r="399" spans="1:95" s="253" customFormat="1" ht="30" customHeight="1" thickBot="1" x14ac:dyDescent="0.25">
      <c r="A399" s="358"/>
      <c r="B399" s="287" t="s">
        <v>711</v>
      </c>
      <c r="C399" s="163" t="s">
        <v>712</v>
      </c>
      <c r="D399" s="264"/>
      <c r="E399" s="265"/>
      <c r="F399" s="326"/>
      <c r="G399" s="327"/>
      <c r="H399" s="29"/>
      <c r="I399" s="265"/>
      <c r="J399" s="469"/>
      <c r="K399" s="327"/>
      <c r="L399" s="264"/>
      <c r="M399" s="265"/>
      <c r="N399" s="326"/>
      <c r="O399" s="327"/>
      <c r="P399" s="29"/>
      <c r="Q399" s="265"/>
      <c r="R399" s="326"/>
      <c r="S399" s="327"/>
      <c r="T399" s="264"/>
      <c r="U399" s="265"/>
      <c r="V399" s="326"/>
      <c r="W399" s="327"/>
      <c r="X399" s="328"/>
      <c r="Y399" s="328"/>
      <c r="Z399" s="388"/>
      <c r="AA399" s="251"/>
      <c r="AB399" s="251"/>
      <c r="AC399" s="252"/>
      <c r="AD399" s="222"/>
      <c r="AE399" s="252"/>
      <c r="AF399" s="252"/>
      <c r="AG399" s="252"/>
      <c r="AH399" s="252"/>
      <c r="AI399" s="252"/>
      <c r="AJ399" s="252"/>
      <c r="AK399" s="252"/>
      <c r="AL399" s="252"/>
      <c r="AM399" s="252"/>
      <c r="AN399" s="252"/>
      <c r="AO399" s="252"/>
      <c r="AP399" s="252"/>
      <c r="AQ399" s="252"/>
      <c r="AR399" s="252"/>
      <c r="AS399" s="252"/>
      <c r="AT399" s="252"/>
      <c r="AU399" s="252"/>
      <c r="AV399" s="252"/>
      <c r="AW399" s="252"/>
      <c r="AX399" s="252"/>
      <c r="AY399" s="252"/>
      <c r="AZ399" s="252"/>
      <c r="BA399" s="252"/>
      <c r="BB399" s="252"/>
      <c r="BC399" s="252"/>
      <c r="BD399" s="252"/>
      <c r="BE399" s="252"/>
      <c r="BF399" s="252"/>
      <c r="BG399" s="252"/>
      <c r="BH399" s="252"/>
      <c r="BI399" s="252"/>
      <c r="BJ399" s="252"/>
      <c r="BK399" s="252"/>
      <c r="BL399" s="252"/>
      <c r="BM399" s="252"/>
      <c r="BN399" s="252"/>
      <c r="BO399" s="252"/>
      <c r="BP399" s="252"/>
      <c r="BQ399" s="252"/>
      <c r="BR399" s="252"/>
      <c r="BS399" s="252"/>
      <c r="BT399" s="252"/>
      <c r="BU399" s="252"/>
      <c r="BV399" s="252"/>
      <c r="BW399" s="252"/>
      <c r="BX399" s="252"/>
      <c r="BY399" s="252"/>
      <c r="BZ399" s="252"/>
      <c r="CA399" s="252"/>
      <c r="CB399" s="252"/>
      <c r="CC399" s="252"/>
      <c r="CD399" s="252"/>
      <c r="CE399" s="251"/>
      <c r="CF399" s="251"/>
      <c r="CG399" s="251"/>
      <c r="CH399" s="251"/>
      <c r="CI399" s="251"/>
      <c r="CJ399" s="251"/>
      <c r="CK399" s="251"/>
      <c r="CL399" s="251"/>
      <c r="CM399" s="251"/>
      <c r="CN399" s="251"/>
      <c r="CO399" s="251"/>
      <c r="CP399" s="251"/>
      <c r="CQ399" s="251"/>
    </row>
    <row r="400" spans="1:95" s="1" customFormat="1" ht="27.95" customHeight="1" x14ac:dyDescent="0.2">
      <c r="A400" s="372" t="s">
        <v>549</v>
      </c>
      <c r="B400" s="289"/>
      <c r="C400" s="582" t="s">
        <v>1243</v>
      </c>
      <c r="D400" s="926"/>
      <c r="E400" s="927"/>
      <c r="F400" s="928"/>
      <c r="G400" s="928"/>
      <c r="H400" s="928"/>
      <c r="I400" s="928"/>
      <c r="J400" s="928"/>
      <c r="K400" s="928"/>
      <c r="L400" s="928"/>
      <c r="M400" s="928"/>
      <c r="N400" s="928"/>
      <c r="O400" s="928"/>
      <c r="P400" s="928"/>
      <c r="Q400" s="928"/>
      <c r="R400" s="928"/>
      <c r="S400" s="928"/>
      <c r="T400" s="928"/>
      <c r="U400" s="928"/>
      <c r="V400" s="928"/>
      <c r="W400" s="928"/>
      <c r="X400" s="928"/>
      <c r="Y400" s="928"/>
      <c r="Z400" s="929"/>
      <c r="AA400" s="10"/>
      <c r="AB400" s="59"/>
      <c r="AC400" s="219"/>
      <c r="AD400" s="222"/>
      <c r="AE400" s="219"/>
      <c r="AF400" s="219"/>
      <c r="AG400" s="219"/>
      <c r="AH400" s="219"/>
      <c r="AI400" s="219"/>
      <c r="AJ400" s="219"/>
      <c r="AK400" s="219"/>
      <c r="AL400" s="219"/>
      <c r="AM400" s="219"/>
      <c r="AN400" s="219"/>
      <c r="AO400" s="219"/>
      <c r="AP400" s="219"/>
      <c r="AQ400" s="219"/>
      <c r="AR400" s="219"/>
      <c r="AS400" s="219"/>
      <c r="AT400" s="219"/>
      <c r="AU400" s="219"/>
      <c r="AV400" s="219"/>
      <c r="AW400" s="219"/>
      <c r="AX400" s="219"/>
      <c r="AY400" s="219"/>
      <c r="AZ400" s="219"/>
      <c r="BA400" s="219"/>
      <c r="BB400" s="219"/>
      <c r="BC400" s="219"/>
      <c r="BD400" s="219"/>
      <c r="BE400" s="219"/>
      <c r="BF400" s="219"/>
      <c r="BG400" s="219"/>
      <c r="BH400" s="219"/>
      <c r="BI400" s="219"/>
      <c r="BJ400" s="219"/>
      <c r="BK400" s="219"/>
      <c r="BL400" s="219"/>
      <c r="BM400" s="219"/>
      <c r="BN400" s="219"/>
      <c r="BO400" s="219"/>
      <c r="BP400" s="219"/>
      <c r="BQ400" s="219"/>
      <c r="BR400" s="219"/>
      <c r="BS400" s="219"/>
      <c r="BT400" s="219"/>
      <c r="BU400" s="219"/>
      <c r="BV400" s="219"/>
      <c r="BW400" s="219"/>
      <c r="BX400" s="219"/>
      <c r="BY400" s="219"/>
      <c r="BZ400" s="219"/>
      <c r="CA400" s="219"/>
      <c r="CB400" s="219"/>
      <c r="CC400" s="219"/>
      <c r="CD400" s="219"/>
      <c r="CE400" s="219"/>
      <c r="CF400" s="219"/>
      <c r="CG400" s="59"/>
      <c r="CH400" s="59"/>
      <c r="CI400" s="59"/>
      <c r="CJ400" s="59"/>
      <c r="CK400" s="59"/>
      <c r="CL400" s="59"/>
      <c r="CM400" s="59"/>
    </row>
    <row r="401" spans="1:95" s="598" customFormat="1" ht="45" customHeight="1" x14ac:dyDescent="0.2">
      <c r="A401" s="372" t="s">
        <v>549</v>
      </c>
      <c r="B401" s="245" t="s">
        <v>713</v>
      </c>
      <c r="C401" s="139" t="s">
        <v>1244</v>
      </c>
      <c r="D401" s="626"/>
      <c r="E401" s="673"/>
      <c r="F401" s="626"/>
      <c r="G401" s="673"/>
      <c r="H401" s="626"/>
      <c r="I401" s="673"/>
      <c r="J401" s="626"/>
      <c r="K401" s="673"/>
      <c r="L401" s="626"/>
      <c r="M401" s="673"/>
      <c r="N401" s="626"/>
      <c r="O401" s="673"/>
      <c r="P401" s="626"/>
      <c r="Q401" s="673"/>
      <c r="R401" s="626"/>
      <c r="S401" s="673"/>
      <c r="T401" s="626"/>
      <c r="U401" s="673"/>
      <c r="V401" s="626"/>
      <c r="W401" s="673"/>
      <c r="X401" s="194"/>
      <c r="Y401" s="110">
        <f>IF(OR(D401="s",F401="s",H401="s",J401="s",L401="s",N401="s",P401="s",R401="s",T401="s",V401="s"), 0, IF(OR(D401="a",F401="a",H401="a",J401="a",L401="a",N401="a",P401="a",R401="a",T401="a",V401="a"),Z401,0))</f>
        <v>0</v>
      </c>
      <c r="Z401" s="371">
        <v>5</v>
      </c>
      <c r="AA401" s="10">
        <f>IF((COUNTIF(D401:W401,"a")+COUNTIF(D401:W401,"s"))&gt;0,IF(OR((COUNTIF(D405:W405,"a")+COUNTIF(D405:W405,"s"))),0,COUNTIF(D401:W401,"a")+COUNTIF(D401:W401,"s")),COUNTIF(D401:W401,"a")+COUNTIF(D401:W401,"s"))</f>
        <v>0</v>
      </c>
      <c r="AB401" s="443"/>
      <c r="AD401" s="599"/>
    </row>
    <row r="402" spans="1:95" s="598" customFormat="1" ht="45" customHeight="1" x14ac:dyDescent="0.2">
      <c r="A402" s="372" t="s">
        <v>97</v>
      </c>
      <c r="B402" s="245" t="s">
        <v>714</v>
      </c>
      <c r="C402" s="139" t="s">
        <v>715</v>
      </c>
      <c r="D402" s="626"/>
      <c r="E402" s="673"/>
      <c r="F402" s="626"/>
      <c r="G402" s="673"/>
      <c r="H402" s="626"/>
      <c r="I402" s="673"/>
      <c r="J402" s="626"/>
      <c r="K402" s="673"/>
      <c r="L402" s="626"/>
      <c r="M402" s="673"/>
      <c r="N402" s="626"/>
      <c r="O402" s="673"/>
      <c r="P402" s="626"/>
      <c r="Q402" s="673"/>
      <c r="R402" s="626"/>
      <c r="S402" s="673"/>
      <c r="T402" s="626"/>
      <c r="U402" s="673"/>
      <c r="V402" s="626"/>
      <c r="W402" s="673"/>
      <c r="X402" s="194"/>
      <c r="Y402" s="110">
        <f>IF(OR(D402="s",F402="s",H402="s",J402="s",L402="s",N402="s",P402="s",R402="s",T402="s",V402="s"), 0, IF(OR(D402="a",F402="a",H402="a",J402="a",L402="a",N402="a",P402="a",R402="a",T402="a",V402="a"),Z402,0))</f>
        <v>0</v>
      </c>
      <c r="Z402" s="369">
        <v>5</v>
      </c>
      <c r="AA402" s="10">
        <f>IF((COUNTIF(D402:W402,"a")+COUNTIF(D402:W402,"s"))&gt;0,IF(OR((COUNTIF(D405:W405,"a")+COUNTIF(D405:W405,"s"))),0,COUNTIF(D402:W402,"a")+COUNTIF(D402:W402,"s")),COUNTIF(D402:W402,"a")+COUNTIF(D402:W402,"s"))</f>
        <v>0</v>
      </c>
      <c r="AB402" s="443"/>
      <c r="AD402" s="599"/>
    </row>
    <row r="403" spans="1:95" s="598" customFormat="1" ht="27.95" customHeight="1" x14ac:dyDescent="0.2">
      <c r="A403" s="372" t="s">
        <v>449</v>
      </c>
      <c r="B403" s="600"/>
      <c r="C403" s="601" t="s">
        <v>1259</v>
      </c>
      <c r="D403" s="690"/>
      <c r="E403" s="691"/>
      <c r="F403" s="692"/>
      <c r="G403" s="692"/>
      <c r="H403" s="692"/>
      <c r="I403" s="692"/>
      <c r="J403" s="692"/>
      <c r="K403" s="692"/>
      <c r="L403" s="692"/>
      <c r="M403" s="692"/>
      <c r="N403" s="692"/>
      <c r="O403" s="692"/>
      <c r="P403" s="692"/>
      <c r="Q403" s="692"/>
      <c r="R403" s="692"/>
      <c r="S403" s="692"/>
      <c r="T403" s="692"/>
      <c r="U403" s="692"/>
      <c r="V403" s="692"/>
      <c r="W403" s="692"/>
      <c r="X403" s="692"/>
      <c r="Y403" s="692"/>
      <c r="Z403" s="693"/>
      <c r="AA403" s="10"/>
      <c r="AB403" s="443"/>
      <c r="AD403" s="599"/>
    </row>
    <row r="404" spans="1:95" s="598" customFormat="1" ht="45" customHeight="1" x14ac:dyDescent="0.2">
      <c r="A404" s="372" t="s">
        <v>449</v>
      </c>
      <c r="B404" s="479" t="s">
        <v>1245</v>
      </c>
      <c r="C404" s="483" t="s">
        <v>1246</v>
      </c>
      <c r="D404" s="626"/>
      <c r="E404" s="673"/>
      <c r="F404" s="626"/>
      <c r="G404" s="673"/>
      <c r="H404" s="626"/>
      <c r="I404" s="673"/>
      <c r="J404" s="626"/>
      <c r="K404" s="673"/>
      <c r="L404" s="626"/>
      <c r="M404" s="673"/>
      <c r="N404" s="626"/>
      <c r="O404" s="673"/>
      <c r="P404" s="626"/>
      <c r="Q404" s="673"/>
      <c r="R404" s="626"/>
      <c r="S404" s="673"/>
      <c r="T404" s="626"/>
      <c r="U404" s="673"/>
      <c r="V404" s="626"/>
      <c r="W404" s="673"/>
      <c r="X404" s="194"/>
      <c r="Y404" s="583">
        <f>IF(OR(D404="s",F404="s",H404="s",J404="s",L404="s",N404="s",P404="s",R404="s",T404="s",V404="s"), 0, IF(OR(D404="a",F404="a",H404="a",J404="a",L404="a",N404="a",P404="a",R404="a",T404="a",V404="a"),Z404,0))</f>
        <v>0</v>
      </c>
      <c r="Z404" s="369">
        <v>15</v>
      </c>
      <c r="AA404" s="10">
        <f>IF((COUNTIF(D404:W404,"a")+COUNTIF(D404:W404,"s"))&gt;0,IF((COUNTIF(D401:W402,"a")+COUNTIF(D401:W402,"s"))&gt;0,0,COUNTIF(D404:W404,"a")+COUNTIF(D404:W404,"s")), COUNTIF(D404:W404,"a")+COUNTIF(D404:W404,"s"))</f>
        <v>0</v>
      </c>
      <c r="AB404" s="443"/>
      <c r="AD404" s="599"/>
    </row>
    <row r="405" spans="1:95" s="598" customFormat="1" ht="45" customHeight="1" x14ac:dyDescent="0.2">
      <c r="A405" s="372" t="s">
        <v>449</v>
      </c>
      <c r="B405" s="479" t="s">
        <v>1247</v>
      </c>
      <c r="C405" s="483" t="s">
        <v>1248</v>
      </c>
      <c r="D405" s="626"/>
      <c r="E405" s="673"/>
      <c r="F405" s="626"/>
      <c r="G405" s="673"/>
      <c r="H405" s="626"/>
      <c r="I405" s="673"/>
      <c r="J405" s="626"/>
      <c r="K405" s="673"/>
      <c r="L405" s="626"/>
      <c r="M405" s="673"/>
      <c r="N405" s="626"/>
      <c r="O405" s="673"/>
      <c r="P405" s="626"/>
      <c r="Q405" s="673"/>
      <c r="R405" s="626"/>
      <c r="S405" s="673"/>
      <c r="T405" s="626"/>
      <c r="U405" s="673"/>
      <c r="V405" s="626"/>
      <c r="W405" s="673"/>
      <c r="X405" s="194"/>
      <c r="Y405" s="583">
        <f>IF(OR(D405="s",F405="s",H405="s",J405="s",L405="s",N405="s",P405="s",R405="s",T405="s",V405="s"), 0, IF(OR(D405="a",F405="a",H405="a",J405="a",L405="a",N405="a",P405="a",R405="a",T405="a",V405="a"),Z405,0))</f>
        <v>0</v>
      </c>
      <c r="Z405" s="369">
        <v>5</v>
      </c>
      <c r="AA405" s="10">
        <f>IF((COUNTIF(D405:W405,"a")+COUNTIF(D405:W405,"s"))&gt;0,IF((COUNTIF(D401:W402,"a")+COUNTIF(D401:W402,"s"))&gt;0,0,COUNTIF(D405:W405,"a")+COUNTIF(D405:W405,"s")), COUNTIF(D405:W405,"a")+COUNTIF(D405:W405,"s"))</f>
        <v>0</v>
      </c>
      <c r="AB405" s="443"/>
      <c r="AD405" s="599"/>
    </row>
    <row r="406" spans="1:95" s="603" customFormat="1" ht="45" customHeight="1" x14ac:dyDescent="0.15">
      <c r="A406" s="372" t="s">
        <v>449</v>
      </c>
      <c r="B406" s="245" t="s">
        <v>1249</v>
      </c>
      <c r="C406" s="139" t="s">
        <v>1250</v>
      </c>
      <c r="D406" s="668"/>
      <c r="E406" s="672"/>
      <c r="F406" s="668"/>
      <c r="G406" s="672"/>
      <c r="H406" s="668"/>
      <c r="I406" s="672"/>
      <c r="J406" s="668"/>
      <c r="K406" s="672"/>
      <c r="L406" s="668"/>
      <c r="M406" s="672"/>
      <c r="N406" s="668"/>
      <c r="O406" s="672"/>
      <c r="P406" s="668"/>
      <c r="Q406" s="672"/>
      <c r="R406" s="668"/>
      <c r="S406" s="672"/>
      <c r="T406" s="668"/>
      <c r="U406" s="672"/>
      <c r="V406" s="668"/>
      <c r="W406" s="672"/>
      <c r="X406" s="597"/>
      <c r="Y406" s="110">
        <f>IF(OR(D406="s",F406="s",H406="s",J406="s",L406="s",N406="s",P406="s",R406="s",T406="s",V406="s"), 0, IF(OR(D406="a",F406="a",H406="a",J406="a",L406="a",N406="a",P406="a",R406="a",T406="a",V406="a"),Z406,0))</f>
        <v>0</v>
      </c>
      <c r="Z406" s="369">
        <v>5</v>
      </c>
      <c r="AA406" s="602">
        <f>IF((COUNTIF(D406:W406,"a")+COUNTIF(D406:W406,"s")+COUNTIF(X406,"na"))&gt;0,IF((COUNTIF(D410:W410,"a")+COUNTIF(D410:W410,"s")),0,COUNTIF(D406:W406,"a")+COUNTIF(D406:W406,"s")+COUNTIF(X406,"na")),COUNTIF(D406:W406,"a")+COUNTIF(D406:W406,"s"))</f>
        <v>0</v>
      </c>
      <c r="AB406" s="443"/>
      <c r="AD406" s="599"/>
    </row>
    <row r="407" spans="1:95" s="598" customFormat="1" ht="27.95" customHeight="1" x14ac:dyDescent="0.2">
      <c r="A407" s="372" t="s">
        <v>449</v>
      </c>
      <c r="B407" s="231"/>
      <c r="C407" s="604" t="s">
        <v>1251</v>
      </c>
      <c r="D407" s="690"/>
      <c r="E407" s="691"/>
      <c r="F407" s="692"/>
      <c r="G407" s="692"/>
      <c r="H407" s="692"/>
      <c r="I407" s="692"/>
      <c r="J407" s="692"/>
      <c r="K407" s="692"/>
      <c r="L407" s="692"/>
      <c r="M407" s="692"/>
      <c r="N407" s="692"/>
      <c r="O407" s="692"/>
      <c r="P407" s="692"/>
      <c r="Q407" s="692"/>
      <c r="R407" s="692"/>
      <c r="S407" s="692"/>
      <c r="T407" s="692"/>
      <c r="U407" s="692"/>
      <c r="V407" s="692"/>
      <c r="W407" s="692"/>
      <c r="X407" s="692"/>
      <c r="Y407" s="692"/>
      <c r="Z407" s="693"/>
      <c r="AA407" s="10"/>
      <c r="AB407" s="443"/>
      <c r="AD407" s="599"/>
    </row>
    <row r="408" spans="1:95" s="611" customFormat="1" ht="45" customHeight="1" x14ac:dyDescent="0.2">
      <c r="A408" s="605" t="s">
        <v>449</v>
      </c>
      <c r="B408" s="606" t="s">
        <v>1252</v>
      </c>
      <c r="C408" s="139" t="s">
        <v>1253</v>
      </c>
      <c r="D408" s="701"/>
      <c r="E408" s="702"/>
      <c r="F408" s="701"/>
      <c r="G408" s="702"/>
      <c r="H408" s="701"/>
      <c r="I408" s="702"/>
      <c r="J408" s="701"/>
      <c r="K408" s="702"/>
      <c r="L408" s="701"/>
      <c r="M408" s="702"/>
      <c r="N408" s="701"/>
      <c r="O408" s="702"/>
      <c r="P408" s="701"/>
      <c r="Q408" s="702"/>
      <c r="R408" s="701"/>
      <c r="S408" s="702"/>
      <c r="T408" s="701"/>
      <c r="U408" s="702"/>
      <c r="V408" s="703"/>
      <c r="W408" s="704"/>
      <c r="X408" s="607"/>
      <c r="Y408" s="608">
        <f>IF(OR(D408="s",F408="s",H408="s",J408="s",L408="s",N408="s",P408="s",R408="s",T408="s",V408="s"), 0, IF(OR(D408="a",F408="a",H408="a",J408="a",L408="a",N408="a",P408="a",R408="a",T408="a",V408="a"),Z408,0))</f>
        <v>0</v>
      </c>
      <c r="Z408" s="609">
        <v>10</v>
      </c>
      <c r="AA408" s="602">
        <f>IF((COUNTIF(D408:W408,"a")+COUNTIF(D408:W408,"s")+COUNTIF(X408,"na"))&gt;0,IF((COUNTIF(D410:W410,"a")+COUNTIF(D410:W410,"s")),0,COUNTIF(D408:W408,"a")+COUNTIF(D408:W408,"s")+COUNTIF(X408,"na")),COUNTIF(D408:W408,"a")+COUNTIF(D408:W408,"s"))</f>
        <v>0</v>
      </c>
      <c r="AB408" s="610"/>
      <c r="AD408" s="612" t="s">
        <v>52</v>
      </c>
    </row>
    <row r="409" spans="1:95" s="611" customFormat="1" ht="45" customHeight="1" x14ac:dyDescent="0.2">
      <c r="A409" s="605" t="s">
        <v>449</v>
      </c>
      <c r="B409" s="606" t="s">
        <v>1254</v>
      </c>
      <c r="C409" s="139" t="s">
        <v>1255</v>
      </c>
      <c r="D409" s="701"/>
      <c r="E409" s="702"/>
      <c r="F409" s="701"/>
      <c r="G409" s="702"/>
      <c r="H409" s="701"/>
      <c r="I409" s="702"/>
      <c r="J409" s="701"/>
      <c r="K409" s="702"/>
      <c r="L409" s="701"/>
      <c r="M409" s="702"/>
      <c r="N409" s="701"/>
      <c r="O409" s="702"/>
      <c r="P409" s="701"/>
      <c r="Q409" s="702"/>
      <c r="R409" s="701"/>
      <c r="S409" s="702"/>
      <c r="T409" s="701"/>
      <c r="U409" s="702"/>
      <c r="V409" s="703"/>
      <c r="W409" s="704"/>
      <c r="X409" s="613" t="str">
        <f>IF(X408="na","na","")</f>
        <v/>
      </c>
      <c r="Y409" s="608">
        <f>IF(OR(D409="s",F409="s",H409="s",J409="s",L409="s",N409="s",P409="s",R409="s",T409="s",V409="s"), 0, IF(OR(D409="a",F409="a",H409="a",J409="a",L409="a",N409="a",P409="a",R409="a",T409="a",V409="a"),Z409,0))</f>
        <v>0</v>
      </c>
      <c r="Z409" s="609">
        <v>10</v>
      </c>
      <c r="AA409" s="602">
        <f>IF((COUNTIF(D409:W409,"a")+COUNTIF(D409:W409,"s")+COUNTIF(X409,"na"))&gt;0,IF((COUNTIF(D410:W410,"a")+COUNTIF(D410:W410,"s")),0,COUNTIF(D409:W409,"a")+COUNTIF(D409:W409,"s")+COUNTIF(X409,"na")),COUNTIF(D409:W409,"a")+COUNTIF(D409:W409,"s"))</f>
        <v>0</v>
      </c>
      <c r="AB409" s="1"/>
      <c r="AD409" s="612" t="s">
        <v>52</v>
      </c>
      <c r="AE409" s="611" t="s">
        <v>355</v>
      </c>
      <c r="AF409" s="611" t="s">
        <v>355</v>
      </c>
    </row>
    <row r="410" spans="1:95" s="603" customFormat="1" ht="67.5" customHeight="1" thickBot="1" x14ac:dyDescent="0.2">
      <c r="A410" s="372" t="s">
        <v>1256</v>
      </c>
      <c r="B410" s="479" t="s">
        <v>1233</v>
      </c>
      <c r="C410" s="483" t="s">
        <v>1257</v>
      </c>
      <c r="D410" s="668"/>
      <c r="E410" s="672"/>
      <c r="F410" s="668"/>
      <c r="G410" s="672"/>
      <c r="H410" s="668"/>
      <c r="I410" s="672"/>
      <c r="J410" s="668"/>
      <c r="K410" s="672"/>
      <c r="L410" s="668"/>
      <c r="M410" s="672"/>
      <c r="N410" s="668"/>
      <c r="O410" s="672"/>
      <c r="P410" s="668" t="s">
        <v>1258</v>
      </c>
      <c r="Q410" s="672"/>
      <c r="R410" s="668"/>
      <c r="S410" s="672"/>
      <c r="T410" s="668"/>
      <c r="U410" s="672"/>
      <c r="V410" s="668"/>
      <c r="W410" s="672"/>
      <c r="X410" s="352"/>
      <c r="Y410" s="583">
        <f>IF(OR(D410="s",F410="s",H410="s",J410="s",L410="s",N410="s",P410="s",R410="s",T410="s",V410="s"), 0, IF(OR(D410="a",F410="a",H410="a",J410="a",L410="a",N410="a",P410="a",R410="a",T410="a",V410="a"),Z410,0))</f>
        <v>0</v>
      </c>
      <c r="Z410" s="371">
        <v>45</v>
      </c>
      <c r="AA410" s="10">
        <f>IF(OR(COUNTIF(D401:W409,"a")+COUNTIF(D401:W409,"s")+COUNTIF(X408:X409,"na")&gt;0),0,(COUNTIF(D410:W410,"a")+COUNTIF(D410:W410,"s")))</f>
        <v>0</v>
      </c>
      <c r="AB410" s="443"/>
      <c r="AD410" s="599"/>
    </row>
    <row r="411" spans="1:95" s="253" customFormat="1" ht="17.45" customHeight="1" thickTop="1" thickBot="1" x14ac:dyDescent="0.25">
      <c r="A411" s="372"/>
      <c r="B411" s="234"/>
      <c r="C411" s="150"/>
      <c r="D411" s="679" t="s">
        <v>198</v>
      </c>
      <c r="E411" s="683"/>
      <c r="F411" s="683"/>
      <c r="G411" s="683"/>
      <c r="H411" s="683"/>
      <c r="I411" s="683"/>
      <c r="J411" s="683"/>
      <c r="K411" s="683"/>
      <c r="L411" s="683"/>
      <c r="M411" s="683"/>
      <c r="N411" s="683"/>
      <c r="O411" s="683"/>
      <c r="P411" s="683"/>
      <c r="Q411" s="683"/>
      <c r="R411" s="683"/>
      <c r="S411" s="683"/>
      <c r="T411" s="683"/>
      <c r="U411" s="683"/>
      <c r="V411" s="683"/>
      <c r="W411" s="683"/>
      <c r="X411" s="739"/>
      <c r="Y411" s="548">
        <f>SUM(Y401:Y410)</f>
        <v>0</v>
      </c>
      <c r="Z411" s="370">
        <f xml:space="preserve"> SUM(Z410)</f>
        <v>45</v>
      </c>
      <c r="AA411" s="60"/>
      <c r="AB411" s="615"/>
      <c r="AC411" s="616">
        <f>IF(Y411&gt;Z411,1,0)</f>
        <v>0</v>
      </c>
      <c r="AD411" s="222"/>
      <c r="AE411" s="252"/>
      <c r="AF411" s="252"/>
      <c r="AG411" s="252"/>
      <c r="AH411" s="252"/>
      <c r="AI411" s="252"/>
      <c r="AJ411" s="252"/>
      <c r="AK411" s="252"/>
      <c r="AL411" s="252"/>
      <c r="AM411" s="252"/>
      <c r="AN411" s="252"/>
      <c r="AO411" s="252"/>
      <c r="AP411" s="252"/>
      <c r="AQ411" s="252"/>
      <c r="AR411" s="252"/>
      <c r="AS411" s="252"/>
      <c r="AT411" s="252"/>
      <c r="AU411" s="252"/>
      <c r="AV411" s="252"/>
      <c r="AW411" s="252"/>
      <c r="AX411" s="252"/>
      <c r="AY411" s="252"/>
      <c r="AZ411" s="252"/>
      <c r="BA411" s="252"/>
      <c r="BB411" s="252"/>
      <c r="BC411" s="252"/>
      <c r="BD411" s="252"/>
      <c r="BE411" s="252"/>
      <c r="BF411" s="252"/>
      <c r="BG411" s="252"/>
      <c r="BH411" s="252"/>
      <c r="BI411" s="252"/>
      <c r="BJ411" s="252"/>
      <c r="BK411" s="252"/>
      <c r="BL411" s="252"/>
      <c r="BM411" s="252"/>
      <c r="BN411" s="252"/>
      <c r="BO411" s="252"/>
      <c r="BP411" s="252"/>
      <c r="BQ411" s="252"/>
      <c r="BR411" s="252"/>
      <c r="BS411" s="252"/>
      <c r="BT411" s="252"/>
      <c r="BU411" s="252"/>
      <c r="BV411" s="252"/>
      <c r="BW411" s="252"/>
      <c r="BX411" s="252"/>
      <c r="BY411" s="252"/>
      <c r="BZ411" s="252"/>
      <c r="CA411" s="252"/>
      <c r="CB411" s="252"/>
      <c r="CC411" s="252"/>
      <c r="CD411" s="252"/>
      <c r="CE411" s="251"/>
      <c r="CF411" s="251"/>
      <c r="CG411" s="251"/>
      <c r="CH411" s="251"/>
      <c r="CI411" s="251"/>
      <c r="CJ411" s="251"/>
      <c r="CK411" s="251"/>
      <c r="CL411" s="251"/>
      <c r="CM411" s="251"/>
      <c r="CN411" s="251"/>
      <c r="CO411" s="251"/>
      <c r="CP411" s="251"/>
      <c r="CQ411" s="251"/>
    </row>
    <row r="412" spans="1:95" s="253" customFormat="1" ht="21.6" customHeight="1" thickBot="1" x14ac:dyDescent="0.25">
      <c r="A412" s="361"/>
      <c r="B412" s="329"/>
      <c r="C412" s="167"/>
      <c r="D412" s="705"/>
      <c r="E412" s="706"/>
      <c r="F412" s="923">
        <v>20</v>
      </c>
      <c r="G412" s="924"/>
      <c r="H412" s="924"/>
      <c r="I412" s="924"/>
      <c r="J412" s="924"/>
      <c r="K412" s="924"/>
      <c r="L412" s="924"/>
      <c r="M412" s="924"/>
      <c r="N412" s="924"/>
      <c r="O412" s="924"/>
      <c r="P412" s="924"/>
      <c r="Q412" s="924"/>
      <c r="R412" s="924"/>
      <c r="S412" s="924"/>
      <c r="T412" s="924"/>
      <c r="U412" s="924"/>
      <c r="V412" s="924"/>
      <c r="W412" s="924"/>
      <c r="X412" s="924"/>
      <c r="Y412" s="924"/>
      <c r="Z412" s="925"/>
      <c r="AA412" s="251"/>
      <c r="AB412" s="251"/>
      <c r="AC412" s="252"/>
      <c r="AD412" s="222"/>
      <c r="AE412" s="252"/>
      <c r="AF412" s="252"/>
      <c r="AG412" s="252"/>
      <c r="AH412" s="252"/>
      <c r="AI412" s="252"/>
      <c r="AJ412" s="252"/>
      <c r="AK412" s="252"/>
      <c r="AL412" s="252"/>
      <c r="AM412" s="252"/>
      <c r="AN412" s="252"/>
      <c r="AO412" s="252"/>
      <c r="AP412" s="252"/>
      <c r="AQ412" s="252"/>
      <c r="AR412" s="252"/>
      <c r="AS412" s="252"/>
      <c r="AT412" s="252"/>
      <c r="AU412" s="252"/>
      <c r="AV412" s="252"/>
      <c r="AW412" s="252"/>
      <c r="AX412" s="252"/>
      <c r="AY412" s="252"/>
      <c r="AZ412" s="252"/>
      <c r="BA412" s="252"/>
      <c r="BB412" s="252"/>
      <c r="BC412" s="252"/>
      <c r="BD412" s="252"/>
      <c r="BE412" s="252"/>
      <c r="BF412" s="252"/>
      <c r="BG412" s="252"/>
      <c r="BH412" s="252"/>
      <c r="BI412" s="252"/>
      <c r="BJ412" s="252"/>
      <c r="BK412" s="252"/>
      <c r="BL412" s="252"/>
      <c r="BM412" s="252"/>
      <c r="BN412" s="252"/>
      <c r="BO412" s="252"/>
      <c r="BP412" s="252"/>
      <c r="BQ412" s="252"/>
      <c r="BR412" s="252"/>
      <c r="BS412" s="252"/>
      <c r="BT412" s="252"/>
      <c r="BU412" s="252"/>
      <c r="BV412" s="252"/>
      <c r="BW412" s="252"/>
      <c r="BX412" s="252"/>
      <c r="BY412" s="252"/>
      <c r="BZ412" s="252"/>
      <c r="CA412" s="252"/>
      <c r="CB412" s="252"/>
      <c r="CC412" s="252"/>
      <c r="CD412" s="252"/>
      <c r="CE412" s="251"/>
      <c r="CF412" s="251"/>
      <c r="CG412" s="251"/>
      <c r="CH412" s="251"/>
      <c r="CI412" s="251"/>
      <c r="CJ412" s="251"/>
      <c r="CK412" s="251"/>
      <c r="CL412" s="251"/>
      <c r="CM412" s="251"/>
      <c r="CN412" s="251"/>
      <c r="CO412" s="251"/>
      <c r="CP412" s="251"/>
      <c r="CQ412" s="251"/>
    </row>
    <row r="413" spans="1:95" s="253" customFormat="1" ht="30" customHeight="1" thickBot="1" x14ac:dyDescent="0.25">
      <c r="A413" s="358"/>
      <c r="B413" s="287" t="s">
        <v>716</v>
      </c>
      <c r="C413" s="163" t="s">
        <v>717</v>
      </c>
      <c r="D413" s="264"/>
      <c r="E413" s="265"/>
      <c r="F413" s="326"/>
      <c r="G413" s="327"/>
      <c r="H413" s="29"/>
      <c r="I413" s="265"/>
      <c r="J413" s="469"/>
      <c r="K413" s="327"/>
      <c r="L413" s="264"/>
      <c r="M413" s="265"/>
      <c r="N413" s="326"/>
      <c r="O413" s="327"/>
      <c r="P413" s="29"/>
      <c r="Q413" s="265"/>
      <c r="R413" s="326"/>
      <c r="S413" s="327"/>
      <c r="T413" s="264"/>
      <c r="U413" s="265"/>
      <c r="V413" s="326"/>
      <c r="W413" s="327"/>
      <c r="X413" s="328"/>
      <c r="Y413" s="328"/>
      <c r="Z413" s="388"/>
      <c r="AA413" s="60"/>
      <c r="AB413" s="251"/>
      <c r="AC413" s="252"/>
      <c r="AD413" s="222"/>
      <c r="AE413" s="252"/>
      <c r="AF413" s="252"/>
      <c r="AG413" s="252"/>
      <c r="AH413" s="252"/>
      <c r="AI413" s="252"/>
      <c r="AJ413" s="252"/>
      <c r="AK413" s="252"/>
      <c r="AL413" s="252"/>
      <c r="AM413" s="252"/>
      <c r="AN413" s="252"/>
      <c r="AO413" s="252"/>
      <c r="AP413" s="252"/>
      <c r="AQ413" s="252"/>
      <c r="AR413" s="252"/>
      <c r="AS413" s="252"/>
      <c r="AT413" s="252"/>
      <c r="AU413" s="252"/>
      <c r="AV413" s="252"/>
      <c r="AW413" s="252"/>
      <c r="AX413" s="252"/>
      <c r="AY413" s="252"/>
      <c r="AZ413" s="252"/>
      <c r="BA413" s="252"/>
      <c r="BB413" s="252"/>
      <c r="BC413" s="252"/>
      <c r="BD413" s="252"/>
      <c r="BE413" s="252"/>
      <c r="BF413" s="252"/>
      <c r="BG413" s="252"/>
      <c r="BH413" s="252"/>
      <c r="BI413" s="252"/>
      <c r="BJ413" s="252"/>
      <c r="BK413" s="252"/>
      <c r="BL413" s="252"/>
      <c r="BM413" s="252"/>
      <c r="BN413" s="252"/>
      <c r="BO413" s="252"/>
      <c r="BP413" s="252"/>
      <c r="BQ413" s="252"/>
      <c r="BR413" s="252"/>
      <c r="BS413" s="252"/>
      <c r="BT413" s="252"/>
      <c r="BU413" s="252"/>
      <c r="BV413" s="252"/>
      <c r="BW413" s="252"/>
      <c r="BX413" s="252"/>
      <c r="BY413" s="252"/>
      <c r="BZ413" s="252"/>
      <c r="CA413" s="252"/>
      <c r="CB413" s="252"/>
      <c r="CC413" s="252"/>
      <c r="CD413" s="252"/>
      <c r="CE413" s="251"/>
      <c r="CF413" s="251"/>
      <c r="CG413" s="251"/>
      <c r="CH413" s="251"/>
      <c r="CI413" s="251"/>
      <c r="CJ413" s="251"/>
      <c r="CK413" s="251"/>
      <c r="CL413" s="251"/>
      <c r="CM413" s="251"/>
      <c r="CN413" s="251"/>
      <c r="CO413" s="251"/>
      <c r="CP413" s="251"/>
      <c r="CQ413" s="251"/>
    </row>
    <row r="414" spans="1:95" s="253" customFormat="1" ht="27.95" customHeight="1" x14ac:dyDescent="0.2">
      <c r="A414" s="372"/>
      <c r="B414" s="245" t="s">
        <v>718</v>
      </c>
      <c r="C414" s="139" t="s">
        <v>719</v>
      </c>
      <c r="D414" s="626"/>
      <c r="E414" s="673"/>
      <c r="F414" s="626"/>
      <c r="G414" s="673"/>
      <c r="H414" s="626"/>
      <c r="I414" s="673"/>
      <c r="J414" s="626"/>
      <c r="K414" s="673"/>
      <c r="L414" s="626"/>
      <c r="M414" s="673"/>
      <c r="N414" s="626"/>
      <c r="O414" s="673"/>
      <c r="P414" s="626"/>
      <c r="Q414" s="673"/>
      <c r="R414" s="626"/>
      <c r="S414" s="673"/>
      <c r="T414" s="626"/>
      <c r="U414" s="673"/>
      <c r="V414" s="626"/>
      <c r="W414" s="673"/>
      <c r="X414" s="194"/>
      <c r="Y414" s="110">
        <f>IF(OR(D414="s",F414="s",H414="s",J414="s",L414="s",N414="s",P414="s",R414="s",T414="s",V414="s"), 0, IF(OR(D414="a",F414="a",H414="a",J414="a",L414="a",N414="a",P414="a",R414="a",T414="a",V414="a"),Z414,0))</f>
        <v>0</v>
      </c>
      <c r="Z414" s="369">
        <v>15</v>
      </c>
      <c r="AA414" s="60">
        <f>COUNTIF(D414:W414,"a")+COUNTIF(D414:W414,"s")</f>
        <v>0</v>
      </c>
      <c r="AB414" s="437"/>
      <c r="AC414" s="252"/>
      <c r="AD414" s="222"/>
      <c r="AE414" s="252"/>
      <c r="AF414" s="252"/>
      <c r="AG414" s="252"/>
      <c r="AH414" s="252"/>
      <c r="AI414" s="252"/>
      <c r="AJ414" s="252"/>
      <c r="AK414" s="252"/>
      <c r="AL414" s="252"/>
      <c r="AM414" s="252"/>
      <c r="AN414" s="252"/>
      <c r="AO414" s="252"/>
      <c r="AP414" s="252"/>
      <c r="AQ414" s="252"/>
      <c r="AR414" s="252"/>
      <c r="AS414" s="252"/>
      <c r="AT414" s="252"/>
      <c r="AU414" s="252"/>
      <c r="AV414" s="252"/>
      <c r="AW414" s="252"/>
      <c r="AX414" s="252"/>
      <c r="AY414" s="252"/>
      <c r="AZ414" s="252"/>
      <c r="BA414" s="252"/>
      <c r="BB414" s="252"/>
      <c r="BC414" s="252"/>
      <c r="BD414" s="252"/>
      <c r="BE414" s="252"/>
      <c r="BF414" s="252"/>
      <c r="BG414" s="252"/>
      <c r="BH414" s="252"/>
      <c r="BI414" s="252"/>
      <c r="BJ414" s="252"/>
      <c r="BK414" s="252"/>
      <c r="BL414" s="252"/>
      <c r="BM414" s="252"/>
      <c r="BN414" s="252"/>
      <c r="BO414" s="252"/>
      <c r="BP414" s="252"/>
      <c r="BQ414" s="252"/>
      <c r="BR414" s="252"/>
      <c r="BS414" s="252"/>
      <c r="BT414" s="252"/>
      <c r="BU414" s="252"/>
      <c r="BV414" s="252"/>
      <c r="BW414" s="252"/>
      <c r="BX414" s="252"/>
      <c r="BY414" s="252"/>
      <c r="BZ414" s="252"/>
      <c r="CA414" s="252"/>
      <c r="CB414" s="252"/>
      <c r="CC414" s="252"/>
      <c r="CD414" s="252"/>
      <c r="CE414" s="251"/>
      <c r="CF414" s="251"/>
      <c r="CG414" s="251"/>
      <c r="CH414" s="251"/>
      <c r="CI414" s="251"/>
      <c r="CJ414" s="251"/>
      <c r="CK414" s="251"/>
      <c r="CL414" s="251"/>
      <c r="CM414" s="251"/>
      <c r="CN414" s="251"/>
      <c r="CO414" s="251"/>
      <c r="CP414" s="251"/>
      <c r="CQ414" s="251"/>
    </row>
    <row r="415" spans="1:95" s="253" customFormat="1" ht="27.95" customHeight="1" thickBot="1" x14ac:dyDescent="0.25">
      <c r="A415" s="372"/>
      <c r="B415" s="245" t="s">
        <v>720</v>
      </c>
      <c r="C415" s="139" t="s">
        <v>721</v>
      </c>
      <c r="D415" s="626"/>
      <c r="E415" s="673"/>
      <c r="F415" s="626"/>
      <c r="G415" s="673"/>
      <c r="H415" s="626"/>
      <c r="I415" s="673"/>
      <c r="J415" s="626"/>
      <c r="K415" s="673"/>
      <c r="L415" s="626"/>
      <c r="M415" s="673"/>
      <c r="N415" s="626"/>
      <c r="O415" s="673"/>
      <c r="P415" s="626"/>
      <c r="Q415" s="673"/>
      <c r="R415" s="626"/>
      <c r="S415" s="673"/>
      <c r="T415" s="626"/>
      <c r="U415" s="673"/>
      <c r="V415" s="626"/>
      <c r="W415" s="673"/>
      <c r="X415" s="194"/>
      <c r="Y415" s="110">
        <f>IF(OR(D415="s",F415="s",H415="s",J415="s",L415="s",N415="s",P415="s",R415="s",T415="s",V415="s"), 0, IF(OR(D415="a",F415="a",H415="a",J415="a",L415="a",N415="a",P415="a",R415="a",T415="a",V415="a"),Z415,0))</f>
        <v>0</v>
      </c>
      <c r="Z415" s="369">
        <v>10</v>
      </c>
      <c r="AA415" s="60">
        <f>COUNTIF(D415:W415,"a")+COUNTIF(D415:W415,"s")</f>
        <v>0</v>
      </c>
      <c r="AB415" s="437"/>
      <c r="AC415" s="252"/>
      <c r="AD415" s="222"/>
      <c r="AE415" s="252"/>
      <c r="AF415" s="252"/>
      <c r="AG415" s="252"/>
      <c r="AH415" s="252"/>
      <c r="AI415" s="252"/>
      <c r="AJ415" s="252"/>
      <c r="AK415" s="252"/>
      <c r="AL415" s="252"/>
      <c r="AM415" s="252"/>
      <c r="AN415" s="252"/>
      <c r="AO415" s="252"/>
      <c r="AP415" s="252"/>
      <c r="AQ415" s="252"/>
      <c r="AR415" s="252"/>
      <c r="AS415" s="252"/>
      <c r="AT415" s="252"/>
      <c r="AU415" s="252"/>
      <c r="AV415" s="252"/>
      <c r="AW415" s="252"/>
      <c r="AX415" s="252"/>
      <c r="AY415" s="252"/>
      <c r="AZ415" s="252"/>
      <c r="BA415" s="252"/>
      <c r="BB415" s="252"/>
      <c r="BC415" s="252"/>
      <c r="BD415" s="252"/>
      <c r="BE415" s="252"/>
      <c r="BF415" s="252"/>
      <c r="BG415" s="252"/>
      <c r="BH415" s="252"/>
      <c r="BI415" s="252"/>
      <c r="BJ415" s="252"/>
      <c r="BK415" s="252"/>
      <c r="BL415" s="252"/>
      <c r="BM415" s="252"/>
      <c r="BN415" s="252"/>
      <c r="BO415" s="252"/>
      <c r="BP415" s="252"/>
      <c r="BQ415" s="252"/>
      <c r="BR415" s="252"/>
      <c r="BS415" s="252"/>
      <c r="BT415" s="252"/>
      <c r="BU415" s="252"/>
      <c r="BV415" s="252"/>
      <c r="BW415" s="252"/>
      <c r="BX415" s="252"/>
      <c r="BY415" s="252"/>
      <c r="BZ415" s="252"/>
      <c r="CA415" s="252"/>
      <c r="CB415" s="252"/>
      <c r="CC415" s="252"/>
      <c r="CD415" s="252"/>
      <c r="CE415" s="251"/>
      <c r="CF415" s="251"/>
      <c r="CG415" s="251"/>
      <c r="CH415" s="251"/>
      <c r="CI415" s="251"/>
      <c r="CJ415" s="251"/>
      <c r="CK415" s="251"/>
      <c r="CL415" s="251"/>
      <c r="CM415" s="251"/>
      <c r="CN415" s="251"/>
      <c r="CO415" s="251"/>
      <c r="CP415" s="251"/>
      <c r="CQ415" s="251"/>
    </row>
    <row r="416" spans="1:95" s="253" customFormat="1" ht="17.45" customHeight="1" thickTop="1" thickBot="1" x14ac:dyDescent="0.25">
      <c r="A416" s="372"/>
      <c r="B416" s="234"/>
      <c r="C416" s="150"/>
      <c r="D416" s="679" t="s">
        <v>198</v>
      </c>
      <c r="E416" s="683"/>
      <c r="F416" s="683"/>
      <c r="G416" s="683"/>
      <c r="H416" s="683"/>
      <c r="I416" s="683"/>
      <c r="J416" s="683"/>
      <c r="K416" s="683"/>
      <c r="L416" s="683"/>
      <c r="M416" s="683"/>
      <c r="N416" s="683"/>
      <c r="O416" s="683"/>
      <c r="P416" s="683"/>
      <c r="Q416" s="683"/>
      <c r="R416" s="683"/>
      <c r="S416" s="683"/>
      <c r="T416" s="683"/>
      <c r="U416" s="683"/>
      <c r="V416" s="683"/>
      <c r="W416" s="683"/>
      <c r="X416" s="739"/>
      <c r="Y416" s="22">
        <f>SUM(Y414:Y415)</f>
        <v>0</v>
      </c>
      <c r="Z416" s="370">
        <f>SUM(Z414:Z415)</f>
        <v>25</v>
      </c>
      <c r="AA416" s="60"/>
      <c r="AB416" s="251"/>
      <c r="AC416" s="252"/>
      <c r="AD416" s="222"/>
      <c r="AE416" s="252"/>
      <c r="AF416" s="252"/>
      <c r="AG416" s="252"/>
      <c r="AH416" s="252"/>
      <c r="AI416" s="252"/>
      <c r="AJ416" s="252"/>
      <c r="AK416" s="252"/>
      <c r="AL416" s="252"/>
      <c r="AM416" s="252"/>
      <c r="AN416" s="252"/>
      <c r="AO416" s="252"/>
      <c r="AP416" s="252"/>
      <c r="AQ416" s="252"/>
      <c r="AR416" s="252"/>
      <c r="AS416" s="252"/>
      <c r="AT416" s="252"/>
      <c r="AU416" s="252"/>
      <c r="AV416" s="252"/>
      <c r="AW416" s="252"/>
      <c r="AX416" s="252"/>
      <c r="AY416" s="252"/>
      <c r="AZ416" s="252"/>
      <c r="BA416" s="252"/>
      <c r="BB416" s="252"/>
      <c r="BC416" s="252"/>
      <c r="BD416" s="252"/>
      <c r="BE416" s="252"/>
      <c r="BF416" s="252"/>
      <c r="BG416" s="252"/>
      <c r="BH416" s="252"/>
      <c r="BI416" s="252"/>
      <c r="BJ416" s="252"/>
      <c r="BK416" s="252"/>
      <c r="BL416" s="252"/>
      <c r="BM416" s="252"/>
      <c r="BN416" s="252"/>
      <c r="BO416" s="252"/>
      <c r="BP416" s="252"/>
      <c r="BQ416" s="252"/>
      <c r="BR416" s="252"/>
      <c r="BS416" s="252"/>
      <c r="BT416" s="252"/>
      <c r="BU416" s="252"/>
      <c r="BV416" s="252"/>
      <c r="BW416" s="252"/>
      <c r="BX416" s="252"/>
      <c r="BY416" s="252"/>
      <c r="BZ416" s="252"/>
      <c r="CA416" s="252"/>
      <c r="CB416" s="252"/>
      <c r="CC416" s="252"/>
      <c r="CD416" s="252"/>
      <c r="CE416" s="251"/>
      <c r="CF416" s="251"/>
      <c r="CG416" s="251"/>
      <c r="CH416" s="251"/>
      <c r="CI416" s="251"/>
      <c r="CJ416" s="251"/>
      <c r="CK416" s="251"/>
      <c r="CL416" s="251"/>
      <c r="CM416" s="251"/>
      <c r="CN416" s="251"/>
      <c r="CO416" s="251"/>
      <c r="CP416" s="251"/>
      <c r="CQ416" s="251"/>
    </row>
    <row r="417" spans="1:105" s="253" customFormat="1" ht="21.6" customHeight="1" thickBot="1" x14ac:dyDescent="0.25">
      <c r="A417" s="361"/>
      <c r="B417" s="329"/>
      <c r="C417" s="167"/>
      <c r="D417" s="705"/>
      <c r="E417" s="706"/>
      <c r="F417" s="853">
        <v>0</v>
      </c>
      <c r="G417" s="854"/>
      <c r="H417" s="854"/>
      <c r="I417" s="854"/>
      <c r="J417" s="854"/>
      <c r="K417" s="854"/>
      <c r="L417" s="854"/>
      <c r="M417" s="854"/>
      <c r="N417" s="854"/>
      <c r="O417" s="854"/>
      <c r="P417" s="854"/>
      <c r="Q417" s="854"/>
      <c r="R417" s="854"/>
      <c r="S417" s="854"/>
      <c r="T417" s="854"/>
      <c r="U417" s="854"/>
      <c r="V417" s="854"/>
      <c r="W417" s="854"/>
      <c r="X417" s="854"/>
      <c r="Y417" s="854"/>
      <c r="Z417" s="855"/>
      <c r="AA417" s="60"/>
      <c r="AB417" s="251"/>
      <c r="AC417" s="252"/>
      <c r="AD417" s="222"/>
      <c r="AE417" s="252"/>
      <c r="AF417" s="252"/>
      <c r="AG417" s="252"/>
      <c r="AH417" s="252"/>
      <c r="AI417" s="252"/>
      <c r="AJ417" s="252"/>
      <c r="AK417" s="252"/>
      <c r="AL417" s="252"/>
      <c r="AM417" s="252"/>
      <c r="AN417" s="252"/>
      <c r="AO417" s="252"/>
      <c r="AP417" s="252"/>
      <c r="AQ417" s="252"/>
      <c r="AR417" s="252"/>
      <c r="AS417" s="252"/>
      <c r="AT417" s="252"/>
      <c r="AU417" s="252"/>
      <c r="AV417" s="252"/>
      <c r="AW417" s="252"/>
      <c r="AX417" s="252"/>
      <c r="AY417" s="252"/>
      <c r="AZ417" s="252"/>
      <c r="BA417" s="252"/>
      <c r="BB417" s="252"/>
      <c r="BC417" s="252"/>
      <c r="BD417" s="252"/>
      <c r="BE417" s="252"/>
      <c r="BF417" s="252"/>
      <c r="BG417" s="252"/>
      <c r="BH417" s="252"/>
      <c r="BI417" s="252"/>
      <c r="BJ417" s="252"/>
      <c r="BK417" s="252"/>
      <c r="BL417" s="252"/>
      <c r="BM417" s="252"/>
      <c r="BN417" s="252"/>
      <c r="BO417" s="252"/>
      <c r="BP417" s="252"/>
      <c r="BQ417" s="252"/>
      <c r="BR417" s="252"/>
      <c r="BS417" s="252"/>
      <c r="BT417" s="252"/>
      <c r="BU417" s="252"/>
      <c r="BV417" s="252"/>
      <c r="BW417" s="252"/>
      <c r="BX417" s="252"/>
      <c r="BY417" s="252"/>
      <c r="BZ417" s="252"/>
      <c r="CA417" s="252"/>
      <c r="CB417" s="252"/>
      <c r="CC417" s="252"/>
      <c r="CD417" s="252"/>
      <c r="CE417" s="251"/>
      <c r="CF417" s="251"/>
      <c r="CG417" s="251"/>
      <c r="CH417" s="251"/>
      <c r="CI417" s="251"/>
      <c r="CJ417" s="251"/>
      <c r="CK417" s="251"/>
      <c r="CL417" s="251"/>
      <c r="CM417" s="251"/>
      <c r="CN417" s="251"/>
      <c r="CO417" s="251"/>
      <c r="CP417" s="251"/>
      <c r="CQ417" s="251"/>
    </row>
    <row r="418" spans="1:105" ht="28.5" customHeight="1" thickBot="1" x14ac:dyDescent="0.25">
      <c r="A418" s="358"/>
      <c r="B418" s="293" t="s">
        <v>436</v>
      </c>
      <c r="C418" s="468" t="s">
        <v>195</v>
      </c>
      <c r="D418" s="62"/>
      <c r="E418" s="63"/>
      <c r="F418" s="64"/>
      <c r="G418" s="65"/>
      <c r="H418" s="29" t="s">
        <v>569</v>
      </c>
      <c r="I418" s="63"/>
      <c r="J418" s="66" t="s">
        <v>569</v>
      </c>
      <c r="K418" s="65"/>
      <c r="L418" s="62"/>
      <c r="M418" s="63"/>
      <c r="N418" s="64"/>
      <c r="O418" s="65"/>
      <c r="P418" s="62"/>
      <c r="Q418" s="63"/>
      <c r="R418" s="64"/>
      <c r="S418" s="65"/>
      <c r="T418" s="62"/>
      <c r="U418" s="63"/>
      <c r="V418" s="64"/>
      <c r="W418" s="65"/>
      <c r="X418" s="68"/>
      <c r="Y418" s="68"/>
      <c r="Z418" s="63"/>
      <c r="AA418" s="59"/>
      <c r="AD418" s="229"/>
      <c r="CR418"/>
      <c r="CS418"/>
      <c r="CT418"/>
      <c r="CU418"/>
      <c r="CV418"/>
      <c r="CW418"/>
      <c r="CX418"/>
      <c r="CY418"/>
      <c r="CZ418"/>
      <c r="DA418"/>
    </row>
    <row r="419" spans="1:105" s="1" customFormat="1" ht="48" customHeight="1" thickBot="1" x14ac:dyDescent="0.25">
      <c r="A419" s="358"/>
      <c r="B419" s="250"/>
      <c r="C419" s="155" t="s">
        <v>1207</v>
      </c>
      <c r="D419" s="920"/>
      <c r="E419" s="771"/>
      <c r="F419" s="771"/>
      <c r="G419" s="771"/>
      <c r="H419" s="771"/>
      <c r="I419" s="771"/>
      <c r="J419" s="771"/>
      <c r="K419" s="771"/>
      <c r="L419" s="771"/>
      <c r="M419" s="771"/>
      <c r="N419" s="771"/>
      <c r="O419" s="771"/>
      <c r="P419" s="771"/>
      <c r="Q419" s="771"/>
      <c r="R419" s="771"/>
      <c r="S419" s="771"/>
      <c r="T419" s="771"/>
      <c r="U419" s="771"/>
      <c r="V419" s="771"/>
      <c r="W419" s="771"/>
      <c r="X419" s="771"/>
      <c r="Y419" s="771"/>
      <c r="Z419" s="772"/>
      <c r="AA419" s="10"/>
      <c r="AB419" s="59"/>
      <c r="AC419" s="219"/>
      <c r="AD419" s="222"/>
      <c r="AE419" s="219"/>
      <c r="AF419" s="219"/>
      <c r="AG419" s="219"/>
      <c r="AH419" s="219"/>
      <c r="AI419" s="219"/>
      <c r="AJ419" s="219"/>
      <c r="AK419" s="219"/>
      <c r="AL419" s="219"/>
      <c r="AM419" s="219"/>
      <c r="AN419" s="219"/>
      <c r="AO419" s="219"/>
      <c r="AP419" s="219"/>
      <c r="AQ419" s="219"/>
      <c r="AR419" s="219"/>
      <c r="AS419" s="219"/>
      <c r="AT419" s="219"/>
      <c r="AU419" s="219"/>
      <c r="AV419" s="219"/>
      <c r="AW419" s="219"/>
      <c r="AX419" s="219"/>
      <c r="AY419" s="219"/>
      <c r="AZ419" s="219"/>
      <c r="BA419" s="219"/>
      <c r="BB419" s="219"/>
      <c r="BC419" s="219"/>
      <c r="BD419" s="219"/>
      <c r="BE419" s="219"/>
      <c r="BF419" s="219"/>
      <c r="BG419" s="219"/>
      <c r="BH419" s="219"/>
      <c r="BI419" s="219"/>
      <c r="BJ419" s="219"/>
      <c r="BK419" s="219"/>
      <c r="BL419" s="219"/>
      <c r="BM419" s="219"/>
      <c r="BN419" s="219"/>
      <c r="BO419" s="219"/>
      <c r="BP419" s="219"/>
      <c r="BQ419" s="219"/>
      <c r="BR419" s="219"/>
      <c r="BS419" s="219"/>
      <c r="BT419" s="219"/>
      <c r="BU419" s="219"/>
      <c r="BV419" s="219"/>
      <c r="BW419" s="219"/>
      <c r="BX419" s="219"/>
      <c r="BY419" s="219"/>
      <c r="BZ419" s="219"/>
      <c r="CA419" s="219"/>
      <c r="CB419" s="219"/>
      <c r="CC419" s="219"/>
      <c r="CD419" s="219"/>
      <c r="CE419" s="219"/>
      <c r="CF419" s="219"/>
      <c r="CG419" s="59"/>
      <c r="CH419" s="59"/>
      <c r="CI419" s="59"/>
      <c r="CJ419" s="59"/>
      <c r="CK419" s="59"/>
      <c r="CL419" s="59"/>
      <c r="CM419" s="59"/>
    </row>
    <row r="420" spans="1:105" s="1" customFormat="1" ht="45" customHeight="1" x14ac:dyDescent="0.2">
      <c r="A420" s="372"/>
      <c r="B420" s="231" t="s">
        <v>435</v>
      </c>
      <c r="C420" s="126" t="s">
        <v>417</v>
      </c>
      <c r="D420" s="694"/>
      <c r="E420" s="695"/>
      <c r="F420" s="694"/>
      <c r="G420" s="695"/>
      <c r="H420" s="694"/>
      <c r="I420" s="695"/>
      <c r="J420" s="694"/>
      <c r="K420" s="695"/>
      <c r="L420" s="694"/>
      <c r="M420" s="695"/>
      <c r="N420" s="694"/>
      <c r="O420" s="695"/>
      <c r="P420" s="694"/>
      <c r="Q420" s="695"/>
      <c r="R420" s="694"/>
      <c r="S420" s="695"/>
      <c r="T420" s="694"/>
      <c r="U420" s="695"/>
      <c r="V420" s="694"/>
      <c r="W420" s="695"/>
      <c r="X420" s="595"/>
      <c r="Y420" s="109">
        <f t="shared" ref="Y420:Y428" si="52">IF(OR(D420="s",F420="s",H420="s",J420="s",L420="s",N420="s",P420="s",R420="s",T420="s",V420="s"), 0, IF(OR(D420="a",F420="a",H420="a",J420="a",L420="a",N420="a",P420="a",R420="a",T420="a",V420="a"),Z420,0))</f>
        <v>0</v>
      </c>
      <c r="Z420" s="371">
        <f>IF(X420="na",0,5)</f>
        <v>5</v>
      </c>
      <c r="AA420" s="10">
        <f>COUNTIF(D420:W420,"a")+COUNTIF(D420:W420,"s")+COUNTIF(X420,"na")</f>
        <v>0</v>
      </c>
      <c r="AB420" s="437"/>
      <c r="AC420" s="219"/>
      <c r="AD420" s="222" t="s">
        <v>52</v>
      </c>
      <c r="AE420" s="219"/>
      <c r="AF420" s="219"/>
      <c r="AG420" s="219"/>
      <c r="AH420" s="219"/>
      <c r="AI420" s="219"/>
      <c r="AJ420" s="219"/>
      <c r="AK420" s="219"/>
      <c r="AL420" s="219"/>
      <c r="AM420" s="219"/>
      <c r="AN420" s="219"/>
      <c r="AO420" s="219"/>
      <c r="AP420" s="219"/>
      <c r="AQ420" s="219"/>
      <c r="AR420" s="219"/>
      <c r="AS420" s="219"/>
      <c r="AT420" s="219"/>
      <c r="AU420" s="219"/>
      <c r="AV420" s="219"/>
      <c r="AW420" s="219"/>
      <c r="AX420" s="219"/>
      <c r="AY420" s="219"/>
      <c r="AZ420" s="219"/>
      <c r="BA420" s="219"/>
      <c r="BB420" s="219"/>
      <c r="BC420" s="219"/>
      <c r="BD420" s="219"/>
      <c r="BE420" s="219"/>
      <c r="BF420" s="219"/>
      <c r="BG420" s="219"/>
      <c r="BH420" s="219"/>
      <c r="BI420" s="219"/>
      <c r="BJ420" s="219"/>
      <c r="BK420" s="219"/>
      <c r="BL420" s="219"/>
      <c r="BM420" s="219"/>
      <c r="BN420" s="219"/>
      <c r="BO420" s="219"/>
      <c r="BP420" s="219"/>
      <c r="BQ420" s="219"/>
      <c r="BR420" s="219"/>
      <c r="BS420" s="219"/>
      <c r="BT420" s="219"/>
      <c r="BU420" s="219"/>
      <c r="BV420" s="219"/>
      <c r="BW420" s="219"/>
      <c r="BX420" s="219"/>
      <c r="BY420" s="219"/>
      <c r="BZ420" s="219"/>
      <c r="CA420" s="219"/>
      <c r="CB420" s="219"/>
      <c r="CC420" s="219"/>
      <c r="CD420" s="219"/>
      <c r="CE420" s="219"/>
      <c r="CF420" s="219"/>
      <c r="CG420" s="59"/>
      <c r="CH420" s="59"/>
      <c r="CI420" s="59"/>
      <c r="CJ420" s="59"/>
      <c r="CK420" s="59"/>
      <c r="CL420" s="59"/>
      <c r="CM420" s="59"/>
    </row>
    <row r="421" spans="1:105" s="1" customFormat="1" ht="45" customHeight="1" x14ac:dyDescent="0.2">
      <c r="A421" s="372"/>
      <c r="B421" s="234" t="s">
        <v>434</v>
      </c>
      <c r="C421" s="133" t="s">
        <v>384</v>
      </c>
      <c r="D421" s="626"/>
      <c r="E421" s="673"/>
      <c r="F421" s="626"/>
      <c r="G421" s="673"/>
      <c r="H421" s="626"/>
      <c r="I421" s="673"/>
      <c r="J421" s="626"/>
      <c r="K421" s="673"/>
      <c r="L421" s="626"/>
      <c r="M421" s="673"/>
      <c r="N421" s="626"/>
      <c r="O421" s="673"/>
      <c r="P421" s="626"/>
      <c r="Q421" s="673"/>
      <c r="R421" s="626"/>
      <c r="S421" s="673"/>
      <c r="T421" s="626"/>
      <c r="U421" s="673"/>
      <c r="V421" s="626"/>
      <c r="W421" s="673"/>
      <c r="X421" s="457" t="str">
        <f>IF(X420="na", "na", "")</f>
        <v/>
      </c>
      <c r="Y421" s="110">
        <f t="shared" si="52"/>
        <v>0</v>
      </c>
      <c r="Z421" s="369">
        <f>IF(X421="na",0,5)</f>
        <v>5</v>
      </c>
      <c r="AA421" s="10">
        <f>COUNTIF(D421:W421,"a")+COUNTIF(D421:W421,"s")+COUNTIF(X421,"na")</f>
        <v>0</v>
      </c>
      <c r="AB421" s="437"/>
      <c r="AC421" s="219"/>
      <c r="AD421" s="222" t="s">
        <v>52</v>
      </c>
      <c r="AE421" s="219"/>
      <c r="AF421" s="219"/>
      <c r="AG421" s="219"/>
      <c r="AH421" s="219"/>
      <c r="AI421" s="219"/>
      <c r="AJ421" s="219"/>
      <c r="AK421" s="219"/>
      <c r="AL421" s="219"/>
      <c r="AM421" s="219"/>
      <c r="AN421" s="219"/>
      <c r="AO421" s="219"/>
      <c r="AP421" s="219"/>
      <c r="AQ421" s="219"/>
      <c r="AR421" s="219"/>
      <c r="AS421" s="219"/>
      <c r="AT421" s="219"/>
      <c r="AU421" s="219"/>
      <c r="AV421" s="219"/>
      <c r="AW421" s="219"/>
      <c r="AX421" s="219"/>
      <c r="AY421" s="219"/>
      <c r="AZ421" s="219"/>
      <c r="BA421" s="219"/>
      <c r="BB421" s="219"/>
      <c r="BC421" s="219"/>
      <c r="BD421" s="219"/>
      <c r="BE421" s="219"/>
      <c r="BF421" s="219"/>
      <c r="BG421" s="219"/>
      <c r="BH421" s="219"/>
      <c r="BI421" s="219"/>
      <c r="BJ421" s="219"/>
      <c r="BK421" s="219"/>
      <c r="BL421" s="219"/>
      <c r="BM421" s="219"/>
      <c r="BN421" s="219"/>
      <c r="BO421" s="219"/>
      <c r="BP421" s="219"/>
      <c r="BQ421" s="219"/>
      <c r="BR421" s="219"/>
      <c r="BS421" s="219"/>
      <c r="BT421" s="219"/>
      <c r="BU421" s="219"/>
      <c r="BV421" s="219"/>
      <c r="BW421" s="219"/>
      <c r="BX421" s="219"/>
      <c r="BY421" s="219"/>
      <c r="BZ421" s="219"/>
      <c r="CA421" s="219"/>
      <c r="CB421" s="219"/>
      <c r="CC421" s="219"/>
      <c r="CD421" s="219"/>
      <c r="CE421" s="219"/>
      <c r="CF421" s="219"/>
      <c r="CG421" s="59"/>
      <c r="CH421" s="59"/>
      <c r="CI421" s="59"/>
      <c r="CJ421" s="59"/>
      <c r="CK421" s="59"/>
      <c r="CL421" s="59"/>
      <c r="CM421" s="59"/>
    </row>
    <row r="422" spans="1:105" s="1" customFormat="1" ht="45" customHeight="1" x14ac:dyDescent="0.2">
      <c r="A422" s="372"/>
      <c r="B422" s="239" t="s">
        <v>1208</v>
      </c>
      <c r="C422" s="133" t="s">
        <v>1209</v>
      </c>
      <c r="D422" s="626"/>
      <c r="E422" s="673"/>
      <c r="F422" s="626"/>
      <c r="G422" s="673"/>
      <c r="H422" s="626"/>
      <c r="I422" s="673"/>
      <c r="J422" s="626"/>
      <c r="K422" s="673"/>
      <c r="L422" s="626"/>
      <c r="M422" s="673"/>
      <c r="N422" s="626"/>
      <c r="O422" s="673"/>
      <c r="P422" s="626"/>
      <c r="Q422" s="673"/>
      <c r="R422" s="626"/>
      <c r="S422" s="673"/>
      <c r="T422" s="626"/>
      <c r="U422" s="673"/>
      <c r="V422" s="626"/>
      <c r="W422" s="673"/>
      <c r="X422" s="457" t="str">
        <f>IF(X421="na", "na", "")</f>
        <v/>
      </c>
      <c r="Y422" s="110">
        <f t="shared" si="52"/>
        <v>0</v>
      </c>
      <c r="Z422" s="369">
        <f>IF(X422="na",0,10)</f>
        <v>10</v>
      </c>
      <c r="AA422" s="10">
        <f>COUNTIF(D422:W422,"a")+COUNTIF(D422:W422,"s")+COUNTIF(X422,"na")</f>
        <v>0</v>
      </c>
      <c r="AB422" s="437"/>
      <c r="AC422" s="219"/>
      <c r="AD422" s="222"/>
      <c r="AE422" s="219"/>
      <c r="AF422" s="219"/>
      <c r="AG422" s="219"/>
      <c r="AH422" s="219"/>
      <c r="AI422" s="219"/>
      <c r="AJ422" s="219"/>
      <c r="AK422" s="219"/>
      <c r="AL422" s="219"/>
      <c r="AM422" s="219"/>
      <c r="AN422" s="219"/>
      <c r="AO422" s="219"/>
      <c r="AP422" s="219"/>
      <c r="AQ422" s="219"/>
      <c r="AR422" s="219"/>
      <c r="AS422" s="219"/>
      <c r="AT422" s="219"/>
      <c r="AU422" s="219"/>
      <c r="AV422" s="219"/>
      <c r="AW422" s="219"/>
      <c r="AX422" s="219"/>
      <c r="AY422" s="219"/>
      <c r="AZ422" s="219"/>
      <c r="BA422" s="219"/>
      <c r="BB422" s="219"/>
      <c r="BC422" s="219"/>
      <c r="BD422" s="219"/>
      <c r="BE422" s="219"/>
      <c r="BF422" s="219"/>
      <c r="BG422" s="219"/>
      <c r="BH422" s="219"/>
      <c r="BI422" s="219"/>
      <c r="BJ422" s="219"/>
      <c r="BK422" s="219"/>
      <c r="BL422" s="219"/>
      <c r="BM422" s="219"/>
      <c r="BN422" s="219"/>
      <c r="BO422" s="219"/>
      <c r="BP422" s="219"/>
      <c r="BQ422" s="219"/>
      <c r="BR422" s="219"/>
      <c r="BS422" s="219"/>
      <c r="BT422" s="219"/>
      <c r="BU422" s="219"/>
      <c r="BV422" s="219"/>
      <c r="BW422" s="219"/>
      <c r="BX422" s="219"/>
      <c r="BY422" s="219"/>
      <c r="BZ422" s="219"/>
      <c r="CA422" s="219"/>
      <c r="CB422" s="219"/>
      <c r="CC422" s="219"/>
      <c r="CD422" s="219"/>
      <c r="CE422" s="219"/>
      <c r="CF422" s="219"/>
      <c r="CG422" s="59"/>
      <c r="CH422" s="59"/>
      <c r="CI422" s="59"/>
      <c r="CJ422" s="59"/>
      <c r="CK422" s="59"/>
      <c r="CL422" s="59"/>
      <c r="CM422" s="59"/>
    </row>
    <row r="423" spans="1:105" s="1" customFormat="1" ht="48" customHeight="1" x14ac:dyDescent="0.2">
      <c r="A423" s="358"/>
      <c r="B423" s="231"/>
      <c r="C423" s="596" t="s">
        <v>1210</v>
      </c>
      <c r="D423" s="755"/>
      <c r="E423" s="756"/>
      <c r="F423" s="756"/>
      <c r="G423" s="756"/>
      <c r="H423" s="756"/>
      <c r="I423" s="756"/>
      <c r="J423" s="756"/>
      <c r="K423" s="756"/>
      <c r="L423" s="756"/>
      <c r="M423" s="756"/>
      <c r="N423" s="756"/>
      <c r="O423" s="756"/>
      <c r="P423" s="756"/>
      <c r="Q423" s="756"/>
      <c r="R423" s="756"/>
      <c r="S423" s="756"/>
      <c r="T423" s="756"/>
      <c r="U423" s="756"/>
      <c r="V423" s="756"/>
      <c r="W423" s="756"/>
      <c r="X423" s="756"/>
      <c r="Y423" s="756"/>
      <c r="Z423" s="757"/>
      <c r="AA423" s="10"/>
      <c r="AB423" s="59"/>
      <c r="AC423" s="219"/>
      <c r="AD423" s="222"/>
      <c r="AE423" s="219"/>
      <c r="AF423" s="219"/>
      <c r="AG423" s="219"/>
      <c r="AH423" s="219"/>
      <c r="AI423" s="219"/>
      <c r="AJ423" s="219"/>
      <c r="AK423" s="219"/>
      <c r="AL423" s="219"/>
      <c r="AM423" s="219"/>
      <c r="AN423" s="219"/>
      <c r="AO423" s="219"/>
      <c r="AP423" s="219"/>
      <c r="AQ423" s="219"/>
      <c r="AR423" s="219"/>
      <c r="AS423" s="219"/>
      <c r="AT423" s="219"/>
      <c r="AU423" s="219"/>
      <c r="AV423" s="219"/>
      <c r="AW423" s="219"/>
      <c r="AX423" s="219"/>
      <c r="AY423" s="219"/>
      <c r="AZ423" s="219"/>
      <c r="BA423" s="219"/>
      <c r="BB423" s="219"/>
      <c r="BC423" s="219"/>
      <c r="BD423" s="219"/>
      <c r="BE423" s="219"/>
      <c r="BF423" s="219"/>
      <c r="BG423" s="219"/>
      <c r="BH423" s="219"/>
      <c r="BI423" s="219"/>
      <c r="BJ423" s="219"/>
      <c r="BK423" s="219"/>
      <c r="BL423" s="219"/>
      <c r="BM423" s="219"/>
      <c r="BN423" s="219"/>
      <c r="BO423" s="219"/>
      <c r="BP423" s="219"/>
      <c r="BQ423" s="219"/>
      <c r="BR423" s="219"/>
      <c r="BS423" s="219"/>
      <c r="BT423" s="219"/>
      <c r="BU423" s="219"/>
      <c r="BV423" s="219"/>
      <c r="BW423" s="219"/>
      <c r="BX423" s="219"/>
      <c r="BY423" s="219"/>
      <c r="BZ423" s="219"/>
      <c r="CA423" s="219"/>
      <c r="CB423" s="219"/>
      <c r="CC423" s="219"/>
      <c r="CD423" s="219"/>
      <c r="CE423" s="219"/>
      <c r="CF423" s="219"/>
      <c r="CG423" s="59"/>
      <c r="CH423" s="59"/>
      <c r="CI423" s="59"/>
      <c r="CJ423" s="59"/>
      <c r="CK423" s="59"/>
      <c r="CL423" s="59"/>
      <c r="CM423" s="59"/>
    </row>
    <row r="424" spans="1:105" s="1" customFormat="1" ht="106.5" customHeight="1" x14ac:dyDescent="0.2">
      <c r="A424" s="372"/>
      <c r="B424" s="558" t="s">
        <v>1211</v>
      </c>
      <c r="C424" s="126" t="s">
        <v>1212</v>
      </c>
      <c r="D424" s="694"/>
      <c r="E424" s="695"/>
      <c r="F424" s="694"/>
      <c r="G424" s="695"/>
      <c r="H424" s="694"/>
      <c r="I424" s="695"/>
      <c r="J424" s="694"/>
      <c r="K424" s="695"/>
      <c r="L424" s="694"/>
      <c r="M424" s="695"/>
      <c r="N424" s="694"/>
      <c r="O424" s="695"/>
      <c r="P424" s="694"/>
      <c r="Q424" s="695"/>
      <c r="R424" s="694"/>
      <c r="S424" s="695"/>
      <c r="T424" s="694"/>
      <c r="U424" s="695"/>
      <c r="V424" s="694"/>
      <c r="W424" s="695"/>
      <c r="X424" s="116"/>
      <c r="Y424" s="109">
        <f t="shared" si="52"/>
        <v>0</v>
      </c>
      <c r="Z424" s="371">
        <f>IF(X424="na",0,10)</f>
        <v>10</v>
      </c>
      <c r="AA424" s="10">
        <f>COUNTIF(D424:W424,"a")+COUNTIF(D424:W424,"s")+COUNTIF(X424,"na")</f>
        <v>0</v>
      </c>
      <c r="AB424" s="437"/>
      <c r="AC424" s="219"/>
      <c r="AD424" s="222"/>
      <c r="AE424" s="219"/>
      <c r="AF424" s="219"/>
      <c r="AG424" s="219"/>
      <c r="AH424" s="219"/>
      <c r="AI424" s="219"/>
      <c r="AJ424" s="219"/>
      <c r="AK424" s="219"/>
      <c r="AL424" s="219"/>
      <c r="AM424" s="219"/>
      <c r="AN424" s="219"/>
      <c r="AO424" s="219"/>
      <c r="AP424" s="219"/>
      <c r="AQ424" s="219"/>
      <c r="AR424" s="219"/>
      <c r="AS424" s="219"/>
      <c r="AT424" s="219"/>
      <c r="AU424" s="219"/>
      <c r="AV424" s="219"/>
      <c r="AW424" s="219"/>
      <c r="AX424" s="219"/>
      <c r="AY424" s="219"/>
      <c r="AZ424" s="219"/>
      <c r="BA424" s="219"/>
      <c r="BB424" s="219"/>
      <c r="BC424" s="219"/>
      <c r="BD424" s="219"/>
      <c r="BE424" s="219"/>
      <c r="BF424" s="219"/>
      <c r="BG424" s="219"/>
      <c r="BH424" s="219"/>
      <c r="BI424" s="219"/>
      <c r="BJ424" s="219"/>
      <c r="BK424" s="219"/>
      <c r="BL424" s="219"/>
      <c r="BM424" s="219"/>
      <c r="BN424" s="219"/>
      <c r="BO424" s="219"/>
      <c r="BP424" s="219"/>
      <c r="BQ424" s="219"/>
      <c r="BR424" s="219"/>
      <c r="BS424" s="219"/>
      <c r="BT424" s="219"/>
      <c r="BU424" s="219"/>
      <c r="BV424" s="219"/>
      <c r="BW424" s="219"/>
      <c r="BX424" s="219"/>
      <c r="BY424" s="219"/>
      <c r="BZ424" s="219"/>
      <c r="CA424" s="219"/>
      <c r="CB424" s="219"/>
      <c r="CC424" s="219"/>
      <c r="CD424" s="219"/>
      <c r="CE424" s="219"/>
      <c r="CF424" s="219"/>
      <c r="CG424" s="59"/>
      <c r="CH424" s="59"/>
      <c r="CI424" s="59"/>
      <c r="CJ424" s="59"/>
      <c r="CK424" s="59"/>
      <c r="CL424" s="59"/>
      <c r="CM424" s="59"/>
    </row>
    <row r="425" spans="1:105" s="1" customFormat="1" ht="106.5" customHeight="1" x14ac:dyDescent="0.15">
      <c r="A425" s="372"/>
      <c r="B425" s="234" t="s">
        <v>1213</v>
      </c>
      <c r="C425" s="133" t="s">
        <v>1214</v>
      </c>
      <c r="D425" s="664"/>
      <c r="E425" s="667"/>
      <c r="F425" s="664"/>
      <c r="G425" s="667"/>
      <c r="H425" s="664"/>
      <c r="I425" s="667"/>
      <c r="J425" s="664"/>
      <c r="K425" s="667"/>
      <c r="L425" s="664"/>
      <c r="M425" s="667"/>
      <c r="N425" s="664"/>
      <c r="O425" s="667"/>
      <c r="P425" s="664"/>
      <c r="Q425" s="667"/>
      <c r="R425" s="664"/>
      <c r="S425" s="667"/>
      <c r="T425" s="664"/>
      <c r="U425" s="667"/>
      <c r="V425" s="664"/>
      <c r="W425" s="667"/>
      <c r="X425" s="457" t="str">
        <f>IF(X424="na", "na", "")</f>
        <v/>
      </c>
      <c r="Y425" s="110">
        <f t="shared" si="52"/>
        <v>0</v>
      </c>
      <c r="Z425" s="371">
        <f>IF(X425="na",0,5)</f>
        <v>5</v>
      </c>
      <c r="AA425" s="10">
        <f>COUNTIF(D425:W425,"a")+COUNTIF(D425:W425,"s")+COUNTIF(X425,"na")</f>
        <v>0</v>
      </c>
      <c r="AB425" s="437"/>
      <c r="AC425" s="219"/>
      <c r="AD425" s="222"/>
      <c r="AE425" s="219"/>
      <c r="AF425" s="219"/>
      <c r="AG425" s="219"/>
      <c r="AH425" s="219"/>
      <c r="AI425" s="219"/>
      <c r="AJ425" s="219"/>
      <c r="AK425" s="219"/>
      <c r="AL425" s="219"/>
      <c r="AM425" s="219"/>
      <c r="AN425" s="219"/>
      <c r="AO425" s="219"/>
      <c r="AP425" s="219"/>
      <c r="AQ425" s="219"/>
      <c r="AR425" s="219"/>
      <c r="AS425" s="219"/>
      <c r="AT425" s="219"/>
      <c r="AU425" s="219"/>
      <c r="AV425" s="219"/>
      <c r="AW425" s="219"/>
      <c r="AX425" s="219"/>
      <c r="AY425" s="219"/>
      <c r="AZ425" s="219"/>
      <c r="BA425" s="219"/>
      <c r="BB425" s="219"/>
      <c r="BC425" s="219"/>
      <c r="BD425" s="219"/>
      <c r="BE425" s="219"/>
      <c r="BF425" s="219"/>
      <c r="BG425" s="219"/>
      <c r="BH425" s="219"/>
      <c r="BI425" s="219"/>
      <c r="BJ425" s="219"/>
      <c r="BK425" s="219"/>
      <c r="BL425" s="219"/>
      <c r="BM425" s="219"/>
      <c r="BN425" s="219"/>
      <c r="BO425" s="219"/>
      <c r="BP425" s="219"/>
      <c r="BQ425" s="219"/>
      <c r="BR425" s="219"/>
      <c r="BS425" s="219"/>
      <c r="BT425" s="219"/>
      <c r="BU425" s="219"/>
      <c r="BV425" s="219"/>
      <c r="BW425" s="219"/>
      <c r="BX425" s="219"/>
      <c r="BY425" s="219"/>
      <c r="BZ425" s="219"/>
      <c r="CA425" s="219"/>
      <c r="CB425" s="219"/>
      <c r="CC425" s="219"/>
      <c r="CD425" s="219"/>
      <c r="CE425" s="219"/>
      <c r="CF425" s="219"/>
      <c r="CG425" s="59"/>
      <c r="CH425" s="59"/>
      <c r="CI425" s="59"/>
      <c r="CJ425" s="59"/>
      <c r="CK425" s="59"/>
      <c r="CL425" s="59"/>
      <c r="CM425" s="59"/>
    </row>
    <row r="426" spans="1:105" s="1" customFormat="1" ht="67.5" customHeight="1" x14ac:dyDescent="0.15">
      <c r="A426" s="372"/>
      <c r="B426" s="234" t="s">
        <v>1215</v>
      </c>
      <c r="C426" s="133" t="s">
        <v>1216</v>
      </c>
      <c r="D426" s="664"/>
      <c r="E426" s="667"/>
      <c r="F426" s="664"/>
      <c r="G426" s="667"/>
      <c r="H426" s="664"/>
      <c r="I426" s="667"/>
      <c r="J426" s="664"/>
      <c r="K426" s="667"/>
      <c r="L426" s="664"/>
      <c r="M426" s="667"/>
      <c r="N426" s="664"/>
      <c r="O426" s="667"/>
      <c r="P426" s="664"/>
      <c r="Q426" s="667"/>
      <c r="R426" s="664"/>
      <c r="S426" s="667"/>
      <c r="T426" s="664"/>
      <c r="U426" s="667"/>
      <c r="V426" s="664"/>
      <c r="W426" s="667"/>
      <c r="X426" s="457" t="str">
        <f>IF(X425="na", "na", "")</f>
        <v/>
      </c>
      <c r="Y426" s="110">
        <f t="shared" si="52"/>
        <v>0</v>
      </c>
      <c r="Z426" s="371">
        <f>IF(X426="na",0,10)</f>
        <v>10</v>
      </c>
      <c r="AA426" s="10">
        <f>COUNTIF(D426:W426,"a")+COUNTIF(D426:W426,"s")+COUNTIF(X426,"na")</f>
        <v>0</v>
      </c>
      <c r="AB426" s="437"/>
      <c r="AC426" s="219"/>
      <c r="AD426" s="222" t="s">
        <v>52</v>
      </c>
      <c r="AE426" s="219"/>
      <c r="AF426" s="219"/>
      <c r="AG426" s="219"/>
      <c r="AH426" s="219"/>
      <c r="AI426" s="219"/>
      <c r="AJ426" s="219"/>
      <c r="AK426" s="219"/>
      <c r="AL426" s="219"/>
      <c r="AM426" s="219"/>
      <c r="AN426" s="219"/>
      <c r="AO426" s="219"/>
      <c r="AP426" s="219"/>
      <c r="AQ426" s="219"/>
      <c r="AR426" s="219"/>
      <c r="AS426" s="219"/>
      <c r="AT426" s="219"/>
      <c r="AU426" s="219"/>
      <c r="AV426" s="219"/>
      <c r="AW426" s="219"/>
      <c r="AX426" s="219"/>
      <c r="AY426" s="219"/>
      <c r="AZ426" s="219"/>
      <c r="BA426" s="219"/>
      <c r="BB426" s="219"/>
      <c r="BC426" s="219"/>
      <c r="BD426" s="219"/>
      <c r="BE426" s="219"/>
      <c r="BF426" s="219"/>
      <c r="BG426" s="219"/>
      <c r="BH426" s="219"/>
      <c r="BI426" s="219"/>
      <c r="BJ426" s="219"/>
      <c r="BK426" s="219"/>
      <c r="BL426" s="219"/>
      <c r="BM426" s="219"/>
      <c r="BN426" s="219"/>
      <c r="BO426" s="219"/>
      <c r="BP426" s="219"/>
      <c r="BQ426" s="219"/>
      <c r="BR426" s="219"/>
      <c r="BS426" s="219"/>
      <c r="BT426" s="219"/>
      <c r="BU426" s="219"/>
      <c r="BV426" s="219"/>
      <c r="BW426" s="219"/>
      <c r="BX426" s="219"/>
      <c r="BY426" s="219"/>
      <c r="BZ426" s="219"/>
      <c r="CA426" s="219"/>
      <c r="CB426" s="219"/>
      <c r="CC426" s="219"/>
      <c r="CD426" s="219"/>
      <c r="CE426" s="219"/>
      <c r="CF426" s="219"/>
      <c r="CG426" s="59"/>
      <c r="CH426" s="59"/>
      <c r="CI426" s="59"/>
      <c r="CJ426" s="59"/>
      <c r="CK426" s="59"/>
      <c r="CL426" s="59"/>
      <c r="CM426" s="59"/>
    </row>
    <row r="427" spans="1:105" s="1" customFormat="1" ht="45" customHeight="1" x14ac:dyDescent="0.15">
      <c r="A427" s="372"/>
      <c r="B427" s="234" t="s">
        <v>1217</v>
      </c>
      <c r="C427" s="133" t="s">
        <v>1218</v>
      </c>
      <c r="D427" s="664"/>
      <c r="E427" s="667"/>
      <c r="F427" s="664"/>
      <c r="G427" s="667"/>
      <c r="H427" s="664"/>
      <c r="I427" s="667"/>
      <c r="J427" s="664"/>
      <c r="K427" s="667"/>
      <c r="L427" s="664"/>
      <c r="M427" s="667"/>
      <c r="N427" s="664"/>
      <c r="O427" s="667"/>
      <c r="P427" s="664"/>
      <c r="Q427" s="667"/>
      <c r="R427" s="664"/>
      <c r="S427" s="667"/>
      <c r="T427" s="664"/>
      <c r="U427" s="667"/>
      <c r="V427" s="664"/>
      <c r="W427" s="667"/>
      <c r="X427" s="457" t="str">
        <f>IF(X426="na", "na", "")</f>
        <v/>
      </c>
      <c r="Y427" s="110">
        <f t="shared" si="52"/>
        <v>0</v>
      </c>
      <c r="Z427" s="371">
        <f>IF(X427="na",0,10)</f>
        <v>10</v>
      </c>
      <c r="AA427" s="10">
        <f>COUNTIF(D427:W427,"a")+COUNTIF(D427:W427,"s")+COUNTIF(X427,"na")</f>
        <v>0</v>
      </c>
      <c r="AB427" s="437"/>
      <c r="AC427" s="219"/>
      <c r="AD427" s="222" t="s">
        <v>52</v>
      </c>
      <c r="AE427" s="219"/>
      <c r="AF427" s="219"/>
      <c r="AG427" s="219"/>
      <c r="AH427" s="219"/>
      <c r="AI427" s="219"/>
      <c r="AJ427" s="219"/>
      <c r="AK427" s="219"/>
      <c r="AL427" s="219"/>
      <c r="AM427" s="219"/>
      <c r="AN427" s="219"/>
      <c r="AO427" s="219"/>
      <c r="AP427" s="219"/>
      <c r="AQ427" s="219"/>
      <c r="AR427" s="219"/>
      <c r="AS427" s="219"/>
      <c r="AT427" s="219"/>
      <c r="AU427" s="219"/>
      <c r="AV427" s="219"/>
      <c r="AW427" s="219"/>
      <c r="AX427" s="219"/>
      <c r="AY427" s="219"/>
      <c r="AZ427" s="219"/>
      <c r="BA427" s="219"/>
      <c r="BB427" s="219"/>
      <c r="BC427" s="219"/>
      <c r="BD427" s="219"/>
      <c r="BE427" s="219"/>
      <c r="BF427" s="219"/>
      <c r="BG427" s="219"/>
      <c r="BH427" s="219"/>
      <c r="BI427" s="219"/>
      <c r="BJ427" s="219"/>
      <c r="BK427" s="219"/>
      <c r="BL427" s="219"/>
      <c r="BM427" s="219"/>
      <c r="BN427" s="219"/>
      <c r="BO427" s="219"/>
      <c r="BP427" s="219"/>
      <c r="BQ427" s="219"/>
      <c r="BR427" s="219"/>
      <c r="BS427" s="219"/>
      <c r="BT427" s="219"/>
      <c r="BU427" s="219"/>
      <c r="BV427" s="219"/>
      <c r="BW427" s="219"/>
      <c r="BX427" s="219"/>
      <c r="BY427" s="219"/>
      <c r="BZ427" s="219"/>
      <c r="CA427" s="219"/>
      <c r="CB427" s="219"/>
      <c r="CC427" s="219"/>
      <c r="CD427" s="219"/>
      <c r="CE427" s="219"/>
      <c r="CF427" s="219"/>
      <c r="CG427" s="59"/>
      <c r="CH427" s="59"/>
      <c r="CI427" s="59"/>
      <c r="CJ427" s="59"/>
      <c r="CK427" s="59"/>
      <c r="CL427" s="59"/>
      <c r="CM427" s="59"/>
    </row>
    <row r="428" spans="1:105" s="1" customFormat="1" ht="45" customHeight="1" thickBot="1" x14ac:dyDescent="0.25">
      <c r="A428" s="372"/>
      <c r="B428" s="234" t="s">
        <v>1219</v>
      </c>
      <c r="C428" s="133" t="s">
        <v>1220</v>
      </c>
      <c r="D428" s="634"/>
      <c r="E428" s="767"/>
      <c r="F428" s="634"/>
      <c r="G428" s="767"/>
      <c r="H428" s="634"/>
      <c r="I428" s="767"/>
      <c r="J428" s="634"/>
      <c r="K428" s="767"/>
      <c r="L428" s="634"/>
      <c r="M428" s="767"/>
      <c r="N428" s="634"/>
      <c r="O428" s="767"/>
      <c r="P428" s="634"/>
      <c r="Q428" s="767"/>
      <c r="R428" s="634"/>
      <c r="S428" s="767"/>
      <c r="T428" s="634"/>
      <c r="U428" s="767"/>
      <c r="V428" s="634"/>
      <c r="W428" s="767"/>
      <c r="X428" s="457" t="str">
        <f>IF(X424="na", "na", "")</f>
        <v/>
      </c>
      <c r="Y428" s="110">
        <f t="shared" si="52"/>
        <v>0</v>
      </c>
      <c r="Z428" s="369">
        <f>IF(X428="na",0,5)</f>
        <v>5</v>
      </c>
      <c r="AA428" s="10">
        <f>COUNTIF(D428:W428,"a")+COUNTIF(D428:W428,"s")+COUNTIF(X428,"na")</f>
        <v>0</v>
      </c>
      <c r="AB428" s="437"/>
      <c r="AC428" s="219"/>
      <c r="AD428" s="222"/>
      <c r="AE428" s="219"/>
      <c r="AF428" s="219"/>
      <c r="AG428" s="219"/>
      <c r="AH428" s="219"/>
      <c r="AI428" s="219"/>
      <c r="AJ428" s="219"/>
      <c r="AK428" s="219"/>
      <c r="AL428" s="219"/>
      <c r="AM428" s="219"/>
      <c r="AN428" s="219"/>
      <c r="AO428" s="219"/>
      <c r="AP428" s="219"/>
      <c r="AQ428" s="219"/>
      <c r="AR428" s="219"/>
      <c r="AS428" s="219"/>
      <c r="AT428" s="219"/>
      <c r="AU428" s="219"/>
      <c r="AV428" s="219"/>
      <c r="AW428" s="219"/>
      <c r="AX428" s="219"/>
      <c r="AY428" s="219"/>
      <c r="AZ428" s="219"/>
      <c r="BA428" s="219"/>
      <c r="BB428" s="219"/>
      <c r="BC428" s="219"/>
      <c r="BD428" s="219"/>
      <c r="BE428" s="219"/>
      <c r="BF428" s="219"/>
      <c r="BG428" s="219"/>
      <c r="BH428" s="219"/>
      <c r="BI428" s="219"/>
      <c r="BJ428" s="219"/>
      <c r="BK428" s="219"/>
      <c r="BL428" s="219"/>
      <c r="BM428" s="219"/>
      <c r="BN428" s="219"/>
      <c r="BO428" s="219"/>
      <c r="BP428" s="219"/>
      <c r="BQ428" s="219"/>
      <c r="BR428" s="219"/>
      <c r="BS428" s="219"/>
      <c r="BT428" s="219"/>
      <c r="BU428" s="219"/>
      <c r="BV428" s="219"/>
      <c r="BW428" s="219"/>
      <c r="BX428" s="219"/>
      <c r="BY428" s="219"/>
      <c r="BZ428" s="219"/>
      <c r="CA428" s="219"/>
      <c r="CB428" s="219"/>
      <c r="CC428" s="219"/>
      <c r="CD428" s="219"/>
      <c r="CE428" s="219"/>
      <c r="CF428" s="219"/>
      <c r="CG428" s="59"/>
      <c r="CH428" s="59"/>
      <c r="CI428" s="59"/>
      <c r="CJ428" s="59"/>
      <c r="CK428" s="59"/>
      <c r="CL428" s="59"/>
      <c r="CM428" s="59"/>
    </row>
    <row r="429" spans="1:105" ht="20.25" customHeight="1" thickTop="1" thickBot="1" x14ac:dyDescent="0.25">
      <c r="A429" s="372"/>
      <c r="B429" s="15"/>
      <c r="C429" s="9"/>
      <c r="D429" s="679" t="s">
        <v>198</v>
      </c>
      <c r="E429" s="680"/>
      <c r="F429" s="680"/>
      <c r="G429" s="680"/>
      <c r="H429" s="680"/>
      <c r="I429" s="680"/>
      <c r="J429" s="680"/>
      <c r="K429" s="680"/>
      <c r="L429" s="680"/>
      <c r="M429" s="680"/>
      <c r="N429" s="680"/>
      <c r="O429" s="680"/>
      <c r="P429" s="680"/>
      <c r="Q429" s="680"/>
      <c r="R429" s="680"/>
      <c r="S429" s="680"/>
      <c r="T429" s="680"/>
      <c r="U429" s="680"/>
      <c r="V429" s="680"/>
      <c r="W429" s="680"/>
      <c r="X429" s="763"/>
      <c r="Y429" s="22">
        <f>SUM(Y420:Y428)</f>
        <v>0</v>
      </c>
      <c r="Z429" s="377">
        <f>SUM(Z420:Z428)</f>
        <v>60</v>
      </c>
      <c r="AA429" s="59"/>
      <c r="AB429" s="59"/>
      <c r="AD429" s="229"/>
      <c r="CR429"/>
      <c r="CS429"/>
      <c r="CT429"/>
      <c r="CU429"/>
      <c r="CV429"/>
      <c r="CW429"/>
      <c r="CX429"/>
      <c r="CY429"/>
      <c r="CZ429"/>
      <c r="DA429"/>
    </row>
    <row r="430" spans="1:105" ht="20.25" customHeight="1" thickBot="1" x14ac:dyDescent="0.25">
      <c r="A430" s="361"/>
      <c r="B430" s="23"/>
      <c r="C430" s="279"/>
      <c r="D430" s="705"/>
      <c r="E430" s="720"/>
      <c r="F430" s="918">
        <f xml:space="preserve"> IF(AND(X420="na",X424="na"), 0, IF(X420="na",10, IF(X424="na", 10,20)))</f>
        <v>20</v>
      </c>
      <c r="G430" s="677"/>
      <c r="H430" s="677"/>
      <c r="I430" s="677"/>
      <c r="J430" s="677"/>
      <c r="K430" s="677"/>
      <c r="L430" s="677"/>
      <c r="M430" s="677"/>
      <c r="N430" s="677"/>
      <c r="O430" s="677"/>
      <c r="P430" s="677"/>
      <c r="Q430" s="677"/>
      <c r="R430" s="677"/>
      <c r="S430" s="677"/>
      <c r="T430" s="677"/>
      <c r="U430" s="677"/>
      <c r="V430" s="677"/>
      <c r="W430" s="677"/>
      <c r="X430" s="677"/>
      <c r="Y430" s="677"/>
      <c r="Z430" s="678"/>
      <c r="AA430" s="59"/>
      <c r="AB430" s="59"/>
      <c r="AD430" s="229"/>
      <c r="CR430"/>
      <c r="CS430"/>
      <c r="CT430"/>
      <c r="CU430"/>
      <c r="CV430"/>
      <c r="CW430"/>
      <c r="CX430"/>
      <c r="CY430"/>
      <c r="CZ430"/>
      <c r="DA430"/>
    </row>
    <row r="431" spans="1:105" s="253" customFormat="1" ht="30" customHeight="1" thickBot="1" x14ac:dyDescent="0.25">
      <c r="A431" s="372"/>
      <c r="B431" s="254" t="s">
        <v>134</v>
      </c>
      <c r="C431" s="159" t="s">
        <v>1172</v>
      </c>
      <c r="D431" s="255"/>
      <c r="E431" s="256"/>
      <c r="F431" s="257"/>
      <c r="G431" s="258"/>
      <c r="H431" s="24"/>
      <c r="I431" s="256"/>
      <c r="J431" s="259"/>
      <c r="K431" s="258"/>
      <c r="L431" s="255"/>
      <c r="M431" s="256"/>
      <c r="N431" s="257"/>
      <c r="O431" s="258"/>
      <c r="P431" s="24"/>
      <c r="Q431" s="256"/>
      <c r="R431" s="257"/>
      <c r="S431" s="258"/>
      <c r="T431" s="255"/>
      <c r="U431" s="256"/>
      <c r="V431" s="257"/>
      <c r="W431" s="258"/>
      <c r="X431" s="260"/>
      <c r="Y431" s="260"/>
      <c r="Z431" s="366"/>
      <c r="AA431" s="60"/>
      <c r="AB431" s="251"/>
      <c r="AC431" s="252"/>
      <c r="AD431" s="222"/>
      <c r="AE431" s="252"/>
      <c r="AF431" s="252"/>
      <c r="AG431" s="252"/>
      <c r="AH431" s="252"/>
      <c r="AI431" s="252"/>
      <c r="AJ431" s="252"/>
      <c r="AK431" s="252"/>
      <c r="AL431" s="252"/>
      <c r="AM431" s="252"/>
      <c r="AN431" s="252"/>
      <c r="AO431" s="252"/>
      <c r="AP431" s="252"/>
      <c r="AQ431" s="252"/>
      <c r="AR431" s="252"/>
      <c r="AS431" s="252"/>
      <c r="AT431" s="252"/>
      <c r="AU431" s="252"/>
      <c r="AV431" s="252"/>
      <c r="AW431" s="252"/>
      <c r="AX431" s="252"/>
      <c r="AY431" s="252"/>
      <c r="AZ431" s="252"/>
      <c r="BA431" s="252"/>
      <c r="BB431" s="252"/>
      <c r="BC431" s="252"/>
      <c r="BD431" s="252"/>
      <c r="BE431" s="252"/>
      <c r="BF431" s="252"/>
      <c r="BG431" s="252"/>
      <c r="BH431" s="252"/>
      <c r="BI431" s="252"/>
      <c r="BJ431" s="252"/>
      <c r="BK431" s="252"/>
      <c r="BL431" s="252"/>
      <c r="BM431" s="252"/>
      <c r="BN431" s="252"/>
      <c r="BO431" s="252"/>
      <c r="BP431" s="252"/>
      <c r="BQ431" s="252"/>
      <c r="BR431" s="252"/>
      <c r="BS431" s="252"/>
      <c r="BT431" s="252"/>
      <c r="BU431" s="252"/>
      <c r="BV431" s="252"/>
      <c r="BW431" s="252"/>
      <c r="BX431" s="252"/>
      <c r="BY431" s="252"/>
      <c r="BZ431" s="252"/>
      <c r="CA431" s="252"/>
      <c r="CB431" s="252"/>
      <c r="CC431" s="252"/>
      <c r="CD431" s="252"/>
      <c r="CE431" s="251"/>
      <c r="CF431" s="251"/>
      <c r="CG431" s="251"/>
      <c r="CH431" s="251"/>
      <c r="CI431" s="251"/>
      <c r="CJ431" s="251"/>
      <c r="CK431" s="251"/>
      <c r="CL431" s="251"/>
      <c r="CM431" s="251"/>
      <c r="CN431" s="251"/>
      <c r="CO431" s="251"/>
      <c r="CP431" s="251"/>
      <c r="CQ431" s="251"/>
    </row>
    <row r="432" spans="1:105" s="1" customFormat="1" ht="30" customHeight="1" thickBot="1" x14ac:dyDescent="0.25">
      <c r="A432" s="372"/>
      <c r="B432" s="236"/>
      <c r="C432" s="159" t="s">
        <v>406</v>
      </c>
      <c r="D432" s="761"/>
      <c r="E432" s="762"/>
      <c r="F432" s="762"/>
      <c r="G432" s="762"/>
      <c r="H432" s="762"/>
      <c r="I432" s="762"/>
      <c r="J432" s="762"/>
      <c r="K432" s="762"/>
      <c r="L432" s="762"/>
      <c r="M432" s="762"/>
      <c r="N432" s="762"/>
      <c r="O432" s="762"/>
      <c r="P432" s="762"/>
      <c r="Q432" s="762"/>
      <c r="R432" s="762"/>
      <c r="S432" s="762"/>
      <c r="T432" s="762"/>
      <c r="U432" s="762"/>
      <c r="V432" s="762"/>
      <c r="W432" s="762"/>
      <c r="X432" s="762"/>
      <c r="Y432" s="762"/>
      <c r="Z432" s="639"/>
      <c r="AA432" s="60"/>
      <c r="AB432" s="59"/>
      <c r="AC432" s="219"/>
      <c r="AD432" s="222"/>
      <c r="AE432" s="219"/>
      <c r="AF432" s="219"/>
      <c r="AG432" s="219"/>
      <c r="AH432" s="219"/>
      <c r="AI432" s="219"/>
      <c r="AJ432" s="219"/>
      <c r="AK432" s="219"/>
      <c r="AL432" s="219"/>
      <c r="AM432" s="219"/>
      <c r="AN432" s="219"/>
      <c r="AO432" s="219"/>
      <c r="AP432" s="219"/>
      <c r="AQ432" s="219"/>
      <c r="AR432" s="219"/>
      <c r="AS432" s="219"/>
      <c r="AT432" s="219"/>
      <c r="AU432" s="219"/>
      <c r="AV432" s="219"/>
      <c r="AW432" s="219"/>
      <c r="AX432" s="219"/>
      <c r="AY432" s="219"/>
      <c r="AZ432" s="219"/>
      <c r="BA432" s="219"/>
      <c r="BB432" s="219"/>
      <c r="BC432" s="219"/>
      <c r="BD432" s="219"/>
      <c r="BE432" s="219"/>
      <c r="BF432" s="219"/>
      <c r="BG432" s="219"/>
      <c r="BH432" s="219"/>
      <c r="BI432" s="219"/>
      <c r="BJ432" s="219"/>
      <c r="BK432" s="219"/>
      <c r="BL432" s="219"/>
      <c r="BM432" s="219"/>
      <c r="BN432" s="219"/>
      <c r="BO432" s="219"/>
      <c r="BP432" s="219"/>
      <c r="BQ432" s="219"/>
      <c r="BR432" s="219"/>
      <c r="BS432" s="219"/>
      <c r="BT432" s="219"/>
      <c r="BU432" s="219"/>
      <c r="BV432" s="219"/>
      <c r="BW432" s="219"/>
      <c r="BX432" s="219"/>
      <c r="BY432" s="219"/>
      <c r="BZ432" s="219"/>
      <c r="CA432" s="219"/>
      <c r="CB432" s="219"/>
      <c r="CC432" s="219"/>
      <c r="CD432" s="219"/>
      <c r="CE432" s="59"/>
      <c r="CF432" s="59"/>
      <c r="CG432" s="59"/>
      <c r="CH432" s="59"/>
      <c r="CI432" s="59"/>
      <c r="CJ432" s="59"/>
      <c r="CK432" s="59"/>
      <c r="CL432" s="59"/>
      <c r="CM432" s="59"/>
      <c r="CN432" s="59"/>
      <c r="CO432" s="59"/>
      <c r="CP432" s="59"/>
      <c r="CQ432" s="59"/>
    </row>
    <row r="433" spans="1:95" s="253" customFormat="1" ht="67.7" customHeight="1" thickBot="1" x14ac:dyDescent="0.25">
      <c r="A433" s="372"/>
      <c r="B433" s="261" t="s">
        <v>1173</v>
      </c>
      <c r="C433" s="119" t="s">
        <v>1174</v>
      </c>
      <c r="D433" s="633"/>
      <c r="E433" s="688"/>
      <c r="F433" s="633"/>
      <c r="G433" s="688"/>
      <c r="H433" s="633"/>
      <c r="I433" s="688"/>
      <c r="J433" s="633"/>
      <c r="K433" s="688"/>
      <c r="L433" s="633"/>
      <c r="M433" s="688"/>
      <c r="N433" s="633"/>
      <c r="O433" s="688"/>
      <c r="P433" s="633"/>
      <c r="Q433" s="688"/>
      <c r="R433" s="633"/>
      <c r="S433" s="688"/>
      <c r="T433" s="633"/>
      <c r="U433" s="688"/>
      <c r="V433" s="633"/>
      <c r="W433" s="688"/>
      <c r="X433" s="188"/>
      <c r="Y433" s="110">
        <f>IF(OR(D433="s",F433="s",H433="s",J433="s",L433="s",N433="s",P433="s",R433="s",T433="s",V433="s"), 0, IF(OR(D433="a",F433="a",H433="a",J433="a",L433="a",N433="a",P433="a",R433="a",T433="a",V433="a",X433="na"),Z433,0))</f>
        <v>0</v>
      </c>
      <c r="Z433" s="387">
        <v>30</v>
      </c>
      <c r="AA433" s="60">
        <f>COUNTIF(D433:W433,"a")+COUNTIF(D433:W433,"s")+COUNTIF(X433,"na")</f>
        <v>0</v>
      </c>
      <c r="AB433" s="437"/>
      <c r="AC433" s="252"/>
      <c r="AD433" s="222"/>
      <c r="AE433" s="252"/>
      <c r="AF433" s="252"/>
      <c r="AG433" s="252"/>
      <c r="AH433" s="252"/>
      <c r="AI433" s="252"/>
      <c r="AJ433" s="252"/>
      <c r="AK433" s="252"/>
      <c r="AL433" s="252"/>
      <c r="AM433" s="252"/>
      <c r="AN433" s="252"/>
      <c r="AO433" s="252"/>
      <c r="AP433" s="252"/>
      <c r="AQ433" s="252"/>
      <c r="AR433" s="252"/>
      <c r="AS433" s="252"/>
      <c r="AT433" s="252"/>
      <c r="AU433" s="252"/>
      <c r="AV433" s="252"/>
      <c r="AW433" s="252"/>
      <c r="AX433" s="252"/>
      <c r="AY433" s="252"/>
      <c r="AZ433" s="252"/>
      <c r="BA433" s="252"/>
      <c r="BB433" s="252"/>
      <c r="BC433" s="252"/>
      <c r="BD433" s="252"/>
      <c r="BE433" s="252"/>
      <c r="BF433" s="252"/>
      <c r="BG433" s="252"/>
      <c r="BH433" s="252"/>
      <c r="BI433" s="252"/>
      <c r="BJ433" s="252"/>
      <c r="BK433" s="252"/>
      <c r="BL433" s="252"/>
      <c r="BM433" s="252"/>
      <c r="BN433" s="252"/>
      <c r="BO433" s="252"/>
      <c r="BP433" s="252"/>
      <c r="BQ433" s="252"/>
      <c r="BR433" s="252"/>
      <c r="BS433" s="252"/>
      <c r="BT433" s="252"/>
      <c r="BU433" s="252"/>
      <c r="BV433" s="252"/>
      <c r="BW433" s="252"/>
      <c r="BX433" s="252"/>
      <c r="BY433" s="252"/>
      <c r="BZ433" s="252"/>
      <c r="CA433" s="252"/>
      <c r="CB433" s="252"/>
      <c r="CC433" s="252"/>
      <c r="CD433" s="252"/>
      <c r="CE433" s="251"/>
      <c r="CF433" s="251"/>
      <c r="CG433" s="251"/>
      <c r="CH433" s="251"/>
      <c r="CI433" s="251"/>
      <c r="CJ433" s="251"/>
      <c r="CK433" s="251"/>
      <c r="CL433" s="251"/>
      <c r="CM433" s="251"/>
      <c r="CN433" s="251"/>
      <c r="CO433" s="251"/>
      <c r="CP433" s="251"/>
      <c r="CQ433" s="251"/>
    </row>
    <row r="434" spans="1:95" s="253" customFormat="1" ht="21" customHeight="1" thickTop="1" thickBot="1" x14ac:dyDescent="0.25">
      <c r="A434" s="372"/>
      <c r="B434" s="234"/>
      <c r="C434" s="150"/>
      <c r="D434" s="679" t="s">
        <v>198</v>
      </c>
      <c r="E434" s="683"/>
      <c r="F434" s="683"/>
      <c r="G434" s="683"/>
      <c r="H434" s="683"/>
      <c r="I434" s="683"/>
      <c r="J434" s="683"/>
      <c r="K434" s="683"/>
      <c r="L434" s="683"/>
      <c r="M434" s="683"/>
      <c r="N434" s="683"/>
      <c r="O434" s="683"/>
      <c r="P434" s="683"/>
      <c r="Q434" s="683"/>
      <c r="R434" s="683"/>
      <c r="S434" s="683"/>
      <c r="T434" s="683"/>
      <c r="U434" s="683"/>
      <c r="V434" s="683"/>
      <c r="W434" s="683"/>
      <c r="X434" s="739"/>
      <c r="Y434" s="548">
        <f>SUM(Y433:Y433)</f>
        <v>0</v>
      </c>
      <c r="Z434" s="370">
        <f>SUM(Z433:Z433)</f>
        <v>30</v>
      </c>
      <c r="AA434" s="60"/>
      <c r="AB434" s="251"/>
      <c r="AC434" s="252"/>
      <c r="AD434" s="222"/>
      <c r="AE434" s="252"/>
      <c r="AF434" s="252"/>
      <c r="AG434" s="252"/>
      <c r="AH434" s="252"/>
      <c r="AI434" s="252"/>
      <c r="AJ434" s="252"/>
      <c r="AK434" s="252"/>
      <c r="AL434" s="252"/>
      <c r="AM434" s="252"/>
      <c r="AN434" s="252"/>
      <c r="AO434" s="252"/>
      <c r="AP434" s="252"/>
      <c r="AQ434" s="252"/>
      <c r="AR434" s="252"/>
      <c r="AS434" s="252"/>
      <c r="AT434" s="252"/>
      <c r="AU434" s="252"/>
      <c r="AV434" s="252"/>
      <c r="AW434" s="252"/>
      <c r="AX434" s="252"/>
      <c r="AY434" s="252"/>
      <c r="AZ434" s="252"/>
      <c r="BA434" s="252"/>
      <c r="BB434" s="252"/>
      <c r="BC434" s="252"/>
      <c r="BD434" s="252"/>
      <c r="BE434" s="252"/>
      <c r="BF434" s="252"/>
      <c r="BG434" s="252"/>
      <c r="BH434" s="252"/>
      <c r="BI434" s="252"/>
      <c r="BJ434" s="252"/>
      <c r="BK434" s="252"/>
      <c r="BL434" s="252"/>
      <c r="BM434" s="252"/>
      <c r="BN434" s="252"/>
      <c r="BO434" s="252"/>
      <c r="BP434" s="252"/>
      <c r="BQ434" s="252"/>
      <c r="BR434" s="252"/>
      <c r="BS434" s="252"/>
      <c r="BT434" s="252"/>
      <c r="BU434" s="252"/>
      <c r="BV434" s="252"/>
      <c r="BW434" s="252"/>
      <c r="BX434" s="252"/>
      <c r="BY434" s="252"/>
      <c r="BZ434" s="252"/>
      <c r="CA434" s="252"/>
      <c r="CB434" s="252"/>
      <c r="CC434" s="252"/>
      <c r="CD434" s="252"/>
      <c r="CE434" s="251"/>
      <c r="CF434" s="251"/>
      <c r="CG434" s="251"/>
      <c r="CH434" s="251"/>
      <c r="CI434" s="251"/>
      <c r="CJ434" s="251"/>
      <c r="CK434" s="251"/>
      <c r="CL434" s="251"/>
      <c r="CM434" s="251"/>
      <c r="CN434" s="251"/>
      <c r="CO434" s="251"/>
      <c r="CP434" s="251"/>
      <c r="CQ434" s="251"/>
    </row>
    <row r="435" spans="1:95" s="253" customFormat="1" ht="21" customHeight="1" thickBot="1" x14ac:dyDescent="0.25">
      <c r="A435" s="372"/>
      <c r="B435" s="329"/>
      <c r="C435" s="331"/>
      <c r="D435" s="705"/>
      <c r="E435" s="706"/>
      <c r="F435" s="764">
        <v>0</v>
      </c>
      <c r="G435" s="765"/>
      <c r="H435" s="765"/>
      <c r="I435" s="765"/>
      <c r="J435" s="765"/>
      <c r="K435" s="765"/>
      <c r="L435" s="765"/>
      <c r="M435" s="765"/>
      <c r="N435" s="765"/>
      <c r="O435" s="765"/>
      <c r="P435" s="765"/>
      <c r="Q435" s="765"/>
      <c r="R435" s="765"/>
      <c r="S435" s="765"/>
      <c r="T435" s="765"/>
      <c r="U435" s="765"/>
      <c r="V435" s="765"/>
      <c r="W435" s="765"/>
      <c r="X435" s="765"/>
      <c r="Y435" s="765"/>
      <c r="Z435" s="766"/>
      <c r="AA435" s="60"/>
      <c r="AB435" s="251"/>
      <c r="AC435" s="252"/>
      <c r="AD435" s="222"/>
      <c r="AE435" s="252"/>
      <c r="AF435" s="252"/>
      <c r="AG435" s="252"/>
      <c r="AH435" s="252"/>
      <c r="AI435" s="252"/>
      <c r="AJ435" s="252"/>
      <c r="AK435" s="252"/>
      <c r="AL435" s="252"/>
      <c r="AM435" s="252"/>
      <c r="AN435" s="252"/>
      <c r="AO435" s="252"/>
      <c r="AP435" s="252"/>
      <c r="AQ435" s="252"/>
      <c r="AR435" s="252"/>
      <c r="AS435" s="252"/>
      <c r="AT435" s="252"/>
      <c r="AU435" s="252"/>
      <c r="AV435" s="252"/>
      <c r="AW435" s="252"/>
      <c r="AX435" s="252"/>
      <c r="AY435" s="252"/>
      <c r="AZ435" s="252"/>
      <c r="BA435" s="252"/>
      <c r="BB435" s="252"/>
      <c r="BC435" s="252"/>
      <c r="BD435" s="252"/>
      <c r="BE435" s="252"/>
      <c r="BF435" s="252"/>
      <c r="BG435" s="252"/>
      <c r="BH435" s="252"/>
      <c r="BI435" s="252"/>
      <c r="BJ435" s="252"/>
      <c r="BK435" s="252"/>
      <c r="BL435" s="252"/>
      <c r="BM435" s="252"/>
      <c r="BN435" s="252"/>
      <c r="BO435" s="252"/>
      <c r="BP435" s="252"/>
      <c r="BQ435" s="252"/>
      <c r="BR435" s="252"/>
      <c r="BS435" s="252"/>
      <c r="BT435" s="252"/>
      <c r="BU435" s="252"/>
      <c r="BV435" s="252"/>
      <c r="BW435" s="252"/>
      <c r="BX435" s="252"/>
      <c r="BY435" s="252"/>
      <c r="BZ435" s="252"/>
      <c r="CA435" s="252"/>
      <c r="CB435" s="252"/>
      <c r="CC435" s="252"/>
      <c r="CD435" s="252"/>
      <c r="CE435" s="251"/>
      <c r="CF435" s="251"/>
      <c r="CG435" s="251"/>
      <c r="CH435" s="251"/>
      <c r="CI435" s="251"/>
      <c r="CJ435" s="251"/>
      <c r="CK435" s="251"/>
      <c r="CL435" s="251"/>
      <c r="CM435" s="251"/>
      <c r="CN435" s="251"/>
      <c r="CO435" s="251"/>
      <c r="CP435" s="251"/>
      <c r="CQ435" s="251"/>
    </row>
    <row r="436" spans="1:95" s="253" customFormat="1" ht="33" customHeight="1" thickBot="1" x14ac:dyDescent="0.25">
      <c r="A436" s="358"/>
      <c r="B436" s="293"/>
      <c r="C436" s="775" t="s">
        <v>372</v>
      </c>
      <c r="D436" s="776"/>
      <c r="E436" s="776"/>
      <c r="F436" s="776"/>
      <c r="G436" s="776"/>
      <c r="H436" s="776"/>
      <c r="I436" s="776"/>
      <c r="J436" s="776"/>
      <c r="K436" s="776"/>
      <c r="L436" s="776"/>
      <c r="M436" s="776"/>
      <c r="N436" s="776"/>
      <c r="O436" s="776"/>
      <c r="P436" s="776"/>
      <c r="Q436" s="776"/>
      <c r="R436" s="776"/>
      <c r="S436" s="776"/>
      <c r="T436" s="776"/>
      <c r="U436" s="776"/>
      <c r="V436" s="776"/>
      <c r="W436" s="776"/>
      <c r="X436" s="776"/>
      <c r="Y436" s="776"/>
      <c r="Z436" s="777"/>
      <c r="AA436" s="60"/>
      <c r="AB436" s="251"/>
      <c r="AC436" s="252"/>
      <c r="AD436" s="222"/>
      <c r="AE436" s="252"/>
      <c r="AF436" s="252"/>
      <c r="AG436" s="252"/>
      <c r="AH436" s="252"/>
      <c r="AI436" s="252"/>
      <c r="AJ436" s="252"/>
      <c r="AK436" s="252"/>
      <c r="AL436" s="252"/>
      <c r="AM436" s="252"/>
      <c r="AN436" s="252"/>
      <c r="AO436" s="252"/>
      <c r="AP436" s="252"/>
      <c r="AQ436" s="252"/>
      <c r="AR436" s="252"/>
      <c r="AS436" s="252"/>
      <c r="AT436" s="252"/>
      <c r="AU436" s="252"/>
      <c r="AV436" s="252"/>
      <c r="AW436" s="252"/>
      <c r="AX436" s="252"/>
      <c r="AY436" s="252"/>
      <c r="AZ436" s="252"/>
      <c r="BA436" s="252"/>
      <c r="BB436" s="252"/>
      <c r="BC436" s="252"/>
      <c r="BD436" s="252"/>
      <c r="BE436" s="252"/>
      <c r="BF436" s="252"/>
      <c r="BG436" s="252"/>
      <c r="BH436" s="252"/>
      <c r="BI436" s="252"/>
      <c r="BJ436" s="252"/>
      <c r="BK436" s="252"/>
      <c r="BL436" s="252"/>
      <c r="BM436" s="252"/>
      <c r="BN436" s="252"/>
      <c r="BO436" s="252"/>
      <c r="BP436" s="252"/>
      <c r="BQ436" s="252"/>
      <c r="BR436" s="252"/>
      <c r="BS436" s="252"/>
      <c r="BT436" s="252"/>
      <c r="BU436" s="252"/>
      <c r="BV436" s="252"/>
      <c r="BW436" s="252"/>
      <c r="BX436" s="252"/>
      <c r="BY436" s="252"/>
      <c r="BZ436" s="252"/>
      <c r="CA436" s="252"/>
      <c r="CB436" s="252"/>
      <c r="CC436" s="252"/>
      <c r="CD436" s="252"/>
      <c r="CE436" s="251"/>
      <c r="CF436" s="251"/>
      <c r="CG436" s="251"/>
      <c r="CH436" s="251"/>
      <c r="CI436" s="251"/>
      <c r="CJ436" s="251"/>
      <c r="CK436" s="251"/>
      <c r="CL436" s="251"/>
      <c r="CM436" s="251"/>
      <c r="CN436" s="251"/>
      <c r="CO436" s="251"/>
      <c r="CP436" s="251"/>
      <c r="CQ436" s="251"/>
    </row>
    <row r="437" spans="1:95" s="253" customFormat="1" ht="30" customHeight="1" thickBot="1" x14ac:dyDescent="0.25">
      <c r="A437" s="372"/>
      <c r="B437" s="254" t="s">
        <v>437</v>
      </c>
      <c r="C437" s="159" t="s">
        <v>373</v>
      </c>
      <c r="D437" s="255"/>
      <c r="E437" s="256"/>
      <c r="F437" s="257"/>
      <c r="G437" s="258"/>
      <c r="H437" s="29" t="s">
        <v>569</v>
      </c>
      <c r="I437" s="256"/>
      <c r="J437" s="259"/>
      <c r="K437" s="258"/>
      <c r="L437" s="255"/>
      <c r="M437" s="256"/>
      <c r="N437" s="257"/>
      <c r="O437" s="258"/>
      <c r="P437" s="29" t="s">
        <v>569</v>
      </c>
      <c r="Q437" s="256"/>
      <c r="R437" s="257"/>
      <c r="S437" s="258"/>
      <c r="T437" s="255"/>
      <c r="U437" s="256"/>
      <c r="V437" s="257"/>
      <c r="W437" s="258"/>
      <c r="X437" s="260"/>
      <c r="Y437" s="260"/>
      <c r="Z437" s="366"/>
      <c r="AA437" s="60"/>
      <c r="AB437" s="251"/>
      <c r="AC437" s="252"/>
      <c r="AD437" s="222"/>
      <c r="AE437" s="252"/>
      <c r="AF437" s="252"/>
      <c r="AG437" s="252"/>
      <c r="AH437" s="252"/>
      <c r="AI437" s="252"/>
      <c r="AJ437" s="252"/>
      <c r="AK437" s="252"/>
      <c r="AL437" s="252"/>
      <c r="AM437" s="252"/>
      <c r="AN437" s="252"/>
      <c r="AO437" s="252"/>
      <c r="AP437" s="252"/>
      <c r="AQ437" s="252"/>
      <c r="AR437" s="252"/>
      <c r="AS437" s="252"/>
      <c r="AT437" s="252"/>
      <c r="AU437" s="252"/>
      <c r="AV437" s="252"/>
      <c r="AW437" s="252"/>
      <c r="AX437" s="252"/>
      <c r="AY437" s="252"/>
      <c r="AZ437" s="252"/>
      <c r="BA437" s="252"/>
      <c r="BB437" s="252"/>
      <c r="BC437" s="252"/>
      <c r="BD437" s="252"/>
      <c r="BE437" s="252"/>
      <c r="BF437" s="252"/>
      <c r="BG437" s="252"/>
      <c r="BH437" s="252"/>
      <c r="BI437" s="252"/>
      <c r="BJ437" s="252"/>
      <c r="BK437" s="252"/>
      <c r="BL437" s="252"/>
      <c r="BM437" s="252"/>
      <c r="BN437" s="252"/>
      <c r="BO437" s="252"/>
      <c r="BP437" s="252"/>
      <c r="BQ437" s="252"/>
      <c r="BR437" s="252"/>
      <c r="BS437" s="252"/>
      <c r="BT437" s="252"/>
      <c r="BU437" s="252"/>
      <c r="BV437" s="252"/>
      <c r="BW437" s="252"/>
      <c r="BX437" s="252"/>
      <c r="BY437" s="252"/>
      <c r="BZ437" s="252"/>
      <c r="CA437" s="252"/>
      <c r="CB437" s="252"/>
      <c r="CC437" s="252"/>
      <c r="CD437" s="252"/>
      <c r="CE437" s="251"/>
      <c r="CF437" s="251"/>
      <c r="CG437" s="251"/>
      <c r="CH437" s="251"/>
      <c r="CI437" s="251"/>
      <c r="CJ437" s="251"/>
      <c r="CK437" s="251"/>
      <c r="CL437" s="251"/>
      <c r="CM437" s="251"/>
      <c r="CN437" s="251"/>
      <c r="CO437" s="251"/>
      <c r="CP437" s="251"/>
      <c r="CQ437" s="251"/>
    </row>
    <row r="438" spans="1:95" s="253" customFormat="1" ht="45" customHeight="1" x14ac:dyDescent="0.2">
      <c r="A438" s="372"/>
      <c r="B438" s="261" t="s">
        <v>374</v>
      </c>
      <c r="C438" s="119" t="s">
        <v>767</v>
      </c>
      <c r="D438" s="633"/>
      <c r="E438" s="688"/>
      <c r="F438" s="633"/>
      <c r="G438" s="688"/>
      <c r="H438" s="633"/>
      <c r="I438" s="688"/>
      <c r="J438" s="633"/>
      <c r="K438" s="688"/>
      <c r="L438" s="633"/>
      <c r="M438" s="688"/>
      <c r="N438" s="633"/>
      <c r="O438" s="688"/>
      <c r="P438" s="633"/>
      <c r="Q438" s="688"/>
      <c r="R438" s="633"/>
      <c r="S438" s="688"/>
      <c r="T438" s="633"/>
      <c r="U438" s="688"/>
      <c r="V438" s="633"/>
      <c r="W438" s="688"/>
      <c r="X438" s="262"/>
      <c r="Y438" s="110">
        <f>IF(OR(D438="s",F438="s",H438="s",J438="s",L438="s",N438="s",P438="s",R438="s",T438="s",V438="s"), 0, IF(OR(D438="a",F438="a",H438="a",J438="a",L438="a",N438="a",P438="a",R438="a",T438="a",V438="a"),Z438,0))</f>
        <v>0</v>
      </c>
      <c r="Z438" s="368">
        <v>60</v>
      </c>
      <c r="AA438" s="60">
        <f>IF((COUNTIF(D438:W438,"a")+COUNTIF(D438:W438,"s"))&gt;0,IF(OR((COUNTIF(D439:W440,"a")+COUNTIF(D439:W440,"s"))),0,COUNTIF(D438:W438,"a")+COUNTIF(D438:W438,"s")),COUNTIF(D438:W438,"a")+COUNTIF(D438:W438,"s"))</f>
        <v>0</v>
      </c>
      <c r="AB438" s="249"/>
      <c r="AC438" s="252"/>
      <c r="AD438" s="222"/>
      <c r="AE438" s="252"/>
      <c r="AF438" s="252"/>
      <c r="AG438" s="252"/>
      <c r="AH438" s="252"/>
      <c r="AI438" s="252"/>
      <c r="AJ438" s="252"/>
      <c r="AK438" s="252"/>
      <c r="AL438" s="252"/>
      <c r="AM438" s="252"/>
      <c r="AN438" s="252"/>
      <c r="AO438" s="252"/>
      <c r="AP438" s="252"/>
      <c r="AQ438" s="252"/>
      <c r="AR438" s="252"/>
      <c r="AS438" s="252"/>
      <c r="AT438" s="252"/>
      <c r="AU438" s="252"/>
      <c r="AV438" s="252"/>
      <c r="AW438" s="252"/>
      <c r="AX438" s="252"/>
      <c r="AY438" s="252"/>
      <c r="AZ438" s="252"/>
      <c r="BA438" s="252"/>
      <c r="BB438" s="252"/>
      <c r="BC438" s="252"/>
      <c r="BD438" s="252"/>
      <c r="BE438" s="252"/>
      <c r="BF438" s="252"/>
      <c r="BG438" s="252"/>
      <c r="BH438" s="252"/>
      <c r="BI438" s="252"/>
      <c r="BJ438" s="252"/>
      <c r="BK438" s="252"/>
      <c r="BL438" s="252"/>
      <c r="BM438" s="252"/>
      <c r="BN438" s="252"/>
      <c r="BO438" s="252"/>
      <c r="BP438" s="252"/>
      <c r="BQ438" s="252"/>
      <c r="BR438" s="252"/>
      <c r="BS438" s="252"/>
      <c r="BT438" s="252"/>
      <c r="BU438" s="252"/>
      <c r="BV438" s="252"/>
      <c r="BW438" s="252"/>
      <c r="BX438" s="252"/>
      <c r="BY438" s="252"/>
      <c r="BZ438" s="252"/>
      <c r="CA438" s="252"/>
      <c r="CB438" s="252"/>
      <c r="CC438" s="252"/>
      <c r="CD438" s="252"/>
      <c r="CE438" s="251"/>
      <c r="CF438" s="251"/>
      <c r="CG438" s="251"/>
      <c r="CH438" s="251"/>
      <c r="CI438" s="251"/>
      <c r="CJ438" s="251"/>
      <c r="CK438" s="251"/>
      <c r="CL438" s="251"/>
      <c r="CM438" s="251"/>
      <c r="CN438" s="251"/>
      <c r="CO438" s="251"/>
      <c r="CP438" s="251"/>
      <c r="CQ438" s="251"/>
    </row>
    <row r="439" spans="1:95" s="253" customFormat="1" ht="106.5" customHeight="1" x14ac:dyDescent="0.2">
      <c r="A439" s="372"/>
      <c r="B439" s="479" t="s">
        <v>768</v>
      </c>
      <c r="C439" s="483" t="s">
        <v>769</v>
      </c>
      <c r="D439" s="626"/>
      <c r="E439" s="673"/>
      <c r="F439" s="626"/>
      <c r="G439" s="673"/>
      <c r="H439" s="626"/>
      <c r="I439" s="673"/>
      <c r="J439" s="626"/>
      <c r="K439" s="673"/>
      <c r="L439" s="626"/>
      <c r="M439" s="673"/>
      <c r="N439" s="626"/>
      <c r="O439" s="673"/>
      <c r="P439" s="626"/>
      <c r="Q439" s="673"/>
      <c r="R439" s="626"/>
      <c r="S439" s="673"/>
      <c r="T439" s="626"/>
      <c r="U439" s="673"/>
      <c r="V439" s="626"/>
      <c r="W439" s="673"/>
      <c r="X439" s="262"/>
      <c r="Y439" s="175">
        <f>IF(OR(D439="s",F439="s",H439="s",J439="s",L439="s",N439="s",P439="s",R439="s",T439="s",V439="s"), 0, IF(OR(D439="a",F439="a",H439="a",J439="a",L439="a",N439="a",P439="a",R439="a",T439="a",V439="a"),Z439,0))</f>
        <v>0</v>
      </c>
      <c r="Z439" s="368">
        <v>50</v>
      </c>
      <c r="AA439" s="60">
        <f>IF(OR(COUNTIF(D438:W438,"a")+COUNTIF(D438:W438,"s")+COUNTIF(D440:W440,"a")+COUNTIF(D440:W440,"s")&gt;0),0,(COUNTIF(D439:W439,"a")+COUNTIF(D439:W439,"s")))</f>
        <v>0</v>
      </c>
      <c r="AB439" s="249"/>
      <c r="AC439" s="252"/>
      <c r="AD439" s="222"/>
      <c r="AE439" s="252"/>
      <c r="AF439" s="252"/>
      <c r="AG439" s="252"/>
      <c r="AH439" s="252"/>
      <c r="AI439" s="252"/>
      <c r="AJ439" s="252"/>
      <c r="AK439" s="252"/>
      <c r="AL439" s="252"/>
      <c r="AM439" s="252"/>
      <c r="AN439" s="252"/>
      <c r="AO439" s="252"/>
      <c r="AP439" s="252"/>
      <c r="AQ439" s="252"/>
      <c r="AR439" s="252"/>
      <c r="AS439" s="252"/>
      <c r="AT439" s="252"/>
      <c r="AU439" s="252"/>
      <c r="AV439" s="252"/>
      <c r="AW439" s="252"/>
      <c r="AX439" s="252"/>
      <c r="AY439" s="252"/>
      <c r="AZ439" s="252"/>
      <c r="BA439" s="252"/>
      <c r="BB439" s="252"/>
      <c r="BC439" s="252"/>
      <c r="BD439" s="252"/>
      <c r="BE439" s="252"/>
      <c r="BF439" s="252"/>
      <c r="BG439" s="252"/>
      <c r="BH439" s="252"/>
      <c r="BI439" s="252"/>
      <c r="BJ439" s="252"/>
      <c r="BK439" s="252"/>
      <c r="BL439" s="252"/>
      <c r="BM439" s="252"/>
      <c r="BN439" s="252"/>
      <c r="BO439" s="252"/>
      <c r="BP439" s="252"/>
      <c r="BQ439" s="252"/>
      <c r="BR439" s="252"/>
      <c r="BS439" s="252"/>
      <c r="BT439" s="252"/>
      <c r="BU439" s="252"/>
      <c r="BV439" s="252"/>
      <c r="BW439" s="252"/>
      <c r="BX439" s="252"/>
      <c r="BY439" s="252"/>
      <c r="BZ439" s="252"/>
      <c r="CA439" s="252"/>
      <c r="CB439" s="252"/>
      <c r="CC439" s="252"/>
      <c r="CD439" s="252"/>
      <c r="CE439" s="251"/>
      <c r="CF439" s="251"/>
      <c r="CG439" s="251"/>
      <c r="CH439" s="251"/>
      <c r="CI439" s="251"/>
      <c r="CJ439" s="251"/>
      <c r="CK439" s="251"/>
      <c r="CL439" s="251"/>
      <c r="CM439" s="251"/>
      <c r="CN439" s="251"/>
      <c r="CO439" s="251"/>
      <c r="CP439" s="251"/>
      <c r="CQ439" s="251"/>
    </row>
    <row r="440" spans="1:95" s="253" customFormat="1" ht="67.7" customHeight="1" thickBot="1" x14ac:dyDescent="0.25">
      <c r="A440" s="372"/>
      <c r="B440" s="479" t="s">
        <v>413</v>
      </c>
      <c r="C440" s="483" t="s">
        <v>777</v>
      </c>
      <c r="D440" s="668"/>
      <c r="E440" s="672"/>
      <c r="F440" s="668"/>
      <c r="G440" s="672"/>
      <c r="H440" s="668"/>
      <c r="I440" s="672"/>
      <c r="J440" s="668"/>
      <c r="K440" s="672"/>
      <c r="L440" s="668"/>
      <c r="M440" s="672"/>
      <c r="N440" s="668"/>
      <c r="O440" s="672"/>
      <c r="P440" s="668"/>
      <c r="Q440" s="672"/>
      <c r="R440" s="668"/>
      <c r="S440" s="672"/>
      <c r="T440" s="668"/>
      <c r="U440" s="672"/>
      <c r="V440" s="668"/>
      <c r="W440" s="672"/>
      <c r="X440" s="262"/>
      <c r="Y440" s="175">
        <f>IF(OR(D440="s",F440="s",H440="s",J440="s",L440="s",N440="s",P440="s",R440="s",T440="s",V440="s"), 0, IF(OR(D440="a",F440="a",H440="a",J440="a",L440="a",N440="a",P440="a",R440="a",T440="a",V440="a"),Z440,0))</f>
        <v>0</v>
      </c>
      <c r="Z440" s="368">
        <v>25</v>
      </c>
      <c r="AA440" s="60">
        <f>IF((COUNTIF(D440:W440,"a")+COUNTIF(D440:W440,"s"))&gt;0,IF(OR((COUNTIF(D438:W439,"a")+COUNTIF(D438:W439,"s"))),0,COUNTIF(D440:W440,"a")+COUNTIF(D440:W440,"s")),COUNTIF(D440:W440,"a")+COUNTIF(D440:W440,"s"))</f>
        <v>0</v>
      </c>
      <c r="AB440" s="249"/>
      <c r="AC440" s="252"/>
      <c r="AD440" s="222"/>
      <c r="AE440" s="252"/>
      <c r="AF440" s="252"/>
      <c r="AG440" s="252"/>
      <c r="AH440" s="252"/>
      <c r="AI440" s="252"/>
      <c r="AJ440" s="252"/>
      <c r="AK440" s="252"/>
      <c r="AL440" s="252"/>
      <c r="AM440" s="252"/>
      <c r="AN440" s="252"/>
      <c r="AO440" s="252"/>
      <c r="AP440" s="252"/>
      <c r="AQ440" s="252"/>
      <c r="AR440" s="252"/>
      <c r="AS440" s="252"/>
      <c r="AT440" s="252"/>
      <c r="AU440" s="252"/>
      <c r="AV440" s="252"/>
      <c r="AW440" s="252"/>
      <c r="AX440" s="252"/>
      <c r="AY440" s="252"/>
      <c r="AZ440" s="252"/>
      <c r="BA440" s="252"/>
      <c r="BB440" s="252"/>
      <c r="BC440" s="252"/>
      <c r="BD440" s="252"/>
      <c r="BE440" s="252"/>
      <c r="BF440" s="252"/>
      <c r="BG440" s="252"/>
      <c r="BH440" s="252"/>
      <c r="BI440" s="252"/>
      <c r="BJ440" s="252"/>
      <c r="BK440" s="252"/>
      <c r="BL440" s="252"/>
      <c r="BM440" s="252"/>
      <c r="BN440" s="252"/>
      <c r="BO440" s="252"/>
      <c r="BP440" s="252"/>
      <c r="BQ440" s="252"/>
      <c r="BR440" s="252"/>
      <c r="BS440" s="252"/>
      <c r="BT440" s="252"/>
      <c r="BU440" s="252"/>
      <c r="BV440" s="252"/>
      <c r="BW440" s="252"/>
      <c r="BX440" s="252"/>
      <c r="BY440" s="252"/>
      <c r="BZ440" s="252"/>
      <c r="CA440" s="252"/>
      <c r="CB440" s="252"/>
      <c r="CC440" s="252"/>
      <c r="CD440" s="252"/>
      <c r="CE440" s="251"/>
      <c r="CF440" s="251"/>
      <c r="CG440" s="251"/>
      <c r="CH440" s="251"/>
      <c r="CI440" s="251"/>
      <c r="CJ440" s="251"/>
      <c r="CK440" s="251"/>
      <c r="CL440" s="251"/>
      <c r="CM440" s="251"/>
      <c r="CN440" s="251"/>
      <c r="CO440" s="251"/>
      <c r="CP440" s="251"/>
      <c r="CQ440" s="251"/>
    </row>
    <row r="441" spans="1:95" s="253" customFormat="1" ht="21" customHeight="1" thickTop="1" thickBot="1" x14ac:dyDescent="0.25">
      <c r="A441" s="372"/>
      <c r="B441" s="234"/>
      <c r="C441" s="150"/>
      <c r="D441" s="679" t="s">
        <v>198</v>
      </c>
      <c r="E441" s="683"/>
      <c r="F441" s="683"/>
      <c r="G441" s="683"/>
      <c r="H441" s="683"/>
      <c r="I441" s="683"/>
      <c r="J441" s="683"/>
      <c r="K441" s="683"/>
      <c r="L441" s="683"/>
      <c r="M441" s="683"/>
      <c r="N441" s="683"/>
      <c r="O441" s="683"/>
      <c r="P441" s="683"/>
      <c r="Q441" s="683"/>
      <c r="R441" s="683"/>
      <c r="S441" s="683"/>
      <c r="T441" s="683"/>
      <c r="U441" s="683"/>
      <c r="V441" s="683"/>
      <c r="W441" s="683"/>
      <c r="X441" s="739"/>
      <c r="Y441" s="22">
        <f>SUM(Y438:Y440)</f>
        <v>0</v>
      </c>
      <c r="Z441" s="370">
        <f>SUM(Z438)</f>
        <v>60</v>
      </c>
      <c r="AA441" s="60"/>
      <c r="AB441" s="251"/>
      <c r="AC441" s="252"/>
      <c r="AD441" s="222"/>
      <c r="AE441" s="252"/>
      <c r="AF441" s="252"/>
      <c r="AG441" s="252"/>
      <c r="AH441" s="252"/>
      <c r="AI441" s="252"/>
      <c r="AJ441" s="252"/>
      <c r="AK441" s="252"/>
      <c r="AL441" s="252"/>
      <c r="AM441" s="252"/>
      <c r="AN441" s="252"/>
      <c r="AO441" s="252"/>
      <c r="AP441" s="252"/>
      <c r="AQ441" s="252"/>
      <c r="AR441" s="252"/>
      <c r="AS441" s="252"/>
      <c r="AT441" s="252"/>
      <c r="AU441" s="252"/>
      <c r="AV441" s="252"/>
      <c r="AW441" s="252"/>
      <c r="AX441" s="252"/>
      <c r="AY441" s="252"/>
      <c r="AZ441" s="252"/>
      <c r="BA441" s="252"/>
      <c r="BB441" s="252"/>
      <c r="BC441" s="252"/>
      <c r="BD441" s="252"/>
      <c r="BE441" s="252"/>
      <c r="BF441" s="252"/>
      <c r="BG441" s="252"/>
      <c r="BH441" s="252"/>
      <c r="BI441" s="252"/>
      <c r="BJ441" s="252"/>
      <c r="BK441" s="252"/>
      <c r="BL441" s="252"/>
      <c r="BM441" s="252"/>
      <c r="BN441" s="252"/>
      <c r="BO441" s="252"/>
      <c r="BP441" s="252"/>
      <c r="BQ441" s="252"/>
      <c r="BR441" s="252"/>
      <c r="BS441" s="252"/>
      <c r="BT441" s="252"/>
      <c r="BU441" s="252"/>
      <c r="BV441" s="252"/>
      <c r="BW441" s="252"/>
      <c r="BX441" s="252"/>
      <c r="BY441" s="252"/>
      <c r="BZ441" s="252"/>
      <c r="CA441" s="252"/>
      <c r="CB441" s="252"/>
      <c r="CC441" s="252"/>
      <c r="CD441" s="252"/>
      <c r="CE441" s="251"/>
      <c r="CF441" s="251"/>
      <c r="CG441" s="251"/>
      <c r="CH441" s="251"/>
      <c r="CI441" s="251"/>
      <c r="CJ441" s="251"/>
      <c r="CK441" s="251"/>
      <c r="CL441" s="251"/>
      <c r="CM441" s="251"/>
      <c r="CN441" s="251"/>
      <c r="CO441" s="251"/>
      <c r="CP441" s="251"/>
      <c r="CQ441" s="251"/>
    </row>
    <row r="442" spans="1:95" s="253" customFormat="1" ht="21" customHeight="1" thickBot="1" x14ac:dyDescent="0.25">
      <c r="A442" s="361"/>
      <c r="B442" s="329"/>
      <c r="C442" s="167"/>
      <c r="D442" s="705"/>
      <c r="E442" s="720"/>
      <c r="F442" s="774">
        <v>0</v>
      </c>
      <c r="G442" s="677"/>
      <c r="H442" s="677"/>
      <c r="I442" s="677"/>
      <c r="J442" s="677"/>
      <c r="K442" s="677"/>
      <c r="L442" s="677"/>
      <c r="M442" s="677"/>
      <c r="N442" s="677"/>
      <c r="O442" s="677"/>
      <c r="P442" s="677"/>
      <c r="Q442" s="677"/>
      <c r="R442" s="677"/>
      <c r="S442" s="677"/>
      <c r="T442" s="677"/>
      <c r="U442" s="677"/>
      <c r="V442" s="677"/>
      <c r="W442" s="677"/>
      <c r="X442" s="677"/>
      <c r="Y442" s="677"/>
      <c r="Z442" s="678"/>
      <c r="AA442" s="60"/>
      <c r="AB442" s="251"/>
      <c r="AC442" s="252"/>
      <c r="AD442" s="222"/>
      <c r="AE442" s="252"/>
      <c r="AF442" s="252"/>
      <c r="AG442" s="252"/>
      <c r="AH442" s="252"/>
      <c r="AI442" s="252"/>
      <c r="AJ442" s="252"/>
      <c r="AK442" s="252"/>
      <c r="AL442" s="252"/>
      <c r="AM442" s="252"/>
      <c r="AN442" s="252"/>
      <c r="AO442" s="252"/>
      <c r="AP442" s="252"/>
      <c r="AQ442" s="252"/>
      <c r="AR442" s="252"/>
      <c r="AS442" s="252"/>
      <c r="AT442" s="252"/>
      <c r="AU442" s="252"/>
      <c r="AV442" s="252"/>
      <c r="AW442" s="252"/>
      <c r="AX442" s="252"/>
      <c r="AY442" s="252"/>
      <c r="AZ442" s="252"/>
      <c r="BA442" s="252"/>
      <c r="BB442" s="252"/>
      <c r="BC442" s="252"/>
      <c r="BD442" s="252"/>
      <c r="BE442" s="252"/>
      <c r="BF442" s="252"/>
      <c r="BG442" s="252"/>
      <c r="BH442" s="252"/>
      <c r="BI442" s="252"/>
      <c r="BJ442" s="252"/>
      <c r="BK442" s="252"/>
      <c r="BL442" s="252"/>
      <c r="BM442" s="252"/>
      <c r="BN442" s="252"/>
      <c r="BO442" s="252"/>
      <c r="BP442" s="252"/>
      <c r="BQ442" s="252"/>
      <c r="BR442" s="252"/>
      <c r="BS442" s="252"/>
      <c r="BT442" s="252"/>
      <c r="BU442" s="252"/>
      <c r="BV442" s="252"/>
      <c r="BW442" s="252"/>
      <c r="BX442" s="252"/>
      <c r="BY442" s="252"/>
      <c r="BZ442" s="252"/>
      <c r="CA442" s="252"/>
      <c r="CB442" s="252"/>
      <c r="CC442" s="252"/>
      <c r="CD442" s="252"/>
      <c r="CE442" s="251"/>
      <c r="CF442" s="251"/>
      <c r="CG442" s="251"/>
      <c r="CH442" s="251"/>
      <c r="CI442" s="251"/>
      <c r="CJ442" s="251"/>
      <c r="CK442" s="251"/>
      <c r="CL442" s="251"/>
      <c r="CM442" s="251"/>
      <c r="CN442" s="251"/>
      <c r="CO442" s="251"/>
      <c r="CP442" s="251"/>
      <c r="CQ442" s="251"/>
    </row>
    <row r="443" spans="1:95" s="253" customFormat="1" ht="30" customHeight="1" thickBot="1" x14ac:dyDescent="0.25">
      <c r="A443" s="358"/>
      <c r="B443" s="287" t="s">
        <v>438</v>
      </c>
      <c r="C443" s="163" t="s">
        <v>60</v>
      </c>
      <c r="D443" s="264"/>
      <c r="E443" s="265"/>
      <c r="F443" s="326"/>
      <c r="G443" s="327"/>
      <c r="H443" s="29" t="s">
        <v>569</v>
      </c>
      <c r="I443" s="265"/>
      <c r="J443" s="469"/>
      <c r="K443" s="327"/>
      <c r="L443" s="264"/>
      <c r="M443" s="265"/>
      <c r="N443" s="326"/>
      <c r="O443" s="327"/>
      <c r="P443" s="29" t="s">
        <v>569</v>
      </c>
      <c r="Q443" s="265"/>
      <c r="R443" s="326"/>
      <c r="S443" s="327"/>
      <c r="T443" s="264"/>
      <c r="U443" s="265"/>
      <c r="V443" s="326"/>
      <c r="W443" s="327"/>
      <c r="X443" s="328"/>
      <c r="Y443" s="328"/>
      <c r="Z443" s="388"/>
      <c r="AA443" s="60"/>
      <c r="AB443" s="251"/>
      <c r="AC443" s="252"/>
      <c r="AD443" s="222"/>
      <c r="AE443" s="252"/>
      <c r="AF443" s="252"/>
      <c r="AG443" s="252"/>
      <c r="AH443" s="252"/>
      <c r="AI443" s="252"/>
      <c r="AJ443" s="252"/>
      <c r="AK443" s="252"/>
      <c r="AL443" s="252"/>
      <c r="AM443" s="252"/>
      <c r="AN443" s="252"/>
      <c r="AO443" s="252"/>
      <c r="AP443" s="252"/>
      <c r="AQ443" s="252"/>
      <c r="AR443" s="252"/>
      <c r="AS443" s="252"/>
      <c r="AT443" s="252"/>
      <c r="AU443" s="252"/>
      <c r="AV443" s="252"/>
      <c r="AW443" s="252"/>
      <c r="AX443" s="252"/>
      <c r="AY443" s="252"/>
      <c r="AZ443" s="252"/>
      <c r="BA443" s="252"/>
      <c r="BB443" s="252"/>
      <c r="BC443" s="252"/>
      <c r="BD443" s="252"/>
      <c r="BE443" s="252"/>
      <c r="BF443" s="252"/>
      <c r="BG443" s="252"/>
      <c r="BH443" s="252"/>
      <c r="BI443" s="252"/>
      <c r="BJ443" s="252"/>
      <c r="BK443" s="252"/>
      <c r="BL443" s="252"/>
      <c r="BM443" s="252"/>
      <c r="BN443" s="252"/>
      <c r="BO443" s="252"/>
      <c r="BP443" s="252"/>
      <c r="BQ443" s="252"/>
      <c r="BR443" s="252"/>
      <c r="BS443" s="252"/>
      <c r="BT443" s="252"/>
      <c r="BU443" s="252"/>
      <c r="BV443" s="252"/>
      <c r="BW443" s="252"/>
      <c r="BX443" s="252"/>
      <c r="BY443" s="252"/>
      <c r="BZ443" s="252"/>
      <c r="CA443" s="252"/>
      <c r="CB443" s="252"/>
      <c r="CC443" s="252"/>
      <c r="CD443" s="252"/>
      <c r="CE443" s="251"/>
      <c r="CF443" s="251"/>
      <c r="CG443" s="251"/>
      <c r="CH443" s="251"/>
      <c r="CI443" s="251"/>
      <c r="CJ443" s="251"/>
      <c r="CK443" s="251"/>
      <c r="CL443" s="251"/>
      <c r="CM443" s="251"/>
      <c r="CN443" s="251"/>
      <c r="CO443" s="251"/>
      <c r="CP443" s="251"/>
      <c r="CQ443" s="251"/>
    </row>
    <row r="444" spans="1:95" s="253" customFormat="1" ht="45" customHeight="1" thickBot="1" x14ac:dyDescent="0.25">
      <c r="A444" s="372"/>
      <c r="B444" s="261" t="s">
        <v>439</v>
      </c>
      <c r="C444" s="119" t="s">
        <v>61</v>
      </c>
      <c r="D444" s="633"/>
      <c r="E444" s="688"/>
      <c r="F444" s="633"/>
      <c r="G444" s="688"/>
      <c r="H444" s="633"/>
      <c r="I444" s="688"/>
      <c r="J444" s="633"/>
      <c r="K444" s="688"/>
      <c r="L444" s="633"/>
      <c r="M444" s="688"/>
      <c r="N444" s="633"/>
      <c r="O444" s="688"/>
      <c r="P444" s="633"/>
      <c r="Q444" s="688"/>
      <c r="R444" s="633"/>
      <c r="S444" s="688"/>
      <c r="T444" s="633"/>
      <c r="U444" s="688"/>
      <c r="V444" s="633"/>
      <c r="W444" s="688"/>
      <c r="X444" s="188"/>
      <c r="Y444" s="110">
        <f>IF(OR(D444="s",F444="s",H444="s",J444="s",L444="s",N444="s",P444="s",R444="s",T444="s",V444="s"), 0, IF(OR(D444="a",F444="a",H444="a",J444="a",L444="a",N444="a",P444="a",R444="a",T444="a",V444="a",X444="na"),Z444,0))</f>
        <v>0</v>
      </c>
      <c r="Z444" s="387">
        <v>20</v>
      </c>
      <c r="AA444" s="60">
        <f>COUNTIF(D444:W444,"a")+COUNTIF(D444:W444,"s")+COUNTIF(X444,"na")</f>
        <v>0</v>
      </c>
      <c r="AB444" s="437"/>
      <c r="AC444" s="252"/>
      <c r="AD444" s="222"/>
      <c r="AE444" s="252"/>
      <c r="AF444" s="252"/>
      <c r="AG444" s="252"/>
      <c r="AH444" s="252"/>
      <c r="AI444" s="252"/>
      <c r="AJ444" s="252"/>
      <c r="AK444" s="252"/>
      <c r="AL444" s="252"/>
      <c r="AM444" s="252"/>
      <c r="AN444" s="252"/>
      <c r="AO444" s="252"/>
      <c r="AP444" s="252"/>
      <c r="AQ444" s="252"/>
      <c r="AR444" s="252"/>
      <c r="AS444" s="252"/>
      <c r="AT444" s="252"/>
      <c r="AU444" s="252"/>
      <c r="AV444" s="252"/>
      <c r="AW444" s="252"/>
      <c r="AX444" s="252"/>
      <c r="AY444" s="252"/>
      <c r="AZ444" s="252"/>
      <c r="BA444" s="252"/>
      <c r="BB444" s="252"/>
      <c r="BC444" s="252"/>
      <c r="BD444" s="252"/>
      <c r="BE444" s="252"/>
      <c r="BF444" s="252"/>
      <c r="BG444" s="252"/>
      <c r="BH444" s="252"/>
      <c r="BI444" s="252"/>
      <c r="BJ444" s="252"/>
      <c r="BK444" s="252"/>
      <c r="BL444" s="252"/>
      <c r="BM444" s="252"/>
      <c r="BN444" s="252"/>
      <c r="BO444" s="252"/>
      <c r="BP444" s="252"/>
      <c r="BQ444" s="252"/>
      <c r="BR444" s="252"/>
      <c r="BS444" s="252"/>
      <c r="BT444" s="252"/>
      <c r="BU444" s="252"/>
      <c r="BV444" s="252"/>
      <c r="BW444" s="252"/>
      <c r="BX444" s="252"/>
      <c r="BY444" s="252"/>
      <c r="BZ444" s="252"/>
      <c r="CA444" s="252"/>
      <c r="CB444" s="252"/>
      <c r="CC444" s="252"/>
      <c r="CD444" s="252"/>
      <c r="CE444" s="251"/>
      <c r="CF444" s="251"/>
      <c r="CG444" s="251"/>
      <c r="CH444" s="251"/>
      <c r="CI444" s="251"/>
      <c r="CJ444" s="251"/>
      <c r="CK444" s="251"/>
      <c r="CL444" s="251"/>
      <c r="CM444" s="251"/>
      <c r="CN444" s="251"/>
      <c r="CO444" s="251"/>
      <c r="CP444" s="251"/>
      <c r="CQ444" s="251"/>
    </row>
    <row r="445" spans="1:95" s="253" customFormat="1" ht="21" customHeight="1" thickTop="1" thickBot="1" x14ac:dyDescent="0.25">
      <c r="A445" s="372"/>
      <c r="B445" s="234"/>
      <c r="C445" s="150"/>
      <c r="D445" s="679" t="s">
        <v>198</v>
      </c>
      <c r="E445" s="683"/>
      <c r="F445" s="683"/>
      <c r="G445" s="683"/>
      <c r="H445" s="683"/>
      <c r="I445" s="683"/>
      <c r="J445" s="683"/>
      <c r="K445" s="683"/>
      <c r="L445" s="683"/>
      <c r="M445" s="683"/>
      <c r="N445" s="683"/>
      <c r="O445" s="683"/>
      <c r="P445" s="683"/>
      <c r="Q445" s="683"/>
      <c r="R445" s="683"/>
      <c r="S445" s="683"/>
      <c r="T445" s="683"/>
      <c r="U445" s="683"/>
      <c r="V445" s="683"/>
      <c r="W445" s="683"/>
      <c r="X445" s="739"/>
      <c r="Y445" s="22">
        <f>SUM(Y444:Y444)</f>
        <v>0</v>
      </c>
      <c r="Z445" s="370">
        <f>SUM(Z444:Z444)</f>
        <v>20</v>
      </c>
      <c r="AA445" s="60"/>
      <c r="AB445" s="251"/>
      <c r="AC445" s="252"/>
      <c r="AD445" s="222"/>
      <c r="AE445" s="252"/>
      <c r="AF445" s="252"/>
      <c r="AG445" s="252"/>
      <c r="AH445" s="252"/>
      <c r="AI445" s="252"/>
      <c r="AJ445" s="252"/>
      <c r="AK445" s="252"/>
      <c r="AL445" s="252"/>
      <c r="AM445" s="252"/>
      <c r="AN445" s="252"/>
      <c r="AO445" s="252"/>
      <c r="AP445" s="252"/>
      <c r="AQ445" s="252"/>
      <c r="AR445" s="252"/>
      <c r="AS445" s="252"/>
      <c r="AT445" s="252"/>
      <c r="AU445" s="252"/>
      <c r="AV445" s="252"/>
      <c r="AW445" s="252"/>
      <c r="AX445" s="252"/>
      <c r="AY445" s="252"/>
      <c r="AZ445" s="252"/>
      <c r="BA445" s="252"/>
      <c r="BB445" s="252"/>
      <c r="BC445" s="252"/>
      <c r="BD445" s="252"/>
      <c r="BE445" s="252"/>
      <c r="BF445" s="252"/>
      <c r="BG445" s="252"/>
      <c r="BH445" s="252"/>
      <c r="BI445" s="252"/>
      <c r="BJ445" s="252"/>
      <c r="BK445" s="252"/>
      <c r="BL445" s="252"/>
      <c r="BM445" s="252"/>
      <c r="BN445" s="252"/>
      <c r="BO445" s="252"/>
      <c r="BP445" s="252"/>
      <c r="BQ445" s="252"/>
      <c r="BR445" s="252"/>
      <c r="BS445" s="252"/>
      <c r="BT445" s="252"/>
      <c r="BU445" s="252"/>
      <c r="BV445" s="252"/>
      <c r="BW445" s="252"/>
      <c r="BX445" s="252"/>
      <c r="BY445" s="252"/>
      <c r="BZ445" s="252"/>
      <c r="CA445" s="252"/>
      <c r="CB445" s="252"/>
      <c r="CC445" s="252"/>
      <c r="CD445" s="252"/>
      <c r="CE445" s="251"/>
      <c r="CF445" s="251"/>
      <c r="CG445" s="251"/>
      <c r="CH445" s="251"/>
      <c r="CI445" s="251"/>
      <c r="CJ445" s="251"/>
      <c r="CK445" s="251"/>
      <c r="CL445" s="251"/>
      <c r="CM445" s="251"/>
      <c r="CN445" s="251"/>
      <c r="CO445" s="251"/>
      <c r="CP445" s="251"/>
      <c r="CQ445" s="251"/>
    </row>
    <row r="446" spans="1:95" s="253" customFormat="1" ht="21" customHeight="1" thickBot="1" x14ac:dyDescent="0.25">
      <c r="A446" s="372"/>
      <c r="B446" s="329"/>
      <c r="C446" s="167"/>
      <c r="D446" s="705"/>
      <c r="E446" s="720"/>
      <c r="F446" s="919">
        <v>0</v>
      </c>
      <c r="G446" s="677"/>
      <c r="H446" s="677"/>
      <c r="I446" s="677"/>
      <c r="J446" s="677"/>
      <c r="K446" s="677"/>
      <c r="L446" s="677"/>
      <c r="M446" s="677"/>
      <c r="N446" s="677"/>
      <c r="O446" s="677"/>
      <c r="P446" s="677"/>
      <c r="Q446" s="677"/>
      <c r="R446" s="677"/>
      <c r="S446" s="677"/>
      <c r="T446" s="677"/>
      <c r="U446" s="677"/>
      <c r="V446" s="677"/>
      <c r="W446" s="677"/>
      <c r="X446" s="677"/>
      <c r="Y446" s="677"/>
      <c r="Z446" s="678"/>
      <c r="AA446" s="60"/>
      <c r="AB446" s="251"/>
      <c r="AC446" s="252"/>
      <c r="AD446" s="222"/>
      <c r="AE446" s="252"/>
      <c r="AF446" s="252"/>
      <c r="AG446" s="252"/>
      <c r="AH446" s="252"/>
      <c r="AI446" s="252"/>
      <c r="AJ446" s="252"/>
      <c r="AK446" s="252"/>
      <c r="AL446" s="252"/>
      <c r="AM446" s="252"/>
      <c r="AN446" s="252"/>
      <c r="AO446" s="252"/>
      <c r="AP446" s="252"/>
      <c r="AQ446" s="252"/>
      <c r="AR446" s="252"/>
      <c r="AS446" s="252"/>
      <c r="AT446" s="252"/>
      <c r="AU446" s="252"/>
      <c r="AV446" s="252"/>
      <c r="AW446" s="252"/>
      <c r="AX446" s="252"/>
      <c r="AY446" s="252"/>
      <c r="AZ446" s="252"/>
      <c r="BA446" s="252"/>
      <c r="BB446" s="252"/>
      <c r="BC446" s="252"/>
      <c r="BD446" s="252"/>
      <c r="BE446" s="252"/>
      <c r="BF446" s="252"/>
      <c r="BG446" s="252"/>
      <c r="BH446" s="252"/>
      <c r="BI446" s="252"/>
      <c r="BJ446" s="252"/>
      <c r="BK446" s="252"/>
      <c r="BL446" s="252"/>
      <c r="BM446" s="252"/>
      <c r="BN446" s="252"/>
      <c r="BO446" s="252"/>
      <c r="BP446" s="252"/>
      <c r="BQ446" s="252"/>
      <c r="BR446" s="252"/>
      <c r="BS446" s="252"/>
      <c r="BT446" s="252"/>
      <c r="BU446" s="252"/>
      <c r="BV446" s="252"/>
      <c r="BW446" s="252"/>
      <c r="BX446" s="252"/>
      <c r="BY446" s="252"/>
      <c r="BZ446" s="252"/>
      <c r="CA446" s="252"/>
      <c r="CB446" s="252"/>
      <c r="CC446" s="252"/>
      <c r="CD446" s="252"/>
      <c r="CE446" s="251"/>
      <c r="CF446" s="251"/>
      <c r="CG446" s="251"/>
      <c r="CH446" s="251"/>
      <c r="CI446" s="251"/>
      <c r="CJ446" s="251"/>
      <c r="CK446" s="251"/>
      <c r="CL446" s="251"/>
      <c r="CM446" s="251"/>
      <c r="CN446" s="251"/>
      <c r="CO446" s="251"/>
      <c r="CP446" s="251"/>
      <c r="CQ446" s="251"/>
    </row>
    <row r="447" spans="1:95" s="253" customFormat="1" ht="30" customHeight="1" thickBot="1" x14ac:dyDescent="0.25">
      <c r="A447" s="372"/>
      <c r="B447" s="254" t="s">
        <v>75</v>
      </c>
      <c r="C447" s="159" t="s">
        <v>62</v>
      </c>
      <c r="D447" s="255"/>
      <c r="E447" s="256"/>
      <c r="F447" s="257"/>
      <c r="G447" s="258"/>
      <c r="H447" s="24" t="s">
        <v>569</v>
      </c>
      <c r="I447" s="256"/>
      <c r="J447" s="259"/>
      <c r="K447" s="258"/>
      <c r="L447" s="255"/>
      <c r="M447" s="256"/>
      <c r="N447" s="257"/>
      <c r="O447" s="258"/>
      <c r="P447" s="24" t="s">
        <v>569</v>
      </c>
      <c r="Q447" s="256"/>
      <c r="R447" s="257"/>
      <c r="S447" s="258"/>
      <c r="T447" s="255"/>
      <c r="U447" s="256"/>
      <c r="V447" s="257"/>
      <c r="W447" s="258"/>
      <c r="X447" s="260"/>
      <c r="Y447" s="260"/>
      <c r="Z447" s="366"/>
      <c r="AA447" s="60"/>
      <c r="AB447" s="251"/>
      <c r="AC447" s="252"/>
      <c r="AD447" s="222"/>
      <c r="AE447" s="252"/>
      <c r="AF447" s="252"/>
      <c r="AG447" s="252"/>
      <c r="AH447" s="252"/>
      <c r="AI447" s="252"/>
      <c r="AJ447" s="252"/>
      <c r="AK447" s="252"/>
      <c r="AL447" s="252"/>
      <c r="AM447" s="252"/>
      <c r="AN447" s="252"/>
      <c r="AO447" s="252"/>
      <c r="AP447" s="252"/>
      <c r="AQ447" s="252"/>
      <c r="AR447" s="252"/>
      <c r="AS447" s="252"/>
      <c r="AT447" s="252"/>
      <c r="AU447" s="252"/>
      <c r="AV447" s="252"/>
      <c r="AW447" s="252"/>
      <c r="AX447" s="252"/>
      <c r="AY447" s="252"/>
      <c r="AZ447" s="252"/>
      <c r="BA447" s="252"/>
      <c r="BB447" s="252"/>
      <c r="BC447" s="252"/>
      <c r="BD447" s="252"/>
      <c r="BE447" s="252"/>
      <c r="BF447" s="252"/>
      <c r="BG447" s="252"/>
      <c r="BH447" s="252"/>
      <c r="BI447" s="252"/>
      <c r="BJ447" s="252"/>
      <c r="BK447" s="252"/>
      <c r="BL447" s="252"/>
      <c r="BM447" s="252"/>
      <c r="BN447" s="252"/>
      <c r="BO447" s="252"/>
      <c r="BP447" s="252"/>
      <c r="BQ447" s="252"/>
      <c r="BR447" s="252"/>
      <c r="BS447" s="252"/>
      <c r="BT447" s="252"/>
      <c r="BU447" s="252"/>
      <c r="BV447" s="252"/>
      <c r="BW447" s="252"/>
      <c r="BX447" s="252"/>
      <c r="BY447" s="252"/>
      <c r="BZ447" s="252"/>
      <c r="CA447" s="252"/>
      <c r="CB447" s="252"/>
      <c r="CC447" s="252"/>
      <c r="CD447" s="252"/>
      <c r="CE447" s="251"/>
      <c r="CF447" s="251"/>
      <c r="CG447" s="251"/>
      <c r="CH447" s="251"/>
      <c r="CI447" s="251"/>
      <c r="CJ447" s="251"/>
      <c r="CK447" s="251"/>
      <c r="CL447" s="251"/>
      <c r="CM447" s="251"/>
      <c r="CN447" s="251"/>
      <c r="CO447" s="251"/>
      <c r="CP447" s="251"/>
      <c r="CQ447" s="251"/>
    </row>
    <row r="448" spans="1:95" s="253" customFormat="1" ht="27.95" customHeight="1" x14ac:dyDescent="0.2">
      <c r="A448" s="372"/>
      <c r="B448" s="261" t="s">
        <v>210</v>
      </c>
      <c r="C448" s="119" t="s">
        <v>113</v>
      </c>
      <c r="D448" s="633"/>
      <c r="E448" s="688"/>
      <c r="F448" s="633"/>
      <c r="G448" s="688"/>
      <c r="H448" s="633"/>
      <c r="I448" s="688"/>
      <c r="J448" s="633"/>
      <c r="K448" s="688"/>
      <c r="L448" s="633"/>
      <c r="M448" s="688"/>
      <c r="N448" s="633"/>
      <c r="O448" s="688"/>
      <c r="P448" s="633"/>
      <c r="Q448" s="688"/>
      <c r="R448" s="633"/>
      <c r="S448" s="688"/>
      <c r="T448" s="633"/>
      <c r="U448" s="688"/>
      <c r="V448" s="633"/>
      <c r="W448" s="688"/>
      <c r="X448" s="262"/>
      <c r="Y448" s="110">
        <f t="shared" ref="Y448:Y453" si="53">IF(OR(D448="s",F448="s",H448="s",J448="s",L448="s",N448="s",P448="s",R448="s",T448="s",V448="s"), 0, IF(OR(D448="a",F448="a",H448="a",J448="a",L448="a",N448="a",P448="a",R448="a",T448="a",V448="a"),Z448,0))</f>
        <v>0</v>
      </c>
      <c r="Z448" s="371">
        <v>15</v>
      </c>
      <c r="AA448" s="60">
        <f>COUNTIF(D448:W448,"a")+COUNTIF(D448:W448,"s")</f>
        <v>0</v>
      </c>
      <c r="AB448" s="437"/>
      <c r="AC448" s="252"/>
      <c r="AD448" s="222"/>
      <c r="AE448" s="252"/>
      <c r="AF448" s="252"/>
      <c r="AG448" s="252"/>
      <c r="AH448" s="252"/>
      <c r="AI448" s="252"/>
      <c r="AJ448" s="252"/>
      <c r="AK448" s="252"/>
      <c r="AL448" s="252"/>
      <c r="AM448" s="252"/>
      <c r="AN448" s="252"/>
      <c r="AO448" s="252"/>
      <c r="AP448" s="252"/>
      <c r="AQ448" s="252"/>
      <c r="AR448" s="252"/>
      <c r="AS448" s="252"/>
      <c r="AT448" s="252"/>
      <c r="AU448" s="252"/>
      <c r="AV448" s="252"/>
      <c r="AW448" s="252"/>
      <c r="AX448" s="252"/>
      <c r="AY448" s="252"/>
      <c r="AZ448" s="252"/>
      <c r="BA448" s="252"/>
      <c r="BB448" s="252"/>
      <c r="BC448" s="252"/>
      <c r="BD448" s="252"/>
      <c r="BE448" s="252"/>
      <c r="BF448" s="252"/>
      <c r="BG448" s="252"/>
      <c r="BH448" s="252"/>
      <c r="BI448" s="252"/>
      <c r="BJ448" s="252"/>
      <c r="BK448" s="252"/>
      <c r="BL448" s="252"/>
      <c r="BM448" s="252"/>
      <c r="BN448" s="252"/>
      <c r="BO448" s="252"/>
      <c r="BP448" s="252"/>
      <c r="BQ448" s="252"/>
      <c r="BR448" s="252"/>
      <c r="BS448" s="252"/>
      <c r="BT448" s="252"/>
      <c r="BU448" s="252"/>
      <c r="BV448" s="252"/>
      <c r="BW448" s="252"/>
      <c r="BX448" s="252"/>
      <c r="BY448" s="252"/>
      <c r="BZ448" s="252"/>
      <c r="CA448" s="252"/>
      <c r="CB448" s="252"/>
      <c r="CC448" s="252"/>
      <c r="CD448" s="252"/>
      <c r="CE448" s="251"/>
      <c r="CF448" s="251"/>
      <c r="CG448" s="251"/>
      <c r="CH448" s="251"/>
      <c r="CI448" s="251"/>
      <c r="CJ448" s="251"/>
      <c r="CK448" s="251"/>
      <c r="CL448" s="251"/>
      <c r="CM448" s="251"/>
      <c r="CN448" s="251"/>
      <c r="CO448" s="251"/>
      <c r="CP448" s="251"/>
      <c r="CQ448" s="251"/>
    </row>
    <row r="449" spans="1:95" s="253" customFormat="1" ht="27.95" customHeight="1" x14ac:dyDescent="0.2">
      <c r="A449" s="372"/>
      <c r="B449" s="245" t="s">
        <v>211</v>
      </c>
      <c r="C449" s="139" t="s">
        <v>114</v>
      </c>
      <c r="D449" s="626"/>
      <c r="E449" s="673"/>
      <c r="F449" s="626"/>
      <c r="G449" s="673"/>
      <c r="H449" s="626"/>
      <c r="I449" s="673"/>
      <c r="J449" s="626"/>
      <c r="K449" s="673"/>
      <c r="L449" s="626"/>
      <c r="M449" s="673"/>
      <c r="N449" s="626"/>
      <c r="O449" s="673"/>
      <c r="P449" s="626"/>
      <c r="Q449" s="673"/>
      <c r="R449" s="626"/>
      <c r="S449" s="673"/>
      <c r="T449" s="626"/>
      <c r="U449" s="673"/>
      <c r="V449" s="626"/>
      <c r="W449" s="673"/>
      <c r="X449" s="262"/>
      <c r="Y449" s="110">
        <f t="shared" si="53"/>
        <v>0</v>
      </c>
      <c r="Z449" s="369">
        <v>10</v>
      </c>
      <c r="AA449" s="60">
        <f>COUNTIF(D449:W449,"a")+COUNTIF(D449:W449,"s")</f>
        <v>0</v>
      </c>
      <c r="AB449" s="437"/>
      <c r="AC449" s="252"/>
      <c r="AD449" s="222"/>
      <c r="AE449" s="252"/>
      <c r="AF449" s="252"/>
      <c r="AG449" s="252"/>
      <c r="AH449" s="252"/>
      <c r="AI449" s="252"/>
      <c r="AJ449" s="252"/>
      <c r="AK449" s="252"/>
      <c r="AL449" s="252"/>
      <c r="AM449" s="252"/>
      <c r="AN449" s="252"/>
      <c r="AO449" s="252"/>
      <c r="AP449" s="252"/>
      <c r="AQ449" s="252"/>
      <c r="AR449" s="252"/>
      <c r="AS449" s="252"/>
      <c r="AT449" s="252"/>
      <c r="AU449" s="252"/>
      <c r="AV449" s="252"/>
      <c r="AW449" s="252"/>
      <c r="AX449" s="252"/>
      <c r="AY449" s="252"/>
      <c r="AZ449" s="252"/>
      <c r="BA449" s="252"/>
      <c r="BB449" s="252"/>
      <c r="BC449" s="252"/>
      <c r="BD449" s="252"/>
      <c r="BE449" s="252"/>
      <c r="BF449" s="252"/>
      <c r="BG449" s="252"/>
      <c r="BH449" s="252"/>
      <c r="BI449" s="252"/>
      <c r="BJ449" s="252"/>
      <c r="BK449" s="252"/>
      <c r="BL449" s="252"/>
      <c r="BM449" s="252"/>
      <c r="BN449" s="252"/>
      <c r="BO449" s="252"/>
      <c r="BP449" s="252"/>
      <c r="BQ449" s="252"/>
      <c r="BR449" s="252"/>
      <c r="BS449" s="252"/>
      <c r="BT449" s="252"/>
      <c r="BU449" s="252"/>
      <c r="BV449" s="252"/>
      <c r="BW449" s="252"/>
      <c r="BX449" s="252"/>
      <c r="BY449" s="252"/>
      <c r="BZ449" s="252"/>
      <c r="CA449" s="252"/>
      <c r="CB449" s="252"/>
      <c r="CC449" s="252"/>
      <c r="CD449" s="252"/>
      <c r="CE449" s="251"/>
      <c r="CF449" s="251"/>
      <c r="CG449" s="251"/>
      <c r="CH449" s="251"/>
      <c r="CI449" s="251"/>
      <c r="CJ449" s="251"/>
      <c r="CK449" s="251"/>
      <c r="CL449" s="251"/>
      <c r="CM449" s="251"/>
      <c r="CN449" s="251"/>
      <c r="CO449" s="251"/>
      <c r="CP449" s="251"/>
      <c r="CQ449" s="251"/>
    </row>
    <row r="450" spans="1:95" s="253" customFormat="1" ht="45" customHeight="1" x14ac:dyDescent="0.2">
      <c r="A450" s="372"/>
      <c r="B450" s="245" t="s">
        <v>74</v>
      </c>
      <c r="C450" s="139" t="s">
        <v>115</v>
      </c>
      <c r="D450" s="668"/>
      <c r="E450" s="672"/>
      <c r="F450" s="668"/>
      <c r="G450" s="672"/>
      <c r="H450" s="668"/>
      <c r="I450" s="672"/>
      <c r="J450" s="668"/>
      <c r="K450" s="672"/>
      <c r="L450" s="668"/>
      <c r="M450" s="672"/>
      <c r="N450" s="668"/>
      <c r="O450" s="672"/>
      <c r="P450" s="668"/>
      <c r="Q450" s="672"/>
      <c r="R450" s="668"/>
      <c r="S450" s="672"/>
      <c r="T450" s="668"/>
      <c r="U450" s="672"/>
      <c r="V450" s="668"/>
      <c r="W450" s="672"/>
      <c r="X450" s="262"/>
      <c r="Y450" s="263">
        <f t="shared" si="53"/>
        <v>0</v>
      </c>
      <c r="Z450" s="369">
        <v>10</v>
      </c>
      <c r="AA450" s="60">
        <f>COUNTIF(D450:W450,"a")+COUNTIF(D450:W450,"s")</f>
        <v>0</v>
      </c>
      <c r="AB450" s="437"/>
      <c r="AC450" s="252"/>
      <c r="AD450" s="222"/>
      <c r="AE450" s="252"/>
      <c r="AF450" s="252"/>
      <c r="AG450" s="252"/>
      <c r="AH450" s="252"/>
      <c r="AI450" s="252"/>
      <c r="AJ450" s="252"/>
      <c r="AK450" s="252"/>
      <c r="AL450" s="252"/>
      <c r="AM450" s="252"/>
      <c r="AN450" s="252"/>
      <c r="AO450" s="252"/>
      <c r="AP450" s="252"/>
      <c r="AQ450" s="252"/>
      <c r="AR450" s="252"/>
      <c r="AS450" s="252"/>
      <c r="AT450" s="252"/>
      <c r="AU450" s="252"/>
      <c r="AV450" s="252"/>
      <c r="AW450" s="252"/>
      <c r="AX450" s="252"/>
      <c r="AY450" s="252"/>
      <c r="AZ450" s="252"/>
      <c r="BA450" s="252"/>
      <c r="BB450" s="252"/>
      <c r="BC450" s="252"/>
      <c r="BD450" s="252"/>
      <c r="BE450" s="252"/>
      <c r="BF450" s="252"/>
      <c r="BG450" s="252"/>
      <c r="BH450" s="252"/>
      <c r="BI450" s="252"/>
      <c r="BJ450" s="252"/>
      <c r="BK450" s="252"/>
      <c r="BL450" s="252"/>
      <c r="BM450" s="252"/>
      <c r="BN450" s="252"/>
      <c r="BO450" s="252"/>
      <c r="BP450" s="252"/>
      <c r="BQ450" s="252"/>
      <c r="BR450" s="252"/>
      <c r="BS450" s="252"/>
      <c r="BT450" s="252"/>
      <c r="BU450" s="252"/>
      <c r="BV450" s="252"/>
      <c r="BW450" s="252"/>
      <c r="BX450" s="252"/>
      <c r="BY450" s="252"/>
      <c r="BZ450" s="252"/>
      <c r="CA450" s="252"/>
      <c r="CB450" s="252"/>
      <c r="CC450" s="252"/>
      <c r="CD450" s="252"/>
      <c r="CE450" s="251"/>
      <c r="CF450" s="251"/>
      <c r="CG450" s="251"/>
      <c r="CH450" s="251"/>
      <c r="CI450" s="251"/>
      <c r="CJ450" s="251"/>
      <c r="CK450" s="251"/>
      <c r="CL450" s="251"/>
      <c r="CM450" s="251"/>
      <c r="CN450" s="251"/>
      <c r="CO450" s="251"/>
      <c r="CP450" s="251"/>
      <c r="CQ450" s="251"/>
    </row>
    <row r="451" spans="1:95" s="253" customFormat="1" ht="27.95" customHeight="1" x14ac:dyDescent="0.2">
      <c r="A451" s="372"/>
      <c r="B451" s="245" t="s">
        <v>73</v>
      </c>
      <c r="C451" s="139" t="s">
        <v>562</v>
      </c>
      <c r="D451" s="626"/>
      <c r="E451" s="673"/>
      <c r="F451" s="626"/>
      <c r="G451" s="673"/>
      <c r="H451" s="626"/>
      <c r="I451" s="673"/>
      <c r="J451" s="626"/>
      <c r="K451" s="673"/>
      <c r="L451" s="626"/>
      <c r="M451" s="673"/>
      <c r="N451" s="626"/>
      <c r="O451" s="673"/>
      <c r="P451" s="626"/>
      <c r="Q451" s="673"/>
      <c r="R451" s="626"/>
      <c r="S451" s="673"/>
      <c r="T451" s="626"/>
      <c r="U451" s="673"/>
      <c r="V451" s="626"/>
      <c r="W451" s="673"/>
      <c r="X451" s="262"/>
      <c r="Y451" s="110">
        <f t="shared" si="53"/>
        <v>0</v>
      </c>
      <c r="Z451" s="369">
        <v>10</v>
      </c>
      <c r="AA451" s="60">
        <f>COUNTIF(D451:W451,"a")+COUNTIF(D451:W451,"s")</f>
        <v>0</v>
      </c>
      <c r="AB451" s="437"/>
      <c r="AC451" s="252"/>
      <c r="AD451" s="222"/>
      <c r="AE451" s="252"/>
      <c r="AF451" s="252"/>
      <c r="AG451" s="252"/>
      <c r="AH451" s="252"/>
      <c r="AI451" s="252"/>
      <c r="AJ451" s="252"/>
      <c r="AK451" s="252"/>
      <c r="AL451" s="252"/>
      <c r="AM451" s="252"/>
      <c r="AN451" s="252"/>
      <c r="AO451" s="252"/>
      <c r="AP451" s="252"/>
      <c r="AQ451" s="252"/>
      <c r="AR451" s="252"/>
      <c r="AS451" s="252"/>
      <c r="AT451" s="252"/>
      <c r="AU451" s="252"/>
      <c r="AV451" s="252"/>
      <c r="AW451" s="252"/>
      <c r="AX451" s="252"/>
      <c r="AY451" s="252"/>
      <c r="AZ451" s="252"/>
      <c r="BA451" s="252"/>
      <c r="BB451" s="252"/>
      <c r="BC451" s="252"/>
      <c r="BD451" s="252"/>
      <c r="BE451" s="252"/>
      <c r="BF451" s="252"/>
      <c r="BG451" s="252"/>
      <c r="BH451" s="252"/>
      <c r="BI451" s="252"/>
      <c r="BJ451" s="252"/>
      <c r="BK451" s="252"/>
      <c r="BL451" s="252"/>
      <c r="BM451" s="252"/>
      <c r="BN451" s="252"/>
      <c r="BO451" s="252"/>
      <c r="BP451" s="252"/>
      <c r="BQ451" s="252"/>
      <c r="BR451" s="252"/>
      <c r="BS451" s="252"/>
      <c r="BT451" s="252"/>
      <c r="BU451" s="252"/>
      <c r="BV451" s="252"/>
      <c r="BW451" s="252"/>
      <c r="BX451" s="252"/>
      <c r="BY451" s="252"/>
      <c r="BZ451" s="252"/>
      <c r="CA451" s="252"/>
      <c r="CB451" s="252"/>
      <c r="CC451" s="252"/>
      <c r="CD451" s="252"/>
      <c r="CE451" s="251"/>
      <c r="CF451" s="251"/>
      <c r="CG451" s="251"/>
      <c r="CH451" s="251"/>
      <c r="CI451" s="251"/>
      <c r="CJ451" s="251"/>
      <c r="CK451" s="251"/>
      <c r="CL451" s="251"/>
      <c r="CM451" s="251"/>
      <c r="CN451" s="251"/>
      <c r="CO451" s="251"/>
      <c r="CP451" s="251"/>
      <c r="CQ451" s="251"/>
    </row>
    <row r="452" spans="1:95" s="253" customFormat="1" ht="45" customHeight="1" x14ac:dyDescent="0.2">
      <c r="A452" s="372"/>
      <c r="B452" s="245" t="s">
        <v>72</v>
      </c>
      <c r="C452" s="139" t="s">
        <v>5</v>
      </c>
      <c r="D452" s="626"/>
      <c r="E452" s="673"/>
      <c r="F452" s="626"/>
      <c r="G452" s="673"/>
      <c r="H452" s="626"/>
      <c r="I452" s="673"/>
      <c r="J452" s="626"/>
      <c r="K452" s="673"/>
      <c r="L452" s="626"/>
      <c r="M452" s="673"/>
      <c r="N452" s="626"/>
      <c r="O452" s="673"/>
      <c r="P452" s="626"/>
      <c r="Q452" s="673"/>
      <c r="R452" s="626"/>
      <c r="S452" s="673"/>
      <c r="T452" s="626"/>
      <c r="U452" s="673"/>
      <c r="V452" s="626"/>
      <c r="W452" s="673"/>
      <c r="X452" s="188"/>
      <c r="Y452" s="110">
        <f>IF(OR(D452="s",F452="s",H452="s",J452="s",L452="s",N452="s",P452="s",R452="s",T452="s",V452="s"), 0, IF(OR(D452="a",F452="a",H452="a",J452="a",L452="a",N452="a",P452="a",R452="a",T452="a",V452="a",X452="na"),Z452,0))</f>
        <v>0</v>
      </c>
      <c r="Z452" s="369">
        <v>10</v>
      </c>
      <c r="AA452" s="60">
        <f>COUNTIF(D452:W452,"a")+COUNTIF(D452:W452,"s")+COUNTIF(X452,"na")</f>
        <v>0</v>
      </c>
      <c r="AB452" s="437"/>
      <c r="AC452" s="266"/>
      <c r="AD452" s="222"/>
      <c r="AE452" s="252"/>
      <c r="AF452" s="252"/>
      <c r="AG452" s="252"/>
      <c r="AH452" s="252"/>
      <c r="AI452" s="252"/>
      <c r="AJ452" s="252"/>
      <c r="AK452" s="252"/>
      <c r="AL452" s="252"/>
      <c r="AM452" s="252"/>
      <c r="AN452" s="252"/>
      <c r="AO452" s="252"/>
      <c r="AP452" s="252"/>
      <c r="AQ452" s="252"/>
      <c r="AR452" s="252"/>
      <c r="AS452" s="252"/>
      <c r="AT452" s="252"/>
      <c r="AU452" s="252"/>
      <c r="AV452" s="252"/>
      <c r="AW452" s="252"/>
      <c r="AX452" s="252"/>
      <c r="AY452" s="252"/>
      <c r="AZ452" s="252"/>
      <c r="BA452" s="252"/>
      <c r="BB452" s="252"/>
      <c r="BC452" s="252"/>
      <c r="BD452" s="252"/>
      <c r="BE452" s="252"/>
      <c r="BF452" s="252"/>
      <c r="BG452" s="252"/>
      <c r="BH452" s="252"/>
      <c r="BI452" s="252"/>
      <c r="BJ452" s="252"/>
      <c r="BK452" s="252"/>
      <c r="BL452" s="252"/>
      <c r="BM452" s="252"/>
      <c r="BN452" s="252"/>
      <c r="BO452" s="252"/>
      <c r="BP452" s="252"/>
      <c r="BQ452" s="252"/>
      <c r="BR452" s="252"/>
      <c r="BS452" s="252"/>
      <c r="BT452" s="252"/>
      <c r="BU452" s="252"/>
      <c r="BV452" s="252"/>
      <c r="BW452" s="252"/>
      <c r="BX452" s="252"/>
      <c r="BY452" s="252"/>
      <c r="BZ452" s="252"/>
      <c r="CA452" s="252"/>
      <c r="CB452" s="252"/>
      <c r="CC452" s="252"/>
      <c r="CD452" s="252"/>
      <c r="CE452" s="251"/>
      <c r="CF452" s="251"/>
      <c r="CG452" s="251"/>
      <c r="CH452" s="251"/>
      <c r="CI452" s="251"/>
      <c r="CJ452" s="251"/>
      <c r="CK452" s="251"/>
      <c r="CL452" s="251"/>
      <c r="CM452" s="251"/>
      <c r="CN452" s="251"/>
      <c r="CO452" s="251"/>
      <c r="CP452" s="251"/>
      <c r="CQ452" s="251"/>
    </row>
    <row r="453" spans="1:95" s="253" customFormat="1" ht="67.7" customHeight="1" thickBot="1" x14ac:dyDescent="0.2">
      <c r="A453" s="372"/>
      <c r="B453" s="245" t="s">
        <v>440</v>
      </c>
      <c r="C453" s="139" t="s">
        <v>6</v>
      </c>
      <c r="D453" s="668"/>
      <c r="E453" s="672"/>
      <c r="F453" s="668"/>
      <c r="G453" s="672"/>
      <c r="H453" s="668"/>
      <c r="I453" s="672"/>
      <c r="J453" s="668"/>
      <c r="K453" s="672"/>
      <c r="L453" s="668"/>
      <c r="M453" s="672"/>
      <c r="N453" s="668"/>
      <c r="O453" s="672"/>
      <c r="P453" s="668"/>
      <c r="Q453" s="672"/>
      <c r="R453" s="668"/>
      <c r="S453" s="672"/>
      <c r="T453" s="668"/>
      <c r="U453" s="672"/>
      <c r="V453" s="668"/>
      <c r="W453" s="672"/>
      <c r="X453" s="188"/>
      <c r="Y453" s="110">
        <f t="shared" si="53"/>
        <v>0</v>
      </c>
      <c r="Z453" s="369">
        <v>10</v>
      </c>
      <c r="AA453" s="60">
        <f>COUNTIF(D453:W453,"a")+COUNTIF(D453:W453,"s")+COUNTIF(X453,"na")</f>
        <v>0</v>
      </c>
      <c r="AB453" s="437"/>
      <c r="AC453" s="252"/>
      <c r="AD453" s="222"/>
      <c r="AE453" s="252"/>
      <c r="AF453" s="252"/>
      <c r="AG453" s="252"/>
      <c r="AH453" s="252"/>
      <c r="AI453" s="252"/>
      <c r="AJ453" s="252"/>
      <c r="AK453" s="252"/>
      <c r="AL453" s="252"/>
      <c r="AM453" s="252"/>
      <c r="AN453" s="252"/>
      <c r="AO453" s="252"/>
      <c r="AP453" s="252"/>
      <c r="AQ453" s="252"/>
      <c r="AR453" s="252"/>
      <c r="AS453" s="252"/>
      <c r="AT453" s="252"/>
      <c r="AU453" s="252"/>
      <c r="AV453" s="252"/>
      <c r="AW453" s="252"/>
      <c r="AX453" s="252"/>
      <c r="AY453" s="252"/>
      <c r="AZ453" s="252"/>
      <c r="BA453" s="252"/>
      <c r="BB453" s="252"/>
      <c r="BC453" s="252"/>
      <c r="BD453" s="252"/>
      <c r="BE453" s="252"/>
      <c r="BF453" s="252"/>
      <c r="BG453" s="252"/>
      <c r="BH453" s="252"/>
      <c r="BI453" s="252"/>
      <c r="BJ453" s="252"/>
      <c r="BK453" s="252"/>
      <c r="BL453" s="252"/>
      <c r="BM453" s="252"/>
      <c r="BN453" s="252"/>
      <c r="BO453" s="252"/>
      <c r="BP453" s="252"/>
      <c r="BQ453" s="252"/>
      <c r="BR453" s="252"/>
      <c r="BS453" s="252"/>
      <c r="BT453" s="252"/>
      <c r="BU453" s="252"/>
      <c r="BV453" s="252"/>
      <c r="BW453" s="252"/>
      <c r="BX453" s="252"/>
      <c r="BY453" s="252"/>
      <c r="BZ453" s="252"/>
      <c r="CA453" s="252"/>
      <c r="CB453" s="252"/>
      <c r="CC453" s="252"/>
      <c r="CD453" s="252"/>
      <c r="CE453" s="251"/>
      <c r="CF453" s="251"/>
      <c r="CG453" s="251"/>
      <c r="CH453" s="251"/>
      <c r="CI453" s="251"/>
      <c r="CJ453" s="251"/>
      <c r="CK453" s="251"/>
      <c r="CL453" s="251"/>
      <c r="CM453" s="251"/>
      <c r="CN453" s="251"/>
      <c r="CO453" s="251"/>
      <c r="CP453" s="251"/>
      <c r="CQ453" s="251"/>
    </row>
    <row r="454" spans="1:95" s="253" customFormat="1" ht="21" customHeight="1" thickTop="1" thickBot="1" x14ac:dyDescent="0.25">
      <c r="A454" s="372"/>
      <c r="B454" s="234"/>
      <c r="C454" s="150"/>
      <c r="D454" s="679" t="s">
        <v>198</v>
      </c>
      <c r="E454" s="683"/>
      <c r="F454" s="683"/>
      <c r="G454" s="683"/>
      <c r="H454" s="683"/>
      <c r="I454" s="683"/>
      <c r="J454" s="683"/>
      <c r="K454" s="683"/>
      <c r="L454" s="683"/>
      <c r="M454" s="683"/>
      <c r="N454" s="683"/>
      <c r="O454" s="683"/>
      <c r="P454" s="683"/>
      <c r="Q454" s="683"/>
      <c r="R454" s="683"/>
      <c r="S454" s="683"/>
      <c r="T454" s="683"/>
      <c r="U454" s="683"/>
      <c r="V454" s="683"/>
      <c r="W454" s="683"/>
      <c r="X454" s="739"/>
      <c r="Y454" s="22">
        <f>SUM(Y448:Y453)</f>
        <v>0</v>
      </c>
      <c r="Z454" s="370">
        <f>SUM(Z448:Z453)</f>
        <v>65</v>
      </c>
      <c r="AA454" s="60"/>
      <c r="AB454" s="251"/>
      <c r="AC454" s="252"/>
      <c r="AD454" s="222"/>
      <c r="AE454" s="252"/>
      <c r="AF454" s="252"/>
      <c r="AG454" s="252"/>
      <c r="AH454" s="252"/>
      <c r="AI454" s="252"/>
      <c r="AJ454" s="252"/>
      <c r="AK454" s="252"/>
      <c r="AL454" s="252"/>
      <c r="AM454" s="252"/>
      <c r="AN454" s="252"/>
      <c r="AO454" s="252"/>
      <c r="AP454" s="252"/>
      <c r="AQ454" s="252"/>
      <c r="AR454" s="252"/>
      <c r="AS454" s="252"/>
      <c r="AT454" s="252"/>
      <c r="AU454" s="252"/>
      <c r="AV454" s="252"/>
      <c r="AW454" s="252"/>
      <c r="AX454" s="252"/>
      <c r="AY454" s="252"/>
      <c r="AZ454" s="252"/>
      <c r="BA454" s="252"/>
      <c r="BB454" s="252"/>
      <c r="BC454" s="252"/>
      <c r="BD454" s="252"/>
      <c r="BE454" s="252"/>
      <c r="BF454" s="252"/>
      <c r="BG454" s="252"/>
      <c r="BH454" s="252"/>
      <c r="BI454" s="252"/>
      <c r="BJ454" s="252"/>
      <c r="BK454" s="252"/>
      <c r="BL454" s="252"/>
      <c r="BM454" s="252"/>
      <c r="BN454" s="252"/>
      <c r="BO454" s="252"/>
      <c r="BP454" s="252"/>
      <c r="BQ454" s="252"/>
      <c r="BR454" s="252"/>
      <c r="BS454" s="252"/>
      <c r="BT454" s="252"/>
      <c r="BU454" s="252"/>
      <c r="BV454" s="252"/>
      <c r="BW454" s="252"/>
      <c r="BX454" s="252"/>
      <c r="BY454" s="252"/>
      <c r="BZ454" s="252"/>
      <c r="CA454" s="252"/>
      <c r="CB454" s="252"/>
      <c r="CC454" s="252"/>
      <c r="CD454" s="252"/>
      <c r="CE454" s="251"/>
      <c r="CF454" s="251"/>
      <c r="CG454" s="251"/>
      <c r="CH454" s="251"/>
      <c r="CI454" s="251"/>
      <c r="CJ454" s="251"/>
      <c r="CK454" s="251"/>
      <c r="CL454" s="251"/>
      <c r="CM454" s="251"/>
      <c r="CN454" s="251"/>
      <c r="CO454" s="251"/>
      <c r="CP454" s="251"/>
      <c r="CQ454" s="251"/>
    </row>
    <row r="455" spans="1:95" s="253" customFormat="1" ht="21" customHeight="1" thickBot="1" x14ac:dyDescent="0.25">
      <c r="A455" s="361"/>
      <c r="B455" s="291"/>
      <c r="C455" s="167"/>
      <c r="D455" s="705"/>
      <c r="E455" s="720"/>
      <c r="F455" s="836">
        <v>0</v>
      </c>
      <c r="G455" s="677"/>
      <c r="H455" s="677"/>
      <c r="I455" s="677"/>
      <c r="J455" s="677"/>
      <c r="K455" s="677"/>
      <c r="L455" s="677"/>
      <c r="M455" s="677"/>
      <c r="N455" s="677"/>
      <c r="O455" s="677"/>
      <c r="P455" s="677"/>
      <c r="Q455" s="677"/>
      <c r="R455" s="677"/>
      <c r="S455" s="677"/>
      <c r="T455" s="677"/>
      <c r="U455" s="677"/>
      <c r="V455" s="677"/>
      <c r="W455" s="677"/>
      <c r="X455" s="677"/>
      <c r="Y455" s="677"/>
      <c r="Z455" s="678"/>
      <c r="AA455" s="60"/>
      <c r="AB455" s="251"/>
      <c r="AC455" s="252"/>
      <c r="AD455" s="222"/>
      <c r="AE455" s="252"/>
      <c r="AF455" s="252"/>
      <c r="AG455" s="252"/>
      <c r="AH455" s="252"/>
      <c r="AI455" s="252"/>
      <c r="AJ455" s="252"/>
      <c r="AK455" s="252"/>
      <c r="AL455" s="252"/>
      <c r="AM455" s="252"/>
      <c r="AN455" s="252"/>
      <c r="AO455" s="252"/>
      <c r="AP455" s="252"/>
      <c r="AQ455" s="252"/>
      <c r="AR455" s="252"/>
      <c r="AS455" s="252"/>
      <c r="AT455" s="252"/>
      <c r="AU455" s="252"/>
      <c r="AV455" s="252"/>
      <c r="AW455" s="252"/>
      <c r="AX455" s="252"/>
      <c r="AY455" s="252"/>
      <c r="AZ455" s="252"/>
      <c r="BA455" s="252"/>
      <c r="BB455" s="252"/>
      <c r="BC455" s="252"/>
      <c r="BD455" s="252"/>
      <c r="BE455" s="252"/>
      <c r="BF455" s="252"/>
      <c r="BG455" s="252"/>
      <c r="BH455" s="252"/>
      <c r="BI455" s="252"/>
      <c r="BJ455" s="252"/>
      <c r="BK455" s="252"/>
      <c r="BL455" s="252"/>
      <c r="BM455" s="252"/>
      <c r="BN455" s="252"/>
      <c r="BO455" s="252"/>
      <c r="BP455" s="252"/>
      <c r="BQ455" s="252"/>
      <c r="BR455" s="252"/>
      <c r="BS455" s="252"/>
      <c r="BT455" s="252"/>
      <c r="BU455" s="252"/>
      <c r="BV455" s="252"/>
      <c r="BW455" s="252"/>
      <c r="BX455" s="252"/>
      <c r="BY455" s="252"/>
      <c r="BZ455" s="252"/>
      <c r="CA455" s="252"/>
      <c r="CB455" s="252"/>
      <c r="CC455" s="252"/>
      <c r="CD455" s="252"/>
      <c r="CE455" s="251"/>
      <c r="CF455" s="251"/>
      <c r="CG455" s="251"/>
      <c r="CH455" s="251"/>
      <c r="CI455" s="251"/>
      <c r="CJ455" s="251"/>
      <c r="CK455" s="251"/>
      <c r="CL455" s="251"/>
      <c r="CM455" s="251"/>
      <c r="CN455" s="251"/>
      <c r="CO455" s="251"/>
      <c r="CP455" s="251"/>
      <c r="CQ455" s="251"/>
    </row>
    <row r="456" spans="1:95" s="253" customFormat="1" ht="30" customHeight="1" thickBot="1" x14ac:dyDescent="0.25">
      <c r="A456" s="358"/>
      <c r="B456" s="287" t="s">
        <v>416</v>
      </c>
      <c r="C456" s="296" t="s">
        <v>457</v>
      </c>
      <c r="D456" s="264"/>
      <c r="E456" s="265"/>
      <c r="F456" s="30" t="s">
        <v>569</v>
      </c>
      <c r="G456" s="52"/>
      <c r="H456" s="29" t="s">
        <v>569</v>
      </c>
      <c r="I456" s="50"/>
      <c r="J456" s="184" t="s">
        <v>569</v>
      </c>
      <c r="K456" s="52"/>
      <c r="L456" s="29" t="s">
        <v>569</v>
      </c>
      <c r="M456" s="63"/>
      <c r="N456" s="29" t="s">
        <v>569</v>
      </c>
      <c r="O456" s="327"/>
      <c r="P456" s="29"/>
      <c r="Q456" s="265"/>
      <c r="R456" s="326"/>
      <c r="S456" s="327"/>
      <c r="T456" s="264"/>
      <c r="U456" s="265"/>
      <c r="V456" s="326"/>
      <c r="W456" s="327"/>
      <c r="X456" s="328"/>
      <c r="Y456" s="328"/>
      <c r="Z456" s="388"/>
      <c r="AA456" s="251"/>
      <c r="AB456" s="251"/>
      <c r="AC456" s="252"/>
      <c r="AD456" s="222"/>
      <c r="AE456" s="252"/>
      <c r="AF456" s="252"/>
      <c r="AG456" s="252"/>
      <c r="AH456" s="252"/>
      <c r="AI456" s="252"/>
      <c r="AJ456" s="252"/>
      <c r="AK456" s="252"/>
      <c r="AL456" s="252"/>
      <c r="AM456" s="252"/>
      <c r="AN456" s="252"/>
      <c r="AO456" s="252"/>
      <c r="AP456" s="252"/>
      <c r="AQ456" s="252"/>
      <c r="AR456" s="252"/>
      <c r="AS456" s="252"/>
      <c r="AT456" s="252"/>
      <c r="AU456" s="252"/>
      <c r="AV456" s="252"/>
      <c r="AW456" s="252"/>
      <c r="AX456" s="252"/>
      <c r="AY456" s="252"/>
      <c r="AZ456" s="252"/>
      <c r="BA456" s="252"/>
      <c r="BB456" s="252"/>
      <c r="BC456" s="252"/>
      <c r="BD456" s="252"/>
      <c r="BE456" s="252"/>
      <c r="BF456" s="252"/>
      <c r="BG456" s="252"/>
      <c r="BH456" s="252"/>
      <c r="BI456" s="252"/>
      <c r="BJ456" s="252"/>
      <c r="BK456" s="252"/>
      <c r="BL456" s="252"/>
      <c r="BM456" s="252"/>
      <c r="BN456" s="252"/>
      <c r="BO456" s="252"/>
      <c r="BP456" s="252"/>
      <c r="BQ456" s="252"/>
      <c r="BR456" s="252"/>
      <c r="BS456" s="252"/>
      <c r="BT456" s="252"/>
      <c r="BU456" s="252"/>
      <c r="BV456" s="252"/>
      <c r="BW456" s="252"/>
      <c r="BX456" s="252"/>
      <c r="BY456" s="252"/>
      <c r="BZ456" s="252"/>
      <c r="CA456" s="252"/>
      <c r="CB456" s="252"/>
      <c r="CC456" s="252"/>
      <c r="CD456" s="252"/>
      <c r="CE456" s="251"/>
      <c r="CF456" s="251"/>
      <c r="CG456" s="251"/>
      <c r="CH456" s="251"/>
      <c r="CI456" s="251"/>
      <c r="CJ456" s="251"/>
      <c r="CK456" s="251"/>
      <c r="CL456" s="251"/>
      <c r="CM456" s="251"/>
      <c r="CN456" s="251"/>
      <c r="CO456" s="251"/>
      <c r="CP456" s="251"/>
      <c r="CQ456" s="251"/>
    </row>
    <row r="457" spans="1:95" s="253" customFormat="1" ht="45" customHeight="1" x14ac:dyDescent="0.2">
      <c r="A457" s="372"/>
      <c r="B457" s="245" t="s">
        <v>120</v>
      </c>
      <c r="C457" s="139" t="s">
        <v>1042</v>
      </c>
      <c r="D457" s="668"/>
      <c r="E457" s="672"/>
      <c r="F457" s="668"/>
      <c r="G457" s="672"/>
      <c r="H457" s="668"/>
      <c r="I457" s="672"/>
      <c r="J457" s="668"/>
      <c r="K457" s="672"/>
      <c r="L457" s="668"/>
      <c r="M457" s="672"/>
      <c r="N457" s="668"/>
      <c r="O457" s="672"/>
      <c r="P457" s="668"/>
      <c r="Q457" s="672"/>
      <c r="R457" s="668"/>
      <c r="S457" s="672"/>
      <c r="T457" s="668"/>
      <c r="U457" s="672"/>
      <c r="V457" s="668"/>
      <c r="W457" s="672"/>
      <c r="X457" s="262"/>
      <c r="Y457" s="103">
        <f>IF(OR(D457="s",F457="s",H457="s",J457="s",L457="s",N457="s",P457="s",R457="s",T457="s",V457="s"), 0, IF(OR(D457="a",F457="a",H457="a",J457="a",L457="a",N457="a",P457="a",R457="a",T457="a",V457="a"),Z457,0))</f>
        <v>0</v>
      </c>
      <c r="Z457" s="369">
        <v>10</v>
      </c>
      <c r="AA457" s="251">
        <f>COUNTIF(D457:W457,"a")+COUNTIF(D457:W457,"s")</f>
        <v>0</v>
      </c>
      <c r="AB457" s="437"/>
      <c r="AC457" s="252"/>
      <c r="AD457" s="222" t="s">
        <v>52</v>
      </c>
      <c r="AE457" s="439"/>
      <c r="AF457" s="252"/>
      <c r="AG457" s="252"/>
      <c r="AH457" s="252"/>
      <c r="AI457" s="252"/>
      <c r="AJ457" s="252"/>
      <c r="AK457" s="252"/>
      <c r="AL457" s="252"/>
      <c r="AM457" s="252"/>
      <c r="AN457" s="252"/>
      <c r="AO457" s="252"/>
      <c r="AP457" s="252"/>
      <c r="AQ457" s="252"/>
      <c r="AR457" s="252"/>
      <c r="AS457" s="252"/>
      <c r="AT457" s="252"/>
      <c r="AU457" s="252"/>
      <c r="AV457" s="252"/>
      <c r="AW457" s="252"/>
      <c r="AX457" s="252"/>
      <c r="AY457" s="252"/>
      <c r="AZ457" s="252"/>
      <c r="BA457" s="252"/>
      <c r="BB457" s="252"/>
      <c r="BC457" s="252"/>
      <c r="BD457" s="252"/>
      <c r="BE457" s="252"/>
      <c r="BF457" s="252"/>
      <c r="BG457" s="252"/>
      <c r="BH457" s="252"/>
      <c r="BI457" s="252"/>
      <c r="BJ457" s="252"/>
      <c r="BK457" s="252"/>
      <c r="BL457" s="252"/>
      <c r="BM457" s="252"/>
      <c r="BN457" s="252"/>
      <c r="BO457" s="252"/>
      <c r="BP457" s="252"/>
      <c r="BQ457" s="252"/>
      <c r="BR457" s="252"/>
      <c r="BS457" s="252"/>
      <c r="BT457" s="252"/>
      <c r="BU457" s="252"/>
      <c r="BV457" s="252"/>
      <c r="BW457" s="252"/>
      <c r="BX457" s="252"/>
      <c r="BY457" s="252"/>
      <c r="BZ457" s="252"/>
      <c r="CA457" s="252"/>
      <c r="CB457" s="252"/>
      <c r="CC457" s="252"/>
      <c r="CD457" s="252"/>
      <c r="CE457" s="251"/>
      <c r="CF457" s="251"/>
      <c r="CG457" s="251"/>
      <c r="CH457" s="251"/>
      <c r="CI457" s="251"/>
      <c r="CJ457" s="251"/>
      <c r="CK457" s="251"/>
      <c r="CL457" s="251"/>
      <c r="CM457" s="251"/>
      <c r="CN457" s="251"/>
      <c r="CO457" s="251"/>
      <c r="CP457" s="251"/>
      <c r="CQ457" s="251"/>
    </row>
    <row r="458" spans="1:95" s="253" customFormat="1" ht="45" customHeight="1" x14ac:dyDescent="0.2">
      <c r="A458" s="372"/>
      <c r="B458" s="261" t="s">
        <v>132</v>
      </c>
      <c r="C458" s="139" t="s">
        <v>1043</v>
      </c>
      <c r="D458" s="668"/>
      <c r="E458" s="672"/>
      <c r="F458" s="668"/>
      <c r="G458" s="672"/>
      <c r="H458" s="668"/>
      <c r="I458" s="672"/>
      <c r="J458" s="668"/>
      <c r="K458" s="672"/>
      <c r="L458" s="668"/>
      <c r="M458" s="672"/>
      <c r="N458" s="668"/>
      <c r="O458" s="672"/>
      <c r="P458" s="668"/>
      <c r="Q458" s="672"/>
      <c r="R458" s="668"/>
      <c r="S458" s="672"/>
      <c r="T458" s="668"/>
      <c r="U458" s="672"/>
      <c r="V458" s="668"/>
      <c r="W458" s="672"/>
      <c r="X458" s="262"/>
      <c r="Y458" s="263">
        <f>IF(OR(D458="s",F458="s",H458="s",J458="s",L458="s",N458="s",P458="s",R458="s",T458="s",V458="s"), 0, IF(OR(D458="a",F458="a",H458="a",J458="a",L458="a",N458="a",P458="a",R458="a",T458="a",V458="a"),Z458,0))</f>
        <v>0</v>
      </c>
      <c r="Z458" s="369">
        <v>5</v>
      </c>
      <c r="AA458" s="251">
        <f>COUNTIF(D458:W458,"a")+COUNTIF(D458:W458,"s")</f>
        <v>0</v>
      </c>
      <c r="AB458" s="437"/>
      <c r="AC458" s="252"/>
      <c r="AD458" s="222" t="s">
        <v>52</v>
      </c>
      <c r="AE458" s="439"/>
      <c r="AF458" s="252"/>
      <c r="AG458" s="252"/>
      <c r="AH458" s="252"/>
      <c r="AI458" s="252"/>
      <c r="AJ458" s="252"/>
      <c r="AK458" s="252"/>
      <c r="AL458" s="252"/>
      <c r="AM458" s="252"/>
      <c r="AN458" s="252"/>
      <c r="AO458" s="252"/>
      <c r="AP458" s="252"/>
      <c r="AQ458" s="252"/>
      <c r="AR458" s="252"/>
      <c r="AS458" s="252"/>
      <c r="AT458" s="252"/>
      <c r="AU458" s="252"/>
      <c r="AV458" s="252"/>
      <c r="AW458" s="252"/>
      <c r="AX458" s="252"/>
      <c r="AY458" s="252"/>
      <c r="AZ458" s="252"/>
      <c r="BA458" s="252"/>
      <c r="BB458" s="252"/>
      <c r="BC458" s="252"/>
      <c r="BD458" s="252"/>
      <c r="BE458" s="252"/>
      <c r="BF458" s="252"/>
      <c r="BG458" s="252"/>
      <c r="BH458" s="252"/>
      <c r="BI458" s="252"/>
      <c r="BJ458" s="252"/>
      <c r="BK458" s="252"/>
      <c r="BL458" s="252"/>
      <c r="BM458" s="252"/>
      <c r="BN458" s="252"/>
      <c r="BO458" s="252"/>
      <c r="BP458" s="252"/>
      <c r="BQ458" s="252"/>
      <c r="BR458" s="252"/>
      <c r="BS458" s="252"/>
      <c r="BT458" s="252"/>
      <c r="BU458" s="252"/>
      <c r="BV458" s="252"/>
      <c r="BW458" s="252"/>
      <c r="BX458" s="252"/>
      <c r="BY458" s="252"/>
      <c r="BZ458" s="252"/>
      <c r="CA458" s="252"/>
      <c r="CB458" s="252"/>
      <c r="CC458" s="252"/>
      <c r="CD458" s="252"/>
      <c r="CE458" s="251"/>
      <c r="CF458" s="251"/>
      <c r="CG458" s="251"/>
      <c r="CH458" s="251"/>
      <c r="CI458" s="251"/>
      <c r="CJ458" s="251"/>
      <c r="CK458" s="251"/>
      <c r="CL458" s="251"/>
      <c r="CM458" s="251"/>
      <c r="CN458" s="251"/>
      <c r="CO458" s="251"/>
      <c r="CP458" s="251"/>
      <c r="CQ458" s="251"/>
    </row>
    <row r="459" spans="1:95" s="253" customFormat="1" ht="45" customHeight="1" x14ac:dyDescent="0.2">
      <c r="A459" s="372"/>
      <c r="B459" s="245" t="s">
        <v>32</v>
      </c>
      <c r="C459" s="139" t="s">
        <v>33</v>
      </c>
      <c r="D459" s="626"/>
      <c r="E459" s="673"/>
      <c r="F459" s="626"/>
      <c r="G459" s="673"/>
      <c r="H459" s="626"/>
      <c r="I459" s="673"/>
      <c r="J459" s="626"/>
      <c r="K459" s="673"/>
      <c r="L459" s="626"/>
      <c r="M459" s="673"/>
      <c r="N459" s="626"/>
      <c r="O459" s="673"/>
      <c r="P459" s="626"/>
      <c r="Q459" s="673"/>
      <c r="R459" s="626"/>
      <c r="S459" s="673"/>
      <c r="T459" s="626"/>
      <c r="U459" s="673"/>
      <c r="V459" s="626"/>
      <c r="W459" s="673"/>
      <c r="X459" s="188"/>
      <c r="Y459" s="110">
        <f>IF(OR(D459="s",F459="s",H459="s",J459="s",L459="s",N459="s",P459="s",R459="s",T459="s",V459="s"), 0, IF(OR(D459="a",F459="a",H459="a",J459="a",L459="a",N459="a",P459="a",R459="a",T459="a",V459="a",X459="na"),Z459,0))</f>
        <v>0</v>
      </c>
      <c r="Z459" s="369">
        <v>5</v>
      </c>
      <c r="AA459" s="251">
        <f>COUNTIF(D459:W459,"a")+COUNTIF(D459:W459,"s")+COUNTIF(X459,"na")</f>
        <v>0</v>
      </c>
      <c r="AB459" s="437"/>
      <c r="AC459" s="252"/>
      <c r="AD459" s="222"/>
      <c r="AE459" s="439"/>
      <c r="AF459" s="252"/>
      <c r="AG459" s="252"/>
      <c r="AH459" s="252"/>
      <c r="AI459" s="252"/>
      <c r="AJ459" s="252"/>
      <c r="AK459" s="252"/>
      <c r="AL459" s="252"/>
      <c r="AM459" s="252"/>
      <c r="AN459" s="252"/>
      <c r="AO459" s="252"/>
      <c r="AP459" s="252"/>
      <c r="AQ459" s="252"/>
      <c r="AR459" s="252"/>
      <c r="AS459" s="252"/>
      <c r="AT459" s="252"/>
      <c r="AU459" s="252"/>
      <c r="AV459" s="252"/>
      <c r="AW459" s="252"/>
      <c r="AX459" s="252"/>
      <c r="AY459" s="252"/>
      <c r="AZ459" s="252"/>
      <c r="BA459" s="252"/>
      <c r="BB459" s="252"/>
      <c r="BC459" s="252"/>
      <c r="BD459" s="252"/>
      <c r="BE459" s="252"/>
      <c r="BF459" s="252"/>
      <c r="BG459" s="252"/>
      <c r="BH459" s="252"/>
      <c r="BI459" s="252"/>
      <c r="BJ459" s="252"/>
      <c r="BK459" s="252"/>
      <c r="BL459" s="252"/>
      <c r="BM459" s="252"/>
      <c r="BN459" s="252"/>
      <c r="BO459" s="252"/>
      <c r="BP459" s="252"/>
      <c r="BQ459" s="252"/>
      <c r="BR459" s="252"/>
      <c r="BS459" s="252"/>
      <c r="BT459" s="252"/>
      <c r="BU459" s="252"/>
      <c r="BV459" s="252"/>
      <c r="BW459" s="252"/>
      <c r="BX459" s="252"/>
      <c r="BY459" s="252"/>
      <c r="BZ459" s="252"/>
      <c r="CA459" s="252"/>
      <c r="CB459" s="252"/>
      <c r="CC459" s="252"/>
      <c r="CD459" s="252"/>
      <c r="CE459" s="251"/>
      <c r="CF459" s="251"/>
      <c r="CG459" s="251"/>
      <c r="CH459" s="251"/>
      <c r="CI459" s="251"/>
      <c r="CJ459" s="251"/>
      <c r="CK459" s="251"/>
      <c r="CL459" s="251"/>
      <c r="CM459" s="251"/>
      <c r="CN459" s="251"/>
      <c r="CO459" s="251"/>
      <c r="CP459" s="251"/>
      <c r="CQ459" s="251"/>
    </row>
    <row r="460" spans="1:95" s="253" customFormat="1" ht="45" customHeight="1" thickBot="1" x14ac:dyDescent="0.2">
      <c r="A460" s="372"/>
      <c r="B460" s="245" t="s">
        <v>34</v>
      </c>
      <c r="C460" s="139" t="s">
        <v>1044</v>
      </c>
      <c r="D460" s="668"/>
      <c r="E460" s="672"/>
      <c r="F460" s="668"/>
      <c r="G460" s="672"/>
      <c r="H460" s="668"/>
      <c r="I460" s="672"/>
      <c r="J460" s="668"/>
      <c r="K460" s="672"/>
      <c r="L460" s="668"/>
      <c r="M460" s="672"/>
      <c r="N460" s="668"/>
      <c r="O460" s="672"/>
      <c r="P460" s="668"/>
      <c r="Q460" s="672"/>
      <c r="R460" s="668"/>
      <c r="S460" s="672"/>
      <c r="T460" s="668"/>
      <c r="U460" s="672"/>
      <c r="V460" s="668"/>
      <c r="W460" s="672"/>
      <c r="X460" s="330"/>
      <c r="Y460" s="110">
        <f>IF(OR(D460="s",F460="s",H460="s",J460="s",L460="s",N460="s",P460="s",R460="s",T460="s",V460="s"), 0, IF(OR(D460="a",F460="a",H460="a",J460="a",L460="a",N460="a",P460="a",R460="a",T460="a",V460="a"),Z460,0))</f>
        <v>0</v>
      </c>
      <c r="Z460" s="369">
        <v>5</v>
      </c>
      <c r="AA460" s="251">
        <f>COUNTIF(D460:W460,"a")+COUNTIF(D460:W460,"s")</f>
        <v>0</v>
      </c>
      <c r="AB460" s="437"/>
      <c r="AC460" s="252"/>
      <c r="AD460" s="222"/>
      <c r="AE460" s="439"/>
      <c r="AF460" s="252"/>
      <c r="AG460" s="252"/>
      <c r="AH460" s="252"/>
      <c r="AI460" s="252"/>
      <c r="AJ460" s="252"/>
      <c r="AK460" s="252"/>
      <c r="AL460" s="252"/>
      <c r="AM460" s="252"/>
      <c r="AN460" s="252"/>
      <c r="AO460" s="252"/>
      <c r="AP460" s="252"/>
      <c r="AQ460" s="252"/>
      <c r="AR460" s="252"/>
      <c r="AS460" s="252"/>
      <c r="AT460" s="252"/>
      <c r="AU460" s="252"/>
      <c r="AV460" s="252"/>
      <c r="AW460" s="252"/>
      <c r="AX460" s="252"/>
      <c r="AY460" s="252"/>
      <c r="AZ460" s="252"/>
      <c r="BA460" s="252"/>
      <c r="BB460" s="252"/>
      <c r="BC460" s="252"/>
      <c r="BD460" s="252"/>
      <c r="BE460" s="252"/>
      <c r="BF460" s="252"/>
      <c r="BG460" s="252"/>
      <c r="BH460" s="252"/>
      <c r="BI460" s="252"/>
      <c r="BJ460" s="252"/>
      <c r="BK460" s="252"/>
      <c r="BL460" s="252"/>
      <c r="BM460" s="252"/>
      <c r="BN460" s="252"/>
      <c r="BO460" s="252"/>
      <c r="BP460" s="252"/>
      <c r="BQ460" s="252"/>
      <c r="BR460" s="252"/>
      <c r="BS460" s="252"/>
      <c r="BT460" s="252"/>
      <c r="BU460" s="252"/>
      <c r="BV460" s="252"/>
      <c r="BW460" s="252"/>
      <c r="BX460" s="252"/>
      <c r="BY460" s="252"/>
      <c r="BZ460" s="252"/>
      <c r="CA460" s="252"/>
      <c r="CB460" s="252"/>
      <c r="CC460" s="252"/>
      <c r="CD460" s="252"/>
      <c r="CE460" s="251"/>
      <c r="CF460" s="251"/>
      <c r="CG460" s="251"/>
      <c r="CH460" s="251"/>
      <c r="CI460" s="251"/>
      <c r="CJ460" s="251"/>
      <c r="CK460" s="251"/>
      <c r="CL460" s="251"/>
      <c r="CM460" s="251"/>
      <c r="CN460" s="251"/>
      <c r="CO460" s="251"/>
      <c r="CP460" s="251"/>
      <c r="CQ460" s="251"/>
    </row>
    <row r="461" spans="1:95" s="253" customFormat="1" ht="21" customHeight="1" thickTop="1" thickBot="1" x14ac:dyDescent="0.25">
      <c r="A461" s="372"/>
      <c r="B461" s="234"/>
      <c r="C461" s="150"/>
      <c r="D461" s="679" t="s">
        <v>198</v>
      </c>
      <c r="E461" s="683"/>
      <c r="F461" s="683"/>
      <c r="G461" s="683"/>
      <c r="H461" s="683"/>
      <c r="I461" s="683"/>
      <c r="J461" s="683"/>
      <c r="K461" s="683"/>
      <c r="L461" s="683"/>
      <c r="M461" s="683"/>
      <c r="N461" s="683"/>
      <c r="O461" s="683"/>
      <c r="P461" s="683"/>
      <c r="Q461" s="683"/>
      <c r="R461" s="683"/>
      <c r="S461" s="683"/>
      <c r="T461" s="683"/>
      <c r="U461" s="683"/>
      <c r="V461" s="683"/>
      <c r="W461" s="683"/>
      <c r="X461" s="739"/>
      <c r="Y461" s="548">
        <f>SUM(Y457:Y460)</f>
        <v>0</v>
      </c>
      <c r="Z461" s="370">
        <f>SUM(Z457:Z460)</f>
        <v>25</v>
      </c>
      <c r="AA461" s="251"/>
      <c r="AB461" s="251"/>
      <c r="AC461" s="252"/>
      <c r="AD461" s="222"/>
      <c r="AE461" s="252"/>
      <c r="AF461" s="252"/>
      <c r="AG461" s="252"/>
      <c r="AH461" s="252"/>
      <c r="AI461" s="252"/>
      <c r="AJ461" s="252"/>
      <c r="AK461" s="252"/>
      <c r="AL461" s="252"/>
      <c r="AM461" s="252"/>
      <c r="AN461" s="252"/>
      <c r="AO461" s="252"/>
      <c r="AP461" s="252"/>
      <c r="AQ461" s="252"/>
      <c r="AR461" s="252"/>
      <c r="AS461" s="252"/>
      <c r="AT461" s="252"/>
      <c r="AU461" s="252"/>
      <c r="AV461" s="252"/>
      <c r="AW461" s="252"/>
      <c r="AX461" s="252"/>
      <c r="AY461" s="252"/>
      <c r="AZ461" s="252"/>
      <c r="BA461" s="252"/>
      <c r="BB461" s="252"/>
      <c r="BC461" s="252"/>
      <c r="BD461" s="252"/>
      <c r="BE461" s="252"/>
      <c r="BF461" s="252"/>
      <c r="BG461" s="252"/>
      <c r="BH461" s="252"/>
      <c r="BI461" s="252"/>
      <c r="BJ461" s="252"/>
      <c r="BK461" s="252"/>
      <c r="BL461" s="252"/>
      <c r="BM461" s="252"/>
      <c r="BN461" s="252"/>
      <c r="BO461" s="252"/>
      <c r="BP461" s="252"/>
      <c r="BQ461" s="252"/>
      <c r="BR461" s="252"/>
      <c r="BS461" s="252"/>
      <c r="BT461" s="252"/>
      <c r="BU461" s="252"/>
      <c r="BV461" s="252"/>
      <c r="BW461" s="252"/>
      <c r="BX461" s="252"/>
      <c r="BY461" s="252"/>
      <c r="BZ461" s="252"/>
      <c r="CA461" s="252"/>
      <c r="CB461" s="252"/>
      <c r="CC461" s="252"/>
      <c r="CD461" s="252"/>
      <c r="CE461" s="251"/>
      <c r="CF461" s="251"/>
      <c r="CG461" s="251"/>
      <c r="CH461" s="251"/>
      <c r="CI461" s="251"/>
      <c r="CJ461" s="251"/>
      <c r="CK461" s="251"/>
      <c r="CL461" s="251"/>
      <c r="CM461" s="251"/>
      <c r="CN461" s="251"/>
      <c r="CO461" s="251"/>
      <c r="CP461" s="251"/>
      <c r="CQ461" s="251"/>
    </row>
    <row r="462" spans="1:95" s="253" customFormat="1" ht="21" customHeight="1" thickBot="1" x14ac:dyDescent="0.25">
      <c r="A462" s="361"/>
      <c r="B462" s="329"/>
      <c r="C462" s="331"/>
      <c r="D462" s="705"/>
      <c r="E462" s="706"/>
      <c r="F462" s="804">
        <v>15</v>
      </c>
      <c r="G462" s="805"/>
      <c r="H462" s="805"/>
      <c r="I462" s="805"/>
      <c r="J462" s="805"/>
      <c r="K462" s="805"/>
      <c r="L462" s="805"/>
      <c r="M462" s="805"/>
      <c r="N462" s="805"/>
      <c r="O462" s="805"/>
      <c r="P462" s="805"/>
      <c r="Q462" s="805"/>
      <c r="R462" s="805"/>
      <c r="S462" s="805"/>
      <c r="T462" s="805"/>
      <c r="U462" s="805"/>
      <c r="V462" s="805"/>
      <c r="W462" s="805"/>
      <c r="X462" s="805"/>
      <c r="Y462" s="805"/>
      <c r="Z462" s="806"/>
      <c r="AA462" s="251"/>
      <c r="AB462" s="251"/>
      <c r="AC462" s="252"/>
      <c r="AD462" s="222"/>
      <c r="AE462" s="252"/>
      <c r="AF462" s="252"/>
      <c r="AG462" s="252"/>
      <c r="AH462" s="252"/>
      <c r="AI462" s="252"/>
      <c r="AJ462" s="252"/>
      <c r="AK462" s="252"/>
      <c r="AL462" s="252"/>
      <c r="AM462" s="252"/>
      <c r="AN462" s="252"/>
      <c r="AO462" s="252"/>
      <c r="AP462" s="252"/>
      <c r="AQ462" s="252"/>
      <c r="AR462" s="252"/>
      <c r="AS462" s="252"/>
      <c r="AT462" s="252"/>
      <c r="AU462" s="252"/>
      <c r="AV462" s="252"/>
      <c r="AW462" s="252"/>
      <c r="AX462" s="252"/>
      <c r="AY462" s="252"/>
      <c r="AZ462" s="252"/>
      <c r="BA462" s="252"/>
      <c r="BB462" s="252"/>
      <c r="BC462" s="252"/>
      <c r="BD462" s="252"/>
      <c r="BE462" s="252"/>
      <c r="BF462" s="252"/>
      <c r="BG462" s="252"/>
      <c r="BH462" s="252"/>
      <c r="BI462" s="252"/>
      <c r="BJ462" s="252"/>
      <c r="BK462" s="252"/>
      <c r="BL462" s="252"/>
      <c r="BM462" s="252"/>
      <c r="BN462" s="252"/>
      <c r="BO462" s="252"/>
      <c r="BP462" s="252"/>
      <c r="BQ462" s="252"/>
      <c r="BR462" s="252"/>
      <c r="BS462" s="252"/>
      <c r="BT462" s="252"/>
      <c r="BU462" s="252"/>
      <c r="BV462" s="252"/>
      <c r="BW462" s="252"/>
      <c r="BX462" s="252"/>
      <c r="BY462" s="252"/>
      <c r="BZ462" s="252"/>
      <c r="CA462" s="252"/>
      <c r="CB462" s="252"/>
      <c r="CC462" s="252"/>
      <c r="CD462" s="252"/>
      <c r="CE462" s="251"/>
      <c r="CF462" s="251"/>
      <c r="CG462" s="251"/>
      <c r="CH462" s="251"/>
      <c r="CI462" s="251"/>
      <c r="CJ462" s="251"/>
      <c r="CK462" s="251"/>
      <c r="CL462" s="251"/>
      <c r="CM462" s="251"/>
      <c r="CN462" s="251"/>
      <c r="CO462" s="251"/>
      <c r="CP462" s="251"/>
      <c r="CQ462" s="251"/>
    </row>
    <row r="463" spans="1:95" s="253" customFormat="1" ht="30" customHeight="1" thickBot="1" x14ac:dyDescent="0.25">
      <c r="A463" s="358"/>
      <c r="B463" s="269" t="s">
        <v>35</v>
      </c>
      <c r="C463" s="296" t="s">
        <v>36</v>
      </c>
      <c r="D463" s="264"/>
      <c r="E463" s="265"/>
      <c r="F463" s="30" t="s">
        <v>569</v>
      </c>
      <c r="G463" s="52"/>
      <c r="H463" s="29" t="s">
        <v>569</v>
      </c>
      <c r="I463" s="50"/>
      <c r="J463" s="184" t="s">
        <v>569</v>
      </c>
      <c r="K463" s="52"/>
      <c r="L463" s="29" t="s">
        <v>569</v>
      </c>
      <c r="M463" s="63"/>
      <c r="N463" s="29" t="s">
        <v>569</v>
      </c>
      <c r="O463" s="327"/>
      <c r="P463" s="29"/>
      <c r="Q463" s="265"/>
      <c r="R463" s="326"/>
      <c r="S463" s="327"/>
      <c r="T463" s="264"/>
      <c r="U463" s="265"/>
      <c r="V463" s="326"/>
      <c r="W463" s="327"/>
      <c r="X463" s="328"/>
      <c r="Y463" s="328"/>
      <c r="Z463" s="388"/>
      <c r="AA463" s="251"/>
      <c r="AB463" s="251"/>
      <c r="AC463" s="252"/>
      <c r="AD463" s="222"/>
      <c r="AE463" s="252"/>
      <c r="AF463" s="252"/>
      <c r="AG463" s="252"/>
      <c r="AH463" s="252"/>
      <c r="AI463" s="252"/>
      <c r="AJ463" s="252"/>
      <c r="AK463" s="252"/>
      <c r="AL463" s="252"/>
      <c r="AM463" s="252"/>
      <c r="AN463" s="252"/>
      <c r="AO463" s="252"/>
      <c r="AP463" s="252"/>
      <c r="AQ463" s="252"/>
      <c r="AR463" s="252"/>
      <c r="AS463" s="252"/>
      <c r="AT463" s="252"/>
      <c r="AU463" s="252"/>
      <c r="AV463" s="252"/>
      <c r="AW463" s="252"/>
      <c r="AX463" s="252"/>
      <c r="AY463" s="252"/>
      <c r="AZ463" s="252"/>
      <c r="BA463" s="252"/>
      <c r="BB463" s="252"/>
      <c r="BC463" s="252"/>
      <c r="BD463" s="252"/>
      <c r="BE463" s="252"/>
      <c r="BF463" s="252"/>
      <c r="BG463" s="252"/>
      <c r="BH463" s="252"/>
      <c r="BI463" s="252"/>
      <c r="BJ463" s="252"/>
      <c r="BK463" s="252"/>
      <c r="BL463" s="252"/>
      <c r="BM463" s="252"/>
      <c r="BN463" s="252"/>
      <c r="BO463" s="252"/>
      <c r="BP463" s="252"/>
      <c r="BQ463" s="252"/>
      <c r="BR463" s="252"/>
      <c r="BS463" s="252"/>
      <c r="BT463" s="252"/>
      <c r="BU463" s="252"/>
      <c r="BV463" s="252"/>
      <c r="BW463" s="252"/>
      <c r="BX463" s="252"/>
      <c r="BY463" s="252"/>
      <c r="BZ463" s="252"/>
      <c r="CA463" s="252"/>
      <c r="CB463" s="252"/>
      <c r="CC463" s="252"/>
      <c r="CD463" s="252"/>
      <c r="CE463" s="251"/>
      <c r="CF463" s="251"/>
      <c r="CG463" s="251"/>
      <c r="CH463" s="251"/>
      <c r="CI463" s="251"/>
      <c r="CJ463" s="251"/>
      <c r="CK463" s="251"/>
      <c r="CL463" s="251"/>
      <c r="CM463" s="251"/>
      <c r="CN463" s="251"/>
      <c r="CO463" s="251"/>
      <c r="CP463" s="251"/>
      <c r="CQ463" s="251"/>
    </row>
    <row r="464" spans="1:95" s="1" customFormat="1" ht="30" customHeight="1" x14ac:dyDescent="0.2">
      <c r="A464" s="372"/>
      <c r="B464" s="261"/>
      <c r="C464" s="341" t="s">
        <v>1045</v>
      </c>
      <c r="D464" s="734"/>
      <c r="E464" s="734"/>
      <c r="F464" s="734"/>
      <c r="G464" s="734"/>
      <c r="H464" s="734"/>
      <c r="I464" s="734"/>
      <c r="J464" s="734"/>
      <c r="K464" s="734"/>
      <c r="L464" s="734"/>
      <c r="M464" s="734"/>
      <c r="N464" s="734"/>
      <c r="O464" s="734"/>
      <c r="P464" s="734"/>
      <c r="Q464" s="734"/>
      <c r="R464" s="734"/>
      <c r="S464" s="734"/>
      <c r="T464" s="734"/>
      <c r="U464" s="734"/>
      <c r="V464" s="734"/>
      <c r="W464" s="734"/>
      <c r="X464" s="734"/>
      <c r="Y464" s="734"/>
      <c r="Z464" s="735"/>
      <c r="AA464" s="253"/>
      <c r="AB464" s="59"/>
      <c r="AC464" s="219"/>
      <c r="AD464" s="219"/>
      <c r="AE464" s="219"/>
      <c r="AF464" s="219"/>
      <c r="AG464" s="219"/>
      <c r="AH464" s="219"/>
      <c r="AI464" s="219"/>
      <c r="AJ464" s="219"/>
      <c r="AK464" s="219"/>
      <c r="AL464" s="219"/>
      <c r="AM464" s="219"/>
      <c r="AN464" s="219"/>
      <c r="AO464" s="219"/>
      <c r="AP464" s="219"/>
      <c r="AQ464" s="219"/>
      <c r="AR464" s="219"/>
      <c r="AS464" s="219"/>
      <c r="AT464" s="219"/>
      <c r="AU464" s="219"/>
      <c r="AV464" s="219"/>
      <c r="AW464" s="219"/>
      <c r="AX464" s="219"/>
      <c r="AY464" s="219"/>
      <c r="AZ464" s="219"/>
      <c r="BA464" s="219"/>
      <c r="BB464" s="219"/>
      <c r="BC464" s="219"/>
      <c r="BD464" s="219"/>
      <c r="BE464" s="219"/>
      <c r="BF464" s="219"/>
      <c r="BG464" s="219"/>
      <c r="BH464" s="219"/>
      <c r="BI464" s="219"/>
      <c r="BJ464" s="219"/>
      <c r="BK464" s="219"/>
      <c r="BL464" s="219"/>
      <c r="BM464" s="219"/>
      <c r="BN464" s="219"/>
      <c r="BO464" s="219"/>
      <c r="BP464" s="219"/>
      <c r="BQ464" s="219"/>
      <c r="BR464" s="219"/>
      <c r="BS464" s="219"/>
      <c r="BT464" s="219"/>
      <c r="BU464" s="219"/>
      <c r="BV464" s="219"/>
      <c r="BW464" s="219"/>
      <c r="BX464" s="219"/>
      <c r="BY464" s="219"/>
      <c r="BZ464" s="219"/>
      <c r="CA464" s="219"/>
      <c r="CB464" s="219"/>
      <c r="CC464" s="219"/>
      <c r="CD464" s="219"/>
      <c r="CE464" s="219"/>
    </row>
    <row r="465" spans="1:95" s="253" customFormat="1" ht="45" customHeight="1" x14ac:dyDescent="0.2">
      <c r="A465" s="372"/>
      <c r="B465" s="245" t="s">
        <v>37</v>
      </c>
      <c r="C465" s="119" t="s">
        <v>1046</v>
      </c>
      <c r="D465" s="694"/>
      <c r="E465" s="695"/>
      <c r="F465" s="694"/>
      <c r="G465" s="695"/>
      <c r="H465" s="694"/>
      <c r="I465" s="695"/>
      <c r="J465" s="694"/>
      <c r="K465" s="695"/>
      <c r="L465" s="694"/>
      <c r="M465" s="695"/>
      <c r="N465" s="694"/>
      <c r="O465" s="695"/>
      <c r="P465" s="694"/>
      <c r="Q465" s="695"/>
      <c r="R465" s="694"/>
      <c r="S465" s="695"/>
      <c r="T465" s="694"/>
      <c r="U465" s="695"/>
      <c r="V465" s="694"/>
      <c r="W465" s="695"/>
      <c r="X465" s="116"/>
      <c r="Y465" s="109">
        <f>IF(OR(D465="s",F465="s",H465="s",J465="s",L465="s",N465="s",P465="s",R465="s",T465="s",V465="s"), 0, IF(OR(D465="a",F465="a",H465="a",J465="a",L465="a",N465="a",P465="a",R465="a",T465="a",V465="a"),Z465,0))</f>
        <v>0</v>
      </c>
      <c r="Z465" s="371">
        <f>IF(X465="na",0,5)</f>
        <v>5</v>
      </c>
      <c r="AA465" s="253">
        <f>IF(OR(COUNTIF(D477:W477,"a")+COUNTIF(D477:W477,"s")&gt;0),0,(COUNTIF(D465:W465,"a")+COUNTIF(D465:W465,"s")+COUNTIF(X465,"na")))</f>
        <v>0</v>
      </c>
      <c r="AB465" s="249"/>
      <c r="AC465" s="252"/>
      <c r="AD465" s="222" t="s">
        <v>52</v>
      </c>
      <c r="AE465" s="439"/>
      <c r="AF465" s="252"/>
      <c r="AG465" s="252"/>
      <c r="AH465" s="252"/>
      <c r="AI465" s="252"/>
      <c r="AJ465" s="252"/>
      <c r="AK465" s="252"/>
      <c r="AL465" s="252"/>
      <c r="AM465" s="252"/>
      <c r="AN465" s="252"/>
      <c r="AO465" s="252"/>
      <c r="AP465" s="252"/>
      <c r="AQ465" s="252"/>
      <c r="AR465" s="252"/>
      <c r="AS465" s="252"/>
      <c r="AT465" s="252"/>
      <c r="AU465" s="252"/>
      <c r="AV465" s="252"/>
      <c r="AW465" s="252"/>
      <c r="AX465" s="252"/>
      <c r="AY465" s="252"/>
      <c r="AZ465" s="252"/>
      <c r="BA465" s="252"/>
      <c r="BB465" s="252"/>
      <c r="BC465" s="252"/>
      <c r="BD465" s="252"/>
      <c r="BE465" s="252"/>
      <c r="BF465" s="252"/>
      <c r="BG465" s="252"/>
      <c r="BH465" s="252"/>
      <c r="BI465" s="252"/>
      <c r="BJ465" s="252"/>
      <c r="BK465" s="252"/>
      <c r="BL465" s="252"/>
      <c r="BM465" s="252"/>
      <c r="BN465" s="252"/>
      <c r="BO465" s="252"/>
      <c r="BP465" s="252"/>
      <c r="BQ465" s="252"/>
      <c r="BR465" s="252"/>
      <c r="BS465" s="252"/>
      <c r="BT465" s="252"/>
      <c r="BU465" s="252"/>
      <c r="BV465" s="252"/>
      <c r="BW465" s="252"/>
      <c r="BX465" s="252"/>
      <c r="BY465" s="252"/>
      <c r="BZ465" s="252"/>
      <c r="CA465" s="252"/>
      <c r="CB465" s="252"/>
      <c r="CC465" s="252"/>
      <c r="CD465" s="252"/>
      <c r="CE465" s="251"/>
      <c r="CF465" s="251"/>
      <c r="CG465" s="251"/>
      <c r="CH465" s="251"/>
      <c r="CI465" s="251"/>
      <c r="CJ465" s="251"/>
      <c r="CK465" s="251"/>
      <c r="CL465" s="251"/>
      <c r="CM465" s="251"/>
      <c r="CN465" s="251"/>
      <c r="CO465" s="251"/>
      <c r="CP465" s="251"/>
      <c r="CQ465" s="251"/>
    </row>
    <row r="466" spans="1:95" s="253" customFormat="1" ht="45" customHeight="1" x14ac:dyDescent="0.2">
      <c r="A466" s="372"/>
      <c r="B466" s="245" t="s">
        <v>1047</v>
      </c>
      <c r="C466" s="119" t="s">
        <v>1048</v>
      </c>
      <c r="D466" s="694"/>
      <c r="E466" s="695"/>
      <c r="F466" s="694"/>
      <c r="G466" s="695"/>
      <c r="H466" s="694"/>
      <c r="I466" s="695"/>
      <c r="J466" s="694"/>
      <c r="K466" s="695"/>
      <c r="L466" s="694"/>
      <c r="M466" s="695"/>
      <c r="N466" s="694"/>
      <c r="O466" s="695"/>
      <c r="P466" s="694"/>
      <c r="Q466" s="695"/>
      <c r="R466" s="694"/>
      <c r="S466" s="695"/>
      <c r="T466" s="694"/>
      <c r="U466" s="695"/>
      <c r="V466" s="694"/>
      <c r="W466" s="695"/>
      <c r="X466" s="457" t="str">
        <f>IF(X465="na","na","")</f>
        <v/>
      </c>
      <c r="Y466" s="109">
        <f>IF(OR(D466="s",F466="s",H466="s",J466="s",L466="s",N466="s",P466="s",R466="s",T466="s",V466="s"), 0, IF(OR(D466="a",F466="a",H466="a",J466="a",L466="a",N466="a",P466="a",R466="a",T466="a",V466="a"),Z466,0))</f>
        <v>0</v>
      </c>
      <c r="Z466" s="371">
        <f>IF(X466="na",0,5)</f>
        <v>5</v>
      </c>
      <c r="AA466" s="253">
        <f>IF(OR(COUNTIF(D477:W477,"a")+COUNTIF(D477:W477,"s")&gt;0),0,(COUNTIF(D466:W466,"a")+COUNTIF(D466:W466,"s")+COUNTIF(X466,"na")))</f>
        <v>0</v>
      </c>
      <c r="AB466" s="249"/>
      <c r="AC466" s="252"/>
      <c r="AD466" s="222"/>
      <c r="AE466" s="439"/>
      <c r="AF466" s="252"/>
      <c r="AG466" s="252"/>
      <c r="AH466" s="252"/>
      <c r="AI466" s="252"/>
      <c r="AJ466" s="252"/>
      <c r="AK466" s="252"/>
      <c r="AL466" s="252"/>
      <c r="AM466" s="252"/>
      <c r="AN466" s="252"/>
      <c r="AO466" s="252"/>
      <c r="AP466" s="252"/>
      <c r="AQ466" s="252"/>
      <c r="AR466" s="252"/>
      <c r="AS466" s="252"/>
      <c r="AT466" s="252"/>
      <c r="AU466" s="252"/>
      <c r="AV466" s="252"/>
      <c r="AW466" s="252"/>
      <c r="AX466" s="252"/>
      <c r="AY466" s="252"/>
      <c r="AZ466" s="252"/>
      <c r="BA466" s="252"/>
      <c r="BB466" s="252"/>
      <c r="BC466" s="252"/>
      <c r="BD466" s="252"/>
      <c r="BE466" s="252"/>
      <c r="BF466" s="252"/>
      <c r="BG466" s="252"/>
      <c r="BH466" s="252"/>
      <c r="BI466" s="252"/>
      <c r="BJ466" s="252"/>
      <c r="BK466" s="252"/>
      <c r="BL466" s="252"/>
      <c r="BM466" s="252"/>
      <c r="BN466" s="252"/>
      <c r="BO466" s="252"/>
      <c r="BP466" s="252"/>
      <c r="BQ466" s="252"/>
      <c r="BR466" s="252"/>
      <c r="BS466" s="252"/>
      <c r="BT466" s="252"/>
      <c r="BU466" s="252"/>
      <c r="BV466" s="252"/>
      <c r="BW466" s="252"/>
      <c r="BX466" s="252"/>
      <c r="BY466" s="252"/>
      <c r="BZ466" s="252"/>
      <c r="CA466" s="252"/>
      <c r="CB466" s="252"/>
      <c r="CC466" s="252"/>
      <c r="CD466" s="252"/>
      <c r="CE466" s="251"/>
      <c r="CF466" s="251"/>
      <c r="CG466" s="251"/>
      <c r="CH466" s="251"/>
      <c r="CI466" s="251"/>
      <c r="CJ466" s="251"/>
      <c r="CK466" s="251"/>
      <c r="CL466" s="251"/>
      <c r="CM466" s="251"/>
      <c r="CN466" s="251"/>
      <c r="CO466" s="251"/>
      <c r="CP466" s="251"/>
      <c r="CQ466" s="251"/>
    </row>
    <row r="467" spans="1:95" s="1" customFormat="1" ht="30" customHeight="1" x14ac:dyDescent="0.2">
      <c r="A467" s="372"/>
      <c r="B467" s="245"/>
      <c r="C467" s="342" t="s">
        <v>1049</v>
      </c>
      <c r="D467" s="837"/>
      <c r="E467" s="837"/>
      <c r="F467" s="837"/>
      <c r="G467" s="837"/>
      <c r="H467" s="837"/>
      <c r="I467" s="837"/>
      <c r="J467" s="837"/>
      <c r="K467" s="837"/>
      <c r="L467" s="837"/>
      <c r="M467" s="837"/>
      <c r="N467" s="837"/>
      <c r="O467" s="837"/>
      <c r="P467" s="837"/>
      <c r="Q467" s="837"/>
      <c r="R467" s="837"/>
      <c r="S467" s="837"/>
      <c r="T467" s="837"/>
      <c r="U467" s="837"/>
      <c r="V467" s="837"/>
      <c r="W467" s="837"/>
      <c r="X467" s="837"/>
      <c r="Y467" s="837"/>
      <c r="Z467" s="838"/>
      <c r="AA467" s="253"/>
      <c r="AB467" s="59"/>
      <c r="AC467" s="219"/>
      <c r="AD467" s="219"/>
      <c r="AE467" s="219"/>
      <c r="AF467" s="219"/>
      <c r="AG467" s="219"/>
      <c r="AH467" s="219"/>
      <c r="AI467" s="219"/>
      <c r="AJ467" s="219"/>
      <c r="AK467" s="219"/>
      <c r="AL467" s="219"/>
      <c r="AM467" s="219"/>
      <c r="AN467" s="219"/>
      <c r="AO467" s="219"/>
      <c r="AP467" s="219"/>
      <c r="AQ467" s="219"/>
      <c r="AR467" s="219"/>
      <c r="AS467" s="219"/>
      <c r="AT467" s="219"/>
      <c r="AU467" s="219"/>
      <c r="AV467" s="219"/>
      <c r="AW467" s="219"/>
      <c r="AX467" s="219"/>
      <c r="AY467" s="219"/>
      <c r="AZ467" s="219"/>
      <c r="BA467" s="219"/>
      <c r="BB467" s="219"/>
      <c r="BC467" s="219"/>
      <c r="BD467" s="219"/>
      <c r="BE467" s="219"/>
      <c r="BF467" s="219"/>
      <c r="BG467" s="219"/>
      <c r="BH467" s="219"/>
      <c r="BI467" s="219"/>
      <c r="BJ467" s="219"/>
      <c r="BK467" s="219"/>
      <c r="BL467" s="219"/>
      <c r="BM467" s="219"/>
      <c r="BN467" s="219"/>
      <c r="BO467" s="219"/>
      <c r="BP467" s="219"/>
      <c r="BQ467" s="219"/>
      <c r="BR467" s="219"/>
      <c r="BS467" s="219"/>
      <c r="BT467" s="219"/>
      <c r="BU467" s="219"/>
      <c r="BV467" s="219"/>
      <c r="BW467" s="219"/>
      <c r="BX467" s="219"/>
      <c r="BY467" s="219"/>
      <c r="BZ467" s="219"/>
      <c r="CA467" s="219"/>
      <c r="CB467" s="219"/>
      <c r="CC467" s="219"/>
      <c r="CD467" s="219"/>
      <c r="CE467" s="219"/>
    </row>
    <row r="468" spans="1:95" s="253" customFormat="1" ht="45" customHeight="1" x14ac:dyDescent="0.2">
      <c r="A468" s="372"/>
      <c r="B468" s="245" t="s">
        <v>38</v>
      </c>
      <c r="C468" s="139" t="s">
        <v>39</v>
      </c>
      <c r="D468" s="626"/>
      <c r="E468" s="673"/>
      <c r="F468" s="626"/>
      <c r="G468" s="673"/>
      <c r="H468" s="626"/>
      <c r="I468" s="673"/>
      <c r="J468" s="626"/>
      <c r="K468" s="673"/>
      <c r="L468" s="626"/>
      <c r="M468" s="673"/>
      <c r="N468" s="626"/>
      <c r="O468" s="673"/>
      <c r="P468" s="626"/>
      <c r="Q468" s="673"/>
      <c r="R468" s="626"/>
      <c r="S468" s="673"/>
      <c r="T468" s="626"/>
      <c r="U468" s="673"/>
      <c r="V468" s="626"/>
      <c r="W468" s="673"/>
      <c r="X468" s="116"/>
      <c r="Y468" s="110">
        <f>IF(OR(D468="s",F468="s",H468="s",J468="s",L468="s",N468="s",P468="s",R468="s",T468="s",V468="s"), 0, IF(OR(D468="a",F468="a",H468="a",J468="a",L468="a",N468="a",P468="a",R468="a",T468="a",V468="a"),Z468,0))</f>
        <v>0</v>
      </c>
      <c r="Z468" s="369">
        <f>IF(X468="na",0,5)</f>
        <v>5</v>
      </c>
      <c r="AA468" s="253">
        <f>IF(OR(COUNTIF(D477:W477,"a")+COUNTIF(D477:W477,"s")&gt;0),0,(COUNTIF(D468:W468,"a")+COUNTIF(D468:W468,"s")+COUNTIF(X468,"na")))</f>
        <v>0</v>
      </c>
      <c r="AB468" s="249"/>
      <c r="AC468" s="252"/>
      <c r="AD468" s="222" t="s">
        <v>52</v>
      </c>
      <c r="AE468" s="439"/>
      <c r="AF468" s="252"/>
      <c r="AG468" s="252"/>
      <c r="AH468" s="252"/>
      <c r="AI468" s="252"/>
      <c r="AJ468" s="252"/>
      <c r="AK468" s="252"/>
      <c r="AL468" s="252"/>
      <c r="AM468" s="252"/>
      <c r="AN468" s="252"/>
      <c r="AO468" s="252"/>
      <c r="AP468" s="252"/>
      <c r="AQ468" s="252"/>
      <c r="AR468" s="252"/>
      <c r="AS468" s="252"/>
      <c r="AT468" s="252"/>
      <c r="AU468" s="252"/>
      <c r="AV468" s="252"/>
      <c r="AW468" s="252"/>
      <c r="AX468" s="252"/>
      <c r="AY468" s="252"/>
      <c r="AZ468" s="252"/>
      <c r="BA468" s="252"/>
      <c r="BB468" s="252"/>
      <c r="BC468" s="252"/>
      <c r="BD468" s="252"/>
      <c r="BE468" s="252"/>
      <c r="BF468" s="252"/>
      <c r="BG468" s="252"/>
      <c r="BH468" s="252"/>
      <c r="BI468" s="252"/>
      <c r="BJ468" s="252"/>
      <c r="BK468" s="252"/>
      <c r="BL468" s="252"/>
      <c r="BM468" s="252"/>
      <c r="BN468" s="252"/>
      <c r="BO468" s="252"/>
      <c r="BP468" s="252"/>
      <c r="BQ468" s="252"/>
      <c r="BR468" s="252"/>
      <c r="BS468" s="252"/>
      <c r="BT468" s="252"/>
      <c r="BU468" s="252"/>
      <c r="BV468" s="252"/>
      <c r="BW468" s="252"/>
      <c r="BX468" s="252"/>
      <c r="BY468" s="252"/>
      <c r="BZ468" s="252"/>
      <c r="CA468" s="252"/>
      <c r="CB468" s="252"/>
      <c r="CC468" s="252"/>
      <c r="CD468" s="252"/>
      <c r="CE468" s="251"/>
      <c r="CF468" s="251"/>
      <c r="CG468" s="251"/>
      <c r="CH468" s="251"/>
      <c r="CI468" s="251"/>
      <c r="CJ468" s="251"/>
      <c r="CK468" s="251"/>
      <c r="CL468" s="251"/>
      <c r="CM468" s="251"/>
      <c r="CN468" s="251"/>
      <c r="CO468" s="251"/>
      <c r="CP468" s="251"/>
      <c r="CQ468" s="251"/>
    </row>
    <row r="469" spans="1:95" s="1" customFormat="1" ht="30" customHeight="1" x14ac:dyDescent="0.2">
      <c r="A469" s="372"/>
      <c r="B469" s="245"/>
      <c r="C469" s="342" t="s">
        <v>1050</v>
      </c>
      <c r="D469" s="711"/>
      <c r="E469" s="711"/>
      <c r="F469" s="711"/>
      <c r="G469" s="711"/>
      <c r="H469" s="711"/>
      <c r="I469" s="711"/>
      <c r="J469" s="711"/>
      <c r="K469" s="711"/>
      <c r="L469" s="711"/>
      <c r="M469" s="711"/>
      <c r="N469" s="711"/>
      <c r="O469" s="711"/>
      <c r="P469" s="711"/>
      <c r="Q469" s="711"/>
      <c r="R469" s="711"/>
      <c r="S469" s="711"/>
      <c r="T469" s="711"/>
      <c r="U469" s="711"/>
      <c r="V469" s="711"/>
      <c r="W469" s="711"/>
      <c r="X469" s="711"/>
      <c r="Y469" s="711"/>
      <c r="Z469" s="712"/>
      <c r="AA469" s="253"/>
      <c r="AB469" s="59"/>
      <c r="AC469" s="219"/>
      <c r="AD469" s="219"/>
      <c r="AE469" s="219"/>
      <c r="AF469" s="219"/>
      <c r="AG469" s="219"/>
      <c r="AH469" s="219"/>
      <c r="AI469" s="219"/>
      <c r="AJ469" s="219"/>
      <c r="AK469" s="219"/>
      <c r="AL469" s="219"/>
      <c r="AM469" s="219"/>
      <c r="AN469" s="219"/>
      <c r="AO469" s="219"/>
      <c r="AP469" s="219"/>
      <c r="AQ469" s="219"/>
      <c r="AR469" s="219"/>
      <c r="AS469" s="219"/>
      <c r="AT469" s="219"/>
      <c r="AU469" s="219"/>
      <c r="AV469" s="219"/>
      <c r="AW469" s="219"/>
      <c r="AX469" s="219"/>
      <c r="AY469" s="219"/>
      <c r="AZ469" s="219"/>
      <c r="BA469" s="219"/>
      <c r="BB469" s="219"/>
      <c r="BC469" s="219"/>
      <c r="BD469" s="219"/>
      <c r="BE469" s="219"/>
      <c r="BF469" s="219"/>
      <c r="BG469" s="219"/>
      <c r="BH469" s="219"/>
      <c r="BI469" s="219"/>
      <c r="BJ469" s="219"/>
      <c r="BK469" s="219"/>
      <c r="BL469" s="219"/>
      <c r="BM469" s="219"/>
      <c r="BN469" s="219"/>
      <c r="BO469" s="219"/>
      <c r="BP469" s="219"/>
      <c r="BQ469" s="219"/>
      <c r="BR469" s="219"/>
      <c r="BS469" s="219"/>
      <c r="BT469" s="219"/>
      <c r="BU469" s="219"/>
      <c r="BV469" s="219"/>
      <c r="BW469" s="219"/>
      <c r="BX469" s="219"/>
      <c r="BY469" s="219"/>
      <c r="BZ469" s="219"/>
      <c r="CA469" s="219"/>
      <c r="CB469" s="219"/>
      <c r="CC469" s="219"/>
      <c r="CD469" s="219"/>
      <c r="CE469" s="219"/>
    </row>
    <row r="470" spans="1:95" s="253" customFormat="1" ht="45" customHeight="1" x14ac:dyDescent="0.15">
      <c r="A470" s="372"/>
      <c r="B470" s="245" t="s">
        <v>40</v>
      </c>
      <c r="C470" s="139" t="s">
        <v>407</v>
      </c>
      <c r="D470" s="668"/>
      <c r="E470" s="672"/>
      <c r="F470" s="668"/>
      <c r="G470" s="672"/>
      <c r="H470" s="668"/>
      <c r="I470" s="672"/>
      <c r="J470" s="668"/>
      <c r="K470" s="672"/>
      <c r="L470" s="668"/>
      <c r="M470" s="672"/>
      <c r="N470" s="668"/>
      <c r="O470" s="672"/>
      <c r="P470" s="668"/>
      <c r="Q470" s="672"/>
      <c r="R470" s="668"/>
      <c r="S470" s="672"/>
      <c r="T470" s="668"/>
      <c r="U470" s="672"/>
      <c r="V470" s="668"/>
      <c r="W470" s="672"/>
      <c r="X470" s="116"/>
      <c r="Y470" s="103">
        <f>IF(OR(D470="s",F470="s",H470="s",J470="s",L470="s",N470="s",P470="s",R470="s",T470="s",V470="s"), 0, IF(OR(D470="a",F470="a",H470="a",J470="a",L470="a",N470="a",P470="a",R470="a",T470="a",V470="a"),Z470,0))</f>
        <v>0</v>
      </c>
      <c r="Z470" s="369">
        <f>IF(X470="na",0,10)</f>
        <v>10</v>
      </c>
      <c r="AA470" s="253">
        <f>IF(OR(COUNTIF(D477:W477,"a")+COUNTIF(D477:W477,"s")&gt;0),0,(COUNTIF(D470:W470,"a")+COUNTIF(D470:W470,"s")+COUNTIF(X470,"na")))</f>
        <v>0</v>
      </c>
      <c r="AB470" s="249"/>
      <c r="AC470" s="252"/>
      <c r="AD470" s="222"/>
      <c r="AE470" s="439"/>
      <c r="AF470" s="252"/>
      <c r="AG470" s="252"/>
      <c r="AH470" s="252"/>
      <c r="AI470" s="252"/>
      <c r="AJ470" s="252"/>
      <c r="AK470" s="252"/>
      <c r="AL470" s="252"/>
      <c r="AM470" s="252"/>
      <c r="AN470" s="252"/>
      <c r="AO470" s="252"/>
      <c r="AP470" s="252"/>
      <c r="AQ470" s="252"/>
      <c r="AR470" s="252"/>
      <c r="AS470" s="252"/>
      <c r="AT470" s="252"/>
      <c r="AU470" s="252"/>
      <c r="AV470" s="252"/>
      <c r="AW470" s="252"/>
      <c r="AX470" s="252"/>
      <c r="AY470" s="252"/>
      <c r="AZ470" s="252"/>
      <c r="BA470" s="252"/>
      <c r="BB470" s="252"/>
      <c r="BC470" s="252"/>
      <c r="BD470" s="252"/>
      <c r="BE470" s="252"/>
      <c r="BF470" s="252"/>
      <c r="BG470" s="252"/>
      <c r="BH470" s="252"/>
      <c r="BI470" s="252"/>
      <c r="BJ470" s="252"/>
      <c r="BK470" s="252"/>
      <c r="BL470" s="252"/>
      <c r="BM470" s="252"/>
      <c r="BN470" s="252"/>
      <c r="BO470" s="252"/>
      <c r="BP470" s="252"/>
      <c r="BQ470" s="252"/>
      <c r="BR470" s="252"/>
      <c r="BS470" s="252"/>
      <c r="BT470" s="252"/>
      <c r="BU470" s="252"/>
      <c r="BV470" s="252"/>
      <c r="BW470" s="252"/>
      <c r="BX470" s="252"/>
      <c r="BY470" s="252"/>
      <c r="BZ470" s="252"/>
      <c r="CA470" s="252"/>
      <c r="CB470" s="252"/>
      <c r="CC470" s="252"/>
      <c r="CD470" s="252"/>
      <c r="CE470" s="251"/>
      <c r="CF470" s="251"/>
      <c r="CG470" s="251"/>
      <c r="CH470" s="251"/>
      <c r="CI470" s="251"/>
      <c r="CJ470" s="251"/>
      <c r="CK470" s="251"/>
      <c r="CL470" s="251"/>
      <c r="CM470" s="251"/>
      <c r="CN470" s="251"/>
      <c r="CO470" s="251"/>
      <c r="CP470" s="251"/>
      <c r="CQ470" s="251"/>
    </row>
    <row r="471" spans="1:95" s="253" customFormat="1" ht="45" customHeight="1" x14ac:dyDescent="0.15">
      <c r="A471" s="372"/>
      <c r="B471" s="245" t="s">
        <v>41</v>
      </c>
      <c r="C471" s="139" t="s">
        <v>1051</v>
      </c>
      <c r="D471" s="668"/>
      <c r="E471" s="672"/>
      <c r="F471" s="668"/>
      <c r="G471" s="672"/>
      <c r="H471" s="668"/>
      <c r="I471" s="672"/>
      <c r="J471" s="668"/>
      <c r="K471" s="672"/>
      <c r="L471" s="668"/>
      <c r="M471" s="672"/>
      <c r="N471" s="668"/>
      <c r="O471" s="672"/>
      <c r="P471" s="668"/>
      <c r="Q471" s="672"/>
      <c r="R471" s="668"/>
      <c r="S471" s="672"/>
      <c r="T471" s="668"/>
      <c r="U471" s="672"/>
      <c r="V471" s="668"/>
      <c r="W471" s="672"/>
      <c r="X471" s="457" t="str">
        <f>IF(X470="na","na","")</f>
        <v/>
      </c>
      <c r="Y471" s="103">
        <f>IF(OR(D471="s",F471="s",H471="s",J471="s",L471="s",N471="s",P471="s",R471="s",T471="s",V471="s"), 0, IF(OR(D471="a",F471="a",H471="a",J471="a",L471="a",N471="a",P471="a",R471="a",T471="a",V471="a"),Z471,0))</f>
        <v>0</v>
      </c>
      <c r="Z471" s="369">
        <f>IF(X471="na",0,5)</f>
        <v>5</v>
      </c>
      <c r="AA471" s="253">
        <f>IF(OR(COUNTIF(D477:W477,"a")+COUNTIF(D477:W477,"s")&gt;0),0,(COUNTIF(D471:W471,"a")+COUNTIF(D471:W471,"s")+COUNTIF(X471,"na")))</f>
        <v>0</v>
      </c>
      <c r="AB471" s="249"/>
      <c r="AC471" s="252"/>
      <c r="AD471" s="222"/>
      <c r="AE471" s="439"/>
      <c r="AF471" s="252"/>
      <c r="AG471" s="252"/>
      <c r="AH471" s="252"/>
      <c r="AI471" s="252"/>
      <c r="AJ471" s="252"/>
      <c r="AK471" s="252"/>
      <c r="AL471" s="252"/>
      <c r="AM471" s="252"/>
      <c r="AN471" s="252"/>
      <c r="AO471" s="252"/>
      <c r="AP471" s="252"/>
      <c r="AQ471" s="252"/>
      <c r="AR471" s="252"/>
      <c r="AS471" s="252"/>
      <c r="AT471" s="252"/>
      <c r="AU471" s="252"/>
      <c r="AV471" s="252"/>
      <c r="AW471" s="252"/>
      <c r="AX471" s="252"/>
      <c r="AY471" s="252"/>
      <c r="AZ471" s="252"/>
      <c r="BA471" s="252"/>
      <c r="BB471" s="252"/>
      <c r="BC471" s="252"/>
      <c r="BD471" s="252"/>
      <c r="BE471" s="252"/>
      <c r="BF471" s="252"/>
      <c r="BG471" s="252"/>
      <c r="BH471" s="252"/>
      <c r="BI471" s="252"/>
      <c r="BJ471" s="252"/>
      <c r="BK471" s="252"/>
      <c r="BL471" s="252"/>
      <c r="BM471" s="252"/>
      <c r="BN471" s="252"/>
      <c r="BO471" s="252"/>
      <c r="BP471" s="252"/>
      <c r="BQ471" s="252"/>
      <c r="BR471" s="252"/>
      <c r="BS471" s="252"/>
      <c r="BT471" s="252"/>
      <c r="BU471" s="252"/>
      <c r="BV471" s="252"/>
      <c r="BW471" s="252"/>
      <c r="BX471" s="252"/>
      <c r="BY471" s="252"/>
      <c r="BZ471" s="252"/>
      <c r="CA471" s="252"/>
      <c r="CB471" s="252"/>
      <c r="CC471" s="252"/>
      <c r="CD471" s="252"/>
      <c r="CE471" s="251"/>
      <c r="CF471" s="251"/>
      <c r="CG471" s="251"/>
      <c r="CH471" s="251"/>
      <c r="CI471" s="251"/>
      <c r="CJ471" s="251"/>
      <c r="CK471" s="251"/>
      <c r="CL471" s="251"/>
      <c r="CM471" s="251"/>
      <c r="CN471" s="251"/>
      <c r="CO471" s="251"/>
      <c r="CP471" s="251"/>
      <c r="CQ471" s="251"/>
    </row>
    <row r="472" spans="1:95" s="1" customFormat="1" ht="30" customHeight="1" x14ac:dyDescent="0.2">
      <c r="A472" s="372"/>
      <c r="B472" s="239"/>
      <c r="C472" s="342" t="s">
        <v>1052</v>
      </c>
      <c r="D472" s="713"/>
      <c r="E472" s="711"/>
      <c r="F472" s="711"/>
      <c r="G472" s="711"/>
      <c r="H472" s="711"/>
      <c r="I472" s="711"/>
      <c r="J472" s="711"/>
      <c r="K472" s="711"/>
      <c r="L472" s="711"/>
      <c r="M472" s="711"/>
      <c r="N472" s="711"/>
      <c r="O472" s="711"/>
      <c r="P472" s="711"/>
      <c r="Q472" s="711"/>
      <c r="R472" s="711"/>
      <c r="S472" s="711"/>
      <c r="T472" s="711"/>
      <c r="U472" s="711"/>
      <c r="V472" s="711"/>
      <c r="W472" s="711"/>
      <c r="X472" s="711"/>
      <c r="Y472" s="711"/>
      <c r="Z472" s="712"/>
      <c r="AA472" s="253"/>
      <c r="AB472" s="59"/>
      <c r="AC472" s="219"/>
      <c r="AD472" s="219"/>
      <c r="AE472" s="219"/>
      <c r="AF472" s="219"/>
      <c r="AG472" s="219"/>
      <c r="AH472" s="219"/>
      <c r="AI472" s="219"/>
      <c r="AJ472" s="219"/>
      <c r="AK472" s="219"/>
      <c r="AL472" s="219"/>
      <c r="AM472" s="219"/>
      <c r="AN472" s="219"/>
      <c r="AO472" s="219"/>
      <c r="AP472" s="219"/>
      <c r="AQ472" s="219"/>
      <c r="AR472" s="219"/>
      <c r="AS472" s="219"/>
      <c r="AT472" s="219"/>
      <c r="AU472" s="219"/>
      <c r="AV472" s="219"/>
      <c r="AW472" s="219"/>
      <c r="AX472" s="219"/>
      <c r="AY472" s="219"/>
      <c r="AZ472" s="219"/>
      <c r="BA472" s="219"/>
      <c r="BB472" s="219"/>
      <c r="BC472" s="219"/>
      <c r="BD472" s="219"/>
      <c r="BE472" s="219"/>
      <c r="BF472" s="219"/>
      <c r="BG472" s="219"/>
      <c r="BH472" s="219"/>
      <c r="BI472" s="219"/>
      <c r="BJ472" s="219"/>
      <c r="BK472" s="219"/>
      <c r="BL472" s="219"/>
      <c r="BM472" s="219"/>
      <c r="BN472" s="219"/>
      <c r="BO472" s="219"/>
      <c r="BP472" s="219"/>
      <c r="BQ472" s="219"/>
      <c r="BR472" s="219"/>
      <c r="BS472" s="219"/>
      <c r="BT472" s="219"/>
      <c r="BU472" s="219"/>
      <c r="BV472" s="219"/>
      <c r="BW472" s="219"/>
      <c r="BX472" s="219"/>
      <c r="BY472" s="219"/>
      <c r="BZ472" s="219"/>
      <c r="CA472" s="219"/>
      <c r="CB472" s="219"/>
      <c r="CC472" s="219"/>
      <c r="CD472" s="219"/>
      <c r="CE472" s="219"/>
    </row>
    <row r="473" spans="1:95" s="253" customFormat="1" ht="67.7" customHeight="1" x14ac:dyDescent="0.15">
      <c r="A473" s="372"/>
      <c r="B473" s="245" t="s">
        <v>217</v>
      </c>
      <c r="C473" s="139" t="s">
        <v>1053</v>
      </c>
      <c r="D473" s="668"/>
      <c r="E473" s="672"/>
      <c r="F473" s="668"/>
      <c r="G473" s="672"/>
      <c r="H473" s="668"/>
      <c r="I473" s="672"/>
      <c r="J473" s="668"/>
      <c r="K473" s="672"/>
      <c r="L473" s="668"/>
      <c r="M473" s="672"/>
      <c r="N473" s="668"/>
      <c r="O473" s="672"/>
      <c r="P473" s="668"/>
      <c r="Q473" s="672"/>
      <c r="R473" s="668"/>
      <c r="S473" s="672"/>
      <c r="T473" s="668"/>
      <c r="U473" s="672"/>
      <c r="V473" s="668"/>
      <c r="W473" s="672"/>
      <c r="X473" s="116"/>
      <c r="Y473" s="103">
        <f>IF(OR(D473="s",F473="s",H473="s",J473="s",L473="s",N473="s",P473="s",R473="s",T473="s",V473="s"), 0, IF(OR(D473="a",F473="a",H473="a",J473="a",L473="a",N473="a",P473="a",R473="a",T473="a",V473="a"),Z473,0))</f>
        <v>0</v>
      </c>
      <c r="Z473" s="369">
        <f>IF(X473="na",0,5)</f>
        <v>5</v>
      </c>
      <c r="AA473" s="253">
        <f>IF(OR(COUNTIF(D477:W477,"a")+COUNTIF(D477:W477,"s")&gt;0),0,(COUNTIF(D473:W473,"a")+COUNTIF(D473:W473,"s")+COUNTIF(X473,"na")))</f>
        <v>0</v>
      </c>
      <c r="AB473" s="249"/>
      <c r="AC473" s="252"/>
      <c r="AD473" s="222" t="s">
        <v>52</v>
      </c>
      <c r="AE473" s="439"/>
      <c r="AF473" s="252"/>
      <c r="AG473" s="252"/>
      <c r="AH473" s="252"/>
      <c r="AI473" s="252"/>
      <c r="AJ473" s="252"/>
      <c r="AK473" s="252"/>
      <c r="AL473" s="252"/>
      <c r="AM473" s="252"/>
      <c r="AN473" s="252"/>
      <c r="AO473" s="252"/>
      <c r="AP473" s="252"/>
      <c r="AQ473" s="252"/>
      <c r="AR473" s="252"/>
      <c r="AS473" s="252"/>
      <c r="AT473" s="252"/>
      <c r="AU473" s="252"/>
      <c r="AV473" s="252"/>
      <c r="AW473" s="252"/>
      <c r="AX473" s="252"/>
      <c r="AY473" s="252"/>
      <c r="AZ473" s="252"/>
      <c r="BA473" s="252"/>
      <c r="BB473" s="252"/>
      <c r="BC473" s="252"/>
      <c r="BD473" s="252"/>
      <c r="BE473" s="252"/>
      <c r="BF473" s="252"/>
      <c r="BG473" s="252"/>
      <c r="BH473" s="252"/>
      <c r="BI473" s="252"/>
      <c r="BJ473" s="252"/>
      <c r="BK473" s="252"/>
      <c r="BL473" s="252"/>
      <c r="BM473" s="252"/>
      <c r="BN473" s="252"/>
      <c r="BO473" s="252"/>
      <c r="BP473" s="252"/>
      <c r="BQ473" s="252"/>
      <c r="BR473" s="252"/>
      <c r="BS473" s="252"/>
      <c r="BT473" s="252"/>
      <c r="BU473" s="252"/>
      <c r="BV473" s="252"/>
      <c r="BW473" s="252"/>
      <c r="BX473" s="252"/>
      <c r="BY473" s="252"/>
      <c r="BZ473" s="252"/>
      <c r="CA473" s="252"/>
      <c r="CB473" s="252"/>
      <c r="CC473" s="252"/>
      <c r="CD473" s="252"/>
      <c r="CE473" s="251"/>
      <c r="CF473" s="251"/>
      <c r="CG473" s="251"/>
      <c r="CH473" s="251"/>
      <c r="CI473" s="251"/>
      <c r="CJ473" s="251"/>
      <c r="CK473" s="251"/>
      <c r="CL473" s="251"/>
      <c r="CM473" s="251"/>
      <c r="CN473" s="251"/>
      <c r="CO473" s="251"/>
      <c r="CP473" s="251"/>
      <c r="CQ473" s="251"/>
    </row>
    <row r="474" spans="1:95" s="253" customFormat="1" ht="88.5" customHeight="1" x14ac:dyDescent="0.2">
      <c r="A474" s="372"/>
      <c r="B474" s="245" t="s">
        <v>218</v>
      </c>
      <c r="C474" s="139" t="s">
        <v>1054</v>
      </c>
      <c r="D474" s="668"/>
      <c r="E474" s="672"/>
      <c r="F474" s="668"/>
      <c r="G474" s="672"/>
      <c r="H474" s="668"/>
      <c r="I474" s="672"/>
      <c r="J474" s="668"/>
      <c r="K474" s="672"/>
      <c r="L474" s="668"/>
      <c r="M474" s="672"/>
      <c r="N474" s="668"/>
      <c r="O474" s="672"/>
      <c r="P474" s="668"/>
      <c r="Q474" s="672"/>
      <c r="R474" s="668"/>
      <c r="S474" s="672"/>
      <c r="T474" s="668"/>
      <c r="U474" s="672"/>
      <c r="V474" s="668"/>
      <c r="W474" s="672"/>
      <c r="X474" s="262"/>
      <c r="Y474" s="103">
        <f>IF(OR(D474="s",F474="s",H474="s",J474="s",L474="s",N474="s",P474="s",R474="s",T474="s",V474="s"), 0, IF(OR(D474="a",F474="a",H474="a",J474="a",L474="a",N474="a",P474="a",R474="a",T474="a",V474="a"),Z474,0))</f>
        <v>0</v>
      </c>
      <c r="Z474" s="369">
        <v>10</v>
      </c>
      <c r="AA474" s="253">
        <f>IF((COUNTIF(D474:W474,"a")+COUNTIF(D474:W474,"s"))&gt;0,IF((COUNTIF(D477:W477,"a")+COUNTIF(D477:W477,"s"))&gt;0,0,COUNTIF(D474:W474,"a")+COUNTIF(D474:W474,"s")), COUNTIF(D474:W474,"a")+COUNTIF(D474:W474,"s"))</f>
        <v>0</v>
      </c>
      <c r="AB474" s="249"/>
      <c r="AC474" s="252"/>
      <c r="AD474" s="222"/>
      <c r="AE474" s="439"/>
      <c r="AF474" s="252"/>
      <c r="AG474" s="252"/>
      <c r="AH474" s="252"/>
      <c r="AI474" s="252"/>
      <c r="AJ474" s="252"/>
      <c r="AK474" s="252"/>
      <c r="AL474" s="252"/>
      <c r="AM474" s="252"/>
      <c r="AN474" s="252"/>
      <c r="AO474" s="252"/>
      <c r="AP474" s="252"/>
      <c r="AQ474" s="252"/>
      <c r="AR474" s="252"/>
      <c r="AS474" s="252"/>
      <c r="AT474" s="252"/>
      <c r="AU474" s="252"/>
      <c r="AV474" s="252"/>
      <c r="AW474" s="252"/>
      <c r="AX474" s="252"/>
      <c r="AY474" s="252"/>
      <c r="AZ474" s="252"/>
      <c r="BA474" s="252"/>
      <c r="BB474" s="252"/>
      <c r="BC474" s="252"/>
      <c r="BD474" s="252"/>
      <c r="BE474" s="252"/>
      <c r="BF474" s="252"/>
      <c r="BG474" s="252"/>
      <c r="BH474" s="252"/>
      <c r="BI474" s="252"/>
      <c r="BJ474" s="252"/>
      <c r="BK474" s="252"/>
      <c r="BL474" s="252"/>
      <c r="BM474" s="252"/>
      <c r="BN474" s="252"/>
      <c r="BO474" s="252"/>
      <c r="BP474" s="252"/>
      <c r="BQ474" s="252"/>
      <c r="BR474" s="252"/>
      <c r="BS474" s="252"/>
      <c r="BT474" s="252"/>
      <c r="BU474" s="252"/>
      <c r="BV474" s="252"/>
      <c r="BW474" s="252"/>
      <c r="BX474" s="252"/>
      <c r="BY474" s="252"/>
      <c r="BZ474" s="252"/>
      <c r="CA474" s="252"/>
      <c r="CB474" s="252"/>
      <c r="CC474" s="252"/>
      <c r="CD474" s="252"/>
      <c r="CE474" s="251"/>
      <c r="CF474" s="251"/>
      <c r="CG474" s="251"/>
      <c r="CH474" s="251"/>
      <c r="CI474" s="251"/>
      <c r="CJ474" s="251"/>
      <c r="CK474" s="251"/>
      <c r="CL474" s="251"/>
      <c r="CM474" s="251"/>
      <c r="CN474" s="251"/>
      <c r="CO474" s="251"/>
      <c r="CP474" s="251"/>
      <c r="CQ474" s="251"/>
    </row>
    <row r="475" spans="1:95" s="253" customFormat="1" ht="67.7" customHeight="1" x14ac:dyDescent="0.2">
      <c r="A475" s="372"/>
      <c r="B475" s="245" t="s">
        <v>477</v>
      </c>
      <c r="C475" s="139" t="s">
        <v>1055</v>
      </c>
      <c r="D475" s="626"/>
      <c r="E475" s="673"/>
      <c r="F475" s="626"/>
      <c r="G475" s="673"/>
      <c r="H475" s="626"/>
      <c r="I475" s="673"/>
      <c r="J475" s="626"/>
      <c r="K475" s="673"/>
      <c r="L475" s="626"/>
      <c r="M475" s="673"/>
      <c r="N475" s="626"/>
      <c r="O475" s="673"/>
      <c r="P475" s="626"/>
      <c r="Q475" s="673"/>
      <c r="R475" s="626"/>
      <c r="S475" s="673"/>
      <c r="T475" s="626"/>
      <c r="U475" s="673"/>
      <c r="V475" s="626"/>
      <c r="W475" s="673"/>
      <c r="X475" s="457" t="str">
        <f>IF(X473="na","na","")</f>
        <v/>
      </c>
      <c r="Y475" s="103">
        <f>IF(OR(D475="s",F475="s",H475="s",J475="s",L475="s",N475="s",P475="s",R475="s",T475="s",V475="s"), 0, IF(OR(D475="a",F475="a",H475="a",J475="a",L475="a",N475="a",P475="a",R475="a",T475="a",V475="a"),Z475,0))</f>
        <v>0</v>
      </c>
      <c r="Z475" s="369">
        <f>IF(X475="na",0,5)</f>
        <v>5</v>
      </c>
      <c r="AA475" s="253">
        <f>IF(OR(COUNTIF(D477:W477,"a")+COUNTIF(D477:W477,"s")&gt;0),0,(COUNTIF(D475:W475,"a")+COUNTIF(D475:W475,"s")+COUNTIF(X475,"na")))</f>
        <v>0</v>
      </c>
      <c r="AB475" s="249"/>
      <c r="AC475" s="252"/>
      <c r="AD475" s="222" t="s">
        <v>52</v>
      </c>
      <c r="AE475" s="439"/>
      <c r="AF475" s="252"/>
      <c r="AG475" s="252"/>
      <c r="AH475" s="252"/>
      <c r="AI475" s="252"/>
      <c r="AJ475" s="252"/>
      <c r="AK475" s="252"/>
      <c r="AL475" s="252"/>
      <c r="AM475" s="252"/>
      <c r="AN475" s="252"/>
      <c r="AO475" s="252"/>
      <c r="AP475" s="252"/>
      <c r="AQ475" s="252"/>
      <c r="AR475" s="252"/>
      <c r="AS475" s="252"/>
      <c r="AT475" s="252"/>
      <c r="AU475" s="252"/>
      <c r="AV475" s="252"/>
      <c r="AW475" s="252"/>
      <c r="AX475" s="252"/>
      <c r="AY475" s="252"/>
      <c r="AZ475" s="252"/>
      <c r="BA475" s="252"/>
      <c r="BB475" s="252"/>
      <c r="BC475" s="252"/>
      <c r="BD475" s="252"/>
      <c r="BE475" s="252"/>
      <c r="BF475" s="252"/>
      <c r="BG475" s="252"/>
      <c r="BH475" s="252"/>
      <c r="BI475" s="252"/>
      <c r="BJ475" s="252"/>
      <c r="BK475" s="252"/>
      <c r="BL475" s="252"/>
      <c r="BM475" s="252"/>
      <c r="BN475" s="252"/>
      <c r="BO475" s="252"/>
      <c r="BP475" s="252"/>
      <c r="BQ475" s="252"/>
      <c r="BR475" s="252"/>
      <c r="BS475" s="252"/>
      <c r="BT475" s="252"/>
      <c r="BU475" s="252"/>
      <c r="BV475" s="252"/>
      <c r="BW475" s="252"/>
      <c r="BX475" s="252"/>
      <c r="BY475" s="252"/>
      <c r="BZ475" s="252"/>
      <c r="CA475" s="252"/>
      <c r="CB475" s="252"/>
      <c r="CC475" s="252"/>
      <c r="CD475" s="252"/>
      <c r="CE475" s="251"/>
      <c r="CF475" s="251"/>
      <c r="CG475" s="251"/>
      <c r="CH475" s="251"/>
      <c r="CI475" s="251"/>
      <c r="CJ475" s="251"/>
      <c r="CK475" s="251"/>
      <c r="CL475" s="251"/>
      <c r="CM475" s="251"/>
      <c r="CN475" s="251"/>
      <c r="CO475" s="251"/>
      <c r="CP475" s="251"/>
      <c r="CQ475" s="251"/>
    </row>
    <row r="476" spans="1:95" s="1" customFormat="1" ht="30" customHeight="1" x14ac:dyDescent="0.2">
      <c r="A476" s="372"/>
      <c r="B476" s="288"/>
      <c r="C476" s="322" t="s">
        <v>1056</v>
      </c>
      <c r="D476" s="933"/>
      <c r="E476" s="934"/>
      <c r="F476" s="783"/>
      <c r="G476" s="783"/>
      <c r="H476" s="783"/>
      <c r="I476" s="783"/>
      <c r="J476" s="783"/>
      <c r="K476" s="783"/>
      <c r="L476" s="783"/>
      <c r="M476" s="783"/>
      <c r="N476" s="783"/>
      <c r="O476" s="783"/>
      <c r="P476" s="783"/>
      <c r="Q476" s="783"/>
      <c r="R476" s="783"/>
      <c r="S476" s="783"/>
      <c r="T476" s="783"/>
      <c r="U476" s="783"/>
      <c r="V476" s="783"/>
      <c r="W476" s="783"/>
      <c r="X476" s="783"/>
      <c r="Y476" s="783"/>
      <c r="Z476" s="784"/>
      <c r="AA476" s="253"/>
      <c r="AB476" s="59"/>
      <c r="AC476" s="219"/>
      <c r="AD476" s="222"/>
      <c r="AE476" s="219"/>
      <c r="AF476" s="219"/>
      <c r="AG476" s="219"/>
      <c r="AH476" s="219"/>
      <c r="AI476" s="219"/>
      <c r="AJ476" s="219"/>
      <c r="AK476" s="219"/>
      <c r="AL476" s="219"/>
      <c r="AM476" s="219"/>
      <c r="AN476" s="219"/>
      <c r="AO476" s="219"/>
      <c r="AP476" s="219"/>
      <c r="AQ476" s="219"/>
      <c r="AR476" s="219"/>
      <c r="AS476" s="219"/>
      <c r="AT476" s="219"/>
      <c r="AU476" s="219"/>
      <c r="AV476" s="219"/>
      <c r="AW476" s="219"/>
      <c r="AX476" s="219"/>
      <c r="AY476" s="219"/>
      <c r="AZ476" s="219"/>
      <c r="BA476" s="219"/>
      <c r="BB476" s="219"/>
      <c r="BC476" s="219"/>
      <c r="BD476" s="219"/>
      <c r="BE476" s="219"/>
      <c r="BF476" s="219"/>
      <c r="BG476" s="219"/>
      <c r="BH476" s="219"/>
      <c r="BI476" s="219"/>
      <c r="BJ476" s="219"/>
      <c r="BK476" s="219"/>
      <c r="BL476" s="219"/>
      <c r="BM476" s="219"/>
      <c r="BN476" s="219"/>
      <c r="BO476" s="219"/>
      <c r="BP476" s="219"/>
      <c r="BQ476" s="219"/>
      <c r="BR476" s="219"/>
      <c r="BS476" s="219"/>
      <c r="BT476" s="219"/>
      <c r="BU476" s="219"/>
      <c r="BV476" s="219"/>
      <c r="BW476" s="219"/>
      <c r="BX476" s="219"/>
      <c r="BY476" s="219"/>
      <c r="BZ476" s="219"/>
      <c r="CA476" s="219"/>
      <c r="CB476" s="219"/>
      <c r="CC476" s="219"/>
      <c r="CD476" s="219"/>
      <c r="CE476" s="219"/>
      <c r="CF476" s="219"/>
      <c r="CG476" s="59"/>
      <c r="CH476" s="59"/>
      <c r="CI476" s="59"/>
      <c r="CJ476" s="59"/>
      <c r="CK476" s="59"/>
      <c r="CL476" s="59"/>
      <c r="CM476" s="59"/>
    </row>
    <row r="477" spans="1:95" s="253" customFormat="1" ht="27.95" customHeight="1" thickBot="1" x14ac:dyDescent="0.2">
      <c r="A477" s="372"/>
      <c r="B477" s="245" t="s">
        <v>478</v>
      </c>
      <c r="C477" s="139" t="s">
        <v>479</v>
      </c>
      <c r="D477" s="668"/>
      <c r="E477" s="672"/>
      <c r="F477" s="668"/>
      <c r="G477" s="672"/>
      <c r="H477" s="668"/>
      <c r="I477" s="672"/>
      <c r="J477" s="668"/>
      <c r="K477" s="672"/>
      <c r="L477" s="668"/>
      <c r="M477" s="672"/>
      <c r="N477" s="668"/>
      <c r="O477" s="672"/>
      <c r="P477" s="668"/>
      <c r="Q477" s="672"/>
      <c r="R477" s="668"/>
      <c r="S477" s="672"/>
      <c r="T477" s="668"/>
      <c r="U477" s="672"/>
      <c r="V477" s="668"/>
      <c r="W477" s="672"/>
      <c r="X477" s="352"/>
      <c r="Y477" s="583">
        <f>IF(OR(D477="s",F477="s",H477="s",J477="s",L477="s",N477="s",P477="s",R477="s",T477="s",V477="s"), 0, IF(OR(D477="a",F477="a",H477="a",J477="a",L477="a",N477="a",P477="a",R477="a",T477="a",V477="a"),Z477,0))</f>
        <v>0</v>
      </c>
      <c r="Z477" s="369">
        <v>50</v>
      </c>
      <c r="AA477" s="253">
        <f>IF(OR(COUNTIF(D465:W475,"a")+COUNTIF(D465:W475,"s")+COUNTIF(X465:X475,"na")&gt;0),0,(COUNTIF(D477:W477,"a")+COUNTIF(D477:W477,"s")))</f>
        <v>0</v>
      </c>
      <c r="AB477" s="249"/>
      <c r="AC477" s="252"/>
      <c r="AD477" s="222"/>
      <c r="AE477" s="439"/>
      <c r="AF477" s="252"/>
      <c r="AG477" s="252"/>
      <c r="AH477" s="252"/>
      <c r="AI477" s="252"/>
      <c r="AJ477" s="252"/>
      <c r="AK477" s="252"/>
      <c r="AL477" s="252"/>
      <c r="AM477" s="252"/>
      <c r="AN477" s="252"/>
      <c r="AO477" s="252"/>
      <c r="AP477" s="252"/>
      <c r="AQ477" s="252"/>
      <c r="AR477" s="252"/>
      <c r="AS477" s="252"/>
      <c r="AT477" s="252"/>
      <c r="AU477" s="252"/>
      <c r="AV477" s="252"/>
      <c r="AW477" s="252"/>
      <c r="AX477" s="252"/>
      <c r="AY477" s="252"/>
      <c r="AZ477" s="252"/>
      <c r="BA477" s="252"/>
      <c r="BB477" s="252"/>
      <c r="BC477" s="252"/>
      <c r="BD477" s="252"/>
      <c r="BE477" s="252"/>
      <c r="BF477" s="252"/>
      <c r="BG477" s="252"/>
      <c r="BH477" s="252"/>
      <c r="BI477" s="252"/>
      <c r="BJ477" s="252"/>
      <c r="BK477" s="252"/>
      <c r="BL477" s="252"/>
      <c r="BM477" s="252"/>
      <c r="BN477" s="252"/>
      <c r="BO477" s="252"/>
      <c r="BP477" s="252"/>
      <c r="BQ477" s="252"/>
      <c r="BR477" s="252"/>
      <c r="BS477" s="252"/>
      <c r="BT477" s="252"/>
      <c r="BU477" s="252"/>
      <c r="BV477" s="252"/>
      <c r="BW477" s="252"/>
      <c r="BX477" s="252"/>
      <c r="BY477" s="252"/>
      <c r="BZ477" s="252"/>
      <c r="CA477" s="252"/>
      <c r="CB477" s="252"/>
      <c r="CC477" s="252"/>
      <c r="CD477" s="252"/>
      <c r="CE477" s="251"/>
      <c r="CF477" s="251"/>
      <c r="CG477" s="251"/>
      <c r="CH477" s="251"/>
      <c r="CI477" s="251"/>
      <c r="CJ477" s="251"/>
      <c r="CK477" s="251"/>
      <c r="CL477" s="251"/>
      <c r="CM477" s="251"/>
      <c r="CN477" s="251"/>
      <c r="CO477" s="251"/>
      <c r="CP477" s="251"/>
      <c r="CQ477" s="251"/>
    </row>
    <row r="478" spans="1:95" s="253" customFormat="1" ht="21" customHeight="1" thickTop="1" thickBot="1" x14ac:dyDescent="0.25">
      <c r="A478" s="372"/>
      <c r="B478" s="234"/>
      <c r="C478" s="150"/>
      <c r="D478" s="679" t="s">
        <v>198</v>
      </c>
      <c r="E478" s="683"/>
      <c r="F478" s="683"/>
      <c r="G478" s="683"/>
      <c r="H478" s="683"/>
      <c r="I478" s="683"/>
      <c r="J478" s="683"/>
      <c r="K478" s="683"/>
      <c r="L478" s="683"/>
      <c r="M478" s="683"/>
      <c r="N478" s="683"/>
      <c r="O478" s="683"/>
      <c r="P478" s="683"/>
      <c r="Q478" s="683"/>
      <c r="R478" s="683"/>
      <c r="S478" s="683"/>
      <c r="T478" s="683"/>
      <c r="U478" s="683"/>
      <c r="V478" s="683"/>
      <c r="W478" s="683"/>
      <c r="X478" s="739"/>
      <c r="Y478" s="548">
        <f>SUM(Y465:Y477)</f>
        <v>0</v>
      </c>
      <c r="Z478" s="370">
        <f>SUM(Z465:Z475)</f>
        <v>50</v>
      </c>
      <c r="AA478" s="251"/>
      <c r="AB478" s="251"/>
      <c r="AC478" s="252"/>
      <c r="AD478" s="222"/>
      <c r="AE478" s="252"/>
      <c r="AF478" s="252"/>
      <c r="AG478" s="252"/>
      <c r="AH478" s="252"/>
      <c r="AI478" s="252"/>
      <c r="AJ478" s="252"/>
      <c r="AK478" s="252"/>
      <c r="AL478" s="252"/>
      <c r="AM478" s="252"/>
      <c r="AN478" s="252"/>
      <c r="AO478" s="252"/>
      <c r="AP478" s="252"/>
      <c r="AQ478" s="252"/>
      <c r="AR478" s="252"/>
      <c r="AS478" s="252"/>
      <c r="AT478" s="252"/>
      <c r="AU478" s="252"/>
      <c r="AV478" s="252"/>
      <c r="AW478" s="252"/>
      <c r="AX478" s="252"/>
      <c r="AY478" s="252"/>
      <c r="AZ478" s="252"/>
      <c r="BA478" s="252"/>
      <c r="BB478" s="252"/>
      <c r="BC478" s="252"/>
      <c r="BD478" s="252"/>
      <c r="BE478" s="252"/>
      <c r="BF478" s="252"/>
      <c r="BG478" s="252"/>
      <c r="BH478" s="252"/>
      <c r="BI478" s="252"/>
      <c r="BJ478" s="252"/>
      <c r="BK478" s="252"/>
      <c r="BL478" s="252"/>
      <c r="BM478" s="252"/>
      <c r="BN478" s="252"/>
      <c r="BO478" s="252"/>
      <c r="BP478" s="252"/>
      <c r="BQ478" s="252"/>
      <c r="BR478" s="252"/>
      <c r="BS478" s="252"/>
      <c r="BT478" s="252"/>
      <c r="BU478" s="252"/>
      <c r="BV478" s="252"/>
      <c r="BW478" s="252"/>
      <c r="BX478" s="252"/>
      <c r="BY478" s="252"/>
      <c r="BZ478" s="252"/>
      <c r="CA478" s="252"/>
      <c r="CB478" s="252"/>
      <c r="CC478" s="252"/>
      <c r="CD478" s="252"/>
      <c r="CE478" s="251"/>
      <c r="CF478" s="251"/>
      <c r="CG478" s="251"/>
      <c r="CH478" s="251"/>
      <c r="CI478" s="251"/>
      <c r="CJ478" s="251"/>
      <c r="CK478" s="251"/>
      <c r="CL478" s="251"/>
      <c r="CM478" s="251"/>
      <c r="CN478" s="251"/>
      <c r="CO478" s="251"/>
      <c r="CP478" s="251"/>
      <c r="CQ478" s="251"/>
    </row>
    <row r="479" spans="1:95" s="253" customFormat="1" ht="21" customHeight="1" thickBot="1" x14ac:dyDescent="0.25">
      <c r="A479" s="361"/>
      <c r="B479" s="329"/>
      <c r="C479" s="331"/>
      <c r="D479" s="705"/>
      <c r="E479" s="706"/>
      <c r="F479" s="930">
        <f>IF(AND(X465="na",X468="na",X473="na"),0,IF(AND(X465="na",X468="na"),10,IF(AND(X465="na",X473="na"),5,IF(AND(X468="na",X473="na"),5,IF(X465="na",15,IF(X468="na",15,IF(X473="na",10,20)))))))</f>
        <v>20</v>
      </c>
      <c r="G479" s="931"/>
      <c r="H479" s="931"/>
      <c r="I479" s="931"/>
      <c r="J479" s="931"/>
      <c r="K479" s="931"/>
      <c r="L479" s="931"/>
      <c r="M479" s="931"/>
      <c r="N479" s="931"/>
      <c r="O479" s="931"/>
      <c r="P479" s="931"/>
      <c r="Q479" s="931"/>
      <c r="R479" s="931"/>
      <c r="S479" s="931"/>
      <c r="T479" s="931"/>
      <c r="U479" s="931"/>
      <c r="V479" s="931"/>
      <c r="W479" s="931"/>
      <c r="X479" s="931"/>
      <c r="Y479" s="931"/>
      <c r="Z479" s="932"/>
      <c r="AA479" s="251"/>
      <c r="AB479" s="251"/>
      <c r="AC479" s="252"/>
      <c r="AD479" s="222"/>
      <c r="AE479" s="252"/>
      <c r="AF479" s="252"/>
      <c r="AG479" s="252"/>
      <c r="AH479" s="252"/>
      <c r="AI479" s="252"/>
      <c r="AJ479" s="252"/>
      <c r="AK479" s="252"/>
      <c r="AL479" s="252"/>
      <c r="AM479" s="252"/>
      <c r="AN479" s="252"/>
      <c r="AO479" s="252"/>
      <c r="AP479" s="252"/>
      <c r="AQ479" s="252"/>
      <c r="AR479" s="252"/>
      <c r="AS479" s="252"/>
      <c r="AT479" s="252"/>
      <c r="AU479" s="252"/>
      <c r="AV479" s="252"/>
      <c r="AW479" s="252"/>
      <c r="AX479" s="252"/>
      <c r="AY479" s="252"/>
      <c r="AZ479" s="252"/>
      <c r="BA479" s="252"/>
      <c r="BB479" s="252"/>
      <c r="BC479" s="252"/>
      <c r="BD479" s="252"/>
      <c r="BE479" s="252"/>
      <c r="BF479" s="252"/>
      <c r="BG479" s="252"/>
      <c r="BH479" s="252"/>
      <c r="BI479" s="252"/>
      <c r="BJ479" s="252"/>
      <c r="BK479" s="252"/>
      <c r="BL479" s="252"/>
      <c r="BM479" s="252"/>
      <c r="BN479" s="252"/>
      <c r="BO479" s="252"/>
      <c r="BP479" s="252"/>
      <c r="BQ479" s="252"/>
      <c r="BR479" s="252"/>
      <c r="BS479" s="252"/>
      <c r="BT479" s="252"/>
      <c r="BU479" s="252"/>
      <c r="BV479" s="252"/>
      <c r="BW479" s="252"/>
      <c r="BX479" s="252"/>
      <c r="BY479" s="252"/>
      <c r="BZ479" s="252"/>
      <c r="CA479" s="252"/>
      <c r="CB479" s="252"/>
      <c r="CC479" s="252"/>
      <c r="CD479" s="252"/>
      <c r="CE479" s="251"/>
      <c r="CF479" s="251"/>
      <c r="CG479" s="251"/>
      <c r="CH479" s="251"/>
      <c r="CI479" s="251"/>
      <c r="CJ479" s="251"/>
      <c r="CK479" s="251"/>
      <c r="CL479" s="251"/>
      <c r="CM479" s="251"/>
      <c r="CN479" s="251"/>
      <c r="CO479" s="251"/>
      <c r="CP479" s="251"/>
      <c r="CQ479" s="251"/>
    </row>
    <row r="480" spans="1:95" s="253" customFormat="1" ht="30" customHeight="1" thickBot="1" x14ac:dyDescent="0.25">
      <c r="A480" s="358"/>
      <c r="B480" s="471" t="s">
        <v>480</v>
      </c>
      <c r="C480" s="296" t="s">
        <v>481</v>
      </c>
      <c r="D480" s="264"/>
      <c r="E480" s="265"/>
      <c r="F480" s="30" t="s">
        <v>569</v>
      </c>
      <c r="G480" s="52"/>
      <c r="H480" s="29" t="s">
        <v>569</v>
      </c>
      <c r="I480" s="50"/>
      <c r="J480" s="184" t="s">
        <v>569</v>
      </c>
      <c r="K480" s="52"/>
      <c r="L480" s="29"/>
      <c r="M480" s="63"/>
      <c r="N480" s="29" t="s">
        <v>569</v>
      </c>
      <c r="O480" s="327"/>
      <c r="P480" s="29"/>
      <c r="Q480" s="265"/>
      <c r="R480" s="326"/>
      <c r="S480" s="327"/>
      <c r="T480" s="264"/>
      <c r="U480" s="265"/>
      <c r="V480" s="326"/>
      <c r="W480" s="327"/>
      <c r="X480" s="328"/>
      <c r="Y480" s="328"/>
      <c r="Z480" s="388"/>
      <c r="AA480" s="251"/>
      <c r="AB480" s="251"/>
      <c r="AC480" s="252"/>
      <c r="AD480" s="222"/>
      <c r="AE480" s="252"/>
      <c r="AF480" s="252"/>
      <c r="AG480" s="252"/>
      <c r="AH480" s="252"/>
      <c r="AI480" s="252"/>
      <c r="AJ480" s="252"/>
      <c r="AK480" s="252"/>
      <c r="AL480" s="252"/>
      <c r="AM480" s="252"/>
      <c r="AN480" s="252"/>
      <c r="AO480" s="252"/>
      <c r="AP480" s="252"/>
      <c r="AQ480" s="252"/>
      <c r="AR480" s="252"/>
      <c r="AS480" s="252"/>
      <c r="AT480" s="252"/>
      <c r="AU480" s="252"/>
      <c r="AV480" s="252"/>
      <c r="AW480" s="252"/>
      <c r="AX480" s="252"/>
      <c r="AY480" s="252"/>
      <c r="AZ480" s="252"/>
      <c r="BA480" s="252"/>
      <c r="BB480" s="252"/>
      <c r="BC480" s="252"/>
      <c r="BD480" s="252"/>
      <c r="BE480" s="252"/>
      <c r="BF480" s="252"/>
      <c r="BG480" s="252"/>
      <c r="BH480" s="252"/>
      <c r="BI480" s="252"/>
      <c r="BJ480" s="252"/>
      <c r="BK480" s="252"/>
      <c r="BL480" s="252"/>
      <c r="BM480" s="252"/>
      <c r="BN480" s="252"/>
      <c r="BO480" s="252"/>
      <c r="BP480" s="252"/>
      <c r="BQ480" s="252"/>
      <c r="BR480" s="252"/>
      <c r="BS480" s="252"/>
      <c r="BT480" s="252"/>
      <c r="BU480" s="252"/>
      <c r="BV480" s="252"/>
      <c r="BW480" s="252"/>
      <c r="BX480" s="252"/>
      <c r="BY480" s="252"/>
      <c r="BZ480" s="252"/>
      <c r="CA480" s="252"/>
      <c r="CB480" s="252"/>
      <c r="CC480" s="252"/>
      <c r="CD480" s="252"/>
      <c r="CE480" s="251"/>
      <c r="CF480" s="251"/>
      <c r="CG480" s="251"/>
      <c r="CH480" s="251"/>
      <c r="CI480" s="251"/>
      <c r="CJ480" s="251"/>
      <c r="CK480" s="251"/>
      <c r="CL480" s="251"/>
      <c r="CM480" s="251"/>
      <c r="CN480" s="251"/>
      <c r="CO480" s="251"/>
      <c r="CP480" s="251"/>
      <c r="CQ480" s="251"/>
    </row>
    <row r="481" spans="1:95" s="253" customFormat="1" ht="45" customHeight="1" x14ac:dyDescent="0.2">
      <c r="A481" s="372"/>
      <c r="B481" s="261" t="s">
        <v>482</v>
      </c>
      <c r="C481" s="119" t="s">
        <v>483</v>
      </c>
      <c r="D481" s="633"/>
      <c r="E481" s="688"/>
      <c r="F481" s="633"/>
      <c r="G481" s="688"/>
      <c r="H481" s="633"/>
      <c r="I481" s="688"/>
      <c r="J481" s="633"/>
      <c r="K481" s="688"/>
      <c r="L481" s="633"/>
      <c r="M481" s="688"/>
      <c r="N481" s="633"/>
      <c r="O481" s="688"/>
      <c r="P481" s="633"/>
      <c r="Q481" s="688"/>
      <c r="R481" s="633"/>
      <c r="S481" s="688"/>
      <c r="T481" s="633"/>
      <c r="U481" s="688"/>
      <c r="V481" s="633"/>
      <c r="W481" s="688"/>
      <c r="X481" s="262"/>
      <c r="Y481" s="110">
        <f t="shared" ref="Y481:Y484" si="54">IF(OR(D481="s",F481="s",H481="s",J481="s",L481="s",N481="s",P481="s",R481="s",T481="s",V481="s"), 0, IF(OR(D481="a",F481="a",H481="a",J481="a",L481="a",N481="a",P481="a",R481="a",T481="a",V481="a"),Z481,0))</f>
        <v>0</v>
      </c>
      <c r="Z481" s="371">
        <v>5</v>
      </c>
      <c r="AA481" s="251">
        <f t="shared" ref="AA481:AA484" si="55">COUNTIF(D481:W481,"a")+COUNTIF(D481:W481,"s")</f>
        <v>0</v>
      </c>
      <c r="AB481" s="437"/>
      <c r="AC481" s="252"/>
      <c r="AD481" s="222"/>
      <c r="AE481" s="439"/>
      <c r="AF481" s="252"/>
      <c r="AG481" s="252"/>
      <c r="AH481" s="252"/>
      <c r="AI481" s="252"/>
      <c r="AJ481" s="252"/>
      <c r="AK481" s="252"/>
      <c r="AL481" s="252"/>
      <c r="AM481" s="252"/>
      <c r="AN481" s="252"/>
      <c r="AO481" s="252"/>
      <c r="AP481" s="252"/>
      <c r="AQ481" s="252"/>
      <c r="AR481" s="252"/>
      <c r="AS481" s="252"/>
      <c r="AT481" s="252"/>
      <c r="AU481" s="252"/>
      <c r="AV481" s="252"/>
      <c r="AW481" s="252"/>
      <c r="AX481" s="252"/>
      <c r="AY481" s="252"/>
      <c r="AZ481" s="252"/>
      <c r="BA481" s="252"/>
      <c r="BB481" s="252"/>
      <c r="BC481" s="252"/>
      <c r="BD481" s="252"/>
      <c r="BE481" s="252"/>
      <c r="BF481" s="252"/>
      <c r="BG481" s="252"/>
      <c r="BH481" s="252"/>
      <c r="BI481" s="252"/>
      <c r="BJ481" s="252"/>
      <c r="BK481" s="252"/>
      <c r="BL481" s="252"/>
      <c r="BM481" s="252"/>
      <c r="BN481" s="252"/>
      <c r="BO481" s="252"/>
      <c r="BP481" s="252"/>
      <c r="BQ481" s="252"/>
      <c r="BR481" s="252"/>
      <c r="BS481" s="252"/>
      <c r="BT481" s="252"/>
      <c r="BU481" s="252"/>
      <c r="BV481" s="252"/>
      <c r="BW481" s="252"/>
      <c r="BX481" s="252"/>
      <c r="BY481" s="252"/>
      <c r="BZ481" s="252"/>
      <c r="CA481" s="252"/>
      <c r="CB481" s="252"/>
      <c r="CC481" s="252"/>
      <c r="CD481" s="252"/>
      <c r="CE481" s="251"/>
      <c r="CF481" s="251"/>
      <c r="CG481" s="251"/>
      <c r="CH481" s="251"/>
      <c r="CI481" s="251"/>
      <c r="CJ481" s="251"/>
      <c r="CK481" s="251"/>
      <c r="CL481" s="251"/>
      <c r="CM481" s="251"/>
      <c r="CN481" s="251"/>
      <c r="CO481" s="251"/>
      <c r="CP481" s="251"/>
      <c r="CQ481" s="251"/>
    </row>
    <row r="482" spans="1:95" s="253" customFormat="1" ht="45" customHeight="1" x14ac:dyDescent="0.2">
      <c r="A482" s="372"/>
      <c r="B482" s="245" t="s">
        <v>484</v>
      </c>
      <c r="C482" s="139" t="s">
        <v>485</v>
      </c>
      <c r="D482" s="626"/>
      <c r="E482" s="673"/>
      <c r="F482" s="626"/>
      <c r="G482" s="673"/>
      <c r="H482" s="626"/>
      <c r="I482" s="673"/>
      <c r="J482" s="626"/>
      <c r="K482" s="673"/>
      <c r="L482" s="626"/>
      <c r="M482" s="673"/>
      <c r="N482" s="626"/>
      <c r="O482" s="673"/>
      <c r="P482" s="626"/>
      <c r="Q482" s="673"/>
      <c r="R482" s="626"/>
      <c r="S482" s="673"/>
      <c r="T482" s="626"/>
      <c r="U482" s="673"/>
      <c r="V482" s="626"/>
      <c r="W482" s="673"/>
      <c r="X482" s="262"/>
      <c r="Y482" s="110">
        <f t="shared" si="54"/>
        <v>0</v>
      </c>
      <c r="Z482" s="369">
        <v>5</v>
      </c>
      <c r="AA482" s="251">
        <f t="shared" si="55"/>
        <v>0</v>
      </c>
      <c r="AB482" s="437"/>
      <c r="AC482" s="252"/>
      <c r="AD482" s="222" t="s">
        <v>52</v>
      </c>
      <c r="AE482" s="439"/>
      <c r="AF482" s="252"/>
      <c r="AG482" s="252"/>
      <c r="AH482" s="252"/>
      <c r="AI482" s="252"/>
      <c r="AJ482" s="252"/>
      <c r="AK482" s="252"/>
      <c r="AL482" s="252"/>
      <c r="AM482" s="252"/>
      <c r="AN482" s="252"/>
      <c r="AO482" s="252"/>
      <c r="AP482" s="252"/>
      <c r="AQ482" s="252"/>
      <c r="AR482" s="252"/>
      <c r="AS482" s="252"/>
      <c r="AT482" s="252"/>
      <c r="AU482" s="252"/>
      <c r="AV482" s="252"/>
      <c r="AW482" s="252"/>
      <c r="AX482" s="252"/>
      <c r="AY482" s="252"/>
      <c r="AZ482" s="252"/>
      <c r="BA482" s="252"/>
      <c r="BB482" s="252"/>
      <c r="BC482" s="252"/>
      <c r="BD482" s="252"/>
      <c r="BE482" s="252"/>
      <c r="BF482" s="252"/>
      <c r="BG482" s="252"/>
      <c r="BH482" s="252"/>
      <c r="BI482" s="252"/>
      <c r="BJ482" s="252"/>
      <c r="BK482" s="252"/>
      <c r="BL482" s="252"/>
      <c r="BM482" s="252"/>
      <c r="BN482" s="252"/>
      <c r="BO482" s="252"/>
      <c r="BP482" s="252"/>
      <c r="BQ482" s="252"/>
      <c r="BR482" s="252"/>
      <c r="BS482" s="252"/>
      <c r="BT482" s="252"/>
      <c r="BU482" s="252"/>
      <c r="BV482" s="252"/>
      <c r="BW482" s="252"/>
      <c r="BX482" s="252"/>
      <c r="BY482" s="252"/>
      <c r="BZ482" s="252"/>
      <c r="CA482" s="252"/>
      <c r="CB482" s="252"/>
      <c r="CC482" s="252"/>
      <c r="CD482" s="252"/>
      <c r="CE482" s="251"/>
      <c r="CF482" s="251"/>
      <c r="CG482" s="251"/>
      <c r="CH482" s="251"/>
      <c r="CI482" s="251"/>
      <c r="CJ482" s="251"/>
      <c r="CK482" s="251"/>
      <c r="CL482" s="251"/>
      <c r="CM482" s="251"/>
      <c r="CN482" s="251"/>
      <c r="CO482" s="251"/>
      <c r="CP482" s="251"/>
      <c r="CQ482" s="251"/>
    </row>
    <row r="483" spans="1:95" s="253" customFormat="1" ht="126" customHeight="1" x14ac:dyDescent="0.2">
      <c r="A483" s="372"/>
      <c r="B483" s="245" t="s">
        <v>486</v>
      </c>
      <c r="C483" s="139" t="s">
        <v>1057</v>
      </c>
      <c r="D483" s="668"/>
      <c r="E483" s="672"/>
      <c r="F483" s="668"/>
      <c r="G483" s="672"/>
      <c r="H483" s="668"/>
      <c r="I483" s="672"/>
      <c r="J483" s="668"/>
      <c r="K483" s="672"/>
      <c r="L483" s="668"/>
      <c r="M483" s="672"/>
      <c r="N483" s="668"/>
      <c r="O483" s="672"/>
      <c r="P483" s="668"/>
      <c r="Q483" s="672"/>
      <c r="R483" s="668"/>
      <c r="S483" s="672"/>
      <c r="T483" s="668"/>
      <c r="U483" s="672"/>
      <c r="V483" s="668"/>
      <c r="W483" s="672"/>
      <c r="X483" s="262"/>
      <c r="Y483" s="103">
        <f t="shared" si="54"/>
        <v>0</v>
      </c>
      <c r="Z483" s="369">
        <v>5</v>
      </c>
      <c r="AA483" s="251">
        <f t="shared" si="55"/>
        <v>0</v>
      </c>
      <c r="AB483" s="437"/>
      <c r="AC483" s="252"/>
      <c r="AD483" s="222" t="s">
        <v>52</v>
      </c>
      <c r="AE483" s="439"/>
      <c r="AF483" s="252"/>
      <c r="AG483" s="252"/>
      <c r="AH483" s="252"/>
      <c r="AI483" s="252"/>
      <c r="AJ483" s="252"/>
      <c r="AK483" s="252"/>
      <c r="AL483" s="252"/>
      <c r="AM483" s="252"/>
      <c r="AN483" s="252"/>
      <c r="AO483" s="252"/>
      <c r="AP483" s="252"/>
      <c r="AQ483" s="252"/>
      <c r="AR483" s="252"/>
      <c r="AS483" s="252"/>
      <c r="AT483" s="252"/>
      <c r="AU483" s="252"/>
      <c r="AV483" s="252"/>
      <c r="AW483" s="252"/>
      <c r="AX483" s="252"/>
      <c r="AY483" s="252"/>
      <c r="AZ483" s="252"/>
      <c r="BA483" s="252"/>
      <c r="BB483" s="252"/>
      <c r="BC483" s="252"/>
      <c r="BD483" s="252"/>
      <c r="BE483" s="252"/>
      <c r="BF483" s="252"/>
      <c r="BG483" s="252"/>
      <c r="BH483" s="252"/>
      <c r="BI483" s="252"/>
      <c r="BJ483" s="252"/>
      <c r="BK483" s="252"/>
      <c r="BL483" s="252"/>
      <c r="BM483" s="252"/>
      <c r="BN483" s="252"/>
      <c r="BO483" s="252"/>
      <c r="BP483" s="252"/>
      <c r="BQ483" s="252"/>
      <c r="BR483" s="252"/>
      <c r="BS483" s="252"/>
      <c r="BT483" s="252"/>
      <c r="BU483" s="252"/>
      <c r="BV483" s="252"/>
      <c r="BW483" s="252"/>
      <c r="BX483" s="252"/>
      <c r="BY483" s="252"/>
      <c r="BZ483" s="252"/>
      <c r="CA483" s="252"/>
      <c r="CB483" s="252"/>
      <c r="CC483" s="252"/>
      <c r="CD483" s="252"/>
      <c r="CE483" s="251"/>
      <c r="CF483" s="251"/>
      <c r="CG483" s="251"/>
      <c r="CH483" s="251"/>
      <c r="CI483" s="251"/>
      <c r="CJ483" s="251"/>
      <c r="CK483" s="251"/>
      <c r="CL483" s="251"/>
      <c r="CM483" s="251"/>
      <c r="CN483" s="251"/>
      <c r="CO483" s="251"/>
      <c r="CP483" s="251"/>
      <c r="CQ483" s="251"/>
    </row>
    <row r="484" spans="1:95" s="253" customFormat="1" ht="45" customHeight="1" thickBot="1" x14ac:dyDescent="0.25">
      <c r="A484" s="372"/>
      <c r="B484" s="245" t="s">
        <v>184</v>
      </c>
      <c r="C484" s="139" t="s">
        <v>185</v>
      </c>
      <c r="D484" s="626"/>
      <c r="E484" s="673"/>
      <c r="F484" s="626"/>
      <c r="G484" s="673"/>
      <c r="H484" s="626"/>
      <c r="I484" s="673"/>
      <c r="J484" s="626"/>
      <c r="K484" s="673"/>
      <c r="L484" s="626"/>
      <c r="M484" s="673"/>
      <c r="N484" s="626"/>
      <c r="O484" s="673"/>
      <c r="P484" s="626"/>
      <c r="Q484" s="673"/>
      <c r="R484" s="626"/>
      <c r="S484" s="673"/>
      <c r="T484" s="626"/>
      <c r="U484" s="673"/>
      <c r="V484" s="626"/>
      <c r="W484" s="673"/>
      <c r="X484" s="262"/>
      <c r="Y484" s="110">
        <f t="shared" si="54"/>
        <v>0</v>
      </c>
      <c r="Z484" s="369">
        <v>5</v>
      </c>
      <c r="AA484" s="251">
        <f t="shared" si="55"/>
        <v>0</v>
      </c>
      <c r="AB484" s="437"/>
      <c r="AC484" s="252"/>
      <c r="AD484" s="222"/>
      <c r="AE484" s="439"/>
      <c r="AF484" s="252"/>
      <c r="AG484" s="252"/>
      <c r="AH484" s="252"/>
      <c r="AI484" s="252"/>
      <c r="AJ484" s="252"/>
      <c r="AK484" s="252"/>
      <c r="AL484" s="252"/>
      <c r="AM484" s="252"/>
      <c r="AN484" s="252"/>
      <c r="AO484" s="252"/>
      <c r="AP484" s="252"/>
      <c r="AQ484" s="252"/>
      <c r="AR484" s="252"/>
      <c r="AS484" s="252"/>
      <c r="AT484" s="252"/>
      <c r="AU484" s="252"/>
      <c r="AV484" s="252"/>
      <c r="AW484" s="252"/>
      <c r="AX484" s="252"/>
      <c r="AY484" s="252"/>
      <c r="AZ484" s="252"/>
      <c r="BA484" s="252"/>
      <c r="BB484" s="252"/>
      <c r="BC484" s="252"/>
      <c r="BD484" s="252"/>
      <c r="BE484" s="252"/>
      <c r="BF484" s="252"/>
      <c r="BG484" s="252"/>
      <c r="BH484" s="252"/>
      <c r="BI484" s="252"/>
      <c r="BJ484" s="252"/>
      <c r="BK484" s="252"/>
      <c r="BL484" s="252"/>
      <c r="BM484" s="252"/>
      <c r="BN484" s="252"/>
      <c r="BO484" s="252"/>
      <c r="BP484" s="252"/>
      <c r="BQ484" s="252"/>
      <c r="BR484" s="252"/>
      <c r="BS484" s="252"/>
      <c r="BT484" s="252"/>
      <c r="BU484" s="252"/>
      <c r="BV484" s="252"/>
      <c r="BW484" s="252"/>
      <c r="BX484" s="252"/>
      <c r="BY484" s="252"/>
      <c r="BZ484" s="252"/>
      <c r="CA484" s="252"/>
      <c r="CB484" s="252"/>
      <c r="CC484" s="252"/>
      <c r="CD484" s="252"/>
      <c r="CE484" s="251"/>
      <c r="CF484" s="251"/>
      <c r="CG484" s="251"/>
      <c r="CH484" s="251"/>
      <c r="CI484" s="251"/>
      <c r="CJ484" s="251"/>
      <c r="CK484" s="251"/>
      <c r="CL484" s="251"/>
      <c r="CM484" s="251"/>
      <c r="CN484" s="251"/>
      <c r="CO484" s="251"/>
      <c r="CP484" s="251"/>
      <c r="CQ484" s="251"/>
    </row>
    <row r="485" spans="1:95" s="253" customFormat="1" ht="21" customHeight="1" thickTop="1" thickBot="1" x14ac:dyDescent="0.25">
      <c r="A485" s="372"/>
      <c r="B485" s="234"/>
      <c r="C485" s="150"/>
      <c r="D485" s="679" t="s">
        <v>198</v>
      </c>
      <c r="E485" s="683"/>
      <c r="F485" s="683"/>
      <c r="G485" s="683"/>
      <c r="H485" s="683"/>
      <c r="I485" s="683"/>
      <c r="J485" s="683"/>
      <c r="K485" s="683"/>
      <c r="L485" s="683"/>
      <c r="M485" s="683"/>
      <c r="N485" s="683"/>
      <c r="O485" s="683"/>
      <c r="P485" s="683"/>
      <c r="Q485" s="683"/>
      <c r="R485" s="683"/>
      <c r="S485" s="683"/>
      <c r="T485" s="683"/>
      <c r="U485" s="683"/>
      <c r="V485" s="683"/>
      <c r="W485" s="683"/>
      <c r="X485" s="739"/>
      <c r="Y485" s="548">
        <f>SUM(Y481:Y484)</f>
        <v>0</v>
      </c>
      <c r="Z485" s="370">
        <f>SUM(Z481:Z484)</f>
        <v>20</v>
      </c>
      <c r="AA485" s="251"/>
      <c r="AB485" s="251"/>
      <c r="AC485" s="252"/>
      <c r="AD485" s="222"/>
      <c r="AE485" s="252"/>
      <c r="AF485" s="252"/>
      <c r="AG485" s="252"/>
      <c r="AH485" s="252"/>
      <c r="AI485" s="252"/>
      <c r="AJ485" s="252"/>
      <c r="AK485" s="252"/>
      <c r="AL485" s="252"/>
      <c r="AM485" s="252"/>
      <c r="AN485" s="252"/>
      <c r="AO485" s="252"/>
      <c r="AP485" s="252"/>
      <c r="AQ485" s="252"/>
      <c r="AR485" s="252"/>
      <c r="AS485" s="252"/>
      <c r="AT485" s="252"/>
      <c r="AU485" s="252"/>
      <c r="AV485" s="252"/>
      <c r="AW485" s="252"/>
      <c r="AX485" s="252"/>
      <c r="AY485" s="252"/>
      <c r="AZ485" s="252"/>
      <c r="BA485" s="252"/>
      <c r="BB485" s="252"/>
      <c r="BC485" s="252"/>
      <c r="BD485" s="252"/>
      <c r="BE485" s="252"/>
      <c r="BF485" s="252"/>
      <c r="BG485" s="252"/>
      <c r="BH485" s="252"/>
      <c r="BI485" s="252"/>
      <c r="BJ485" s="252"/>
      <c r="BK485" s="252"/>
      <c r="BL485" s="252"/>
      <c r="BM485" s="252"/>
      <c r="BN485" s="252"/>
      <c r="BO485" s="252"/>
      <c r="BP485" s="252"/>
      <c r="BQ485" s="252"/>
      <c r="BR485" s="252"/>
      <c r="BS485" s="252"/>
      <c r="BT485" s="252"/>
      <c r="BU485" s="252"/>
      <c r="BV485" s="252"/>
      <c r="BW485" s="252"/>
      <c r="BX485" s="252"/>
      <c r="BY485" s="252"/>
      <c r="BZ485" s="252"/>
      <c r="CA485" s="252"/>
      <c r="CB485" s="252"/>
      <c r="CC485" s="252"/>
      <c r="CD485" s="252"/>
      <c r="CE485" s="251"/>
      <c r="CF485" s="251"/>
      <c r="CG485" s="251"/>
      <c r="CH485" s="251"/>
      <c r="CI485" s="251"/>
      <c r="CJ485" s="251"/>
      <c r="CK485" s="251"/>
      <c r="CL485" s="251"/>
      <c r="CM485" s="251"/>
      <c r="CN485" s="251"/>
      <c r="CO485" s="251"/>
      <c r="CP485" s="251"/>
      <c r="CQ485" s="251"/>
    </row>
    <row r="486" spans="1:95" s="253" customFormat="1" ht="21" customHeight="1" thickBot="1" x14ac:dyDescent="0.25">
      <c r="A486" s="361"/>
      <c r="B486" s="329"/>
      <c r="C486" s="331"/>
      <c r="D486" s="705"/>
      <c r="E486" s="706"/>
      <c r="F486" s="935">
        <v>10</v>
      </c>
      <c r="G486" s="936"/>
      <c r="H486" s="936"/>
      <c r="I486" s="936"/>
      <c r="J486" s="936"/>
      <c r="K486" s="936"/>
      <c r="L486" s="936"/>
      <c r="M486" s="936"/>
      <c r="N486" s="936"/>
      <c r="O486" s="936"/>
      <c r="P486" s="936"/>
      <c r="Q486" s="936"/>
      <c r="R486" s="936"/>
      <c r="S486" s="936"/>
      <c r="T486" s="936"/>
      <c r="U486" s="936"/>
      <c r="V486" s="936"/>
      <c r="W486" s="936"/>
      <c r="X486" s="936"/>
      <c r="Y486" s="936"/>
      <c r="Z486" s="937"/>
      <c r="AA486" s="251"/>
      <c r="AB486" s="251"/>
      <c r="AC486" s="252"/>
      <c r="AD486" s="222"/>
      <c r="AE486" s="252"/>
      <c r="AF486" s="252"/>
      <c r="AG486" s="252"/>
      <c r="AH486" s="252"/>
      <c r="AI486" s="252"/>
      <c r="AJ486" s="252"/>
      <c r="AK486" s="252"/>
      <c r="AL486" s="252"/>
      <c r="AM486" s="252"/>
      <c r="AN486" s="252"/>
      <c r="AO486" s="252"/>
      <c r="AP486" s="252"/>
      <c r="AQ486" s="252"/>
      <c r="AR486" s="252"/>
      <c r="AS486" s="252"/>
      <c r="AT486" s="252"/>
      <c r="AU486" s="252"/>
      <c r="AV486" s="252"/>
      <c r="AW486" s="252"/>
      <c r="AX486" s="252"/>
      <c r="AY486" s="252"/>
      <c r="AZ486" s="252"/>
      <c r="BA486" s="252"/>
      <c r="BB486" s="252"/>
      <c r="BC486" s="252"/>
      <c r="BD486" s="252"/>
      <c r="BE486" s="252"/>
      <c r="BF486" s="252"/>
      <c r="BG486" s="252"/>
      <c r="BH486" s="252"/>
      <c r="BI486" s="252"/>
      <c r="BJ486" s="252"/>
      <c r="BK486" s="252"/>
      <c r="BL486" s="252"/>
      <c r="BM486" s="252"/>
      <c r="BN486" s="252"/>
      <c r="BO486" s="252"/>
      <c r="BP486" s="252"/>
      <c r="BQ486" s="252"/>
      <c r="BR486" s="252"/>
      <c r="BS486" s="252"/>
      <c r="BT486" s="252"/>
      <c r="BU486" s="252"/>
      <c r="BV486" s="252"/>
      <c r="BW486" s="252"/>
      <c r="BX486" s="252"/>
      <c r="BY486" s="252"/>
      <c r="BZ486" s="252"/>
      <c r="CA486" s="252"/>
      <c r="CB486" s="252"/>
      <c r="CC486" s="252"/>
      <c r="CD486" s="252"/>
      <c r="CE486" s="251"/>
      <c r="CF486" s="251"/>
      <c r="CG486" s="251"/>
      <c r="CH486" s="251"/>
      <c r="CI486" s="251"/>
      <c r="CJ486" s="251"/>
      <c r="CK486" s="251"/>
      <c r="CL486" s="251"/>
      <c r="CM486" s="251"/>
      <c r="CN486" s="251"/>
      <c r="CO486" s="251"/>
      <c r="CP486" s="251"/>
      <c r="CQ486" s="251"/>
    </row>
    <row r="487" spans="1:95" s="1" customFormat="1" ht="30" customHeight="1" thickBot="1" x14ac:dyDescent="0.25">
      <c r="A487" s="358"/>
      <c r="B487" s="269">
        <v>5900</v>
      </c>
      <c r="C487" s="183" t="s">
        <v>157</v>
      </c>
      <c r="D487" s="29" t="s">
        <v>569</v>
      </c>
      <c r="E487" s="63"/>
      <c r="F487" s="29" t="s">
        <v>569</v>
      </c>
      <c r="G487" s="65"/>
      <c r="H487" s="29" t="s">
        <v>569</v>
      </c>
      <c r="I487" s="63"/>
      <c r="J487" s="184"/>
      <c r="K487" s="65"/>
      <c r="L487" s="62"/>
      <c r="M487" s="63"/>
      <c r="N487" s="64"/>
      <c r="O487" s="63"/>
      <c r="P487" s="62"/>
      <c r="Q487" s="63"/>
      <c r="R487" s="62"/>
      <c r="S487" s="63"/>
      <c r="T487" s="62"/>
      <c r="U487" s="470"/>
      <c r="V487" s="29"/>
      <c r="W487" s="63"/>
      <c r="X487" s="176"/>
      <c r="Y487" s="176"/>
      <c r="Z487" s="388"/>
      <c r="AA487" s="251"/>
      <c r="AB487" s="59"/>
      <c r="AC487" s="219"/>
      <c r="AD487" s="222"/>
      <c r="AE487" s="219"/>
      <c r="AF487" s="219"/>
      <c r="AG487" s="219"/>
      <c r="AH487" s="219"/>
      <c r="AI487" s="219"/>
      <c r="AJ487" s="219"/>
      <c r="AK487" s="219"/>
      <c r="AL487" s="219"/>
      <c r="AM487" s="219"/>
      <c r="AN487" s="219"/>
      <c r="AO487" s="219"/>
      <c r="AP487" s="219"/>
      <c r="AQ487" s="219"/>
      <c r="AR487" s="219"/>
      <c r="AS487" s="219"/>
      <c r="AT487" s="219"/>
      <c r="AU487" s="219"/>
      <c r="AV487" s="219"/>
      <c r="AW487" s="219"/>
      <c r="AX487" s="219"/>
      <c r="AY487" s="219"/>
      <c r="AZ487" s="219"/>
      <c r="BA487" s="219"/>
      <c r="BB487" s="219"/>
      <c r="BC487" s="219"/>
      <c r="BD487" s="219"/>
      <c r="BE487" s="219"/>
      <c r="BF487" s="219"/>
      <c r="BG487" s="219"/>
      <c r="BH487" s="219"/>
      <c r="BI487" s="219"/>
      <c r="BJ487" s="219"/>
      <c r="BK487" s="219"/>
      <c r="BL487" s="219"/>
      <c r="BM487" s="219"/>
      <c r="BN487" s="219"/>
      <c r="BO487" s="219"/>
      <c r="BP487" s="219"/>
      <c r="BQ487" s="219"/>
      <c r="BR487" s="219"/>
      <c r="BS487" s="219"/>
      <c r="BT487" s="219"/>
      <c r="BU487" s="219"/>
      <c r="BV487" s="219"/>
      <c r="BW487" s="219"/>
      <c r="BX487" s="219"/>
      <c r="BY487" s="219"/>
      <c r="BZ487" s="219"/>
      <c r="CA487" s="219"/>
      <c r="CB487" s="219"/>
      <c r="CC487" s="219"/>
      <c r="CD487" s="219"/>
      <c r="CE487" s="59"/>
      <c r="CF487" s="59"/>
      <c r="CG487" s="59"/>
      <c r="CH487" s="59"/>
      <c r="CI487" s="59"/>
      <c r="CJ487" s="59"/>
      <c r="CK487" s="59"/>
      <c r="CL487" s="59"/>
      <c r="CM487" s="59"/>
      <c r="CN487" s="59"/>
      <c r="CO487" s="59"/>
      <c r="CP487" s="59"/>
      <c r="CQ487" s="59"/>
    </row>
    <row r="488" spans="1:95" s="1" customFormat="1" ht="48" customHeight="1" thickBot="1" x14ac:dyDescent="0.25">
      <c r="A488" s="372"/>
      <c r="B488" s="261"/>
      <c r="C488" s="159" t="s">
        <v>158</v>
      </c>
      <c r="D488" s="762"/>
      <c r="E488" s="762"/>
      <c r="F488" s="762"/>
      <c r="G488" s="762"/>
      <c r="H488" s="762"/>
      <c r="I488" s="762"/>
      <c r="J488" s="762"/>
      <c r="K488" s="762"/>
      <c r="L488" s="762"/>
      <c r="M488" s="762"/>
      <c r="N488" s="762"/>
      <c r="O488" s="762"/>
      <c r="P488" s="762"/>
      <c r="Q488" s="762"/>
      <c r="R488" s="762"/>
      <c r="S488" s="762"/>
      <c r="T488" s="762"/>
      <c r="U488" s="762"/>
      <c r="V488" s="762"/>
      <c r="W488" s="762"/>
      <c r="X488" s="762"/>
      <c r="Y488" s="762"/>
      <c r="Z488" s="639"/>
      <c r="AA488" s="251"/>
      <c r="AB488" s="59"/>
      <c r="AC488" s="219"/>
      <c r="AD488" s="222"/>
      <c r="AE488" s="219"/>
      <c r="AF488" s="219"/>
      <c r="AG488" s="219"/>
      <c r="AH488" s="219"/>
      <c r="AI488" s="219"/>
      <c r="AJ488" s="219"/>
      <c r="AK488" s="219"/>
      <c r="AL488" s="219"/>
      <c r="AM488" s="219"/>
      <c r="AN488" s="219"/>
      <c r="AO488" s="219"/>
      <c r="AP488" s="219"/>
      <c r="AQ488" s="219"/>
      <c r="AR488" s="219"/>
      <c r="AS488" s="219"/>
      <c r="AT488" s="219"/>
      <c r="AU488" s="219"/>
      <c r="AV488" s="219"/>
      <c r="AW488" s="219"/>
      <c r="AX488" s="219"/>
      <c r="AY488" s="219"/>
      <c r="AZ488" s="219"/>
      <c r="BA488" s="219"/>
      <c r="BB488" s="219"/>
      <c r="BC488" s="219"/>
      <c r="BD488" s="219"/>
      <c r="BE488" s="219"/>
      <c r="BF488" s="219"/>
      <c r="BG488" s="219"/>
      <c r="BH488" s="219"/>
      <c r="BI488" s="219"/>
      <c r="BJ488" s="219"/>
      <c r="BK488" s="219"/>
      <c r="BL488" s="219"/>
      <c r="BM488" s="219"/>
      <c r="BN488" s="219"/>
      <c r="BO488" s="219"/>
      <c r="BP488" s="219"/>
      <c r="BQ488" s="219"/>
      <c r="BR488" s="219"/>
      <c r="BS488" s="219"/>
      <c r="BT488" s="219"/>
      <c r="BU488" s="219"/>
      <c r="BV488" s="219"/>
      <c r="BW488" s="219"/>
      <c r="BX488" s="219"/>
      <c r="BY488" s="219"/>
      <c r="BZ488" s="219"/>
      <c r="CA488" s="219"/>
      <c r="CB488" s="219"/>
      <c r="CC488" s="219"/>
      <c r="CD488" s="219"/>
      <c r="CE488" s="59"/>
      <c r="CF488" s="59"/>
      <c r="CG488" s="59"/>
      <c r="CH488" s="59"/>
      <c r="CI488" s="59"/>
      <c r="CJ488" s="59"/>
      <c r="CK488" s="59"/>
      <c r="CL488" s="59"/>
      <c r="CM488" s="59"/>
      <c r="CN488" s="59"/>
      <c r="CO488" s="59"/>
      <c r="CP488" s="59"/>
      <c r="CQ488" s="59"/>
    </row>
    <row r="489" spans="1:95" s="1" customFormat="1" ht="45" customHeight="1" x14ac:dyDescent="0.2">
      <c r="A489" s="372"/>
      <c r="B489" s="245" t="s">
        <v>7</v>
      </c>
      <c r="C489" s="119" t="s">
        <v>1058</v>
      </c>
      <c r="D489" s="633"/>
      <c r="E489" s="688"/>
      <c r="F489" s="633"/>
      <c r="G489" s="688"/>
      <c r="H489" s="633"/>
      <c r="I489" s="688"/>
      <c r="J489" s="633"/>
      <c r="K489" s="688"/>
      <c r="L489" s="633"/>
      <c r="M489" s="688"/>
      <c r="N489" s="633"/>
      <c r="O489" s="688"/>
      <c r="P489" s="633"/>
      <c r="Q489" s="688"/>
      <c r="R489" s="633"/>
      <c r="S489" s="688"/>
      <c r="T489" s="633"/>
      <c r="U489" s="688"/>
      <c r="V489" s="633"/>
      <c r="W489" s="688"/>
      <c r="X489" s="444"/>
      <c r="Y489" s="109">
        <f>IF(OR(D489="s",F489="s",H489="s",J489="s",L489="s",N489="s",P489="s",R489="s",T489="s",V489="s"), 0, IF(OR(D489="a",F489="a",H489="a",J489="a",L489="a",N489="a",P489="a",R489="a",T489="a",V489="a"),Z489,0))</f>
        <v>0</v>
      </c>
      <c r="Z489" s="371">
        <v>40</v>
      </c>
      <c r="AA489" s="251">
        <f>COUNTIF(D489:W489,"a")+COUNTIF(D489:W489,"s")</f>
        <v>0</v>
      </c>
      <c r="AB489" s="437"/>
      <c r="AC489" s="219"/>
      <c r="AD489" s="222" t="s">
        <v>52</v>
      </c>
      <c r="AE489" s="219"/>
      <c r="AF489" s="219"/>
      <c r="AG489" s="219"/>
      <c r="AH489" s="219"/>
      <c r="AI489" s="219"/>
      <c r="AJ489" s="219"/>
      <c r="AK489" s="219"/>
      <c r="AL489" s="219"/>
      <c r="AM489" s="219"/>
      <c r="AN489" s="219"/>
      <c r="AO489" s="219"/>
      <c r="AP489" s="219"/>
      <c r="AQ489" s="219"/>
      <c r="AR489" s="219"/>
      <c r="AS489" s="219"/>
      <c r="AT489" s="219"/>
      <c r="AU489" s="219"/>
      <c r="AV489" s="219"/>
      <c r="AW489" s="219"/>
      <c r="AX489" s="219"/>
      <c r="AY489" s="219"/>
      <c r="AZ489" s="219"/>
      <c r="BA489" s="219"/>
      <c r="BB489" s="219"/>
      <c r="BC489" s="219"/>
      <c r="BD489" s="219"/>
      <c r="BE489" s="219"/>
      <c r="BF489" s="219"/>
      <c r="BG489" s="219"/>
      <c r="BH489" s="219"/>
      <c r="BI489" s="219"/>
      <c r="BJ489" s="219"/>
      <c r="BK489" s="219"/>
      <c r="BL489" s="219"/>
      <c r="BM489" s="219"/>
      <c r="BN489" s="219"/>
      <c r="BO489" s="219"/>
      <c r="BP489" s="219"/>
      <c r="BQ489" s="219"/>
      <c r="BR489" s="219"/>
      <c r="BS489" s="219"/>
      <c r="BT489" s="219"/>
      <c r="BU489" s="219"/>
      <c r="BV489" s="219"/>
      <c r="BW489" s="219"/>
      <c r="BX489" s="219"/>
      <c r="BY489" s="219"/>
      <c r="BZ489" s="219"/>
      <c r="CA489" s="219"/>
      <c r="CB489" s="219"/>
      <c r="CC489" s="219"/>
      <c r="CD489" s="219"/>
      <c r="CE489" s="59"/>
      <c r="CF489" s="59"/>
      <c r="CG489" s="59"/>
      <c r="CH489" s="59"/>
      <c r="CI489" s="59"/>
      <c r="CJ489" s="59"/>
      <c r="CK489" s="59"/>
      <c r="CL489" s="59"/>
      <c r="CM489" s="59"/>
      <c r="CN489" s="59"/>
      <c r="CO489" s="59"/>
      <c r="CP489" s="59"/>
      <c r="CQ489" s="59"/>
    </row>
    <row r="490" spans="1:95" s="1" customFormat="1" ht="67.7" customHeight="1" x14ac:dyDescent="0.2">
      <c r="A490" s="372"/>
      <c r="B490" s="245" t="s">
        <v>8</v>
      </c>
      <c r="C490" s="123" t="s">
        <v>159</v>
      </c>
      <c r="D490" s="626"/>
      <c r="E490" s="673"/>
      <c r="F490" s="626"/>
      <c r="G490" s="673"/>
      <c r="H490" s="626"/>
      <c r="I490" s="673"/>
      <c r="J490" s="626"/>
      <c r="K490" s="673"/>
      <c r="L490" s="626"/>
      <c r="M490" s="673"/>
      <c r="N490" s="626"/>
      <c r="O490" s="673"/>
      <c r="P490" s="626"/>
      <c r="Q490" s="673"/>
      <c r="R490" s="626"/>
      <c r="S490" s="673"/>
      <c r="T490" s="626"/>
      <c r="U490" s="673"/>
      <c r="V490" s="626"/>
      <c r="W490" s="673"/>
      <c r="X490" s="444"/>
      <c r="Y490" s="110">
        <f>IF(OR(D490="s",F490="s",H490="s",J490="s",L490="s",N490="s",P490="s",R490="s",T490="s",V490="s"), 0, IF(OR(D490="a",F490="a",H490="a",J490="a",L490="a",N490="a",P490="a",R490="a",T490="a",V490="a"),Z490,0))</f>
        <v>0</v>
      </c>
      <c r="Z490" s="369">
        <v>10</v>
      </c>
      <c r="AA490" s="251">
        <f>COUNTIF(D490:W490,"a")+COUNTIF(D490:W490,"s")</f>
        <v>0</v>
      </c>
      <c r="AB490" s="437"/>
      <c r="AC490" s="219"/>
      <c r="AD490" s="222"/>
      <c r="AE490" s="219"/>
      <c r="AF490" s="219"/>
      <c r="AG490" s="219"/>
      <c r="AH490" s="219"/>
      <c r="AI490" s="219"/>
      <c r="AJ490" s="219"/>
      <c r="AK490" s="219"/>
      <c r="AL490" s="219"/>
      <c r="AM490" s="219"/>
      <c r="AN490" s="219"/>
      <c r="AO490" s="219"/>
      <c r="AP490" s="219"/>
      <c r="AQ490" s="219"/>
      <c r="AR490" s="219"/>
      <c r="AS490" s="219"/>
      <c r="AT490" s="219"/>
      <c r="AU490" s="219"/>
      <c r="AV490" s="219"/>
      <c r="AW490" s="219"/>
      <c r="AX490" s="219"/>
      <c r="AY490" s="219"/>
      <c r="AZ490" s="219"/>
      <c r="BA490" s="219"/>
      <c r="BB490" s="219"/>
      <c r="BC490" s="219"/>
      <c r="BD490" s="219"/>
      <c r="BE490" s="219"/>
      <c r="BF490" s="219"/>
      <c r="BG490" s="219"/>
      <c r="BH490" s="219"/>
      <c r="BI490" s="219"/>
      <c r="BJ490" s="219"/>
      <c r="BK490" s="219"/>
      <c r="BL490" s="219"/>
      <c r="BM490" s="219"/>
      <c r="BN490" s="219"/>
      <c r="BO490" s="219"/>
      <c r="BP490" s="219"/>
      <c r="BQ490" s="219"/>
      <c r="BR490" s="219"/>
      <c r="BS490" s="219"/>
      <c r="BT490" s="219"/>
      <c r="BU490" s="219"/>
      <c r="BV490" s="219"/>
      <c r="BW490" s="219"/>
      <c r="BX490" s="219"/>
      <c r="BY490" s="219"/>
      <c r="BZ490" s="219"/>
      <c r="CA490" s="219"/>
      <c r="CB490" s="219"/>
      <c r="CC490" s="219"/>
      <c r="CD490" s="219"/>
      <c r="CE490" s="59"/>
      <c r="CF490" s="59"/>
      <c r="CG490" s="59"/>
      <c r="CH490" s="59"/>
      <c r="CI490" s="59"/>
      <c r="CJ490" s="59"/>
      <c r="CK490" s="59"/>
      <c r="CL490" s="59"/>
      <c r="CM490" s="59"/>
      <c r="CN490" s="59"/>
      <c r="CO490" s="59"/>
      <c r="CP490" s="59"/>
      <c r="CQ490" s="59"/>
    </row>
    <row r="491" spans="1:95" s="1" customFormat="1" ht="67.7" customHeight="1" thickBot="1" x14ac:dyDescent="0.25">
      <c r="A491" s="372"/>
      <c r="B491" s="245" t="s">
        <v>9</v>
      </c>
      <c r="C491" s="123" t="s">
        <v>444</v>
      </c>
      <c r="D491" s="634"/>
      <c r="E491" s="767"/>
      <c r="F491" s="634"/>
      <c r="G491" s="767"/>
      <c r="H491" s="634"/>
      <c r="I491" s="767"/>
      <c r="J491" s="634"/>
      <c r="K491" s="767"/>
      <c r="L491" s="634"/>
      <c r="M491" s="767"/>
      <c r="N491" s="634"/>
      <c r="O491" s="767"/>
      <c r="P491" s="634"/>
      <c r="Q491" s="767"/>
      <c r="R491" s="634"/>
      <c r="S491" s="767"/>
      <c r="T491" s="634"/>
      <c r="U491" s="767"/>
      <c r="V491" s="634"/>
      <c r="W491" s="767"/>
      <c r="X491" s="444"/>
      <c r="Y491" s="110">
        <f>IF(OR(D491="s",F491="s",H491="s",J491="s",L491="s",N491="s",P491="s",R491="s",T491="s",V491="s"), 0, IF(OR(D491="a",F491="a",H491="a",J491="a",L491="a",N491="a",P491="a",R491="a",T491="a",V491="a"),Z491,0))</f>
        <v>0</v>
      </c>
      <c r="Z491" s="369">
        <v>10</v>
      </c>
      <c r="AA491" s="251">
        <f>COUNTIF(D491:W491,"a")+COUNTIF(D491:W491,"s")</f>
        <v>0</v>
      </c>
      <c r="AB491" s="437"/>
      <c r="AC491" s="219"/>
      <c r="AD491" s="222"/>
      <c r="AE491" s="219"/>
      <c r="AF491" s="219"/>
      <c r="AG491" s="219"/>
      <c r="AH491" s="219"/>
      <c r="AI491" s="219"/>
      <c r="AJ491" s="219"/>
      <c r="AK491" s="219"/>
      <c r="AL491" s="219"/>
      <c r="AM491" s="219"/>
      <c r="AN491" s="219"/>
      <c r="AO491" s="219"/>
      <c r="AP491" s="219"/>
      <c r="AQ491" s="219"/>
      <c r="AR491" s="219"/>
      <c r="AS491" s="219"/>
      <c r="AT491" s="219"/>
      <c r="AU491" s="219"/>
      <c r="AV491" s="219"/>
      <c r="AW491" s="219"/>
      <c r="AX491" s="219"/>
      <c r="AY491" s="219"/>
      <c r="AZ491" s="219"/>
      <c r="BA491" s="219"/>
      <c r="BB491" s="219"/>
      <c r="BC491" s="219"/>
      <c r="BD491" s="219"/>
      <c r="BE491" s="219"/>
      <c r="BF491" s="219"/>
      <c r="BG491" s="219"/>
      <c r="BH491" s="219"/>
      <c r="BI491" s="219"/>
      <c r="BJ491" s="219"/>
      <c r="BK491" s="219"/>
      <c r="BL491" s="219"/>
      <c r="BM491" s="219"/>
      <c r="BN491" s="219"/>
      <c r="BO491" s="219"/>
      <c r="BP491" s="219"/>
      <c r="BQ491" s="219"/>
      <c r="BR491" s="219"/>
      <c r="BS491" s="219"/>
      <c r="BT491" s="219"/>
      <c r="BU491" s="219"/>
      <c r="BV491" s="219"/>
      <c r="BW491" s="219"/>
      <c r="BX491" s="219"/>
      <c r="BY491" s="219"/>
      <c r="BZ491" s="219"/>
      <c r="CA491" s="219"/>
      <c r="CB491" s="219"/>
      <c r="CC491" s="219"/>
      <c r="CD491" s="219"/>
      <c r="CE491" s="59"/>
      <c r="CF491" s="59"/>
      <c r="CG491" s="59"/>
      <c r="CH491" s="59"/>
      <c r="CI491" s="59"/>
      <c r="CJ491" s="59"/>
      <c r="CK491" s="59"/>
      <c r="CL491" s="59"/>
      <c r="CM491" s="59"/>
      <c r="CN491" s="59"/>
      <c r="CO491" s="59"/>
      <c r="CP491" s="59"/>
      <c r="CQ491" s="59"/>
    </row>
    <row r="492" spans="1:95" s="1" customFormat="1" ht="48" customHeight="1" thickBot="1" x14ac:dyDescent="0.25">
      <c r="A492" s="372"/>
      <c r="B492" s="245"/>
      <c r="C492" s="939" t="s">
        <v>1059</v>
      </c>
      <c r="D492" s="762"/>
      <c r="E492" s="762"/>
      <c r="F492" s="762"/>
      <c r="G492" s="762"/>
      <c r="H492" s="762"/>
      <c r="I492" s="762"/>
      <c r="J492" s="762"/>
      <c r="K492" s="762"/>
      <c r="L492" s="762"/>
      <c r="M492" s="762"/>
      <c r="N492" s="762"/>
      <c r="O492" s="762"/>
      <c r="P492" s="762"/>
      <c r="Q492" s="762"/>
      <c r="R492" s="762"/>
      <c r="S492" s="762"/>
      <c r="T492" s="762"/>
      <c r="U492" s="762"/>
      <c r="V492" s="762"/>
      <c r="W492" s="762"/>
      <c r="X492" s="762"/>
      <c r="Y492" s="762"/>
      <c r="Z492" s="639"/>
      <c r="AA492" s="251"/>
      <c r="AB492" s="59"/>
      <c r="AC492" s="219"/>
      <c r="AD492" s="222"/>
      <c r="AE492" s="219"/>
      <c r="AF492" s="219"/>
      <c r="AG492" s="219"/>
      <c r="AH492" s="219"/>
      <c r="AI492" s="219"/>
      <c r="AJ492" s="219"/>
      <c r="AK492" s="219"/>
      <c r="AL492" s="219"/>
      <c r="AM492" s="219"/>
      <c r="AN492" s="219"/>
      <c r="AO492" s="219"/>
      <c r="AP492" s="219"/>
      <c r="AQ492" s="219"/>
      <c r="AR492" s="219"/>
      <c r="AS492" s="219"/>
      <c r="AT492" s="219"/>
      <c r="AU492" s="219"/>
      <c r="AV492" s="219"/>
      <c r="AW492" s="219"/>
      <c r="AX492" s="219"/>
      <c r="AY492" s="219"/>
      <c r="AZ492" s="219"/>
      <c r="BA492" s="219"/>
      <c r="BB492" s="219"/>
      <c r="BC492" s="219"/>
      <c r="BD492" s="219"/>
      <c r="BE492" s="219"/>
      <c r="BF492" s="219"/>
      <c r="BG492" s="219"/>
      <c r="BH492" s="219"/>
      <c r="BI492" s="219"/>
      <c r="BJ492" s="219"/>
      <c r="BK492" s="219"/>
      <c r="BL492" s="219"/>
      <c r="BM492" s="219"/>
      <c r="BN492" s="219"/>
      <c r="BO492" s="219"/>
      <c r="BP492" s="219"/>
      <c r="BQ492" s="219"/>
      <c r="BR492" s="219"/>
      <c r="BS492" s="219"/>
      <c r="BT492" s="219"/>
      <c r="BU492" s="219"/>
      <c r="BV492" s="219"/>
      <c r="BW492" s="219"/>
      <c r="BX492" s="219"/>
      <c r="BY492" s="219"/>
      <c r="BZ492" s="219"/>
      <c r="CA492" s="219"/>
      <c r="CB492" s="219"/>
      <c r="CC492" s="219"/>
      <c r="CD492" s="219"/>
      <c r="CE492" s="59"/>
      <c r="CF492" s="59"/>
      <c r="CG492" s="59"/>
      <c r="CH492" s="59"/>
      <c r="CI492" s="59"/>
      <c r="CJ492" s="59"/>
      <c r="CK492" s="59"/>
      <c r="CL492" s="59"/>
      <c r="CM492" s="59"/>
      <c r="CN492" s="59"/>
      <c r="CO492" s="59"/>
      <c r="CP492" s="59"/>
      <c r="CQ492" s="59"/>
    </row>
    <row r="493" spans="1:95" s="1" customFormat="1" ht="45" customHeight="1" x14ac:dyDescent="0.2">
      <c r="A493" s="372"/>
      <c r="B493" s="245" t="s">
        <v>10</v>
      </c>
      <c r="C493" s="123" t="s">
        <v>1060</v>
      </c>
      <c r="D493" s="633"/>
      <c r="E493" s="688"/>
      <c r="F493" s="633"/>
      <c r="G493" s="688"/>
      <c r="H493" s="633"/>
      <c r="I493" s="688"/>
      <c r="J493" s="633"/>
      <c r="K493" s="688"/>
      <c r="L493" s="633"/>
      <c r="M493" s="688"/>
      <c r="N493" s="633"/>
      <c r="O493" s="688"/>
      <c r="P493" s="633"/>
      <c r="Q493" s="688"/>
      <c r="R493" s="633"/>
      <c r="S493" s="688"/>
      <c r="T493" s="633"/>
      <c r="U493" s="688"/>
      <c r="V493" s="633"/>
      <c r="W493" s="688"/>
      <c r="X493" s="428"/>
      <c r="Y493" s="103">
        <f>IF(OR(D493="s",F493="s",H493="s",J493="s",L493="s",N493="s",P493="s",R493="s",T493="s",V493="s"), 0, IF(OR(D493="a",F493="a",H493="a",J493="a",L493="a",N493="a",P493="a",R493="a",T493="a",V493="a"),Z493,0))</f>
        <v>0</v>
      </c>
      <c r="Z493" s="369">
        <f>IF(X493="na",0,40)</f>
        <v>40</v>
      </c>
      <c r="AA493" s="60">
        <f>IF((COUNTIF(D493:W493,"a")+COUNTIF(D493:W493,"s")+COUNTIF(X493,"na"))&gt;0,IF((COUNTIF(D494:W494,"a")+COUNTIF(D494:W494,"s")),0,COUNTIF(D493:W493,"a")+COUNTIF(D493:W493,"s")+COUNTIF(X493,"na")),COUNTIF(D493:W493,"a")+COUNTIF(D493:W493,"s"))</f>
        <v>0</v>
      </c>
      <c r="AB493" s="249"/>
      <c r="AC493" s="219"/>
      <c r="AD493" s="222"/>
      <c r="AE493" s="219"/>
      <c r="AF493" s="219"/>
      <c r="AG493" s="219"/>
      <c r="AH493" s="219"/>
      <c r="AI493" s="219"/>
      <c r="AJ493" s="219"/>
      <c r="AK493" s="219"/>
      <c r="AL493" s="219"/>
      <c r="AM493" s="219"/>
      <c r="AN493" s="219"/>
      <c r="AO493" s="219"/>
      <c r="AP493" s="219"/>
      <c r="AQ493" s="219"/>
      <c r="AR493" s="219"/>
      <c r="AS493" s="219"/>
      <c r="AT493" s="219"/>
      <c r="AU493" s="219"/>
      <c r="AV493" s="219"/>
      <c r="AW493" s="219"/>
      <c r="AX493" s="219"/>
      <c r="AY493" s="219"/>
      <c r="AZ493" s="219"/>
      <c r="BA493" s="219"/>
      <c r="BB493" s="219"/>
      <c r="BC493" s="219"/>
      <c r="BD493" s="219"/>
      <c r="BE493" s="219"/>
      <c r="BF493" s="219"/>
      <c r="BG493" s="219"/>
      <c r="BH493" s="219"/>
      <c r="BI493" s="219"/>
      <c r="BJ493" s="219"/>
      <c r="BK493" s="219"/>
      <c r="BL493" s="219"/>
      <c r="BM493" s="219"/>
      <c r="BN493" s="219"/>
      <c r="BO493" s="219"/>
      <c r="BP493" s="219"/>
      <c r="BQ493" s="219"/>
      <c r="BR493" s="219"/>
      <c r="BS493" s="219"/>
      <c r="BT493" s="219"/>
      <c r="BU493" s="219"/>
      <c r="BV493" s="219"/>
      <c r="BW493" s="219"/>
      <c r="BX493" s="219"/>
      <c r="BY493" s="219"/>
      <c r="BZ493" s="219"/>
      <c r="CA493" s="219"/>
      <c r="CB493" s="219"/>
      <c r="CC493" s="219"/>
      <c r="CD493" s="219"/>
      <c r="CE493" s="59"/>
      <c r="CF493" s="59"/>
      <c r="CG493" s="59"/>
      <c r="CH493" s="59"/>
      <c r="CI493" s="59"/>
      <c r="CJ493" s="59"/>
      <c r="CK493" s="59"/>
      <c r="CL493" s="59"/>
      <c r="CM493" s="59"/>
      <c r="CN493" s="59"/>
      <c r="CO493" s="59"/>
      <c r="CP493" s="59"/>
      <c r="CQ493" s="59"/>
    </row>
    <row r="494" spans="1:95" s="1" customFormat="1" ht="67.7" customHeight="1" x14ac:dyDescent="0.2">
      <c r="A494" s="372"/>
      <c r="B494" s="267" t="s">
        <v>11</v>
      </c>
      <c r="C494" s="181" t="s">
        <v>1061</v>
      </c>
      <c r="D494" s="626"/>
      <c r="E494" s="673"/>
      <c r="F494" s="626"/>
      <c r="G494" s="673"/>
      <c r="H494" s="626"/>
      <c r="I494" s="673"/>
      <c r="J494" s="626"/>
      <c r="K494" s="673"/>
      <c r="L494" s="626"/>
      <c r="M494" s="673"/>
      <c r="N494" s="626"/>
      <c r="O494" s="673"/>
      <c r="P494" s="626"/>
      <c r="Q494" s="673"/>
      <c r="R494" s="626"/>
      <c r="S494" s="673"/>
      <c r="T494" s="626"/>
      <c r="U494" s="673"/>
      <c r="V494" s="626"/>
      <c r="W494" s="673"/>
      <c r="X494" s="444"/>
      <c r="Y494" s="100">
        <f>IF(OR(D494="s",F494="s",H494="s",J494="s",L494="s",N494="s",P494="s",R494="s",T494="s",V494="s"), 0, IF(OR(D494="a",F494="a",H494="a",J494="a",L494="a",N494="a",P494="a",R494="a",T494="a",V494="a"),Z494,0))</f>
        <v>0</v>
      </c>
      <c r="Z494" s="369">
        <f>IF(X493="na",0,20)</f>
        <v>20</v>
      </c>
      <c r="AA494" s="60">
        <f>IF((COUNTIF(D494:W494,"a")+COUNTIF(D494:W494,"s"))&gt;0,IF((COUNTIF(D493:W493,"a")+COUNTIF(D493:W493,"s")+COUNTIF(X493,"na")),0,COUNTIF(D494:W494,"a")+COUNTIF(D494:W494,"s")),COUNTIF(D494:W494,"a")+COUNTIF(D494:W494,"s"))</f>
        <v>0</v>
      </c>
      <c r="AB494" s="249"/>
      <c r="AC494" s="219"/>
      <c r="AD494" s="222"/>
      <c r="AE494" s="219"/>
      <c r="AF494" s="219"/>
      <c r="AG494" s="219"/>
      <c r="AH494" s="219"/>
      <c r="AI494" s="219"/>
      <c r="AJ494" s="219"/>
      <c r="AK494" s="219"/>
      <c r="AL494" s="219"/>
      <c r="AM494" s="219"/>
      <c r="AN494" s="219"/>
      <c r="AO494" s="219"/>
      <c r="AP494" s="219"/>
      <c r="AQ494" s="219"/>
      <c r="AR494" s="219"/>
      <c r="AS494" s="219"/>
      <c r="AT494" s="219"/>
      <c r="AU494" s="219"/>
      <c r="AV494" s="219"/>
      <c r="AW494" s="219"/>
      <c r="AX494" s="219"/>
      <c r="AY494" s="219"/>
      <c r="AZ494" s="219"/>
      <c r="BA494" s="219"/>
      <c r="BB494" s="219"/>
      <c r="BC494" s="219"/>
      <c r="BD494" s="219"/>
      <c r="BE494" s="219"/>
      <c r="BF494" s="219"/>
      <c r="BG494" s="219"/>
      <c r="BH494" s="219"/>
      <c r="BI494" s="219"/>
      <c r="BJ494" s="219"/>
      <c r="BK494" s="219"/>
      <c r="BL494" s="219"/>
      <c r="BM494" s="219"/>
      <c r="BN494" s="219"/>
      <c r="BO494" s="219"/>
      <c r="BP494" s="219"/>
      <c r="BQ494" s="219"/>
      <c r="BR494" s="219"/>
      <c r="BS494" s="219"/>
      <c r="BT494" s="219"/>
      <c r="BU494" s="219"/>
      <c r="BV494" s="219"/>
      <c r="BW494" s="219"/>
      <c r="BX494" s="219"/>
      <c r="BY494" s="219"/>
      <c r="BZ494" s="219"/>
      <c r="CA494" s="219"/>
      <c r="CB494" s="219"/>
      <c r="CC494" s="219"/>
      <c r="CD494" s="219"/>
      <c r="CE494" s="59"/>
      <c r="CF494" s="59"/>
      <c r="CG494" s="59"/>
      <c r="CH494" s="59"/>
      <c r="CI494" s="59"/>
      <c r="CJ494" s="59"/>
      <c r="CK494" s="59"/>
      <c r="CL494" s="59"/>
      <c r="CM494" s="59"/>
      <c r="CN494" s="59"/>
      <c r="CO494" s="59"/>
      <c r="CP494" s="59"/>
      <c r="CQ494" s="59"/>
    </row>
    <row r="495" spans="1:95" s="1" customFormat="1" ht="67.7" customHeight="1" thickBot="1" x14ac:dyDescent="0.25">
      <c r="A495" s="372"/>
      <c r="B495" s="245" t="s">
        <v>1234</v>
      </c>
      <c r="C495" s="123" t="s">
        <v>1235</v>
      </c>
      <c r="D495" s="634"/>
      <c r="E495" s="767"/>
      <c r="F495" s="634"/>
      <c r="G495" s="767"/>
      <c r="H495" s="634"/>
      <c r="I495" s="767"/>
      <c r="J495" s="634"/>
      <c r="K495" s="767"/>
      <c r="L495" s="634"/>
      <c r="M495" s="767"/>
      <c r="N495" s="634"/>
      <c r="O495" s="767"/>
      <c r="P495" s="634"/>
      <c r="Q495" s="767"/>
      <c r="R495" s="634"/>
      <c r="S495" s="767"/>
      <c r="T495" s="634"/>
      <c r="U495" s="767"/>
      <c r="V495" s="634"/>
      <c r="W495" s="767"/>
      <c r="X495" s="444"/>
      <c r="Y495" s="110">
        <f>IF(OR(D495="s",F495="s",H495="s",J495="s",L495="s",N495="s",P495="s",R495="s",T495="s",V495="s"), 0, IF(OR(D495="a",F495="a",H495="a",J495="a",L495="a",N495="a",P495="a",R495="a",T495="a",V495="a"),Z495,0))</f>
        <v>0</v>
      </c>
      <c r="Z495" s="369">
        <v>20</v>
      </c>
      <c r="AA495" s="60">
        <f>COUNTIF(D495:W495,"a")+COUNTIF(D495:W495,"s")</f>
        <v>0</v>
      </c>
      <c r="AB495" s="437"/>
      <c r="AC495" s="219"/>
      <c r="AD495" s="222"/>
      <c r="AE495" s="219"/>
      <c r="AF495" s="219"/>
      <c r="AG495" s="219"/>
      <c r="AH495" s="219"/>
      <c r="AI495" s="219"/>
      <c r="AJ495" s="219"/>
      <c r="AK495" s="219"/>
      <c r="AL495" s="219"/>
      <c r="AM495" s="219"/>
      <c r="AN495" s="219"/>
      <c r="AO495" s="219"/>
      <c r="AP495" s="219"/>
      <c r="AQ495" s="219"/>
      <c r="AR495" s="219"/>
      <c r="AS495" s="219"/>
      <c r="AT495" s="219"/>
      <c r="AU495" s="219"/>
      <c r="AV495" s="219"/>
      <c r="AW495" s="219"/>
      <c r="AX495" s="219"/>
      <c r="AY495" s="219"/>
      <c r="AZ495" s="219"/>
      <c r="BA495" s="219"/>
      <c r="BB495" s="219"/>
      <c r="BC495" s="219"/>
      <c r="BD495" s="219"/>
      <c r="BE495" s="219"/>
      <c r="BF495" s="219"/>
      <c r="BG495" s="219"/>
      <c r="BH495" s="219"/>
      <c r="BI495" s="219"/>
      <c r="BJ495" s="219"/>
      <c r="BK495" s="219"/>
      <c r="BL495" s="219"/>
      <c r="BM495" s="219"/>
      <c r="BN495" s="219"/>
      <c r="BO495" s="219"/>
      <c r="BP495" s="219"/>
      <c r="BQ495" s="219"/>
      <c r="BR495" s="219"/>
      <c r="BS495" s="219"/>
      <c r="BT495" s="219"/>
      <c r="BU495" s="219"/>
      <c r="BV495" s="219"/>
      <c r="BW495" s="219"/>
      <c r="BX495" s="219"/>
      <c r="BY495" s="219"/>
      <c r="BZ495" s="219"/>
      <c r="CA495" s="219"/>
      <c r="CB495" s="219"/>
      <c r="CC495" s="219"/>
      <c r="CD495" s="219"/>
      <c r="CE495" s="59"/>
      <c r="CF495" s="59"/>
      <c r="CG495" s="59"/>
      <c r="CH495" s="59"/>
      <c r="CI495" s="59"/>
      <c r="CJ495" s="59"/>
      <c r="CK495" s="59"/>
      <c r="CL495" s="59"/>
      <c r="CM495" s="59"/>
      <c r="CN495" s="59"/>
      <c r="CO495" s="59"/>
      <c r="CP495" s="59"/>
      <c r="CQ495" s="59"/>
    </row>
    <row r="496" spans="1:95" s="1" customFormat="1" ht="21" customHeight="1" thickTop="1" thickBot="1" x14ac:dyDescent="0.25">
      <c r="A496" s="372"/>
      <c r="B496" s="2"/>
      <c r="C496" s="133"/>
      <c r="D496" s="679" t="s">
        <v>198</v>
      </c>
      <c r="E496" s="680"/>
      <c r="F496" s="680"/>
      <c r="G496" s="680"/>
      <c r="H496" s="680"/>
      <c r="I496" s="680"/>
      <c r="J496" s="680"/>
      <c r="K496" s="680"/>
      <c r="L496" s="680"/>
      <c r="M496" s="680"/>
      <c r="N496" s="680"/>
      <c r="O496" s="680"/>
      <c r="P496" s="680"/>
      <c r="Q496" s="680"/>
      <c r="R496" s="680"/>
      <c r="S496" s="680"/>
      <c r="T496" s="680"/>
      <c r="U496" s="680"/>
      <c r="V496" s="680"/>
      <c r="W496" s="680"/>
      <c r="X496" s="763"/>
      <c r="Y496" s="240">
        <f>SUM(Y489:Y495)</f>
        <v>0</v>
      </c>
      <c r="Z496" s="370">
        <f>SUM(Z488:Z493,Z495)</f>
        <v>120</v>
      </c>
      <c r="AA496" s="251"/>
      <c r="AB496" s="59"/>
      <c r="AC496" s="219"/>
      <c r="AD496" s="222"/>
      <c r="AE496" s="219"/>
      <c r="AF496" s="219"/>
      <c r="AG496" s="219"/>
      <c r="AH496" s="219"/>
      <c r="AI496" s="219"/>
      <c r="AJ496" s="219"/>
      <c r="AK496" s="219"/>
      <c r="AL496" s="219"/>
      <c r="AM496" s="219"/>
      <c r="AN496" s="219"/>
      <c r="AO496" s="219"/>
      <c r="AP496" s="219"/>
      <c r="AQ496" s="219"/>
      <c r="AR496" s="219"/>
      <c r="AS496" s="219"/>
      <c r="AT496" s="219"/>
      <c r="AU496" s="219"/>
      <c r="AV496" s="219"/>
      <c r="AW496" s="219"/>
      <c r="AX496" s="219"/>
      <c r="AY496" s="219"/>
      <c r="AZ496" s="219"/>
      <c r="BA496" s="219"/>
      <c r="BB496" s="219"/>
      <c r="BC496" s="219"/>
      <c r="BD496" s="219"/>
      <c r="BE496" s="219"/>
      <c r="BF496" s="219"/>
      <c r="BG496" s="219"/>
      <c r="BH496" s="219"/>
      <c r="BI496" s="219"/>
      <c r="BJ496" s="219"/>
      <c r="BK496" s="219"/>
      <c r="BL496" s="219"/>
      <c r="BM496" s="219"/>
      <c r="BN496" s="219"/>
      <c r="BO496" s="219"/>
      <c r="BP496" s="219"/>
      <c r="BQ496" s="219"/>
      <c r="BR496" s="219"/>
      <c r="BS496" s="219"/>
      <c r="BT496" s="219"/>
      <c r="BU496" s="219"/>
      <c r="BV496" s="219"/>
      <c r="BW496" s="219"/>
      <c r="BX496" s="219"/>
      <c r="BY496" s="219"/>
      <c r="BZ496" s="219"/>
      <c r="CA496" s="219"/>
      <c r="CB496" s="219"/>
      <c r="CC496" s="219"/>
      <c r="CD496" s="219"/>
      <c r="CE496" s="59"/>
      <c r="CF496" s="59"/>
      <c r="CG496" s="59"/>
      <c r="CH496" s="59"/>
      <c r="CI496" s="59"/>
      <c r="CJ496" s="59"/>
      <c r="CK496" s="59"/>
      <c r="CL496" s="59"/>
      <c r="CM496" s="59"/>
      <c r="CN496" s="59"/>
      <c r="CO496" s="59"/>
      <c r="CP496" s="59"/>
      <c r="CQ496" s="59"/>
    </row>
    <row r="497" spans="1:95" s="1" customFormat="1" ht="21" customHeight="1" thickBot="1" x14ac:dyDescent="0.25">
      <c r="A497" s="361"/>
      <c r="B497" s="185"/>
      <c r="C497" s="332"/>
      <c r="D497" s="705"/>
      <c r="E497" s="706"/>
      <c r="F497" s="938">
        <v>40</v>
      </c>
      <c r="G497" s="677"/>
      <c r="H497" s="677"/>
      <c r="I497" s="677"/>
      <c r="J497" s="677"/>
      <c r="K497" s="677"/>
      <c r="L497" s="677"/>
      <c r="M497" s="677"/>
      <c r="N497" s="677"/>
      <c r="O497" s="677"/>
      <c r="P497" s="677"/>
      <c r="Q497" s="677"/>
      <c r="R497" s="677"/>
      <c r="S497" s="677"/>
      <c r="T497" s="677"/>
      <c r="U497" s="677"/>
      <c r="V497" s="677"/>
      <c r="W497" s="677"/>
      <c r="X497" s="677"/>
      <c r="Y497" s="677"/>
      <c r="Z497" s="678"/>
      <c r="AA497" s="251"/>
      <c r="AB497" s="59"/>
      <c r="AC497" s="219"/>
      <c r="AD497" s="222"/>
      <c r="AE497" s="219"/>
      <c r="AF497" s="219"/>
      <c r="AG497" s="219"/>
      <c r="AH497" s="219"/>
      <c r="AI497" s="219"/>
      <c r="AJ497" s="219"/>
      <c r="AK497" s="219"/>
      <c r="AL497" s="219"/>
      <c r="AM497" s="219"/>
      <c r="AN497" s="219"/>
      <c r="AO497" s="219"/>
      <c r="AP497" s="219"/>
      <c r="AQ497" s="219"/>
      <c r="AR497" s="219"/>
      <c r="AS497" s="219"/>
      <c r="AT497" s="219"/>
      <c r="AU497" s="219"/>
      <c r="AV497" s="219"/>
      <c r="AW497" s="219"/>
      <c r="AX497" s="219"/>
      <c r="AY497" s="219"/>
      <c r="AZ497" s="219"/>
      <c r="BA497" s="219"/>
      <c r="BB497" s="219"/>
      <c r="BC497" s="219"/>
      <c r="BD497" s="219"/>
      <c r="BE497" s="219"/>
      <c r="BF497" s="219"/>
      <c r="BG497" s="219"/>
      <c r="BH497" s="219"/>
      <c r="BI497" s="219"/>
      <c r="BJ497" s="219"/>
      <c r="BK497" s="219"/>
      <c r="BL497" s="219"/>
      <c r="BM497" s="219"/>
      <c r="BN497" s="219"/>
      <c r="BO497" s="219"/>
      <c r="BP497" s="219"/>
      <c r="BQ497" s="219"/>
      <c r="BR497" s="219"/>
      <c r="BS497" s="219"/>
      <c r="BT497" s="219"/>
      <c r="BU497" s="219"/>
      <c r="BV497" s="219"/>
      <c r="BW497" s="219"/>
      <c r="BX497" s="219"/>
      <c r="BY497" s="219"/>
      <c r="BZ497" s="219"/>
      <c r="CA497" s="219"/>
      <c r="CB497" s="219"/>
      <c r="CC497" s="219"/>
      <c r="CD497" s="219"/>
      <c r="CE497" s="59"/>
      <c r="CF497" s="59"/>
      <c r="CG497" s="59"/>
      <c r="CH497" s="59"/>
      <c r="CI497" s="59"/>
      <c r="CJ497" s="59"/>
      <c r="CK497" s="59"/>
      <c r="CL497" s="59"/>
      <c r="CM497" s="59"/>
      <c r="CN497" s="59"/>
      <c r="CO497" s="59"/>
      <c r="CP497" s="59"/>
      <c r="CQ497" s="59"/>
    </row>
    <row r="498" spans="1:95" s="1" customFormat="1" ht="30" customHeight="1" thickBot="1" x14ac:dyDescent="0.25">
      <c r="A498" s="358"/>
      <c r="B498" s="269">
        <v>5910</v>
      </c>
      <c r="C498" s="183" t="s">
        <v>284</v>
      </c>
      <c r="D498" s="29" t="s">
        <v>569</v>
      </c>
      <c r="E498" s="63"/>
      <c r="F498" s="29" t="s">
        <v>569</v>
      </c>
      <c r="G498" s="65"/>
      <c r="H498" s="29" t="s">
        <v>569</v>
      </c>
      <c r="I498" s="63"/>
      <c r="J498" s="184"/>
      <c r="K498" s="65"/>
      <c r="L498" s="62"/>
      <c r="M498" s="63"/>
      <c r="N498" s="64"/>
      <c r="O498" s="63"/>
      <c r="P498" s="62"/>
      <c r="Q498" s="63"/>
      <c r="R498" s="62"/>
      <c r="S498" s="63"/>
      <c r="T498" s="62"/>
      <c r="U498" s="470"/>
      <c r="V498" s="29"/>
      <c r="W498" s="63"/>
      <c r="X498" s="176"/>
      <c r="Y498" s="176"/>
      <c r="Z498" s="388"/>
      <c r="AA498" s="251"/>
      <c r="AB498" s="59"/>
      <c r="AC498" s="219"/>
      <c r="AD498" s="222"/>
      <c r="AE498" s="219"/>
      <c r="AF498" s="219"/>
      <c r="AG498" s="219"/>
      <c r="AH498" s="219"/>
      <c r="AI498" s="219"/>
      <c r="AJ498" s="219"/>
      <c r="AK498" s="219"/>
      <c r="AL498" s="219"/>
      <c r="AM498" s="219"/>
      <c r="AN498" s="219"/>
      <c r="AO498" s="219"/>
      <c r="AP498" s="219"/>
      <c r="AQ498" s="219"/>
      <c r="AR498" s="219"/>
      <c r="AS498" s="219"/>
      <c r="AT498" s="219"/>
      <c r="AU498" s="219"/>
      <c r="AV498" s="219"/>
      <c r="AW498" s="219"/>
      <c r="AX498" s="219"/>
      <c r="AY498" s="219"/>
      <c r="AZ498" s="219"/>
      <c r="BA498" s="219"/>
      <c r="BB498" s="219"/>
      <c r="BC498" s="219"/>
      <c r="BD498" s="219"/>
      <c r="BE498" s="219"/>
      <c r="BF498" s="219"/>
      <c r="BG498" s="219"/>
      <c r="BH498" s="219"/>
      <c r="BI498" s="219"/>
      <c r="BJ498" s="219"/>
      <c r="BK498" s="219"/>
      <c r="BL498" s="219"/>
      <c r="BM498" s="219"/>
      <c r="BN498" s="219"/>
      <c r="BO498" s="219"/>
      <c r="BP498" s="219"/>
      <c r="BQ498" s="219"/>
      <c r="BR498" s="219"/>
      <c r="BS498" s="219"/>
      <c r="BT498" s="219"/>
      <c r="BU498" s="219"/>
      <c r="BV498" s="219"/>
      <c r="BW498" s="219"/>
      <c r="BX498" s="219"/>
      <c r="BY498" s="219"/>
      <c r="BZ498" s="219"/>
      <c r="CA498" s="219"/>
      <c r="CB498" s="219"/>
      <c r="CC498" s="219"/>
      <c r="CD498" s="219"/>
      <c r="CE498" s="59"/>
      <c r="CF498" s="59"/>
      <c r="CG498" s="59"/>
      <c r="CH498" s="59"/>
      <c r="CI498" s="59"/>
      <c r="CJ498" s="59"/>
      <c r="CK498" s="59"/>
      <c r="CL498" s="59"/>
      <c r="CM498" s="59"/>
      <c r="CN498" s="59"/>
      <c r="CO498" s="59"/>
      <c r="CP498" s="59"/>
      <c r="CQ498" s="59"/>
    </row>
    <row r="499" spans="1:95" s="1" customFormat="1" ht="30" customHeight="1" thickBot="1" x14ac:dyDescent="0.25">
      <c r="A499" s="372"/>
      <c r="B499" s="236"/>
      <c r="C499" s="159" t="s">
        <v>406</v>
      </c>
      <c r="D499" s="761"/>
      <c r="E499" s="762"/>
      <c r="F499" s="762"/>
      <c r="G499" s="762"/>
      <c r="H499" s="762"/>
      <c r="I499" s="762"/>
      <c r="J499" s="762"/>
      <c r="K499" s="762"/>
      <c r="L499" s="762"/>
      <c r="M499" s="762"/>
      <c r="N499" s="762"/>
      <c r="O499" s="762"/>
      <c r="P499" s="762"/>
      <c r="Q499" s="762"/>
      <c r="R499" s="762"/>
      <c r="S499" s="762"/>
      <c r="T499" s="762"/>
      <c r="U499" s="762"/>
      <c r="V499" s="762"/>
      <c r="W499" s="762"/>
      <c r="X499" s="762"/>
      <c r="Y499" s="762"/>
      <c r="Z499" s="639"/>
      <c r="AA499" s="251"/>
      <c r="AB499" s="59"/>
      <c r="AC499" s="219"/>
      <c r="AD499" s="222"/>
      <c r="AE499" s="219"/>
      <c r="AF499" s="219"/>
      <c r="AG499" s="219"/>
      <c r="AH499" s="219"/>
      <c r="AI499" s="219"/>
      <c r="AJ499" s="219"/>
      <c r="AK499" s="219"/>
      <c r="AL499" s="219"/>
      <c r="AM499" s="219"/>
      <c r="AN499" s="219"/>
      <c r="AO499" s="219"/>
      <c r="AP499" s="219"/>
      <c r="AQ499" s="219"/>
      <c r="AR499" s="219"/>
      <c r="AS499" s="219"/>
      <c r="AT499" s="219"/>
      <c r="AU499" s="219"/>
      <c r="AV499" s="219"/>
      <c r="AW499" s="219"/>
      <c r="AX499" s="219"/>
      <c r="AY499" s="219"/>
      <c r="AZ499" s="219"/>
      <c r="BA499" s="219"/>
      <c r="BB499" s="219"/>
      <c r="BC499" s="219"/>
      <c r="BD499" s="219"/>
      <c r="BE499" s="219"/>
      <c r="BF499" s="219"/>
      <c r="BG499" s="219"/>
      <c r="BH499" s="219"/>
      <c r="BI499" s="219"/>
      <c r="BJ499" s="219"/>
      <c r="BK499" s="219"/>
      <c r="BL499" s="219"/>
      <c r="BM499" s="219"/>
      <c r="BN499" s="219"/>
      <c r="BO499" s="219"/>
      <c r="BP499" s="219"/>
      <c r="BQ499" s="219"/>
      <c r="BR499" s="219"/>
      <c r="BS499" s="219"/>
      <c r="BT499" s="219"/>
      <c r="BU499" s="219"/>
      <c r="BV499" s="219"/>
      <c r="BW499" s="219"/>
      <c r="BX499" s="219"/>
      <c r="BY499" s="219"/>
      <c r="BZ499" s="219"/>
      <c r="CA499" s="219"/>
      <c r="CB499" s="219"/>
      <c r="CC499" s="219"/>
      <c r="CD499" s="219"/>
      <c r="CE499" s="59"/>
      <c r="CF499" s="59"/>
      <c r="CG499" s="59"/>
      <c r="CH499" s="59"/>
      <c r="CI499" s="59"/>
      <c r="CJ499" s="59"/>
      <c r="CK499" s="59"/>
      <c r="CL499" s="59"/>
      <c r="CM499" s="59"/>
      <c r="CN499" s="59"/>
      <c r="CO499" s="59"/>
      <c r="CP499" s="59"/>
      <c r="CQ499" s="59"/>
    </row>
    <row r="500" spans="1:95" s="1" customFormat="1" ht="88.5" customHeight="1" x14ac:dyDescent="0.2">
      <c r="A500" s="372"/>
      <c r="B500" s="261" t="s">
        <v>1062</v>
      </c>
      <c r="C500" s="119" t="s">
        <v>1063</v>
      </c>
      <c r="D500" s="633"/>
      <c r="E500" s="688"/>
      <c r="F500" s="633"/>
      <c r="G500" s="688"/>
      <c r="H500" s="633"/>
      <c r="I500" s="688"/>
      <c r="J500" s="633"/>
      <c r="K500" s="688"/>
      <c r="L500" s="633"/>
      <c r="M500" s="688"/>
      <c r="N500" s="633"/>
      <c r="O500" s="688"/>
      <c r="P500" s="633"/>
      <c r="Q500" s="688"/>
      <c r="R500" s="633"/>
      <c r="S500" s="688"/>
      <c r="T500" s="633"/>
      <c r="U500" s="688"/>
      <c r="V500" s="633"/>
      <c r="W500" s="688"/>
      <c r="X500" s="428"/>
      <c r="Y500" s="110">
        <f t="shared" ref="Y500:Y504" si="56">IF(OR(D500="s",F500="s",H500="s",J500="s",L500="s",N500="s",P500="s",R500="s",T500="s",V500="s"), 0, IF(OR(D500="a",F500="a",H500="a",J500="a",L500="a",N500="a",P500="a",R500="a",T500="a",V500="a"),Z500,0))</f>
        <v>0</v>
      </c>
      <c r="Z500" s="371">
        <f>IF(X500="na",0,20)</f>
        <v>20</v>
      </c>
      <c r="AA500" s="251">
        <f t="shared" ref="AA500:AA506" si="57">COUNTIF(D500:W500,"a")+COUNTIF(D500:W500,"s")+COUNTIF(X500,"NA")</f>
        <v>0</v>
      </c>
      <c r="AB500" s="249"/>
      <c r="AC500" s="219"/>
      <c r="AD500" s="222"/>
      <c r="AE500" s="219"/>
      <c r="AF500" s="219"/>
      <c r="AG500" s="219"/>
      <c r="AH500" s="219"/>
      <c r="AI500" s="219"/>
      <c r="AJ500" s="219"/>
      <c r="AK500" s="219"/>
      <c r="AL500" s="219"/>
      <c r="AM500" s="219"/>
      <c r="AN500" s="219"/>
      <c r="AO500" s="219"/>
      <c r="AP500" s="219"/>
      <c r="AQ500" s="219"/>
      <c r="AR500" s="219"/>
      <c r="AS500" s="219"/>
      <c r="AT500" s="219"/>
      <c r="AU500" s="219"/>
      <c r="AV500" s="219"/>
      <c r="AW500" s="219"/>
      <c r="AX500" s="219"/>
      <c r="AY500" s="219"/>
      <c r="AZ500" s="219"/>
      <c r="BA500" s="219"/>
      <c r="BB500" s="219"/>
      <c r="BC500" s="219"/>
      <c r="BD500" s="219"/>
      <c r="BE500" s="219"/>
      <c r="BF500" s="219"/>
      <c r="BG500" s="219"/>
      <c r="BH500" s="219"/>
      <c r="BI500" s="219"/>
      <c r="BJ500" s="219"/>
      <c r="BK500" s="219"/>
      <c r="BL500" s="219"/>
      <c r="BM500" s="219"/>
      <c r="BN500" s="219"/>
      <c r="BO500" s="219"/>
      <c r="BP500" s="219"/>
      <c r="BQ500" s="219"/>
      <c r="BR500" s="219"/>
      <c r="BS500" s="219"/>
      <c r="BT500" s="219"/>
      <c r="BU500" s="219"/>
      <c r="BV500" s="219"/>
      <c r="BW500" s="219"/>
      <c r="BX500" s="219"/>
      <c r="BY500" s="219"/>
      <c r="BZ500" s="219"/>
      <c r="CA500" s="219"/>
      <c r="CB500" s="219"/>
      <c r="CC500" s="219"/>
      <c r="CD500" s="219"/>
      <c r="CE500" s="59"/>
      <c r="CF500" s="59"/>
      <c r="CG500" s="59"/>
      <c r="CH500" s="59"/>
      <c r="CI500" s="59"/>
      <c r="CJ500" s="59"/>
      <c r="CK500" s="59"/>
      <c r="CL500" s="59"/>
      <c r="CM500" s="59"/>
      <c r="CN500" s="59"/>
      <c r="CO500" s="59"/>
      <c r="CP500" s="59"/>
      <c r="CQ500" s="59"/>
    </row>
    <row r="501" spans="1:95" s="1" customFormat="1" ht="45" customHeight="1" x14ac:dyDescent="0.2">
      <c r="A501" s="372"/>
      <c r="B501" s="245" t="s">
        <v>12</v>
      </c>
      <c r="C501" s="123" t="s">
        <v>1064</v>
      </c>
      <c r="D501" s="626"/>
      <c r="E501" s="673"/>
      <c r="F501" s="626"/>
      <c r="G501" s="673"/>
      <c r="H501" s="626"/>
      <c r="I501" s="673"/>
      <c r="J501" s="626"/>
      <c r="K501" s="673"/>
      <c r="L501" s="626"/>
      <c r="M501" s="673"/>
      <c r="N501" s="626"/>
      <c r="O501" s="673"/>
      <c r="P501" s="626"/>
      <c r="Q501" s="673"/>
      <c r="R501" s="626"/>
      <c r="S501" s="673"/>
      <c r="T501" s="626"/>
      <c r="U501" s="673"/>
      <c r="V501" s="626"/>
      <c r="W501" s="673"/>
      <c r="X501" s="484" t="str">
        <f>IF(X500="na","na","")</f>
        <v/>
      </c>
      <c r="Y501" s="110">
        <f t="shared" si="56"/>
        <v>0</v>
      </c>
      <c r="Z501" s="369">
        <f>IF(X501="na",0,10)</f>
        <v>10</v>
      </c>
      <c r="AA501" s="251">
        <f t="shared" si="57"/>
        <v>0</v>
      </c>
      <c r="AB501" s="249"/>
      <c r="AC501" s="219"/>
      <c r="AD501" s="222"/>
      <c r="AE501" s="219"/>
      <c r="AF501" s="219"/>
      <c r="AG501" s="219"/>
      <c r="AH501" s="219"/>
      <c r="AI501" s="219"/>
      <c r="AJ501" s="219"/>
      <c r="AK501" s="219"/>
      <c r="AL501" s="219"/>
      <c r="AM501" s="219"/>
      <c r="AN501" s="219"/>
      <c r="AO501" s="219"/>
      <c r="AP501" s="219"/>
      <c r="AQ501" s="219"/>
      <c r="AR501" s="219"/>
      <c r="AS501" s="219"/>
      <c r="AT501" s="219"/>
      <c r="AU501" s="219"/>
      <c r="AV501" s="219"/>
      <c r="AW501" s="219"/>
      <c r="AX501" s="219"/>
      <c r="AY501" s="219"/>
      <c r="AZ501" s="219"/>
      <c r="BA501" s="219"/>
      <c r="BB501" s="219"/>
      <c r="BC501" s="219"/>
      <c r="BD501" s="219"/>
      <c r="BE501" s="219"/>
      <c r="BF501" s="219"/>
      <c r="BG501" s="219"/>
      <c r="BH501" s="219"/>
      <c r="BI501" s="219"/>
      <c r="BJ501" s="219"/>
      <c r="BK501" s="219"/>
      <c r="BL501" s="219"/>
      <c r="BM501" s="219"/>
      <c r="BN501" s="219"/>
      <c r="BO501" s="219"/>
      <c r="BP501" s="219"/>
      <c r="BQ501" s="219"/>
      <c r="BR501" s="219"/>
      <c r="BS501" s="219"/>
      <c r="BT501" s="219"/>
      <c r="BU501" s="219"/>
      <c r="BV501" s="219"/>
      <c r="BW501" s="219"/>
      <c r="BX501" s="219"/>
      <c r="BY501" s="219"/>
      <c r="BZ501" s="219"/>
      <c r="CA501" s="219"/>
      <c r="CB501" s="219"/>
      <c r="CC501" s="219"/>
      <c r="CD501" s="219"/>
      <c r="CE501" s="59"/>
      <c r="CF501" s="59"/>
      <c r="CG501" s="59"/>
      <c r="CH501" s="59"/>
      <c r="CI501" s="59"/>
      <c r="CJ501" s="59"/>
      <c r="CK501" s="59"/>
      <c r="CL501" s="59"/>
      <c r="CM501" s="59"/>
      <c r="CN501" s="59"/>
      <c r="CO501" s="59"/>
      <c r="CP501" s="59"/>
      <c r="CQ501" s="59"/>
    </row>
    <row r="502" spans="1:95" s="1" customFormat="1" ht="88.5" customHeight="1" x14ac:dyDescent="0.2">
      <c r="A502" s="372"/>
      <c r="B502" s="245" t="s">
        <v>13</v>
      </c>
      <c r="C502" s="152" t="s">
        <v>571</v>
      </c>
      <c r="D502" s="626"/>
      <c r="E502" s="673"/>
      <c r="F502" s="626"/>
      <c r="G502" s="673"/>
      <c r="H502" s="626"/>
      <c r="I502" s="673"/>
      <c r="J502" s="626"/>
      <c r="K502" s="673"/>
      <c r="L502" s="626"/>
      <c r="M502" s="673"/>
      <c r="N502" s="626"/>
      <c r="O502" s="673"/>
      <c r="P502" s="626"/>
      <c r="Q502" s="673"/>
      <c r="R502" s="626"/>
      <c r="S502" s="673"/>
      <c r="T502" s="626"/>
      <c r="U502" s="673"/>
      <c r="V502" s="626"/>
      <c r="W502" s="673"/>
      <c r="X502" s="484" t="str">
        <f>IF(X500="na","na","")</f>
        <v/>
      </c>
      <c r="Y502" s="110">
        <f>IF(OR(D502="s",F502="s",H502="s",J502="s",L502="s",N502="s",P502="s",R502="s",T502="s",V502="s"), 0, IF(OR(D502="a",F502="a",H502="a",J502="a",L502="a",N502="a",P502="a",R502="a",T502="a",V502="a"),Z502,0))</f>
        <v>0</v>
      </c>
      <c r="Z502" s="369">
        <f>IF(X502="na", 0,20)</f>
        <v>20</v>
      </c>
      <c r="AA502" s="251">
        <f t="shared" si="57"/>
        <v>0</v>
      </c>
      <c r="AB502" s="249"/>
      <c r="AC502" s="219"/>
      <c r="AD502" s="222"/>
      <c r="AE502" s="219"/>
      <c r="AF502" s="219"/>
      <c r="AG502" s="219"/>
      <c r="AH502" s="219"/>
      <c r="AI502" s="219"/>
      <c r="AJ502" s="219"/>
      <c r="AK502" s="219"/>
      <c r="AL502" s="219"/>
      <c r="AM502" s="219"/>
      <c r="AN502" s="219"/>
      <c r="AO502" s="219"/>
      <c r="AP502" s="219"/>
      <c r="AQ502" s="219"/>
      <c r="AR502" s="219"/>
      <c r="AS502" s="219"/>
      <c r="AT502" s="219"/>
      <c r="AU502" s="219"/>
      <c r="AV502" s="219"/>
      <c r="AW502" s="219"/>
      <c r="AX502" s="219"/>
      <c r="AY502" s="219"/>
      <c r="AZ502" s="219"/>
      <c r="BA502" s="219"/>
      <c r="BB502" s="219"/>
      <c r="BC502" s="219"/>
      <c r="BD502" s="219"/>
      <c r="BE502" s="219"/>
      <c r="BF502" s="219"/>
      <c r="BG502" s="219"/>
      <c r="BH502" s="219"/>
      <c r="BI502" s="219"/>
      <c r="BJ502" s="219"/>
      <c r="BK502" s="219"/>
      <c r="BL502" s="219"/>
      <c r="BM502" s="219"/>
      <c r="BN502" s="219"/>
      <c r="BO502" s="219"/>
      <c r="BP502" s="219"/>
      <c r="BQ502" s="219"/>
      <c r="BR502" s="219"/>
      <c r="BS502" s="219"/>
      <c r="BT502" s="219"/>
      <c r="BU502" s="219"/>
      <c r="BV502" s="219"/>
      <c r="BW502" s="219"/>
      <c r="BX502" s="219"/>
      <c r="BY502" s="219"/>
      <c r="BZ502" s="219"/>
      <c r="CA502" s="219"/>
      <c r="CB502" s="219"/>
      <c r="CC502" s="219"/>
      <c r="CD502" s="219"/>
      <c r="CE502" s="59"/>
      <c r="CF502" s="59"/>
      <c r="CG502" s="59"/>
      <c r="CH502" s="59"/>
      <c r="CI502" s="59"/>
      <c r="CJ502" s="59"/>
      <c r="CK502" s="59"/>
      <c r="CL502" s="59"/>
      <c r="CM502" s="59"/>
      <c r="CN502" s="59"/>
      <c r="CO502" s="59"/>
      <c r="CP502" s="59"/>
      <c r="CQ502" s="59"/>
    </row>
    <row r="503" spans="1:95" s="1" customFormat="1" ht="67.7" customHeight="1" x14ac:dyDescent="0.2">
      <c r="A503" s="392"/>
      <c r="B503" s="261" t="s">
        <v>14</v>
      </c>
      <c r="C503" s="139" t="s">
        <v>297</v>
      </c>
      <c r="D503" s="626"/>
      <c r="E503" s="673"/>
      <c r="F503" s="626"/>
      <c r="G503" s="673"/>
      <c r="H503" s="626"/>
      <c r="I503" s="673"/>
      <c r="J503" s="626"/>
      <c r="K503" s="673"/>
      <c r="L503" s="626"/>
      <c r="M503" s="673"/>
      <c r="N503" s="626"/>
      <c r="O503" s="673"/>
      <c r="P503" s="626"/>
      <c r="Q503" s="673"/>
      <c r="R503" s="626"/>
      <c r="S503" s="673"/>
      <c r="T503" s="626"/>
      <c r="U503" s="673"/>
      <c r="V503" s="626"/>
      <c r="W503" s="673"/>
      <c r="X503" s="484" t="str">
        <f>IF(X500="na","na","")</f>
        <v/>
      </c>
      <c r="Y503" s="110">
        <f t="shared" si="56"/>
        <v>0</v>
      </c>
      <c r="Z503" s="369">
        <f>IF(X503="na",0,20)</f>
        <v>20</v>
      </c>
      <c r="AA503" s="251">
        <f t="shared" si="57"/>
        <v>0</v>
      </c>
      <c r="AB503" s="249"/>
      <c r="AC503" s="219"/>
      <c r="AD503" s="222" t="s">
        <v>52</v>
      </c>
      <c r="AE503" s="219"/>
      <c r="AF503" s="219"/>
      <c r="AG503" s="219"/>
      <c r="AH503" s="219"/>
      <c r="AI503" s="219"/>
      <c r="AJ503" s="219"/>
      <c r="AK503" s="219"/>
      <c r="AL503" s="219"/>
      <c r="AM503" s="219"/>
      <c r="AN503" s="219"/>
      <c r="AO503" s="219"/>
      <c r="AP503" s="219"/>
      <c r="AQ503" s="219"/>
      <c r="AR503" s="219"/>
      <c r="AS503" s="219"/>
      <c r="AT503" s="219"/>
      <c r="AU503" s="219"/>
      <c r="AV503" s="219"/>
      <c r="AW503" s="219"/>
      <c r="AX503" s="219"/>
      <c r="AY503" s="219"/>
      <c r="AZ503" s="219"/>
      <c r="BA503" s="219"/>
      <c r="BB503" s="219"/>
      <c r="BC503" s="219"/>
      <c r="BD503" s="219"/>
      <c r="BE503" s="219"/>
      <c r="BF503" s="219"/>
      <c r="BG503" s="219"/>
      <c r="BH503" s="219"/>
      <c r="BI503" s="219"/>
      <c r="BJ503" s="219"/>
      <c r="BK503" s="219"/>
      <c r="BL503" s="219"/>
      <c r="BM503" s="219"/>
      <c r="BN503" s="219"/>
      <c r="BO503" s="219"/>
      <c r="BP503" s="219"/>
      <c r="BQ503" s="219"/>
      <c r="BR503" s="219"/>
      <c r="BS503" s="219"/>
      <c r="BT503" s="219"/>
      <c r="BU503" s="219"/>
      <c r="BV503" s="219"/>
      <c r="BW503" s="219"/>
      <c r="BX503" s="219"/>
      <c r="BY503" s="219"/>
      <c r="BZ503" s="219"/>
      <c r="CA503" s="219"/>
      <c r="CB503" s="219"/>
      <c r="CC503" s="219"/>
      <c r="CD503" s="219"/>
      <c r="CE503" s="59"/>
      <c r="CF503" s="59"/>
      <c r="CG503" s="59"/>
      <c r="CH503" s="59"/>
      <c r="CI503" s="59"/>
      <c r="CJ503" s="59"/>
      <c r="CK503" s="59"/>
      <c r="CL503" s="59"/>
      <c r="CM503" s="59"/>
      <c r="CN503" s="59"/>
      <c r="CO503" s="59"/>
      <c r="CP503" s="59"/>
      <c r="CQ503" s="59"/>
    </row>
    <row r="504" spans="1:95" s="1" customFormat="1" ht="67.7" customHeight="1" x14ac:dyDescent="0.2">
      <c r="A504" s="372"/>
      <c r="B504" s="245" t="s">
        <v>15</v>
      </c>
      <c r="C504" s="139" t="s">
        <v>30</v>
      </c>
      <c r="D504" s="626"/>
      <c r="E504" s="673"/>
      <c r="F504" s="626"/>
      <c r="G504" s="673"/>
      <c r="H504" s="626"/>
      <c r="I504" s="673"/>
      <c r="J504" s="626"/>
      <c r="K504" s="673"/>
      <c r="L504" s="626"/>
      <c r="M504" s="673"/>
      <c r="N504" s="626"/>
      <c r="O504" s="673"/>
      <c r="P504" s="626"/>
      <c r="Q504" s="673"/>
      <c r="R504" s="626"/>
      <c r="S504" s="673"/>
      <c r="T504" s="626"/>
      <c r="U504" s="673"/>
      <c r="V504" s="626"/>
      <c r="W504" s="673"/>
      <c r="X504" s="484" t="str">
        <f>IF(X500="na","na","")</f>
        <v/>
      </c>
      <c r="Y504" s="110">
        <f t="shared" si="56"/>
        <v>0</v>
      </c>
      <c r="Z504" s="369">
        <f>IF(X504="na",0,20)</f>
        <v>20</v>
      </c>
      <c r="AA504" s="251">
        <f t="shared" si="57"/>
        <v>0</v>
      </c>
      <c r="AB504" s="249"/>
      <c r="AC504" s="219"/>
      <c r="AD504" s="222" t="s">
        <v>52</v>
      </c>
      <c r="AE504" s="219"/>
      <c r="AF504" s="219"/>
      <c r="AG504" s="219"/>
      <c r="AH504" s="219"/>
      <c r="AI504" s="219"/>
      <c r="AJ504" s="219"/>
      <c r="AK504" s="219"/>
      <c r="AL504" s="219"/>
      <c r="AM504" s="219"/>
      <c r="AN504" s="219"/>
      <c r="AO504" s="219"/>
      <c r="AP504" s="219"/>
      <c r="AQ504" s="219"/>
      <c r="AR504" s="219"/>
      <c r="AS504" s="219"/>
      <c r="AT504" s="219"/>
      <c r="AU504" s="219"/>
      <c r="AV504" s="219"/>
      <c r="AW504" s="219"/>
      <c r="AX504" s="219"/>
      <c r="AY504" s="219"/>
      <c r="AZ504" s="219"/>
      <c r="BA504" s="219"/>
      <c r="BB504" s="219"/>
      <c r="BC504" s="219"/>
      <c r="BD504" s="219"/>
      <c r="BE504" s="219"/>
      <c r="BF504" s="219"/>
      <c r="BG504" s="219"/>
      <c r="BH504" s="219"/>
      <c r="BI504" s="219"/>
      <c r="BJ504" s="219"/>
      <c r="BK504" s="219"/>
      <c r="BL504" s="219"/>
      <c r="BM504" s="219"/>
      <c r="BN504" s="219"/>
      <c r="BO504" s="219"/>
      <c r="BP504" s="219"/>
      <c r="BQ504" s="219"/>
      <c r="BR504" s="219"/>
      <c r="BS504" s="219"/>
      <c r="BT504" s="219"/>
      <c r="BU504" s="219"/>
      <c r="BV504" s="219"/>
      <c r="BW504" s="219"/>
      <c r="BX504" s="219"/>
      <c r="BY504" s="219"/>
      <c r="BZ504" s="219"/>
      <c r="CA504" s="219"/>
      <c r="CB504" s="219"/>
      <c r="CC504" s="219"/>
      <c r="CD504" s="219"/>
      <c r="CE504" s="59"/>
      <c r="CF504" s="59"/>
      <c r="CG504" s="59"/>
      <c r="CH504" s="59"/>
      <c r="CI504" s="59"/>
      <c r="CJ504" s="59"/>
      <c r="CK504" s="59"/>
      <c r="CL504" s="59"/>
      <c r="CM504" s="59"/>
      <c r="CN504" s="59"/>
      <c r="CO504" s="59"/>
      <c r="CP504" s="59"/>
      <c r="CQ504" s="59"/>
    </row>
    <row r="505" spans="1:95" s="1" customFormat="1" ht="67.7" customHeight="1" x14ac:dyDescent="0.2">
      <c r="A505" s="392"/>
      <c r="B505" s="245" t="s">
        <v>16</v>
      </c>
      <c r="C505" s="139" t="s">
        <v>341</v>
      </c>
      <c r="D505" s="626"/>
      <c r="E505" s="673"/>
      <c r="F505" s="626"/>
      <c r="G505" s="673"/>
      <c r="H505" s="626"/>
      <c r="I505" s="673"/>
      <c r="J505" s="626"/>
      <c r="K505" s="673"/>
      <c r="L505" s="626"/>
      <c r="M505" s="673"/>
      <c r="N505" s="626"/>
      <c r="O505" s="673"/>
      <c r="P505" s="626"/>
      <c r="Q505" s="673"/>
      <c r="R505" s="626"/>
      <c r="S505" s="673"/>
      <c r="T505" s="626"/>
      <c r="U505" s="673"/>
      <c r="V505" s="626"/>
      <c r="W505" s="673"/>
      <c r="X505" s="484" t="str">
        <f>IF(X500="na","na","")</f>
        <v/>
      </c>
      <c r="Y505" s="110">
        <f>IF(OR(D505="s",F505="s",H505="s",J505="s",L505="s",N505="s",P505="s",R505="s",T505="s",V505="s"), 0, IF(OR(D505="a",F505="a",H505="a",J505="a",L505="a",N505="a",P505="a",R505="a",T505="a",V505="a"),Z505,0))</f>
        <v>0</v>
      </c>
      <c r="Z505" s="369">
        <f>IF(X505="na",0,20)</f>
        <v>20</v>
      </c>
      <c r="AA505" s="251">
        <f t="shared" si="57"/>
        <v>0</v>
      </c>
      <c r="AB505" s="249"/>
      <c r="AC505" s="219"/>
      <c r="AD505" s="222" t="s">
        <v>52</v>
      </c>
      <c r="AE505" s="219"/>
      <c r="AF505" s="219"/>
      <c r="AG505" s="219"/>
      <c r="AH505" s="219"/>
      <c r="AI505" s="219"/>
      <c r="AJ505" s="219"/>
      <c r="AK505" s="219"/>
      <c r="AL505" s="219"/>
      <c r="AM505" s="219"/>
      <c r="AN505" s="219"/>
      <c r="AO505" s="219"/>
      <c r="AP505" s="219"/>
      <c r="AQ505" s="219"/>
      <c r="AR505" s="219"/>
      <c r="AS505" s="219"/>
      <c r="AT505" s="219"/>
      <c r="AU505" s="219"/>
      <c r="AV505" s="219"/>
      <c r="AW505" s="219"/>
      <c r="AX505" s="219"/>
      <c r="AY505" s="219"/>
      <c r="AZ505" s="219"/>
      <c r="BA505" s="219"/>
      <c r="BB505" s="219"/>
      <c r="BC505" s="219"/>
      <c r="BD505" s="219"/>
      <c r="BE505" s="219"/>
      <c r="BF505" s="219"/>
      <c r="BG505" s="219"/>
      <c r="BH505" s="219"/>
      <c r="BI505" s="219"/>
      <c r="BJ505" s="219"/>
      <c r="BK505" s="219"/>
      <c r="BL505" s="219"/>
      <c r="BM505" s="219"/>
      <c r="BN505" s="219"/>
      <c r="BO505" s="219"/>
      <c r="BP505" s="219"/>
      <c r="BQ505" s="219"/>
      <c r="BR505" s="219"/>
      <c r="BS505" s="219"/>
      <c r="BT505" s="219"/>
      <c r="BU505" s="219"/>
      <c r="BV505" s="219"/>
      <c r="BW505" s="219"/>
      <c r="BX505" s="219"/>
      <c r="BY505" s="219"/>
      <c r="BZ505" s="219"/>
      <c r="CA505" s="219"/>
      <c r="CB505" s="219"/>
      <c r="CC505" s="219"/>
      <c r="CD505" s="219"/>
      <c r="CE505" s="59"/>
      <c r="CF505" s="59"/>
      <c r="CG505" s="59"/>
      <c r="CH505" s="59"/>
      <c r="CI505" s="59"/>
      <c r="CJ505" s="59"/>
      <c r="CK505" s="59"/>
      <c r="CL505" s="59"/>
      <c r="CM505" s="59"/>
      <c r="CN505" s="59"/>
      <c r="CO505" s="59"/>
      <c r="CP505" s="59"/>
      <c r="CQ505" s="59"/>
    </row>
    <row r="506" spans="1:95" s="1" customFormat="1" ht="67.7" customHeight="1" thickBot="1" x14ac:dyDescent="0.25">
      <c r="A506" s="372"/>
      <c r="B506" s="245" t="s">
        <v>1065</v>
      </c>
      <c r="C506" s="152" t="s">
        <v>1066</v>
      </c>
      <c r="D506" s="694"/>
      <c r="E506" s="695"/>
      <c r="F506" s="694"/>
      <c r="G506" s="695"/>
      <c r="H506" s="694"/>
      <c r="I506" s="695"/>
      <c r="J506" s="694"/>
      <c r="K506" s="695"/>
      <c r="L506" s="694"/>
      <c r="M506" s="695"/>
      <c r="N506" s="694"/>
      <c r="O506" s="695"/>
      <c r="P506" s="694"/>
      <c r="Q506" s="695"/>
      <c r="R506" s="694"/>
      <c r="S506" s="695"/>
      <c r="T506" s="694"/>
      <c r="U506" s="695"/>
      <c r="V506" s="694"/>
      <c r="W506" s="695"/>
      <c r="X506" s="484" t="str">
        <f>IF(X500="na","na","")</f>
        <v/>
      </c>
      <c r="Y506" s="110">
        <f>IF(OR(D506="s",F506="s",H506="s",J506="s",L506="s",N506="s",P506="s",R506="s",T506="s",V506="s"), 0, IF(OR(D506="a",F506="a",H506="a",J506="a",L506="a",N506="a",P506="a",R506="a",T506="a",V506="a"),Z506,0))</f>
        <v>0</v>
      </c>
      <c r="Z506" s="369">
        <f>IF(X506="na", 0,10)</f>
        <v>10</v>
      </c>
      <c r="AA506" s="251">
        <f t="shared" si="57"/>
        <v>0</v>
      </c>
      <c r="AB506" s="437"/>
      <c r="AC506" s="219"/>
      <c r="AD506" s="222"/>
      <c r="AE506" s="219"/>
      <c r="AF506" s="219"/>
      <c r="AG506" s="219"/>
      <c r="AH506" s="219"/>
      <c r="AI506" s="219"/>
      <c r="AJ506" s="219"/>
      <c r="AK506" s="219"/>
      <c r="AL506" s="219"/>
      <c r="AM506" s="219"/>
      <c r="AN506" s="219"/>
      <c r="AO506" s="219"/>
      <c r="AP506" s="219"/>
      <c r="AQ506" s="219"/>
      <c r="AR506" s="219"/>
      <c r="AS506" s="219"/>
      <c r="AT506" s="219"/>
      <c r="AU506" s="219"/>
      <c r="AV506" s="219"/>
      <c r="AW506" s="219"/>
      <c r="AX506" s="219"/>
      <c r="AY506" s="219"/>
      <c r="AZ506" s="219"/>
      <c r="BA506" s="219"/>
      <c r="BB506" s="219"/>
      <c r="BC506" s="219"/>
      <c r="BD506" s="219"/>
      <c r="BE506" s="219"/>
      <c r="BF506" s="219"/>
      <c r="BG506" s="219"/>
      <c r="BH506" s="219"/>
      <c r="BI506" s="219"/>
      <c r="BJ506" s="219"/>
      <c r="BK506" s="219"/>
      <c r="BL506" s="219"/>
      <c r="BM506" s="219"/>
      <c r="BN506" s="219"/>
      <c r="BO506" s="219"/>
      <c r="BP506" s="219"/>
      <c r="BQ506" s="219"/>
      <c r="BR506" s="219"/>
      <c r="BS506" s="219"/>
      <c r="BT506" s="219"/>
      <c r="BU506" s="219"/>
      <c r="BV506" s="219"/>
      <c r="BW506" s="219"/>
      <c r="BX506" s="219"/>
      <c r="BY506" s="219"/>
      <c r="BZ506" s="219"/>
      <c r="CA506" s="219"/>
      <c r="CB506" s="219"/>
      <c r="CC506" s="219"/>
      <c r="CD506" s="219"/>
      <c r="CE506" s="59"/>
      <c r="CF506" s="59"/>
      <c r="CG506" s="59"/>
      <c r="CH506" s="59"/>
      <c r="CI506" s="59"/>
      <c r="CJ506" s="59"/>
      <c r="CK506" s="59"/>
      <c r="CL506" s="59"/>
      <c r="CM506" s="59"/>
      <c r="CN506" s="59"/>
      <c r="CO506" s="59"/>
      <c r="CP506" s="59"/>
      <c r="CQ506" s="59"/>
    </row>
    <row r="507" spans="1:95" s="1" customFormat="1" ht="30" customHeight="1" thickBot="1" x14ac:dyDescent="0.25">
      <c r="A507" s="372"/>
      <c r="B507" s="236"/>
      <c r="C507" s="159" t="s">
        <v>1067</v>
      </c>
      <c r="D507" s="761"/>
      <c r="E507" s="762"/>
      <c r="F507" s="762"/>
      <c r="G507" s="762"/>
      <c r="H507" s="762"/>
      <c r="I507" s="762"/>
      <c r="J507" s="762"/>
      <c r="K507" s="762"/>
      <c r="L507" s="762"/>
      <c r="M507" s="762"/>
      <c r="N507" s="762"/>
      <c r="O507" s="762"/>
      <c r="P507" s="762"/>
      <c r="Q507" s="762"/>
      <c r="R507" s="762"/>
      <c r="S507" s="762"/>
      <c r="T507" s="762"/>
      <c r="U507" s="762"/>
      <c r="V507" s="762"/>
      <c r="W507" s="762"/>
      <c r="X507" s="762"/>
      <c r="Y507" s="762"/>
      <c r="Z507" s="639"/>
      <c r="AA507" s="251"/>
      <c r="AB507" s="59"/>
      <c r="AC507" s="219"/>
      <c r="AD507" s="222"/>
      <c r="AE507" s="219"/>
      <c r="AF507" s="219"/>
      <c r="AG507" s="219"/>
      <c r="AH507" s="219"/>
      <c r="AI507" s="219"/>
      <c r="AJ507" s="219"/>
      <c r="AK507" s="219"/>
      <c r="AL507" s="219"/>
      <c r="AM507" s="219"/>
      <c r="AN507" s="219"/>
      <c r="AO507" s="219"/>
      <c r="AP507" s="219"/>
      <c r="AQ507" s="219"/>
      <c r="AR507" s="219"/>
      <c r="AS507" s="219"/>
      <c r="AT507" s="219"/>
      <c r="AU507" s="219"/>
      <c r="AV507" s="219"/>
      <c r="AW507" s="219"/>
      <c r="AX507" s="219"/>
      <c r="AY507" s="219"/>
      <c r="AZ507" s="219"/>
      <c r="BA507" s="219"/>
      <c r="BB507" s="219"/>
      <c r="BC507" s="219"/>
      <c r="BD507" s="219"/>
      <c r="BE507" s="219"/>
      <c r="BF507" s="219"/>
      <c r="BG507" s="219"/>
      <c r="BH507" s="219"/>
      <c r="BI507" s="219"/>
      <c r="BJ507" s="219"/>
      <c r="BK507" s="219"/>
      <c r="BL507" s="219"/>
      <c r="BM507" s="219"/>
      <c r="BN507" s="219"/>
      <c r="BO507" s="219"/>
      <c r="BP507" s="219"/>
      <c r="BQ507" s="219"/>
      <c r="BR507" s="219"/>
      <c r="BS507" s="219"/>
      <c r="BT507" s="219"/>
      <c r="BU507" s="219"/>
      <c r="BV507" s="219"/>
      <c r="BW507" s="219"/>
      <c r="BX507" s="219"/>
      <c r="BY507" s="219"/>
      <c r="BZ507" s="219"/>
      <c r="CA507" s="219"/>
      <c r="CB507" s="219"/>
      <c r="CC507" s="219"/>
      <c r="CD507" s="219"/>
      <c r="CE507" s="59"/>
      <c r="CF507" s="59"/>
      <c r="CG507" s="59"/>
      <c r="CH507" s="59"/>
      <c r="CI507" s="59"/>
      <c r="CJ507" s="59"/>
      <c r="CK507" s="59"/>
      <c r="CL507" s="59"/>
      <c r="CM507" s="59"/>
      <c r="CN507" s="59"/>
      <c r="CO507" s="59"/>
      <c r="CP507" s="59"/>
      <c r="CQ507" s="59"/>
    </row>
    <row r="508" spans="1:95" s="1" customFormat="1" ht="67.7" customHeight="1" x14ac:dyDescent="0.2">
      <c r="A508" s="392"/>
      <c r="B508" s="261" t="s">
        <v>1068</v>
      </c>
      <c r="C508" s="139" t="s">
        <v>1069</v>
      </c>
      <c r="D508" s="626"/>
      <c r="E508" s="673"/>
      <c r="F508" s="626"/>
      <c r="G508" s="673"/>
      <c r="H508" s="626"/>
      <c r="I508" s="673"/>
      <c r="J508" s="626"/>
      <c r="K508" s="673"/>
      <c r="L508" s="626"/>
      <c r="M508" s="673"/>
      <c r="N508" s="626"/>
      <c r="O508" s="673"/>
      <c r="P508" s="626"/>
      <c r="Q508" s="673"/>
      <c r="R508" s="626"/>
      <c r="S508" s="673"/>
      <c r="T508" s="626"/>
      <c r="U508" s="673"/>
      <c r="V508" s="626"/>
      <c r="W508" s="673"/>
      <c r="X508" s="484" t="str">
        <f>IF(X500="na","na","")</f>
        <v/>
      </c>
      <c r="Y508" s="110">
        <f t="shared" ref="Y508:Y509" si="58">IF(OR(D508="s",F508="s",H508="s",J508="s",L508="s",N508="s",P508="s",R508="s",T508="s",V508="s"), 0, IF(OR(D508="a",F508="a",H508="a",J508="a",L508="a",N508="a",P508="a",R508="a",T508="a",V508="a"),Z508,0))</f>
        <v>0</v>
      </c>
      <c r="Z508" s="369">
        <f>IF(X508="na",0,20)</f>
        <v>20</v>
      </c>
      <c r="AA508" s="251">
        <f>IF(OR(COUNTIF(D509:W510,"a")+COUNTIF(D509:W510,"s")+COUNTIF(X509:X510,"na")&gt;0),0,(COUNTIF(D508:W508,"a")+COUNTIF(D508:W508,"s")+COUNTIF(X508,"na")))</f>
        <v>0</v>
      </c>
      <c r="AB508" s="437"/>
      <c r="AC508" s="219"/>
      <c r="AD508" s="222"/>
      <c r="AE508" s="219"/>
      <c r="AF508" s="219"/>
      <c r="AG508" s="219"/>
      <c r="AH508" s="219"/>
      <c r="AI508" s="219"/>
      <c r="AJ508" s="219"/>
      <c r="AK508" s="219"/>
      <c r="AL508" s="219"/>
      <c r="AM508" s="219"/>
      <c r="AN508" s="219"/>
      <c r="AO508" s="219"/>
      <c r="AP508" s="219"/>
      <c r="AQ508" s="219"/>
      <c r="AR508" s="219"/>
      <c r="AS508" s="219"/>
      <c r="AT508" s="219"/>
      <c r="AU508" s="219"/>
      <c r="AV508" s="219"/>
      <c r="AW508" s="219"/>
      <c r="AX508" s="219"/>
      <c r="AY508" s="219"/>
      <c r="AZ508" s="219"/>
      <c r="BA508" s="219"/>
      <c r="BB508" s="219"/>
      <c r="BC508" s="219"/>
      <c r="BD508" s="219"/>
      <c r="BE508" s="219"/>
      <c r="BF508" s="219"/>
      <c r="BG508" s="219"/>
      <c r="BH508" s="219"/>
      <c r="BI508" s="219"/>
      <c r="BJ508" s="219"/>
      <c r="BK508" s="219"/>
      <c r="BL508" s="219"/>
      <c r="BM508" s="219"/>
      <c r="BN508" s="219"/>
      <c r="BO508" s="219"/>
      <c r="BP508" s="219"/>
      <c r="BQ508" s="219"/>
      <c r="BR508" s="219"/>
      <c r="BS508" s="219"/>
      <c r="BT508" s="219"/>
      <c r="BU508" s="219"/>
      <c r="BV508" s="219"/>
      <c r="BW508" s="219"/>
      <c r="BX508" s="219"/>
      <c r="BY508" s="219"/>
      <c r="BZ508" s="219"/>
      <c r="CA508" s="219"/>
      <c r="CB508" s="219"/>
      <c r="CC508" s="219"/>
      <c r="CD508" s="219"/>
      <c r="CE508" s="59"/>
      <c r="CF508" s="59"/>
      <c r="CG508" s="59"/>
      <c r="CH508" s="59"/>
      <c r="CI508" s="59"/>
      <c r="CJ508" s="59"/>
      <c r="CK508" s="59"/>
      <c r="CL508" s="59"/>
      <c r="CM508" s="59"/>
      <c r="CN508" s="59"/>
      <c r="CO508" s="59"/>
      <c r="CP508" s="59"/>
      <c r="CQ508" s="59"/>
    </row>
    <row r="509" spans="1:95" s="1" customFormat="1" ht="88.5" customHeight="1" x14ac:dyDescent="0.2">
      <c r="A509" s="372"/>
      <c r="B509" s="479" t="s">
        <v>1070</v>
      </c>
      <c r="C509" s="483" t="s">
        <v>1071</v>
      </c>
      <c r="D509" s="626"/>
      <c r="E509" s="673"/>
      <c r="F509" s="626"/>
      <c r="G509" s="673"/>
      <c r="H509" s="626"/>
      <c r="I509" s="673"/>
      <c r="J509" s="626"/>
      <c r="K509" s="673"/>
      <c r="L509" s="626"/>
      <c r="M509" s="673"/>
      <c r="N509" s="626"/>
      <c r="O509" s="673"/>
      <c r="P509" s="626"/>
      <c r="Q509" s="673"/>
      <c r="R509" s="626"/>
      <c r="S509" s="673"/>
      <c r="T509" s="626"/>
      <c r="U509" s="673"/>
      <c r="V509" s="626"/>
      <c r="W509" s="673"/>
      <c r="X509" s="444"/>
      <c r="Y509" s="583">
        <f t="shared" si="58"/>
        <v>0</v>
      </c>
      <c r="Z509" s="369">
        <f>IF(X500="na",0,10)</f>
        <v>10</v>
      </c>
      <c r="AA509" s="251">
        <f>IF(OR(COUNTIF(D508:W508,"a")+COUNTIF(D508:W508,"s")+COUNTIF(X508:X508,"na")+COUNTIF(D510:W510,"a")+COUNTIF(D510:W510,"s")+COUNTIF(X510:X510,"na")&gt;0),0,(COUNTIF(D509:W509,"a")+COUNTIF(D509:W509,"s")+COUNTIF(X509,"na")))</f>
        <v>0</v>
      </c>
      <c r="AB509" s="437"/>
      <c r="AC509" s="219"/>
      <c r="AD509" s="222"/>
      <c r="AE509" s="219"/>
      <c r="AF509" s="219"/>
      <c r="AG509" s="219"/>
      <c r="AH509" s="219"/>
      <c r="AI509" s="219"/>
      <c r="AJ509" s="219"/>
      <c r="AK509" s="219"/>
      <c r="AL509" s="219"/>
      <c r="AM509" s="219"/>
      <c r="AN509" s="219"/>
      <c r="AO509" s="219"/>
      <c r="AP509" s="219"/>
      <c r="AQ509" s="219"/>
      <c r="AR509" s="219"/>
      <c r="AS509" s="219"/>
      <c r="AT509" s="219"/>
      <c r="AU509" s="219"/>
      <c r="AV509" s="219"/>
      <c r="AW509" s="219"/>
      <c r="AX509" s="219"/>
      <c r="AY509" s="219"/>
      <c r="AZ509" s="219"/>
      <c r="BA509" s="219"/>
      <c r="BB509" s="219"/>
      <c r="BC509" s="219"/>
      <c r="BD509" s="219"/>
      <c r="BE509" s="219"/>
      <c r="BF509" s="219"/>
      <c r="BG509" s="219"/>
      <c r="BH509" s="219"/>
      <c r="BI509" s="219"/>
      <c r="BJ509" s="219"/>
      <c r="BK509" s="219"/>
      <c r="BL509" s="219"/>
      <c r="BM509" s="219"/>
      <c r="BN509" s="219"/>
      <c r="BO509" s="219"/>
      <c r="BP509" s="219"/>
      <c r="BQ509" s="219"/>
      <c r="BR509" s="219"/>
      <c r="BS509" s="219"/>
      <c r="BT509" s="219"/>
      <c r="BU509" s="219"/>
      <c r="BV509" s="219"/>
      <c r="BW509" s="219"/>
      <c r="BX509" s="219"/>
      <c r="BY509" s="219"/>
      <c r="BZ509" s="219"/>
      <c r="CA509" s="219"/>
      <c r="CB509" s="219"/>
      <c r="CC509" s="219"/>
      <c r="CD509" s="219"/>
      <c r="CE509" s="59"/>
      <c r="CF509" s="59"/>
      <c r="CG509" s="59"/>
      <c r="CH509" s="59"/>
      <c r="CI509" s="59"/>
      <c r="CJ509" s="59"/>
      <c r="CK509" s="59"/>
      <c r="CL509" s="59"/>
      <c r="CM509" s="59"/>
      <c r="CN509" s="59"/>
      <c r="CO509" s="59"/>
      <c r="CP509" s="59"/>
      <c r="CQ509" s="59"/>
    </row>
    <row r="510" spans="1:95" s="1" customFormat="1" ht="67.7" customHeight="1" thickBot="1" x14ac:dyDescent="0.25">
      <c r="A510" s="392"/>
      <c r="B510" s="479" t="s">
        <v>1072</v>
      </c>
      <c r="C510" s="483" t="s">
        <v>1073</v>
      </c>
      <c r="D510" s="634"/>
      <c r="E510" s="767"/>
      <c r="F510" s="634"/>
      <c r="G510" s="767"/>
      <c r="H510" s="634"/>
      <c r="I510" s="767"/>
      <c r="J510" s="634"/>
      <c r="K510" s="767"/>
      <c r="L510" s="634"/>
      <c r="M510" s="767"/>
      <c r="N510" s="634"/>
      <c r="O510" s="767"/>
      <c r="P510" s="634"/>
      <c r="Q510" s="767"/>
      <c r="R510" s="634"/>
      <c r="S510" s="767"/>
      <c r="T510" s="634"/>
      <c r="U510" s="767"/>
      <c r="V510" s="634"/>
      <c r="W510" s="767"/>
      <c r="X510" s="444"/>
      <c r="Y510" s="583">
        <f>IF(OR(D510="s",F510="s",H510="s",J510="s",L510="s",N510="s",P510="s",R510="s",T510="s",V510="s"), 0, IF(OR(D510="a",F510="a",H510="a",J510="a",L510="a",N510="a",P510="a",R510="a",T510="a",V510="a"),Z510,0))</f>
        <v>0</v>
      </c>
      <c r="Z510" s="369">
        <f>IF(X500="na",0,5)</f>
        <v>5</v>
      </c>
      <c r="AA510" s="251">
        <f>IF(OR(COUNTIF(D508:W509,"a")+COUNTIF(D508:W509,"s")+COUNTIF(X508:X509,"na")&gt;0),0,(COUNTIF(D510:W510,"a")+COUNTIF(D510:W510,"s")+COUNTIF(X510,"na")))</f>
        <v>0</v>
      </c>
      <c r="AB510" s="437"/>
      <c r="AC510" s="219"/>
      <c r="AD510" s="222"/>
      <c r="AE510" s="219"/>
      <c r="AF510" s="219"/>
      <c r="AG510" s="219"/>
      <c r="AH510" s="219"/>
      <c r="AI510" s="219"/>
      <c r="AJ510" s="219"/>
      <c r="AK510" s="219"/>
      <c r="AL510" s="219"/>
      <c r="AM510" s="219"/>
      <c r="AN510" s="219"/>
      <c r="AO510" s="219"/>
      <c r="AP510" s="219"/>
      <c r="AQ510" s="219"/>
      <c r="AR510" s="219"/>
      <c r="AS510" s="219"/>
      <c r="AT510" s="219"/>
      <c r="AU510" s="219"/>
      <c r="AV510" s="219"/>
      <c r="AW510" s="219"/>
      <c r="AX510" s="219"/>
      <c r="AY510" s="219"/>
      <c r="AZ510" s="219"/>
      <c r="BA510" s="219"/>
      <c r="BB510" s="219"/>
      <c r="BC510" s="219"/>
      <c r="BD510" s="219"/>
      <c r="BE510" s="219"/>
      <c r="BF510" s="219"/>
      <c r="BG510" s="219"/>
      <c r="BH510" s="219"/>
      <c r="BI510" s="219"/>
      <c r="BJ510" s="219"/>
      <c r="BK510" s="219"/>
      <c r="BL510" s="219"/>
      <c r="BM510" s="219"/>
      <c r="BN510" s="219"/>
      <c r="BO510" s="219"/>
      <c r="BP510" s="219"/>
      <c r="BQ510" s="219"/>
      <c r="BR510" s="219"/>
      <c r="BS510" s="219"/>
      <c r="BT510" s="219"/>
      <c r="BU510" s="219"/>
      <c r="BV510" s="219"/>
      <c r="BW510" s="219"/>
      <c r="BX510" s="219"/>
      <c r="BY510" s="219"/>
      <c r="BZ510" s="219"/>
      <c r="CA510" s="219"/>
      <c r="CB510" s="219"/>
      <c r="CC510" s="219"/>
      <c r="CD510" s="219"/>
      <c r="CE510" s="59"/>
      <c r="CF510" s="59"/>
      <c r="CG510" s="59"/>
      <c r="CH510" s="59"/>
      <c r="CI510" s="59"/>
      <c r="CJ510" s="59"/>
      <c r="CK510" s="59"/>
      <c r="CL510" s="59"/>
      <c r="CM510" s="59"/>
      <c r="CN510" s="59"/>
      <c r="CO510" s="59"/>
      <c r="CP510" s="59"/>
      <c r="CQ510" s="59"/>
    </row>
    <row r="511" spans="1:95" s="1" customFormat="1" ht="21" customHeight="1" thickTop="1" thickBot="1" x14ac:dyDescent="0.25">
      <c r="A511" s="372"/>
      <c r="B511" s="2"/>
      <c r="C511" s="133"/>
      <c r="D511" s="679" t="s">
        <v>198</v>
      </c>
      <c r="E511" s="680"/>
      <c r="F511" s="680"/>
      <c r="G511" s="680"/>
      <c r="H511" s="680"/>
      <c r="I511" s="680"/>
      <c r="J511" s="680"/>
      <c r="K511" s="680"/>
      <c r="L511" s="680"/>
      <c r="M511" s="680"/>
      <c r="N511" s="680"/>
      <c r="O511" s="680"/>
      <c r="P511" s="680"/>
      <c r="Q511" s="680"/>
      <c r="R511" s="680"/>
      <c r="S511" s="680"/>
      <c r="T511" s="680"/>
      <c r="U511" s="680"/>
      <c r="V511" s="680"/>
      <c r="W511" s="680"/>
      <c r="X511" s="763"/>
      <c r="Y511" s="584">
        <f>SUM(Y500:Y510)</f>
        <v>0</v>
      </c>
      <c r="Z511" s="370">
        <f>SUM(Z500:Z508)</f>
        <v>140</v>
      </c>
      <c r="AA511" s="251"/>
      <c r="AB511" s="59"/>
      <c r="AC511" s="219"/>
      <c r="AD511" s="222"/>
      <c r="AE511" s="219"/>
      <c r="AF511" s="219"/>
      <c r="AG511" s="219"/>
      <c r="AH511" s="219"/>
      <c r="AI511" s="219"/>
      <c r="AJ511" s="219"/>
      <c r="AK511" s="219"/>
      <c r="AL511" s="219"/>
      <c r="AM511" s="219"/>
      <c r="AN511" s="219"/>
      <c r="AO511" s="219"/>
      <c r="AP511" s="219"/>
      <c r="AQ511" s="219"/>
      <c r="AR511" s="219"/>
      <c r="AS511" s="219"/>
      <c r="AT511" s="219"/>
      <c r="AU511" s="219"/>
      <c r="AV511" s="219"/>
      <c r="AW511" s="219"/>
      <c r="AX511" s="219"/>
      <c r="AY511" s="219"/>
      <c r="AZ511" s="219"/>
      <c r="BA511" s="219"/>
      <c r="BB511" s="219"/>
      <c r="BC511" s="219"/>
      <c r="BD511" s="219"/>
      <c r="BE511" s="219"/>
      <c r="BF511" s="219"/>
      <c r="BG511" s="219"/>
      <c r="BH511" s="219"/>
      <c r="BI511" s="219"/>
      <c r="BJ511" s="219"/>
      <c r="BK511" s="219"/>
      <c r="BL511" s="219"/>
      <c r="BM511" s="219"/>
      <c r="BN511" s="219"/>
      <c r="BO511" s="219"/>
      <c r="BP511" s="219"/>
      <c r="BQ511" s="219"/>
      <c r="BR511" s="219"/>
      <c r="BS511" s="219"/>
      <c r="BT511" s="219"/>
      <c r="BU511" s="219"/>
      <c r="BV511" s="219"/>
      <c r="BW511" s="219"/>
      <c r="BX511" s="219"/>
      <c r="BY511" s="219"/>
      <c r="BZ511" s="219"/>
      <c r="CA511" s="219"/>
      <c r="CB511" s="219"/>
      <c r="CC511" s="219"/>
      <c r="CD511" s="219"/>
      <c r="CE511" s="59"/>
      <c r="CF511" s="59"/>
      <c r="CG511" s="59"/>
      <c r="CH511" s="59"/>
      <c r="CI511" s="59"/>
      <c r="CJ511" s="59"/>
      <c r="CK511" s="59"/>
      <c r="CL511" s="59"/>
      <c r="CM511" s="59"/>
      <c r="CN511" s="59"/>
      <c r="CO511" s="59"/>
      <c r="CP511" s="59"/>
      <c r="CQ511" s="59"/>
    </row>
    <row r="512" spans="1:95" s="1" customFormat="1" ht="21" customHeight="1" thickBot="1" x14ac:dyDescent="0.25">
      <c r="A512" s="361"/>
      <c r="B512" s="185"/>
      <c r="C512" s="332"/>
      <c r="D512" s="705"/>
      <c r="E512" s="706"/>
      <c r="F512" s="940">
        <f>IF(X500="na",0,60)</f>
        <v>60</v>
      </c>
      <c r="G512" s="941"/>
      <c r="H512" s="941"/>
      <c r="I512" s="941"/>
      <c r="J512" s="941"/>
      <c r="K512" s="941"/>
      <c r="L512" s="941"/>
      <c r="M512" s="941"/>
      <c r="N512" s="941"/>
      <c r="O512" s="941"/>
      <c r="P512" s="941"/>
      <c r="Q512" s="941"/>
      <c r="R512" s="941"/>
      <c r="S512" s="941"/>
      <c r="T512" s="941"/>
      <c r="U512" s="941"/>
      <c r="V512" s="941"/>
      <c r="W512" s="941"/>
      <c r="X512" s="941"/>
      <c r="Y512" s="941"/>
      <c r="Z512" s="942"/>
      <c r="AA512" s="251"/>
      <c r="AB512" s="59"/>
      <c r="AC512" s="219"/>
      <c r="AD512" s="222"/>
      <c r="AE512" s="219"/>
      <c r="AF512" s="219"/>
      <c r="AG512" s="219"/>
      <c r="AH512" s="219"/>
      <c r="AI512" s="219"/>
      <c r="AJ512" s="219"/>
      <c r="AK512" s="219"/>
      <c r="AL512" s="219"/>
      <c r="AM512" s="219"/>
      <c r="AN512" s="219"/>
      <c r="AO512" s="219"/>
      <c r="AP512" s="219"/>
      <c r="AQ512" s="219"/>
      <c r="AR512" s="219"/>
      <c r="AS512" s="219"/>
      <c r="AT512" s="219"/>
      <c r="AU512" s="219"/>
      <c r="AV512" s="219"/>
      <c r="AW512" s="219"/>
      <c r="AX512" s="219"/>
      <c r="AY512" s="219"/>
      <c r="AZ512" s="219"/>
      <c r="BA512" s="219"/>
      <c r="BB512" s="219"/>
      <c r="BC512" s="219"/>
      <c r="BD512" s="219"/>
      <c r="BE512" s="219"/>
      <c r="BF512" s="219"/>
      <c r="BG512" s="219"/>
      <c r="BH512" s="219"/>
      <c r="BI512" s="219"/>
      <c r="BJ512" s="219"/>
      <c r="BK512" s="219"/>
      <c r="BL512" s="219"/>
      <c r="BM512" s="219"/>
      <c r="BN512" s="219"/>
      <c r="BO512" s="219"/>
      <c r="BP512" s="219"/>
      <c r="BQ512" s="219"/>
      <c r="BR512" s="219"/>
      <c r="BS512" s="219"/>
      <c r="BT512" s="219"/>
      <c r="BU512" s="219"/>
      <c r="BV512" s="219"/>
      <c r="BW512" s="219"/>
      <c r="BX512" s="219"/>
      <c r="BY512" s="219"/>
      <c r="BZ512" s="219"/>
      <c r="CA512" s="219"/>
      <c r="CB512" s="219"/>
      <c r="CC512" s="219"/>
      <c r="CD512" s="219"/>
      <c r="CE512" s="59"/>
      <c r="CF512" s="59"/>
      <c r="CG512" s="59"/>
      <c r="CH512" s="59"/>
      <c r="CI512" s="59"/>
      <c r="CJ512" s="59"/>
      <c r="CK512" s="59"/>
      <c r="CL512" s="59"/>
      <c r="CM512" s="59"/>
      <c r="CN512" s="59"/>
      <c r="CO512" s="59"/>
      <c r="CP512" s="59"/>
      <c r="CQ512" s="59"/>
    </row>
    <row r="513" spans="1:105" ht="33" customHeight="1" thickBot="1" x14ac:dyDescent="0.25">
      <c r="A513" s="365"/>
      <c r="B513" s="290">
        <v>6000</v>
      </c>
      <c r="C513" s="674" t="s">
        <v>190</v>
      </c>
      <c r="D513" s="675"/>
      <c r="E513" s="675"/>
      <c r="F513" s="675"/>
      <c r="G513" s="675"/>
      <c r="H513" s="675"/>
      <c r="I513" s="675"/>
      <c r="J513" s="675"/>
      <c r="K513" s="675"/>
      <c r="L513" s="675"/>
      <c r="M513" s="675"/>
      <c r="N513" s="675"/>
      <c r="O513" s="675"/>
      <c r="P513" s="675"/>
      <c r="Q513" s="675"/>
      <c r="R513" s="675"/>
      <c r="S513" s="675"/>
      <c r="T513" s="675"/>
      <c r="U513" s="675"/>
      <c r="V513" s="675"/>
      <c r="W513" s="675"/>
      <c r="X513" s="675"/>
      <c r="Y513" s="675"/>
      <c r="Z513" s="675"/>
      <c r="AA513" s="59"/>
      <c r="AD513" s="229"/>
      <c r="CR513"/>
      <c r="CS513"/>
      <c r="CT513"/>
      <c r="CU513"/>
      <c r="CV513"/>
      <c r="CW513"/>
      <c r="CX513"/>
      <c r="CY513"/>
      <c r="CZ513"/>
      <c r="DA513"/>
    </row>
    <row r="514" spans="1:105" s="1" customFormat="1" ht="30" customHeight="1" thickBot="1" x14ac:dyDescent="0.25">
      <c r="A514" s="372"/>
      <c r="B514" s="333">
        <v>6100</v>
      </c>
      <c r="C514" s="172" t="s">
        <v>445</v>
      </c>
      <c r="D514" s="317"/>
      <c r="E514" s="314"/>
      <c r="F514" s="317"/>
      <c r="G514" s="315"/>
      <c r="H514" s="29" t="s">
        <v>569</v>
      </c>
      <c r="I514" s="314"/>
      <c r="J514" s="29" t="s">
        <v>569</v>
      </c>
      <c r="K514" s="315"/>
      <c r="L514" s="316"/>
      <c r="M514" s="314"/>
      <c r="N514" s="317"/>
      <c r="O514" s="315"/>
      <c r="P514" s="316"/>
      <c r="Q514" s="314"/>
      <c r="R514" s="317"/>
      <c r="S514" s="315"/>
      <c r="T514" s="316"/>
      <c r="U514" s="314"/>
      <c r="V514" s="317"/>
      <c r="W514" s="315"/>
      <c r="X514" s="176"/>
      <c r="Y514" s="176"/>
      <c r="Z514" s="388"/>
      <c r="AA514" s="10"/>
      <c r="AB514" s="59"/>
      <c r="AC514" s="219"/>
      <c r="AD514" s="222"/>
      <c r="AE514" s="225"/>
      <c r="AF514" s="219"/>
      <c r="AG514" s="219"/>
      <c r="AH514" s="219"/>
      <c r="AI514" s="219"/>
      <c r="AJ514" s="219"/>
      <c r="AK514" s="219"/>
      <c r="AL514" s="219"/>
      <c r="AM514" s="219"/>
      <c r="AN514" s="219"/>
      <c r="AO514" s="219"/>
      <c r="AP514" s="219"/>
      <c r="AQ514" s="219"/>
      <c r="AR514" s="219"/>
      <c r="AS514" s="219"/>
      <c r="AT514" s="219"/>
      <c r="AU514" s="219"/>
      <c r="AV514" s="219"/>
      <c r="AW514" s="219"/>
      <c r="AX514" s="219"/>
      <c r="AY514" s="219"/>
      <c r="AZ514" s="219"/>
      <c r="BA514" s="219"/>
      <c r="BB514" s="219"/>
      <c r="BC514" s="219"/>
      <c r="BD514" s="219"/>
      <c r="BE514" s="219"/>
      <c r="BF514" s="219"/>
      <c r="BG514" s="219"/>
      <c r="BH514" s="219"/>
      <c r="BI514" s="219"/>
      <c r="BJ514" s="219"/>
      <c r="BK514" s="219"/>
      <c r="BL514" s="219"/>
      <c r="BM514" s="219"/>
      <c r="BN514" s="219"/>
      <c r="BO514" s="219"/>
      <c r="BP514" s="219"/>
      <c r="BQ514" s="219"/>
      <c r="BR514" s="219"/>
      <c r="BS514" s="219"/>
      <c r="BT514" s="219"/>
      <c r="BU514" s="219"/>
      <c r="BV514" s="219"/>
      <c r="BW514" s="219"/>
      <c r="BX514" s="219"/>
      <c r="BY514" s="219"/>
      <c r="BZ514" s="219"/>
      <c r="CA514" s="219"/>
      <c r="CB514" s="219"/>
      <c r="CC514" s="219"/>
      <c r="CD514" s="219"/>
      <c r="CE514" s="219"/>
      <c r="CF514" s="219"/>
      <c r="CG514" s="59"/>
      <c r="CH514" s="59"/>
      <c r="CI514" s="59"/>
      <c r="CJ514" s="59"/>
      <c r="CK514" s="59"/>
      <c r="CL514" s="59"/>
      <c r="CM514" s="59"/>
    </row>
    <row r="515" spans="1:105" s="1" customFormat="1" ht="27.95" customHeight="1" x14ac:dyDescent="0.2">
      <c r="A515" s="372"/>
      <c r="B515" s="261" t="s">
        <v>191</v>
      </c>
      <c r="C515" s="137" t="s">
        <v>135</v>
      </c>
      <c r="D515" s="633"/>
      <c r="E515" s="688"/>
      <c r="F515" s="633"/>
      <c r="G515" s="688"/>
      <c r="H515" s="633"/>
      <c r="I515" s="688"/>
      <c r="J515" s="633"/>
      <c r="K515" s="688"/>
      <c r="L515" s="633"/>
      <c r="M515" s="688"/>
      <c r="N515" s="633"/>
      <c r="O515" s="688"/>
      <c r="P515" s="633"/>
      <c r="Q515" s="688"/>
      <c r="R515" s="633"/>
      <c r="S515" s="688"/>
      <c r="T515" s="633"/>
      <c r="U515" s="688"/>
      <c r="V515" s="633"/>
      <c r="W515" s="688"/>
      <c r="X515" s="165"/>
      <c r="Y515" s="110">
        <f t="shared" ref="Y515:Y526" si="59">IF(OR(D515="s",F515="s",H515="s",J515="s",L515="s",N515="s",P515="s",R515="s",T515="s",V515="s"), 0, IF(OR(D515="a",F515="a",H515="a",J515="a",L515="a",N515="a",P515="a",R515="a",T515="a",V515="a"),Z515,0))</f>
        <v>0</v>
      </c>
      <c r="Z515" s="371">
        <v>10</v>
      </c>
      <c r="AA515" s="60">
        <f>IF((COUNTIF(D515:W515,"a")+COUNTIF(D515:W515,"s"))&gt;0,IF(OR((COUNTIF(D516:W516,"a")+COUNTIF(D516:W516,"s")+COUNTIF(X516,"na"))),0,COUNTIF(D515:W515,"a")+COUNTIF(D515:W515,"s")),COUNTIF(D515:W515,"a")+COUNTIF(D515:W515,"s"))</f>
        <v>0</v>
      </c>
      <c r="AB515" s="249"/>
      <c r="AC515" s="219"/>
      <c r="AD515" s="222"/>
      <c r="AE515" s="219"/>
      <c r="AF515" s="219"/>
      <c r="AG515" s="219"/>
      <c r="AH515" s="219"/>
      <c r="AI515" s="219"/>
      <c r="AJ515" s="219"/>
      <c r="AK515" s="219"/>
      <c r="AL515" s="219"/>
      <c r="AM515" s="219"/>
      <c r="AN515" s="219"/>
      <c r="AO515" s="219"/>
      <c r="AP515" s="219"/>
      <c r="AQ515" s="219"/>
      <c r="AR515" s="219"/>
      <c r="AS515" s="219"/>
      <c r="AT515" s="219"/>
      <c r="AU515" s="219"/>
      <c r="AV515" s="219"/>
      <c r="AW515" s="219"/>
      <c r="AX515" s="219"/>
      <c r="AY515" s="219"/>
      <c r="AZ515" s="219"/>
      <c r="BA515" s="219"/>
      <c r="BB515" s="219"/>
      <c r="BC515" s="219"/>
      <c r="BD515" s="219"/>
      <c r="BE515" s="219"/>
      <c r="BF515" s="219"/>
      <c r="BG515" s="219"/>
      <c r="BH515" s="219"/>
      <c r="BI515" s="219"/>
      <c r="BJ515" s="219"/>
      <c r="BK515" s="219"/>
      <c r="BL515" s="219"/>
      <c r="BM515" s="219"/>
      <c r="BN515" s="219"/>
      <c r="BO515" s="219"/>
      <c r="BP515" s="219"/>
      <c r="BQ515" s="219"/>
      <c r="BR515" s="219"/>
      <c r="BS515" s="219"/>
      <c r="BT515" s="219"/>
      <c r="BU515" s="219"/>
      <c r="BV515" s="219"/>
      <c r="BW515" s="219"/>
      <c r="BX515" s="219"/>
      <c r="BY515" s="219"/>
      <c r="BZ515" s="219"/>
      <c r="CA515" s="219"/>
      <c r="CB515" s="219"/>
      <c r="CC515" s="219"/>
      <c r="CD515" s="219"/>
      <c r="CE515" s="219"/>
      <c r="CF515" s="219"/>
      <c r="CG515" s="59"/>
      <c r="CH515" s="59"/>
      <c r="CI515" s="59"/>
      <c r="CJ515" s="59"/>
      <c r="CK515" s="59"/>
      <c r="CL515" s="59"/>
      <c r="CM515" s="59"/>
    </row>
    <row r="516" spans="1:105" s="1" customFormat="1" ht="67.7" customHeight="1" x14ac:dyDescent="0.2">
      <c r="A516" s="372"/>
      <c r="B516" s="479" t="s">
        <v>741</v>
      </c>
      <c r="C516" s="480" t="s">
        <v>742</v>
      </c>
      <c r="D516" s="626"/>
      <c r="E516" s="673"/>
      <c r="F516" s="626"/>
      <c r="G516" s="673"/>
      <c r="H516" s="626"/>
      <c r="I516" s="673"/>
      <c r="J516" s="626"/>
      <c r="K516" s="673"/>
      <c r="L516" s="626"/>
      <c r="M516" s="673"/>
      <c r="N516" s="626"/>
      <c r="O516" s="673"/>
      <c r="P516" s="626"/>
      <c r="Q516" s="673"/>
      <c r="R516" s="626"/>
      <c r="S516" s="673"/>
      <c r="T516" s="626"/>
      <c r="U516" s="673"/>
      <c r="V516" s="626"/>
      <c r="W516" s="673"/>
      <c r="X516" s="194"/>
      <c r="Y516" s="175">
        <f>IF(OR(D516="s",F516="s",H516="s",J516="s",L516="s",N516="s",P516="s",R516="s",T516="s",V516="s"), 0, IF(OR(D516="a",F516="a",H516="a",J516="a",L516="a",N516="a",P516="a",R516="a",T516="a",V516="a"),Z516,0))</f>
        <v>0</v>
      </c>
      <c r="Z516" s="369">
        <v>15</v>
      </c>
      <c r="AA516" s="60">
        <f>IF((COUNTIF(D516:W516,"a")+COUNTIF(D516:W516,"s"))&gt;0,IF(OR((COUNTIF(D515:W515,"a")+COUNTIF(D515:W515,"s")+COUNTIF(X515,"na"))),0,COUNTIF(D516:W516,"a")+COUNTIF(D516:W516,"s")),COUNTIF(D516:W516,"a")+COUNTIF(D516:W516,"s"))</f>
        <v>0</v>
      </c>
      <c r="AB516" s="249"/>
      <c r="AC516" s="219"/>
      <c r="AD516" s="222"/>
      <c r="AE516" s="219"/>
      <c r="AF516" s="219"/>
      <c r="AG516" s="219"/>
      <c r="AH516" s="219"/>
      <c r="AI516" s="219"/>
      <c r="AJ516" s="219"/>
      <c r="AK516" s="219"/>
      <c r="AL516" s="219"/>
      <c r="AM516" s="219"/>
      <c r="AN516" s="219"/>
      <c r="AO516" s="219"/>
      <c r="AP516" s="219"/>
      <c r="AQ516" s="219"/>
      <c r="AR516" s="219"/>
      <c r="AS516" s="219"/>
      <c r="AT516" s="219"/>
      <c r="AU516" s="219"/>
      <c r="AV516" s="219"/>
      <c r="AW516" s="219"/>
      <c r="AX516" s="219"/>
      <c r="AY516" s="219"/>
      <c r="AZ516" s="219"/>
      <c r="BA516" s="219"/>
      <c r="BB516" s="219"/>
      <c r="BC516" s="219"/>
      <c r="BD516" s="219"/>
      <c r="BE516" s="219"/>
      <c r="BF516" s="219"/>
      <c r="BG516" s="219"/>
      <c r="BH516" s="219"/>
      <c r="BI516" s="219"/>
      <c r="BJ516" s="219"/>
      <c r="BK516" s="219"/>
      <c r="BL516" s="219"/>
      <c r="BM516" s="219"/>
      <c r="BN516" s="219"/>
      <c r="BO516" s="219"/>
      <c r="BP516" s="219"/>
      <c r="BQ516" s="219"/>
      <c r="BR516" s="219"/>
      <c r="BS516" s="219"/>
      <c r="BT516" s="219"/>
      <c r="BU516" s="219"/>
      <c r="BV516" s="219"/>
      <c r="BW516" s="219"/>
      <c r="BX516" s="219"/>
      <c r="BY516" s="219"/>
      <c r="BZ516" s="219"/>
      <c r="CA516" s="219"/>
      <c r="CB516" s="219"/>
      <c r="CC516" s="219"/>
      <c r="CD516" s="219"/>
      <c r="CE516" s="219"/>
      <c r="CF516" s="219"/>
      <c r="CG516" s="59"/>
      <c r="CH516" s="59"/>
      <c r="CI516" s="59"/>
      <c r="CJ516" s="59"/>
      <c r="CK516" s="59"/>
      <c r="CL516" s="59"/>
      <c r="CM516" s="59"/>
    </row>
    <row r="517" spans="1:105" s="1" customFormat="1" ht="27.95" customHeight="1" x14ac:dyDescent="0.2">
      <c r="A517" s="372"/>
      <c r="B517" s="245" t="s">
        <v>192</v>
      </c>
      <c r="C517" s="140" t="s">
        <v>136</v>
      </c>
      <c r="D517" s="626"/>
      <c r="E517" s="673"/>
      <c r="F517" s="626"/>
      <c r="G517" s="673"/>
      <c r="H517" s="626"/>
      <c r="I517" s="673"/>
      <c r="J517" s="626"/>
      <c r="K517" s="673"/>
      <c r="L517" s="626"/>
      <c r="M517" s="673"/>
      <c r="N517" s="626"/>
      <c r="O517" s="673"/>
      <c r="P517" s="626"/>
      <c r="Q517" s="673"/>
      <c r="R517" s="626"/>
      <c r="S517" s="673"/>
      <c r="T517" s="626"/>
      <c r="U517" s="673"/>
      <c r="V517" s="626"/>
      <c r="W517" s="673"/>
      <c r="X517" s="165"/>
      <c r="Y517" s="110">
        <f t="shared" si="59"/>
        <v>0</v>
      </c>
      <c r="Z517" s="369">
        <v>10</v>
      </c>
      <c r="AA517" s="60">
        <f>IF((COUNTIF(D517:W517,"a")+COUNTIF(D517:W517,"s"))&gt;0,IF(OR((COUNTIF(D518:W518,"a")+COUNTIF(D518:W518,"s")+COUNTIF(X518,"na"))),0,COUNTIF(D517:W517,"a")+COUNTIF(D517:W517,"s")),COUNTIF(D517:W517,"a")+COUNTIF(D517:W517,"s"))</f>
        <v>0</v>
      </c>
      <c r="AB517" s="249"/>
      <c r="AC517" s="219"/>
      <c r="AD517" s="222"/>
      <c r="AE517" s="219"/>
      <c r="AF517" s="219"/>
      <c r="AG517" s="219"/>
      <c r="AH517" s="219"/>
      <c r="AI517" s="219"/>
      <c r="AJ517" s="219"/>
      <c r="AK517" s="219"/>
      <c r="AL517" s="219"/>
      <c r="AM517" s="219"/>
      <c r="AN517" s="219"/>
      <c r="AO517" s="219"/>
      <c r="AP517" s="219"/>
      <c r="AQ517" s="219"/>
      <c r="AR517" s="219"/>
      <c r="AS517" s="219"/>
      <c r="AT517" s="219"/>
      <c r="AU517" s="219"/>
      <c r="AV517" s="219"/>
      <c r="AW517" s="219"/>
      <c r="AX517" s="219"/>
      <c r="AY517" s="219"/>
      <c r="AZ517" s="219"/>
      <c r="BA517" s="219"/>
      <c r="BB517" s="219"/>
      <c r="BC517" s="219"/>
      <c r="BD517" s="219"/>
      <c r="BE517" s="219"/>
      <c r="BF517" s="219"/>
      <c r="BG517" s="219"/>
      <c r="BH517" s="219"/>
      <c r="BI517" s="219"/>
      <c r="BJ517" s="219"/>
      <c r="BK517" s="219"/>
      <c r="BL517" s="219"/>
      <c r="BM517" s="219"/>
      <c r="BN517" s="219"/>
      <c r="BO517" s="219"/>
      <c r="BP517" s="219"/>
      <c r="BQ517" s="219"/>
      <c r="BR517" s="219"/>
      <c r="BS517" s="219"/>
      <c r="BT517" s="219"/>
      <c r="BU517" s="219"/>
      <c r="BV517" s="219"/>
      <c r="BW517" s="219"/>
      <c r="BX517" s="219"/>
      <c r="BY517" s="219"/>
      <c r="BZ517" s="219"/>
      <c r="CA517" s="219"/>
      <c r="CB517" s="219"/>
      <c r="CC517" s="219"/>
      <c r="CD517" s="219"/>
      <c r="CE517" s="219"/>
      <c r="CF517" s="219"/>
      <c r="CG517" s="59"/>
      <c r="CH517" s="59"/>
      <c r="CI517" s="59"/>
      <c r="CJ517" s="59"/>
      <c r="CK517" s="59"/>
      <c r="CL517" s="59"/>
      <c r="CM517" s="59"/>
    </row>
    <row r="518" spans="1:105" s="1" customFormat="1" ht="67.7" customHeight="1" x14ac:dyDescent="0.2">
      <c r="A518" s="372"/>
      <c r="B518" s="479" t="s">
        <v>743</v>
      </c>
      <c r="C518" s="480" t="s">
        <v>744</v>
      </c>
      <c r="D518" s="626"/>
      <c r="E518" s="673"/>
      <c r="F518" s="626"/>
      <c r="G518" s="673"/>
      <c r="H518" s="626"/>
      <c r="I518" s="673"/>
      <c r="J518" s="626"/>
      <c r="K518" s="673"/>
      <c r="L518" s="626"/>
      <c r="M518" s="673"/>
      <c r="N518" s="626"/>
      <c r="O518" s="673"/>
      <c r="P518" s="626"/>
      <c r="Q518" s="673"/>
      <c r="R518" s="626"/>
      <c r="S518" s="673"/>
      <c r="T518" s="626"/>
      <c r="U518" s="673"/>
      <c r="V518" s="626"/>
      <c r="W518" s="673"/>
      <c r="X518" s="194"/>
      <c r="Y518" s="175">
        <f>IF(OR(D518="s",F518="s",H518="s",J518="s",L518="s",N518="s",P518="s",R518="s",T518="s",V518="s"), 0, IF(OR(D518="a",F518="a",H518="a",J518="a",L518="a",N518="a",P518="a",R518="a",T518="a",V518="a"),Z518,0))</f>
        <v>0</v>
      </c>
      <c r="Z518" s="369">
        <v>10</v>
      </c>
      <c r="AA518" s="60">
        <f>IF((COUNTIF(D518:W518,"a")+COUNTIF(D518:W518,"s"))&gt;0,IF(OR((COUNTIF(D517:W517,"a")+COUNTIF(D517:W517,"s")+COUNTIF(X517,"na"))),0,COUNTIF(D518:W518,"a")+COUNTIF(D518:W518,"s")),COUNTIF(D518:W518,"a")+COUNTIF(D518:W518,"s"))</f>
        <v>0</v>
      </c>
      <c r="AB518" s="249"/>
      <c r="AC518" s="219"/>
      <c r="AD518" s="222"/>
      <c r="AE518" s="219"/>
      <c r="AF518" s="219"/>
      <c r="AG518" s="219"/>
      <c r="AH518" s="219"/>
      <c r="AI518" s="219"/>
      <c r="AJ518" s="219"/>
      <c r="AK518" s="219"/>
      <c r="AL518" s="219"/>
      <c r="AM518" s="219"/>
      <c r="AN518" s="219"/>
      <c r="AO518" s="219"/>
      <c r="AP518" s="219"/>
      <c r="AQ518" s="219"/>
      <c r="AR518" s="219"/>
      <c r="AS518" s="219"/>
      <c r="AT518" s="219"/>
      <c r="AU518" s="219"/>
      <c r="AV518" s="219"/>
      <c r="AW518" s="219"/>
      <c r="AX518" s="219"/>
      <c r="AY518" s="219"/>
      <c r="AZ518" s="219"/>
      <c r="BA518" s="219"/>
      <c r="BB518" s="219"/>
      <c r="BC518" s="219"/>
      <c r="BD518" s="219"/>
      <c r="BE518" s="219"/>
      <c r="BF518" s="219"/>
      <c r="BG518" s="219"/>
      <c r="BH518" s="219"/>
      <c r="BI518" s="219"/>
      <c r="BJ518" s="219"/>
      <c r="BK518" s="219"/>
      <c r="BL518" s="219"/>
      <c r="BM518" s="219"/>
      <c r="BN518" s="219"/>
      <c r="BO518" s="219"/>
      <c r="BP518" s="219"/>
      <c r="BQ518" s="219"/>
      <c r="BR518" s="219"/>
      <c r="BS518" s="219"/>
      <c r="BT518" s="219"/>
      <c r="BU518" s="219"/>
      <c r="BV518" s="219"/>
      <c r="BW518" s="219"/>
      <c r="BX518" s="219"/>
      <c r="BY518" s="219"/>
      <c r="BZ518" s="219"/>
      <c r="CA518" s="219"/>
      <c r="CB518" s="219"/>
      <c r="CC518" s="219"/>
      <c r="CD518" s="219"/>
      <c r="CE518" s="219"/>
      <c r="CF518" s="219"/>
      <c r="CG518" s="59"/>
      <c r="CH518" s="59"/>
      <c r="CI518" s="59"/>
      <c r="CJ518" s="59"/>
      <c r="CK518" s="59"/>
      <c r="CL518" s="59"/>
      <c r="CM518" s="59"/>
    </row>
    <row r="519" spans="1:105" s="1" customFormat="1" ht="27.95" customHeight="1" x14ac:dyDescent="0.2">
      <c r="A519" s="372"/>
      <c r="B519" s="239" t="s">
        <v>491</v>
      </c>
      <c r="C519" s="133" t="s">
        <v>507</v>
      </c>
      <c r="D519" s="626"/>
      <c r="E519" s="673"/>
      <c r="F519" s="626"/>
      <c r="G519" s="673"/>
      <c r="H519" s="626"/>
      <c r="I519" s="673"/>
      <c r="J519" s="626"/>
      <c r="K519" s="673"/>
      <c r="L519" s="626"/>
      <c r="M519" s="673"/>
      <c r="N519" s="626"/>
      <c r="O519" s="673"/>
      <c r="P519" s="626"/>
      <c r="Q519" s="673"/>
      <c r="R519" s="626"/>
      <c r="S519" s="673"/>
      <c r="T519" s="626"/>
      <c r="U519" s="673"/>
      <c r="V519" s="626"/>
      <c r="W519" s="673"/>
      <c r="X519" s="165"/>
      <c r="Y519" s="110">
        <f t="shared" si="59"/>
        <v>0</v>
      </c>
      <c r="Z519" s="369">
        <v>10</v>
      </c>
      <c r="AA519" s="60">
        <f>IF((COUNTIF(D519:W519,"a")+COUNTIF(D519:W519,"s"))&gt;0,IF(OR((COUNTIF(D520:W520,"a")+COUNTIF(D520:W520,"s")+COUNTIF(X520,"na"))),0,COUNTIF(D519:W519,"a")+COUNTIF(D519:W519,"s")),COUNTIF(D519:W519,"a")+COUNTIF(D519:W519,"s"))</f>
        <v>0</v>
      </c>
      <c r="AB519" s="249"/>
      <c r="AC519" s="219"/>
      <c r="AD519" s="222"/>
      <c r="AE519" s="219"/>
      <c r="AF519" s="219"/>
      <c r="AG519" s="219"/>
      <c r="AH519" s="219"/>
      <c r="AI519" s="219"/>
      <c r="AJ519" s="219"/>
      <c r="AK519" s="219"/>
      <c r="AL519" s="219"/>
      <c r="AM519" s="219"/>
      <c r="AN519" s="219"/>
      <c r="AO519" s="219"/>
      <c r="AP519" s="219"/>
      <c r="AQ519" s="219"/>
      <c r="AR519" s="219"/>
      <c r="AS519" s="219"/>
      <c r="AT519" s="219"/>
      <c r="AU519" s="219"/>
      <c r="AV519" s="219"/>
      <c r="AW519" s="219"/>
      <c r="AX519" s="219"/>
      <c r="AY519" s="219"/>
      <c r="AZ519" s="219"/>
      <c r="BA519" s="219"/>
      <c r="BB519" s="219"/>
      <c r="BC519" s="219"/>
      <c r="BD519" s="219"/>
      <c r="BE519" s="219"/>
      <c r="BF519" s="219"/>
      <c r="BG519" s="219"/>
      <c r="BH519" s="219"/>
      <c r="BI519" s="219"/>
      <c r="BJ519" s="219"/>
      <c r="BK519" s="219"/>
      <c r="BL519" s="219"/>
      <c r="BM519" s="219"/>
      <c r="BN519" s="219"/>
      <c r="BO519" s="219"/>
      <c r="BP519" s="219"/>
      <c r="BQ519" s="219"/>
      <c r="BR519" s="219"/>
      <c r="BS519" s="219"/>
      <c r="BT519" s="219"/>
      <c r="BU519" s="219"/>
      <c r="BV519" s="219"/>
      <c r="BW519" s="219"/>
      <c r="BX519" s="219"/>
      <c r="BY519" s="219"/>
      <c r="BZ519" s="219"/>
      <c r="CA519" s="219"/>
      <c r="CB519" s="219"/>
      <c r="CC519" s="219"/>
      <c r="CD519" s="219"/>
      <c r="CE519" s="219"/>
      <c r="CF519" s="219"/>
      <c r="CG519" s="59"/>
      <c r="CH519" s="59"/>
      <c r="CI519" s="59"/>
      <c r="CJ519" s="59"/>
      <c r="CK519" s="59"/>
      <c r="CL519" s="59"/>
      <c r="CM519" s="59"/>
    </row>
    <row r="520" spans="1:105" s="1" customFormat="1" ht="67.7" customHeight="1" x14ac:dyDescent="0.2">
      <c r="A520" s="372"/>
      <c r="B520" s="479" t="s">
        <v>746</v>
      </c>
      <c r="C520" s="480" t="s">
        <v>749</v>
      </c>
      <c r="D520" s="626"/>
      <c r="E520" s="673"/>
      <c r="F520" s="626"/>
      <c r="G520" s="673"/>
      <c r="H520" s="626"/>
      <c r="I520" s="673"/>
      <c r="J520" s="626"/>
      <c r="K520" s="673"/>
      <c r="L520" s="626"/>
      <c r="M520" s="673"/>
      <c r="N520" s="626"/>
      <c r="O520" s="673"/>
      <c r="P520" s="626"/>
      <c r="Q520" s="673"/>
      <c r="R520" s="626"/>
      <c r="S520" s="673"/>
      <c r="T520" s="626"/>
      <c r="U520" s="673"/>
      <c r="V520" s="626"/>
      <c r="W520" s="673"/>
      <c r="X520" s="194"/>
      <c r="Y520" s="175">
        <f t="shared" si="59"/>
        <v>0</v>
      </c>
      <c r="Z520" s="369">
        <v>10</v>
      </c>
      <c r="AA520" s="60">
        <f>IF((COUNTIF(D520:W520,"a")+COUNTIF(D520:W520,"s"))&gt;0,IF(OR((COUNTIF(D519:W519,"a")+COUNTIF(D519:W519,"s")+COUNTIF(X519,"na"))),0,COUNTIF(D520:W520,"a")+COUNTIF(D520:W520,"s")),COUNTIF(D520:W520,"a")+COUNTIF(D520:W520,"s"))</f>
        <v>0</v>
      </c>
      <c r="AB520" s="249"/>
      <c r="AC520" s="219"/>
      <c r="AD520" s="222"/>
      <c r="AE520" s="219"/>
      <c r="AF520" s="219"/>
      <c r="AG520" s="219"/>
      <c r="AH520" s="219"/>
      <c r="AI520" s="219"/>
      <c r="AJ520" s="219"/>
      <c r="AK520" s="219"/>
      <c r="AL520" s="219"/>
      <c r="AM520" s="219"/>
      <c r="AN520" s="219"/>
      <c r="AO520" s="219"/>
      <c r="AP520" s="219"/>
      <c r="AQ520" s="219"/>
      <c r="AR520" s="219"/>
      <c r="AS520" s="219"/>
      <c r="AT520" s="219"/>
      <c r="AU520" s="219"/>
      <c r="AV520" s="219"/>
      <c r="AW520" s="219"/>
      <c r="AX520" s="219"/>
      <c r="AY520" s="219"/>
      <c r="AZ520" s="219"/>
      <c r="BA520" s="219"/>
      <c r="BB520" s="219"/>
      <c r="BC520" s="219"/>
      <c r="BD520" s="219"/>
      <c r="BE520" s="219"/>
      <c r="BF520" s="219"/>
      <c r="BG520" s="219"/>
      <c r="BH520" s="219"/>
      <c r="BI520" s="219"/>
      <c r="BJ520" s="219"/>
      <c r="BK520" s="219"/>
      <c r="BL520" s="219"/>
      <c r="BM520" s="219"/>
      <c r="BN520" s="219"/>
      <c r="BO520" s="219"/>
      <c r="BP520" s="219"/>
      <c r="BQ520" s="219"/>
      <c r="BR520" s="219"/>
      <c r="BS520" s="219"/>
      <c r="BT520" s="219"/>
      <c r="BU520" s="219"/>
      <c r="BV520" s="219"/>
      <c r="BW520" s="219"/>
      <c r="BX520" s="219"/>
      <c r="BY520" s="219"/>
      <c r="BZ520" s="219"/>
      <c r="CA520" s="219"/>
      <c r="CB520" s="219"/>
      <c r="CC520" s="219"/>
      <c r="CD520" s="219"/>
      <c r="CE520" s="219"/>
      <c r="CF520" s="219"/>
      <c r="CG520" s="59"/>
      <c r="CH520" s="59"/>
      <c r="CI520" s="59"/>
      <c r="CJ520" s="59"/>
      <c r="CK520" s="59"/>
      <c r="CL520" s="59"/>
      <c r="CM520" s="59"/>
    </row>
    <row r="521" spans="1:105" s="1" customFormat="1" ht="45" customHeight="1" x14ac:dyDescent="0.2">
      <c r="A521" s="372"/>
      <c r="B521" s="239" t="s">
        <v>492</v>
      </c>
      <c r="C521" s="133" t="s">
        <v>137</v>
      </c>
      <c r="D521" s="626"/>
      <c r="E521" s="673"/>
      <c r="F521" s="626"/>
      <c r="G521" s="673"/>
      <c r="H521" s="626"/>
      <c r="I521" s="673"/>
      <c r="J521" s="626"/>
      <c r="K521" s="673"/>
      <c r="L521" s="626"/>
      <c r="M521" s="673"/>
      <c r="N521" s="626"/>
      <c r="O521" s="673"/>
      <c r="P521" s="626"/>
      <c r="Q521" s="673"/>
      <c r="R521" s="626"/>
      <c r="S521" s="673"/>
      <c r="T521" s="626"/>
      <c r="U521" s="673"/>
      <c r="V521" s="626"/>
      <c r="W521" s="673"/>
      <c r="X521" s="165"/>
      <c r="Y521" s="110">
        <f t="shared" si="59"/>
        <v>0</v>
      </c>
      <c r="Z521" s="369">
        <v>20</v>
      </c>
      <c r="AA521" s="60">
        <f>IF((COUNTIF(D521:W521,"a")+COUNTIF(D521:W521,"s"))&gt;0,IF(OR((COUNTIF(D522:W522,"a")+COUNTIF(D522:W522,"s")+COUNTIF(X522,"na"))),0,COUNTIF(D521:W521,"a")+COUNTIF(D521:W521,"s")),COUNTIF(D521:W521,"a")+COUNTIF(D521:W521,"s"))</f>
        <v>0</v>
      </c>
      <c r="AB521" s="249"/>
      <c r="AC521" s="219"/>
      <c r="AD521" s="222"/>
      <c r="AE521" s="219"/>
      <c r="AF521" s="219"/>
      <c r="AG521" s="219"/>
      <c r="AH521" s="219"/>
      <c r="AI521" s="219"/>
      <c r="AJ521" s="219"/>
      <c r="AK521" s="219"/>
      <c r="AL521" s="219"/>
      <c r="AM521" s="219"/>
      <c r="AN521" s="219"/>
      <c r="AO521" s="219"/>
      <c r="AP521" s="219"/>
      <c r="AQ521" s="219"/>
      <c r="AR521" s="219"/>
      <c r="AS521" s="219"/>
      <c r="AT521" s="219"/>
      <c r="AU521" s="219"/>
      <c r="AV521" s="219"/>
      <c r="AW521" s="219"/>
      <c r="AX521" s="219"/>
      <c r="AY521" s="219"/>
      <c r="AZ521" s="219"/>
      <c r="BA521" s="219"/>
      <c r="BB521" s="219"/>
      <c r="BC521" s="219"/>
      <c r="BD521" s="219"/>
      <c r="BE521" s="219"/>
      <c r="BF521" s="219"/>
      <c r="BG521" s="219"/>
      <c r="BH521" s="219"/>
      <c r="BI521" s="219"/>
      <c r="BJ521" s="219"/>
      <c r="BK521" s="219"/>
      <c r="BL521" s="219"/>
      <c r="BM521" s="219"/>
      <c r="BN521" s="219"/>
      <c r="BO521" s="219"/>
      <c r="BP521" s="219"/>
      <c r="BQ521" s="219"/>
      <c r="BR521" s="219"/>
      <c r="BS521" s="219"/>
      <c r="BT521" s="219"/>
      <c r="BU521" s="219"/>
      <c r="BV521" s="219"/>
      <c r="BW521" s="219"/>
      <c r="BX521" s="219"/>
      <c r="BY521" s="219"/>
      <c r="BZ521" s="219"/>
      <c r="CA521" s="219"/>
      <c r="CB521" s="219"/>
      <c r="CC521" s="219"/>
      <c r="CD521" s="219"/>
      <c r="CE521" s="219"/>
      <c r="CF521" s="219"/>
      <c r="CG521" s="59"/>
      <c r="CH521" s="59"/>
      <c r="CI521" s="59"/>
      <c r="CJ521" s="59"/>
      <c r="CK521" s="59"/>
      <c r="CL521" s="59"/>
      <c r="CM521" s="59"/>
    </row>
    <row r="522" spans="1:105" s="1" customFormat="1" ht="45" customHeight="1" x14ac:dyDescent="0.2">
      <c r="A522" s="372"/>
      <c r="B522" s="479" t="s">
        <v>745</v>
      </c>
      <c r="C522" s="480" t="s">
        <v>750</v>
      </c>
      <c r="D522" s="626"/>
      <c r="E522" s="673"/>
      <c r="F522" s="626"/>
      <c r="G522" s="673"/>
      <c r="H522" s="626"/>
      <c r="I522" s="673"/>
      <c r="J522" s="626"/>
      <c r="K522" s="673"/>
      <c r="L522" s="626"/>
      <c r="M522" s="673"/>
      <c r="N522" s="626"/>
      <c r="O522" s="673"/>
      <c r="P522" s="626"/>
      <c r="Q522" s="673"/>
      <c r="R522" s="626"/>
      <c r="S522" s="673"/>
      <c r="T522" s="626"/>
      <c r="U522" s="673"/>
      <c r="V522" s="626"/>
      <c r="W522" s="673"/>
      <c r="X522" s="194"/>
      <c r="Y522" s="175">
        <f t="shared" si="59"/>
        <v>0</v>
      </c>
      <c r="Z522" s="369">
        <v>20</v>
      </c>
      <c r="AA522" s="60">
        <f>IF((COUNTIF(D522:W522,"a")+COUNTIF(D522:W522,"s"))&gt;0,IF(OR((COUNTIF(D521:W521,"a")+COUNTIF(D521:W521,"s")+COUNTIF(X521,"na"))),0,COUNTIF(D522:W522,"a")+COUNTIF(D522:W522,"s")),COUNTIF(D522:W522,"a")+COUNTIF(D522:W522,"s"))</f>
        <v>0</v>
      </c>
      <c r="AB522" s="249"/>
      <c r="AC522" s="219"/>
      <c r="AD522" s="222"/>
      <c r="AE522" s="219"/>
      <c r="AF522" s="219"/>
      <c r="AG522" s="219"/>
      <c r="AH522" s="219"/>
      <c r="AI522" s="219"/>
      <c r="AJ522" s="219"/>
      <c r="AK522" s="219"/>
      <c r="AL522" s="219"/>
      <c r="AM522" s="219"/>
      <c r="AN522" s="219"/>
      <c r="AO522" s="219"/>
      <c r="AP522" s="219"/>
      <c r="AQ522" s="219"/>
      <c r="AR522" s="219"/>
      <c r="AS522" s="219"/>
      <c r="AT522" s="219"/>
      <c r="AU522" s="219"/>
      <c r="AV522" s="219"/>
      <c r="AW522" s="219"/>
      <c r="AX522" s="219"/>
      <c r="AY522" s="219"/>
      <c r="AZ522" s="219"/>
      <c r="BA522" s="219"/>
      <c r="BB522" s="219"/>
      <c r="BC522" s="219"/>
      <c r="BD522" s="219"/>
      <c r="BE522" s="219"/>
      <c r="BF522" s="219"/>
      <c r="BG522" s="219"/>
      <c r="BH522" s="219"/>
      <c r="BI522" s="219"/>
      <c r="BJ522" s="219"/>
      <c r="BK522" s="219"/>
      <c r="BL522" s="219"/>
      <c r="BM522" s="219"/>
      <c r="BN522" s="219"/>
      <c r="BO522" s="219"/>
      <c r="BP522" s="219"/>
      <c r="BQ522" s="219"/>
      <c r="BR522" s="219"/>
      <c r="BS522" s="219"/>
      <c r="BT522" s="219"/>
      <c r="BU522" s="219"/>
      <c r="BV522" s="219"/>
      <c r="BW522" s="219"/>
      <c r="BX522" s="219"/>
      <c r="BY522" s="219"/>
      <c r="BZ522" s="219"/>
      <c r="CA522" s="219"/>
      <c r="CB522" s="219"/>
      <c r="CC522" s="219"/>
      <c r="CD522" s="219"/>
      <c r="CE522" s="219"/>
      <c r="CF522" s="219"/>
      <c r="CG522" s="59"/>
      <c r="CH522" s="59"/>
      <c r="CI522" s="59"/>
      <c r="CJ522" s="59"/>
      <c r="CK522" s="59"/>
      <c r="CL522" s="59"/>
      <c r="CM522" s="59"/>
    </row>
    <row r="523" spans="1:105" s="1" customFormat="1" ht="27.95" customHeight="1" x14ac:dyDescent="0.2">
      <c r="A523" s="372"/>
      <c r="B523" s="245" t="s">
        <v>493</v>
      </c>
      <c r="C523" s="140" t="s">
        <v>494</v>
      </c>
      <c r="D523" s="626"/>
      <c r="E523" s="673"/>
      <c r="F523" s="626"/>
      <c r="G523" s="673"/>
      <c r="H523" s="626"/>
      <c r="I523" s="673"/>
      <c r="J523" s="626"/>
      <c r="K523" s="673"/>
      <c r="L523" s="626"/>
      <c r="M523" s="673"/>
      <c r="N523" s="626"/>
      <c r="O523" s="673"/>
      <c r="P523" s="626"/>
      <c r="Q523" s="673"/>
      <c r="R523" s="626"/>
      <c r="S523" s="673"/>
      <c r="T523" s="626"/>
      <c r="U523" s="673"/>
      <c r="V523" s="626"/>
      <c r="W523" s="673"/>
      <c r="X523" s="165"/>
      <c r="Y523" s="110">
        <f t="shared" si="59"/>
        <v>0</v>
      </c>
      <c r="Z523" s="369">
        <v>10</v>
      </c>
      <c r="AA523" s="60">
        <f>IF((COUNTIF(D523:W523,"a")+COUNTIF(D523:W523,"s"))&gt;0,IF(OR((COUNTIF(D524:W524,"a")+COUNTIF(D524:W524,"s")+COUNTIF(X524,"na"))),0,COUNTIF(D523:W523,"a")+COUNTIF(D523:W523,"s")),COUNTIF(D523:W523,"a")+COUNTIF(D523:W523,"s"))</f>
        <v>0</v>
      </c>
      <c r="AB523" s="249"/>
      <c r="AC523" s="219"/>
      <c r="AD523" s="222"/>
      <c r="AE523" s="219"/>
      <c r="AF523" s="219"/>
      <c r="AG523" s="219"/>
      <c r="AH523" s="219"/>
      <c r="AI523" s="219"/>
      <c r="AJ523" s="219"/>
      <c r="AK523" s="219"/>
      <c r="AL523" s="219"/>
      <c r="AM523" s="219"/>
      <c r="AN523" s="219"/>
      <c r="AO523" s="219"/>
      <c r="AP523" s="219"/>
      <c r="AQ523" s="219"/>
      <c r="AR523" s="219"/>
      <c r="AS523" s="219"/>
      <c r="AT523" s="219"/>
      <c r="AU523" s="219"/>
      <c r="AV523" s="219"/>
      <c r="AW523" s="219"/>
      <c r="AX523" s="219"/>
      <c r="AY523" s="219"/>
      <c r="AZ523" s="219"/>
      <c r="BA523" s="219"/>
      <c r="BB523" s="219"/>
      <c r="BC523" s="219"/>
      <c r="BD523" s="219"/>
      <c r="BE523" s="219"/>
      <c r="BF523" s="219"/>
      <c r="BG523" s="219"/>
      <c r="BH523" s="219"/>
      <c r="BI523" s="219"/>
      <c r="BJ523" s="219"/>
      <c r="BK523" s="219"/>
      <c r="BL523" s="219"/>
      <c r="BM523" s="219"/>
      <c r="BN523" s="219"/>
      <c r="BO523" s="219"/>
      <c r="BP523" s="219"/>
      <c r="BQ523" s="219"/>
      <c r="BR523" s="219"/>
      <c r="BS523" s="219"/>
      <c r="BT523" s="219"/>
      <c r="BU523" s="219"/>
      <c r="BV523" s="219"/>
      <c r="BW523" s="219"/>
      <c r="BX523" s="219"/>
      <c r="BY523" s="219"/>
      <c r="BZ523" s="219"/>
      <c r="CA523" s="219"/>
      <c r="CB523" s="219"/>
      <c r="CC523" s="219"/>
      <c r="CD523" s="219"/>
      <c r="CE523" s="219"/>
      <c r="CF523" s="219"/>
      <c r="CG523" s="59"/>
      <c r="CH523" s="59"/>
      <c r="CI523" s="59"/>
      <c r="CJ523" s="59"/>
      <c r="CK523" s="59"/>
      <c r="CL523" s="59"/>
      <c r="CM523" s="59"/>
    </row>
    <row r="524" spans="1:105" s="1" customFormat="1" ht="45" customHeight="1" x14ac:dyDescent="0.2">
      <c r="A524" s="372"/>
      <c r="B524" s="479" t="s">
        <v>747</v>
      </c>
      <c r="C524" s="480" t="s">
        <v>751</v>
      </c>
      <c r="D524" s="626"/>
      <c r="E524" s="673"/>
      <c r="F524" s="626"/>
      <c r="G524" s="673"/>
      <c r="H524" s="626"/>
      <c r="I524" s="673"/>
      <c r="J524" s="626"/>
      <c r="K524" s="673"/>
      <c r="L524" s="626"/>
      <c r="M524" s="673"/>
      <c r="N524" s="626"/>
      <c r="O524" s="673"/>
      <c r="P524" s="626"/>
      <c r="Q524" s="673"/>
      <c r="R524" s="626"/>
      <c r="S524" s="673"/>
      <c r="T524" s="626"/>
      <c r="U524" s="673"/>
      <c r="V524" s="626"/>
      <c r="W524" s="673"/>
      <c r="X524" s="194"/>
      <c r="Y524" s="175">
        <f t="shared" si="59"/>
        <v>0</v>
      </c>
      <c r="Z524" s="369">
        <v>10</v>
      </c>
      <c r="AA524" s="60">
        <f>IF((COUNTIF(D524:W524,"a")+COUNTIF(D524:W524,"s"))&gt;0,IF(OR((COUNTIF(D523:W523,"a")+COUNTIF(D523:W523,"s")+COUNTIF(X523,"na"))),0,COUNTIF(D524:W524,"a")+COUNTIF(D524:W524,"s")),COUNTIF(D524:W524,"a")+COUNTIF(D524:W524,"s"))</f>
        <v>0</v>
      </c>
      <c r="AB524" s="249"/>
      <c r="AC524" s="219"/>
      <c r="AD524" s="222"/>
      <c r="AE524" s="219"/>
      <c r="AF524" s="219"/>
      <c r="AG524" s="219"/>
      <c r="AH524" s="219"/>
      <c r="AI524" s="219"/>
      <c r="AJ524" s="219"/>
      <c r="AK524" s="219"/>
      <c r="AL524" s="219"/>
      <c r="AM524" s="219"/>
      <c r="AN524" s="219"/>
      <c r="AO524" s="219"/>
      <c r="AP524" s="219"/>
      <c r="AQ524" s="219"/>
      <c r="AR524" s="219"/>
      <c r="AS524" s="219"/>
      <c r="AT524" s="219"/>
      <c r="AU524" s="219"/>
      <c r="AV524" s="219"/>
      <c r="AW524" s="219"/>
      <c r="AX524" s="219"/>
      <c r="AY524" s="219"/>
      <c r="AZ524" s="219"/>
      <c r="BA524" s="219"/>
      <c r="BB524" s="219"/>
      <c r="BC524" s="219"/>
      <c r="BD524" s="219"/>
      <c r="BE524" s="219"/>
      <c r="BF524" s="219"/>
      <c r="BG524" s="219"/>
      <c r="BH524" s="219"/>
      <c r="BI524" s="219"/>
      <c r="BJ524" s="219"/>
      <c r="BK524" s="219"/>
      <c r="BL524" s="219"/>
      <c r="BM524" s="219"/>
      <c r="BN524" s="219"/>
      <c r="BO524" s="219"/>
      <c r="BP524" s="219"/>
      <c r="BQ524" s="219"/>
      <c r="BR524" s="219"/>
      <c r="BS524" s="219"/>
      <c r="BT524" s="219"/>
      <c r="BU524" s="219"/>
      <c r="BV524" s="219"/>
      <c r="BW524" s="219"/>
      <c r="BX524" s="219"/>
      <c r="BY524" s="219"/>
      <c r="BZ524" s="219"/>
      <c r="CA524" s="219"/>
      <c r="CB524" s="219"/>
      <c r="CC524" s="219"/>
      <c r="CD524" s="219"/>
      <c r="CE524" s="219"/>
      <c r="CF524" s="219"/>
      <c r="CG524" s="59"/>
      <c r="CH524" s="59"/>
      <c r="CI524" s="59"/>
      <c r="CJ524" s="59"/>
      <c r="CK524" s="59"/>
      <c r="CL524" s="59"/>
      <c r="CM524" s="59"/>
    </row>
    <row r="525" spans="1:105" s="1" customFormat="1" ht="27.95" customHeight="1" x14ac:dyDescent="0.15">
      <c r="A525" s="372"/>
      <c r="B525" s="245" t="s">
        <v>495</v>
      </c>
      <c r="C525" s="140" t="s">
        <v>162</v>
      </c>
      <c r="D525" s="668"/>
      <c r="E525" s="672"/>
      <c r="F525" s="668"/>
      <c r="G525" s="672"/>
      <c r="H525" s="668"/>
      <c r="I525" s="672"/>
      <c r="J525" s="668"/>
      <c r="K525" s="672"/>
      <c r="L525" s="668"/>
      <c r="M525" s="672"/>
      <c r="N525" s="668"/>
      <c r="O525" s="672"/>
      <c r="P525" s="668"/>
      <c r="Q525" s="672"/>
      <c r="R525" s="668"/>
      <c r="S525" s="672"/>
      <c r="T525" s="668"/>
      <c r="U525" s="672"/>
      <c r="V525" s="668"/>
      <c r="W525" s="672"/>
      <c r="X525" s="165"/>
      <c r="Y525" s="110">
        <f t="shared" si="59"/>
        <v>0</v>
      </c>
      <c r="Z525" s="369">
        <v>10</v>
      </c>
      <c r="AA525" s="60">
        <f>IF((COUNTIF(D525:W525,"a")+COUNTIF(D525:W525,"s"))&gt;0,IF(OR((COUNTIF(D526:W526,"a")+COUNTIF(D526:W526,"s")+COUNTIF(X526,"na"))),0,COUNTIF(D525:W525,"a")+COUNTIF(D525:W525,"s")),COUNTIF(D525:W525,"a")+COUNTIF(D525:W525,"s"))</f>
        <v>0</v>
      </c>
      <c r="AB525" s="249"/>
      <c r="AC525" s="219"/>
      <c r="AD525" s="222"/>
      <c r="AE525" s="219"/>
      <c r="AF525" s="219"/>
      <c r="AG525" s="219"/>
      <c r="AH525" s="219"/>
      <c r="AI525" s="219"/>
      <c r="AJ525" s="219"/>
      <c r="AK525" s="219"/>
      <c r="AL525" s="219"/>
      <c r="AM525" s="219"/>
      <c r="AN525" s="219"/>
      <c r="AO525" s="219"/>
      <c r="AP525" s="219"/>
      <c r="AQ525" s="219"/>
      <c r="AR525" s="219"/>
      <c r="AS525" s="219"/>
      <c r="AT525" s="219"/>
      <c r="AU525" s="219"/>
      <c r="AV525" s="219"/>
      <c r="AW525" s="219"/>
      <c r="AX525" s="219"/>
      <c r="AY525" s="219"/>
      <c r="AZ525" s="219"/>
      <c r="BA525" s="219"/>
      <c r="BB525" s="219"/>
      <c r="BC525" s="219"/>
      <c r="BD525" s="219"/>
      <c r="BE525" s="219"/>
      <c r="BF525" s="219"/>
      <c r="BG525" s="219"/>
      <c r="BH525" s="219"/>
      <c r="BI525" s="219"/>
      <c r="BJ525" s="219"/>
      <c r="BK525" s="219"/>
      <c r="BL525" s="219"/>
      <c r="BM525" s="219"/>
      <c r="BN525" s="219"/>
      <c r="BO525" s="219"/>
      <c r="BP525" s="219"/>
      <c r="BQ525" s="219"/>
      <c r="BR525" s="219"/>
      <c r="BS525" s="219"/>
      <c r="BT525" s="219"/>
      <c r="BU525" s="219"/>
      <c r="BV525" s="219"/>
      <c r="BW525" s="219"/>
      <c r="BX525" s="219"/>
      <c r="BY525" s="219"/>
      <c r="BZ525" s="219"/>
      <c r="CA525" s="219"/>
      <c r="CB525" s="219"/>
      <c r="CC525" s="219"/>
      <c r="CD525" s="219"/>
      <c r="CE525" s="219"/>
      <c r="CF525" s="219"/>
      <c r="CG525" s="59"/>
      <c r="CH525" s="59"/>
      <c r="CI525" s="59"/>
      <c r="CJ525" s="59"/>
      <c r="CK525" s="59"/>
      <c r="CL525" s="59"/>
      <c r="CM525" s="59"/>
    </row>
    <row r="526" spans="1:105" s="1" customFormat="1" ht="45" customHeight="1" x14ac:dyDescent="0.2">
      <c r="A526" s="372"/>
      <c r="B526" s="479" t="s">
        <v>748</v>
      </c>
      <c r="C526" s="480" t="s">
        <v>752</v>
      </c>
      <c r="D526" s="626"/>
      <c r="E526" s="673"/>
      <c r="F526" s="626"/>
      <c r="G526" s="673"/>
      <c r="H526" s="626"/>
      <c r="I526" s="673"/>
      <c r="J526" s="626"/>
      <c r="K526" s="673"/>
      <c r="L526" s="626"/>
      <c r="M526" s="673"/>
      <c r="N526" s="626"/>
      <c r="O526" s="673"/>
      <c r="P526" s="626"/>
      <c r="Q526" s="673"/>
      <c r="R526" s="626"/>
      <c r="S526" s="673"/>
      <c r="T526" s="626"/>
      <c r="U526" s="673"/>
      <c r="V526" s="626"/>
      <c r="W526" s="673"/>
      <c r="X526" s="194"/>
      <c r="Y526" s="175">
        <f t="shared" si="59"/>
        <v>0</v>
      </c>
      <c r="Z526" s="369">
        <v>10</v>
      </c>
      <c r="AA526" s="60">
        <f>IF((COUNTIF(D526:W526,"a")+COUNTIF(D526:W526,"s"))&gt;0,IF(OR((COUNTIF(D525:W525,"a")+COUNTIF(D525:W525,"s")+COUNTIF(X525,"na"))),0,COUNTIF(D526:W526,"a")+COUNTIF(D526:W526,"s")),COUNTIF(D526:W526,"a")+COUNTIF(D526:W526,"s"))</f>
        <v>0</v>
      </c>
      <c r="AB526" s="249"/>
      <c r="AC526" s="219"/>
      <c r="AD526" s="222"/>
      <c r="AE526" s="219"/>
      <c r="AF526" s="219"/>
      <c r="AG526" s="219"/>
      <c r="AH526" s="219"/>
      <c r="AI526" s="219"/>
      <c r="AJ526" s="219"/>
      <c r="AK526" s="219"/>
      <c r="AL526" s="219"/>
      <c r="AM526" s="219"/>
      <c r="AN526" s="219"/>
      <c r="AO526" s="219"/>
      <c r="AP526" s="219"/>
      <c r="AQ526" s="219"/>
      <c r="AR526" s="219"/>
      <c r="AS526" s="219"/>
      <c r="AT526" s="219"/>
      <c r="AU526" s="219"/>
      <c r="AV526" s="219"/>
      <c r="AW526" s="219"/>
      <c r="AX526" s="219"/>
      <c r="AY526" s="219"/>
      <c r="AZ526" s="219"/>
      <c r="BA526" s="219"/>
      <c r="BB526" s="219"/>
      <c r="BC526" s="219"/>
      <c r="BD526" s="219"/>
      <c r="BE526" s="219"/>
      <c r="BF526" s="219"/>
      <c r="BG526" s="219"/>
      <c r="BH526" s="219"/>
      <c r="BI526" s="219"/>
      <c r="BJ526" s="219"/>
      <c r="BK526" s="219"/>
      <c r="BL526" s="219"/>
      <c r="BM526" s="219"/>
      <c r="BN526" s="219"/>
      <c r="BO526" s="219"/>
      <c r="BP526" s="219"/>
      <c r="BQ526" s="219"/>
      <c r="BR526" s="219"/>
      <c r="BS526" s="219"/>
      <c r="BT526" s="219"/>
      <c r="BU526" s="219"/>
      <c r="BV526" s="219"/>
      <c r="BW526" s="219"/>
      <c r="BX526" s="219"/>
      <c r="BY526" s="219"/>
      <c r="BZ526" s="219"/>
      <c r="CA526" s="219"/>
      <c r="CB526" s="219"/>
      <c r="CC526" s="219"/>
      <c r="CD526" s="219"/>
      <c r="CE526" s="219"/>
      <c r="CF526" s="219"/>
      <c r="CG526" s="59"/>
      <c r="CH526" s="59"/>
      <c r="CI526" s="59"/>
      <c r="CJ526" s="59"/>
      <c r="CK526" s="59"/>
      <c r="CL526" s="59"/>
      <c r="CM526" s="59"/>
    </row>
    <row r="527" spans="1:105" s="1" customFormat="1" ht="45" customHeight="1" x14ac:dyDescent="0.15">
      <c r="A527" s="372"/>
      <c r="B527" s="245" t="s">
        <v>231</v>
      </c>
      <c r="C527" s="140" t="s">
        <v>129</v>
      </c>
      <c r="D527" s="668"/>
      <c r="E527" s="672"/>
      <c r="F527" s="668"/>
      <c r="G527" s="672"/>
      <c r="H527" s="668"/>
      <c r="I527" s="672"/>
      <c r="J527" s="668"/>
      <c r="K527" s="672"/>
      <c r="L527" s="668"/>
      <c r="M527" s="672"/>
      <c r="N527" s="668"/>
      <c r="O527" s="672"/>
      <c r="P527" s="668"/>
      <c r="Q527" s="672"/>
      <c r="R527" s="668"/>
      <c r="S527" s="672"/>
      <c r="T527" s="668"/>
      <c r="U527" s="672"/>
      <c r="V527" s="668"/>
      <c r="W527" s="672"/>
      <c r="X527" s="165"/>
      <c r="Y527" s="110">
        <f>IF(OR(D527="s",F527="s",H527="s",J527="s",L527="s",N527="s",P527="s",R527="s",T527="s",V527="s"), 0, IF(OR(D527="a",F527="a",H527="a",J527="a",L527="a",N527="a",P527="a",R527="a",T527="a",V527="a"),Z527,0))</f>
        <v>0</v>
      </c>
      <c r="Z527" s="369">
        <v>20</v>
      </c>
      <c r="AA527" s="10">
        <f>COUNTIF(D527:W527,"a")+COUNTIF(D527:W527,"s")</f>
        <v>0</v>
      </c>
      <c r="AB527" s="249"/>
      <c r="AC527" s="219"/>
      <c r="AD527" s="222"/>
      <c r="AE527" s="225"/>
      <c r="AF527" s="219"/>
      <c r="AG527" s="219"/>
      <c r="AH527" s="219"/>
      <c r="AI527" s="219"/>
      <c r="AJ527" s="219"/>
      <c r="AK527" s="219"/>
      <c r="AL527" s="219"/>
      <c r="AM527" s="219"/>
      <c r="AN527" s="219"/>
      <c r="AO527" s="219"/>
      <c r="AP527" s="219"/>
      <c r="AQ527" s="219"/>
      <c r="AR527" s="219"/>
      <c r="AS527" s="219"/>
      <c r="AT527" s="219"/>
      <c r="AU527" s="219"/>
      <c r="AV527" s="219"/>
      <c r="AW527" s="219"/>
      <c r="AX527" s="219"/>
      <c r="AY527" s="219"/>
      <c r="AZ527" s="219"/>
      <c r="BA527" s="219"/>
      <c r="BB527" s="219"/>
      <c r="BC527" s="219"/>
      <c r="BD527" s="219"/>
      <c r="BE527" s="219"/>
      <c r="BF527" s="219"/>
      <c r="BG527" s="219"/>
      <c r="BH527" s="219"/>
      <c r="BI527" s="219"/>
      <c r="BJ527" s="219"/>
      <c r="BK527" s="219"/>
      <c r="BL527" s="219"/>
      <c r="BM527" s="219"/>
      <c r="BN527" s="219"/>
      <c r="BO527" s="219"/>
      <c r="BP527" s="219"/>
      <c r="BQ527" s="219"/>
      <c r="BR527" s="219"/>
      <c r="BS527" s="219"/>
      <c r="BT527" s="219"/>
      <c r="BU527" s="219"/>
      <c r="BV527" s="219"/>
      <c r="BW527" s="219"/>
      <c r="BX527" s="219"/>
      <c r="BY527" s="219"/>
      <c r="BZ527" s="219"/>
      <c r="CA527" s="219"/>
      <c r="CB527" s="219"/>
      <c r="CC527" s="219"/>
      <c r="CD527" s="219"/>
      <c r="CE527" s="219"/>
      <c r="CF527" s="219"/>
      <c r="CG527" s="59"/>
      <c r="CH527" s="59"/>
      <c r="CI527" s="59"/>
      <c r="CJ527" s="59"/>
      <c r="CK527" s="59"/>
      <c r="CL527" s="59"/>
      <c r="CM527" s="59"/>
    </row>
    <row r="528" spans="1:105" s="1" customFormat="1" ht="45" customHeight="1" thickBot="1" x14ac:dyDescent="0.2">
      <c r="A528" s="372"/>
      <c r="B528" s="239" t="s">
        <v>388</v>
      </c>
      <c r="C528" s="133" t="s">
        <v>227</v>
      </c>
      <c r="D528" s="621"/>
      <c r="E528" s="670"/>
      <c r="F528" s="621"/>
      <c r="G528" s="670"/>
      <c r="H528" s="621"/>
      <c r="I528" s="670"/>
      <c r="J528" s="621"/>
      <c r="K528" s="670"/>
      <c r="L528" s="621"/>
      <c r="M528" s="670"/>
      <c r="N528" s="621"/>
      <c r="O528" s="670"/>
      <c r="P528" s="621"/>
      <c r="Q528" s="670"/>
      <c r="R528" s="621"/>
      <c r="S528" s="670"/>
      <c r="T528" s="621"/>
      <c r="U528" s="670"/>
      <c r="V528" s="621"/>
      <c r="W528" s="670"/>
      <c r="X528" s="165"/>
      <c r="Y528" s="110">
        <f>IF(OR(D528="s",F528="s",H528="s",J528="s",L528="s",N528="s",P528="s",R528="s",T528="s",V528="s"), 0, IF(OR(D528="a",F528="a",H528="a",J528="a",L528="a",N528="a",P528="a",R528="a",T528="a",V528="a"),Z528,0))</f>
        <v>0</v>
      </c>
      <c r="Z528" s="369">
        <v>20</v>
      </c>
      <c r="AA528" s="10">
        <f>COUNTIF(D528:W528,"a")+COUNTIF(D528:W528,"s")</f>
        <v>0</v>
      </c>
      <c r="AB528" s="249"/>
      <c r="AC528" s="219"/>
      <c r="AD528" s="222"/>
      <c r="AE528" s="225"/>
      <c r="AF528" s="219"/>
      <c r="AG528" s="219"/>
      <c r="AH528" s="219"/>
      <c r="AI528" s="219"/>
      <c r="AJ528" s="219"/>
      <c r="AK528" s="219"/>
      <c r="AL528" s="219"/>
      <c r="AM528" s="219"/>
      <c r="AN528" s="219"/>
      <c r="AO528" s="219"/>
      <c r="AP528" s="219"/>
      <c r="AQ528" s="219"/>
      <c r="AR528" s="219"/>
      <c r="AS528" s="219"/>
      <c r="AT528" s="219"/>
      <c r="AU528" s="219"/>
      <c r="AV528" s="219"/>
      <c r="AW528" s="219"/>
      <c r="AX528" s="219"/>
      <c r="AY528" s="219"/>
      <c r="AZ528" s="219"/>
      <c r="BA528" s="219"/>
      <c r="BB528" s="219"/>
      <c r="BC528" s="219"/>
      <c r="BD528" s="219"/>
      <c r="BE528" s="219"/>
      <c r="BF528" s="219"/>
      <c r="BG528" s="219"/>
      <c r="BH528" s="219"/>
      <c r="BI528" s="219"/>
      <c r="BJ528" s="219"/>
      <c r="BK528" s="219"/>
      <c r="BL528" s="219"/>
      <c r="BM528" s="219"/>
      <c r="BN528" s="219"/>
      <c r="BO528" s="219"/>
      <c r="BP528" s="219"/>
      <c r="BQ528" s="219"/>
      <c r="BR528" s="219"/>
      <c r="BS528" s="219"/>
      <c r="BT528" s="219"/>
      <c r="BU528" s="219"/>
      <c r="BV528" s="219"/>
      <c r="BW528" s="219"/>
      <c r="BX528" s="219"/>
      <c r="BY528" s="219"/>
      <c r="BZ528" s="219"/>
      <c r="CA528" s="219"/>
      <c r="CB528" s="219"/>
      <c r="CC528" s="219"/>
      <c r="CD528" s="219"/>
      <c r="CE528" s="219"/>
      <c r="CF528" s="219"/>
      <c r="CG528" s="59"/>
      <c r="CH528" s="59"/>
      <c r="CI528" s="59"/>
      <c r="CJ528" s="59"/>
      <c r="CK528" s="59"/>
      <c r="CL528" s="59"/>
      <c r="CM528" s="59"/>
    </row>
    <row r="529" spans="1:105" s="1" customFormat="1" ht="21" customHeight="1" thickTop="1" thickBot="1" x14ac:dyDescent="0.25">
      <c r="A529" s="372"/>
      <c r="B529" s="61"/>
      <c r="C529" s="136"/>
      <c r="D529" s="679" t="s">
        <v>198</v>
      </c>
      <c r="E529" s="683"/>
      <c r="F529" s="683"/>
      <c r="G529" s="683"/>
      <c r="H529" s="683"/>
      <c r="I529" s="683"/>
      <c r="J529" s="683"/>
      <c r="K529" s="683"/>
      <c r="L529" s="683"/>
      <c r="M529" s="683"/>
      <c r="N529" s="683"/>
      <c r="O529" s="683"/>
      <c r="P529" s="683"/>
      <c r="Q529" s="683"/>
      <c r="R529" s="683"/>
      <c r="S529" s="683"/>
      <c r="T529" s="683"/>
      <c r="U529" s="683"/>
      <c r="V529" s="683"/>
      <c r="W529" s="683"/>
      <c r="X529" s="684"/>
      <c r="Y529" s="22">
        <f>SUM(Y515:Y528)</f>
        <v>0</v>
      </c>
      <c r="Z529" s="370">
        <f>SUM(Z516,Z518,Z520,Z522,Z524,Z526,Z527,Z528)</f>
        <v>115</v>
      </c>
      <c r="AA529" s="10"/>
      <c r="AB529" s="59"/>
      <c r="AC529" s="219"/>
      <c r="AD529" s="222"/>
      <c r="AE529" s="219"/>
      <c r="AF529" s="219"/>
      <c r="AG529" s="219"/>
      <c r="AH529" s="219"/>
      <c r="AI529" s="219"/>
      <c r="AJ529" s="219"/>
      <c r="AK529" s="219"/>
      <c r="AL529" s="219"/>
      <c r="AM529" s="219"/>
      <c r="AN529" s="219"/>
      <c r="AO529" s="219"/>
      <c r="AP529" s="219"/>
      <c r="AQ529" s="219"/>
      <c r="AR529" s="219"/>
      <c r="AS529" s="219"/>
      <c r="AT529" s="219"/>
      <c r="AU529" s="219"/>
      <c r="AV529" s="219"/>
      <c r="AW529" s="219"/>
      <c r="AX529" s="219"/>
      <c r="AY529" s="219"/>
      <c r="AZ529" s="219"/>
      <c r="BA529" s="219"/>
      <c r="BB529" s="219"/>
      <c r="BC529" s="219"/>
      <c r="BD529" s="219"/>
      <c r="BE529" s="219"/>
      <c r="BF529" s="219"/>
      <c r="BG529" s="219"/>
      <c r="BH529" s="219"/>
      <c r="BI529" s="219"/>
      <c r="BJ529" s="219"/>
      <c r="BK529" s="219"/>
      <c r="BL529" s="219"/>
      <c r="BM529" s="219"/>
      <c r="BN529" s="219"/>
      <c r="BO529" s="219"/>
      <c r="BP529" s="219"/>
      <c r="BQ529" s="219"/>
      <c r="BR529" s="219"/>
      <c r="BS529" s="219"/>
      <c r="BT529" s="219"/>
      <c r="BU529" s="219"/>
      <c r="BV529" s="219"/>
      <c r="BW529" s="219"/>
      <c r="BX529" s="219"/>
      <c r="BY529" s="219"/>
      <c r="BZ529" s="219"/>
      <c r="CA529" s="219"/>
      <c r="CB529" s="219"/>
      <c r="CC529" s="219"/>
      <c r="CD529" s="219"/>
      <c r="CE529" s="219"/>
      <c r="CF529" s="219"/>
      <c r="CG529" s="59"/>
      <c r="CH529" s="59"/>
      <c r="CI529" s="59"/>
      <c r="CJ529" s="59"/>
      <c r="CK529" s="59"/>
      <c r="CL529" s="59"/>
      <c r="CM529" s="59"/>
    </row>
    <row r="530" spans="1:105" s="1" customFormat="1" ht="21" customHeight="1" thickBot="1" x14ac:dyDescent="0.25">
      <c r="A530" s="361"/>
      <c r="B530" s="166"/>
      <c r="C530" s="279"/>
      <c r="D530" s="705"/>
      <c r="E530" s="706"/>
      <c r="F530" s="803">
        <v>80</v>
      </c>
      <c r="G530" s="677"/>
      <c r="H530" s="677"/>
      <c r="I530" s="677"/>
      <c r="J530" s="677"/>
      <c r="K530" s="677"/>
      <c r="L530" s="677"/>
      <c r="M530" s="677"/>
      <c r="N530" s="677"/>
      <c r="O530" s="677"/>
      <c r="P530" s="677"/>
      <c r="Q530" s="677"/>
      <c r="R530" s="677"/>
      <c r="S530" s="677"/>
      <c r="T530" s="677"/>
      <c r="U530" s="677"/>
      <c r="V530" s="677"/>
      <c r="W530" s="677"/>
      <c r="X530" s="677"/>
      <c r="Y530" s="677"/>
      <c r="Z530" s="678"/>
      <c r="AA530" s="10"/>
      <c r="AB530" s="59"/>
      <c r="AC530" s="219"/>
      <c r="AD530" s="222"/>
      <c r="AE530" s="225"/>
      <c r="AF530" s="219"/>
      <c r="AG530" s="219"/>
      <c r="AH530" s="219"/>
      <c r="AI530" s="219"/>
      <c r="AJ530" s="219"/>
      <c r="AK530" s="219"/>
      <c r="AL530" s="219"/>
      <c r="AM530" s="219"/>
      <c r="AN530" s="219"/>
      <c r="AO530" s="219"/>
      <c r="AP530" s="219"/>
      <c r="AQ530" s="219"/>
      <c r="AR530" s="219"/>
      <c r="AS530" s="219"/>
      <c r="AT530" s="219"/>
      <c r="AU530" s="219"/>
      <c r="AV530" s="219"/>
      <c r="AW530" s="219"/>
      <c r="AX530" s="219"/>
      <c r="AY530" s="219"/>
      <c r="AZ530" s="219"/>
      <c r="BA530" s="219"/>
      <c r="BB530" s="219"/>
      <c r="BC530" s="219"/>
      <c r="BD530" s="219"/>
      <c r="BE530" s="219"/>
      <c r="BF530" s="219"/>
      <c r="BG530" s="219"/>
      <c r="BH530" s="219"/>
      <c r="BI530" s="219"/>
      <c r="BJ530" s="219"/>
      <c r="BK530" s="219"/>
      <c r="BL530" s="219"/>
      <c r="BM530" s="219"/>
      <c r="BN530" s="219"/>
      <c r="BO530" s="219"/>
      <c r="BP530" s="219"/>
      <c r="BQ530" s="219"/>
      <c r="BR530" s="219"/>
      <c r="BS530" s="219"/>
      <c r="BT530" s="219"/>
      <c r="BU530" s="219"/>
      <c r="BV530" s="219"/>
      <c r="BW530" s="219"/>
      <c r="BX530" s="219"/>
      <c r="BY530" s="219"/>
      <c r="BZ530" s="219"/>
      <c r="CA530" s="219"/>
      <c r="CB530" s="219"/>
      <c r="CC530" s="219"/>
      <c r="CD530" s="219"/>
      <c r="CE530" s="219"/>
      <c r="CF530" s="219"/>
      <c r="CG530" s="59"/>
      <c r="CH530" s="59"/>
      <c r="CI530" s="59"/>
      <c r="CJ530" s="59"/>
      <c r="CK530" s="59"/>
      <c r="CL530" s="59"/>
      <c r="CM530" s="59"/>
    </row>
    <row r="531" spans="1:105" s="1" customFormat="1" ht="30" customHeight="1" thickBot="1" x14ac:dyDescent="0.25">
      <c r="A531" s="358"/>
      <c r="B531" s="333" t="s">
        <v>216</v>
      </c>
      <c r="C531" s="172" t="s">
        <v>527</v>
      </c>
      <c r="D531" s="29" t="s">
        <v>569</v>
      </c>
      <c r="E531" s="52"/>
      <c r="F531" s="29" t="s">
        <v>569</v>
      </c>
      <c r="G531" s="52"/>
      <c r="H531" s="29" t="s">
        <v>569</v>
      </c>
      <c r="I531" s="314"/>
      <c r="J531" s="29"/>
      <c r="K531" s="315"/>
      <c r="L531" s="316"/>
      <c r="M531" s="314"/>
      <c r="N531" s="317"/>
      <c r="O531" s="315"/>
      <c r="P531" s="316"/>
      <c r="Q531" s="314"/>
      <c r="R531" s="317"/>
      <c r="S531" s="315"/>
      <c r="T531" s="316"/>
      <c r="U531" s="314"/>
      <c r="V531" s="317"/>
      <c r="W531" s="315"/>
      <c r="X531" s="176"/>
      <c r="Y531" s="176"/>
      <c r="Z531" s="388"/>
      <c r="AA531" s="10"/>
      <c r="AB531" s="59"/>
      <c r="AC531" s="219"/>
      <c r="AD531" s="222"/>
      <c r="AE531" s="225"/>
      <c r="AF531" s="219"/>
      <c r="AG531" s="219"/>
      <c r="AH531" s="219"/>
      <c r="AI531" s="219"/>
      <c r="AJ531" s="219"/>
      <c r="AK531" s="219"/>
      <c r="AL531" s="219"/>
      <c r="AM531" s="219"/>
      <c r="AN531" s="219"/>
      <c r="AO531" s="219"/>
      <c r="AP531" s="219"/>
      <c r="AQ531" s="219"/>
      <c r="AR531" s="219"/>
      <c r="AS531" s="219"/>
      <c r="AT531" s="219"/>
      <c r="AU531" s="219"/>
      <c r="AV531" s="219"/>
      <c r="AW531" s="219"/>
      <c r="AX531" s="219"/>
      <c r="AY531" s="219"/>
      <c r="AZ531" s="219"/>
      <c r="BA531" s="219"/>
      <c r="BB531" s="219"/>
      <c r="BC531" s="219"/>
      <c r="BD531" s="219"/>
      <c r="BE531" s="219"/>
      <c r="BF531" s="219"/>
      <c r="BG531" s="219"/>
      <c r="BH531" s="219"/>
      <c r="BI531" s="219"/>
      <c r="BJ531" s="219"/>
      <c r="BK531" s="219"/>
      <c r="BL531" s="219"/>
      <c r="BM531" s="219"/>
      <c r="BN531" s="219"/>
      <c r="BO531" s="219"/>
      <c r="BP531" s="219"/>
      <c r="BQ531" s="219"/>
      <c r="BR531" s="219"/>
      <c r="BS531" s="219"/>
      <c r="BT531" s="219"/>
      <c r="BU531" s="219"/>
      <c r="BV531" s="219"/>
      <c r="BW531" s="219"/>
      <c r="BX531" s="219"/>
      <c r="BY531" s="219"/>
      <c r="BZ531" s="219"/>
      <c r="CA531" s="219"/>
      <c r="CB531" s="219"/>
      <c r="CC531" s="219"/>
      <c r="CD531" s="219"/>
      <c r="CE531" s="219"/>
      <c r="CF531" s="219"/>
      <c r="CG531" s="59"/>
      <c r="CH531" s="59"/>
      <c r="CI531" s="59"/>
      <c r="CJ531" s="59"/>
      <c r="CK531" s="59"/>
      <c r="CL531" s="59"/>
      <c r="CM531" s="59"/>
    </row>
    <row r="532" spans="1:105" s="1" customFormat="1" ht="45" customHeight="1" x14ac:dyDescent="0.2">
      <c r="A532" s="372"/>
      <c r="B532" s="261" t="s">
        <v>528</v>
      </c>
      <c r="C532" s="137" t="s">
        <v>133</v>
      </c>
      <c r="D532" s="633"/>
      <c r="E532" s="688"/>
      <c r="F532" s="633"/>
      <c r="G532" s="688"/>
      <c r="H532" s="633"/>
      <c r="I532" s="688"/>
      <c r="J532" s="633"/>
      <c r="K532" s="688"/>
      <c r="L532" s="633"/>
      <c r="M532" s="688"/>
      <c r="N532" s="633"/>
      <c r="O532" s="688"/>
      <c r="P532" s="633"/>
      <c r="Q532" s="688"/>
      <c r="R532" s="633"/>
      <c r="S532" s="688"/>
      <c r="T532" s="633"/>
      <c r="U532" s="688"/>
      <c r="V532" s="633"/>
      <c r="W532" s="688"/>
      <c r="X532" s="165"/>
      <c r="Y532" s="109">
        <f t="shared" ref="Y532:Y539" si="60">IF(OR(D532="s",F532="s",H532="s",J532="s",L532="s",N532="s",P532="s",R532="s",T532="s",V532="s"), 0, IF(OR(D532="a",F532="a",H532="a",J532="a",L532="a",N532="a",P532="a",R532="a",T532="a",V532="a"),Z532,0))</f>
        <v>0</v>
      </c>
      <c r="Z532" s="371">
        <v>10</v>
      </c>
      <c r="AA532" s="10">
        <f t="shared" ref="AA532:AA539" si="61">COUNTIF(D532:W532,"a")+COUNTIF(D532:W532,"s")</f>
        <v>0</v>
      </c>
      <c r="AB532" s="249"/>
      <c r="AC532" s="219"/>
      <c r="AD532" s="222" t="s">
        <v>52</v>
      </c>
      <c r="AE532" s="219"/>
      <c r="AF532" s="219"/>
      <c r="AG532" s="219"/>
      <c r="AH532" s="219"/>
      <c r="AI532" s="219"/>
      <c r="AJ532" s="219"/>
      <c r="AK532" s="219"/>
      <c r="AL532" s="219"/>
      <c r="AM532" s="219"/>
      <c r="AN532" s="219"/>
      <c r="AO532" s="219"/>
      <c r="AP532" s="219"/>
      <c r="AQ532" s="219"/>
      <c r="AR532" s="219"/>
      <c r="AS532" s="219"/>
      <c r="AT532" s="219"/>
      <c r="AU532" s="219"/>
      <c r="AV532" s="219"/>
      <c r="AW532" s="219"/>
      <c r="AX532" s="219"/>
      <c r="AY532" s="219"/>
      <c r="AZ532" s="219"/>
      <c r="BA532" s="219"/>
      <c r="BB532" s="219"/>
      <c r="BC532" s="219"/>
      <c r="BD532" s="219"/>
      <c r="BE532" s="219"/>
      <c r="BF532" s="219"/>
      <c r="BG532" s="219"/>
      <c r="BH532" s="219"/>
      <c r="BI532" s="219"/>
      <c r="BJ532" s="219"/>
      <c r="BK532" s="219"/>
      <c r="BL532" s="219"/>
      <c r="BM532" s="219"/>
      <c r="BN532" s="219"/>
      <c r="BO532" s="219"/>
      <c r="BP532" s="219"/>
      <c r="BQ532" s="219"/>
      <c r="BR532" s="219"/>
      <c r="BS532" s="219"/>
      <c r="BT532" s="219"/>
      <c r="BU532" s="219"/>
      <c r="BV532" s="219"/>
      <c r="BW532" s="219"/>
      <c r="BX532" s="219"/>
      <c r="BY532" s="219"/>
      <c r="BZ532" s="219"/>
      <c r="CA532" s="219"/>
      <c r="CB532" s="219"/>
      <c r="CC532" s="219"/>
      <c r="CD532" s="219"/>
      <c r="CE532" s="219"/>
      <c r="CF532" s="219"/>
      <c r="CG532" s="59"/>
      <c r="CH532" s="59"/>
      <c r="CI532" s="59"/>
      <c r="CJ532" s="59"/>
      <c r="CK532" s="59"/>
      <c r="CL532" s="59"/>
      <c r="CM532" s="59"/>
    </row>
    <row r="533" spans="1:105" s="1" customFormat="1" ht="27.95" customHeight="1" x14ac:dyDescent="0.2">
      <c r="A533" s="372"/>
      <c r="B533" s="245" t="s">
        <v>529</v>
      </c>
      <c r="C533" s="140" t="s">
        <v>530</v>
      </c>
      <c r="D533" s="626"/>
      <c r="E533" s="673"/>
      <c r="F533" s="626"/>
      <c r="G533" s="673"/>
      <c r="H533" s="626"/>
      <c r="I533" s="673"/>
      <c r="J533" s="626"/>
      <c r="K533" s="673"/>
      <c r="L533" s="626"/>
      <c r="M533" s="673"/>
      <c r="N533" s="626"/>
      <c r="O533" s="673"/>
      <c r="P533" s="626"/>
      <c r="Q533" s="673"/>
      <c r="R533" s="626"/>
      <c r="S533" s="673"/>
      <c r="T533" s="626"/>
      <c r="U533" s="673"/>
      <c r="V533" s="626"/>
      <c r="W533" s="673"/>
      <c r="X533" s="165"/>
      <c r="Y533" s="110">
        <f t="shared" si="60"/>
        <v>0</v>
      </c>
      <c r="Z533" s="369">
        <v>10</v>
      </c>
      <c r="AA533" s="10">
        <f t="shared" si="61"/>
        <v>0</v>
      </c>
      <c r="AB533" s="249"/>
      <c r="AC533" s="219"/>
      <c r="AD533" s="222"/>
      <c r="AE533" s="219"/>
      <c r="AF533" s="219"/>
      <c r="AG533" s="219"/>
      <c r="AH533" s="219"/>
      <c r="AI533" s="219"/>
      <c r="AJ533" s="219"/>
      <c r="AK533" s="219"/>
      <c r="AL533" s="219"/>
      <c r="AM533" s="219"/>
      <c r="AN533" s="219"/>
      <c r="AO533" s="219"/>
      <c r="AP533" s="219"/>
      <c r="AQ533" s="219"/>
      <c r="AR533" s="219"/>
      <c r="AS533" s="219"/>
      <c r="AT533" s="219"/>
      <c r="AU533" s="219"/>
      <c r="AV533" s="219"/>
      <c r="AW533" s="219"/>
      <c r="AX533" s="219"/>
      <c r="AY533" s="219"/>
      <c r="AZ533" s="219"/>
      <c r="BA533" s="219"/>
      <c r="BB533" s="219"/>
      <c r="BC533" s="219"/>
      <c r="BD533" s="219"/>
      <c r="BE533" s="219"/>
      <c r="BF533" s="219"/>
      <c r="BG533" s="219"/>
      <c r="BH533" s="219"/>
      <c r="BI533" s="219"/>
      <c r="BJ533" s="219"/>
      <c r="BK533" s="219"/>
      <c r="BL533" s="219"/>
      <c r="BM533" s="219"/>
      <c r="BN533" s="219"/>
      <c r="BO533" s="219"/>
      <c r="BP533" s="219"/>
      <c r="BQ533" s="219"/>
      <c r="BR533" s="219"/>
      <c r="BS533" s="219"/>
      <c r="BT533" s="219"/>
      <c r="BU533" s="219"/>
      <c r="BV533" s="219"/>
      <c r="BW533" s="219"/>
      <c r="BX533" s="219"/>
      <c r="BY533" s="219"/>
      <c r="BZ533" s="219"/>
      <c r="CA533" s="219"/>
      <c r="CB533" s="219"/>
      <c r="CC533" s="219"/>
      <c r="CD533" s="219"/>
      <c r="CE533" s="219"/>
      <c r="CF533" s="219"/>
      <c r="CG533" s="59"/>
      <c r="CH533" s="59"/>
      <c r="CI533" s="59"/>
      <c r="CJ533" s="59"/>
      <c r="CK533" s="59"/>
      <c r="CL533" s="59"/>
      <c r="CM533" s="59"/>
    </row>
    <row r="534" spans="1:105" s="1" customFormat="1" ht="45" customHeight="1" x14ac:dyDescent="0.2">
      <c r="A534" s="372"/>
      <c r="B534" s="239" t="s">
        <v>531</v>
      </c>
      <c r="C534" s="133" t="s">
        <v>532</v>
      </c>
      <c r="D534" s="626"/>
      <c r="E534" s="673"/>
      <c r="F534" s="626"/>
      <c r="G534" s="673"/>
      <c r="H534" s="626"/>
      <c r="I534" s="673"/>
      <c r="J534" s="626"/>
      <c r="K534" s="673"/>
      <c r="L534" s="626"/>
      <c r="M534" s="673"/>
      <c r="N534" s="626"/>
      <c r="O534" s="673"/>
      <c r="P534" s="626"/>
      <c r="Q534" s="673"/>
      <c r="R534" s="626"/>
      <c r="S534" s="673"/>
      <c r="T534" s="626"/>
      <c r="U534" s="673"/>
      <c r="V534" s="626"/>
      <c r="W534" s="673"/>
      <c r="X534" s="165"/>
      <c r="Y534" s="110">
        <f t="shared" si="60"/>
        <v>0</v>
      </c>
      <c r="Z534" s="369">
        <v>10</v>
      </c>
      <c r="AA534" s="10">
        <f t="shared" si="61"/>
        <v>0</v>
      </c>
      <c r="AB534" s="249"/>
      <c r="AC534" s="219"/>
      <c r="AD534" s="222"/>
      <c r="AE534" s="219"/>
      <c r="AF534" s="219"/>
      <c r="AG534" s="219"/>
      <c r="AH534" s="219"/>
      <c r="AI534" s="219"/>
      <c r="AJ534" s="219"/>
      <c r="AK534" s="219"/>
      <c r="AL534" s="219"/>
      <c r="AM534" s="219"/>
      <c r="AN534" s="219"/>
      <c r="AO534" s="219"/>
      <c r="AP534" s="219"/>
      <c r="AQ534" s="219"/>
      <c r="AR534" s="219"/>
      <c r="AS534" s="219"/>
      <c r="AT534" s="219"/>
      <c r="AU534" s="219"/>
      <c r="AV534" s="219"/>
      <c r="AW534" s="219"/>
      <c r="AX534" s="219"/>
      <c r="AY534" s="219"/>
      <c r="AZ534" s="219"/>
      <c r="BA534" s="219"/>
      <c r="BB534" s="219"/>
      <c r="BC534" s="219"/>
      <c r="BD534" s="219"/>
      <c r="BE534" s="219"/>
      <c r="BF534" s="219"/>
      <c r="BG534" s="219"/>
      <c r="BH534" s="219"/>
      <c r="BI534" s="219"/>
      <c r="BJ534" s="219"/>
      <c r="BK534" s="219"/>
      <c r="BL534" s="219"/>
      <c r="BM534" s="219"/>
      <c r="BN534" s="219"/>
      <c r="BO534" s="219"/>
      <c r="BP534" s="219"/>
      <c r="BQ534" s="219"/>
      <c r="BR534" s="219"/>
      <c r="BS534" s="219"/>
      <c r="BT534" s="219"/>
      <c r="BU534" s="219"/>
      <c r="BV534" s="219"/>
      <c r="BW534" s="219"/>
      <c r="BX534" s="219"/>
      <c r="BY534" s="219"/>
      <c r="BZ534" s="219"/>
      <c r="CA534" s="219"/>
      <c r="CB534" s="219"/>
      <c r="CC534" s="219"/>
      <c r="CD534" s="219"/>
      <c r="CE534" s="219"/>
      <c r="CF534" s="219"/>
      <c r="CG534" s="59"/>
      <c r="CH534" s="59"/>
      <c r="CI534" s="59"/>
      <c r="CJ534" s="59"/>
      <c r="CK534" s="59"/>
      <c r="CL534" s="59"/>
      <c r="CM534" s="59"/>
    </row>
    <row r="535" spans="1:105" s="1" customFormat="1" ht="45" customHeight="1" x14ac:dyDescent="0.2">
      <c r="A535" s="372"/>
      <c r="B535" s="239" t="s">
        <v>533</v>
      </c>
      <c r="C535" s="133" t="s">
        <v>534</v>
      </c>
      <c r="D535" s="626"/>
      <c r="E535" s="673"/>
      <c r="F535" s="626"/>
      <c r="G535" s="673"/>
      <c r="H535" s="626"/>
      <c r="I535" s="673"/>
      <c r="J535" s="626"/>
      <c r="K535" s="673"/>
      <c r="L535" s="626"/>
      <c r="M535" s="673"/>
      <c r="N535" s="626"/>
      <c r="O535" s="673"/>
      <c r="P535" s="626"/>
      <c r="Q535" s="673"/>
      <c r="R535" s="626"/>
      <c r="S535" s="673"/>
      <c r="T535" s="626"/>
      <c r="U535" s="673"/>
      <c r="V535" s="626"/>
      <c r="W535" s="673"/>
      <c r="X535" s="165"/>
      <c r="Y535" s="110">
        <f t="shared" si="60"/>
        <v>0</v>
      </c>
      <c r="Z535" s="369">
        <v>5</v>
      </c>
      <c r="AA535" s="10">
        <f t="shared" si="61"/>
        <v>0</v>
      </c>
      <c r="AB535" s="249"/>
      <c r="AC535" s="219"/>
      <c r="AD535" s="222"/>
      <c r="AE535" s="219"/>
      <c r="AF535" s="219"/>
      <c r="AG535" s="219"/>
      <c r="AH535" s="219"/>
      <c r="AI535" s="219"/>
      <c r="AJ535" s="219"/>
      <c r="AK535" s="219"/>
      <c r="AL535" s="219"/>
      <c r="AM535" s="219"/>
      <c r="AN535" s="219"/>
      <c r="AO535" s="219"/>
      <c r="AP535" s="219"/>
      <c r="AQ535" s="219"/>
      <c r="AR535" s="219"/>
      <c r="AS535" s="219"/>
      <c r="AT535" s="219"/>
      <c r="AU535" s="219"/>
      <c r="AV535" s="219"/>
      <c r="AW535" s="219"/>
      <c r="AX535" s="219"/>
      <c r="AY535" s="219"/>
      <c r="AZ535" s="219"/>
      <c r="BA535" s="219"/>
      <c r="BB535" s="219"/>
      <c r="BC535" s="219"/>
      <c r="BD535" s="219"/>
      <c r="BE535" s="219"/>
      <c r="BF535" s="219"/>
      <c r="BG535" s="219"/>
      <c r="BH535" s="219"/>
      <c r="BI535" s="219"/>
      <c r="BJ535" s="219"/>
      <c r="BK535" s="219"/>
      <c r="BL535" s="219"/>
      <c r="BM535" s="219"/>
      <c r="BN535" s="219"/>
      <c r="BO535" s="219"/>
      <c r="BP535" s="219"/>
      <c r="BQ535" s="219"/>
      <c r="BR535" s="219"/>
      <c r="BS535" s="219"/>
      <c r="BT535" s="219"/>
      <c r="BU535" s="219"/>
      <c r="BV535" s="219"/>
      <c r="BW535" s="219"/>
      <c r="BX535" s="219"/>
      <c r="BY535" s="219"/>
      <c r="BZ535" s="219"/>
      <c r="CA535" s="219"/>
      <c r="CB535" s="219"/>
      <c r="CC535" s="219"/>
      <c r="CD535" s="219"/>
      <c r="CE535" s="219"/>
      <c r="CF535" s="219"/>
      <c r="CG535" s="59"/>
      <c r="CH535" s="59"/>
      <c r="CI535" s="59"/>
      <c r="CJ535" s="59"/>
      <c r="CK535" s="59"/>
      <c r="CL535" s="59"/>
      <c r="CM535" s="59"/>
    </row>
    <row r="536" spans="1:105" s="1" customFormat="1" ht="45" customHeight="1" x14ac:dyDescent="0.2">
      <c r="A536" s="372"/>
      <c r="B536" s="245" t="s">
        <v>535</v>
      </c>
      <c r="C536" s="140" t="s">
        <v>536</v>
      </c>
      <c r="D536" s="626"/>
      <c r="E536" s="673"/>
      <c r="F536" s="626"/>
      <c r="G536" s="673"/>
      <c r="H536" s="626"/>
      <c r="I536" s="673"/>
      <c r="J536" s="626"/>
      <c r="K536" s="673"/>
      <c r="L536" s="626"/>
      <c r="M536" s="673"/>
      <c r="N536" s="626"/>
      <c r="O536" s="673"/>
      <c r="P536" s="626"/>
      <c r="Q536" s="673"/>
      <c r="R536" s="626"/>
      <c r="S536" s="673"/>
      <c r="T536" s="626"/>
      <c r="U536" s="673"/>
      <c r="V536" s="626"/>
      <c r="W536" s="673"/>
      <c r="X536" s="165"/>
      <c r="Y536" s="110">
        <f t="shared" si="60"/>
        <v>0</v>
      </c>
      <c r="Z536" s="369">
        <v>10</v>
      </c>
      <c r="AA536" s="10">
        <f t="shared" si="61"/>
        <v>0</v>
      </c>
      <c r="AB536" s="249"/>
      <c r="AC536" s="219"/>
      <c r="AD536" s="222" t="s">
        <v>52</v>
      </c>
      <c r="AE536" s="219"/>
      <c r="AF536" s="219"/>
      <c r="AG536" s="219"/>
      <c r="AH536" s="219"/>
      <c r="AI536" s="219"/>
      <c r="AJ536" s="219"/>
      <c r="AK536" s="219"/>
      <c r="AL536" s="219"/>
      <c r="AM536" s="219"/>
      <c r="AN536" s="219"/>
      <c r="AO536" s="219"/>
      <c r="AP536" s="219"/>
      <c r="AQ536" s="219"/>
      <c r="AR536" s="219"/>
      <c r="AS536" s="219"/>
      <c r="AT536" s="219"/>
      <c r="AU536" s="219"/>
      <c r="AV536" s="219"/>
      <c r="AW536" s="219"/>
      <c r="AX536" s="219"/>
      <c r="AY536" s="219"/>
      <c r="AZ536" s="219"/>
      <c r="BA536" s="219"/>
      <c r="BB536" s="219"/>
      <c r="BC536" s="219"/>
      <c r="BD536" s="219"/>
      <c r="BE536" s="219"/>
      <c r="BF536" s="219"/>
      <c r="BG536" s="219"/>
      <c r="BH536" s="219"/>
      <c r="BI536" s="219"/>
      <c r="BJ536" s="219"/>
      <c r="BK536" s="219"/>
      <c r="BL536" s="219"/>
      <c r="BM536" s="219"/>
      <c r="BN536" s="219"/>
      <c r="BO536" s="219"/>
      <c r="BP536" s="219"/>
      <c r="BQ536" s="219"/>
      <c r="BR536" s="219"/>
      <c r="BS536" s="219"/>
      <c r="BT536" s="219"/>
      <c r="BU536" s="219"/>
      <c r="BV536" s="219"/>
      <c r="BW536" s="219"/>
      <c r="BX536" s="219"/>
      <c r="BY536" s="219"/>
      <c r="BZ536" s="219"/>
      <c r="CA536" s="219"/>
      <c r="CB536" s="219"/>
      <c r="CC536" s="219"/>
      <c r="CD536" s="219"/>
      <c r="CE536" s="219"/>
      <c r="CF536" s="219"/>
      <c r="CG536" s="59"/>
      <c r="CH536" s="59"/>
      <c r="CI536" s="59"/>
      <c r="CJ536" s="59"/>
      <c r="CK536" s="59"/>
      <c r="CL536" s="59"/>
      <c r="CM536" s="59"/>
    </row>
    <row r="537" spans="1:105" s="1" customFormat="1" ht="27.95" customHeight="1" x14ac:dyDescent="0.15">
      <c r="A537" s="372"/>
      <c r="B537" s="239" t="s">
        <v>537</v>
      </c>
      <c r="C537" s="136" t="s">
        <v>538</v>
      </c>
      <c r="D537" s="668"/>
      <c r="E537" s="672"/>
      <c r="F537" s="668"/>
      <c r="G537" s="672"/>
      <c r="H537" s="668"/>
      <c r="I537" s="672"/>
      <c r="J537" s="668"/>
      <c r="K537" s="672"/>
      <c r="L537" s="668"/>
      <c r="M537" s="672"/>
      <c r="N537" s="668"/>
      <c r="O537" s="672"/>
      <c r="P537" s="668"/>
      <c r="Q537" s="672"/>
      <c r="R537" s="668"/>
      <c r="S537" s="672"/>
      <c r="T537" s="668"/>
      <c r="U537" s="672"/>
      <c r="V537" s="668"/>
      <c r="W537" s="672"/>
      <c r="X537" s="165"/>
      <c r="Y537" s="110">
        <f t="shared" si="60"/>
        <v>0</v>
      </c>
      <c r="Z537" s="369">
        <v>10</v>
      </c>
      <c r="AA537" s="10">
        <f t="shared" si="61"/>
        <v>0</v>
      </c>
      <c r="AB537" s="249"/>
      <c r="AC537" s="219"/>
      <c r="AD537" s="222"/>
      <c r="AE537" s="219"/>
      <c r="AF537" s="219"/>
      <c r="AG537" s="219"/>
      <c r="AH537" s="219"/>
      <c r="AI537" s="219"/>
      <c r="AJ537" s="219"/>
      <c r="AK537" s="219"/>
      <c r="AL537" s="219"/>
      <c r="AM537" s="219"/>
      <c r="AN537" s="219"/>
      <c r="AO537" s="219"/>
      <c r="AP537" s="219"/>
      <c r="AQ537" s="219"/>
      <c r="AR537" s="219"/>
      <c r="AS537" s="219"/>
      <c r="AT537" s="219"/>
      <c r="AU537" s="219"/>
      <c r="AV537" s="219"/>
      <c r="AW537" s="219"/>
      <c r="AX537" s="219"/>
      <c r="AY537" s="219"/>
      <c r="AZ537" s="219"/>
      <c r="BA537" s="219"/>
      <c r="BB537" s="219"/>
      <c r="BC537" s="219"/>
      <c r="BD537" s="219"/>
      <c r="BE537" s="219"/>
      <c r="BF537" s="219"/>
      <c r="BG537" s="219"/>
      <c r="BH537" s="219"/>
      <c r="BI537" s="219"/>
      <c r="BJ537" s="219"/>
      <c r="BK537" s="219"/>
      <c r="BL537" s="219"/>
      <c r="BM537" s="219"/>
      <c r="BN537" s="219"/>
      <c r="BO537" s="219"/>
      <c r="BP537" s="219"/>
      <c r="BQ537" s="219"/>
      <c r="BR537" s="219"/>
      <c r="BS537" s="219"/>
      <c r="BT537" s="219"/>
      <c r="BU537" s="219"/>
      <c r="BV537" s="219"/>
      <c r="BW537" s="219"/>
      <c r="BX537" s="219"/>
      <c r="BY537" s="219"/>
      <c r="BZ537" s="219"/>
      <c r="CA537" s="219"/>
      <c r="CB537" s="219"/>
      <c r="CC537" s="219"/>
      <c r="CD537" s="219"/>
      <c r="CE537" s="219"/>
      <c r="CF537" s="219"/>
      <c r="CG537" s="59"/>
      <c r="CH537" s="59"/>
      <c r="CI537" s="59"/>
      <c r="CJ537" s="59"/>
      <c r="CK537" s="59"/>
      <c r="CL537" s="59"/>
      <c r="CM537" s="59"/>
    </row>
    <row r="538" spans="1:105" s="1" customFormat="1" ht="45" customHeight="1" x14ac:dyDescent="0.15">
      <c r="A538" s="372"/>
      <c r="B538" s="245" t="s">
        <v>539</v>
      </c>
      <c r="C538" s="140" t="s">
        <v>540</v>
      </c>
      <c r="D538" s="668"/>
      <c r="E538" s="672"/>
      <c r="F538" s="668"/>
      <c r="G538" s="672"/>
      <c r="H538" s="668"/>
      <c r="I538" s="672"/>
      <c r="J538" s="668"/>
      <c r="K538" s="672"/>
      <c r="L538" s="668"/>
      <c r="M538" s="672"/>
      <c r="N538" s="668"/>
      <c r="O538" s="672"/>
      <c r="P538" s="668"/>
      <c r="Q538" s="672"/>
      <c r="R538" s="668"/>
      <c r="S538" s="672"/>
      <c r="T538" s="668"/>
      <c r="U538" s="672"/>
      <c r="V538" s="668"/>
      <c r="W538" s="672"/>
      <c r="X538" s="165"/>
      <c r="Y538" s="110">
        <f t="shared" si="60"/>
        <v>0</v>
      </c>
      <c r="Z538" s="369">
        <v>10</v>
      </c>
      <c r="AA538" s="10">
        <f t="shared" si="61"/>
        <v>0</v>
      </c>
      <c r="AB538" s="249"/>
      <c r="AC538" s="219"/>
      <c r="AD538" s="222" t="s">
        <v>52</v>
      </c>
      <c r="AE538" s="225"/>
      <c r="AF538" s="219"/>
      <c r="AG538" s="219"/>
      <c r="AH538" s="219"/>
      <c r="AI538" s="219"/>
      <c r="AJ538" s="219"/>
      <c r="AK538" s="219"/>
      <c r="AL538" s="219"/>
      <c r="AM538" s="219"/>
      <c r="AN538" s="219"/>
      <c r="AO538" s="219"/>
      <c r="AP538" s="219"/>
      <c r="AQ538" s="219"/>
      <c r="AR538" s="219"/>
      <c r="AS538" s="219"/>
      <c r="AT538" s="219"/>
      <c r="AU538" s="219"/>
      <c r="AV538" s="219"/>
      <c r="AW538" s="219"/>
      <c r="AX538" s="219"/>
      <c r="AY538" s="219"/>
      <c r="AZ538" s="219"/>
      <c r="BA538" s="219"/>
      <c r="BB538" s="219"/>
      <c r="BC538" s="219"/>
      <c r="BD538" s="219"/>
      <c r="BE538" s="219"/>
      <c r="BF538" s="219"/>
      <c r="BG538" s="219"/>
      <c r="BH538" s="219"/>
      <c r="BI538" s="219"/>
      <c r="BJ538" s="219"/>
      <c r="BK538" s="219"/>
      <c r="BL538" s="219"/>
      <c r="BM538" s="219"/>
      <c r="BN538" s="219"/>
      <c r="BO538" s="219"/>
      <c r="BP538" s="219"/>
      <c r="BQ538" s="219"/>
      <c r="BR538" s="219"/>
      <c r="BS538" s="219"/>
      <c r="BT538" s="219"/>
      <c r="BU538" s="219"/>
      <c r="BV538" s="219"/>
      <c r="BW538" s="219"/>
      <c r="BX538" s="219"/>
      <c r="BY538" s="219"/>
      <c r="BZ538" s="219"/>
      <c r="CA538" s="219"/>
      <c r="CB538" s="219"/>
      <c r="CC538" s="219"/>
      <c r="CD538" s="219"/>
      <c r="CE538" s="219"/>
      <c r="CF538" s="219"/>
      <c r="CG538" s="59"/>
      <c r="CH538" s="59"/>
      <c r="CI538" s="59"/>
      <c r="CJ538" s="59"/>
      <c r="CK538" s="59"/>
      <c r="CL538" s="59"/>
      <c r="CM538" s="59"/>
    </row>
    <row r="539" spans="1:105" s="1" customFormat="1" ht="45" customHeight="1" thickBot="1" x14ac:dyDescent="0.2">
      <c r="A539" s="372"/>
      <c r="B539" s="239" t="s">
        <v>541</v>
      </c>
      <c r="C539" s="133" t="s">
        <v>219</v>
      </c>
      <c r="D539" s="621"/>
      <c r="E539" s="670"/>
      <c r="F539" s="621"/>
      <c r="G539" s="670"/>
      <c r="H539" s="621"/>
      <c r="I539" s="670"/>
      <c r="J539" s="621"/>
      <c r="K539" s="670"/>
      <c r="L539" s="621"/>
      <c r="M539" s="670"/>
      <c r="N539" s="621"/>
      <c r="O539" s="670"/>
      <c r="P539" s="621"/>
      <c r="Q539" s="670"/>
      <c r="R539" s="621"/>
      <c r="S539" s="670"/>
      <c r="T539" s="621"/>
      <c r="U539" s="670"/>
      <c r="V539" s="621"/>
      <c r="W539" s="670"/>
      <c r="X539" s="165"/>
      <c r="Y539" s="110">
        <f t="shared" si="60"/>
        <v>0</v>
      </c>
      <c r="Z539" s="369">
        <v>10</v>
      </c>
      <c r="AA539" s="10">
        <f t="shared" si="61"/>
        <v>0</v>
      </c>
      <c r="AB539" s="249"/>
      <c r="AC539" s="219"/>
      <c r="AD539" s="222"/>
      <c r="AE539" s="225"/>
      <c r="AF539" s="219"/>
      <c r="AG539" s="219"/>
      <c r="AH539" s="219"/>
      <c r="AI539" s="219"/>
      <c r="AJ539" s="219"/>
      <c r="AK539" s="219"/>
      <c r="AL539" s="219"/>
      <c r="AM539" s="219"/>
      <c r="AN539" s="219"/>
      <c r="AO539" s="219"/>
      <c r="AP539" s="219"/>
      <c r="AQ539" s="219"/>
      <c r="AR539" s="219"/>
      <c r="AS539" s="219"/>
      <c r="AT539" s="219"/>
      <c r="AU539" s="219"/>
      <c r="AV539" s="219"/>
      <c r="AW539" s="219"/>
      <c r="AX539" s="219"/>
      <c r="AY539" s="219"/>
      <c r="AZ539" s="219"/>
      <c r="BA539" s="219"/>
      <c r="BB539" s="219"/>
      <c r="BC539" s="219"/>
      <c r="BD539" s="219"/>
      <c r="BE539" s="219"/>
      <c r="BF539" s="219"/>
      <c r="BG539" s="219"/>
      <c r="BH539" s="219"/>
      <c r="BI539" s="219"/>
      <c r="BJ539" s="219"/>
      <c r="BK539" s="219"/>
      <c r="BL539" s="219"/>
      <c r="BM539" s="219"/>
      <c r="BN539" s="219"/>
      <c r="BO539" s="219"/>
      <c r="BP539" s="219"/>
      <c r="BQ539" s="219"/>
      <c r="BR539" s="219"/>
      <c r="BS539" s="219"/>
      <c r="BT539" s="219"/>
      <c r="BU539" s="219"/>
      <c r="BV539" s="219"/>
      <c r="BW539" s="219"/>
      <c r="BX539" s="219"/>
      <c r="BY539" s="219"/>
      <c r="BZ539" s="219"/>
      <c r="CA539" s="219"/>
      <c r="CB539" s="219"/>
      <c r="CC539" s="219"/>
      <c r="CD539" s="219"/>
      <c r="CE539" s="219"/>
      <c r="CF539" s="219"/>
      <c r="CG539" s="59"/>
      <c r="CH539" s="59"/>
      <c r="CI539" s="59"/>
      <c r="CJ539" s="59"/>
      <c r="CK539" s="59"/>
      <c r="CL539" s="59"/>
      <c r="CM539" s="59"/>
    </row>
    <row r="540" spans="1:105" s="1" customFormat="1" ht="21" customHeight="1" thickTop="1" thickBot="1" x14ac:dyDescent="0.25">
      <c r="A540" s="372"/>
      <c r="B540" s="61"/>
      <c r="C540" s="136"/>
      <c r="D540" s="679" t="s">
        <v>198</v>
      </c>
      <c r="E540" s="683"/>
      <c r="F540" s="683"/>
      <c r="G540" s="683"/>
      <c r="H540" s="683"/>
      <c r="I540" s="683"/>
      <c r="J540" s="683"/>
      <c r="K540" s="683"/>
      <c r="L540" s="683"/>
      <c r="M540" s="683"/>
      <c r="N540" s="683"/>
      <c r="O540" s="683"/>
      <c r="P540" s="683"/>
      <c r="Q540" s="683"/>
      <c r="R540" s="683"/>
      <c r="S540" s="683"/>
      <c r="T540" s="683"/>
      <c r="U540" s="683"/>
      <c r="V540" s="683"/>
      <c r="W540" s="683"/>
      <c r="X540" s="684"/>
      <c r="Y540" s="22">
        <f>SUM(Y532:Y539)</f>
        <v>0</v>
      </c>
      <c r="Z540" s="370">
        <f>SUM(Z532:Z539)</f>
        <v>75</v>
      </c>
      <c r="AA540" s="10"/>
      <c r="AB540" s="59"/>
      <c r="AC540" s="219"/>
      <c r="AD540" s="222"/>
      <c r="AE540" s="219"/>
      <c r="AF540" s="219"/>
      <c r="AG540" s="219"/>
      <c r="AH540" s="219"/>
      <c r="AI540" s="219"/>
      <c r="AJ540" s="219"/>
      <c r="AK540" s="219"/>
      <c r="AL540" s="219"/>
      <c r="AM540" s="219"/>
      <c r="AN540" s="219"/>
      <c r="AO540" s="219"/>
      <c r="AP540" s="219"/>
      <c r="AQ540" s="219"/>
      <c r="AR540" s="219"/>
      <c r="AS540" s="219"/>
      <c r="AT540" s="219"/>
      <c r="AU540" s="219"/>
      <c r="AV540" s="219"/>
      <c r="AW540" s="219"/>
      <c r="AX540" s="219"/>
      <c r="AY540" s="219"/>
      <c r="AZ540" s="219"/>
      <c r="BA540" s="219"/>
      <c r="BB540" s="219"/>
      <c r="BC540" s="219"/>
      <c r="BD540" s="219"/>
      <c r="BE540" s="219"/>
      <c r="BF540" s="219"/>
      <c r="BG540" s="219"/>
      <c r="BH540" s="219"/>
      <c r="BI540" s="219"/>
      <c r="BJ540" s="219"/>
      <c r="BK540" s="219"/>
      <c r="BL540" s="219"/>
      <c r="BM540" s="219"/>
      <c r="BN540" s="219"/>
      <c r="BO540" s="219"/>
      <c r="BP540" s="219"/>
      <c r="BQ540" s="219"/>
      <c r="BR540" s="219"/>
      <c r="BS540" s="219"/>
      <c r="BT540" s="219"/>
      <c r="BU540" s="219"/>
      <c r="BV540" s="219"/>
      <c r="BW540" s="219"/>
      <c r="BX540" s="219"/>
      <c r="BY540" s="219"/>
      <c r="BZ540" s="219"/>
      <c r="CA540" s="219"/>
      <c r="CB540" s="219"/>
      <c r="CC540" s="219"/>
      <c r="CD540" s="219"/>
      <c r="CE540" s="219"/>
      <c r="CF540" s="219"/>
      <c r="CG540" s="59"/>
      <c r="CH540" s="59"/>
      <c r="CI540" s="59"/>
      <c r="CJ540" s="59"/>
      <c r="CK540" s="59"/>
      <c r="CL540" s="59"/>
      <c r="CM540" s="59"/>
    </row>
    <row r="541" spans="1:105" s="1" customFormat="1" ht="21" customHeight="1" thickBot="1" x14ac:dyDescent="0.25">
      <c r="A541" s="372"/>
      <c r="B541" s="166"/>
      <c r="C541" s="279"/>
      <c r="D541" s="705"/>
      <c r="E541" s="706"/>
      <c r="F541" s="850">
        <v>30</v>
      </c>
      <c r="G541" s="851"/>
      <c r="H541" s="851"/>
      <c r="I541" s="851"/>
      <c r="J541" s="851"/>
      <c r="K541" s="851"/>
      <c r="L541" s="851"/>
      <c r="M541" s="851"/>
      <c r="N541" s="851"/>
      <c r="O541" s="851"/>
      <c r="P541" s="851"/>
      <c r="Q541" s="851"/>
      <c r="R541" s="851"/>
      <c r="S541" s="851"/>
      <c r="T541" s="851"/>
      <c r="U541" s="851"/>
      <c r="V541" s="851"/>
      <c r="W541" s="851"/>
      <c r="X541" s="851"/>
      <c r="Y541" s="851"/>
      <c r="Z541" s="852"/>
      <c r="AA541" s="10"/>
      <c r="AB541" s="59"/>
      <c r="AC541" s="219"/>
      <c r="AD541" s="222"/>
      <c r="AE541" s="225"/>
      <c r="AF541" s="219"/>
      <c r="AG541" s="219"/>
      <c r="AH541" s="219"/>
      <c r="AI541" s="219"/>
      <c r="AJ541" s="219"/>
      <c r="AK541" s="219"/>
      <c r="AL541" s="219"/>
      <c r="AM541" s="219"/>
      <c r="AN541" s="219"/>
      <c r="AO541" s="219"/>
      <c r="AP541" s="219"/>
      <c r="AQ541" s="219"/>
      <c r="AR541" s="219"/>
      <c r="AS541" s="219"/>
      <c r="AT541" s="219"/>
      <c r="AU541" s="219"/>
      <c r="AV541" s="219"/>
      <c r="AW541" s="219"/>
      <c r="AX541" s="219"/>
      <c r="AY541" s="219"/>
      <c r="AZ541" s="219"/>
      <c r="BA541" s="219"/>
      <c r="BB541" s="219"/>
      <c r="BC541" s="219"/>
      <c r="BD541" s="219"/>
      <c r="BE541" s="219"/>
      <c r="BF541" s="219"/>
      <c r="BG541" s="219"/>
      <c r="BH541" s="219"/>
      <c r="BI541" s="219"/>
      <c r="BJ541" s="219"/>
      <c r="BK541" s="219"/>
      <c r="BL541" s="219"/>
      <c r="BM541" s="219"/>
      <c r="BN541" s="219"/>
      <c r="BO541" s="219"/>
      <c r="BP541" s="219"/>
      <c r="BQ541" s="219"/>
      <c r="BR541" s="219"/>
      <c r="BS541" s="219"/>
      <c r="BT541" s="219"/>
      <c r="BU541" s="219"/>
      <c r="BV541" s="219"/>
      <c r="BW541" s="219"/>
      <c r="BX541" s="219"/>
      <c r="BY541" s="219"/>
      <c r="BZ541" s="219"/>
      <c r="CA541" s="219"/>
      <c r="CB541" s="219"/>
      <c r="CC541" s="219"/>
      <c r="CD541" s="219"/>
      <c r="CE541" s="219"/>
      <c r="CF541" s="219"/>
      <c r="CG541" s="59"/>
      <c r="CH541" s="59"/>
      <c r="CI541" s="59"/>
      <c r="CJ541" s="59"/>
      <c r="CK541" s="59"/>
      <c r="CL541" s="59"/>
      <c r="CM541" s="59"/>
    </row>
    <row r="542" spans="1:105" ht="30" customHeight="1" thickBot="1" x14ac:dyDescent="0.25">
      <c r="A542" s="372"/>
      <c r="B542" s="269" t="s">
        <v>78</v>
      </c>
      <c r="C542" s="177" t="s">
        <v>196</v>
      </c>
      <c r="D542" s="178"/>
      <c r="E542" s="179"/>
      <c r="F542" s="178"/>
      <c r="G542" s="179"/>
      <c r="H542" s="29" t="s">
        <v>569</v>
      </c>
      <c r="I542" s="179"/>
      <c r="J542" s="178"/>
      <c r="K542" s="179"/>
      <c r="L542" s="178"/>
      <c r="M542" s="179"/>
      <c r="N542" s="178"/>
      <c r="O542" s="179"/>
      <c r="P542" s="29" t="s">
        <v>569</v>
      </c>
      <c r="Q542" s="179"/>
      <c r="R542" s="178"/>
      <c r="S542" s="179"/>
      <c r="T542" s="178"/>
      <c r="U542" s="179"/>
      <c r="V542" s="178"/>
      <c r="W542" s="179"/>
      <c r="X542" s="68"/>
      <c r="Y542" s="180"/>
      <c r="Z542" s="344"/>
      <c r="AA542" s="59"/>
      <c r="AD542" s="229"/>
      <c r="CN542"/>
      <c r="CO542"/>
      <c r="CP542"/>
      <c r="CQ542"/>
      <c r="CR542"/>
      <c r="CS542"/>
      <c r="CT542"/>
      <c r="CU542"/>
      <c r="CV542"/>
      <c r="CW542"/>
      <c r="CX542"/>
      <c r="CY542"/>
      <c r="CZ542"/>
      <c r="DA542"/>
    </row>
    <row r="543" spans="1:105" ht="45" customHeight="1" x14ac:dyDescent="0.2">
      <c r="A543" s="372"/>
      <c r="B543" s="261" t="s">
        <v>499</v>
      </c>
      <c r="C543" s="141" t="s">
        <v>581</v>
      </c>
      <c r="D543" s="633"/>
      <c r="E543" s="688"/>
      <c r="F543" s="633"/>
      <c r="G543" s="688"/>
      <c r="H543" s="633"/>
      <c r="I543" s="688"/>
      <c r="J543" s="633"/>
      <c r="K543" s="688"/>
      <c r="L543" s="633"/>
      <c r="M543" s="688"/>
      <c r="N543" s="633"/>
      <c r="O543" s="688"/>
      <c r="P543" s="633"/>
      <c r="Q543" s="688"/>
      <c r="R543" s="633"/>
      <c r="S543" s="688"/>
      <c r="T543" s="633"/>
      <c r="U543" s="688"/>
      <c r="V543" s="633"/>
      <c r="W543" s="688"/>
      <c r="X543" s="113"/>
      <c r="Y543" s="102">
        <f t="shared" ref="Y543:Y552" si="62">IF(OR(D543="s",F543="s",H543="s",J543="s",L543="s",N543="s",P543="s",R543="s",T543="s",V543="s"), 0, IF(OR(D543="a",F543="a",H543="a",J543="a",L543="a",N543="a",P543="a",R543="a",T543="a",V543="a"),Z543,0))</f>
        <v>0</v>
      </c>
      <c r="Z543" s="369">
        <v>10</v>
      </c>
      <c r="AA543" s="56">
        <f t="shared" ref="AA543:AA550" si="63">COUNTIF(D543:W543,"a")+COUNTIF(D543:W543,"s")</f>
        <v>0</v>
      </c>
      <c r="AB543" s="249"/>
      <c r="AD543" s="229" t="s">
        <v>52</v>
      </c>
      <c r="CN543"/>
      <c r="CO543"/>
      <c r="CP543"/>
      <c r="CQ543"/>
      <c r="CR543"/>
      <c r="CS543"/>
      <c r="CT543"/>
      <c r="CU543"/>
      <c r="CV543"/>
      <c r="CW543"/>
      <c r="CX543"/>
      <c r="CY543"/>
      <c r="CZ543"/>
      <c r="DA543"/>
    </row>
    <row r="544" spans="1:105" ht="27.95" customHeight="1" x14ac:dyDescent="0.2">
      <c r="A544" s="372"/>
      <c r="B544" s="261" t="s">
        <v>500</v>
      </c>
      <c r="C544" s="142" t="s">
        <v>424</v>
      </c>
      <c r="D544" s="626"/>
      <c r="E544" s="673"/>
      <c r="F544" s="626"/>
      <c r="G544" s="673"/>
      <c r="H544" s="626"/>
      <c r="I544" s="673"/>
      <c r="J544" s="626"/>
      <c r="K544" s="673"/>
      <c r="L544" s="626"/>
      <c r="M544" s="673"/>
      <c r="N544" s="626"/>
      <c r="O544" s="673"/>
      <c r="P544" s="626"/>
      <c r="Q544" s="673"/>
      <c r="R544" s="626"/>
      <c r="S544" s="673"/>
      <c r="T544" s="626"/>
      <c r="U544" s="673"/>
      <c r="V544" s="626"/>
      <c r="W544" s="673"/>
      <c r="X544" s="113"/>
      <c r="Y544" s="103">
        <f t="shared" si="62"/>
        <v>0</v>
      </c>
      <c r="Z544" s="369">
        <v>5</v>
      </c>
      <c r="AA544" s="56">
        <f t="shared" si="63"/>
        <v>0</v>
      </c>
      <c r="AB544" s="249"/>
      <c r="AD544" s="229" t="s">
        <v>52</v>
      </c>
      <c r="CN544"/>
      <c r="CO544"/>
      <c r="CP544"/>
      <c r="CQ544"/>
      <c r="CR544"/>
      <c r="CS544"/>
      <c r="CT544"/>
      <c r="CU544"/>
      <c r="CV544"/>
      <c r="CW544"/>
      <c r="CX544"/>
      <c r="CY544"/>
      <c r="CZ544"/>
      <c r="DA544"/>
    </row>
    <row r="545" spans="1:105" ht="60" customHeight="1" x14ac:dyDescent="0.2">
      <c r="A545" s="372"/>
      <c r="B545" s="245" t="s">
        <v>496</v>
      </c>
      <c r="C545" s="134" t="s">
        <v>488</v>
      </c>
      <c r="D545" s="626"/>
      <c r="E545" s="673"/>
      <c r="F545" s="626"/>
      <c r="G545" s="673"/>
      <c r="H545" s="626"/>
      <c r="I545" s="673"/>
      <c r="J545" s="626"/>
      <c r="K545" s="673"/>
      <c r="L545" s="626"/>
      <c r="M545" s="673"/>
      <c r="N545" s="626"/>
      <c r="O545" s="673"/>
      <c r="P545" s="626"/>
      <c r="Q545" s="673"/>
      <c r="R545" s="626"/>
      <c r="S545" s="673"/>
      <c r="T545" s="626"/>
      <c r="U545" s="673"/>
      <c r="V545" s="626"/>
      <c r="W545" s="673"/>
      <c r="X545" s="113"/>
      <c r="Y545" s="103">
        <f t="shared" si="62"/>
        <v>0</v>
      </c>
      <c r="Z545" s="369">
        <v>10</v>
      </c>
      <c r="AA545" s="56">
        <f t="shared" si="63"/>
        <v>0</v>
      </c>
      <c r="AB545" s="249"/>
      <c r="AD545" s="229"/>
      <c r="CN545"/>
      <c r="CO545"/>
      <c r="CP545"/>
      <c r="CQ545"/>
      <c r="CR545"/>
      <c r="CS545"/>
      <c r="CT545"/>
      <c r="CU545"/>
      <c r="CV545"/>
      <c r="CW545"/>
      <c r="CX545"/>
      <c r="CY545"/>
      <c r="CZ545"/>
      <c r="DA545"/>
    </row>
    <row r="546" spans="1:105" ht="27.95" customHeight="1" x14ac:dyDescent="0.2">
      <c r="A546" s="372"/>
      <c r="B546" s="245" t="s">
        <v>77</v>
      </c>
      <c r="C546" s="134" t="s">
        <v>489</v>
      </c>
      <c r="D546" s="626"/>
      <c r="E546" s="673"/>
      <c r="F546" s="626"/>
      <c r="G546" s="673"/>
      <c r="H546" s="626"/>
      <c r="I546" s="673"/>
      <c r="J546" s="626"/>
      <c r="K546" s="673"/>
      <c r="L546" s="626"/>
      <c r="M546" s="673"/>
      <c r="N546" s="626"/>
      <c r="O546" s="673"/>
      <c r="P546" s="626"/>
      <c r="Q546" s="673"/>
      <c r="R546" s="626"/>
      <c r="S546" s="673"/>
      <c r="T546" s="626"/>
      <c r="U546" s="673"/>
      <c r="V546" s="626"/>
      <c r="W546" s="673"/>
      <c r="X546" s="113"/>
      <c r="Y546" s="103">
        <f t="shared" si="62"/>
        <v>0</v>
      </c>
      <c r="Z546" s="369">
        <v>10</v>
      </c>
      <c r="AA546" s="56">
        <f t="shared" si="63"/>
        <v>0</v>
      </c>
      <c r="AB546" s="249"/>
      <c r="AD546" s="229"/>
      <c r="CN546"/>
      <c r="CO546"/>
      <c r="CP546"/>
      <c r="CQ546"/>
      <c r="CR546"/>
      <c r="CS546"/>
      <c r="CT546"/>
      <c r="CU546"/>
      <c r="CV546"/>
      <c r="CW546"/>
      <c r="CX546"/>
      <c r="CY546"/>
      <c r="CZ546"/>
      <c r="DA546"/>
    </row>
    <row r="547" spans="1:105" ht="45" customHeight="1" x14ac:dyDescent="0.2">
      <c r="A547" s="372"/>
      <c r="B547" s="245" t="s">
        <v>76</v>
      </c>
      <c r="C547" s="134" t="s">
        <v>329</v>
      </c>
      <c r="D547" s="626"/>
      <c r="E547" s="673"/>
      <c r="F547" s="626"/>
      <c r="G547" s="673"/>
      <c r="H547" s="626"/>
      <c r="I547" s="673"/>
      <c r="J547" s="626"/>
      <c r="K547" s="673"/>
      <c r="L547" s="626"/>
      <c r="M547" s="673"/>
      <c r="N547" s="626"/>
      <c r="O547" s="673"/>
      <c r="P547" s="626"/>
      <c r="Q547" s="673"/>
      <c r="R547" s="626"/>
      <c r="S547" s="673"/>
      <c r="T547" s="626"/>
      <c r="U547" s="673"/>
      <c r="V547" s="626"/>
      <c r="W547" s="673"/>
      <c r="X547" s="113"/>
      <c r="Y547" s="103">
        <f t="shared" si="62"/>
        <v>0</v>
      </c>
      <c r="Z547" s="369">
        <v>5</v>
      </c>
      <c r="AA547" s="56">
        <f t="shared" si="63"/>
        <v>0</v>
      </c>
      <c r="AB547" s="249"/>
      <c r="AD547" s="229" t="s">
        <v>52</v>
      </c>
      <c r="CR547"/>
      <c r="CS547"/>
      <c r="CT547"/>
      <c r="CU547"/>
      <c r="CV547"/>
      <c r="CW547"/>
      <c r="CX547"/>
      <c r="CY547"/>
      <c r="CZ547"/>
      <c r="DA547"/>
    </row>
    <row r="548" spans="1:105" ht="45" customHeight="1" x14ac:dyDescent="0.2">
      <c r="A548" s="372"/>
      <c r="B548" s="245" t="s">
        <v>212</v>
      </c>
      <c r="C548" s="134" t="s">
        <v>131</v>
      </c>
      <c r="D548" s="626"/>
      <c r="E548" s="673"/>
      <c r="F548" s="626"/>
      <c r="G548" s="673"/>
      <c r="H548" s="626"/>
      <c r="I548" s="673"/>
      <c r="J548" s="626"/>
      <c r="K548" s="673"/>
      <c r="L548" s="626"/>
      <c r="M548" s="673"/>
      <c r="N548" s="626"/>
      <c r="O548" s="673"/>
      <c r="P548" s="626"/>
      <c r="Q548" s="673"/>
      <c r="R548" s="626"/>
      <c r="S548" s="673"/>
      <c r="T548" s="626"/>
      <c r="U548" s="673"/>
      <c r="V548" s="626"/>
      <c r="W548" s="673"/>
      <c r="X548" s="113"/>
      <c r="Y548" s="103">
        <f t="shared" si="62"/>
        <v>0</v>
      </c>
      <c r="Z548" s="369">
        <v>10</v>
      </c>
      <c r="AA548" s="56">
        <f t="shared" si="63"/>
        <v>0</v>
      </c>
      <c r="AB548" s="249"/>
      <c r="AD548" s="229" t="s">
        <v>52</v>
      </c>
      <c r="CR548"/>
      <c r="CS548"/>
      <c r="CT548"/>
      <c r="CU548"/>
      <c r="CV548"/>
      <c r="CW548"/>
      <c r="CX548"/>
      <c r="CY548"/>
      <c r="CZ548"/>
      <c r="DA548"/>
    </row>
    <row r="549" spans="1:105" ht="45" customHeight="1" x14ac:dyDescent="0.2">
      <c r="A549" s="372"/>
      <c r="B549" s="245" t="s">
        <v>277</v>
      </c>
      <c r="C549" s="134" t="s">
        <v>554</v>
      </c>
      <c r="D549" s="626"/>
      <c r="E549" s="673"/>
      <c r="F549" s="626"/>
      <c r="G549" s="673"/>
      <c r="H549" s="626"/>
      <c r="I549" s="673"/>
      <c r="J549" s="626"/>
      <c r="K549" s="673"/>
      <c r="L549" s="626"/>
      <c r="M549" s="673"/>
      <c r="N549" s="626"/>
      <c r="O549" s="673"/>
      <c r="P549" s="626"/>
      <c r="Q549" s="673"/>
      <c r="R549" s="626"/>
      <c r="S549" s="673"/>
      <c r="T549" s="626"/>
      <c r="U549" s="673"/>
      <c r="V549" s="626"/>
      <c r="W549" s="673"/>
      <c r="X549" s="162"/>
      <c r="Y549" s="103">
        <f>IF(OR(D549="s",F549="s",H549="s",J549="s",L549="s",N549="s",P549="s",R549="s",T549="s",V549="s"), 0, IF(OR(D549="a",F549="a",H549="a",J549="a",L549="a",N549="a",P549="a",R549="a",T549="a",V549="a",X549="NA"),Z549,0))</f>
        <v>0</v>
      </c>
      <c r="Z549" s="369">
        <v>5</v>
      </c>
      <c r="AA549" s="56">
        <f>COUNTIF(D549:W549,"a")+COUNTIF(D549:W549,"s")+COUNTIF(X549,"NA")</f>
        <v>0</v>
      </c>
      <c r="AB549" s="249"/>
      <c r="AD549" s="229" t="s">
        <v>52</v>
      </c>
      <c r="CR549"/>
      <c r="CS549"/>
      <c r="CT549"/>
      <c r="CU549"/>
      <c r="CV549"/>
      <c r="CW549"/>
      <c r="CX549"/>
      <c r="CY549"/>
      <c r="CZ549"/>
      <c r="DA549"/>
    </row>
    <row r="550" spans="1:105" ht="45" customHeight="1" x14ac:dyDescent="0.2">
      <c r="A550" s="372"/>
      <c r="B550" s="245" t="s">
        <v>497</v>
      </c>
      <c r="C550" s="134" t="s">
        <v>93</v>
      </c>
      <c r="D550" s="626"/>
      <c r="E550" s="673"/>
      <c r="F550" s="626"/>
      <c r="G550" s="673"/>
      <c r="H550" s="626"/>
      <c r="I550" s="673"/>
      <c r="J550" s="626"/>
      <c r="K550" s="673"/>
      <c r="L550" s="626"/>
      <c r="M550" s="673"/>
      <c r="N550" s="626"/>
      <c r="O550" s="673"/>
      <c r="P550" s="626"/>
      <c r="Q550" s="673"/>
      <c r="R550" s="626"/>
      <c r="S550" s="673"/>
      <c r="T550" s="626"/>
      <c r="U550" s="673"/>
      <c r="V550" s="626"/>
      <c r="W550" s="673"/>
      <c r="X550" s="113"/>
      <c r="Y550" s="103">
        <f t="shared" si="62"/>
        <v>0</v>
      </c>
      <c r="Z550" s="369">
        <v>10</v>
      </c>
      <c r="AA550" s="56">
        <f t="shared" si="63"/>
        <v>0</v>
      </c>
      <c r="AB550" s="249"/>
      <c r="AD550" s="229" t="s">
        <v>52</v>
      </c>
      <c r="CR550"/>
      <c r="CS550"/>
      <c r="CT550"/>
      <c r="CU550"/>
      <c r="CV550"/>
      <c r="CW550"/>
      <c r="CX550"/>
      <c r="CY550"/>
      <c r="CZ550"/>
      <c r="DA550"/>
    </row>
    <row r="551" spans="1:105" ht="27.95" customHeight="1" x14ac:dyDescent="0.2">
      <c r="A551" s="372"/>
      <c r="B551" s="245" t="s">
        <v>130</v>
      </c>
      <c r="C551" s="134" t="s">
        <v>498</v>
      </c>
      <c r="D551" s="664"/>
      <c r="E551" s="667"/>
      <c r="F551" s="664"/>
      <c r="G551" s="667"/>
      <c r="H551" s="664"/>
      <c r="I551" s="667"/>
      <c r="J551" s="664"/>
      <c r="K551" s="667"/>
      <c r="L551" s="664"/>
      <c r="M551" s="667"/>
      <c r="N551" s="664"/>
      <c r="O551" s="667"/>
      <c r="P551" s="664"/>
      <c r="Q551" s="667"/>
      <c r="R551" s="664"/>
      <c r="S551" s="667"/>
      <c r="T551" s="664"/>
      <c r="U551" s="667"/>
      <c r="V551" s="664"/>
      <c r="W551" s="667"/>
      <c r="X551" s="197"/>
      <c r="Y551" s="108">
        <f t="shared" si="62"/>
        <v>0</v>
      </c>
      <c r="Z551" s="373">
        <v>10</v>
      </c>
      <c r="AA551" s="56">
        <f>IF((COUNTIF(D551:W551,"a")+COUNTIF(D551:W551,"s"))&gt;0,IF(OR((COUNTIF(D552:W552,"a")+COUNTIF(D552:W552,"s"))),0,COUNTIF(D551:W551,"a")+COUNTIF(D551:W551,"s")),COUNTIF(D551:W551,"a")+COUNTIF(D551:W551,"s"))</f>
        <v>0</v>
      </c>
      <c r="AB551" s="117"/>
      <c r="AD551" s="229"/>
      <c r="CR551"/>
      <c r="CS551"/>
      <c r="CT551"/>
      <c r="CU551"/>
      <c r="CV551"/>
      <c r="CW551"/>
      <c r="CX551"/>
      <c r="CY551"/>
      <c r="CZ551"/>
      <c r="DA551"/>
    </row>
    <row r="552" spans="1:105" ht="27.95" customHeight="1" thickBot="1" x14ac:dyDescent="0.25">
      <c r="A552" s="372"/>
      <c r="B552" s="267" t="s">
        <v>276</v>
      </c>
      <c r="C552" s="143" t="s">
        <v>502</v>
      </c>
      <c r="D552" s="621"/>
      <c r="E552" s="670"/>
      <c r="F552" s="621"/>
      <c r="G552" s="670"/>
      <c r="H552" s="621"/>
      <c r="I552" s="670"/>
      <c r="J552" s="621"/>
      <c r="K552" s="670"/>
      <c r="L552" s="621"/>
      <c r="M552" s="670"/>
      <c r="N552" s="621"/>
      <c r="O552" s="670"/>
      <c r="P552" s="621"/>
      <c r="Q552" s="670"/>
      <c r="R552" s="621"/>
      <c r="S552" s="670"/>
      <c r="T552" s="621"/>
      <c r="U552" s="670"/>
      <c r="V552" s="621"/>
      <c r="W552" s="670"/>
      <c r="X552" s="198"/>
      <c r="Y552" s="193">
        <f t="shared" si="62"/>
        <v>0</v>
      </c>
      <c r="Z552" s="393">
        <v>10</v>
      </c>
      <c r="AA552" s="56">
        <f>IF((COUNTIF(D552:W552,"a")+COUNTIF(D552:W552,"s"))&gt;0,IF((COUNTIF(D551:W551,"a")+COUNTIF(D551:W551,"s"))&gt;0,0,COUNTIF(D552:W552,"a")+COUNTIF(D552:W552,"s")), COUNTIF(D552:W552,"a")+COUNTIF(D552:W552,"s"))</f>
        <v>0</v>
      </c>
      <c r="AB552" s="117"/>
      <c r="AD552" s="229"/>
      <c r="CR552"/>
      <c r="CS552"/>
      <c r="CT552"/>
      <c r="CU552"/>
      <c r="CV552"/>
      <c r="CW552"/>
      <c r="CX552"/>
      <c r="CY552"/>
      <c r="CZ552"/>
      <c r="DA552"/>
    </row>
    <row r="553" spans="1:105" ht="21" customHeight="1" thickTop="1" thickBot="1" x14ac:dyDescent="0.25">
      <c r="A553" s="372"/>
      <c r="B553" s="4"/>
      <c r="C553" s="3"/>
      <c r="D553" s="679" t="s">
        <v>198</v>
      </c>
      <c r="E553" s="680"/>
      <c r="F553" s="680"/>
      <c r="G553" s="680"/>
      <c r="H553" s="680"/>
      <c r="I553" s="680"/>
      <c r="J553" s="680"/>
      <c r="K553" s="680"/>
      <c r="L553" s="680"/>
      <c r="M553" s="680"/>
      <c r="N553" s="680"/>
      <c r="O553" s="680"/>
      <c r="P553" s="680"/>
      <c r="Q553" s="680"/>
      <c r="R553" s="680"/>
      <c r="S553" s="680"/>
      <c r="T553" s="680"/>
      <c r="U553" s="680"/>
      <c r="V553" s="680"/>
      <c r="W553" s="680"/>
      <c r="X553" s="681"/>
      <c r="Y553" s="22">
        <f>SUM(Y543:Y552)</f>
        <v>0</v>
      </c>
      <c r="Z553" s="377">
        <f>SUM(Z543:Z551)</f>
        <v>75</v>
      </c>
      <c r="AA553" s="59"/>
      <c r="AB553" s="59"/>
      <c r="AD553" s="229"/>
      <c r="CR553"/>
      <c r="CS553"/>
      <c r="CT553"/>
      <c r="CU553"/>
      <c r="CV553"/>
      <c r="CW553"/>
      <c r="CX553"/>
      <c r="CY553"/>
      <c r="CZ553"/>
      <c r="DA553"/>
    </row>
    <row r="554" spans="1:105" ht="21" customHeight="1" thickBot="1" x14ac:dyDescent="0.25">
      <c r="A554" s="361"/>
      <c r="B554" s="166"/>
      <c r="C554" s="279"/>
      <c r="D554" s="705"/>
      <c r="E554" s="720"/>
      <c r="F554" s="802">
        <v>45</v>
      </c>
      <c r="G554" s="677"/>
      <c r="H554" s="677"/>
      <c r="I554" s="677"/>
      <c r="J554" s="677"/>
      <c r="K554" s="677"/>
      <c r="L554" s="677"/>
      <c r="M554" s="677"/>
      <c r="N554" s="677"/>
      <c r="O554" s="677"/>
      <c r="P554" s="677"/>
      <c r="Q554" s="677"/>
      <c r="R554" s="677"/>
      <c r="S554" s="677"/>
      <c r="T554" s="677"/>
      <c r="U554" s="677"/>
      <c r="V554" s="677"/>
      <c r="W554" s="677"/>
      <c r="X554" s="677"/>
      <c r="Y554" s="677"/>
      <c r="Z554" s="678"/>
      <c r="AA554" s="59"/>
      <c r="AB554" s="59"/>
      <c r="AD554" s="229"/>
      <c r="CR554"/>
      <c r="CS554"/>
      <c r="CT554"/>
      <c r="CU554"/>
      <c r="CV554"/>
      <c r="CW554"/>
      <c r="CX554"/>
      <c r="CY554"/>
      <c r="CZ554"/>
      <c r="DA554"/>
    </row>
    <row r="555" spans="1:105" s="253" customFormat="1" ht="30" customHeight="1" thickBot="1" x14ac:dyDescent="0.25">
      <c r="A555" s="413"/>
      <c r="B555" s="293" t="s">
        <v>278</v>
      </c>
      <c r="C555" s="172" t="s">
        <v>503</v>
      </c>
      <c r="D555" s="264"/>
      <c r="E555" s="265"/>
      <c r="F555" s="326"/>
      <c r="G555" s="327"/>
      <c r="H555" s="29" t="s">
        <v>569</v>
      </c>
      <c r="I555" s="265"/>
      <c r="J555" s="469"/>
      <c r="K555" s="327"/>
      <c r="L555" s="264"/>
      <c r="M555" s="265"/>
      <c r="N555" s="326"/>
      <c r="O555" s="327"/>
      <c r="P555" s="264"/>
      <c r="Q555" s="265"/>
      <c r="R555" s="326"/>
      <c r="S555" s="327"/>
      <c r="T555" s="264"/>
      <c r="U555" s="265"/>
      <c r="V555" s="326"/>
      <c r="W555" s="327"/>
      <c r="X555" s="328"/>
      <c r="Y555" s="328"/>
      <c r="Z555" s="388"/>
      <c r="AA555" s="60"/>
      <c r="AB555" s="251"/>
      <c r="AC555" s="252"/>
      <c r="AD555" s="222"/>
      <c r="AE555" s="252"/>
      <c r="AF555" s="252"/>
      <c r="AG555" s="252"/>
      <c r="AH555" s="252"/>
      <c r="AI555" s="252"/>
      <c r="AJ555" s="252"/>
      <c r="AK555" s="252"/>
      <c r="AL555" s="252"/>
      <c r="AM555" s="252"/>
      <c r="AN555" s="252"/>
      <c r="AO555" s="252"/>
      <c r="AP555" s="252"/>
      <c r="AQ555" s="252"/>
      <c r="AR555" s="252"/>
      <c r="AS555" s="252"/>
      <c r="AT555" s="252"/>
      <c r="AU555" s="252"/>
      <c r="AV555" s="252"/>
      <c r="AW555" s="252"/>
      <c r="AX555" s="252"/>
      <c r="AY555" s="252"/>
      <c r="AZ555" s="252"/>
      <c r="BA555" s="252"/>
      <c r="BB555" s="252"/>
      <c r="BC555" s="252"/>
      <c r="BD555" s="252"/>
      <c r="BE555" s="252"/>
      <c r="BF555" s="252"/>
      <c r="BG555" s="252"/>
      <c r="BH555" s="252"/>
      <c r="BI555" s="252"/>
      <c r="BJ555" s="252"/>
      <c r="BK555" s="252"/>
      <c r="BL555" s="252"/>
      <c r="BM555" s="252"/>
      <c r="BN555" s="252"/>
      <c r="BO555" s="252"/>
      <c r="BP555" s="252"/>
      <c r="BQ555" s="252"/>
      <c r="BR555" s="252"/>
      <c r="BS555" s="252"/>
      <c r="BT555" s="252"/>
      <c r="BU555" s="252"/>
      <c r="BV555" s="252"/>
      <c r="BW555" s="252"/>
      <c r="BX555" s="252"/>
      <c r="BY555" s="252"/>
      <c r="BZ555" s="252"/>
      <c r="CA555" s="252"/>
      <c r="CB555" s="252"/>
      <c r="CC555" s="252"/>
      <c r="CD555" s="252"/>
      <c r="CE555" s="251"/>
      <c r="CF555" s="251"/>
      <c r="CG555" s="251"/>
      <c r="CH555" s="251"/>
      <c r="CI555" s="251"/>
      <c r="CJ555" s="251"/>
      <c r="CK555" s="251"/>
      <c r="CL555" s="251"/>
      <c r="CM555" s="251"/>
      <c r="CN555" s="251"/>
      <c r="CO555" s="251"/>
      <c r="CP555" s="251"/>
      <c r="CQ555" s="251"/>
    </row>
    <row r="556" spans="1:105" s="253" customFormat="1" ht="45" customHeight="1" x14ac:dyDescent="0.2">
      <c r="A556" s="372"/>
      <c r="B556" s="239" t="s">
        <v>17</v>
      </c>
      <c r="C556" s="133" t="s">
        <v>508</v>
      </c>
      <c r="D556" s="626"/>
      <c r="E556" s="673"/>
      <c r="F556" s="626"/>
      <c r="G556" s="673"/>
      <c r="H556" s="626"/>
      <c r="I556" s="673"/>
      <c r="J556" s="626"/>
      <c r="K556" s="673"/>
      <c r="L556" s="626"/>
      <c r="M556" s="673"/>
      <c r="N556" s="626"/>
      <c r="O556" s="673"/>
      <c r="P556" s="626"/>
      <c r="Q556" s="673"/>
      <c r="R556" s="626"/>
      <c r="S556" s="673"/>
      <c r="T556" s="626"/>
      <c r="U556" s="673"/>
      <c r="V556" s="626"/>
      <c r="W556" s="673"/>
      <c r="X556" s="262"/>
      <c r="Y556" s="110">
        <f t="shared" ref="Y556:Y562" si="64">IF(OR(D556="s",F556="s",H556="s",J556="s",L556="s",N556="s",P556="s",R556="s",T556="s",V556="s"), 0, IF(OR(D556="a",F556="a",H556="a",J556="a",L556="a",N556="a",P556="a",R556="a",T556="a",V556="a"),Z556,0))</f>
        <v>0</v>
      </c>
      <c r="Z556" s="369">
        <v>20</v>
      </c>
      <c r="AA556" s="60">
        <f t="shared" ref="AA556:AA562" si="65">COUNTIF(D556:W556,"a")+COUNTIF(D556:W556,"s")</f>
        <v>0</v>
      </c>
      <c r="AB556" s="249"/>
      <c r="AC556" s="252"/>
      <c r="AD556" s="222" t="s">
        <v>52</v>
      </c>
      <c r="AE556" s="225"/>
      <c r="AF556" s="252"/>
      <c r="AG556" s="252"/>
      <c r="AH556" s="252"/>
      <c r="AI556" s="252"/>
      <c r="AJ556" s="252"/>
      <c r="AK556" s="252"/>
      <c r="AL556" s="252"/>
      <c r="AM556" s="252"/>
      <c r="AN556" s="252"/>
      <c r="AO556" s="252"/>
      <c r="AP556" s="252"/>
      <c r="AQ556" s="252"/>
      <c r="AR556" s="252"/>
      <c r="AS556" s="252"/>
      <c r="AT556" s="252"/>
      <c r="AU556" s="252"/>
      <c r="AV556" s="252"/>
      <c r="AW556" s="252"/>
      <c r="AX556" s="252"/>
      <c r="AY556" s="252"/>
      <c r="AZ556" s="252"/>
      <c r="BA556" s="252"/>
      <c r="BB556" s="252"/>
      <c r="BC556" s="252"/>
      <c r="BD556" s="252"/>
      <c r="BE556" s="252"/>
      <c r="BF556" s="252"/>
      <c r="BG556" s="252"/>
      <c r="BH556" s="252"/>
      <c r="BI556" s="252"/>
      <c r="BJ556" s="252"/>
      <c r="BK556" s="252"/>
      <c r="BL556" s="252"/>
      <c r="BM556" s="252"/>
      <c r="BN556" s="252"/>
      <c r="BO556" s="252"/>
      <c r="BP556" s="252"/>
      <c r="BQ556" s="252"/>
      <c r="BR556" s="252"/>
      <c r="BS556" s="252"/>
      <c r="BT556" s="252"/>
      <c r="BU556" s="252"/>
      <c r="BV556" s="252"/>
      <c r="BW556" s="252"/>
      <c r="BX556" s="252"/>
      <c r="BY556" s="252"/>
      <c r="BZ556" s="252"/>
      <c r="CA556" s="252"/>
      <c r="CB556" s="252"/>
      <c r="CC556" s="252"/>
      <c r="CD556" s="252"/>
      <c r="CE556" s="251"/>
      <c r="CF556" s="251"/>
      <c r="CG556" s="251"/>
      <c r="CH556" s="251"/>
      <c r="CI556" s="251"/>
      <c r="CJ556" s="251"/>
      <c r="CK556" s="251"/>
      <c r="CL556" s="251"/>
      <c r="CM556" s="251"/>
      <c r="CN556" s="251"/>
      <c r="CO556" s="251"/>
      <c r="CP556" s="251"/>
      <c r="CQ556" s="251"/>
    </row>
    <row r="557" spans="1:105" s="253" customFormat="1" ht="27.95" customHeight="1" x14ac:dyDescent="0.2">
      <c r="A557" s="372"/>
      <c r="B557" s="239" t="s">
        <v>501</v>
      </c>
      <c r="C557" s="270" t="s">
        <v>509</v>
      </c>
      <c r="D557" s="626"/>
      <c r="E557" s="673"/>
      <c r="F557" s="626"/>
      <c r="G557" s="673"/>
      <c r="H557" s="626"/>
      <c r="I557" s="673"/>
      <c r="J557" s="626"/>
      <c r="K557" s="673"/>
      <c r="L557" s="626"/>
      <c r="M557" s="673"/>
      <c r="N557" s="626"/>
      <c r="O557" s="673"/>
      <c r="P557" s="626"/>
      <c r="Q557" s="673"/>
      <c r="R557" s="626"/>
      <c r="S557" s="673"/>
      <c r="T557" s="626"/>
      <c r="U557" s="673"/>
      <c r="V557" s="626"/>
      <c r="W557" s="673"/>
      <c r="X557" s="262"/>
      <c r="Y557" s="110">
        <f t="shared" si="64"/>
        <v>0</v>
      </c>
      <c r="Z557" s="369">
        <v>10</v>
      </c>
      <c r="AA557" s="60">
        <f t="shared" si="65"/>
        <v>0</v>
      </c>
      <c r="AB557" s="249"/>
      <c r="AC557" s="252"/>
      <c r="AD557" s="222"/>
      <c r="AE557" s="225"/>
      <c r="AF557" s="252"/>
      <c r="AG557" s="252"/>
      <c r="AH557" s="252"/>
      <c r="AI557" s="252"/>
      <c r="AJ557" s="252"/>
      <c r="AK557" s="252"/>
      <c r="AL557" s="252"/>
      <c r="AM557" s="252"/>
      <c r="AN557" s="252"/>
      <c r="AO557" s="252"/>
      <c r="AP557" s="252"/>
      <c r="AQ557" s="252"/>
      <c r="AR557" s="252"/>
      <c r="AS557" s="252"/>
      <c r="AT557" s="252"/>
      <c r="AU557" s="252"/>
      <c r="AV557" s="252"/>
      <c r="AW557" s="252"/>
      <c r="AX557" s="252"/>
      <c r="AY557" s="252"/>
      <c r="AZ557" s="252"/>
      <c r="BA557" s="252"/>
      <c r="BB557" s="252"/>
      <c r="BC557" s="252"/>
      <c r="BD557" s="252"/>
      <c r="BE557" s="252"/>
      <c r="BF557" s="252"/>
      <c r="BG557" s="252"/>
      <c r="BH557" s="252"/>
      <c r="BI557" s="252"/>
      <c r="BJ557" s="252"/>
      <c r="BK557" s="252"/>
      <c r="BL557" s="252"/>
      <c r="BM557" s="252"/>
      <c r="BN557" s="252"/>
      <c r="BO557" s="252"/>
      <c r="BP557" s="252"/>
      <c r="BQ557" s="252"/>
      <c r="BR557" s="252"/>
      <c r="BS557" s="252"/>
      <c r="BT557" s="252"/>
      <c r="BU557" s="252"/>
      <c r="BV557" s="252"/>
      <c r="BW557" s="252"/>
      <c r="BX557" s="252"/>
      <c r="BY557" s="252"/>
      <c r="BZ557" s="252"/>
      <c r="CA557" s="252"/>
      <c r="CB557" s="252"/>
      <c r="CC557" s="252"/>
      <c r="CD557" s="252"/>
      <c r="CE557" s="251"/>
      <c r="CF557" s="251"/>
      <c r="CG557" s="251"/>
      <c r="CH557" s="251"/>
      <c r="CI557" s="251"/>
      <c r="CJ557" s="251"/>
      <c r="CK557" s="251"/>
      <c r="CL557" s="251"/>
      <c r="CM557" s="251"/>
      <c r="CN557" s="251"/>
      <c r="CO557" s="251"/>
      <c r="CP557" s="251"/>
      <c r="CQ557" s="251"/>
    </row>
    <row r="558" spans="1:105" s="253" customFormat="1" ht="45" customHeight="1" x14ac:dyDescent="0.2">
      <c r="A558" s="372"/>
      <c r="B558" s="239" t="s">
        <v>510</v>
      </c>
      <c r="C558" s="301" t="s">
        <v>511</v>
      </c>
      <c r="D558" s="626"/>
      <c r="E558" s="673"/>
      <c r="F558" s="626"/>
      <c r="G558" s="673"/>
      <c r="H558" s="626"/>
      <c r="I558" s="673"/>
      <c r="J558" s="626"/>
      <c r="K558" s="673"/>
      <c r="L558" s="626"/>
      <c r="M558" s="673"/>
      <c r="N558" s="626"/>
      <c r="O558" s="673"/>
      <c r="P558" s="626"/>
      <c r="Q558" s="673"/>
      <c r="R558" s="626"/>
      <c r="S558" s="673"/>
      <c r="T558" s="626"/>
      <c r="U558" s="673"/>
      <c r="V558" s="626"/>
      <c r="W558" s="673"/>
      <c r="X558" s="188"/>
      <c r="Y558" s="110">
        <f>IF(OR(D558="s",F558="s",H558="s",J558="s",L558="s",N558="s",P558="s",R558="s",T558="s",V558="s"), 0, IF(OR(D558="a",F558="a",H558="a",J558="a",L558="a",N558="a",P558="a",R558="a",T558="a",V558="a",X558="na"),Z558,0))</f>
        <v>0</v>
      </c>
      <c r="Z558" s="369">
        <v>5</v>
      </c>
      <c r="AA558" s="60">
        <f>COUNTIF(D558:W558,"a")+COUNTIF(D558:W558,"s")+COUNTIF(X558,"na")</f>
        <v>0</v>
      </c>
      <c r="AB558" s="249"/>
      <c r="AC558" s="252"/>
      <c r="AD558" s="222"/>
      <c r="AE558" s="225"/>
      <c r="AF558" s="252"/>
      <c r="AG558" s="252"/>
      <c r="AH558" s="252"/>
      <c r="AI558" s="252"/>
      <c r="AJ558" s="252"/>
      <c r="AK558" s="252"/>
      <c r="AL558" s="252"/>
      <c r="AM558" s="252"/>
      <c r="AN558" s="252"/>
      <c r="AO558" s="252"/>
      <c r="AP558" s="252"/>
      <c r="AQ558" s="252"/>
      <c r="AR558" s="252"/>
      <c r="AS558" s="252"/>
      <c r="AT558" s="252"/>
      <c r="AU558" s="252"/>
      <c r="AV558" s="252"/>
      <c r="AW558" s="252"/>
      <c r="AX558" s="252"/>
      <c r="AY558" s="252"/>
      <c r="AZ558" s="252"/>
      <c r="BA558" s="252"/>
      <c r="BB558" s="252"/>
      <c r="BC558" s="252"/>
      <c r="BD558" s="252"/>
      <c r="BE558" s="252"/>
      <c r="BF558" s="252"/>
      <c r="BG558" s="252"/>
      <c r="BH558" s="252"/>
      <c r="BI558" s="252"/>
      <c r="BJ558" s="252"/>
      <c r="BK558" s="252"/>
      <c r="BL558" s="252"/>
      <c r="BM558" s="252"/>
      <c r="BN558" s="252"/>
      <c r="BO558" s="252"/>
      <c r="BP558" s="252"/>
      <c r="BQ558" s="252"/>
      <c r="BR558" s="252"/>
      <c r="BS558" s="252"/>
      <c r="BT558" s="252"/>
      <c r="BU558" s="252"/>
      <c r="BV558" s="252"/>
      <c r="BW558" s="252"/>
      <c r="BX558" s="252"/>
      <c r="BY558" s="252"/>
      <c r="BZ558" s="252"/>
      <c r="CA558" s="252"/>
      <c r="CB558" s="252"/>
      <c r="CC558" s="252"/>
      <c r="CD558" s="252"/>
      <c r="CE558" s="251"/>
      <c r="CF558" s="251"/>
      <c r="CG558" s="251"/>
      <c r="CH558" s="251"/>
      <c r="CI558" s="251"/>
      <c r="CJ558" s="251"/>
      <c r="CK558" s="251"/>
      <c r="CL558" s="251"/>
      <c r="CM558" s="251"/>
      <c r="CN558" s="251"/>
      <c r="CO558" s="251"/>
      <c r="CP558" s="251"/>
      <c r="CQ558" s="251"/>
    </row>
    <row r="559" spans="1:105" s="253" customFormat="1" ht="45" customHeight="1" x14ac:dyDescent="0.2">
      <c r="A559" s="372"/>
      <c r="B559" s="239" t="s">
        <v>512</v>
      </c>
      <c r="C559" s="133" t="s">
        <v>513</v>
      </c>
      <c r="D559" s="668"/>
      <c r="E559" s="672"/>
      <c r="F559" s="668"/>
      <c r="G559" s="672"/>
      <c r="H559" s="668"/>
      <c r="I559" s="672"/>
      <c r="J559" s="668"/>
      <c r="K559" s="672"/>
      <c r="L559" s="668"/>
      <c r="M559" s="672"/>
      <c r="N559" s="668"/>
      <c r="O559" s="672"/>
      <c r="P559" s="668"/>
      <c r="Q559" s="672"/>
      <c r="R559" s="668"/>
      <c r="S559" s="672"/>
      <c r="T559" s="668"/>
      <c r="U559" s="672"/>
      <c r="V559" s="668"/>
      <c r="W559" s="672"/>
      <c r="X559" s="262"/>
      <c r="Y559" s="110">
        <f t="shared" si="64"/>
        <v>0</v>
      </c>
      <c r="Z559" s="369">
        <v>20</v>
      </c>
      <c r="AA559" s="60">
        <f t="shared" si="65"/>
        <v>0</v>
      </c>
      <c r="AB559" s="249"/>
      <c r="AC559" s="252"/>
      <c r="AD559" s="222"/>
      <c r="AE559" s="225"/>
      <c r="AF559" s="252"/>
      <c r="AG559" s="252"/>
      <c r="AH559" s="252"/>
      <c r="AI559" s="252"/>
      <c r="AJ559" s="252"/>
      <c r="AK559" s="252"/>
      <c r="AL559" s="252"/>
      <c r="AM559" s="252"/>
      <c r="AN559" s="252"/>
      <c r="AO559" s="252"/>
      <c r="AP559" s="252"/>
      <c r="AQ559" s="252"/>
      <c r="AR559" s="252"/>
      <c r="AS559" s="252"/>
      <c r="AT559" s="252"/>
      <c r="AU559" s="252"/>
      <c r="AV559" s="252"/>
      <c r="AW559" s="252"/>
      <c r="AX559" s="252"/>
      <c r="AY559" s="252"/>
      <c r="AZ559" s="252"/>
      <c r="BA559" s="252"/>
      <c r="BB559" s="252"/>
      <c r="BC559" s="252"/>
      <c r="BD559" s="252"/>
      <c r="BE559" s="252"/>
      <c r="BF559" s="252"/>
      <c r="BG559" s="252"/>
      <c r="BH559" s="252"/>
      <c r="BI559" s="252"/>
      <c r="BJ559" s="252"/>
      <c r="BK559" s="252"/>
      <c r="BL559" s="252"/>
      <c r="BM559" s="252"/>
      <c r="BN559" s="252"/>
      <c r="BO559" s="252"/>
      <c r="BP559" s="252"/>
      <c r="BQ559" s="252"/>
      <c r="BR559" s="252"/>
      <c r="BS559" s="252"/>
      <c r="BT559" s="252"/>
      <c r="BU559" s="252"/>
      <c r="BV559" s="252"/>
      <c r="BW559" s="252"/>
      <c r="BX559" s="252"/>
      <c r="BY559" s="252"/>
      <c r="BZ559" s="252"/>
      <c r="CA559" s="252"/>
      <c r="CB559" s="252"/>
      <c r="CC559" s="252"/>
      <c r="CD559" s="252"/>
      <c r="CE559" s="251"/>
      <c r="CF559" s="251"/>
      <c r="CG559" s="251"/>
      <c r="CH559" s="251"/>
      <c r="CI559" s="251"/>
      <c r="CJ559" s="251"/>
      <c r="CK559" s="251"/>
      <c r="CL559" s="251"/>
      <c r="CM559" s="251"/>
      <c r="CN559" s="251"/>
      <c r="CO559" s="251"/>
      <c r="CP559" s="251"/>
      <c r="CQ559" s="251"/>
    </row>
    <row r="560" spans="1:105" s="253" customFormat="1" ht="67.7" customHeight="1" x14ac:dyDescent="0.2">
      <c r="A560" s="372"/>
      <c r="B560" s="239" t="s">
        <v>347</v>
      </c>
      <c r="C560" s="133" t="s">
        <v>514</v>
      </c>
      <c r="D560" s="626"/>
      <c r="E560" s="673"/>
      <c r="F560" s="626"/>
      <c r="G560" s="673"/>
      <c r="H560" s="626"/>
      <c r="I560" s="673"/>
      <c r="J560" s="626"/>
      <c r="K560" s="673"/>
      <c r="L560" s="626"/>
      <c r="M560" s="673"/>
      <c r="N560" s="626"/>
      <c r="O560" s="673"/>
      <c r="P560" s="626"/>
      <c r="Q560" s="673"/>
      <c r="R560" s="626"/>
      <c r="S560" s="673"/>
      <c r="T560" s="626"/>
      <c r="U560" s="673"/>
      <c r="V560" s="626"/>
      <c r="W560" s="673"/>
      <c r="X560" s="262"/>
      <c r="Y560" s="110">
        <f t="shared" si="64"/>
        <v>0</v>
      </c>
      <c r="Z560" s="369">
        <v>10</v>
      </c>
      <c r="AA560" s="60">
        <f>IF((COUNTIF(D560:W560,"a")+COUNTIF(D560:W560,"s")+COUNTIF(X560,"na"))&gt;0,IF(OR((COUNTIF(D561:W561,"a")+COUNTIF(D561:W561,"s"))),0,COUNTIF(D560:W560,"a")+COUNTIF(D560:W560,"s")+COUNTIF(X560,"na")),COUNTIF(D560:W560,"a")+COUNTIF(D560:W560,"s")+COUNTIF(X560,"na"))</f>
        <v>0</v>
      </c>
      <c r="AB560" s="249"/>
      <c r="AC560" s="252"/>
      <c r="AD560" s="222"/>
      <c r="AE560" s="225"/>
      <c r="AF560" s="252"/>
      <c r="AG560" s="252"/>
      <c r="AH560" s="252"/>
      <c r="AI560" s="252"/>
      <c r="AJ560" s="252"/>
      <c r="AK560" s="252"/>
      <c r="AL560" s="252"/>
      <c r="AM560" s="252"/>
      <c r="AN560" s="252"/>
      <c r="AO560" s="252"/>
      <c r="AP560" s="252"/>
      <c r="AQ560" s="252"/>
      <c r="AR560" s="252"/>
      <c r="AS560" s="252"/>
      <c r="AT560" s="252"/>
      <c r="AU560" s="252"/>
      <c r="AV560" s="252"/>
      <c r="AW560" s="252"/>
      <c r="AX560" s="252"/>
      <c r="AY560" s="252"/>
      <c r="AZ560" s="252"/>
      <c r="BA560" s="252"/>
      <c r="BB560" s="252"/>
      <c r="BC560" s="252"/>
      <c r="BD560" s="252"/>
      <c r="BE560" s="252"/>
      <c r="BF560" s="252"/>
      <c r="BG560" s="252"/>
      <c r="BH560" s="252"/>
      <c r="BI560" s="252"/>
      <c r="BJ560" s="252"/>
      <c r="BK560" s="252"/>
      <c r="BL560" s="252"/>
      <c r="BM560" s="252"/>
      <c r="BN560" s="252"/>
      <c r="BO560" s="252"/>
      <c r="BP560" s="252"/>
      <c r="BQ560" s="252"/>
      <c r="BR560" s="252"/>
      <c r="BS560" s="252"/>
      <c r="BT560" s="252"/>
      <c r="BU560" s="252"/>
      <c r="BV560" s="252"/>
      <c r="BW560" s="252"/>
      <c r="BX560" s="252"/>
      <c r="BY560" s="252"/>
      <c r="BZ560" s="252"/>
      <c r="CA560" s="252"/>
      <c r="CB560" s="252"/>
      <c r="CC560" s="252"/>
      <c r="CD560" s="252"/>
      <c r="CE560" s="251"/>
      <c r="CF560" s="251"/>
      <c r="CG560" s="251"/>
      <c r="CH560" s="251"/>
      <c r="CI560" s="251"/>
      <c r="CJ560" s="251"/>
      <c r="CK560" s="251"/>
      <c r="CL560" s="251"/>
      <c r="CM560" s="251"/>
      <c r="CN560" s="251"/>
      <c r="CO560" s="251"/>
      <c r="CP560" s="251"/>
      <c r="CQ560" s="251"/>
    </row>
    <row r="561" spans="1:95" s="253" customFormat="1" ht="67.7" customHeight="1" x14ac:dyDescent="0.2">
      <c r="A561" s="372"/>
      <c r="B561" s="479" t="s">
        <v>753</v>
      </c>
      <c r="C561" s="480" t="s">
        <v>754</v>
      </c>
      <c r="D561" s="626"/>
      <c r="E561" s="673"/>
      <c r="F561" s="626"/>
      <c r="G561" s="673"/>
      <c r="H561" s="626"/>
      <c r="I561" s="673"/>
      <c r="J561" s="626"/>
      <c r="K561" s="673"/>
      <c r="L561" s="626"/>
      <c r="M561" s="673"/>
      <c r="N561" s="626"/>
      <c r="O561" s="673"/>
      <c r="P561" s="626"/>
      <c r="Q561" s="673"/>
      <c r="R561" s="626"/>
      <c r="S561" s="673"/>
      <c r="T561" s="626"/>
      <c r="U561" s="673"/>
      <c r="V561" s="626"/>
      <c r="W561" s="673"/>
      <c r="X561" s="262"/>
      <c r="Y561" s="175">
        <f>IF(OR(D561="s",F561="s",H561="s",J561="s",L561="s",N561="s",P561="s",R561="s",T561="s",V561="s"), 0, IF(OR(D561="a",F561="a",H561="a",J561="a",L561="a",N561="a",P561="a",R561="a",T561="a",V561="a"),Z561,0))</f>
        <v>0</v>
      </c>
      <c r="Z561" s="369">
        <v>10</v>
      </c>
      <c r="AA561" s="60">
        <f>IF((COUNTIF(D561:W561,"a")+COUNTIF(D561:W561,"s"))&gt;0,IF(OR((COUNTIF(D560:W560,"a")+COUNTIF(D560:W560,"s")+COUNTIF(X560,"na"))),0,COUNTIF(D561:W561,"a")+COUNTIF(D561:W561,"s")),COUNTIF(D561:W561,"a")+COUNTIF(D561:W561,"s"))</f>
        <v>0</v>
      </c>
      <c r="AB561" s="249"/>
      <c r="AC561" s="252"/>
      <c r="AD561" s="222" t="s">
        <v>52</v>
      </c>
      <c r="AE561" s="225"/>
      <c r="AF561" s="252"/>
      <c r="AG561" s="252"/>
      <c r="AH561" s="252"/>
      <c r="AI561" s="252"/>
      <c r="AJ561" s="252"/>
      <c r="AK561" s="252"/>
      <c r="AL561" s="252"/>
      <c r="AM561" s="252"/>
      <c r="AN561" s="252"/>
      <c r="AO561" s="252"/>
      <c r="AP561" s="252"/>
      <c r="AQ561" s="252"/>
      <c r="AR561" s="252"/>
      <c r="AS561" s="252"/>
      <c r="AT561" s="252"/>
      <c r="AU561" s="252"/>
      <c r="AV561" s="252"/>
      <c r="AW561" s="252"/>
      <c r="AX561" s="252"/>
      <c r="AY561" s="252"/>
      <c r="AZ561" s="252"/>
      <c r="BA561" s="252"/>
      <c r="BB561" s="252"/>
      <c r="BC561" s="252"/>
      <c r="BD561" s="252"/>
      <c r="BE561" s="252"/>
      <c r="BF561" s="252"/>
      <c r="BG561" s="252"/>
      <c r="BH561" s="252"/>
      <c r="BI561" s="252"/>
      <c r="BJ561" s="252"/>
      <c r="BK561" s="252"/>
      <c r="BL561" s="252"/>
      <c r="BM561" s="252"/>
      <c r="BN561" s="252"/>
      <c r="BO561" s="252"/>
      <c r="BP561" s="252"/>
      <c r="BQ561" s="252"/>
      <c r="BR561" s="252"/>
      <c r="BS561" s="252"/>
      <c r="BT561" s="252"/>
      <c r="BU561" s="252"/>
      <c r="BV561" s="252"/>
      <c r="BW561" s="252"/>
      <c r="BX561" s="252"/>
      <c r="BY561" s="252"/>
      <c r="BZ561" s="252"/>
      <c r="CA561" s="252"/>
      <c r="CB561" s="252"/>
      <c r="CC561" s="252"/>
      <c r="CD561" s="252"/>
      <c r="CE561" s="251"/>
      <c r="CF561" s="251"/>
      <c r="CG561" s="251"/>
      <c r="CH561" s="251"/>
      <c r="CI561" s="251"/>
      <c r="CJ561" s="251"/>
      <c r="CK561" s="251"/>
      <c r="CL561" s="251"/>
      <c r="CM561" s="251"/>
      <c r="CN561" s="251"/>
      <c r="CO561" s="251"/>
      <c r="CP561" s="251"/>
      <c r="CQ561" s="251"/>
    </row>
    <row r="562" spans="1:95" s="253" customFormat="1" ht="45" customHeight="1" thickBot="1" x14ac:dyDescent="0.25">
      <c r="A562" s="372"/>
      <c r="B562" s="239" t="s">
        <v>447</v>
      </c>
      <c r="C562" s="133" t="s">
        <v>422</v>
      </c>
      <c r="D562" s="668"/>
      <c r="E562" s="672"/>
      <c r="F562" s="668"/>
      <c r="G562" s="672"/>
      <c r="H562" s="668"/>
      <c r="I562" s="672"/>
      <c r="J562" s="668"/>
      <c r="K562" s="672"/>
      <c r="L562" s="668"/>
      <c r="M562" s="672"/>
      <c r="N562" s="668"/>
      <c r="O562" s="672"/>
      <c r="P562" s="668"/>
      <c r="Q562" s="672"/>
      <c r="R562" s="668"/>
      <c r="S562" s="672"/>
      <c r="T562" s="668"/>
      <c r="U562" s="672"/>
      <c r="V562" s="668"/>
      <c r="W562" s="672"/>
      <c r="X562" s="262"/>
      <c r="Y562" s="110">
        <f t="shared" si="64"/>
        <v>0</v>
      </c>
      <c r="Z562" s="369">
        <v>10</v>
      </c>
      <c r="AA562" s="60">
        <f t="shared" si="65"/>
        <v>0</v>
      </c>
      <c r="AB562" s="249"/>
      <c r="AC562" s="252"/>
      <c r="AD562" s="222" t="s">
        <v>52</v>
      </c>
      <c r="AE562" s="252"/>
      <c r="AF562" s="252"/>
      <c r="AG562" s="252"/>
      <c r="AH562" s="252"/>
      <c r="AI562" s="252"/>
      <c r="AJ562" s="252"/>
      <c r="AK562" s="252"/>
      <c r="AL562" s="252"/>
      <c r="AM562" s="252"/>
      <c r="AN562" s="252"/>
      <c r="AO562" s="252"/>
      <c r="AP562" s="252"/>
      <c r="AQ562" s="252"/>
      <c r="AR562" s="252"/>
      <c r="AS562" s="252"/>
      <c r="AT562" s="252"/>
      <c r="AU562" s="252"/>
      <c r="AV562" s="252"/>
      <c r="AW562" s="252"/>
      <c r="AX562" s="252"/>
      <c r="AY562" s="252"/>
      <c r="AZ562" s="252"/>
      <c r="BA562" s="252"/>
      <c r="BB562" s="252"/>
      <c r="BC562" s="252"/>
      <c r="BD562" s="252"/>
      <c r="BE562" s="252"/>
      <c r="BF562" s="252"/>
      <c r="BG562" s="252"/>
      <c r="BH562" s="252"/>
      <c r="BI562" s="252"/>
      <c r="BJ562" s="252"/>
      <c r="BK562" s="252"/>
      <c r="BL562" s="252"/>
      <c r="BM562" s="252"/>
      <c r="BN562" s="252"/>
      <c r="BO562" s="252"/>
      <c r="BP562" s="252"/>
      <c r="BQ562" s="252"/>
      <c r="BR562" s="252"/>
      <c r="BS562" s="252"/>
      <c r="BT562" s="252"/>
      <c r="BU562" s="252"/>
      <c r="BV562" s="252"/>
      <c r="BW562" s="252"/>
      <c r="BX562" s="252"/>
      <c r="BY562" s="252"/>
      <c r="BZ562" s="252"/>
      <c r="CA562" s="252"/>
      <c r="CB562" s="252"/>
      <c r="CC562" s="252"/>
      <c r="CD562" s="252"/>
      <c r="CE562" s="251"/>
      <c r="CF562" s="251"/>
      <c r="CG562" s="251"/>
      <c r="CH562" s="251"/>
      <c r="CI562" s="251"/>
      <c r="CJ562" s="251"/>
      <c r="CK562" s="251"/>
      <c r="CL562" s="251"/>
      <c r="CM562" s="251"/>
      <c r="CN562" s="251"/>
      <c r="CO562" s="251"/>
      <c r="CP562" s="251"/>
      <c r="CQ562" s="251"/>
    </row>
    <row r="563" spans="1:95" s="272" customFormat="1" ht="21" customHeight="1" thickTop="1" thickBot="1" x14ac:dyDescent="0.25">
      <c r="A563" s="372"/>
      <c r="B563" s="168"/>
      <c r="C563" s="150"/>
      <c r="D563" s="679" t="s">
        <v>198</v>
      </c>
      <c r="E563" s="683"/>
      <c r="F563" s="683"/>
      <c r="G563" s="683"/>
      <c r="H563" s="683"/>
      <c r="I563" s="683"/>
      <c r="J563" s="683"/>
      <c r="K563" s="683"/>
      <c r="L563" s="683"/>
      <c r="M563" s="683"/>
      <c r="N563" s="683"/>
      <c r="O563" s="683"/>
      <c r="P563" s="683"/>
      <c r="Q563" s="683"/>
      <c r="R563" s="683"/>
      <c r="S563" s="683"/>
      <c r="T563" s="683"/>
      <c r="U563" s="683"/>
      <c r="V563" s="683"/>
      <c r="W563" s="683"/>
      <c r="X563" s="782"/>
      <c r="Y563" s="22">
        <f>SUM(Y556:Y562)</f>
        <v>0</v>
      </c>
      <c r="Z563" s="370">
        <f>SUM(Z556:Z559)+SUM(Z561:Z562)</f>
        <v>75</v>
      </c>
      <c r="AA563" s="60"/>
      <c r="AB563" s="217"/>
      <c r="AC563" s="271"/>
      <c r="AD563" s="222"/>
      <c r="AE563" s="271"/>
      <c r="AF563" s="271"/>
      <c r="AG563" s="271"/>
      <c r="AH563" s="271"/>
      <c r="AI563" s="271"/>
      <c r="AJ563" s="271"/>
      <c r="AK563" s="271"/>
      <c r="AL563" s="271"/>
      <c r="AM563" s="271"/>
      <c r="AN563" s="271"/>
      <c r="AO563" s="271"/>
      <c r="AP563" s="271"/>
      <c r="AQ563" s="271"/>
      <c r="AR563" s="271"/>
      <c r="AS563" s="271"/>
      <c r="AT563" s="271"/>
      <c r="AU563" s="271"/>
      <c r="AV563" s="271"/>
      <c r="AW563" s="271"/>
      <c r="AX563" s="271"/>
      <c r="AY563" s="271"/>
      <c r="AZ563" s="271"/>
      <c r="BA563" s="271"/>
      <c r="BB563" s="271"/>
      <c r="BC563" s="271"/>
      <c r="BD563" s="271"/>
      <c r="BE563" s="271"/>
      <c r="BF563" s="271"/>
      <c r="BG563" s="271"/>
      <c r="BH563" s="271"/>
      <c r="BI563" s="271"/>
      <c r="BJ563" s="271"/>
      <c r="BK563" s="271"/>
      <c r="BL563" s="271"/>
      <c r="BM563" s="271"/>
      <c r="BN563" s="271"/>
      <c r="BO563" s="271"/>
      <c r="BP563" s="271"/>
      <c r="BQ563" s="271"/>
      <c r="BR563" s="271"/>
      <c r="BS563" s="271"/>
      <c r="BT563" s="271"/>
      <c r="BU563" s="271"/>
      <c r="BV563" s="271"/>
      <c r="BW563" s="271"/>
      <c r="BX563" s="271"/>
      <c r="BY563" s="271"/>
      <c r="BZ563" s="271"/>
      <c r="CA563" s="271"/>
      <c r="CB563" s="271"/>
      <c r="CC563" s="271"/>
      <c r="CD563" s="271"/>
      <c r="CE563" s="217"/>
      <c r="CF563" s="217"/>
      <c r="CG563" s="217"/>
      <c r="CH563" s="217"/>
      <c r="CI563" s="217"/>
      <c r="CJ563" s="217"/>
      <c r="CK563" s="217"/>
      <c r="CL563" s="217"/>
      <c r="CM563" s="217"/>
      <c r="CN563" s="217"/>
      <c r="CO563" s="217"/>
      <c r="CP563" s="217"/>
      <c r="CQ563" s="217"/>
    </row>
    <row r="564" spans="1:95" s="272" customFormat="1" ht="21" customHeight="1" thickBot="1" x14ac:dyDescent="0.25">
      <c r="A564" s="372"/>
      <c r="B564" s="166"/>
      <c r="C564" s="167"/>
      <c r="D564" s="705"/>
      <c r="E564" s="720"/>
      <c r="F564" s="786">
        <v>40</v>
      </c>
      <c r="G564" s="787"/>
      <c r="H564" s="787"/>
      <c r="I564" s="787"/>
      <c r="J564" s="787"/>
      <c r="K564" s="787"/>
      <c r="L564" s="787"/>
      <c r="M564" s="787"/>
      <c r="N564" s="787"/>
      <c r="O564" s="787"/>
      <c r="P564" s="787"/>
      <c r="Q564" s="787"/>
      <c r="R564" s="787"/>
      <c r="S564" s="787"/>
      <c r="T564" s="787"/>
      <c r="U564" s="787"/>
      <c r="V564" s="787"/>
      <c r="W564" s="787"/>
      <c r="X564" s="787"/>
      <c r="Y564" s="787"/>
      <c r="Z564" s="788"/>
      <c r="AA564" s="60"/>
      <c r="AB564" s="217"/>
      <c r="AC564" s="271"/>
      <c r="AD564" s="222"/>
      <c r="AE564" s="271"/>
      <c r="AF564" s="271"/>
      <c r="AG564" s="271"/>
      <c r="AH564" s="271"/>
      <c r="AI564" s="271"/>
      <c r="AJ564" s="271"/>
      <c r="AK564" s="271"/>
      <c r="AL564" s="271"/>
      <c r="AM564" s="271"/>
      <c r="AN564" s="271"/>
      <c r="AO564" s="271"/>
      <c r="AP564" s="271"/>
      <c r="AQ564" s="271"/>
      <c r="AR564" s="271"/>
      <c r="AS564" s="271"/>
      <c r="AT564" s="271"/>
      <c r="AU564" s="271"/>
      <c r="AV564" s="271"/>
      <c r="AW564" s="271"/>
      <c r="AX564" s="271"/>
      <c r="AY564" s="271"/>
      <c r="AZ564" s="271"/>
      <c r="BA564" s="271"/>
      <c r="BB564" s="271"/>
      <c r="BC564" s="271"/>
      <c r="BD564" s="271"/>
      <c r="BE564" s="271"/>
      <c r="BF564" s="271"/>
      <c r="BG564" s="271"/>
      <c r="BH564" s="271"/>
      <c r="BI564" s="271"/>
      <c r="BJ564" s="271"/>
      <c r="BK564" s="271"/>
      <c r="BL564" s="271"/>
      <c r="BM564" s="271"/>
      <c r="BN564" s="271"/>
      <c r="BO564" s="271"/>
      <c r="BP564" s="271"/>
      <c r="BQ564" s="271"/>
      <c r="BR564" s="271"/>
      <c r="BS564" s="271"/>
      <c r="BT564" s="271"/>
      <c r="BU564" s="271"/>
      <c r="BV564" s="271"/>
      <c r="BW564" s="271"/>
      <c r="BX564" s="271"/>
      <c r="BY564" s="271"/>
      <c r="BZ564" s="271"/>
      <c r="CA564" s="271"/>
      <c r="CB564" s="271"/>
      <c r="CC564" s="271"/>
      <c r="CD564" s="271"/>
      <c r="CE564" s="217"/>
      <c r="CF564" s="217"/>
      <c r="CG564" s="217"/>
      <c r="CH564" s="217"/>
      <c r="CI564" s="217"/>
      <c r="CJ564" s="217"/>
      <c r="CK564" s="217"/>
      <c r="CL564" s="217"/>
      <c r="CM564" s="217"/>
      <c r="CN564" s="217"/>
      <c r="CO564" s="217"/>
      <c r="CP564" s="217"/>
      <c r="CQ564" s="217"/>
    </row>
    <row r="565" spans="1:95" s="1" customFormat="1" ht="30" customHeight="1" thickBot="1" x14ac:dyDescent="0.25">
      <c r="A565" s="372"/>
      <c r="B565" s="250" t="s">
        <v>84</v>
      </c>
      <c r="C565" s="155" t="s">
        <v>220</v>
      </c>
      <c r="D565" s="24" t="s">
        <v>569</v>
      </c>
      <c r="E565" s="41"/>
      <c r="F565" s="42"/>
      <c r="G565" s="40"/>
      <c r="H565" s="24" t="s">
        <v>569</v>
      </c>
      <c r="I565" s="41"/>
      <c r="J565" s="187"/>
      <c r="K565" s="40"/>
      <c r="L565" s="39"/>
      <c r="M565" s="41"/>
      <c r="N565" s="42"/>
      <c r="O565" s="40"/>
      <c r="P565" s="39"/>
      <c r="Q565" s="41"/>
      <c r="R565" s="42"/>
      <c r="S565" s="40"/>
      <c r="T565" s="39"/>
      <c r="U565" s="41"/>
      <c r="V565" s="42"/>
      <c r="W565" s="40"/>
      <c r="X565" s="169"/>
      <c r="Y565" s="169"/>
      <c r="Z565" s="366"/>
      <c r="AA565" s="10"/>
      <c r="AB565" s="59"/>
      <c r="AC565" s="219"/>
      <c r="AD565" s="222"/>
      <c r="AE565" s="219"/>
      <c r="AF565" s="219"/>
      <c r="AG565" s="219"/>
      <c r="AH565" s="219"/>
      <c r="AI565" s="219"/>
      <c r="AJ565" s="219"/>
      <c r="AK565" s="219"/>
      <c r="AL565" s="219"/>
      <c r="AM565" s="219"/>
      <c r="AN565" s="219"/>
      <c r="AO565" s="219"/>
      <c r="AP565" s="219"/>
      <c r="AQ565" s="219"/>
      <c r="AR565" s="219"/>
      <c r="AS565" s="219"/>
      <c r="AT565" s="219"/>
      <c r="AU565" s="219"/>
      <c r="AV565" s="219"/>
      <c r="AW565" s="219"/>
      <c r="AX565" s="219"/>
      <c r="AY565" s="219"/>
      <c r="AZ565" s="219"/>
      <c r="BA565" s="219"/>
      <c r="BB565" s="219"/>
      <c r="BC565" s="219"/>
      <c r="BD565" s="219"/>
      <c r="BE565" s="219"/>
      <c r="BF565" s="219"/>
      <c r="BG565" s="219"/>
      <c r="BH565" s="219"/>
      <c r="BI565" s="219"/>
      <c r="BJ565" s="219"/>
      <c r="BK565" s="219"/>
      <c r="BL565" s="219"/>
      <c r="BM565" s="219"/>
      <c r="BN565" s="219"/>
      <c r="BO565" s="219"/>
      <c r="BP565" s="219"/>
      <c r="BQ565" s="219"/>
      <c r="BR565" s="219"/>
      <c r="BS565" s="219"/>
      <c r="BT565" s="219"/>
      <c r="BU565" s="219"/>
      <c r="BV565" s="219"/>
      <c r="BW565" s="219"/>
      <c r="BX565" s="219"/>
      <c r="BY565" s="219"/>
      <c r="BZ565" s="219"/>
      <c r="CA565" s="219"/>
      <c r="CB565" s="219"/>
      <c r="CC565" s="219"/>
      <c r="CD565" s="219"/>
      <c r="CE565" s="219"/>
      <c r="CF565" s="219"/>
      <c r="CG565" s="59"/>
      <c r="CH565" s="59"/>
      <c r="CI565" s="59"/>
      <c r="CJ565" s="59"/>
      <c r="CK565" s="59"/>
      <c r="CL565" s="59"/>
      <c r="CM565" s="59"/>
    </row>
    <row r="566" spans="1:95" s="1" customFormat="1" ht="45" customHeight="1" thickBot="1" x14ac:dyDescent="0.25">
      <c r="A566" s="372"/>
      <c r="B566" s="261"/>
      <c r="C566" s="159" t="s">
        <v>221</v>
      </c>
      <c r="D566" s="762"/>
      <c r="E566" s="762"/>
      <c r="F566" s="762"/>
      <c r="G566" s="762"/>
      <c r="H566" s="762"/>
      <c r="I566" s="762"/>
      <c r="J566" s="762"/>
      <c r="K566" s="762"/>
      <c r="L566" s="762"/>
      <c r="M566" s="762"/>
      <c r="N566" s="762"/>
      <c r="O566" s="762"/>
      <c r="P566" s="762"/>
      <c r="Q566" s="762"/>
      <c r="R566" s="762"/>
      <c r="S566" s="762"/>
      <c r="T566" s="762"/>
      <c r="U566" s="762"/>
      <c r="V566" s="762"/>
      <c r="W566" s="762"/>
      <c r="X566" s="762"/>
      <c r="Y566" s="762"/>
      <c r="Z566" s="639"/>
      <c r="AA566" s="60"/>
      <c r="AB566" s="59"/>
      <c r="AC566" s="219"/>
      <c r="AD566" s="222"/>
      <c r="AE566" s="219"/>
      <c r="AF566" s="219"/>
      <c r="AG566" s="219"/>
      <c r="AH566" s="219"/>
      <c r="AI566" s="219"/>
      <c r="AJ566" s="219"/>
      <c r="AK566" s="219"/>
      <c r="AL566" s="219"/>
      <c r="AM566" s="219"/>
      <c r="AN566" s="219"/>
      <c r="AO566" s="219"/>
      <c r="AP566" s="219"/>
      <c r="AQ566" s="219"/>
      <c r="AR566" s="219"/>
      <c r="AS566" s="219"/>
      <c r="AT566" s="219"/>
      <c r="AU566" s="219"/>
      <c r="AV566" s="219"/>
      <c r="AW566" s="219"/>
      <c r="AX566" s="219"/>
      <c r="AY566" s="219"/>
      <c r="AZ566" s="219"/>
      <c r="BA566" s="219"/>
      <c r="BB566" s="219"/>
      <c r="BC566" s="219"/>
      <c r="BD566" s="219"/>
      <c r="BE566" s="219"/>
      <c r="BF566" s="219"/>
      <c r="BG566" s="219"/>
      <c r="BH566" s="219"/>
      <c r="BI566" s="219"/>
      <c r="BJ566" s="219"/>
      <c r="BK566" s="219"/>
      <c r="BL566" s="219"/>
      <c r="BM566" s="219"/>
      <c r="BN566" s="219"/>
      <c r="BO566" s="219"/>
      <c r="BP566" s="219"/>
      <c r="BQ566" s="219"/>
      <c r="BR566" s="219"/>
      <c r="BS566" s="219"/>
      <c r="BT566" s="219"/>
      <c r="BU566" s="219"/>
      <c r="BV566" s="219"/>
      <c r="BW566" s="219"/>
      <c r="BX566" s="219"/>
      <c r="BY566" s="219"/>
      <c r="BZ566" s="219"/>
      <c r="CA566" s="219"/>
      <c r="CB566" s="219"/>
      <c r="CC566" s="219"/>
      <c r="CD566" s="219"/>
      <c r="CE566" s="59"/>
      <c r="CF566" s="59"/>
      <c r="CG566" s="59"/>
      <c r="CH566" s="59"/>
      <c r="CI566" s="59"/>
      <c r="CJ566" s="59"/>
      <c r="CK566" s="59"/>
      <c r="CL566" s="59"/>
      <c r="CM566" s="59"/>
      <c r="CN566" s="59"/>
      <c r="CO566" s="59"/>
      <c r="CP566" s="59"/>
      <c r="CQ566" s="59"/>
    </row>
    <row r="567" spans="1:95" s="253" customFormat="1" ht="45" customHeight="1" x14ac:dyDescent="0.2">
      <c r="A567" s="372"/>
      <c r="B567" s="231" t="s">
        <v>515</v>
      </c>
      <c r="C567" s="126" t="s">
        <v>770</v>
      </c>
      <c r="D567" s="633"/>
      <c r="E567" s="688"/>
      <c r="F567" s="633"/>
      <c r="G567" s="688"/>
      <c r="H567" s="633"/>
      <c r="I567" s="688"/>
      <c r="J567" s="633"/>
      <c r="K567" s="688"/>
      <c r="L567" s="633"/>
      <c r="M567" s="688"/>
      <c r="N567" s="633"/>
      <c r="O567" s="688"/>
      <c r="P567" s="633"/>
      <c r="Q567" s="688"/>
      <c r="R567" s="633"/>
      <c r="S567" s="688"/>
      <c r="T567" s="633"/>
      <c r="U567" s="688"/>
      <c r="V567" s="633"/>
      <c r="W567" s="688"/>
      <c r="X567" s="188"/>
      <c r="Y567" s="110">
        <f>IF(OR(D567="s",F567="s",H567="s",J567="s",L567="s",N567="s",P567="s",R567="s",T567="s",V567="s"), 0, IF(OR(D567="a",F567="a",H567="a",J567="a",L567="a",N567="a",P567="a",R567="a",T567="a",V567="a",X567="na"),Z567,0))</f>
        <v>0</v>
      </c>
      <c r="Z567" s="371">
        <v>25</v>
      </c>
      <c r="AA567" s="60">
        <f>IF(OR(COUNTIF(D571:W573,"a")+COUNTIF(D571:W573,"s")+COUNTIF(X571:X573,"na")&gt;0),0,(COUNTIF(D567:W567,"a")+COUNTIF(D567:W567,"s")+COUNTIF(X567,"na")))</f>
        <v>0</v>
      </c>
      <c r="AB567" s="249"/>
      <c r="AC567" s="252"/>
      <c r="AD567" s="222" t="s">
        <v>52</v>
      </c>
      <c r="AE567" s="252"/>
      <c r="AF567" s="252"/>
      <c r="AG567" s="252"/>
      <c r="AH567" s="252"/>
      <c r="AI567" s="252"/>
      <c r="AJ567" s="252"/>
      <c r="AK567" s="252"/>
      <c r="AL567" s="252"/>
      <c r="AM567" s="252"/>
      <c r="AN567" s="252"/>
      <c r="AO567" s="252"/>
      <c r="AP567" s="252"/>
      <c r="AQ567" s="252"/>
      <c r="AR567" s="252"/>
      <c r="AS567" s="252"/>
      <c r="AT567" s="252"/>
      <c r="AU567" s="252"/>
      <c r="AV567" s="252"/>
      <c r="AW567" s="252"/>
      <c r="AX567" s="252"/>
      <c r="AY567" s="252"/>
      <c r="AZ567" s="252"/>
      <c r="BA567" s="252"/>
      <c r="BB567" s="252"/>
      <c r="BC567" s="252"/>
      <c r="BD567" s="252"/>
      <c r="BE567" s="252"/>
      <c r="BF567" s="252"/>
      <c r="BG567" s="252"/>
      <c r="BH567" s="252"/>
      <c r="BI567" s="252"/>
      <c r="BJ567" s="252"/>
      <c r="BK567" s="252"/>
      <c r="BL567" s="252"/>
      <c r="BM567" s="252"/>
      <c r="BN567" s="252"/>
      <c r="BO567" s="252"/>
      <c r="BP567" s="252"/>
      <c r="BQ567" s="252"/>
      <c r="BR567" s="252"/>
      <c r="BS567" s="252"/>
      <c r="BT567" s="252"/>
      <c r="BU567" s="252"/>
      <c r="BV567" s="252"/>
      <c r="BW567" s="252"/>
      <c r="BX567" s="252"/>
      <c r="BY567" s="252"/>
      <c r="BZ567" s="252"/>
      <c r="CA567" s="252"/>
      <c r="CB567" s="252"/>
      <c r="CC567" s="252"/>
      <c r="CD567" s="252"/>
      <c r="CE567" s="251"/>
      <c r="CF567" s="251"/>
      <c r="CG567" s="251"/>
      <c r="CH567" s="251"/>
      <c r="CI567" s="251"/>
      <c r="CJ567" s="251"/>
      <c r="CK567" s="251"/>
      <c r="CL567" s="251"/>
      <c r="CM567" s="251"/>
      <c r="CN567" s="251"/>
      <c r="CO567" s="251"/>
      <c r="CP567" s="251"/>
      <c r="CQ567" s="251"/>
    </row>
    <row r="568" spans="1:95" s="1" customFormat="1" ht="45" customHeight="1" x14ac:dyDescent="0.2">
      <c r="A568" s="372"/>
      <c r="B568" s="239" t="s">
        <v>83</v>
      </c>
      <c r="C568" s="133" t="s">
        <v>771</v>
      </c>
      <c r="D568" s="626"/>
      <c r="E568" s="673"/>
      <c r="F568" s="626"/>
      <c r="G568" s="673"/>
      <c r="H568" s="626"/>
      <c r="I568" s="673"/>
      <c r="J568" s="626"/>
      <c r="K568" s="673"/>
      <c r="L568" s="626"/>
      <c r="M568" s="673"/>
      <c r="N568" s="626"/>
      <c r="O568" s="673"/>
      <c r="P568" s="626"/>
      <c r="Q568" s="673"/>
      <c r="R568" s="626"/>
      <c r="S568" s="673"/>
      <c r="T568" s="626"/>
      <c r="U568" s="673"/>
      <c r="V568" s="626"/>
      <c r="W568" s="673"/>
      <c r="X568" s="189" t="str">
        <f>IF(X567="na", "na","")</f>
        <v/>
      </c>
      <c r="Y568" s="110">
        <f>IF(OR(D568="s",F568="s",H568="s",J568="s",L568="s",N568="s",P568="s",R568="s",T568="s",V568="s"), 0, IF(OR(D568="a",F568="a",H568="a",J568="a",L568="a",N568="a",P568="a",R568="a",T568="a",V568="a"),Z568,0))</f>
        <v>0</v>
      </c>
      <c r="Z568" s="369">
        <v>20</v>
      </c>
      <c r="AA568" s="60">
        <f>IF(OR(COUNTIF(D571:W573,"a")+COUNTIF(D571:W573,"s")+COUNTIF(X571:X573,"na")&gt;0),0,(COUNTIF(D568:W568,"a")+COUNTIF(D568:W568,"s")+COUNTIF(X568,"na")))</f>
        <v>0</v>
      </c>
      <c r="AB568" s="233"/>
      <c r="AC568" s="219"/>
      <c r="AD568" s="222"/>
      <c r="AE568" s="219"/>
      <c r="AF568" s="219"/>
      <c r="AG568" s="219"/>
      <c r="AH568" s="219"/>
      <c r="AI568" s="219"/>
      <c r="AJ568" s="219"/>
      <c r="AK568" s="219"/>
      <c r="AL568" s="219"/>
      <c r="AM568" s="219"/>
      <c r="AN568" s="219"/>
      <c r="AO568" s="219"/>
      <c r="AP568" s="219"/>
      <c r="AQ568" s="219"/>
      <c r="AR568" s="219"/>
      <c r="AS568" s="219"/>
      <c r="AT568" s="219"/>
      <c r="AU568" s="219"/>
      <c r="AV568" s="219"/>
      <c r="AW568" s="219"/>
      <c r="AX568" s="219"/>
      <c r="AY568" s="219"/>
      <c r="AZ568" s="219"/>
      <c r="BA568" s="219"/>
      <c r="BB568" s="219"/>
      <c r="BC568" s="219"/>
      <c r="BD568" s="219"/>
      <c r="BE568" s="219"/>
      <c r="BF568" s="219"/>
      <c r="BG568" s="219"/>
      <c r="BH568" s="219"/>
      <c r="BI568" s="219"/>
      <c r="BJ568" s="219"/>
      <c r="BK568" s="219"/>
      <c r="BL568" s="219"/>
      <c r="BM568" s="219"/>
      <c r="BN568" s="219"/>
      <c r="BO568" s="219"/>
      <c r="BP568" s="219"/>
      <c r="BQ568" s="219"/>
      <c r="BR568" s="219"/>
      <c r="BS568" s="219"/>
      <c r="BT568" s="219"/>
      <c r="BU568" s="219"/>
      <c r="BV568" s="219"/>
      <c r="BW568" s="219"/>
      <c r="BX568" s="219"/>
      <c r="BY568" s="219"/>
      <c r="BZ568" s="219"/>
      <c r="CA568" s="219"/>
      <c r="CB568" s="219"/>
      <c r="CC568" s="219"/>
      <c r="CD568" s="219"/>
      <c r="CE568" s="219"/>
      <c r="CF568" s="219"/>
      <c r="CG568" s="59"/>
      <c r="CH568" s="59"/>
      <c r="CI568" s="59"/>
      <c r="CJ568" s="59"/>
      <c r="CK568" s="59"/>
      <c r="CL568" s="59"/>
      <c r="CM568" s="59"/>
    </row>
    <row r="569" spans="1:95" s="1" customFormat="1" ht="45" customHeight="1" x14ac:dyDescent="0.2">
      <c r="A569" s="372"/>
      <c r="B569" s="239" t="s">
        <v>82</v>
      </c>
      <c r="C569" s="150" t="s">
        <v>772</v>
      </c>
      <c r="D569" s="652"/>
      <c r="E569" s="700"/>
      <c r="F569" s="652"/>
      <c r="G569" s="700"/>
      <c r="H569" s="652"/>
      <c r="I569" s="700"/>
      <c r="J569" s="652"/>
      <c r="K569" s="700"/>
      <c r="L569" s="652"/>
      <c r="M569" s="700"/>
      <c r="N569" s="652"/>
      <c r="O569" s="700"/>
      <c r="P569" s="652"/>
      <c r="Q569" s="700"/>
      <c r="R569" s="652"/>
      <c r="S569" s="700"/>
      <c r="T569" s="652"/>
      <c r="U569" s="700"/>
      <c r="V569" s="652"/>
      <c r="W569" s="700"/>
      <c r="X569" s="189" t="str">
        <f>IF(X567="na", "na","")</f>
        <v/>
      </c>
      <c r="Y569" s="110">
        <f>IF(OR(D569="s",F569="s",H569="s",J569="s",L569="s",N569="s",P569="s",R569="s",T569="s",V569="s"), 0, IF(OR(D569="a",F569="a",H569="a",J569="a",L569="a",N569="a",P569="a",R569="a",T569="a",V569="a"),Z569,0))</f>
        <v>0</v>
      </c>
      <c r="Z569" s="373">
        <v>20</v>
      </c>
      <c r="AA569" s="60">
        <f>IF(OR(COUNTIF(D571:W573,"a")+COUNTIF(D571:W573,"s")+COUNTIF(X571:X573,"na")&gt;0),0,(COUNTIF(D569:W569,"a")+COUNTIF(D569:W569,"s")+COUNTIF(X569,"na")))</f>
        <v>0</v>
      </c>
      <c r="AB569" s="233"/>
      <c r="AC569" s="219"/>
      <c r="AD569" s="222"/>
      <c r="AE569" s="219"/>
      <c r="AF569" s="219"/>
      <c r="AG569" s="219"/>
      <c r="AH569" s="219"/>
      <c r="AI569" s="219"/>
      <c r="AJ569" s="219"/>
      <c r="AK569" s="219"/>
      <c r="AL569" s="219"/>
      <c r="AM569" s="219"/>
      <c r="AN569" s="219"/>
      <c r="AO569" s="219"/>
      <c r="AP569" s="219"/>
      <c r="AQ569" s="219"/>
      <c r="AR569" s="219"/>
      <c r="AS569" s="219"/>
      <c r="AT569" s="219"/>
      <c r="AU569" s="219"/>
      <c r="AV569" s="219"/>
      <c r="AW569" s="219"/>
      <c r="AX569" s="219"/>
      <c r="AY569" s="219"/>
      <c r="AZ569" s="219"/>
      <c r="BA569" s="219"/>
      <c r="BB569" s="219"/>
      <c r="BC569" s="219"/>
      <c r="BD569" s="219"/>
      <c r="BE569" s="219"/>
      <c r="BF569" s="219"/>
      <c r="BG569" s="219"/>
      <c r="BH569" s="219"/>
      <c r="BI569" s="219"/>
      <c r="BJ569" s="219"/>
      <c r="BK569" s="219"/>
      <c r="BL569" s="219"/>
      <c r="BM569" s="219"/>
      <c r="BN569" s="219"/>
      <c r="BO569" s="219"/>
      <c r="BP569" s="219"/>
      <c r="BQ569" s="219"/>
      <c r="BR569" s="219"/>
      <c r="BS569" s="219"/>
      <c r="BT569" s="219"/>
      <c r="BU569" s="219"/>
      <c r="BV569" s="219"/>
      <c r="BW569" s="219"/>
      <c r="BX569" s="219"/>
      <c r="BY569" s="219"/>
      <c r="BZ569" s="219"/>
      <c r="CA569" s="219"/>
      <c r="CB569" s="219"/>
      <c r="CC569" s="219"/>
      <c r="CD569" s="219"/>
      <c r="CE569" s="219"/>
      <c r="CF569" s="219"/>
      <c r="CG569" s="59"/>
      <c r="CH569" s="59"/>
      <c r="CI569" s="59"/>
      <c r="CJ569" s="59"/>
      <c r="CK569" s="59"/>
      <c r="CL569" s="59"/>
      <c r="CM569" s="59"/>
    </row>
    <row r="570" spans="1:95" s="1" customFormat="1" ht="45" customHeight="1" x14ac:dyDescent="0.2">
      <c r="A570" s="372"/>
      <c r="B570" s="261"/>
      <c r="C570" s="182" t="s">
        <v>222</v>
      </c>
      <c r="D570" s="783"/>
      <c r="E570" s="783"/>
      <c r="F570" s="783"/>
      <c r="G570" s="783"/>
      <c r="H570" s="783"/>
      <c r="I570" s="783"/>
      <c r="J570" s="783"/>
      <c r="K570" s="783"/>
      <c r="L570" s="783"/>
      <c r="M570" s="783"/>
      <c r="N570" s="783"/>
      <c r="O570" s="783"/>
      <c r="P570" s="783"/>
      <c r="Q570" s="783"/>
      <c r="R570" s="783"/>
      <c r="S570" s="783"/>
      <c r="T570" s="783"/>
      <c r="U570" s="783"/>
      <c r="V570" s="783"/>
      <c r="W570" s="783"/>
      <c r="X570" s="783"/>
      <c r="Y570" s="783"/>
      <c r="Z570" s="784"/>
      <c r="AA570" s="60"/>
      <c r="AB570" s="59"/>
      <c r="AC570" s="219"/>
      <c r="AD570" s="222"/>
      <c r="AE570" s="219"/>
      <c r="AF570" s="219"/>
      <c r="AG570" s="219"/>
      <c r="AH570" s="219"/>
      <c r="AI570" s="219"/>
      <c r="AJ570" s="219"/>
      <c r="AK570" s="219"/>
      <c r="AL570" s="219"/>
      <c r="AM570" s="219"/>
      <c r="AN570" s="219"/>
      <c r="AO570" s="219"/>
      <c r="AP570" s="219"/>
      <c r="AQ570" s="219"/>
      <c r="AR570" s="219"/>
      <c r="AS570" s="219"/>
      <c r="AT570" s="219"/>
      <c r="AU570" s="219"/>
      <c r="AV570" s="219"/>
      <c r="AW570" s="219"/>
      <c r="AX570" s="219"/>
      <c r="AY570" s="219"/>
      <c r="AZ570" s="219"/>
      <c r="BA570" s="219"/>
      <c r="BB570" s="219"/>
      <c r="BC570" s="219"/>
      <c r="BD570" s="219"/>
      <c r="BE570" s="219"/>
      <c r="BF570" s="219"/>
      <c r="BG570" s="219"/>
      <c r="BH570" s="219"/>
      <c r="BI570" s="219"/>
      <c r="BJ570" s="219"/>
      <c r="BK570" s="219"/>
      <c r="BL570" s="219"/>
      <c r="BM570" s="219"/>
      <c r="BN570" s="219"/>
      <c r="BO570" s="219"/>
      <c r="BP570" s="219"/>
      <c r="BQ570" s="219"/>
      <c r="BR570" s="219"/>
      <c r="BS570" s="219"/>
      <c r="BT570" s="219"/>
      <c r="BU570" s="219"/>
      <c r="BV570" s="219"/>
      <c r="BW570" s="219"/>
      <c r="BX570" s="219"/>
      <c r="BY570" s="219"/>
      <c r="BZ570" s="219"/>
      <c r="CA570" s="219"/>
      <c r="CB570" s="219"/>
      <c r="CC570" s="219"/>
      <c r="CD570" s="219"/>
      <c r="CE570" s="59"/>
      <c r="CF570" s="59"/>
      <c r="CG570" s="59"/>
      <c r="CH570" s="59"/>
      <c r="CI570" s="59"/>
      <c r="CJ570" s="59"/>
      <c r="CK570" s="59"/>
      <c r="CL570" s="59"/>
      <c r="CM570" s="59"/>
      <c r="CN570" s="59"/>
      <c r="CO570" s="59"/>
      <c r="CP570" s="59"/>
      <c r="CQ570" s="59"/>
    </row>
    <row r="571" spans="1:95" s="253" customFormat="1" ht="45" customHeight="1" x14ac:dyDescent="0.2">
      <c r="A571" s="372"/>
      <c r="B571" s="288" t="s">
        <v>223</v>
      </c>
      <c r="C571" s="334" t="s">
        <v>773</v>
      </c>
      <c r="D571" s="694"/>
      <c r="E571" s="695"/>
      <c r="F571" s="694"/>
      <c r="G571" s="695"/>
      <c r="H571" s="694"/>
      <c r="I571" s="695"/>
      <c r="J571" s="694"/>
      <c r="K571" s="695"/>
      <c r="L571" s="694"/>
      <c r="M571" s="695"/>
      <c r="N571" s="694"/>
      <c r="O571" s="695"/>
      <c r="P571" s="694"/>
      <c r="Q571" s="695"/>
      <c r="R571" s="694"/>
      <c r="S571" s="695"/>
      <c r="T571" s="694"/>
      <c r="U571" s="695"/>
      <c r="V571" s="694"/>
      <c r="W571" s="695"/>
      <c r="X571" s="339"/>
      <c r="Y571" s="324">
        <f>IF(OR(D571="s",F571="s",H571="s",J571="s",L571="s",N571="s",P571="s",R571="s",T571="s",V571="s"), 0, IF(OR(D571="a",F571="a",H571="a",J571="a",L571="a",N571="a",P571="a",R571="a",T571="a",V571="a",X571="na"),Z571,0))</f>
        <v>0</v>
      </c>
      <c r="Z571" s="371">
        <v>25</v>
      </c>
      <c r="AA571" s="60">
        <f>IF(OR(COUNTIF(D567:W569,"a")+COUNTIF(D567:W569,"s")+COUNTIF(X567:X569,"na")&gt;0),0,(COUNTIF(D571:W571,"a")+COUNTIF(D571:W571,"s")+COUNTIF(X571,"na")))</f>
        <v>0</v>
      </c>
      <c r="AB571" s="233"/>
      <c r="AC571" s="252"/>
      <c r="AD571" s="222" t="s">
        <v>52</v>
      </c>
      <c r="AE571" s="252"/>
      <c r="AF571" s="252"/>
      <c r="AG571" s="252"/>
      <c r="AH571" s="252"/>
      <c r="AI571" s="252"/>
      <c r="AJ571" s="252"/>
      <c r="AK571" s="252"/>
      <c r="AL571" s="252"/>
      <c r="AM571" s="252"/>
      <c r="AN571" s="252"/>
      <c r="AO571" s="252"/>
      <c r="AP571" s="252"/>
      <c r="AQ571" s="252"/>
      <c r="AR571" s="252"/>
      <c r="AS571" s="252"/>
      <c r="AT571" s="252"/>
      <c r="AU571" s="252"/>
      <c r="AV571" s="252"/>
      <c r="AW571" s="252"/>
      <c r="AX571" s="252"/>
      <c r="AY571" s="252"/>
      <c r="AZ571" s="252"/>
      <c r="BA571" s="252"/>
      <c r="BB571" s="252"/>
      <c r="BC571" s="252"/>
      <c r="BD571" s="252"/>
      <c r="BE571" s="252"/>
      <c r="BF571" s="252"/>
      <c r="BG571" s="252"/>
      <c r="BH571" s="252"/>
      <c r="BI571" s="252"/>
      <c r="BJ571" s="252"/>
      <c r="BK571" s="252"/>
      <c r="BL571" s="252"/>
      <c r="BM571" s="252"/>
      <c r="BN571" s="252"/>
      <c r="BO571" s="252"/>
      <c r="BP571" s="252"/>
      <c r="BQ571" s="252"/>
      <c r="BR571" s="252"/>
      <c r="BS571" s="252"/>
      <c r="BT571" s="252"/>
      <c r="BU571" s="252"/>
      <c r="BV571" s="252"/>
      <c r="BW571" s="252"/>
      <c r="BX571" s="252"/>
      <c r="BY571" s="252"/>
      <c r="BZ571" s="252"/>
      <c r="CA571" s="252"/>
      <c r="CB571" s="252"/>
      <c r="CC571" s="252"/>
      <c r="CD571" s="252"/>
      <c r="CE571" s="251"/>
      <c r="CF571" s="251"/>
      <c r="CG571" s="251"/>
      <c r="CH571" s="251"/>
      <c r="CI571" s="251"/>
      <c r="CJ571" s="251"/>
      <c r="CK571" s="251"/>
      <c r="CL571" s="251"/>
      <c r="CM571" s="251"/>
      <c r="CN571" s="251"/>
      <c r="CO571" s="251"/>
      <c r="CP571" s="251"/>
      <c r="CQ571" s="251"/>
    </row>
    <row r="572" spans="1:95" s="1" customFormat="1" ht="45" customHeight="1" x14ac:dyDescent="0.2">
      <c r="A572" s="372"/>
      <c r="B572" s="285" t="s">
        <v>224</v>
      </c>
      <c r="C572" s="335" t="s">
        <v>774</v>
      </c>
      <c r="D572" s="626"/>
      <c r="E572" s="673"/>
      <c r="F572" s="626"/>
      <c r="G572" s="673"/>
      <c r="H572" s="626"/>
      <c r="I572" s="673"/>
      <c r="J572" s="626"/>
      <c r="K572" s="673"/>
      <c r="L572" s="626"/>
      <c r="M572" s="673"/>
      <c r="N572" s="626"/>
      <c r="O572" s="673"/>
      <c r="P572" s="626"/>
      <c r="Q572" s="673"/>
      <c r="R572" s="626"/>
      <c r="S572" s="673"/>
      <c r="T572" s="626"/>
      <c r="U572" s="673"/>
      <c r="V572" s="626"/>
      <c r="W572" s="673"/>
      <c r="X572" s="189" t="str">
        <f>IF(X571="na", "na","")</f>
        <v/>
      </c>
      <c r="Y572" s="324">
        <f t="shared" ref="Y572:Y577" si="66">IF(OR(D572="s",F572="s",H572="s",J572="s",L572="s",N572="s",P572="s",R572="s",T572="s",V572="s"), 0, IF(OR(D572="a",F572="a",H572="a",J572="a",L572="a",N572="a",P572="a",R572="a",T572="a",V572="a"),Z572,0))</f>
        <v>0</v>
      </c>
      <c r="Z572" s="369">
        <v>20</v>
      </c>
      <c r="AA572" s="60">
        <f>IF(OR(COUNTIF(D567:W569,"a")+COUNTIF(D567:W569,"s")+COUNTIF(X567:X569,"na")&gt;0),0,(COUNTIF(D572:W572,"a")+COUNTIF(D572:W572,"s")+COUNTIF(X572,"na")))</f>
        <v>0</v>
      </c>
      <c r="AB572" s="233"/>
      <c r="AC572" s="219"/>
      <c r="AD572" s="222"/>
      <c r="AE572" s="219"/>
      <c r="AF572" s="219"/>
      <c r="AG572" s="219"/>
      <c r="AH572" s="219"/>
      <c r="AI572" s="219"/>
      <c r="AJ572" s="219"/>
      <c r="AK572" s="219"/>
      <c r="AL572" s="219"/>
      <c r="AM572" s="219"/>
      <c r="AN572" s="219"/>
      <c r="AO572" s="219"/>
      <c r="AP572" s="219"/>
      <c r="AQ572" s="219"/>
      <c r="AR572" s="219"/>
      <c r="AS572" s="219"/>
      <c r="AT572" s="219"/>
      <c r="AU572" s="219"/>
      <c r="AV572" s="219"/>
      <c r="AW572" s="219"/>
      <c r="AX572" s="219"/>
      <c r="AY572" s="219"/>
      <c r="AZ572" s="219"/>
      <c r="BA572" s="219"/>
      <c r="BB572" s="219"/>
      <c r="BC572" s="219"/>
      <c r="BD572" s="219"/>
      <c r="BE572" s="219"/>
      <c r="BF572" s="219"/>
      <c r="BG572" s="219"/>
      <c r="BH572" s="219"/>
      <c r="BI572" s="219"/>
      <c r="BJ572" s="219"/>
      <c r="BK572" s="219"/>
      <c r="BL572" s="219"/>
      <c r="BM572" s="219"/>
      <c r="BN572" s="219"/>
      <c r="BO572" s="219"/>
      <c r="BP572" s="219"/>
      <c r="BQ572" s="219"/>
      <c r="BR572" s="219"/>
      <c r="BS572" s="219"/>
      <c r="BT572" s="219"/>
      <c r="BU572" s="219"/>
      <c r="BV572" s="219"/>
      <c r="BW572" s="219"/>
      <c r="BX572" s="219"/>
      <c r="BY572" s="219"/>
      <c r="BZ572" s="219"/>
      <c r="CA572" s="219"/>
      <c r="CB572" s="219"/>
      <c r="CC572" s="219"/>
      <c r="CD572" s="219"/>
      <c r="CE572" s="219"/>
      <c r="CF572" s="219"/>
      <c r="CG572" s="59"/>
      <c r="CH572" s="59"/>
      <c r="CI572" s="59"/>
      <c r="CJ572" s="59"/>
      <c r="CK572" s="59"/>
      <c r="CL572" s="59"/>
      <c r="CM572" s="59"/>
    </row>
    <row r="573" spans="1:95" s="1" customFormat="1" ht="45" customHeight="1" x14ac:dyDescent="0.2">
      <c r="A573" s="372"/>
      <c r="B573" s="285" t="s">
        <v>225</v>
      </c>
      <c r="C573" s="335" t="s">
        <v>775</v>
      </c>
      <c r="D573" s="626"/>
      <c r="E573" s="673"/>
      <c r="F573" s="626"/>
      <c r="G573" s="673"/>
      <c r="H573" s="626"/>
      <c r="I573" s="673"/>
      <c r="J573" s="626"/>
      <c r="K573" s="673"/>
      <c r="L573" s="626"/>
      <c r="M573" s="673"/>
      <c r="N573" s="626"/>
      <c r="O573" s="673"/>
      <c r="P573" s="626"/>
      <c r="Q573" s="673"/>
      <c r="R573" s="626"/>
      <c r="S573" s="673"/>
      <c r="T573" s="626"/>
      <c r="U573" s="673"/>
      <c r="V573" s="626"/>
      <c r="W573" s="673"/>
      <c r="X573" s="189" t="str">
        <f>IF(X571="na", "na","")</f>
        <v/>
      </c>
      <c r="Y573" s="324">
        <f t="shared" si="66"/>
        <v>0</v>
      </c>
      <c r="Z573" s="369">
        <v>20</v>
      </c>
      <c r="AA573" s="60">
        <f>IF(OR(COUNTIF(D567:W569,"a")+COUNTIF(D567:W569,"s")+COUNTIF(X567:X569,"na")&gt;0),0,(COUNTIF(D573:W573,"a")+COUNTIF(D573:W573,"s")+COUNTIF(X573,"na")))</f>
        <v>0</v>
      </c>
      <c r="AB573" s="233"/>
      <c r="AC573" s="219"/>
      <c r="AD573" s="222"/>
      <c r="AE573" s="219"/>
      <c r="AF573" s="219"/>
      <c r="AG573" s="219"/>
      <c r="AH573" s="219"/>
      <c r="AI573" s="219"/>
      <c r="AJ573" s="219"/>
      <c r="AK573" s="219"/>
      <c r="AL573" s="219"/>
      <c r="AM573" s="219"/>
      <c r="AN573" s="219"/>
      <c r="AO573" s="219"/>
      <c r="AP573" s="219"/>
      <c r="AQ573" s="219"/>
      <c r="AR573" s="219"/>
      <c r="AS573" s="219"/>
      <c r="AT573" s="219"/>
      <c r="AU573" s="219"/>
      <c r="AV573" s="219"/>
      <c r="AW573" s="219"/>
      <c r="AX573" s="219"/>
      <c r="AY573" s="219"/>
      <c r="AZ573" s="219"/>
      <c r="BA573" s="219"/>
      <c r="BB573" s="219"/>
      <c r="BC573" s="219"/>
      <c r="BD573" s="219"/>
      <c r="BE573" s="219"/>
      <c r="BF573" s="219"/>
      <c r="BG573" s="219"/>
      <c r="BH573" s="219"/>
      <c r="BI573" s="219"/>
      <c r="BJ573" s="219"/>
      <c r="BK573" s="219"/>
      <c r="BL573" s="219"/>
      <c r="BM573" s="219"/>
      <c r="BN573" s="219"/>
      <c r="BO573" s="219"/>
      <c r="BP573" s="219"/>
      <c r="BQ573" s="219"/>
      <c r="BR573" s="219"/>
      <c r="BS573" s="219"/>
      <c r="BT573" s="219"/>
      <c r="BU573" s="219"/>
      <c r="BV573" s="219"/>
      <c r="BW573" s="219"/>
      <c r="BX573" s="219"/>
      <c r="BY573" s="219"/>
      <c r="BZ573" s="219"/>
      <c r="CA573" s="219"/>
      <c r="CB573" s="219"/>
      <c r="CC573" s="219"/>
      <c r="CD573" s="219"/>
      <c r="CE573" s="219"/>
      <c r="CF573" s="219"/>
      <c r="CG573" s="59"/>
      <c r="CH573" s="59"/>
      <c r="CI573" s="59"/>
      <c r="CJ573" s="59"/>
      <c r="CK573" s="59"/>
      <c r="CL573" s="59"/>
      <c r="CM573" s="59"/>
    </row>
    <row r="574" spans="1:95" s="1" customFormat="1" ht="45" customHeight="1" x14ac:dyDescent="0.2">
      <c r="A574" s="372"/>
      <c r="B574" s="239" t="s">
        <v>81</v>
      </c>
      <c r="C574" s="133" t="s">
        <v>395</v>
      </c>
      <c r="D574" s="626"/>
      <c r="E574" s="673"/>
      <c r="F574" s="626"/>
      <c r="G574" s="673"/>
      <c r="H574" s="626"/>
      <c r="I574" s="673"/>
      <c r="J574" s="626"/>
      <c r="K574" s="673"/>
      <c r="L574" s="626"/>
      <c r="M574" s="673"/>
      <c r="N574" s="626"/>
      <c r="O574" s="673"/>
      <c r="P574" s="626"/>
      <c r="Q574" s="673"/>
      <c r="R574" s="626"/>
      <c r="S574" s="673"/>
      <c r="T574" s="626"/>
      <c r="U574" s="673"/>
      <c r="V574" s="626"/>
      <c r="W574" s="673"/>
      <c r="X574" s="190"/>
      <c r="Y574" s="110">
        <f t="shared" si="66"/>
        <v>0</v>
      </c>
      <c r="Z574" s="369">
        <v>10</v>
      </c>
      <c r="AA574" s="10">
        <f>COUNTIF(D574:W574,"a")+COUNTIF(D574:W574,"s")</f>
        <v>0</v>
      </c>
      <c r="AB574" s="249"/>
      <c r="AC574" s="219"/>
      <c r="AD574" s="222" t="s">
        <v>52</v>
      </c>
      <c r="AE574" s="219"/>
      <c r="AF574" s="219"/>
      <c r="AG574" s="219"/>
      <c r="AH574" s="219"/>
      <c r="AI574" s="219"/>
      <c r="AJ574" s="219"/>
      <c r="AK574" s="219"/>
      <c r="AL574" s="219"/>
      <c r="AM574" s="219"/>
      <c r="AN574" s="219"/>
      <c r="AO574" s="219"/>
      <c r="AP574" s="219"/>
      <c r="AQ574" s="219"/>
      <c r="AR574" s="219"/>
      <c r="AS574" s="219"/>
      <c r="AT574" s="219"/>
      <c r="AU574" s="219"/>
      <c r="AV574" s="219"/>
      <c r="AW574" s="219"/>
      <c r="AX574" s="219"/>
      <c r="AY574" s="219"/>
      <c r="AZ574" s="219"/>
      <c r="BA574" s="219"/>
      <c r="BB574" s="219"/>
      <c r="BC574" s="219"/>
      <c r="BD574" s="219"/>
      <c r="BE574" s="219"/>
      <c r="BF574" s="219"/>
      <c r="BG574" s="219"/>
      <c r="BH574" s="219"/>
      <c r="BI574" s="219"/>
      <c r="BJ574" s="219"/>
      <c r="BK574" s="219"/>
      <c r="BL574" s="219"/>
      <c r="BM574" s="219"/>
      <c r="BN574" s="219"/>
      <c r="BO574" s="219"/>
      <c r="BP574" s="219"/>
      <c r="BQ574" s="219"/>
      <c r="BR574" s="219"/>
      <c r="BS574" s="219"/>
      <c r="BT574" s="219"/>
      <c r="BU574" s="219"/>
      <c r="BV574" s="219"/>
      <c r="BW574" s="219"/>
      <c r="BX574" s="219"/>
      <c r="BY574" s="219"/>
      <c r="BZ574" s="219"/>
      <c r="CA574" s="219"/>
      <c r="CB574" s="219"/>
      <c r="CC574" s="219"/>
      <c r="CD574" s="219"/>
      <c r="CE574" s="219"/>
      <c r="CF574" s="219"/>
      <c r="CG574" s="59"/>
      <c r="CH574" s="59"/>
      <c r="CI574" s="59"/>
      <c r="CJ574" s="59"/>
      <c r="CK574" s="59"/>
      <c r="CL574" s="59"/>
      <c r="CM574" s="59"/>
    </row>
    <row r="575" spans="1:95" s="1" customFormat="1" ht="27.95" customHeight="1" x14ac:dyDescent="0.2">
      <c r="A575" s="372"/>
      <c r="B575" s="239" t="s">
        <v>80</v>
      </c>
      <c r="C575" s="133" t="s">
        <v>19</v>
      </c>
      <c r="D575" s="626"/>
      <c r="E575" s="673"/>
      <c r="F575" s="626"/>
      <c r="G575" s="673"/>
      <c r="H575" s="626"/>
      <c r="I575" s="673"/>
      <c r="J575" s="626"/>
      <c r="K575" s="673"/>
      <c r="L575" s="626"/>
      <c r="M575" s="673"/>
      <c r="N575" s="626"/>
      <c r="O575" s="673"/>
      <c r="P575" s="626"/>
      <c r="Q575" s="673"/>
      <c r="R575" s="626"/>
      <c r="S575" s="673"/>
      <c r="T575" s="626"/>
      <c r="U575" s="673"/>
      <c r="V575" s="626"/>
      <c r="W575" s="673"/>
      <c r="X575" s="190"/>
      <c r="Y575" s="110">
        <f t="shared" si="66"/>
        <v>0</v>
      </c>
      <c r="Z575" s="369">
        <v>10</v>
      </c>
      <c r="AA575" s="10">
        <f>COUNTIF(D575:W575,"a")+COUNTIF(D575:W575,"s")</f>
        <v>0</v>
      </c>
      <c r="AB575" s="249"/>
      <c r="AC575" s="219"/>
      <c r="AD575" s="222" t="s">
        <v>52</v>
      </c>
      <c r="AE575" s="219"/>
      <c r="AF575" s="219"/>
      <c r="AG575" s="219"/>
      <c r="AH575" s="219"/>
      <c r="AI575" s="219"/>
      <c r="AJ575" s="219"/>
      <c r="AK575" s="219"/>
      <c r="AL575" s="219"/>
      <c r="AM575" s="219"/>
      <c r="AN575" s="219"/>
      <c r="AO575" s="219"/>
      <c r="AP575" s="219"/>
      <c r="AQ575" s="219"/>
      <c r="AR575" s="219"/>
      <c r="AS575" s="219"/>
      <c r="AT575" s="219"/>
      <c r="AU575" s="219"/>
      <c r="AV575" s="219"/>
      <c r="AW575" s="219"/>
      <c r="AX575" s="219"/>
      <c r="AY575" s="219"/>
      <c r="AZ575" s="219"/>
      <c r="BA575" s="219"/>
      <c r="BB575" s="219"/>
      <c r="BC575" s="219"/>
      <c r="BD575" s="219"/>
      <c r="BE575" s="219"/>
      <c r="BF575" s="219"/>
      <c r="BG575" s="219"/>
      <c r="BH575" s="219"/>
      <c r="BI575" s="219"/>
      <c r="BJ575" s="219"/>
      <c r="BK575" s="219"/>
      <c r="BL575" s="219"/>
      <c r="BM575" s="219"/>
      <c r="BN575" s="219"/>
      <c r="BO575" s="219"/>
      <c r="BP575" s="219"/>
      <c r="BQ575" s="219"/>
      <c r="BR575" s="219"/>
      <c r="BS575" s="219"/>
      <c r="BT575" s="219"/>
      <c r="BU575" s="219"/>
      <c r="BV575" s="219"/>
      <c r="BW575" s="219"/>
      <c r="BX575" s="219"/>
      <c r="BY575" s="219"/>
      <c r="BZ575" s="219"/>
      <c r="CA575" s="219"/>
      <c r="CB575" s="219"/>
      <c r="CC575" s="219"/>
      <c r="CD575" s="219"/>
      <c r="CE575" s="219"/>
      <c r="CF575" s="219"/>
      <c r="CG575" s="59"/>
      <c r="CH575" s="59"/>
      <c r="CI575" s="59"/>
      <c r="CJ575" s="59"/>
      <c r="CK575" s="59"/>
      <c r="CL575" s="59"/>
      <c r="CM575" s="59"/>
    </row>
    <row r="576" spans="1:95" s="1" customFormat="1" ht="27.95" customHeight="1" x14ac:dyDescent="0.2">
      <c r="A576" s="372"/>
      <c r="B576" s="284" t="s">
        <v>79</v>
      </c>
      <c r="C576" s="133" t="s">
        <v>233</v>
      </c>
      <c r="D576" s="626"/>
      <c r="E576" s="673"/>
      <c r="F576" s="626"/>
      <c r="G576" s="673"/>
      <c r="H576" s="626"/>
      <c r="I576" s="673"/>
      <c r="J576" s="626"/>
      <c r="K576" s="673"/>
      <c r="L576" s="626"/>
      <c r="M576" s="673"/>
      <c r="N576" s="626"/>
      <c r="O576" s="673"/>
      <c r="P576" s="626"/>
      <c r="Q576" s="673"/>
      <c r="R576" s="626"/>
      <c r="S576" s="673"/>
      <c r="T576" s="626"/>
      <c r="U576" s="673"/>
      <c r="V576" s="626"/>
      <c r="W576" s="673"/>
      <c r="X576" s="190"/>
      <c r="Y576" s="273">
        <f t="shared" si="66"/>
        <v>0</v>
      </c>
      <c r="Z576" s="373">
        <v>20</v>
      </c>
      <c r="AA576" s="10">
        <f>COUNTIF(D576:W576,"a")+COUNTIF(D576:W576,"s")</f>
        <v>0</v>
      </c>
      <c r="AB576" s="249"/>
      <c r="AC576" s="219"/>
      <c r="AD576" s="222"/>
      <c r="AE576" s="219"/>
      <c r="AF576" s="219"/>
      <c r="AG576" s="219"/>
      <c r="AH576" s="219"/>
      <c r="AI576" s="219"/>
      <c r="AJ576" s="219"/>
      <c r="AK576" s="219"/>
      <c r="AL576" s="219"/>
      <c r="AM576" s="219"/>
      <c r="AN576" s="219"/>
      <c r="AO576" s="219"/>
      <c r="AP576" s="219"/>
      <c r="AQ576" s="219"/>
      <c r="AR576" s="219"/>
      <c r="AS576" s="219"/>
      <c r="AT576" s="219"/>
      <c r="AU576" s="219"/>
      <c r="AV576" s="219"/>
      <c r="AW576" s="219"/>
      <c r="AX576" s="219"/>
      <c r="AY576" s="219"/>
      <c r="AZ576" s="219"/>
      <c r="BA576" s="219"/>
      <c r="BB576" s="219"/>
      <c r="BC576" s="219"/>
      <c r="BD576" s="219"/>
      <c r="BE576" s="219"/>
      <c r="BF576" s="219"/>
      <c r="BG576" s="219"/>
      <c r="BH576" s="219"/>
      <c r="BI576" s="219"/>
      <c r="BJ576" s="219"/>
      <c r="BK576" s="219"/>
      <c r="BL576" s="219"/>
      <c r="BM576" s="219"/>
      <c r="BN576" s="219"/>
      <c r="BO576" s="219"/>
      <c r="BP576" s="219"/>
      <c r="BQ576" s="219"/>
      <c r="BR576" s="219"/>
      <c r="BS576" s="219"/>
      <c r="BT576" s="219"/>
      <c r="BU576" s="219"/>
      <c r="BV576" s="219"/>
      <c r="BW576" s="219"/>
      <c r="BX576" s="219"/>
      <c r="BY576" s="219"/>
      <c r="BZ576" s="219"/>
      <c r="CA576" s="219"/>
      <c r="CB576" s="219"/>
      <c r="CC576" s="219"/>
      <c r="CD576" s="219"/>
      <c r="CE576" s="219"/>
      <c r="CF576" s="219"/>
      <c r="CG576" s="59"/>
      <c r="CH576" s="59"/>
      <c r="CI576" s="59"/>
      <c r="CJ576" s="59"/>
      <c r="CK576" s="59"/>
      <c r="CL576" s="59"/>
      <c r="CM576" s="59"/>
    </row>
    <row r="577" spans="1:173" s="1" customFormat="1" ht="27.95" customHeight="1" thickBot="1" x14ac:dyDescent="0.25">
      <c r="A577" s="372"/>
      <c r="B577" s="284" t="s">
        <v>206</v>
      </c>
      <c r="C577" s="133" t="s">
        <v>1196</v>
      </c>
      <c r="D577" s="621"/>
      <c r="E577" s="670"/>
      <c r="F577" s="621"/>
      <c r="G577" s="670"/>
      <c r="H577" s="621"/>
      <c r="I577" s="670"/>
      <c r="J577" s="621"/>
      <c r="K577" s="670"/>
      <c r="L577" s="621"/>
      <c r="M577" s="670"/>
      <c r="N577" s="621"/>
      <c r="O577" s="670"/>
      <c r="P577" s="621"/>
      <c r="Q577" s="670"/>
      <c r="R577" s="621"/>
      <c r="S577" s="670"/>
      <c r="T577" s="621"/>
      <c r="U577" s="670"/>
      <c r="V577" s="621"/>
      <c r="W577" s="670"/>
      <c r="X577" s="190"/>
      <c r="Y577" s="273">
        <f t="shared" si="66"/>
        <v>0</v>
      </c>
      <c r="Z577" s="369">
        <v>15</v>
      </c>
      <c r="AA577" s="60">
        <f>COUNTIF(D577:W577,"a")+COUNTIF(D577:W577,"s")</f>
        <v>0</v>
      </c>
      <c r="AB577" s="249"/>
      <c r="AC577" s="219"/>
      <c r="AD577" s="222" t="s">
        <v>52</v>
      </c>
      <c r="AE577" s="219"/>
      <c r="AF577" s="219"/>
      <c r="AG577" s="219"/>
      <c r="AH577" s="219"/>
      <c r="AI577" s="219"/>
      <c r="AJ577" s="219"/>
      <c r="AK577" s="219"/>
      <c r="AL577" s="219"/>
      <c r="AM577" s="219"/>
      <c r="AN577" s="219"/>
      <c r="AO577" s="219"/>
      <c r="AP577" s="219"/>
      <c r="AQ577" s="219"/>
      <c r="AR577" s="219"/>
      <c r="AS577" s="219"/>
      <c r="AT577" s="219"/>
      <c r="AU577" s="219"/>
      <c r="AV577" s="219"/>
      <c r="AW577" s="219"/>
      <c r="AX577" s="219"/>
      <c r="AY577" s="219"/>
      <c r="AZ577" s="219"/>
      <c r="BA577" s="219"/>
      <c r="BB577" s="219"/>
      <c r="BC577" s="219"/>
      <c r="BD577" s="219"/>
      <c r="BE577" s="219"/>
      <c r="BF577" s="219"/>
      <c r="BG577" s="219"/>
      <c r="BH577" s="219"/>
      <c r="BI577" s="219"/>
      <c r="BJ577" s="219"/>
      <c r="BK577" s="219"/>
      <c r="BL577" s="219"/>
      <c r="BM577" s="219"/>
      <c r="BN577" s="219"/>
      <c r="BO577" s="219"/>
      <c r="BP577" s="219"/>
      <c r="BQ577" s="219"/>
      <c r="BR577" s="219"/>
      <c r="BS577" s="219"/>
      <c r="BT577" s="219"/>
      <c r="BU577" s="219"/>
      <c r="BV577" s="219"/>
      <c r="BW577" s="219"/>
      <c r="BX577" s="219"/>
      <c r="BY577" s="219"/>
      <c r="BZ577" s="219"/>
      <c r="CA577" s="219"/>
      <c r="CB577" s="219"/>
      <c r="CC577" s="219"/>
      <c r="CD577" s="219"/>
      <c r="CE577" s="59"/>
      <c r="CF577" s="59"/>
      <c r="CG577" s="59"/>
      <c r="CH577" s="59"/>
      <c r="CI577" s="59"/>
      <c r="CJ577" s="59"/>
      <c r="CK577" s="59"/>
      <c r="CL577" s="59"/>
      <c r="CM577" s="59"/>
      <c r="CN577" s="59"/>
      <c r="CO577" s="59"/>
      <c r="CP577" s="59"/>
      <c r="CQ577" s="59"/>
    </row>
    <row r="578" spans="1:173" s="253" customFormat="1" ht="21" customHeight="1" thickTop="1" thickBot="1" x14ac:dyDescent="0.25">
      <c r="A578" s="372"/>
      <c r="B578" s="191"/>
      <c r="C578" s="133"/>
      <c r="D578" s="679" t="s">
        <v>198</v>
      </c>
      <c r="E578" s="683"/>
      <c r="F578" s="683"/>
      <c r="G578" s="683"/>
      <c r="H578" s="683"/>
      <c r="I578" s="683"/>
      <c r="J578" s="683"/>
      <c r="K578" s="683"/>
      <c r="L578" s="683"/>
      <c r="M578" s="683"/>
      <c r="N578" s="683"/>
      <c r="O578" s="683"/>
      <c r="P578" s="683"/>
      <c r="Q578" s="683"/>
      <c r="R578" s="683"/>
      <c r="S578" s="683"/>
      <c r="T578" s="683"/>
      <c r="U578" s="683"/>
      <c r="V578" s="683"/>
      <c r="W578" s="683"/>
      <c r="X578" s="739"/>
      <c r="Y578" s="22">
        <f>SUM(Y567:Y577)</f>
        <v>0</v>
      </c>
      <c r="Z578" s="370">
        <f>SUM(Z571:Z577)</f>
        <v>120</v>
      </c>
      <c r="AA578" s="60"/>
      <c r="AB578" s="251"/>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c r="BT578" s="252"/>
      <c r="BU578" s="252"/>
      <c r="BV578" s="252"/>
      <c r="BW578" s="252"/>
      <c r="BX578" s="252"/>
      <c r="BY578" s="252"/>
      <c r="BZ578" s="252"/>
      <c r="CA578" s="252"/>
      <c r="CB578" s="252"/>
      <c r="CC578" s="252"/>
      <c r="CD578" s="252"/>
      <c r="CE578" s="251"/>
      <c r="CF578" s="251"/>
      <c r="CG578" s="251"/>
      <c r="CH578" s="251"/>
      <c r="CI578" s="251"/>
      <c r="CJ578" s="251"/>
      <c r="CK578" s="251"/>
      <c r="CL578" s="251"/>
      <c r="CM578" s="251"/>
      <c r="CN578" s="251"/>
      <c r="CO578" s="251"/>
      <c r="CP578" s="251"/>
      <c r="CQ578" s="251"/>
    </row>
    <row r="579" spans="1:173" s="274" customFormat="1" ht="21" customHeight="1" thickBot="1" x14ac:dyDescent="0.25">
      <c r="A579" s="361"/>
      <c r="B579" s="166"/>
      <c r="C579" s="400"/>
      <c r="D579" s="705"/>
      <c r="E579" s="706"/>
      <c r="F579" s="801">
        <v>60</v>
      </c>
      <c r="G579" s="677"/>
      <c r="H579" s="677"/>
      <c r="I579" s="677"/>
      <c r="J579" s="677"/>
      <c r="K579" s="677"/>
      <c r="L579" s="677"/>
      <c r="M579" s="677"/>
      <c r="N579" s="677"/>
      <c r="O579" s="677"/>
      <c r="P579" s="677"/>
      <c r="Q579" s="677"/>
      <c r="R579" s="677"/>
      <c r="S579" s="677"/>
      <c r="T579" s="677"/>
      <c r="U579" s="677"/>
      <c r="V579" s="677"/>
      <c r="W579" s="677"/>
      <c r="X579" s="677"/>
      <c r="Y579" s="677"/>
      <c r="Z579" s="678"/>
      <c r="AA579" s="60"/>
      <c r="AB579" s="251"/>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c r="BT579" s="252"/>
      <c r="BU579" s="252"/>
      <c r="BV579" s="252"/>
      <c r="BW579" s="252"/>
      <c r="BX579" s="252"/>
      <c r="BY579" s="252"/>
      <c r="BZ579" s="252"/>
      <c r="CA579" s="252"/>
      <c r="CB579" s="252"/>
      <c r="CC579" s="252"/>
      <c r="CD579" s="252"/>
      <c r="CE579" s="251"/>
      <c r="CF579" s="251"/>
      <c r="CG579" s="251"/>
      <c r="CH579" s="251"/>
      <c r="CI579" s="251"/>
      <c r="CJ579" s="251"/>
      <c r="CK579" s="251"/>
      <c r="CL579" s="251"/>
      <c r="CM579" s="251"/>
      <c r="CN579" s="251"/>
      <c r="CO579" s="251"/>
      <c r="CP579" s="251"/>
      <c r="CQ579" s="251"/>
      <c r="CR579" s="253"/>
      <c r="CS579" s="253"/>
      <c r="CT579" s="253"/>
      <c r="CU579" s="253"/>
      <c r="CV579" s="253"/>
      <c r="CW579" s="253"/>
      <c r="CX579" s="253"/>
      <c r="CY579" s="253"/>
      <c r="CZ579" s="253"/>
      <c r="DA579" s="253"/>
      <c r="DB579" s="253"/>
      <c r="DC579" s="253"/>
      <c r="DD579" s="253"/>
      <c r="DE579" s="253"/>
      <c r="DF579" s="253"/>
      <c r="DG579" s="253"/>
      <c r="DH579" s="253"/>
      <c r="DI579" s="253"/>
      <c r="DJ579" s="253"/>
      <c r="DK579" s="253"/>
      <c r="DL579" s="253"/>
      <c r="DM579" s="253"/>
      <c r="DN579" s="253"/>
      <c r="DO579" s="253"/>
      <c r="DP579" s="253"/>
      <c r="DQ579" s="253"/>
      <c r="DR579" s="253"/>
      <c r="DS579" s="253"/>
      <c r="DT579" s="253"/>
      <c r="DU579" s="253"/>
      <c r="DV579" s="253"/>
      <c r="DW579" s="253"/>
      <c r="DX579" s="253"/>
      <c r="DY579" s="253"/>
      <c r="DZ579" s="253"/>
      <c r="EA579" s="253"/>
      <c r="EB579" s="253"/>
      <c r="EC579" s="253"/>
      <c r="ED579" s="253"/>
      <c r="EE579" s="253"/>
      <c r="EF579" s="253"/>
      <c r="EG579" s="253"/>
      <c r="EH579" s="253"/>
      <c r="EI579" s="253"/>
      <c r="EJ579" s="253"/>
      <c r="EK579" s="253"/>
      <c r="EL579" s="253"/>
      <c r="EM579" s="253"/>
      <c r="EN579" s="253"/>
      <c r="EO579" s="253"/>
      <c r="EP579" s="253"/>
      <c r="EQ579" s="253"/>
      <c r="ER579" s="253"/>
      <c r="ES579" s="253"/>
      <c r="ET579" s="253"/>
      <c r="EU579" s="253"/>
      <c r="EV579" s="253"/>
      <c r="EW579" s="253"/>
      <c r="EX579" s="253"/>
      <c r="EY579" s="253"/>
      <c r="EZ579" s="253"/>
      <c r="FA579" s="253"/>
      <c r="FB579" s="253"/>
      <c r="FC579" s="253"/>
      <c r="FD579" s="253"/>
      <c r="FE579" s="253"/>
      <c r="FF579" s="253"/>
      <c r="FG579" s="253"/>
      <c r="FH579" s="253"/>
      <c r="FI579" s="253"/>
      <c r="FJ579" s="253"/>
      <c r="FK579" s="253"/>
      <c r="FL579" s="253"/>
      <c r="FM579" s="253"/>
      <c r="FN579" s="253"/>
      <c r="FO579" s="253"/>
      <c r="FP579" s="253"/>
      <c r="FQ579" s="253"/>
    </row>
    <row r="580" spans="1:173" ht="30" customHeight="1" thickBot="1" x14ac:dyDescent="0.25">
      <c r="A580" s="358"/>
      <c r="B580" s="269" t="s">
        <v>85</v>
      </c>
      <c r="C580" s="468" t="s">
        <v>505</v>
      </c>
      <c r="D580" s="64"/>
      <c r="E580" s="63"/>
      <c r="F580" s="64"/>
      <c r="G580" s="65"/>
      <c r="H580" s="62" t="s">
        <v>569</v>
      </c>
      <c r="I580" s="63"/>
      <c r="J580" s="66"/>
      <c r="K580" s="65"/>
      <c r="L580" s="62"/>
      <c r="M580" s="63"/>
      <c r="N580" s="64" t="s">
        <v>569</v>
      </c>
      <c r="O580" s="65"/>
      <c r="P580" s="62" t="s">
        <v>569</v>
      </c>
      <c r="Q580" s="63"/>
      <c r="R580" s="64"/>
      <c r="S580" s="65"/>
      <c r="T580" s="62"/>
      <c r="U580" s="63"/>
      <c r="V580" s="64"/>
      <c r="W580" s="65"/>
      <c r="X580" s="68"/>
      <c r="Y580" s="180"/>
      <c r="Z580" s="344"/>
      <c r="AA580" s="59"/>
      <c r="AD580" s="229"/>
    </row>
    <row r="581" spans="1:173" ht="45" customHeight="1" x14ac:dyDescent="0.2">
      <c r="A581" s="372"/>
      <c r="B581" s="261" t="s">
        <v>178</v>
      </c>
      <c r="C581" s="138" t="s">
        <v>170</v>
      </c>
      <c r="D581" s="689"/>
      <c r="E581" s="689"/>
      <c r="F581" s="689"/>
      <c r="G581" s="689"/>
      <c r="H581" s="689"/>
      <c r="I581" s="689"/>
      <c r="J581" s="689"/>
      <c r="K581" s="689"/>
      <c r="L581" s="689"/>
      <c r="M581" s="689"/>
      <c r="N581" s="689"/>
      <c r="O581" s="689"/>
      <c r="P581" s="689"/>
      <c r="Q581" s="689"/>
      <c r="R581" s="689"/>
      <c r="S581" s="689"/>
      <c r="T581" s="689"/>
      <c r="U581" s="689"/>
      <c r="V581" s="689"/>
      <c r="W581" s="689"/>
      <c r="X581" s="113"/>
      <c r="Y581" s="111">
        <f>IF(OR(D581="s",F581="s",H581="s",J581="s",L581="s",N581="s",P581="s",R581="s",T581="s",V581="s"), 0, IF(OR(D581="a",F581="a",H581="a",J581="a",L581="a",N581="a",P581="a",R581="a",T581="a",V581="a"),Z581,0))</f>
        <v>0</v>
      </c>
      <c r="Z581" s="376">
        <v>20</v>
      </c>
      <c r="AA581" s="56">
        <f>COUNTIF(D581:W581,"a")+COUNTIF(D581:W581,"s")</f>
        <v>0</v>
      </c>
      <c r="AB581" s="249"/>
      <c r="AD581" s="229" t="s">
        <v>52</v>
      </c>
    </row>
    <row r="582" spans="1:173" ht="27.95" customHeight="1" thickBot="1" x14ac:dyDescent="0.25">
      <c r="A582" s="372"/>
      <c r="B582" s="245" t="s">
        <v>179</v>
      </c>
      <c r="C582" s="144" t="s">
        <v>283</v>
      </c>
      <c r="D582" s="738"/>
      <c r="E582" s="738"/>
      <c r="F582" s="738"/>
      <c r="G582" s="738"/>
      <c r="H582" s="738"/>
      <c r="I582" s="738"/>
      <c r="J582" s="738"/>
      <c r="K582" s="738"/>
      <c r="L582" s="738"/>
      <c r="M582" s="738"/>
      <c r="N582" s="738"/>
      <c r="O582" s="738"/>
      <c r="P582" s="738"/>
      <c r="Q582" s="738"/>
      <c r="R582" s="738"/>
      <c r="S582" s="738"/>
      <c r="T582" s="738"/>
      <c r="U582" s="738"/>
      <c r="V582" s="738"/>
      <c r="W582" s="738"/>
      <c r="X582" s="113"/>
      <c r="Y582" s="106">
        <f>IF(OR(D582="s",F582="s",H582="s",J582="s",L582="s",N582="s",P582="s",R582="s",T582="s",V582="s"), 0, IF(OR(D582="a",F582="a",H582="a",J582="a",L582="a",N582="a",P582="a",R582="a",T582="a",V582="a"),Z582,0))</f>
        <v>0</v>
      </c>
      <c r="Z582" s="383">
        <v>20</v>
      </c>
      <c r="AA582" s="56">
        <f>COUNTIF(D582:W582,"a")+COUNTIF(D582:W582,"s")</f>
        <v>0</v>
      </c>
      <c r="AB582" s="249"/>
      <c r="AD582" s="229" t="s">
        <v>52</v>
      </c>
    </row>
    <row r="583" spans="1:173" ht="21" customHeight="1" thickTop="1" thickBot="1" x14ac:dyDescent="0.25">
      <c r="A583" s="372"/>
      <c r="B583" s="15"/>
      <c r="C583" s="11"/>
      <c r="D583" s="818" t="s">
        <v>198</v>
      </c>
      <c r="E583" s="819"/>
      <c r="F583" s="819"/>
      <c r="G583" s="819"/>
      <c r="H583" s="819"/>
      <c r="I583" s="819"/>
      <c r="J583" s="819"/>
      <c r="K583" s="819"/>
      <c r="L583" s="819"/>
      <c r="M583" s="819"/>
      <c r="N583" s="819"/>
      <c r="O583" s="819"/>
      <c r="P583" s="819"/>
      <c r="Q583" s="819"/>
      <c r="R583" s="819"/>
      <c r="S583" s="819"/>
      <c r="T583" s="819"/>
      <c r="U583" s="819"/>
      <c r="V583" s="819"/>
      <c r="W583" s="819"/>
      <c r="X583" s="820"/>
      <c r="Y583" s="22">
        <f>SUM(Y581:Y582)</f>
        <v>0</v>
      </c>
      <c r="Z583" s="394">
        <f>SUM(Z581:Z582)</f>
        <v>40</v>
      </c>
      <c r="AA583" s="59"/>
      <c r="AB583" s="59"/>
      <c r="AD583" s="229"/>
    </row>
    <row r="584" spans="1:173" ht="21" customHeight="1" thickBot="1" x14ac:dyDescent="0.25">
      <c r="A584" s="372"/>
      <c r="B584" s="23"/>
      <c r="C584" s="280"/>
      <c r="D584" s="705"/>
      <c r="E584" s="720"/>
      <c r="F584" s="785">
        <v>40</v>
      </c>
      <c r="G584" s="771"/>
      <c r="H584" s="771"/>
      <c r="I584" s="771"/>
      <c r="J584" s="771"/>
      <c r="K584" s="771"/>
      <c r="L584" s="771"/>
      <c r="M584" s="771"/>
      <c r="N584" s="771"/>
      <c r="O584" s="771"/>
      <c r="P584" s="771"/>
      <c r="Q584" s="771"/>
      <c r="R584" s="771"/>
      <c r="S584" s="771"/>
      <c r="T584" s="771"/>
      <c r="U584" s="771"/>
      <c r="V584" s="771"/>
      <c r="W584" s="771"/>
      <c r="X584" s="771"/>
      <c r="Y584" s="771"/>
      <c r="Z584" s="772"/>
      <c r="AA584" s="59"/>
      <c r="AB584" s="59"/>
      <c r="AD584" s="229"/>
    </row>
    <row r="585" spans="1:173" s="336" customFormat="1" ht="30" customHeight="1" thickBot="1" x14ac:dyDescent="0.25">
      <c r="A585" s="372"/>
      <c r="B585" s="250" t="s">
        <v>755</v>
      </c>
      <c r="C585" s="155" t="s">
        <v>762</v>
      </c>
      <c r="D585" s="42"/>
      <c r="E585" s="41"/>
      <c r="F585" s="42"/>
      <c r="G585" s="40"/>
      <c r="H585" s="62" t="s">
        <v>569</v>
      </c>
      <c r="I585" s="63"/>
      <c r="J585" s="66"/>
      <c r="K585" s="65"/>
      <c r="L585" s="62"/>
      <c r="M585" s="63"/>
      <c r="N585" s="64" t="s">
        <v>569</v>
      </c>
      <c r="O585" s="65"/>
      <c r="P585" s="62" t="s">
        <v>569</v>
      </c>
      <c r="Q585" s="41"/>
      <c r="R585" s="42"/>
      <c r="S585" s="40"/>
      <c r="T585" s="39"/>
      <c r="U585" s="41"/>
      <c r="V585" s="42"/>
      <c r="W585" s="40"/>
      <c r="X585" s="169"/>
      <c r="Y585" s="169"/>
      <c r="Z585" s="366"/>
      <c r="AA585" s="10"/>
      <c r="AB585" s="59"/>
      <c r="AC585" s="219"/>
      <c r="AD585" s="222"/>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c r="BT585" s="219"/>
      <c r="BU585" s="219"/>
      <c r="BV585" s="219"/>
      <c r="BW585" s="219"/>
      <c r="BX585" s="219"/>
      <c r="BY585" s="219"/>
      <c r="BZ585" s="219"/>
      <c r="CA585" s="219"/>
      <c r="CB585" s="219"/>
      <c r="CC585" s="219"/>
      <c r="CD585" s="219"/>
      <c r="CE585" s="219"/>
      <c r="CF585" s="219"/>
      <c r="CG585" s="59"/>
      <c r="CH585" s="59"/>
      <c r="CI585" s="59"/>
      <c r="CJ585" s="59"/>
      <c r="CK585" s="59"/>
      <c r="CL585" s="59"/>
      <c r="CM585" s="59"/>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row>
    <row r="586" spans="1:173" s="1" customFormat="1" ht="88.5" customHeight="1" x14ac:dyDescent="0.2">
      <c r="A586" s="372"/>
      <c r="B586" s="231" t="s">
        <v>756</v>
      </c>
      <c r="C586" s="447" t="s">
        <v>763</v>
      </c>
      <c r="D586" s="633"/>
      <c r="E586" s="688"/>
      <c r="F586" s="633"/>
      <c r="G586" s="688"/>
      <c r="H586" s="633"/>
      <c r="I586" s="688"/>
      <c r="J586" s="633"/>
      <c r="K586" s="688"/>
      <c r="L586" s="633"/>
      <c r="M586" s="688"/>
      <c r="N586" s="633"/>
      <c r="O586" s="688"/>
      <c r="P586" s="633"/>
      <c r="Q586" s="688"/>
      <c r="R586" s="633"/>
      <c r="S586" s="688"/>
      <c r="T586" s="633"/>
      <c r="U586" s="688"/>
      <c r="V586" s="633"/>
      <c r="W586" s="688"/>
      <c r="X586" s="190"/>
      <c r="Y586" s="109">
        <f>IF(OR(D586="s",F586="s",H586="s",J586="s",L586="s",N586="s",P586="s",R586="s",T586="s",V586="s"), 0, IF(OR(D586="a",F586="a",H586="a",J586="a",L586="a",N586="a",P586="a",R586="a",T586="a",V586="a"),Z586,0))</f>
        <v>0</v>
      </c>
      <c r="Z586" s="371">
        <v>20</v>
      </c>
      <c r="AA586" s="10">
        <f>COUNTIF(D586:W586,"a")+COUNTIF(D586:W586,"s")</f>
        <v>0</v>
      </c>
      <c r="AB586" s="437"/>
      <c r="AC586" s="219"/>
      <c r="AD586" s="222"/>
      <c r="AE586" s="219"/>
      <c r="AF586" s="219"/>
      <c r="AG586" s="219"/>
      <c r="AH586" s="219"/>
      <c r="AI586" s="219"/>
      <c r="AJ586" s="219"/>
      <c r="AK586" s="219"/>
      <c r="AL586" s="219"/>
      <c r="AM586" s="219"/>
      <c r="AN586" s="219"/>
      <c r="AO586" s="219"/>
      <c r="AP586" s="219"/>
      <c r="AQ586" s="219"/>
      <c r="AR586" s="219"/>
      <c r="AS586" s="219"/>
      <c r="AT586" s="219"/>
      <c r="AU586" s="219"/>
      <c r="AV586" s="219"/>
      <c r="AW586" s="219"/>
      <c r="AX586" s="219"/>
      <c r="AY586" s="219"/>
      <c r="AZ586" s="219"/>
      <c r="BA586" s="219"/>
      <c r="BB586" s="219"/>
      <c r="BC586" s="219"/>
      <c r="BD586" s="219"/>
      <c r="BE586" s="219"/>
      <c r="BF586" s="219"/>
      <c r="BG586" s="219"/>
      <c r="BH586" s="219"/>
      <c r="BI586" s="219"/>
      <c r="BJ586" s="219"/>
      <c r="BK586" s="219"/>
      <c r="BL586" s="219"/>
      <c r="BM586" s="219"/>
      <c r="BN586" s="219"/>
      <c r="BO586" s="219"/>
      <c r="BP586" s="219"/>
      <c r="BQ586" s="219"/>
      <c r="BR586" s="219"/>
      <c r="BS586" s="219"/>
      <c r="BT586" s="219"/>
      <c r="BU586" s="219"/>
      <c r="BV586" s="219"/>
      <c r="BW586" s="219"/>
      <c r="BX586" s="219"/>
      <c r="BY586" s="219"/>
      <c r="BZ586" s="219"/>
      <c r="CA586" s="219"/>
      <c r="CB586" s="219"/>
      <c r="CC586" s="219"/>
      <c r="CD586" s="219"/>
      <c r="CE586" s="219"/>
      <c r="CF586" s="219"/>
      <c r="CG586" s="59"/>
      <c r="CH586" s="59"/>
      <c r="CI586" s="59"/>
      <c r="CJ586" s="59"/>
      <c r="CK586" s="59"/>
      <c r="CL586" s="59"/>
      <c r="CM586" s="59"/>
    </row>
    <row r="587" spans="1:173" s="1" customFormat="1" ht="88.5" customHeight="1" x14ac:dyDescent="0.2">
      <c r="A587" s="372"/>
      <c r="B587" s="239" t="s">
        <v>757</v>
      </c>
      <c r="C587" s="448" t="s">
        <v>761</v>
      </c>
      <c r="D587" s="626"/>
      <c r="E587" s="673"/>
      <c r="F587" s="626"/>
      <c r="G587" s="673"/>
      <c r="H587" s="626"/>
      <c r="I587" s="673"/>
      <c r="J587" s="626"/>
      <c r="K587" s="673"/>
      <c r="L587" s="626"/>
      <c r="M587" s="673"/>
      <c r="N587" s="626"/>
      <c r="O587" s="673"/>
      <c r="P587" s="626"/>
      <c r="Q587" s="673"/>
      <c r="R587" s="626"/>
      <c r="S587" s="673"/>
      <c r="T587" s="626"/>
      <c r="U587" s="673"/>
      <c r="V587" s="626"/>
      <c r="W587" s="673"/>
      <c r="X587" s="190"/>
      <c r="Y587" s="110">
        <f>IF(OR(D587="s",F587="s",H587="s",J587="s",L587="s",N587="s",P587="s",R587="s",T587="s",V587="s"), 0, IF(OR(D587="a",F587="a",H587="a",J587="a",L587="a",N587="a",P587="a",R587="a",T587="a",V587="a"),Z587,0))</f>
        <v>0</v>
      </c>
      <c r="Z587" s="369">
        <v>20</v>
      </c>
      <c r="AA587" s="10">
        <f>COUNTIF(D587:W587,"a")+COUNTIF(D587:W587,"s")</f>
        <v>0</v>
      </c>
      <c r="AB587" s="437"/>
      <c r="AC587" s="219"/>
      <c r="AD587" s="222" t="s">
        <v>52</v>
      </c>
      <c r="AE587" s="219"/>
      <c r="AF587" s="219"/>
      <c r="AG587" s="219"/>
      <c r="AH587" s="219"/>
      <c r="AI587" s="219"/>
      <c r="AJ587" s="219"/>
      <c r="AK587" s="219"/>
      <c r="AL587" s="219"/>
      <c r="AM587" s="219"/>
      <c r="AN587" s="219"/>
      <c r="AO587" s="219"/>
      <c r="AP587" s="219"/>
      <c r="AQ587" s="219"/>
      <c r="AR587" s="219"/>
      <c r="AS587" s="219"/>
      <c r="AT587" s="219"/>
      <c r="AU587" s="219"/>
      <c r="AV587" s="219"/>
      <c r="AW587" s="219"/>
      <c r="AX587" s="219"/>
      <c r="AY587" s="219"/>
      <c r="AZ587" s="219"/>
      <c r="BA587" s="219"/>
      <c r="BB587" s="219"/>
      <c r="BC587" s="219"/>
      <c r="BD587" s="219"/>
      <c r="BE587" s="219"/>
      <c r="BF587" s="219"/>
      <c r="BG587" s="219"/>
      <c r="BH587" s="219"/>
      <c r="BI587" s="219"/>
      <c r="BJ587" s="219"/>
      <c r="BK587" s="219"/>
      <c r="BL587" s="219"/>
      <c r="BM587" s="219"/>
      <c r="BN587" s="219"/>
      <c r="BO587" s="219"/>
      <c r="BP587" s="219"/>
      <c r="BQ587" s="219"/>
      <c r="BR587" s="219"/>
      <c r="BS587" s="219"/>
      <c r="BT587" s="219"/>
      <c r="BU587" s="219"/>
      <c r="BV587" s="219"/>
      <c r="BW587" s="219"/>
      <c r="BX587" s="219"/>
      <c r="BY587" s="219"/>
      <c r="BZ587" s="219"/>
      <c r="CA587" s="219"/>
      <c r="CB587" s="219"/>
      <c r="CC587" s="219"/>
      <c r="CD587" s="219"/>
      <c r="CE587" s="219"/>
      <c r="CF587" s="219"/>
      <c r="CG587" s="59"/>
      <c r="CH587" s="59"/>
      <c r="CI587" s="59"/>
      <c r="CJ587" s="59"/>
      <c r="CK587" s="59"/>
      <c r="CL587" s="59"/>
      <c r="CM587" s="59"/>
    </row>
    <row r="588" spans="1:173" s="1" customFormat="1" ht="88.5" customHeight="1" x14ac:dyDescent="0.2">
      <c r="A588" s="372"/>
      <c r="B588" s="239" t="s">
        <v>758</v>
      </c>
      <c r="C588" s="448" t="s">
        <v>765</v>
      </c>
      <c r="D588" s="626"/>
      <c r="E588" s="673"/>
      <c r="F588" s="626"/>
      <c r="G588" s="673"/>
      <c r="H588" s="626"/>
      <c r="I588" s="673"/>
      <c r="J588" s="626"/>
      <c r="K588" s="673"/>
      <c r="L588" s="626"/>
      <c r="M588" s="673"/>
      <c r="N588" s="626"/>
      <c r="O588" s="673"/>
      <c r="P588" s="626"/>
      <c r="Q588" s="673"/>
      <c r="R588" s="626"/>
      <c r="S588" s="673"/>
      <c r="T588" s="626"/>
      <c r="U588" s="673"/>
      <c r="V588" s="626"/>
      <c r="W588" s="673"/>
      <c r="X588" s="190"/>
      <c r="Y588" s="110">
        <f>IF(OR(D588="s",F588="s",H588="s",J588="s",L588="s",N588="s",P588="s",R588="s",T588="s",V588="s"), 0, IF(OR(D588="a",F588="a",H588="a",J588="a",L588="a",N588="a",P588="a",R588="a",T588="a",V588="a"),Z588,0))</f>
        <v>0</v>
      </c>
      <c r="Z588" s="369">
        <v>10</v>
      </c>
      <c r="AA588" s="10">
        <f>COUNTIF(D588:W588,"a")+COUNTIF(D588:W588,"s")</f>
        <v>0</v>
      </c>
      <c r="AB588" s="437"/>
      <c r="AC588" s="219"/>
      <c r="AD588" s="222"/>
      <c r="AE588" s="219"/>
      <c r="AF588" s="219"/>
      <c r="AG588" s="219"/>
      <c r="AH588" s="219"/>
      <c r="AI588" s="219"/>
      <c r="AJ588" s="219"/>
      <c r="AK588" s="219"/>
      <c r="AL588" s="219"/>
      <c r="AM588" s="219"/>
      <c r="AN588" s="219"/>
      <c r="AO588" s="219"/>
      <c r="AP588" s="219"/>
      <c r="AQ588" s="219"/>
      <c r="AR588" s="219"/>
      <c r="AS588" s="219"/>
      <c r="AT588" s="219"/>
      <c r="AU588" s="219"/>
      <c r="AV588" s="219"/>
      <c r="AW588" s="219"/>
      <c r="AX588" s="219"/>
      <c r="AY588" s="219"/>
      <c r="AZ588" s="219"/>
      <c r="BA588" s="219"/>
      <c r="BB588" s="219"/>
      <c r="BC588" s="219"/>
      <c r="BD588" s="219"/>
      <c r="BE588" s="219"/>
      <c r="BF588" s="219"/>
      <c r="BG588" s="219"/>
      <c r="BH588" s="219"/>
      <c r="BI588" s="219"/>
      <c r="BJ588" s="219"/>
      <c r="BK588" s="219"/>
      <c r="BL588" s="219"/>
      <c r="BM588" s="219"/>
      <c r="BN588" s="219"/>
      <c r="BO588" s="219"/>
      <c r="BP588" s="219"/>
      <c r="BQ588" s="219"/>
      <c r="BR588" s="219"/>
      <c r="BS588" s="219"/>
      <c r="BT588" s="219"/>
      <c r="BU588" s="219"/>
      <c r="BV588" s="219"/>
      <c r="BW588" s="219"/>
      <c r="BX588" s="219"/>
      <c r="BY588" s="219"/>
      <c r="BZ588" s="219"/>
      <c r="CA588" s="219"/>
      <c r="CB588" s="219"/>
      <c r="CC588" s="219"/>
      <c r="CD588" s="219"/>
      <c r="CE588" s="219"/>
      <c r="CF588" s="219"/>
      <c r="CG588" s="59"/>
      <c r="CH588" s="59"/>
      <c r="CI588" s="59"/>
      <c r="CJ588" s="59"/>
      <c r="CK588" s="59"/>
      <c r="CL588" s="59"/>
      <c r="CM588" s="59"/>
    </row>
    <row r="589" spans="1:173" s="1" customFormat="1" ht="88.5" customHeight="1" x14ac:dyDescent="0.2">
      <c r="A589" s="372"/>
      <c r="B589" s="239" t="s">
        <v>759</v>
      </c>
      <c r="C589" s="448" t="s">
        <v>766</v>
      </c>
      <c r="D589" s="626"/>
      <c r="E589" s="673"/>
      <c r="F589" s="626"/>
      <c r="G589" s="673"/>
      <c r="H589" s="626"/>
      <c r="I589" s="673"/>
      <c r="J589" s="626"/>
      <c r="K589" s="673"/>
      <c r="L589" s="626"/>
      <c r="M589" s="673"/>
      <c r="N589" s="626"/>
      <c r="O589" s="673"/>
      <c r="P589" s="626"/>
      <c r="Q589" s="673"/>
      <c r="R589" s="626"/>
      <c r="S589" s="673"/>
      <c r="T589" s="626"/>
      <c r="U589" s="673"/>
      <c r="V589" s="626"/>
      <c r="W589" s="673"/>
      <c r="X589" s="190"/>
      <c r="Y589" s="110">
        <f>IF(OR(D589="s",F589="s",H589="s",J589="s",L589="s",N589="s",P589="s",R589="s",T589="s",V589="s"), 0, IF(OR(D589="a",F589="a",H589="a",J589="a",L589="a",N589="a",P589="a",R589="a",T589="a",V589="a"),Z589,0))</f>
        <v>0</v>
      </c>
      <c r="Z589" s="369">
        <v>10</v>
      </c>
      <c r="AA589" s="10">
        <f>COUNTIF(D589:W589,"a")+COUNTIF(D589:W589,"s")</f>
        <v>0</v>
      </c>
      <c r="AB589" s="437"/>
      <c r="AC589" s="219"/>
      <c r="AD589" s="222" t="s">
        <v>52</v>
      </c>
      <c r="AE589" s="219"/>
      <c r="AF589" s="219"/>
      <c r="AG589" s="219"/>
      <c r="AH589" s="219"/>
      <c r="AI589" s="219"/>
      <c r="AJ589" s="219"/>
      <c r="AK589" s="219"/>
      <c r="AL589" s="219"/>
      <c r="AM589" s="219"/>
      <c r="AN589" s="219"/>
      <c r="AO589" s="219"/>
      <c r="AP589" s="219"/>
      <c r="AQ589" s="219"/>
      <c r="AR589" s="219"/>
      <c r="AS589" s="219"/>
      <c r="AT589" s="219"/>
      <c r="AU589" s="219"/>
      <c r="AV589" s="219"/>
      <c r="AW589" s="219"/>
      <c r="AX589" s="219"/>
      <c r="AY589" s="219"/>
      <c r="AZ589" s="219"/>
      <c r="BA589" s="219"/>
      <c r="BB589" s="219"/>
      <c r="BC589" s="219"/>
      <c r="BD589" s="219"/>
      <c r="BE589" s="219"/>
      <c r="BF589" s="219"/>
      <c r="BG589" s="219"/>
      <c r="BH589" s="219"/>
      <c r="BI589" s="219"/>
      <c r="BJ589" s="219"/>
      <c r="BK589" s="219"/>
      <c r="BL589" s="219"/>
      <c r="BM589" s="219"/>
      <c r="BN589" s="219"/>
      <c r="BO589" s="219"/>
      <c r="BP589" s="219"/>
      <c r="BQ589" s="219"/>
      <c r="BR589" s="219"/>
      <c r="BS589" s="219"/>
      <c r="BT589" s="219"/>
      <c r="BU589" s="219"/>
      <c r="BV589" s="219"/>
      <c r="BW589" s="219"/>
      <c r="BX589" s="219"/>
      <c r="BY589" s="219"/>
      <c r="BZ589" s="219"/>
      <c r="CA589" s="219"/>
      <c r="CB589" s="219"/>
      <c r="CC589" s="219"/>
      <c r="CD589" s="219"/>
      <c r="CE589" s="219"/>
      <c r="CF589" s="219"/>
      <c r="CG589" s="59"/>
      <c r="CH589" s="59"/>
      <c r="CI589" s="59"/>
      <c r="CJ589" s="59"/>
      <c r="CK589" s="59"/>
      <c r="CL589" s="59"/>
      <c r="CM589" s="59"/>
    </row>
    <row r="590" spans="1:173" s="1" customFormat="1" ht="67.7" customHeight="1" thickBot="1" x14ac:dyDescent="0.25">
      <c r="A590" s="372"/>
      <c r="B590" s="239" t="s">
        <v>760</v>
      </c>
      <c r="C590" s="448" t="s">
        <v>764</v>
      </c>
      <c r="D590" s="626"/>
      <c r="E590" s="673"/>
      <c r="F590" s="626"/>
      <c r="G590" s="673"/>
      <c r="H590" s="626"/>
      <c r="I590" s="673"/>
      <c r="J590" s="626"/>
      <c r="K590" s="673"/>
      <c r="L590" s="626"/>
      <c r="M590" s="673"/>
      <c r="N590" s="626"/>
      <c r="O590" s="673"/>
      <c r="P590" s="626"/>
      <c r="Q590" s="673"/>
      <c r="R590" s="626"/>
      <c r="S590" s="673"/>
      <c r="T590" s="626"/>
      <c r="U590" s="673"/>
      <c r="V590" s="626"/>
      <c r="W590" s="673"/>
      <c r="X590" s="190"/>
      <c r="Y590" s="110">
        <f>IF(OR(D590="s",F590="s",H590="s",J590="s",L590="s",N590="s",P590="s",R590="s",T590="s",V590="s"), 0, IF(OR(D590="a",F590="a",H590="a",J590="a",L590="a",N590="a",P590="a",R590="a",T590="a",V590="a"),Z590,0))</f>
        <v>0</v>
      </c>
      <c r="Z590" s="369">
        <v>10</v>
      </c>
      <c r="AA590" s="10">
        <f>COUNTIF(D590:W590,"a")+COUNTIF(D590:W590,"s")</f>
        <v>0</v>
      </c>
      <c r="AB590" s="437"/>
      <c r="AC590" s="219"/>
      <c r="AD590" s="222" t="s">
        <v>52</v>
      </c>
      <c r="AE590" s="219"/>
      <c r="AF590" s="219"/>
      <c r="AG590" s="219"/>
      <c r="AH590" s="219"/>
      <c r="AI590" s="219"/>
      <c r="AJ590" s="219"/>
      <c r="AK590" s="219"/>
      <c r="AL590" s="219"/>
      <c r="AM590" s="219"/>
      <c r="AN590" s="219"/>
      <c r="AO590" s="219"/>
      <c r="AP590" s="219"/>
      <c r="AQ590" s="219"/>
      <c r="AR590" s="219"/>
      <c r="AS590" s="219"/>
      <c r="AT590" s="219"/>
      <c r="AU590" s="219"/>
      <c r="AV590" s="219"/>
      <c r="AW590" s="219"/>
      <c r="AX590" s="219"/>
      <c r="AY590" s="219"/>
      <c r="AZ590" s="219"/>
      <c r="BA590" s="219"/>
      <c r="BB590" s="219"/>
      <c r="BC590" s="219"/>
      <c r="BD590" s="219"/>
      <c r="BE590" s="219"/>
      <c r="BF590" s="219"/>
      <c r="BG590" s="219"/>
      <c r="BH590" s="219"/>
      <c r="BI590" s="219"/>
      <c r="BJ590" s="219"/>
      <c r="BK590" s="219"/>
      <c r="BL590" s="219"/>
      <c r="BM590" s="219"/>
      <c r="BN590" s="219"/>
      <c r="BO590" s="219"/>
      <c r="BP590" s="219"/>
      <c r="BQ590" s="219"/>
      <c r="BR590" s="219"/>
      <c r="BS590" s="219"/>
      <c r="BT590" s="219"/>
      <c r="BU590" s="219"/>
      <c r="BV590" s="219"/>
      <c r="BW590" s="219"/>
      <c r="BX590" s="219"/>
      <c r="BY590" s="219"/>
      <c r="BZ590" s="219"/>
      <c r="CA590" s="219"/>
      <c r="CB590" s="219"/>
      <c r="CC590" s="219"/>
      <c r="CD590" s="219"/>
      <c r="CE590" s="219"/>
      <c r="CF590" s="219"/>
      <c r="CG590" s="59"/>
      <c r="CH590" s="59"/>
      <c r="CI590" s="59"/>
      <c r="CJ590" s="59"/>
      <c r="CK590" s="59"/>
      <c r="CL590" s="59"/>
      <c r="CM590" s="59"/>
    </row>
    <row r="591" spans="1:173" ht="20.25" customHeight="1" thickTop="1" thickBot="1" x14ac:dyDescent="0.25">
      <c r="A591" s="372"/>
      <c r="B591" s="15"/>
      <c r="C591" s="9"/>
      <c r="D591" s="679" t="s">
        <v>198</v>
      </c>
      <c r="E591" s="680"/>
      <c r="F591" s="680"/>
      <c r="G591" s="680"/>
      <c r="H591" s="680"/>
      <c r="I591" s="680"/>
      <c r="J591" s="680"/>
      <c r="K591" s="680"/>
      <c r="L591" s="680"/>
      <c r="M591" s="680"/>
      <c r="N591" s="680"/>
      <c r="O591" s="680"/>
      <c r="P591" s="680"/>
      <c r="Q591" s="680"/>
      <c r="R591" s="680"/>
      <c r="S591" s="680"/>
      <c r="T591" s="680"/>
      <c r="U591" s="680"/>
      <c r="V591" s="680"/>
      <c r="W591" s="680"/>
      <c r="X591" s="681"/>
      <c r="Y591" s="22">
        <f>SUM(Y586:Y590)</f>
        <v>0</v>
      </c>
      <c r="Z591" s="377">
        <f>SUM(Z586:Z590)</f>
        <v>70</v>
      </c>
      <c r="AA591" s="59"/>
      <c r="AB591" s="59"/>
      <c r="AD591" s="229"/>
    </row>
    <row r="592" spans="1:173" ht="20.25" customHeight="1" thickBot="1" x14ac:dyDescent="0.25">
      <c r="A592" s="361"/>
      <c r="B592" s="23"/>
      <c r="C592" s="401"/>
      <c r="D592" s="705"/>
      <c r="E592" s="720"/>
      <c r="F592" s="833">
        <v>40</v>
      </c>
      <c r="G592" s="834"/>
      <c r="H592" s="834"/>
      <c r="I592" s="834"/>
      <c r="J592" s="834"/>
      <c r="K592" s="834"/>
      <c r="L592" s="834"/>
      <c r="M592" s="834"/>
      <c r="N592" s="834"/>
      <c r="O592" s="834"/>
      <c r="P592" s="834"/>
      <c r="Q592" s="834"/>
      <c r="R592" s="834"/>
      <c r="S592" s="834"/>
      <c r="T592" s="834"/>
      <c r="U592" s="834"/>
      <c r="V592" s="834"/>
      <c r="W592" s="834"/>
      <c r="X592" s="834"/>
      <c r="Y592" s="834"/>
      <c r="Z592" s="835"/>
      <c r="AA592" s="59"/>
      <c r="AB592" s="59"/>
      <c r="AD592" s="229"/>
    </row>
    <row r="593" spans="1:173" ht="33" customHeight="1" thickBot="1" x14ac:dyDescent="0.25">
      <c r="A593" s="365"/>
      <c r="B593" s="290" t="s">
        <v>86</v>
      </c>
      <c r="C593" s="807" t="s">
        <v>296</v>
      </c>
      <c r="D593" s="808"/>
      <c r="E593" s="808"/>
      <c r="F593" s="808"/>
      <c r="G593" s="808"/>
      <c r="H593" s="808"/>
      <c r="I593" s="808"/>
      <c r="J593" s="808"/>
      <c r="K593" s="808"/>
      <c r="L593" s="808"/>
      <c r="M593" s="808"/>
      <c r="N593" s="808"/>
      <c r="O593" s="808"/>
      <c r="P593" s="808"/>
      <c r="Q593" s="808"/>
      <c r="R593" s="808"/>
      <c r="S593" s="808"/>
      <c r="T593" s="808"/>
      <c r="U593" s="808"/>
      <c r="V593" s="808"/>
      <c r="W593" s="808"/>
      <c r="X593" s="808"/>
      <c r="Y593" s="808"/>
      <c r="Z593" s="809"/>
      <c r="AA593" s="59"/>
      <c r="AD593" s="229"/>
    </row>
    <row r="594" spans="1:173" ht="30" customHeight="1" thickBot="1" x14ac:dyDescent="0.25">
      <c r="A594" s="375"/>
      <c r="B594" s="236" t="s">
        <v>87</v>
      </c>
      <c r="C594" s="153" t="s">
        <v>504</v>
      </c>
      <c r="D594" s="31"/>
      <c r="E594" s="32"/>
      <c r="F594" s="33"/>
      <c r="G594" s="34"/>
      <c r="H594" s="31"/>
      <c r="I594" s="32"/>
      <c r="J594" s="33"/>
      <c r="K594" s="34"/>
      <c r="L594" s="31" t="s">
        <v>569</v>
      </c>
      <c r="M594" s="32"/>
      <c r="N594" s="33"/>
      <c r="O594" s="34"/>
      <c r="P594" s="31"/>
      <c r="Q594" s="32"/>
      <c r="R594" s="33"/>
      <c r="S594" s="34"/>
      <c r="T594" s="31"/>
      <c r="U594" s="32"/>
      <c r="V594" s="33"/>
      <c r="W594" s="34"/>
      <c r="X594" s="36"/>
      <c r="Y594" s="69"/>
      <c r="Z594" s="51"/>
      <c r="AA594" s="59"/>
      <c r="AD594" s="229"/>
    </row>
    <row r="595" spans="1:173" ht="27.95" customHeight="1" thickBot="1" x14ac:dyDescent="0.25">
      <c r="A595" s="375"/>
      <c r="B595" s="261" t="s">
        <v>21</v>
      </c>
      <c r="C595" s="145" t="s">
        <v>160</v>
      </c>
      <c r="D595" s="730"/>
      <c r="E595" s="731"/>
      <c r="F595" s="730"/>
      <c r="G595" s="731"/>
      <c r="H595" s="730"/>
      <c r="I595" s="731"/>
      <c r="J595" s="730"/>
      <c r="K595" s="731"/>
      <c r="L595" s="730"/>
      <c r="M595" s="731"/>
      <c r="N595" s="730"/>
      <c r="O595" s="731"/>
      <c r="P595" s="730"/>
      <c r="Q595" s="731"/>
      <c r="R595" s="730"/>
      <c r="S595" s="731"/>
      <c r="T595" s="730"/>
      <c r="U595" s="731"/>
      <c r="V595" s="730"/>
      <c r="W595" s="731"/>
      <c r="X595" s="591"/>
      <c r="Y595" s="202">
        <f>IF(OR(D595="s",F595="s",H595="s",J595="s",L595="s",N595="s",P595="s",R595="s",T595="s",V595="s"), 0, IF(OR(D595="a",F595="a",H595="a",J595="a",L595="a",N595="a",P595="a",R595="a",T595="a",V595="a"),Z595,0))</f>
        <v>0</v>
      </c>
      <c r="Z595" s="395">
        <v>30</v>
      </c>
      <c r="AA595" s="56">
        <f>IF((COUNTIF(D595:W595,"a")+COUNTIF(D595:W595,"s"))&gt;0,IF(OR((COUNTIF(D597:W597,"a")+COUNTIF(D597:W597,"s")),(COUNTIF(D598:W598,"a")+COUNTIF(D598:W598,"s")),(COUNTIF(D599:W599,"a")+COUNTIF(D599:W599,"s"))),0,COUNTIF(D595:W595,"a")+COUNTIF(D595:W595,"s")),COUNTIF(D595:W595,"a")+COUNTIF(D595:W595,"s"))</f>
        <v>0</v>
      </c>
      <c r="AB595" s="117"/>
      <c r="AD595" s="229"/>
    </row>
    <row r="596" spans="1:173" ht="27.95" customHeight="1" thickBot="1" x14ac:dyDescent="0.25">
      <c r="A596" s="372"/>
      <c r="B596" s="268"/>
      <c r="C596" s="195" t="s">
        <v>345</v>
      </c>
      <c r="D596" s="828"/>
      <c r="E596" s="829"/>
      <c r="F596" s="829"/>
      <c r="G596" s="829"/>
      <c r="H596" s="829"/>
      <c r="I596" s="829"/>
      <c r="J596" s="829"/>
      <c r="K596" s="829"/>
      <c r="L596" s="829"/>
      <c r="M596" s="829"/>
      <c r="N596" s="829"/>
      <c r="O596" s="829"/>
      <c r="P596" s="829"/>
      <c r="Q596" s="829"/>
      <c r="R596" s="829"/>
      <c r="S596" s="829"/>
      <c r="T596" s="829"/>
      <c r="U596" s="829"/>
      <c r="V596" s="829"/>
      <c r="W596" s="829"/>
      <c r="X596" s="830"/>
      <c r="Y596" s="830"/>
      <c r="Z596" s="831"/>
      <c r="AA596" s="59"/>
      <c r="AB596" s="59"/>
      <c r="AD596" s="229"/>
    </row>
    <row r="597" spans="1:173" ht="27.95" customHeight="1" x14ac:dyDescent="0.2">
      <c r="A597" s="375"/>
      <c r="B597" s="245" t="s">
        <v>22</v>
      </c>
      <c r="C597" s="126" t="s">
        <v>161</v>
      </c>
      <c r="D597" s="689"/>
      <c r="E597" s="689"/>
      <c r="F597" s="689"/>
      <c r="G597" s="689"/>
      <c r="H597" s="689"/>
      <c r="I597" s="689"/>
      <c r="J597" s="689"/>
      <c r="K597" s="689"/>
      <c r="L597" s="689"/>
      <c r="M597" s="689"/>
      <c r="N597" s="689"/>
      <c r="O597" s="689"/>
      <c r="P597" s="689"/>
      <c r="Q597" s="689"/>
      <c r="R597" s="689"/>
      <c r="S597" s="689"/>
      <c r="T597" s="689"/>
      <c r="U597" s="689"/>
      <c r="V597" s="689"/>
      <c r="W597" s="689"/>
      <c r="X597" s="199"/>
      <c r="Y597" s="203">
        <f>IF(OR(D597="s",F597="s",H597="s",J597="s",L597="s",N597="s",P597="s",R597="s",T597="s",V597="s"), 0, IF(OR(D597="a",F597="a",H597="a",J597="a",L597="a",N597="a",P597="a",R597="a",T597="a",V597="a"),Z597,0))</f>
        <v>0</v>
      </c>
      <c r="Z597" s="396">
        <v>10</v>
      </c>
      <c r="AA597" s="56">
        <f>IF((COUNTIF(D597:W597,"a")+COUNTIF(D597:W597,"s"))&gt;0,IF((COUNTIF(D595:W595,"a")+COUNTIF(D595:W595,"s"))&gt;0,0,COUNTIF(D597:W597,"a")+COUNTIF(D597:W597,"s")), COUNTIF(D597:W597,"a")+COUNTIF(D597:W597,"s"))</f>
        <v>0</v>
      </c>
      <c r="AB597" s="117"/>
      <c r="AD597" s="229"/>
    </row>
    <row r="598" spans="1:173" ht="27.95" customHeight="1" x14ac:dyDescent="0.2">
      <c r="A598" s="375"/>
      <c r="B598" s="245" t="s">
        <v>353</v>
      </c>
      <c r="C598" s="126" t="s">
        <v>0</v>
      </c>
      <c r="D598" s="824"/>
      <c r="E598" s="824"/>
      <c r="F598" s="824"/>
      <c r="G598" s="824"/>
      <c r="H598" s="824"/>
      <c r="I598" s="824"/>
      <c r="J598" s="824"/>
      <c r="K598" s="824"/>
      <c r="L598" s="824"/>
      <c r="M598" s="824"/>
      <c r="N598" s="824"/>
      <c r="O598" s="824"/>
      <c r="P598" s="824"/>
      <c r="Q598" s="824"/>
      <c r="R598" s="824"/>
      <c r="S598" s="824"/>
      <c r="T598" s="824"/>
      <c r="U598" s="824"/>
      <c r="V598" s="824"/>
      <c r="W598" s="824"/>
      <c r="X598" s="200"/>
      <c r="Y598" s="101">
        <f>IF(OR(D598="s",F598="s",H598="s",J598="s",L598="s",N598="s",P598="s",R598="s",T598="s",V598="s"), 0, IF(OR(D598="a",F598="a",H598="a",J598="a",L598="a",N598="a",P598="a",R598="a",T598="a",V598="a"),Z598,0))</f>
        <v>0</v>
      </c>
      <c r="Z598" s="373">
        <v>10</v>
      </c>
      <c r="AA598" s="56">
        <f>IF((COUNTIF(D598:W598,"a")+COUNTIF(D598:W598,"s"))&gt;0,IF((COUNTIF(D595:W595,"a")+COUNTIF(D595:W595,"s"))&gt;0,0,COUNTIF(D598:W598,"a")+COUNTIF(D598:W598,"s")), COUNTIF(D598:W598,"a")+COUNTIF(D598:W598,"s"))</f>
        <v>0</v>
      </c>
      <c r="AB598" s="117"/>
      <c r="AD598" s="229"/>
    </row>
    <row r="599" spans="1:173" ht="27.95" customHeight="1" thickBot="1" x14ac:dyDescent="0.25">
      <c r="A599" s="375"/>
      <c r="B599" s="245" t="s">
        <v>354</v>
      </c>
      <c r="C599" s="126" t="s">
        <v>228</v>
      </c>
      <c r="D599" s="738"/>
      <c r="E599" s="738"/>
      <c r="F599" s="738"/>
      <c r="G599" s="738"/>
      <c r="H599" s="738"/>
      <c r="I599" s="738"/>
      <c r="J599" s="738"/>
      <c r="K599" s="738"/>
      <c r="L599" s="738"/>
      <c r="M599" s="738"/>
      <c r="N599" s="738"/>
      <c r="O599" s="738"/>
      <c r="P599" s="738"/>
      <c r="Q599" s="738"/>
      <c r="R599" s="738"/>
      <c r="S599" s="738"/>
      <c r="T599" s="738"/>
      <c r="U599" s="738"/>
      <c r="V599" s="738"/>
      <c r="W599" s="738"/>
      <c r="X599" s="201"/>
      <c r="Y599" s="101">
        <f>IF(OR(D599="s",F599="s",H599="s",J599="s",L599="s",N599="s",P599="s",R599="s",T599="s",V599="s"), 0, IF(OR(D599="a",F599="a",H599="a",J599="a",L599="a",N599="a",P599="a",R599="a",T599="a",V599="a"),Z599,0))</f>
        <v>0</v>
      </c>
      <c r="Z599" s="373">
        <v>10</v>
      </c>
      <c r="AA599" s="56">
        <f>IF((COUNTIF(D599:W599,"a")+COUNTIF(D599:W599,"s"))&gt;0,IF((COUNTIF(D595:W595,"a")+COUNTIF(D595:W595,"s"))&gt;0,0,COUNTIF(D599:W599,"a")+COUNTIF(D599:W599,"s")), COUNTIF(D599:W599,"a")+COUNTIF(D599:W599,"s"))</f>
        <v>0</v>
      </c>
      <c r="AB599" s="117"/>
      <c r="AD599" s="229"/>
    </row>
    <row r="600" spans="1:173" ht="21" customHeight="1" thickTop="1" thickBot="1" x14ac:dyDescent="0.25">
      <c r="A600" s="375"/>
      <c r="B600" s="15"/>
      <c r="C600" s="9"/>
      <c r="D600" s="679" t="s">
        <v>198</v>
      </c>
      <c r="E600" s="680"/>
      <c r="F600" s="680"/>
      <c r="G600" s="680"/>
      <c r="H600" s="680"/>
      <c r="I600" s="680"/>
      <c r="J600" s="680"/>
      <c r="K600" s="680"/>
      <c r="L600" s="680"/>
      <c r="M600" s="680"/>
      <c r="N600" s="680"/>
      <c r="O600" s="680"/>
      <c r="P600" s="680"/>
      <c r="Q600" s="680"/>
      <c r="R600" s="680"/>
      <c r="S600" s="680"/>
      <c r="T600" s="680"/>
      <c r="U600" s="680"/>
      <c r="V600" s="680"/>
      <c r="W600" s="680"/>
      <c r="X600" s="681"/>
      <c r="Y600" s="22">
        <f>SUM(Y595:Y599)</f>
        <v>0</v>
      </c>
      <c r="Z600" s="377">
        <v>30</v>
      </c>
      <c r="AA600" s="59"/>
      <c r="AB600" s="59"/>
      <c r="AD600" s="229"/>
    </row>
    <row r="601" spans="1:173" ht="21" customHeight="1" thickBot="1" x14ac:dyDescent="0.25">
      <c r="A601" s="361"/>
      <c r="B601" s="23"/>
      <c r="C601" s="279"/>
      <c r="D601" s="705"/>
      <c r="E601" s="720"/>
      <c r="F601" s="832">
        <v>0</v>
      </c>
      <c r="G601" s="677"/>
      <c r="H601" s="677"/>
      <c r="I601" s="677"/>
      <c r="J601" s="677"/>
      <c r="K601" s="677"/>
      <c r="L601" s="677"/>
      <c r="M601" s="677"/>
      <c r="N601" s="677"/>
      <c r="O601" s="677"/>
      <c r="P601" s="677"/>
      <c r="Q601" s="677"/>
      <c r="R601" s="677"/>
      <c r="S601" s="677"/>
      <c r="T601" s="677"/>
      <c r="U601" s="677"/>
      <c r="V601" s="677"/>
      <c r="W601" s="677"/>
      <c r="X601" s="677"/>
      <c r="Y601" s="677"/>
      <c r="Z601" s="678"/>
      <c r="AA601" s="59"/>
      <c r="AB601" s="59"/>
      <c r="AD601" s="229"/>
    </row>
    <row r="602" spans="1:173" s="336" customFormat="1" ht="30" customHeight="1" thickBot="1" x14ac:dyDescent="0.25">
      <c r="A602" s="358"/>
      <c r="B602" s="293" t="s">
        <v>88</v>
      </c>
      <c r="C602" s="172" t="s">
        <v>630</v>
      </c>
      <c r="D602" s="317"/>
      <c r="E602" s="314"/>
      <c r="F602" s="317"/>
      <c r="G602" s="315"/>
      <c r="H602" s="29" t="s">
        <v>569</v>
      </c>
      <c r="I602" s="314"/>
      <c r="J602" s="435"/>
      <c r="K602" s="315"/>
      <c r="L602" s="29" t="s">
        <v>569</v>
      </c>
      <c r="M602" s="314"/>
      <c r="N602" s="317"/>
      <c r="O602" s="315"/>
      <c r="P602" s="316"/>
      <c r="Q602" s="314"/>
      <c r="R602" s="317"/>
      <c r="S602" s="315"/>
      <c r="T602" s="316"/>
      <c r="U602" s="314"/>
      <c r="V602" s="317"/>
      <c r="W602" s="315"/>
      <c r="X602" s="176"/>
      <c r="Y602" s="176"/>
      <c r="Z602" s="388"/>
      <c r="AA602" s="10"/>
      <c r="AB602" s="59"/>
      <c r="AC602" s="219"/>
      <c r="AD602" s="222"/>
      <c r="AE602" s="219"/>
      <c r="AF602" s="219"/>
      <c r="AG602" s="219"/>
      <c r="AH602" s="219"/>
      <c r="AI602" s="219"/>
      <c r="AJ602" s="219"/>
      <c r="AK602" s="219"/>
      <c r="AL602" s="219"/>
      <c r="AM602" s="219"/>
      <c r="AN602" s="219"/>
      <c r="AO602" s="219"/>
      <c r="AP602" s="219"/>
      <c r="AQ602" s="219"/>
      <c r="AR602" s="219"/>
      <c r="AS602" s="219"/>
      <c r="AT602" s="219"/>
      <c r="AU602" s="219"/>
      <c r="AV602" s="219"/>
      <c r="AW602" s="219"/>
      <c r="AX602" s="219"/>
      <c r="AY602" s="219"/>
      <c r="AZ602" s="219"/>
      <c r="BA602" s="219"/>
      <c r="BB602" s="219"/>
      <c r="BC602" s="219"/>
      <c r="BD602" s="219"/>
      <c r="BE602" s="219"/>
      <c r="BF602" s="219"/>
      <c r="BG602" s="219"/>
      <c r="BH602" s="219"/>
      <c r="BI602" s="219"/>
      <c r="BJ602" s="219"/>
      <c r="BK602" s="219"/>
      <c r="BL602" s="219"/>
      <c r="BM602" s="219"/>
      <c r="BN602" s="219"/>
      <c r="BO602" s="219"/>
      <c r="BP602" s="219"/>
      <c r="BQ602" s="219"/>
      <c r="BR602" s="219"/>
      <c r="BS602" s="219"/>
      <c r="BT602" s="219"/>
      <c r="BU602" s="219"/>
      <c r="BV602" s="219"/>
      <c r="BW602" s="219"/>
      <c r="BX602" s="219"/>
      <c r="BY602" s="219"/>
      <c r="BZ602" s="219"/>
      <c r="CA602" s="219"/>
      <c r="CB602" s="219"/>
      <c r="CC602" s="219"/>
      <c r="CD602" s="219"/>
      <c r="CE602" s="219"/>
      <c r="CF602" s="219"/>
      <c r="CG602" s="59"/>
      <c r="CH602" s="59"/>
      <c r="CI602" s="59"/>
      <c r="CJ602" s="59"/>
      <c r="CK602" s="59"/>
      <c r="CL602" s="59"/>
      <c r="CM602" s="59"/>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row>
    <row r="603" spans="1:173" s="1" customFormat="1" ht="45" customHeight="1" x14ac:dyDescent="0.2">
      <c r="A603" s="372"/>
      <c r="B603" s="231" t="s">
        <v>356</v>
      </c>
      <c r="C603" s="447" t="s">
        <v>631</v>
      </c>
      <c r="D603" s="633"/>
      <c r="E603" s="688"/>
      <c r="F603" s="633"/>
      <c r="G603" s="688"/>
      <c r="H603" s="633"/>
      <c r="I603" s="688"/>
      <c r="J603" s="633"/>
      <c r="K603" s="688"/>
      <c r="L603" s="633"/>
      <c r="M603" s="688"/>
      <c r="N603" s="633"/>
      <c r="O603" s="688"/>
      <c r="P603" s="633"/>
      <c r="Q603" s="688"/>
      <c r="R603" s="633"/>
      <c r="S603" s="688"/>
      <c r="T603" s="633"/>
      <c r="U603" s="688"/>
      <c r="V603" s="633"/>
      <c r="W603" s="688"/>
      <c r="X603" s="190"/>
      <c r="Y603" s="109">
        <f t="shared" ref="Y603:Y610" si="67">IF(OR(D603="s",F603="s",H603="s",J603="s",L603="s",N603="s",P603="s",R603="s",T603="s",V603="s"), 0, IF(OR(D603="a",F603="a",H603="a",J603="a",L603="a",N603="a",P603="a",R603="a",T603="a",V603="a"),Z603,0))</f>
        <v>0</v>
      </c>
      <c r="Z603" s="371">
        <v>10</v>
      </c>
      <c r="AA603" s="10">
        <f t="shared" ref="AA603:AA610" si="68">COUNTIF(D603:W603,"a")+COUNTIF(D603:W603,"s")</f>
        <v>0</v>
      </c>
      <c r="AB603" s="437"/>
      <c r="AC603" s="219"/>
      <c r="AD603" s="222"/>
      <c r="AE603" s="219"/>
      <c r="AF603" s="219"/>
      <c r="AG603" s="219"/>
      <c r="AH603" s="219"/>
      <c r="AI603" s="219"/>
      <c r="AJ603" s="219"/>
      <c r="AK603" s="219"/>
      <c r="AL603" s="219"/>
      <c r="AM603" s="219"/>
      <c r="AN603" s="219"/>
      <c r="AO603" s="219"/>
      <c r="AP603" s="219"/>
      <c r="AQ603" s="219"/>
      <c r="AR603" s="219"/>
      <c r="AS603" s="219"/>
      <c r="AT603" s="219"/>
      <c r="AU603" s="219"/>
      <c r="AV603" s="219"/>
      <c r="AW603" s="219"/>
      <c r="AX603" s="219"/>
      <c r="AY603" s="219"/>
      <c r="AZ603" s="219"/>
      <c r="BA603" s="219"/>
      <c r="BB603" s="219"/>
      <c r="BC603" s="219"/>
      <c r="BD603" s="219"/>
      <c r="BE603" s="219"/>
      <c r="BF603" s="219"/>
      <c r="BG603" s="219"/>
      <c r="BH603" s="219"/>
      <c r="BI603" s="219"/>
      <c r="BJ603" s="219"/>
      <c r="BK603" s="219"/>
      <c r="BL603" s="219"/>
      <c r="BM603" s="219"/>
      <c r="BN603" s="219"/>
      <c r="BO603" s="219"/>
      <c r="BP603" s="219"/>
      <c r="BQ603" s="219"/>
      <c r="BR603" s="219"/>
      <c r="BS603" s="219"/>
      <c r="BT603" s="219"/>
      <c r="BU603" s="219"/>
      <c r="BV603" s="219"/>
      <c r="BW603" s="219"/>
      <c r="BX603" s="219"/>
      <c r="BY603" s="219"/>
      <c r="BZ603" s="219"/>
      <c r="CA603" s="219"/>
      <c r="CB603" s="219"/>
      <c r="CC603" s="219"/>
      <c r="CD603" s="219"/>
      <c r="CE603" s="219"/>
      <c r="CF603" s="219"/>
      <c r="CG603" s="59"/>
      <c r="CH603" s="59"/>
      <c r="CI603" s="59"/>
      <c r="CJ603" s="59"/>
      <c r="CK603" s="59"/>
      <c r="CL603" s="59"/>
      <c r="CM603" s="59"/>
    </row>
    <row r="604" spans="1:173" s="1" customFormat="1" ht="45" customHeight="1" x14ac:dyDescent="0.2">
      <c r="A604" s="372"/>
      <c r="B604" s="239" t="s">
        <v>632</v>
      </c>
      <c r="C604" s="448" t="s">
        <v>633</v>
      </c>
      <c r="D604" s="626"/>
      <c r="E604" s="673"/>
      <c r="F604" s="626"/>
      <c r="G604" s="673"/>
      <c r="H604" s="626"/>
      <c r="I604" s="673"/>
      <c r="J604" s="626"/>
      <c r="K604" s="673"/>
      <c r="L604" s="626"/>
      <c r="M604" s="673"/>
      <c r="N604" s="626"/>
      <c r="O604" s="673"/>
      <c r="P604" s="626"/>
      <c r="Q604" s="673"/>
      <c r="R604" s="626"/>
      <c r="S604" s="673"/>
      <c r="T604" s="626"/>
      <c r="U604" s="673"/>
      <c r="V604" s="626"/>
      <c r="W604" s="673"/>
      <c r="X604" s="190"/>
      <c r="Y604" s="110">
        <f t="shared" si="67"/>
        <v>0</v>
      </c>
      <c r="Z604" s="369">
        <v>10</v>
      </c>
      <c r="AA604" s="10">
        <f t="shared" si="68"/>
        <v>0</v>
      </c>
      <c r="AB604" s="437"/>
      <c r="AC604" s="219"/>
      <c r="AD604" s="222"/>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c r="BT604" s="219"/>
      <c r="BU604" s="219"/>
      <c r="BV604" s="219"/>
      <c r="BW604" s="219"/>
      <c r="BX604" s="219"/>
      <c r="BY604" s="219"/>
      <c r="BZ604" s="219"/>
      <c r="CA604" s="219"/>
      <c r="CB604" s="219"/>
      <c r="CC604" s="219"/>
      <c r="CD604" s="219"/>
      <c r="CE604" s="219"/>
      <c r="CF604" s="219"/>
      <c r="CG604" s="59"/>
      <c r="CH604" s="59"/>
      <c r="CI604" s="59"/>
      <c r="CJ604" s="59"/>
      <c r="CK604" s="59"/>
      <c r="CL604" s="59"/>
      <c r="CM604" s="59"/>
    </row>
    <row r="605" spans="1:173" s="1" customFormat="1" ht="45" customHeight="1" x14ac:dyDescent="0.2">
      <c r="A605" s="372"/>
      <c r="B605" s="239" t="s">
        <v>357</v>
      </c>
      <c r="C605" s="448" t="s">
        <v>634</v>
      </c>
      <c r="D605" s="626"/>
      <c r="E605" s="673"/>
      <c r="F605" s="626"/>
      <c r="G605" s="673"/>
      <c r="H605" s="626"/>
      <c r="I605" s="673"/>
      <c r="J605" s="626"/>
      <c r="K605" s="673"/>
      <c r="L605" s="626"/>
      <c r="M605" s="673"/>
      <c r="N605" s="626"/>
      <c r="O605" s="673"/>
      <c r="P605" s="626"/>
      <c r="Q605" s="673"/>
      <c r="R605" s="626"/>
      <c r="S605" s="673"/>
      <c r="T605" s="626"/>
      <c r="U605" s="673"/>
      <c r="V605" s="626"/>
      <c r="W605" s="673"/>
      <c r="X605" s="190"/>
      <c r="Y605" s="110">
        <f t="shared" si="67"/>
        <v>0</v>
      </c>
      <c r="Z605" s="369">
        <v>10</v>
      </c>
      <c r="AA605" s="10">
        <f t="shared" si="68"/>
        <v>0</v>
      </c>
      <c r="AB605" s="437"/>
      <c r="AC605" s="219"/>
      <c r="AD605" s="222" t="s">
        <v>52</v>
      </c>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c r="BT605" s="219"/>
      <c r="BU605" s="219"/>
      <c r="BV605" s="219"/>
      <c r="BW605" s="219"/>
      <c r="BX605" s="219"/>
      <c r="BY605" s="219"/>
      <c r="BZ605" s="219"/>
      <c r="CA605" s="219"/>
      <c r="CB605" s="219"/>
      <c r="CC605" s="219"/>
      <c r="CD605" s="219"/>
      <c r="CE605" s="219"/>
      <c r="CF605" s="219"/>
      <c r="CG605" s="59"/>
      <c r="CH605" s="59"/>
      <c r="CI605" s="59"/>
      <c r="CJ605" s="59"/>
      <c r="CK605" s="59"/>
      <c r="CL605" s="59"/>
      <c r="CM605" s="59"/>
    </row>
    <row r="606" spans="1:173" s="1" customFormat="1" ht="45" customHeight="1" x14ac:dyDescent="0.2">
      <c r="A606" s="372"/>
      <c r="B606" s="239" t="s">
        <v>638</v>
      </c>
      <c r="C606" s="448" t="s">
        <v>636</v>
      </c>
      <c r="D606" s="626"/>
      <c r="E606" s="673"/>
      <c r="F606" s="626"/>
      <c r="G606" s="673"/>
      <c r="H606" s="626"/>
      <c r="I606" s="673"/>
      <c r="J606" s="626"/>
      <c r="K606" s="673"/>
      <c r="L606" s="626"/>
      <c r="M606" s="673"/>
      <c r="N606" s="626"/>
      <c r="O606" s="673"/>
      <c r="P606" s="626"/>
      <c r="Q606" s="673"/>
      <c r="R606" s="626"/>
      <c r="S606" s="673"/>
      <c r="T606" s="626"/>
      <c r="U606" s="673"/>
      <c r="V606" s="626"/>
      <c r="W606" s="673"/>
      <c r="X606" s="190"/>
      <c r="Y606" s="110">
        <f t="shared" si="67"/>
        <v>0</v>
      </c>
      <c r="Z606" s="369">
        <v>10</v>
      </c>
      <c r="AA606" s="10">
        <f t="shared" si="68"/>
        <v>0</v>
      </c>
      <c r="AB606" s="437"/>
      <c r="AC606" s="219"/>
      <c r="AD606" s="222" t="s">
        <v>52</v>
      </c>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c r="BT606" s="219"/>
      <c r="BU606" s="219"/>
      <c r="BV606" s="219"/>
      <c r="BW606" s="219"/>
      <c r="BX606" s="219"/>
      <c r="BY606" s="219"/>
      <c r="BZ606" s="219"/>
      <c r="CA606" s="219"/>
      <c r="CB606" s="219"/>
      <c r="CC606" s="219"/>
      <c r="CD606" s="219"/>
      <c r="CE606" s="219"/>
      <c r="CF606" s="219"/>
      <c r="CG606" s="59"/>
      <c r="CH606" s="59"/>
      <c r="CI606" s="59"/>
      <c r="CJ606" s="59"/>
      <c r="CK606" s="59"/>
      <c r="CL606" s="59"/>
      <c r="CM606" s="59"/>
    </row>
    <row r="607" spans="1:173" s="1" customFormat="1" ht="45" customHeight="1" x14ac:dyDescent="0.2">
      <c r="A607" s="372"/>
      <c r="B607" s="239" t="s">
        <v>358</v>
      </c>
      <c r="C607" s="448" t="s">
        <v>710</v>
      </c>
      <c r="D607" s="626"/>
      <c r="E607" s="673"/>
      <c r="F607" s="626"/>
      <c r="G607" s="673"/>
      <c r="H607" s="626"/>
      <c r="I607" s="673"/>
      <c r="J607" s="626"/>
      <c r="K607" s="673"/>
      <c r="L607" s="626"/>
      <c r="M607" s="673"/>
      <c r="N607" s="626"/>
      <c r="O607" s="673"/>
      <c r="P607" s="626"/>
      <c r="Q607" s="673"/>
      <c r="R607" s="626"/>
      <c r="S607" s="673"/>
      <c r="T607" s="626"/>
      <c r="U607" s="673"/>
      <c r="V607" s="626"/>
      <c r="W607" s="673"/>
      <c r="X607" s="190"/>
      <c r="Y607" s="110">
        <f t="shared" si="67"/>
        <v>0</v>
      </c>
      <c r="Z607" s="369">
        <v>10</v>
      </c>
      <c r="AA607" s="10">
        <f t="shared" si="68"/>
        <v>0</v>
      </c>
      <c r="AB607" s="437"/>
      <c r="AC607" s="219"/>
      <c r="AD607" s="222"/>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c r="BT607" s="219"/>
      <c r="BU607" s="219"/>
      <c r="BV607" s="219"/>
      <c r="BW607" s="219"/>
      <c r="BX607" s="219"/>
      <c r="BY607" s="219"/>
      <c r="BZ607" s="219"/>
      <c r="CA607" s="219"/>
      <c r="CB607" s="219"/>
      <c r="CC607" s="219"/>
      <c r="CD607" s="219"/>
      <c r="CE607" s="219"/>
      <c r="CF607" s="219"/>
      <c r="CG607" s="59"/>
      <c r="CH607" s="59"/>
      <c r="CI607" s="59"/>
      <c r="CJ607" s="59"/>
      <c r="CK607" s="59"/>
      <c r="CL607" s="59"/>
      <c r="CM607" s="59"/>
    </row>
    <row r="608" spans="1:173" s="1" customFormat="1" ht="27.75" customHeight="1" x14ac:dyDescent="0.2">
      <c r="A608" s="372"/>
      <c r="B608" s="239" t="s">
        <v>359</v>
      </c>
      <c r="C608" s="448" t="s">
        <v>637</v>
      </c>
      <c r="D608" s="626"/>
      <c r="E608" s="673"/>
      <c r="F608" s="626"/>
      <c r="G608" s="673"/>
      <c r="H608" s="626"/>
      <c r="I608" s="673"/>
      <c r="J608" s="626"/>
      <c r="K608" s="673"/>
      <c r="L608" s="626"/>
      <c r="M608" s="673"/>
      <c r="N608" s="626"/>
      <c r="O608" s="673"/>
      <c r="P608" s="626"/>
      <c r="Q608" s="673"/>
      <c r="R608" s="626"/>
      <c r="S608" s="673"/>
      <c r="T608" s="626"/>
      <c r="U608" s="673"/>
      <c r="V608" s="626"/>
      <c r="W608" s="673"/>
      <c r="X608" s="190"/>
      <c r="Y608" s="110">
        <f t="shared" si="67"/>
        <v>0</v>
      </c>
      <c r="Z608" s="369">
        <v>10</v>
      </c>
      <c r="AA608" s="10">
        <f t="shared" si="68"/>
        <v>0</v>
      </c>
      <c r="AB608" s="437"/>
      <c r="AC608" s="219"/>
      <c r="AD608" s="222" t="s">
        <v>52</v>
      </c>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c r="BT608" s="219"/>
      <c r="BU608" s="219"/>
      <c r="BV608" s="219"/>
      <c r="BW608" s="219"/>
      <c r="BX608" s="219"/>
      <c r="BY608" s="219"/>
      <c r="BZ608" s="219"/>
      <c r="CA608" s="219"/>
      <c r="CB608" s="219"/>
      <c r="CC608" s="219"/>
      <c r="CD608" s="219"/>
      <c r="CE608" s="219"/>
      <c r="CF608" s="219"/>
      <c r="CG608" s="59"/>
      <c r="CH608" s="59"/>
      <c r="CI608" s="59"/>
      <c r="CJ608" s="59"/>
      <c r="CK608" s="59"/>
      <c r="CL608" s="59"/>
      <c r="CM608" s="59"/>
    </row>
    <row r="609" spans="1:173" s="1" customFormat="1" ht="45" customHeight="1" x14ac:dyDescent="0.2">
      <c r="A609" s="372"/>
      <c r="B609" s="239" t="s">
        <v>640</v>
      </c>
      <c r="C609" s="448" t="s">
        <v>639</v>
      </c>
      <c r="D609" s="626"/>
      <c r="E609" s="673"/>
      <c r="F609" s="626"/>
      <c r="G609" s="673"/>
      <c r="H609" s="626"/>
      <c r="I609" s="673"/>
      <c r="J609" s="626"/>
      <c r="K609" s="673"/>
      <c r="L609" s="626"/>
      <c r="M609" s="673"/>
      <c r="N609" s="626"/>
      <c r="O609" s="673"/>
      <c r="P609" s="626"/>
      <c r="Q609" s="673"/>
      <c r="R609" s="626"/>
      <c r="S609" s="673"/>
      <c r="T609" s="626"/>
      <c r="U609" s="673"/>
      <c r="V609" s="626"/>
      <c r="W609" s="673"/>
      <c r="X609" s="190"/>
      <c r="Y609" s="110">
        <f t="shared" si="67"/>
        <v>0</v>
      </c>
      <c r="Z609" s="369">
        <v>10</v>
      </c>
      <c r="AA609" s="10">
        <f t="shared" si="68"/>
        <v>0</v>
      </c>
      <c r="AB609" s="437"/>
      <c r="AC609" s="219"/>
      <c r="AD609" s="222" t="s">
        <v>52</v>
      </c>
      <c r="AE609" s="219"/>
      <c r="AF609" s="219"/>
      <c r="AG609" s="219"/>
      <c r="AH609" s="219"/>
      <c r="AI609" s="219"/>
      <c r="AJ609" s="219"/>
      <c r="AK609" s="219"/>
      <c r="AL609" s="219"/>
      <c r="AM609" s="219"/>
      <c r="AN609" s="219"/>
      <c r="AO609" s="219"/>
      <c r="AP609" s="219"/>
      <c r="AQ609" s="219"/>
      <c r="AR609" s="219"/>
      <c r="AS609" s="219"/>
      <c r="AT609" s="219"/>
      <c r="AU609" s="219"/>
      <c r="AV609" s="219"/>
      <c r="AW609" s="219"/>
      <c r="AX609" s="219"/>
      <c r="AY609" s="219"/>
      <c r="AZ609" s="219"/>
      <c r="BA609" s="219"/>
      <c r="BB609" s="219"/>
      <c r="BC609" s="219"/>
      <c r="BD609" s="219"/>
      <c r="BE609" s="219"/>
      <c r="BF609" s="219"/>
      <c r="BG609" s="219"/>
      <c r="BH609" s="219"/>
      <c r="BI609" s="219"/>
      <c r="BJ609" s="219"/>
      <c r="BK609" s="219"/>
      <c r="BL609" s="219"/>
      <c r="BM609" s="219"/>
      <c r="BN609" s="219"/>
      <c r="BO609" s="219"/>
      <c r="BP609" s="219"/>
      <c r="BQ609" s="219"/>
      <c r="BR609" s="219"/>
      <c r="BS609" s="219"/>
      <c r="BT609" s="219"/>
      <c r="BU609" s="219"/>
      <c r="BV609" s="219"/>
      <c r="BW609" s="219"/>
      <c r="BX609" s="219"/>
      <c r="BY609" s="219"/>
      <c r="BZ609" s="219"/>
      <c r="CA609" s="219"/>
      <c r="CB609" s="219"/>
      <c r="CC609" s="219"/>
      <c r="CD609" s="219"/>
      <c r="CE609" s="219"/>
      <c r="CF609" s="219"/>
      <c r="CG609" s="59"/>
      <c r="CH609" s="59"/>
      <c r="CI609" s="59"/>
      <c r="CJ609" s="59"/>
      <c r="CK609" s="59"/>
      <c r="CL609" s="59"/>
      <c r="CM609" s="59"/>
    </row>
    <row r="610" spans="1:173" s="1" customFormat="1" ht="45" customHeight="1" thickBot="1" x14ac:dyDescent="0.25">
      <c r="A610" s="372"/>
      <c r="B610" s="239" t="s">
        <v>635</v>
      </c>
      <c r="C610" s="449" t="s">
        <v>641</v>
      </c>
      <c r="D610" s="626"/>
      <c r="E610" s="673"/>
      <c r="F610" s="626"/>
      <c r="G610" s="673"/>
      <c r="H610" s="626"/>
      <c r="I610" s="673"/>
      <c r="J610" s="626"/>
      <c r="K610" s="673"/>
      <c r="L610" s="626"/>
      <c r="M610" s="673"/>
      <c r="N610" s="626"/>
      <c r="O610" s="673"/>
      <c r="P610" s="626"/>
      <c r="Q610" s="673"/>
      <c r="R610" s="626"/>
      <c r="S610" s="673"/>
      <c r="T610" s="626"/>
      <c r="U610" s="673"/>
      <c r="V610" s="626"/>
      <c r="W610" s="673"/>
      <c r="X610" s="190"/>
      <c r="Y610" s="110">
        <f t="shared" si="67"/>
        <v>0</v>
      </c>
      <c r="Z610" s="369">
        <v>10</v>
      </c>
      <c r="AA610" s="10">
        <f t="shared" si="68"/>
        <v>0</v>
      </c>
      <c r="AB610" s="437"/>
      <c r="AC610" s="219"/>
      <c r="AD610" s="222"/>
      <c r="AE610" s="219"/>
      <c r="AF610" s="219"/>
      <c r="AG610" s="219"/>
      <c r="AH610" s="219"/>
      <c r="AI610" s="219"/>
      <c r="AJ610" s="219"/>
      <c r="AK610" s="219"/>
      <c r="AL610" s="219"/>
      <c r="AM610" s="219"/>
      <c r="AN610" s="219"/>
      <c r="AO610" s="219"/>
      <c r="AP610" s="219"/>
      <c r="AQ610" s="219"/>
      <c r="AR610" s="219"/>
      <c r="AS610" s="219"/>
      <c r="AT610" s="219"/>
      <c r="AU610" s="219"/>
      <c r="AV610" s="219"/>
      <c r="AW610" s="219"/>
      <c r="AX610" s="219"/>
      <c r="AY610" s="219"/>
      <c r="AZ610" s="219"/>
      <c r="BA610" s="219"/>
      <c r="BB610" s="219"/>
      <c r="BC610" s="219"/>
      <c r="BD610" s="219"/>
      <c r="BE610" s="219"/>
      <c r="BF610" s="219"/>
      <c r="BG610" s="219"/>
      <c r="BH610" s="219"/>
      <c r="BI610" s="219"/>
      <c r="BJ610" s="219"/>
      <c r="BK610" s="219"/>
      <c r="BL610" s="219"/>
      <c r="BM610" s="219"/>
      <c r="BN610" s="219"/>
      <c r="BO610" s="219"/>
      <c r="BP610" s="219"/>
      <c r="BQ610" s="219"/>
      <c r="BR610" s="219"/>
      <c r="BS610" s="219"/>
      <c r="BT610" s="219"/>
      <c r="BU610" s="219"/>
      <c r="BV610" s="219"/>
      <c r="BW610" s="219"/>
      <c r="BX610" s="219"/>
      <c r="BY610" s="219"/>
      <c r="BZ610" s="219"/>
      <c r="CA610" s="219"/>
      <c r="CB610" s="219"/>
      <c r="CC610" s="219"/>
      <c r="CD610" s="219"/>
      <c r="CE610" s="219"/>
      <c r="CF610" s="219"/>
      <c r="CG610" s="59"/>
      <c r="CH610" s="59"/>
      <c r="CI610" s="59"/>
      <c r="CJ610" s="59"/>
      <c r="CK610" s="59"/>
      <c r="CL610" s="59"/>
      <c r="CM610" s="59"/>
    </row>
    <row r="611" spans="1:173" ht="20.25" customHeight="1" thickTop="1" thickBot="1" x14ac:dyDescent="0.25">
      <c r="A611" s="372"/>
      <c r="B611" s="15"/>
      <c r="C611" s="9"/>
      <c r="D611" s="679" t="s">
        <v>198</v>
      </c>
      <c r="E611" s="680"/>
      <c r="F611" s="680"/>
      <c r="G611" s="680"/>
      <c r="H611" s="680"/>
      <c r="I611" s="680"/>
      <c r="J611" s="680"/>
      <c r="K611" s="680"/>
      <c r="L611" s="680"/>
      <c r="M611" s="680"/>
      <c r="N611" s="680"/>
      <c r="O611" s="680"/>
      <c r="P611" s="680"/>
      <c r="Q611" s="680"/>
      <c r="R611" s="680"/>
      <c r="S611" s="680"/>
      <c r="T611" s="680"/>
      <c r="U611" s="680"/>
      <c r="V611" s="680"/>
      <c r="W611" s="680"/>
      <c r="X611" s="681"/>
      <c r="Y611" s="22">
        <f>SUM(Y603:Y610)</f>
        <v>0</v>
      </c>
      <c r="Z611" s="377">
        <f>SUM(Z603:Z610)</f>
        <v>80</v>
      </c>
      <c r="AA611" s="59"/>
      <c r="AB611" s="59"/>
      <c r="AD611" s="229"/>
    </row>
    <row r="612" spans="1:173" ht="20.25" customHeight="1" thickBot="1" x14ac:dyDescent="0.25">
      <c r="A612" s="361"/>
      <c r="B612" s="23"/>
      <c r="C612" s="401"/>
      <c r="D612" s="705"/>
      <c r="E612" s="720"/>
      <c r="F612" s="862">
        <v>40</v>
      </c>
      <c r="G612" s="677"/>
      <c r="H612" s="677"/>
      <c r="I612" s="677"/>
      <c r="J612" s="677"/>
      <c r="K612" s="677"/>
      <c r="L612" s="677"/>
      <c r="M612" s="677"/>
      <c r="N612" s="677"/>
      <c r="O612" s="677"/>
      <c r="P612" s="677"/>
      <c r="Q612" s="677"/>
      <c r="R612" s="677"/>
      <c r="S612" s="677"/>
      <c r="T612" s="677"/>
      <c r="U612" s="677"/>
      <c r="V612" s="677"/>
      <c r="W612" s="677"/>
      <c r="X612" s="677"/>
      <c r="Y612" s="677"/>
      <c r="Z612" s="678"/>
      <c r="AA612" s="59"/>
      <c r="AB612" s="59"/>
      <c r="AD612" s="229"/>
    </row>
    <row r="613" spans="1:173" s="336" customFormat="1" ht="48" customHeight="1" thickBot="1" x14ac:dyDescent="0.25">
      <c r="A613" s="358" t="s">
        <v>1256</v>
      </c>
      <c r="B613" s="293">
        <v>7300</v>
      </c>
      <c r="C613" s="172" t="s">
        <v>226</v>
      </c>
      <c r="D613" s="317"/>
      <c r="E613" s="314"/>
      <c r="F613" s="317"/>
      <c r="G613" s="315"/>
      <c r="H613" s="316"/>
      <c r="I613" s="314"/>
      <c r="J613" s="435"/>
      <c r="K613" s="315"/>
      <c r="L613" s="29" t="s">
        <v>569</v>
      </c>
      <c r="M613" s="314"/>
      <c r="N613" s="317"/>
      <c r="O613" s="315"/>
      <c r="P613" s="316"/>
      <c r="Q613" s="314"/>
      <c r="R613" s="317"/>
      <c r="S613" s="315"/>
      <c r="T613" s="316"/>
      <c r="U613" s="314"/>
      <c r="V613" s="317"/>
      <c r="W613" s="315"/>
      <c r="X613" s="68"/>
      <c r="Y613" s="176"/>
      <c r="Z613" s="388"/>
      <c r="AA613" s="10"/>
      <c r="AB613" s="59"/>
      <c r="AC613" s="219"/>
      <c r="AD613" s="222"/>
      <c r="AE613" s="219"/>
      <c r="AF613" s="219"/>
      <c r="AG613" s="219"/>
      <c r="AH613" s="219"/>
      <c r="AI613" s="219"/>
      <c r="AJ613" s="219"/>
      <c r="AK613" s="219"/>
      <c r="AL613" s="219"/>
      <c r="AM613" s="219"/>
      <c r="AN613" s="219"/>
      <c r="AO613" s="219"/>
      <c r="AP613" s="219"/>
      <c r="AQ613" s="219"/>
      <c r="AR613" s="219"/>
      <c r="AS613" s="219"/>
      <c r="AT613" s="219"/>
      <c r="AU613" s="219"/>
      <c r="AV613" s="219"/>
      <c r="AW613" s="219"/>
      <c r="AX613" s="219"/>
      <c r="AY613" s="219"/>
      <c r="AZ613" s="219"/>
      <c r="BA613" s="219"/>
      <c r="BB613" s="219"/>
      <c r="BC613" s="219"/>
      <c r="BD613" s="219"/>
      <c r="BE613" s="219"/>
      <c r="BF613" s="219"/>
      <c r="BG613" s="219"/>
      <c r="BH613" s="219"/>
      <c r="BI613" s="219"/>
      <c r="BJ613" s="219"/>
      <c r="BK613" s="219"/>
      <c r="BL613" s="219"/>
      <c r="BM613" s="219"/>
      <c r="BN613" s="219"/>
      <c r="BO613" s="219"/>
      <c r="BP613" s="219"/>
      <c r="BQ613" s="219"/>
      <c r="BR613" s="219"/>
      <c r="BS613" s="219"/>
      <c r="BT613" s="219"/>
      <c r="BU613" s="219"/>
      <c r="BV613" s="219"/>
      <c r="BW613" s="219"/>
      <c r="BX613" s="219"/>
      <c r="BY613" s="219"/>
      <c r="BZ613" s="219"/>
      <c r="CA613" s="219"/>
      <c r="CB613" s="219"/>
      <c r="CC613" s="219"/>
      <c r="CD613" s="219"/>
      <c r="CE613" s="219"/>
      <c r="CF613" s="219"/>
      <c r="CG613" s="59"/>
      <c r="CH613" s="59"/>
      <c r="CI613" s="59"/>
      <c r="CJ613" s="59"/>
      <c r="CK613" s="59"/>
      <c r="CL613" s="59"/>
      <c r="CM613" s="59"/>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row>
    <row r="614" spans="1:173" s="1" customFormat="1" ht="45" customHeight="1" x14ac:dyDescent="0.2">
      <c r="A614" s="372"/>
      <c r="B614" s="239" t="s">
        <v>172</v>
      </c>
      <c r="C614" s="133" t="s">
        <v>642</v>
      </c>
      <c r="D614" s="626"/>
      <c r="E614" s="673"/>
      <c r="F614" s="626"/>
      <c r="G614" s="673"/>
      <c r="H614" s="626"/>
      <c r="I614" s="673"/>
      <c r="J614" s="626"/>
      <c r="K614" s="673"/>
      <c r="L614" s="626"/>
      <c r="M614" s="673"/>
      <c r="N614" s="626"/>
      <c r="O614" s="673"/>
      <c r="P614" s="626"/>
      <c r="Q614" s="673"/>
      <c r="R614" s="626"/>
      <c r="S614" s="673"/>
      <c r="T614" s="626"/>
      <c r="U614" s="673"/>
      <c r="V614" s="626"/>
      <c r="W614" s="673"/>
      <c r="X614" s="190"/>
      <c r="Y614" s="273">
        <f t="shared" ref="Y614:Y625" si="69">IF(OR(D614="s",F614="s",H614="s",J614="s",L614="s",N614="s",P614="s",R614="s",T614="s",V614="s"), 0, IF(OR(D614="a",F614="a",H614="a",J614="a",L614="a",N614="a",P614="a",R614="a",T614="a",V614="a"),Z614,0))</f>
        <v>0</v>
      </c>
      <c r="Z614" s="373">
        <v>10</v>
      </c>
      <c r="AA614" s="10">
        <f t="shared" ref="AA614:AA618" si="70">COUNTIF(D614:W614,"a")+COUNTIF(D614:W614,"s")</f>
        <v>0</v>
      </c>
      <c r="AB614" s="437"/>
      <c r="AC614" s="219"/>
      <c r="AD614" s="222"/>
      <c r="AE614" s="219"/>
      <c r="AF614" s="219"/>
      <c r="AG614" s="219"/>
      <c r="AH614" s="219"/>
      <c r="AI614" s="219"/>
      <c r="AJ614" s="219"/>
      <c r="AK614" s="219"/>
      <c r="AL614" s="219"/>
      <c r="AM614" s="219"/>
      <c r="AN614" s="219"/>
      <c r="AO614" s="219"/>
      <c r="AP614" s="219"/>
      <c r="AQ614" s="219"/>
      <c r="AR614" s="219"/>
      <c r="AS614" s="219"/>
      <c r="AT614" s="219"/>
      <c r="AU614" s="219"/>
      <c r="AV614" s="219"/>
      <c r="AW614" s="219"/>
      <c r="AX614" s="219"/>
      <c r="AY614" s="219"/>
      <c r="AZ614" s="219"/>
      <c r="BA614" s="219"/>
      <c r="BB614" s="219"/>
      <c r="BC614" s="219"/>
      <c r="BD614" s="219"/>
      <c r="BE614" s="219"/>
      <c r="BF614" s="219"/>
      <c r="BG614" s="219"/>
      <c r="BH614" s="219"/>
      <c r="BI614" s="219"/>
      <c r="BJ614" s="219"/>
      <c r="BK614" s="219"/>
      <c r="BL614" s="219"/>
      <c r="BM614" s="219"/>
      <c r="BN614" s="219"/>
      <c r="BO614" s="219"/>
      <c r="BP614" s="219"/>
      <c r="BQ614" s="219"/>
      <c r="BR614" s="219"/>
      <c r="BS614" s="219"/>
      <c r="BT614" s="219"/>
      <c r="BU614" s="219"/>
      <c r="BV614" s="219"/>
      <c r="BW614" s="219"/>
      <c r="BX614" s="219"/>
      <c r="BY614" s="219"/>
      <c r="BZ614" s="219"/>
      <c r="CA614" s="219"/>
      <c r="CB614" s="219"/>
      <c r="CC614" s="219"/>
      <c r="CD614" s="219"/>
      <c r="CE614" s="219"/>
      <c r="CF614" s="219"/>
      <c r="CG614" s="59"/>
      <c r="CH614" s="59"/>
      <c r="CI614" s="59"/>
      <c r="CJ614" s="59"/>
      <c r="CK614" s="59"/>
      <c r="CL614" s="59"/>
      <c r="CM614" s="59"/>
    </row>
    <row r="615" spans="1:173" s="1" customFormat="1" ht="45" customHeight="1" x14ac:dyDescent="0.2">
      <c r="A615" s="372"/>
      <c r="B615" s="239" t="s">
        <v>173</v>
      </c>
      <c r="C615" s="133" t="s">
        <v>643</v>
      </c>
      <c r="D615" s="626"/>
      <c r="E615" s="673"/>
      <c r="F615" s="626"/>
      <c r="G615" s="673"/>
      <c r="H615" s="626"/>
      <c r="I615" s="673"/>
      <c r="J615" s="626"/>
      <c r="K615" s="673"/>
      <c r="L615" s="626"/>
      <c r="M615" s="673"/>
      <c r="N615" s="626"/>
      <c r="O615" s="673"/>
      <c r="P615" s="626"/>
      <c r="Q615" s="673"/>
      <c r="R615" s="626"/>
      <c r="S615" s="673"/>
      <c r="T615" s="626"/>
      <c r="U615" s="673"/>
      <c r="V615" s="626"/>
      <c r="W615" s="673"/>
      <c r="X615" s="190"/>
      <c r="Y615" s="273">
        <f t="shared" si="69"/>
        <v>0</v>
      </c>
      <c r="Z615" s="373">
        <v>15</v>
      </c>
      <c r="AA615" s="10">
        <f t="shared" si="70"/>
        <v>0</v>
      </c>
      <c r="AB615" s="437"/>
      <c r="AC615" s="219"/>
      <c r="AD615" s="222" t="s">
        <v>52</v>
      </c>
      <c r="AE615" s="219"/>
      <c r="AF615" s="219"/>
      <c r="AG615" s="219"/>
      <c r="AH615" s="219"/>
      <c r="AI615" s="219"/>
      <c r="AJ615" s="219"/>
      <c r="AK615" s="219"/>
      <c r="AL615" s="219"/>
      <c r="AM615" s="219"/>
      <c r="AN615" s="219"/>
      <c r="AO615" s="219"/>
      <c r="AP615" s="219"/>
      <c r="AQ615" s="219"/>
      <c r="AR615" s="219"/>
      <c r="AS615" s="219"/>
      <c r="AT615" s="219"/>
      <c r="AU615" s="219"/>
      <c r="AV615" s="219"/>
      <c r="AW615" s="219"/>
      <c r="AX615" s="219"/>
      <c r="AY615" s="219"/>
      <c r="AZ615" s="219"/>
      <c r="BA615" s="219"/>
      <c r="BB615" s="219"/>
      <c r="BC615" s="219"/>
      <c r="BD615" s="219"/>
      <c r="BE615" s="219"/>
      <c r="BF615" s="219"/>
      <c r="BG615" s="219"/>
      <c r="BH615" s="219"/>
      <c r="BI615" s="219"/>
      <c r="BJ615" s="219"/>
      <c r="BK615" s="219"/>
      <c r="BL615" s="219"/>
      <c r="BM615" s="219"/>
      <c r="BN615" s="219"/>
      <c r="BO615" s="219"/>
      <c r="BP615" s="219"/>
      <c r="BQ615" s="219"/>
      <c r="BR615" s="219"/>
      <c r="BS615" s="219"/>
      <c r="BT615" s="219"/>
      <c r="BU615" s="219"/>
      <c r="BV615" s="219"/>
      <c r="BW615" s="219"/>
      <c r="BX615" s="219"/>
      <c r="BY615" s="219"/>
      <c r="BZ615" s="219"/>
      <c r="CA615" s="219"/>
      <c r="CB615" s="219"/>
      <c r="CC615" s="219"/>
      <c r="CD615" s="219"/>
      <c r="CE615" s="219"/>
      <c r="CF615" s="219"/>
      <c r="CG615" s="59"/>
      <c r="CH615" s="59"/>
      <c r="CI615" s="59"/>
      <c r="CJ615" s="59"/>
      <c r="CK615" s="59"/>
      <c r="CL615" s="59"/>
      <c r="CM615" s="59"/>
    </row>
    <row r="616" spans="1:173" s="1" customFormat="1" ht="45" customHeight="1" x14ac:dyDescent="0.2">
      <c r="A616" s="372"/>
      <c r="B616" s="239" t="s">
        <v>186</v>
      </c>
      <c r="C616" s="133" t="s">
        <v>644</v>
      </c>
      <c r="D616" s="626"/>
      <c r="E616" s="673"/>
      <c r="F616" s="626"/>
      <c r="G616" s="673"/>
      <c r="H616" s="626"/>
      <c r="I616" s="673"/>
      <c r="J616" s="626"/>
      <c r="K616" s="673"/>
      <c r="L616" s="626"/>
      <c r="M616" s="673"/>
      <c r="N616" s="626"/>
      <c r="O616" s="673"/>
      <c r="P616" s="626"/>
      <c r="Q616" s="673"/>
      <c r="R616" s="626"/>
      <c r="S616" s="673"/>
      <c r="T616" s="626"/>
      <c r="U616" s="673"/>
      <c r="V616" s="626"/>
      <c r="W616" s="673"/>
      <c r="X616" s="190"/>
      <c r="Y616" s="273">
        <f t="shared" si="69"/>
        <v>0</v>
      </c>
      <c r="Z616" s="373">
        <v>10</v>
      </c>
      <c r="AA616" s="10">
        <f t="shared" si="70"/>
        <v>0</v>
      </c>
      <c r="AB616" s="437"/>
      <c r="AC616" s="219"/>
      <c r="AD616" s="222"/>
      <c r="AE616" s="219"/>
      <c r="AF616" s="219"/>
      <c r="AG616" s="219"/>
      <c r="AH616" s="219"/>
      <c r="AI616" s="219"/>
      <c r="AJ616" s="219"/>
      <c r="AK616" s="219"/>
      <c r="AL616" s="219"/>
      <c r="AM616" s="219"/>
      <c r="AN616" s="219"/>
      <c r="AO616" s="219"/>
      <c r="AP616" s="219"/>
      <c r="AQ616" s="219"/>
      <c r="AR616" s="219"/>
      <c r="AS616" s="219"/>
      <c r="AT616" s="219"/>
      <c r="AU616" s="219"/>
      <c r="AV616" s="219"/>
      <c r="AW616" s="219"/>
      <c r="AX616" s="219"/>
      <c r="AY616" s="219"/>
      <c r="AZ616" s="219"/>
      <c r="BA616" s="219"/>
      <c r="BB616" s="219"/>
      <c r="BC616" s="219"/>
      <c r="BD616" s="219"/>
      <c r="BE616" s="219"/>
      <c r="BF616" s="219"/>
      <c r="BG616" s="219"/>
      <c r="BH616" s="219"/>
      <c r="BI616" s="219"/>
      <c r="BJ616" s="219"/>
      <c r="BK616" s="219"/>
      <c r="BL616" s="219"/>
      <c r="BM616" s="219"/>
      <c r="BN616" s="219"/>
      <c r="BO616" s="219"/>
      <c r="BP616" s="219"/>
      <c r="BQ616" s="219"/>
      <c r="BR616" s="219"/>
      <c r="BS616" s="219"/>
      <c r="BT616" s="219"/>
      <c r="BU616" s="219"/>
      <c r="BV616" s="219"/>
      <c r="BW616" s="219"/>
      <c r="BX616" s="219"/>
      <c r="BY616" s="219"/>
      <c r="BZ616" s="219"/>
      <c r="CA616" s="219"/>
      <c r="CB616" s="219"/>
      <c r="CC616" s="219"/>
      <c r="CD616" s="219"/>
      <c r="CE616" s="219"/>
      <c r="CF616" s="219"/>
      <c r="CG616" s="59"/>
      <c r="CH616" s="59"/>
      <c r="CI616" s="59"/>
      <c r="CJ616" s="59"/>
      <c r="CK616" s="59"/>
      <c r="CL616" s="59"/>
      <c r="CM616" s="59"/>
    </row>
    <row r="617" spans="1:173" s="1" customFormat="1" ht="45" customHeight="1" x14ac:dyDescent="0.2">
      <c r="A617" s="372"/>
      <c r="B617" s="239" t="s">
        <v>645</v>
      </c>
      <c r="C617" s="133" t="s">
        <v>646</v>
      </c>
      <c r="D617" s="626"/>
      <c r="E617" s="673"/>
      <c r="F617" s="626"/>
      <c r="G617" s="673"/>
      <c r="H617" s="626"/>
      <c r="I617" s="673"/>
      <c r="J617" s="626"/>
      <c r="K617" s="673"/>
      <c r="L617" s="626"/>
      <c r="M617" s="673"/>
      <c r="N617" s="626"/>
      <c r="O617" s="673"/>
      <c r="P617" s="626"/>
      <c r="Q617" s="673"/>
      <c r="R617" s="626"/>
      <c r="S617" s="673"/>
      <c r="T617" s="626"/>
      <c r="U617" s="673"/>
      <c r="V617" s="626"/>
      <c r="W617" s="673"/>
      <c r="X617" s="190"/>
      <c r="Y617" s="273">
        <f t="shared" si="69"/>
        <v>0</v>
      </c>
      <c r="Z617" s="373">
        <v>5</v>
      </c>
      <c r="AA617" s="10">
        <f t="shared" si="70"/>
        <v>0</v>
      </c>
      <c r="AB617" s="437"/>
      <c r="AC617" s="219"/>
      <c r="AD617" s="222"/>
      <c r="AE617" s="219"/>
      <c r="AF617" s="219"/>
      <c r="AG617" s="219"/>
      <c r="AH617" s="219"/>
      <c r="AI617" s="219"/>
      <c r="AJ617" s="219"/>
      <c r="AK617" s="219"/>
      <c r="AL617" s="219"/>
      <c r="AM617" s="219"/>
      <c r="AN617" s="219"/>
      <c r="AO617" s="219"/>
      <c r="AP617" s="219"/>
      <c r="AQ617" s="219"/>
      <c r="AR617" s="219"/>
      <c r="AS617" s="219"/>
      <c r="AT617" s="219"/>
      <c r="AU617" s="219"/>
      <c r="AV617" s="219"/>
      <c r="AW617" s="219"/>
      <c r="AX617" s="219"/>
      <c r="AY617" s="219"/>
      <c r="AZ617" s="219"/>
      <c r="BA617" s="219"/>
      <c r="BB617" s="219"/>
      <c r="BC617" s="219"/>
      <c r="BD617" s="219"/>
      <c r="BE617" s="219"/>
      <c r="BF617" s="219"/>
      <c r="BG617" s="219"/>
      <c r="BH617" s="219"/>
      <c r="BI617" s="219"/>
      <c r="BJ617" s="219"/>
      <c r="BK617" s="219"/>
      <c r="BL617" s="219"/>
      <c r="BM617" s="219"/>
      <c r="BN617" s="219"/>
      <c r="BO617" s="219"/>
      <c r="BP617" s="219"/>
      <c r="BQ617" s="219"/>
      <c r="BR617" s="219"/>
      <c r="BS617" s="219"/>
      <c r="BT617" s="219"/>
      <c r="BU617" s="219"/>
      <c r="BV617" s="219"/>
      <c r="BW617" s="219"/>
      <c r="BX617" s="219"/>
      <c r="BY617" s="219"/>
      <c r="BZ617" s="219"/>
      <c r="CA617" s="219"/>
      <c r="CB617" s="219"/>
      <c r="CC617" s="219"/>
      <c r="CD617" s="219"/>
      <c r="CE617" s="219"/>
      <c r="CF617" s="219"/>
      <c r="CG617" s="59"/>
      <c r="CH617" s="59"/>
      <c r="CI617" s="59"/>
      <c r="CJ617" s="59"/>
      <c r="CK617" s="59"/>
      <c r="CL617" s="59"/>
      <c r="CM617" s="59"/>
    </row>
    <row r="618" spans="1:173" s="1" customFormat="1" ht="45" customHeight="1" x14ac:dyDescent="0.2">
      <c r="A618" s="372"/>
      <c r="B618" s="239" t="s">
        <v>647</v>
      </c>
      <c r="C618" s="133" t="s">
        <v>648</v>
      </c>
      <c r="D618" s="626"/>
      <c r="E618" s="673"/>
      <c r="F618" s="626"/>
      <c r="G618" s="673"/>
      <c r="H618" s="626"/>
      <c r="I618" s="673"/>
      <c r="J618" s="626"/>
      <c r="K618" s="673"/>
      <c r="L618" s="626"/>
      <c r="M618" s="673"/>
      <c r="N618" s="626"/>
      <c r="O618" s="673"/>
      <c r="P618" s="626"/>
      <c r="Q618" s="673"/>
      <c r="R618" s="626"/>
      <c r="S618" s="673"/>
      <c r="T618" s="626"/>
      <c r="U618" s="673"/>
      <c r="V618" s="626"/>
      <c r="W618" s="673"/>
      <c r="X618" s="190"/>
      <c r="Y618" s="273">
        <f t="shared" si="69"/>
        <v>0</v>
      </c>
      <c r="Z618" s="373">
        <v>5</v>
      </c>
      <c r="AA618" s="10">
        <f t="shared" si="70"/>
        <v>0</v>
      </c>
      <c r="AB618" s="437"/>
      <c r="AC618" s="219"/>
      <c r="AD618" s="222"/>
      <c r="AE618" s="219"/>
      <c r="AF618" s="219"/>
      <c r="AG618" s="219"/>
      <c r="AH618" s="219"/>
      <c r="AI618" s="219"/>
      <c r="AJ618" s="219"/>
      <c r="AK618" s="219"/>
      <c r="AL618" s="219"/>
      <c r="AM618" s="219"/>
      <c r="AN618" s="219"/>
      <c r="AO618" s="219"/>
      <c r="AP618" s="219"/>
      <c r="AQ618" s="219"/>
      <c r="AR618" s="219"/>
      <c r="AS618" s="219"/>
      <c r="AT618" s="219"/>
      <c r="AU618" s="219"/>
      <c r="AV618" s="219"/>
      <c r="AW618" s="219"/>
      <c r="AX618" s="219"/>
      <c r="AY618" s="219"/>
      <c r="AZ618" s="219"/>
      <c r="BA618" s="219"/>
      <c r="BB618" s="219"/>
      <c r="BC618" s="219"/>
      <c r="BD618" s="219"/>
      <c r="BE618" s="219"/>
      <c r="BF618" s="219"/>
      <c r="BG618" s="219"/>
      <c r="BH618" s="219"/>
      <c r="BI618" s="219"/>
      <c r="BJ618" s="219"/>
      <c r="BK618" s="219"/>
      <c r="BL618" s="219"/>
      <c r="BM618" s="219"/>
      <c r="BN618" s="219"/>
      <c r="BO618" s="219"/>
      <c r="BP618" s="219"/>
      <c r="BQ618" s="219"/>
      <c r="BR618" s="219"/>
      <c r="BS618" s="219"/>
      <c r="BT618" s="219"/>
      <c r="BU618" s="219"/>
      <c r="BV618" s="219"/>
      <c r="BW618" s="219"/>
      <c r="BX618" s="219"/>
      <c r="BY618" s="219"/>
      <c r="BZ618" s="219"/>
      <c r="CA618" s="219"/>
      <c r="CB618" s="219"/>
      <c r="CC618" s="219"/>
      <c r="CD618" s="219"/>
      <c r="CE618" s="219"/>
      <c r="CF618" s="219"/>
      <c r="CG618" s="59"/>
      <c r="CH618" s="59"/>
      <c r="CI618" s="59"/>
      <c r="CJ618" s="59"/>
      <c r="CK618" s="59"/>
      <c r="CL618" s="59"/>
      <c r="CM618" s="59"/>
    </row>
    <row r="619" spans="1:173" s="1" customFormat="1" ht="45" customHeight="1" x14ac:dyDescent="0.2">
      <c r="A619" s="372"/>
      <c r="B619" s="239" t="s">
        <v>213</v>
      </c>
      <c r="C619" s="133" t="s">
        <v>649</v>
      </c>
      <c r="D619" s="626"/>
      <c r="E619" s="673"/>
      <c r="F619" s="626"/>
      <c r="G619" s="673"/>
      <c r="H619" s="626"/>
      <c r="I619" s="673"/>
      <c r="J619" s="626"/>
      <c r="K619" s="673"/>
      <c r="L619" s="626"/>
      <c r="M619" s="673"/>
      <c r="N619" s="626"/>
      <c r="O619" s="673"/>
      <c r="P619" s="626"/>
      <c r="Q619" s="673"/>
      <c r="R619" s="626"/>
      <c r="S619" s="673"/>
      <c r="T619" s="626"/>
      <c r="U619" s="673"/>
      <c r="V619" s="626"/>
      <c r="W619" s="673"/>
      <c r="X619" s="190"/>
      <c r="Y619" s="273">
        <f t="shared" si="69"/>
        <v>0</v>
      </c>
      <c r="Z619" s="373">
        <v>5</v>
      </c>
      <c r="AA619" s="10">
        <f>IF((COUNTIF(D619:W619,"a")+COUNTIF(D619:W619,"s"))&gt;0,IF(OR((COUNTIF(D621:W621,"a")+COUNTIF(D621:W621,"s"))),0,COUNTIF(D619:W619,"a")+COUNTIF(D619:W619,"s")),COUNTIF(D619:W619,"a")+COUNTIF(D619:W619,"s"))</f>
        <v>0</v>
      </c>
      <c r="AB619" s="249"/>
      <c r="AC619" s="219"/>
      <c r="AD619" s="222" t="s">
        <v>52</v>
      </c>
      <c r="AE619" s="219"/>
      <c r="AF619" s="219"/>
      <c r="AG619" s="219"/>
      <c r="AH619" s="219"/>
      <c r="AI619" s="219"/>
      <c r="AJ619" s="219"/>
      <c r="AK619" s="219"/>
      <c r="AL619" s="219"/>
      <c r="AM619" s="219"/>
      <c r="AN619" s="219"/>
      <c r="AO619" s="219"/>
      <c r="AP619" s="219"/>
      <c r="AQ619" s="219"/>
      <c r="AR619" s="219"/>
      <c r="AS619" s="219"/>
      <c r="AT619" s="219"/>
      <c r="AU619" s="219"/>
      <c r="AV619" s="219"/>
      <c r="AW619" s="219"/>
      <c r="AX619" s="219"/>
      <c r="AY619" s="219"/>
      <c r="AZ619" s="219"/>
      <c r="BA619" s="219"/>
      <c r="BB619" s="219"/>
      <c r="BC619" s="219"/>
      <c r="BD619" s="219"/>
      <c r="BE619" s="219"/>
      <c r="BF619" s="219"/>
      <c r="BG619" s="219"/>
      <c r="BH619" s="219"/>
      <c r="BI619" s="219"/>
      <c r="BJ619" s="219"/>
      <c r="BK619" s="219"/>
      <c r="BL619" s="219"/>
      <c r="BM619" s="219"/>
      <c r="BN619" s="219"/>
      <c r="BO619" s="219"/>
      <c r="BP619" s="219"/>
      <c r="BQ619" s="219"/>
      <c r="BR619" s="219"/>
      <c r="BS619" s="219"/>
      <c r="BT619" s="219"/>
      <c r="BU619" s="219"/>
      <c r="BV619" s="219"/>
      <c r="BW619" s="219"/>
      <c r="BX619" s="219"/>
      <c r="BY619" s="219"/>
      <c r="BZ619" s="219"/>
      <c r="CA619" s="219"/>
      <c r="CB619" s="219"/>
      <c r="CC619" s="219"/>
      <c r="CD619" s="219"/>
      <c r="CE619" s="219"/>
      <c r="CF619" s="219"/>
      <c r="CG619" s="59"/>
      <c r="CH619" s="59"/>
      <c r="CI619" s="59"/>
      <c r="CJ619" s="59"/>
      <c r="CK619" s="59"/>
      <c r="CL619" s="59"/>
      <c r="CM619" s="59"/>
    </row>
    <row r="620" spans="1:173" s="1" customFormat="1" ht="45" customHeight="1" x14ac:dyDescent="0.2">
      <c r="A620" s="372"/>
      <c r="B620" s="239" t="s">
        <v>650</v>
      </c>
      <c r="C620" s="133" t="s">
        <v>651</v>
      </c>
      <c r="D620" s="626"/>
      <c r="E620" s="673"/>
      <c r="F620" s="626"/>
      <c r="G620" s="673"/>
      <c r="H620" s="626"/>
      <c r="I620" s="673"/>
      <c r="J620" s="626"/>
      <c r="K620" s="673"/>
      <c r="L620" s="626"/>
      <c r="M620" s="673"/>
      <c r="N620" s="626"/>
      <c r="O620" s="673"/>
      <c r="P620" s="626"/>
      <c r="Q620" s="673"/>
      <c r="R620" s="626"/>
      <c r="S620" s="673"/>
      <c r="T620" s="626"/>
      <c r="U620" s="673"/>
      <c r="V620" s="626"/>
      <c r="W620" s="673"/>
      <c r="X620" s="190"/>
      <c r="Y620" s="103">
        <f t="shared" si="69"/>
        <v>0</v>
      </c>
      <c r="Z620" s="373">
        <v>5</v>
      </c>
      <c r="AA620" s="10">
        <f>IF((COUNTIF(D620:W620,"a")+COUNTIF(D620:W620,"s"))&gt;0,IF(OR((COUNTIF(D621:W621,"a")+COUNTIF(D621:W621,"s"))),0,COUNTIF(D620:W620,"a")+COUNTIF(D620:W620,"s")),COUNTIF(D620:W620,"a")+COUNTIF(D620:W620,"s"))</f>
        <v>0</v>
      </c>
      <c r="AB620" s="249"/>
      <c r="AC620" s="219"/>
      <c r="AD620" s="222" t="s">
        <v>52</v>
      </c>
      <c r="AE620" s="219"/>
      <c r="AF620" s="219"/>
      <c r="AG620" s="219"/>
      <c r="AH620" s="219"/>
      <c r="AI620" s="219"/>
      <c r="AJ620" s="219"/>
      <c r="AK620" s="219"/>
      <c r="AL620" s="219"/>
      <c r="AM620" s="219"/>
      <c r="AN620" s="219"/>
      <c r="AO620" s="219"/>
      <c r="AP620" s="219"/>
      <c r="AQ620" s="219"/>
      <c r="AR620" s="219"/>
      <c r="AS620" s="219"/>
      <c r="AT620" s="219"/>
      <c r="AU620" s="219"/>
      <c r="AV620" s="219"/>
      <c r="AW620" s="219"/>
      <c r="AX620" s="219"/>
      <c r="AY620" s="219"/>
      <c r="AZ620" s="219"/>
      <c r="BA620" s="219"/>
      <c r="BB620" s="219"/>
      <c r="BC620" s="219"/>
      <c r="BD620" s="219"/>
      <c r="BE620" s="219"/>
      <c r="BF620" s="219"/>
      <c r="BG620" s="219"/>
      <c r="BH620" s="219"/>
      <c r="BI620" s="219"/>
      <c r="BJ620" s="219"/>
      <c r="BK620" s="219"/>
      <c r="BL620" s="219"/>
      <c r="BM620" s="219"/>
      <c r="BN620" s="219"/>
      <c r="BO620" s="219"/>
      <c r="BP620" s="219"/>
      <c r="BQ620" s="219"/>
      <c r="BR620" s="219"/>
      <c r="BS620" s="219"/>
      <c r="BT620" s="219"/>
      <c r="BU620" s="219"/>
      <c r="BV620" s="219"/>
      <c r="BW620" s="219"/>
      <c r="BX620" s="219"/>
      <c r="BY620" s="219"/>
      <c r="BZ620" s="219"/>
      <c r="CA620" s="219"/>
      <c r="CB620" s="219"/>
      <c r="CC620" s="219"/>
      <c r="CD620" s="219"/>
      <c r="CE620" s="219"/>
      <c r="CF620" s="219"/>
      <c r="CG620" s="59"/>
      <c r="CH620" s="59"/>
      <c r="CI620" s="59"/>
      <c r="CJ620" s="59"/>
      <c r="CK620" s="59"/>
      <c r="CL620" s="59"/>
      <c r="CM620" s="59"/>
    </row>
    <row r="621" spans="1:173" s="1" customFormat="1" ht="45" customHeight="1" x14ac:dyDescent="0.2">
      <c r="A621" s="372"/>
      <c r="B621" s="450" t="s">
        <v>652</v>
      </c>
      <c r="C621" s="451" t="s">
        <v>653</v>
      </c>
      <c r="D621" s="626"/>
      <c r="E621" s="673"/>
      <c r="F621" s="626"/>
      <c r="G621" s="673"/>
      <c r="H621" s="626"/>
      <c r="I621" s="673"/>
      <c r="J621" s="626"/>
      <c r="K621" s="673"/>
      <c r="L621" s="626"/>
      <c r="M621" s="673"/>
      <c r="N621" s="626"/>
      <c r="O621" s="673"/>
      <c r="P621" s="626"/>
      <c r="Q621" s="673"/>
      <c r="R621" s="626"/>
      <c r="S621" s="673"/>
      <c r="T621" s="626"/>
      <c r="U621" s="673"/>
      <c r="V621" s="626"/>
      <c r="W621" s="673"/>
      <c r="X621" s="190"/>
      <c r="Y621" s="324">
        <f t="shared" si="69"/>
        <v>0</v>
      </c>
      <c r="Z621" s="373">
        <v>10</v>
      </c>
      <c r="AA621" s="10">
        <f>IF((COUNTIF(D621:W621,"a")+COUNTIF(D621:W621,"s"))&gt;0,IF((COUNTIF(D619:W620,"a")+COUNTIF(D619:W620,"s"))&gt;0,0,COUNTIF(D621:W621,"a")+COUNTIF(D621:W621,"s")), COUNTIF(D621:W621,"a")+COUNTIF(D621:W621,"s"))</f>
        <v>0</v>
      </c>
      <c r="AB621" s="249"/>
      <c r="AC621" s="219"/>
      <c r="AD621" s="222" t="s">
        <v>52</v>
      </c>
      <c r="AE621" s="219"/>
      <c r="AF621" s="219"/>
      <c r="AG621" s="219"/>
      <c r="AH621" s="219"/>
      <c r="AI621" s="219"/>
      <c r="AJ621" s="219"/>
      <c r="AK621" s="219"/>
      <c r="AL621" s="219"/>
      <c r="AM621" s="219"/>
      <c r="AN621" s="219"/>
      <c r="AO621" s="219"/>
      <c r="AP621" s="219"/>
      <c r="AQ621" s="219"/>
      <c r="AR621" s="219"/>
      <c r="AS621" s="219"/>
      <c r="AT621" s="219"/>
      <c r="AU621" s="219"/>
      <c r="AV621" s="219"/>
      <c r="AW621" s="219"/>
      <c r="AX621" s="219"/>
      <c r="AY621" s="219"/>
      <c r="AZ621" s="219"/>
      <c r="BA621" s="219"/>
      <c r="BB621" s="219"/>
      <c r="BC621" s="219"/>
      <c r="BD621" s="219"/>
      <c r="BE621" s="219"/>
      <c r="BF621" s="219"/>
      <c r="BG621" s="219"/>
      <c r="BH621" s="219"/>
      <c r="BI621" s="219"/>
      <c r="BJ621" s="219"/>
      <c r="BK621" s="219"/>
      <c r="BL621" s="219"/>
      <c r="BM621" s="219"/>
      <c r="BN621" s="219"/>
      <c r="BO621" s="219"/>
      <c r="BP621" s="219"/>
      <c r="BQ621" s="219"/>
      <c r="BR621" s="219"/>
      <c r="BS621" s="219"/>
      <c r="BT621" s="219"/>
      <c r="BU621" s="219"/>
      <c r="BV621" s="219"/>
      <c r="BW621" s="219"/>
      <c r="BX621" s="219"/>
      <c r="BY621" s="219"/>
      <c r="BZ621" s="219"/>
      <c r="CA621" s="219"/>
      <c r="CB621" s="219"/>
      <c r="CC621" s="219"/>
      <c r="CD621" s="219"/>
      <c r="CE621" s="219"/>
      <c r="CF621" s="219"/>
      <c r="CG621" s="59"/>
      <c r="CH621" s="59"/>
      <c r="CI621" s="59"/>
      <c r="CJ621" s="59"/>
      <c r="CK621" s="59"/>
      <c r="CL621" s="59"/>
      <c r="CM621" s="59"/>
    </row>
    <row r="622" spans="1:173" s="1" customFormat="1" ht="45" customHeight="1" x14ac:dyDescent="0.2">
      <c r="A622" s="372"/>
      <c r="B622" s="239" t="s">
        <v>171</v>
      </c>
      <c r="C622" s="133" t="s">
        <v>654</v>
      </c>
      <c r="D622" s="626"/>
      <c r="E622" s="673"/>
      <c r="F622" s="626"/>
      <c r="G622" s="673"/>
      <c r="H622" s="626"/>
      <c r="I622" s="673"/>
      <c r="J622" s="626"/>
      <c r="K622" s="673"/>
      <c r="L622" s="626"/>
      <c r="M622" s="673"/>
      <c r="N622" s="626"/>
      <c r="O622" s="673"/>
      <c r="P622" s="626"/>
      <c r="Q622" s="673"/>
      <c r="R622" s="626"/>
      <c r="S622" s="673"/>
      <c r="T622" s="626"/>
      <c r="U622" s="673"/>
      <c r="V622" s="626"/>
      <c r="W622" s="673"/>
      <c r="X622" s="190"/>
      <c r="Y622" s="273">
        <f t="shared" si="69"/>
        <v>0</v>
      </c>
      <c r="Z622" s="373">
        <v>15</v>
      </c>
      <c r="AA622" s="10">
        <f>COUNTIF(D622:W622,"a")+COUNTIF(D622:W622,"s")</f>
        <v>0</v>
      </c>
      <c r="AB622" s="437"/>
      <c r="AC622" s="219"/>
      <c r="AD622" s="222" t="s">
        <v>52</v>
      </c>
      <c r="AE622" s="219"/>
      <c r="AF622" s="219"/>
      <c r="AG622" s="219"/>
      <c r="AH622" s="219"/>
      <c r="AI622" s="219"/>
      <c r="AJ622" s="219"/>
      <c r="AK622" s="219"/>
      <c r="AL622" s="219"/>
      <c r="AM622" s="219"/>
      <c r="AN622" s="219"/>
      <c r="AO622" s="219"/>
      <c r="AP622" s="219"/>
      <c r="AQ622" s="219"/>
      <c r="AR622" s="219"/>
      <c r="AS622" s="219"/>
      <c r="AT622" s="219"/>
      <c r="AU622" s="219"/>
      <c r="AV622" s="219"/>
      <c r="AW622" s="219"/>
      <c r="AX622" s="219"/>
      <c r="AY622" s="219"/>
      <c r="AZ622" s="219"/>
      <c r="BA622" s="219"/>
      <c r="BB622" s="219"/>
      <c r="BC622" s="219"/>
      <c r="BD622" s="219"/>
      <c r="BE622" s="219"/>
      <c r="BF622" s="219"/>
      <c r="BG622" s="219"/>
      <c r="BH622" s="219"/>
      <c r="BI622" s="219"/>
      <c r="BJ622" s="219"/>
      <c r="BK622" s="219"/>
      <c r="BL622" s="219"/>
      <c r="BM622" s="219"/>
      <c r="BN622" s="219"/>
      <c r="BO622" s="219"/>
      <c r="BP622" s="219"/>
      <c r="BQ622" s="219"/>
      <c r="BR622" s="219"/>
      <c r="BS622" s="219"/>
      <c r="BT622" s="219"/>
      <c r="BU622" s="219"/>
      <c r="BV622" s="219"/>
      <c r="BW622" s="219"/>
      <c r="BX622" s="219"/>
      <c r="BY622" s="219"/>
      <c r="BZ622" s="219"/>
      <c r="CA622" s="219"/>
      <c r="CB622" s="219"/>
      <c r="CC622" s="219"/>
      <c r="CD622" s="219"/>
      <c r="CE622" s="219"/>
      <c r="CF622" s="219"/>
      <c r="CG622" s="59"/>
      <c r="CH622" s="59"/>
      <c r="CI622" s="59"/>
      <c r="CJ622" s="59"/>
      <c r="CK622" s="59"/>
      <c r="CL622" s="59"/>
      <c r="CM622" s="59"/>
    </row>
    <row r="623" spans="1:173" s="1" customFormat="1" ht="45" customHeight="1" x14ac:dyDescent="0.2">
      <c r="A623" s="372" t="s">
        <v>549</v>
      </c>
      <c r="B623" s="239" t="s">
        <v>232</v>
      </c>
      <c r="C623" s="133" t="s">
        <v>1274</v>
      </c>
      <c r="D623" s="626"/>
      <c r="E623" s="673"/>
      <c r="F623" s="626"/>
      <c r="G623" s="673"/>
      <c r="H623" s="626"/>
      <c r="I623" s="673"/>
      <c r="J623" s="626"/>
      <c r="K623" s="673"/>
      <c r="L623" s="626"/>
      <c r="M623" s="673"/>
      <c r="N623" s="626"/>
      <c r="O623" s="673"/>
      <c r="P623" s="626"/>
      <c r="Q623" s="673"/>
      <c r="R623" s="626"/>
      <c r="S623" s="673"/>
      <c r="T623" s="626"/>
      <c r="U623" s="673"/>
      <c r="V623" s="626"/>
      <c r="W623" s="673"/>
      <c r="X623" s="190"/>
      <c r="Y623" s="273">
        <f t="shared" si="69"/>
        <v>0</v>
      </c>
      <c r="Z623" s="373">
        <v>15</v>
      </c>
      <c r="AA623" s="10">
        <f>COUNTIF(D623:W623,"a")+COUNTIF(D623:W623,"s")</f>
        <v>0</v>
      </c>
      <c r="AB623" s="437"/>
      <c r="AC623" s="219"/>
      <c r="AD623" s="222" t="s">
        <v>52</v>
      </c>
      <c r="AE623" s="219"/>
      <c r="AF623" s="219"/>
      <c r="AG623" s="219"/>
      <c r="AH623" s="219"/>
      <c r="AI623" s="219"/>
      <c r="AJ623" s="219"/>
      <c r="AK623" s="219"/>
      <c r="AL623" s="219"/>
      <c r="AM623" s="219"/>
      <c r="AN623" s="219"/>
      <c r="AO623" s="219"/>
      <c r="AP623" s="219"/>
      <c r="AQ623" s="219"/>
      <c r="AR623" s="219"/>
      <c r="AS623" s="219"/>
      <c r="AT623" s="219"/>
      <c r="AU623" s="219"/>
      <c r="AV623" s="219"/>
      <c r="AW623" s="219"/>
      <c r="AX623" s="219"/>
      <c r="AY623" s="219"/>
      <c r="AZ623" s="219"/>
      <c r="BA623" s="219"/>
      <c r="BB623" s="219"/>
      <c r="BC623" s="219"/>
      <c r="BD623" s="219"/>
      <c r="BE623" s="219"/>
      <c r="BF623" s="219"/>
      <c r="BG623" s="219"/>
      <c r="BH623" s="219"/>
      <c r="BI623" s="219"/>
      <c r="BJ623" s="219"/>
      <c r="BK623" s="219"/>
      <c r="BL623" s="219"/>
      <c r="BM623" s="219"/>
      <c r="BN623" s="219"/>
      <c r="BO623" s="219"/>
      <c r="BP623" s="219"/>
      <c r="BQ623" s="219"/>
      <c r="BR623" s="219"/>
      <c r="BS623" s="219"/>
      <c r="BT623" s="219"/>
      <c r="BU623" s="219"/>
      <c r="BV623" s="219"/>
      <c r="BW623" s="219"/>
      <c r="BX623" s="219"/>
      <c r="BY623" s="219"/>
      <c r="BZ623" s="219"/>
      <c r="CA623" s="219"/>
      <c r="CB623" s="219"/>
      <c r="CC623" s="219"/>
      <c r="CD623" s="219"/>
      <c r="CE623" s="219"/>
      <c r="CF623" s="219"/>
      <c r="CG623" s="59"/>
      <c r="CH623" s="59"/>
      <c r="CI623" s="59"/>
      <c r="CJ623" s="59"/>
      <c r="CK623" s="59"/>
      <c r="CL623" s="59"/>
      <c r="CM623" s="59"/>
    </row>
    <row r="624" spans="1:173" s="1" customFormat="1" ht="45" customHeight="1" x14ac:dyDescent="0.2">
      <c r="A624" s="372"/>
      <c r="B624" s="239" t="s">
        <v>655</v>
      </c>
      <c r="C624" s="133" t="s">
        <v>658</v>
      </c>
      <c r="D624" s="626"/>
      <c r="E624" s="673"/>
      <c r="F624" s="626"/>
      <c r="G624" s="673"/>
      <c r="H624" s="626"/>
      <c r="I624" s="673"/>
      <c r="J624" s="626"/>
      <c r="K624" s="673"/>
      <c r="L624" s="626"/>
      <c r="M624" s="673"/>
      <c r="N624" s="626"/>
      <c r="O624" s="673"/>
      <c r="P624" s="626"/>
      <c r="Q624" s="673"/>
      <c r="R624" s="626"/>
      <c r="S624" s="673"/>
      <c r="T624" s="626"/>
      <c r="U624" s="673"/>
      <c r="V624" s="626"/>
      <c r="W624" s="673"/>
      <c r="X624" s="190"/>
      <c r="Y624" s="273">
        <f t="shared" si="69"/>
        <v>0</v>
      </c>
      <c r="Z624" s="373">
        <v>20</v>
      </c>
      <c r="AA624" s="10">
        <f>COUNTIF(D624:W624,"a")+COUNTIF(D624:W624,"s")</f>
        <v>0</v>
      </c>
      <c r="AB624" s="437"/>
      <c r="AC624" s="219"/>
      <c r="AD624" s="222"/>
      <c r="AE624" s="219"/>
      <c r="AF624" s="219"/>
      <c r="AG624" s="219"/>
      <c r="AH624" s="219"/>
      <c r="AI624" s="219"/>
      <c r="AJ624" s="219"/>
      <c r="AK624" s="219"/>
      <c r="AL624" s="219"/>
      <c r="AM624" s="219"/>
      <c r="AN624" s="219"/>
      <c r="AO624" s="219"/>
      <c r="AP624" s="219"/>
      <c r="AQ624" s="219"/>
      <c r="AR624" s="219"/>
      <c r="AS624" s="219"/>
      <c r="AT624" s="219"/>
      <c r="AU624" s="219"/>
      <c r="AV624" s="219"/>
      <c r="AW624" s="219"/>
      <c r="AX624" s="219"/>
      <c r="AY624" s="219"/>
      <c r="AZ624" s="219"/>
      <c r="BA624" s="219"/>
      <c r="BB624" s="219"/>
      <c r="BC624" s="219"/>
      <c r="BD624" s="219"/>
      <c r="BE624" s="219"/>
      <c r="BF624" s="219"/>
      <c r="BG624" s="219"/>
      <c r="BH624" s="219"/>
      <c r="BI624" s="219"/>
      <c r="BJ624" s="219"/>
      <c r="BK624" s="219"/>
      <c r="BL624" s="219"/>
      <c r="BM624" s="219"/>
      <c r="BN624" s="219"/>
      <c r="BO624" s="219"/>
      <c r="BP624" s="219"/>
      <c r="BQ624" s="219"/>
      <c r="BR624" s="219"/>
      <c r="BS624" s="219"/>
      <c r="BT624" s="219"/>
      <c r="BU624" s="219"/>
      <c r="BV624" s="219"/>
      <c r="BW624" s="219"/>
      <c r="BX624" s="219"/>
      <c r="BY624" s="219"/>
      <c r="BZ624" s="219"/>
      <c r="CA624" s="219"/>
      <c r="CB624" s="219"/>
      <c r="CC624" s="219"/>
      <c r="CD624" s="219"/>
      <c r="CE624" s="219"/>
      <c r="CF624" s="219"/>
      <c r="CG624" s="59"/>
      <c r="CH624" s="59"/>
      <c r="CI624" s="59"/>
      <c r="CJ624" s="59"/>
      <c r="CK624" s="59"/>
      <c r="CL624" s="59"/>
      <c r="CM624" s="59"/>
    </row>
    <row r="625" spans="1:91" s="1" customFormat="1" ht="45" customHeight="1" thickBot="1" x14ac:dyDescent="0.25">
      <c r="A625" s="372"/>
      <c r="B625" s="239" t="s">
        <v>657</v>
      </c>
      <c r="C625" s="133" t="s">
        <v>656</v>
      </c>
      <c r="D625" s="668"/>
      <c r="E625" s="672"/>
      <c r="F625" s="668"/>
      <c r="G625" s="672"/>
      <c r="H625" s="668"/>
      <c r="I625" s="672"/>
      <c r="J625" s="668"/>
      <c r="K625" s="672"/>
      <c r="L625" s="668"/>
      <c r="M625" s="672"/>
      <c r="N625" s="668"/>
      <c r="O625" s="672"/>
      <c r="P625" s="668"/>
      <c r="Q625" s="672"/>
      <c r="R625" s="668"/>
      <c r="S625" s="672"/>
      <c r="T625" s="668"/>
      <c r="U625" s="672"/>
      <c r="V625" s="668"/>
      <c r="W625" s="672"/>
      <c r="X625" s="190"/>
      <c r="Y625" s="273">
        <f t="shared" si="69"/>
        <v>0</v>
      </c>
      <c r="Z625" s="373">
        <v>20</v>
      </c>
      <c r="AA625" s="10">
        <f>COUNTIF(D625:W625,"a")+COUNTIF(D625:W625,"s")</f>
        <v>0</v>
      </c>
      <c r="AB625" s="437"/>
      <c r="AC625" s="219"/>
      <c r="AD625" s="222"/>
      <c r="AE625" s="219"/>
      <c r="AF625" s="219"/>
      <c r="AG625" s="219"/>
      <c r="AH625" s="219"/>
      <c r="AI625" s="219"/>
      <c r="AJ625" s="219"/>
      <c r="AK625" s="219"/>
      <c r="AL625" s="219"/>
      <c r="AM625" s="219"/>
      <c r="AN625" s="219"/>
      <c r="AO625" s="219"/>
      <c r="AP625" s="219"/>
      <c r="AQ625" s="219"/>
      <c r="AR625" s="219"/>
      <c r="AS625" s="219"/>
      <c r="AT625" s="219"/>
      <c r="AU625" s="219"/>
      <c r="AV625" s="219"/>
      <c r="AW625" s="219"/>
      <c r="AX625" s="219"/>
      <c r="AY625" s="219"/>
      <c r="AZ625" s="219"/>
      <c r="BA625" s="219"/>
      <c r="BB625" s="219"/>
      <c r="BC625" s="219"/>
      <c r="BD625" s="219"/>
      <c r="BE625" s="219"/>
      <c r="BF625" s="219"/>
      <c r="BG625" s="219"/>
      <c r="BH625" s="219"/>
      <c r="BI625" s="219"/>
      <c r="BJ625" s="219"/>
      <c r="BK625" s="219"/>
      <c r="BL625" s="219"/>
      <c r="BM625" s="219"/>
      <c r="BN625" s="219"/>
      <c r="BO625" s="219"/>
      <c r="BP625" s="219"/>
      <c r="BQ625" s="219"/>
      <c r="BR625" s="219"/>
      <c r="BS625" s="219"/>
      <c r="BT625" s="219"/>
      <c r="BU625" s="219"/>
      <c r="BV625" s="219"/>
      <c r="BW625" s="219"/>
      <c r="BX625" s="219"/>
      <c r="BY625" s="219"/>
      <c r="BZ625" s="219"/>
      <c r="CA625" s="219"/>
      <c r="CB625" s="219"/>
      <c r="CC625" s="219"/>
      <c r="CD625" s="219"/>
      <c r="CE625" s="219"/>
      <c r="CF625" s="219"/>
      <c r="CG625" s="59"/>
      <c r="CH625" s="59"/>
      <c r="CI625" s="59"/>
      <c r="CJ625" s="59"/>
      <c r="CK625" s="59"/>
      <c r="CL625" s="59"/>
      <c r="CM625" s="59"/>
    </row>
    <row r="626" spans="1:91" s="1" customFormat="1" ht="21" customHeight="1" thickTop="1" thickBot="1" x14ac:dyDescent="0.25">
      <c r="A626" s="372"/>
      <c r="B626" s="6"/>
      <c r="C626" s="145"/>
      <c r="D626" s="679" t="s">
        <v>198</v>
      </c>
      <c r="E626" s="683"/>
      <c r="F626" s="683"/>
      <c r="G626" s="683"/>
      <c r="H626" s="683"/>
      <c r="I626" s="683"/>
      <c r="J626" s="683"/>
      <c r="K626" s="683"/>
      <c r="L626" s="683"/>
      <c r="M626" s="683"/>
      <c r="N626" s="683"/>
      <c r="O626" s="683"/>
      <c r="P626" s="683"/>
      <c r="Q626" s="683"/>
      <c r="R626" s="683"/>
      <c r="S626" s="683"/>
      <c r="T626" s="683"/>
      <c r="U626" s="683"/>
      <c r="V626" s="683"/>
      <c r="W626" s="683"/>
      <c r="X626" s="684"/>
      <c r="Y626" s="22">
        <f>SUM(Y614:Y625)</f>
        <v>0</v>
      </c>
      <c r="Z626" s="370">
        <f>SUM(Z614:Z620)+SUM(Z622:Z625)</f>
        <v>125</v>
      </c>
      <c r="AA626" s="10"/>
      <c r="AB626" s="59"/>
      <c r="AC626" s="219"/>
      <c r="AD626" s="222"/>
      <c r="AE626" s="219"/>
      <c r="AF626" s="219"/>
      <c r="AG626" s="219"/>
      <c r="AH626" s="219"/>
      <c r="AI626" s="219"/>
      <c r="AJ626" s="219"/>
      <c r="AK626" s="219"/>
      <c r="AL626" s="219"/>
      <c r="AM626" s="219"/>
      <c r="AN626" s="219"/>
      <c r="AO626" s="219"/>
      <c r="AP626" s="219"/>
      <c r="AQ626" s="219"/>
      <c r="AR626" s="219"/>
      <c r="AS626" s="219"/>
      <c r="AT626" s="219"/>
      <c r="AU626" s="219"/>
      <c r="AV626" s="219"/>
      <c r="AW626" s="219"/>
      <c r="AX626" s="219"/>
      <c r="AY626" s="219"/>
      <c r="AZ626" s="219"/>
      <c r="BA626" s="219"/>
      <c r="BB626" s="219"/>
      <c r="BC626" s="219"/>
      <c r="BD626" s="219"/>
      <c r="BE626" s="219"/>
      <c r="BF626" s="219"/>
      <c r="BG626" s="219"/>
      <c r="BH626" s="219"/>
      <c r="BI626" s="219"/>
      <c r="BJ626" s="219"/>
      <c r="BK626" s="219"/>
      <c r="BL626" s="219"/>
      <c r="BM626" s="219"/>
      <c r="BN626" s="219"/>
      <c r="BO626" s="219"/>
      <c r="BP626" s="219"/>
      <c r="BQ626" s="219"/>
      <c r="BR626" s="219"/>
      <c r="BS626" s="219"/>
      <c r="BT626" s="219"/>
      <c r="BU626" s="219"/>
      <c r="BV626" s="219"/>
      <c r="BW626" s="219"/>
      <c r="BX626" s="219"/>
      <c r="BY626" s="219"/>
      <c r="BZ626" s="219"/>
      <c r="CA626" s="219"/>
      <c r="CB626" s="219"/>
      <c r="CC626" s="219"/>
      <c r="CD626" s="219"/>
      <c r="CE626" s="219"/>
      <c r="CF626" s="219"/>
      <c r="CG626" s="59"/>
      <c r="CH626" s="59"/>
      <c r="CI626" s="59"/>
      <c r="CJ626" s="59"/>
      <c r="CK626" s="59"/>
      <c r="CL626" s="59"/>
      <c r="CM626" s="59"/>
    </row>
    <row r="627" spans="1:91" s="1" customFormat="1" ht="21" customHeight="1" thickBot="1" x14ac:dyDescent="0.25">
      <c r="A627" s="361"/>
      <c r="B627" s="241"/>
      <c r="C627" s="186"/>
      <c r="D627" s="705"/>
      <c r="E627" s="706"/>
      <c r="F627" s="732">
        <v>55</v>
      </c>
      <c r="G627" s="677"/>
      <c r="H627" s="677"/>
      <c r="I627" s="677"/>
      <c r="J627" s="677"/>
      <c r="K627" s="677"/>
      <c r="L627" s="677"/>
      <c r="M627" s="677"/>
      <c r="N627" s="677"/>
      <c r="O627" s="677"/>
      <c r="P627" s="677"/>
      <c r="Q627" s="677"/>
      <c r="R627" s="677"/>
      <c r="S627" s="677"/>
      <c r="T627" s="677"/>
      <c r="U627" s="677"/>
      <c r="V627" s="677"/>
      <c r="W627" s="677"/>
      <c r="X627" s="677"/>
      <c r="Y627" s="677"/>
      <c r="Z627" s="678"/>
      <c r="AA627" s="10"/>
      <c r="AB627" s="59"/>
      <c r="AC627" s="219"/>
      <c r="AD627" s="222"/>
      <c r="AE627" s="219"/>
      <c r="AF627" s="219"/>
      <c r="AG627" s="219"/>
      <c r="AH627" s="219"/>
      <c r="AI627" s="219"/>
      <c r="AJ627" s="219"/>
      <c r="AK627" s="219"/>
      <c r="AL627" s="219"/>
      <c r="AM627" s="219"/>
      <c r="AN627" s="219"/>
      <c r="AO627" s="219"/>
      <c r="AP627" s="219"/>
      <c r="AQ627" s="219"/>
      <c r="AR627" s="219"/>
      <c r="AS627" s="219"/>
      <c r="AT627" s="219"/>
      <c r="AU627" s="219"/>
      <c r="AV627" s="219"/>
      <c r="AW627" s="219"/>
      <c r="AX627" s="219"/>
      <c r="AY627" s="219"/>
      <c r="AZ627" s="219"/>
      <c r="BA627" s="219"/>
      <c r="BB627" s="219"/>
      <c r="BC627" s="219"/>
      <c r="BD627" s="219"/>
      <c r="BE627" s="219"/>
      <c r="BF627" s="219"/>
      <c r="BG627" s="219"/>
      <c r="BH627" s="219"/>
      <c r="BI627" s="219"/>
      <c r="BJ627" s="219"/>
      <c r="BK627" s="219"/>
      <c r="BL627" s="219"/>
      <c r="BM627" s="219"/>
      <c r="BN627" s="219"/>
      <c r="BO627" s="219"/>
      <c r="BP627" s="219"/>
      <c r="BQ627" s="219"/>
      <c r="BR627" s="219"/>
      <c r="BS627" s="219"/>
      <c r="BT627" s="219"/>
      <c r="BU627" s="219"/>
      <c r="BV627" s="219"/>
      <c r="BW627" s="219"/>
      <c r="BX627" s="219"/>
      <c r="BY627" s="219"/>
      <c r="BZ627" s="219"/>
      <c r="CA627" s="219"/>
      <c r="CB627" s="219"/>
      <c r="CC627" s="219"/>
      <c r="CD627" s="219"/>
      <c r="CE627" s="219"/>
      <c r="CF627" s="219"/>
      <c r="CG627" s="59"/>
      <c r="CH627" s="59"/>
      <c r="CI627" s="59"/>
      <c r="CJ627" s="59"/>
      <c r="CK627" s="59"/>
      <c r="CL627" s="59"/>
      <c r="CM627" s="59"/>
    </row>
    <row r="628" spans="1:91" ht="30" customHeight="1" thickBot="1" x14ac:dyDescent="0.25">
      <c r="A628" s="358"/>
      <c r="B628" s="269" t="s">
        <v>90</v>
      </c>
      <c r="C628" s="172" t="s">
        <v>147</v>
      </c>
      <c r="D628" s="64"/>
      <c r="E628" s="63"/>
      <c r="F628" s="64"/>
      <c r="G628" s="65"/>
      <c r="H628" s="62"/>
      <c r="I628" s="63"/>
      <c r="J628" s="66" t="s">
        <v>569</v>
      </c>
      <c r="K628" s="65"/>
      <c r="L628" s="62" t="s">
        <v>569</v>
      </c>
      <c r="M628" s="63"/>
      <c r="N628" s="64"/>
      <c r="O628" s="65"/>
      <c r="P628" s="62"/>
      <c r="Q628" s="63"/>
      <c r="R628" s="64"/>
      <c r="S628" s="65"/>
      <c r="T628" s="62"/>
      <c r="U628" s="63"/>
      <c r="V628" s="64"/>
      <c r="W628" s="65"/>
      <c r="X628" s="68"/>
      <c r="Y628" s="180"/>
      <c r="Z628" s="344"/>
      <c r="AA628" s="59"/>
      <c r="AD628" s="229"/>
    </row>
    <row r="629" spans="1:91" s="1" customFormat="1" ht="67.7" customHeight="1" x14ac:dyDescent="0.2">
      <c r="A629" s="414"/>
      <c r="B629" s="261" t="s">
        <v>101</v>
      </c>
      <c r="C629" s="126" t="s">
        <v>659</v>
      </c>
      <c r="D629" s="633"/>
      <c r="E629" s="688"/>
      <c r="F629" s="633"/>
      <c r="G629" s="688"/>
      <c r="H629" s="633"/>
      <c r="I629" s="688"/>
      <c r="J629" s="633"/>
      <c r="K629" s="688"/>
      <c r="L629" s="633"/>
      <c r="M629" s="688"/>
      <c r="N629" s="633"/>
      <c r="O629" s="688"/>
      <c r="P629" s="633"/>
      <c r="Q629" s="688"/>
      <c r="R629" s="633"/>
      <c r="S629" s="688"/>
      <c r="T629" s="633"/>
      <c r="U629" s="688"/>
      <c r="V629" s="633"/>
      <c r="W629" s="688"/>
      <c r="X629" s="190"/>
      <c r="Y629" s="109">
        <f>IF(OR(D629="s",F629="s",H629="s",J629="s",L629="s",N629="s",P629="s",R629="s",T629="s",V629="s"), 0, IF(OR(D629="a",F629="a",H629="a",J629="a",L629="a",N629="a",P629="a",R629="a",T629="a",V629="a"),Z629,0))</f>
        <v>0</v>
      </c>
      <c r="Z629" s="371">
        <v>20</v>
      </c>
      <c r="AA629" s="10">
        <f>COUNTIF(D629:W629,"a")+COUNTIF(D629:W629,"s")</f>
        <v>0</v>
      </c>
      <c r="AB629" s="437"/>
      <c r="AC629" s="219"/>
      <c r="AD629" s="222" t="s">
        <v>52</v>
      </c>
      <c r="AE629" s="219"/>
      <c r="AF629" s="219"/>
      <c r="AG629" s="219"/>
      <c r="AH629" s="219"/>
      <c r="AI629" s="219"/>
      <c r="AJ629" s="219"/>
      <c r="AK629" s="219"/>
      <c r="AL629" s="219"/>
      <c r="AM629" s="219"/>
      <c r="AN629" s="219"/>
      <c r="AO629" s="219"/>
      <c r="AP629" s="219"/>
      <c r="AQ629" s="219"/>
      <c r="AR629" s="219"/>
      <c r="AS629" s="219"/>
      <c r="AT629" s="219"/>
      <c r="AU629" s="219"/>
      <c r="AV629" s="219"/>
      <c r="AW629" s="219"/>
      <c r="AX629" s="219"/>
      <c r="AY629" s="219"/>
      <c r="AZ629" s="219"/>
      <c r="BA629" s="219"/>
      <c r="BB629" s="219"/>
      <c r="BC629" s="219"/>
      <c r="BD629" s="219"/>
      <c r="BE629" s="219"/>
      <c r="BF629" s="219"/>
      <c r="BG629" s="219"/>
      <c r="BH629" s="219"/>
      <c r="BI629" s="219"/>
      <c r="BJ629" s="219"/>
      <c r="BK629" s="219"/>
      <c r="BL629" s="219"/>
      <c r="BM629" s="219"/>
      <c r="BN629" s="219"/>
      <c r="BO629" s="219"/>
      <c r="BP629" s="219"/>
      <c r="BQ629" s="219"/>
      <c r="BR629" s="219"/>
      <c r="BS629" s="219"/>
      <c r="BT629" s="219"/>
      <c r="BU629" s="219"/>
      <c r="BV629" s="219"/>
      <c r="BW629" s="219"/>
      <c r="BX629" s="219"/>
      <c r="BY629" s="219"/>
      <c r="BZ629" s="219"/>
      <c r="CA629" s="219"/>
      <c r="CB629" s="219"/>
      <c r="CC629" s="219"/>
      <c r="CD629" s="219"/>
      <c r="CE629" s="219"/>
      <c r="CF629" s="219"/>
      <c r="CG629" s="59"/>
      <c r="CH629" s="59"/>
      <c r="CI629" s="59"/>
      <c r="CJ629" s="59"/>
      <c r="CK629" s="59"/>
      <c r="CL629" s="59"/>
      <c r="CM629" s="59"/>
    </row>
    <row r="630" spans="1:91" s="1" customFormat="1" ht="45" customHeight="1" x14ac:dyDescent="0.2">
      <c r="A630" s="389"/>
      <c r="B630" s="245" t="s">
        <v>343</v>
      </c>
      <c r="C630" s="133" t="s">
        <v>776</v>
      </c>
      <c r="D630" s="626"/>
      <c r="E630" s="673"/>
      <c r="F630" s="626"/>
      <c r="G630" s="673"/>
      <c r="H630" s="626"/>
      <c r="I630" s="673"/>
      <c r="J630" s="626"/>
      <c r="K630" s="673"/>
      <c r="L630" s="626"/>
      <c r="M630" s="673"/>
      <c r="N630" s="626"/>
      <c r="O630" s="673"/>
      <c r="P630" s="626"/>
      <c r="Q630" s="673"/>
      <c r="R630" s="626"/>
      <c r="S630" s="673"/>
      <c r="T630" s="626"/>
      <c r="U630" s="673"/>
      <c r="V630" s="626"/>
      <c r="W630" s="673"/>
      <c r="X630" s="190"/>
      <c r="Y630" s="109">
        <f>IF(OR(D630="s",F630="s",H630="s",J630="s",L630="s",N630="s",P630="s",R630="s",T630="s",V630="s"), 0, IF(OR(D630="a",F630="a",H630="a",J630="a",L630="a",N630="a",P630="a",R630="a",T630="a",V630="a"),Z630,0))</f>
        <v>0</v>
      </c>
      <c r="Z630" s="369">
        <v>20</v>
      </c>
      <c r="AA630" s="10">
        <f>COUNTIF(D630:W630,"a")+COUNTIF(D630:W630,"s")</f>
        <v>0</v>
      </c>
      <c r="AB630" s="437"/>
      <c r="AC630" s="219"/>
      <c r="AD630" s="222" t="s">
        <v>52</v>
      </c>
      <c r="AE630" s="219"/>
      <c r="AF630" s="219"/>
      <c r="AG630" s="219"/>
      <c r="AH630" s="219"/>
      <c r="AI630" s="219"/>
      <c r="AJ630" s="219"/>
      <c r="AK630" s="219"/>
      <c r="AL630" s="219"/>
      <c r="AM630" s="219"/>
      <c r="AN630" s="219"/>
      <c r="AO630" s="219"/>
      <c r="AP630" s="219"/>
      <c r="AQ630" s="219"/>
      <c r="AR630" s="219"/>
      <c r="AS630" s="219"/>
      <c r="AT630" s="219"/>
      <c r="AU630" s="219"/>
      <c r="AV630" s="219"/>
      <c r="AW630" s="219"/>
      <c r="AX630" s="219"/>
      <c r="AY630" s="219"/>
      <c r="AZ630" s="219"/>
      <c r="BA630" s="219"/>
      <c r="BB630" s="219"/>
      <c r="BC630" s="219"/>
      <c r="BD630" s="219"/>
      <c r="BE630" s="219"/>
      <c r="BF630" s="219"/>
      <c r="BG630" s="219"/>
      <c r="BH630" s="219"/>
      <c r="BI630" s="219"/>
      <c r="BJ630" s="219"/>
      <c r="BK630" s="219"/>
      <c r="BL630" s="219"/>
      <c r="BM630" s="219"/>
      <c r="BN630" s="219"/>
      <c r="BO630" s="219"/>
      <c r="BP630" s="219"/>
      <c r="BQ630" s="219"/>
      <c r="BR630" s="219"/>
      <c r="BS630" s="219"/>
      <c r="BT630" s="219"/>
      <c r="BU630" s="219"/>
      <c r="BV630" s="219"/>
      <c r="BW630" s="219"/>
      <c r="BX630" s="219"/>
      <c r="BY630" s="219"/>
      <c r="BZ630" s="219"/>
      <c r="CA630" s="219"/>
      <c r="CB630" s="219"/>
      <c r="CC630" s="219"/>
      <c r="CD630" s="219"/>
      <c r="CE630" s="219"/>
      <c r="CF630" s="219"/>
      <c r="CG630" s="59"/>
      <c r="CH630" s="59"/>
      <c r="CI630" s="59"/>
      <c r="CJ630" s="59"/>
      <c r="CK630" s="59"/>
      <c r="CL630" s="59"/>
      <c r="CM630" s="59"/>
    </row>
    <row r="631" spans="1:91" s="1" customFormat="1" ht="45" customHeight="1" x14ac:dyDescent="0.2">
      <c r="A631" s="389"/>
      <c r="B631" s="245" t="s">
        <v>660</v>
      </c>
      <c r="C631" s="133" t="s">
        <v>661</v>
      </c>
      <c r="D631" s="626"/>
      <c r="E631" s="673"/>
      <c r="F631" s="626"/>
      <c r="G631" s="673"/>
      <c r="H631" s="626"/>
      <c r="I631" s="673"/>
      <c r="J631" s="626"/>
      <c r="K631" s="673"/>
      <c r="L631" s="626"/>
      <c r="M631" s="673"/>
      <c r="N631" s="626"/>
      <c r="O631" s="673"/>
      <c r="P631" s="626"/>
      <c r="Q631" s="673"/>
      <c r="R631" s="626"/>
      <c r="S631" s="673"/>
      <c r="T631" s="626"/>
      <c r="U631" s="673"/>
      <c r="V631" s="626"/>
      <c r="W631" s="673"/>
      <c r="X631" s="190"/>
      <c r="Y631" s="109">
        <f>IF(OR(D631="s",F631="s",H631="s",J631="s",L631="s",N631="s",P631="s",R631="s",T631="s",V631="s"), 0, IF(OR(D631="a",F631="a",H631="a",J631="a",L631="a",N631="a",P631="a",R631="a",T631="a",V631="a"),Z631,0))</f>
        <v>0</v>
      </c>
      <c r="Z631" s="369">
        <v>10</v>
      </c>
      <c r="AA631" s="10">
        <f>COUNTIF(D631:W631,"a")+COUNTIF(D631:W631,"s")</f>
        <v>0</v>
      </c>
      <c r="AB631" s="437"/>
      <c r="AC631" s="219"/>
      <c r="AD631" s="222"/>
      <c r="AE631" s="219"/>
      <c r="AF631" s="219"/>
      <c r="AG631" s="219"/>
      <c r="AH631" s="219"/>
      <c r="AI631" s="219"/>
      <c r="AJ631" s="219"/>
      <c r="AK631" s="219"/>
      <c r="AL631" s="219"/>
      <c r="AM631" s="219"/>
      <c r="AN631" s="219"/>
      <c r="AO631" s="219"/>
      <c r="AP631" s="219"/>
      <c r="AQ631" s="219"/>
      <c r="AR631" s="219"/>
      <c r="AS631" s="219"/>
      <c r="AT631" s="219"/>
      <c r="AU631" s="219"/>
      <c r="AV631" s="219"/>
      <c r="AW631" s="219"/>
      <c r="AX631" s="219"/>
      <c r="AY631" s="219"/>
      <c r="AZ631" s="219"/>
      <c r="BA631" s="219"/>
      <c r="BB631" s="219"/>
      <c r="BC631" s="219"/>
      <c r="BD631" s="219"/>
      <c r="BE631" s="219"/>
      <c r="BF631" s="219"/>
      <c r="BG631" s="219"/>
      <c r="BH631" s="219"/>
      <c r="BI631" s="219"/>
      <c r="BJ631" s="219"/>
      <c r="BK631" s="219"/>
      <c r="BL631" s="219"/>
      <c r="BM631" s="219"/>
      <c r="BN631" s="219"/>
      <c r="BO631" s="219"/>
      <c r="BP631" s="219"/>
      <c r="BQ631" s="219"/>
      <c r="BR631" s="219"/>
      <c r="BS631" s="219"/>
      <c r="BT631" s="219"/>
      <c r="BU631" s="219"/>
      <c r="BV631" s="219"/>
      <c r="BW631" s="219"/>
      <c r="BX631" s="219"/>
      <c r="BY631" s="219"/>
      <c r="BZ631" s="219"/>
      <c r="CA631" s="219"/>
      <c r="CB631" s="219"/>
      <c r="CC631" s="219"/>
      <c r="CD631" s="219"/>
      <c r="CE631" s="219"/>
      <c r="CF631" s="219"/>
      <c r="CG631" s="59"/>
      <c r="CH631" s="59"/>
      <c r="CI631" s="59"/>
      <c r="CJ631" s="59"/>
      <c r="CK631" s="59"/>
      <c r="CL631" s="59"/>
      <c r="CM631" s="59"/>
    </row>
    <row r="632" spans="1:91" s="1" customFormat="1" ht="45" customHeight="1" x14ac:dyDescent="0.2">
      <c r="A632" s="389"/>
      <c r="B632" s="245" t="s">
        <v>662</v>
      </c>
      <c r="C632" s="133" t="s">
        <v>663</v>
      </c>
      <c r="D632" s="626"/>
      <c r="E632" s="673"/>
      <c r="F632" s="626"/>
      <c r="G632" s="673"/>
      <c r="H632" s="626"/>
      <c r="I632" s="673"/>
      <c r="J632" s="626"/>
      <c r="K632" s="673"/>
      <c r="L632" s="626"/>
      <c r="M632" s="673"/>
      <c r="N632" s="626"/>
      <c r="O632" s="673"/>
      <c r="P632" s="626"/>
      <c r="Q632" s="673"/>
      <c r="R632" s="626"/>
      <c r="S632" s="673"/>
      <c r="T632" s="626"/>
      <c r="U632" s="673"/>
      <c r="V632" s="626"/>
      <c r="W632" s="673"/>
      <c r="X632" s="190"/>
      <c r="Y632" s="109">
        <f>IF(OR(D632="s",F632="s",H632="s",J632="s",L632="s",N632="s",P632="s",R632="s",T632="s",V632="s"), 0, IF(OR(D632="a",F632="a",H632="a",J632="a",L632="a",N632="a",P632="a",R632="a",T632="a",V632="a"),Z632,0))</f>
        <v>0</v>
      </c>
      <c r="Z632" s="369">
        <v>10</v>
      </c>
      <c r="AA632" s="10">
        <f>COUNTIF(D632:W632,"a")+COUNTIF(D632:W632,"s")</f>
        <v>0</v>
      </c>
      <c r="AB632" s="437"/>
      <c r="AC632" s="219"/>
      <c r="AD632" s="222"/>
      <c r="AE632" s="219"/>
      <c r="AF632" s="219"/>
      <c r="AG632" s="219"/>
      <c r="AH632" s="219"/>
      <c r="AI632" s="219"/>
      <c r="AJ632" s="219"/>
      <c r="AK632" s="219"/>
      <c r="AL632" s="219"/>
      <c r="AM632" s="219"/>
      <c r="AN632" s="219"/>
      <c r="AO632" s="219"/>
      <c r="AP632" s="219"/>
      <c r="AQ632" s="219"/>
      <c r="AR632" s="219"/>
      <c r="AS632" s="219"/>
      <c r="AT632" s="219"/>
      <c r="AU632" s="219"/>
      <c r="AV632" s="219"/>
      <c r="AW632" s="219"/>
      <c r="AX632" s="219"/>
      <c r="AY632" s="219"/>
      <c r="AZ632" s="219"/>
      <c r="BA632" s="219"/>
      <c r="BB632" s="219"/>
      <c r="BC632" s="219"/>
      <c r="BD632" s="219"/>
      <c r="BE632" s="219"/>
      <c r="BF632" s="219"/>
      <c r="BG632" s="219"/>
      <c r="BH632" s="219"/>
      <c r="BI632" s="219"/>
      <c r="BJ632" s="219"/>
      <c r="BK632" s="219"/>
      <c r="BL632" s="219"/>
      <c r="BM632" s="219"/>
      <c r="BN632" s="219"/>
      <c r="BO632" s="219"/>
      <c r="BP632" s="219"/>
      <c r="BQ632" s="219"/>
      <c r="BR632" s="219"/>
      <c r="BS632" s="219"/>
      <c r="BT632" s="219"/>
      <c r="BU632" s="219"/>
      <c r="BV632" s="219"/>
      <c r="BW632" s="219"/>
      <c r="BX632" s="219"/>
      <c r="BY632" s="219"/>
      <c r="BZ632" s="219"/>
      <c r="CA632" s="219"/>
      <c r="CB632" s="219"/>
      <c r="CC632" s="219"/>
      <c r="CD632" s="219"/>
      <c r="CE632" s="219"/>
      <c r="CF632" s="219"/>
      <c r="CG632" s="59"/>
      <c r="CH632" s="59"/>
      <c r="CI632" s="59"/>
      <c r="CJ632" s="59"/>
      <c r="CK632" s="59"/>
      <c r="CL632" s="59"/>
      <c r="CM632" s="59"/>
    </row>
    <row r="633" spans="1:91" s="1" customFormat="1" ht="67.7" customHeight="1" x14ac:dyDescent="0.2">
      <c r="A633" s="389"/>
      <c r="B633" s="245" t="s">
        <v>725</v>
      </c>
      <c r="C633" s="133" t="s">
        <v>726</v>
      </c>
      <c r="D633" s="626"/>
      <c r="E633" s="673"/>
      <c r="F633" s="626"/>
      <c r="G633" s="673"/>
      <c r="H633" s="626"/>
      <c r="I633" s="673"/>
      <c r="J633" s="626"/>
      <c r="K633" s="673"/>
      <c r="L633" s="626"/>
      <c r="M633" s="673"/>
      <c r="N633" s="626"/>
      <c r="O633" s="673"/>
      <c r="P633" s="626"/>
      <c r="Q633" s="673"/>
      <c r="R633" s="626"/>
      <c r="S633" s="673"/>
      <c r="T633" s="626"/>
      <c r="U633" s="673"/>
      <c r="V633" s="626"/>
      <c r="W633" s="673"/>
      <c r="X633" s="188"/>
      <c r="Y633" s="109">
        <f>IF(OR(D633="s",F633="s",H633="s",J633="s",L633="s",N633="s",P633="s",R633="s",T633="s",V633="s"), 0, IF(OR(D633="a",F633="a",H633="a",J633="a",L633="a",N633="a",P633="a",R633="a",T633="a",V633="a",X633="na"),Z633,0))</f>
        <v>0</v>
      </c>
      <c r="Z633" s="369">
        <v>10</v>
      </c>
      <c r="AA633" s="10">
        <f>COUNTIF(D633:W633,"a")+COUNTIF(D633:W633,"s")+COUNTIF(X633,"na")</f>
        <v>0</v>
      </c>
      <c r="AB633" s="437"/>
      <c r="AC633" s="219"/>
      <c r="AD633" s="222"/>
      <c r="AE633" s="219"/>
      <c r="AF633" s="219"/>
      <c r="AG633" s="219"/>
      <c r="AH633" s="219"/>
      <c r="AI633" s="219"/>
      <c r="AJ633" s="219"/>
      <c r="AK633" s="219"/>
      <c r="AL633" s="219"/>
      <c r="AM633" s="219"/>
      <c r="AN633" s="219"/>
      <c r="AO633" s="219"/>
      <c r="AP633" s="219"/>
      <c r="AQ633" s="219"/>
      <c r="AR633" s="219"/>
      <c r="AS633" s="219"/>
      <c r="AT633" s="219"/>
      <c r="AU633" s="219"/>
      <c r="AV633" s="219"/>
      <c r="AW633" s="219"/>
      <c r="AX633" s="219"/>
      <c r="AY633" s="219"/>
      <c r="AZ633" s="219"/>
      <c r="BA633" s="219"/>
      <c r="BB633" s="219"/>
      <c r="BC633" s="219"/>
      <c r="BD633" s="219"/>
      <c r="BE633" s="219"/>
      <c r="BF633" s="219"/>
      <c r="BG633" s="219"/>
      <c r="BH633" s="219"/>
      <c r="BI633" s="219"/>
      <c r="BJ633" s="219"/>
      <c r="BK633" s="219"/>
      <c r="BL633" s="219"/>
      <c r="BM633" s="219"/>
      <c r="BN633" s="219"/>
      <c r="BO633" s="219"/>
      <c r="BP633" s="219"/>
      <c r="BQ633" s="219"/>
      <c r="BR633" s="219"/>
      <c r="BS633" s="219"/>
      <c r="BT633" s="219"/>
      <c r="BU633" s="219"/>
      <c r="BV633" s="219"/>
      <c r="BW633" s="219"/>
      <c r="BX633" s="219"/>
      <c r="BY633" s="219"/>
      <c r="BZ633" s="219"/>
      <c r="CA633" s="219"/>
      <c r="CB633" s="219"/>
      <c r="CC633" s="219"/>
      <c r="CD633" s="219"/>
      <c r="CE633" s="219"/>
      <c r="CF633" s="219"/>
      <c r="CG633" s="59"/>
      <c r="CH633" s="59"/>
      <c r="CI633" s="59"/>
      <c r="CJ633" s="59"/>
      <c r="CK633" s="59"/>
      <c r="CL633" s="59"/>
      <c r="CM633" s="59"/>
    </row>
    <row r="634" spans="1:91" s="1" customFormat="1" ht="45" customHeight="1" thickBot="1" x14ac:dyDescent="0.25">
      <c r="A634" s="452"/>
      <c r="B634" s="245" t="s">
        <v>89</v>
      </c>
      <c r="C634" s="133" t="s">
        <v>664</v>
      </c>
      <c r="D634" s="626"/>
      <c r="E634" s="673"/>
      <c r="F634" s="626"/>
      <c r="G634" s="673"/>
      <c r="H634" s="626"/>
      <c r="I634" s="673"/>
      <c r="J634" s="626"/>
      <c r="K634" s="673"/>
      <c r="L634" s="626"/>
      <c r="M634" s="673"/>
      <c r="N634" s="626"/>
      <c r="O634" s="673"/>
      <c r="P634" s="626"/>
      <c r="Q634" s="673"/>
      <c r="R634" s="626"/>
      <c r="S634" s="673"/>
      <c r="T634" s="626"/>
      <c r="U634" s="673"/>
      <c r="V634" s="626"/>
      <c r="W634" s="673"/>
      <c r="X634" s="190"/>
      <c r="Y634" s="109">
        <f>IF(OR(D634="s",F634="s",H634="s",J634="s",L634="s",N634="s",P634="s",R634="s",T634="s",V634="s"), 0, IF(OR(D634="a",F634="a",H634="a",J634="a",L634="a",N634="a",P634="a",R634="a",T634="a",V634="a"),Z634,0))</f>
        <v>0</v>
      </c>
      <c r="Z634" s="369">
        <v>10</v>
      </c>
      <c r="AA634" s="10">
        <f>COUNTIF(D634:W634,"a")+COUNTIF(D634:W634,"s")</f>
        <v>0</v>
      </c>
      <c r="AB634" s="437"/>
      <c r="AC634" s="219"/>
      <c r="AD634" s="222" t="s">
        <v>52</v>
      </c>
      <c r="AE634" s="219"/>
      <c r="AF634" s="219"/>
      <c r="AG634" s="219"/>
      <c r="AH634" s="219"/>
      <c r="AI634" s="219"/>
      <c r="AJ634" s="219"/>
      <c r="AK634" s="219"/>
      <c r="AL634" s="219"/>
      <c r="AM634" s="219"/>
      <c r="AN634" s="219"/>
      <c r="AO634" s="219"/>
      <c r="AP634" s="219"/>
      <c r="AQ634" s="219"/>
      <c r="AR634" s="219"/>
      <c r="AS634" s="219"/>
      <c r="AT634" s="219"/>
      <c r="AU634" s="219"/>
      <c r="AV634" s="219"/>
      <c r="AW634" s="219"/>
      <c r="AX634" s="219"/>
      <c r="AY634" s="219"/>
      <c r="AZ634" s="219"/>
      <c r="BA634" s="219"/>
      <c r="BB634" s="219"/>
      <c r="BC634" s="219"/>
      <c r="BD634" s="219"/>
      <c r="BE634" s="219"/>
      <c r="BF634" s="219"/>
      <c r="BG634" s="219"/>
      <c r="BH634" s="219"/>
      <c r="BI634" s="219"/>
      <c r="BJ634" s="219"/>
      <c r="BK634" s="219"/>
      <c r="BL634" s="219"/>
      <c r="BM634" s="219"/>
      <c r="BN634" s="219"/>
      <c r="BO634" s="219"/>
      <c r="BP634" s="219"/>
      <c r="BQ634" s="219"/>
      <c r="BR634" s="219"/>
      <c r="BS634" s="219"/>
      <c r="BT634" s="219"/>
      <c r="BU634" s="219"/>
      <c r="BV634" s="219"/>
      <c r="BW634" s="219"/>
      <c r="BX634" s="219"/>
      <c r="BY634" s="219"/>
      <c r="BZ634" s="219"/>
      <c r="CA634" s="219"/>
      <c r="CB634" s="219"/>
      <c r="CC634" s="219"/>
      <c r="CD634" s="219"/>
      <c r="CE634" s="219"/>
      <c r="CF634" s="219"/>
      <c r="CG634" s="59"/>
      <c r="CH634" s="59"/>
      <c r="CI634" s="59"/>
      <c r="CJ634" s="59"/>
      <c r="CK634" s="59"/>
      <c r="CL634" s="59"/>
      <c r="CM634" s="59"/>
    </row>
    <row r="635" spans="1:91" ht="20.25" customHeight="1" thickTop="1" thickBot="1" x14ac:dyDescent="0.25">
      <c r="A635" s="372"/>
      <c r="B635" s="2"/>
      <c r="C635" s="9"/>
      <c r="D635" s="679" t="s">
        <v>198</v>
      </c>
      <c r="E635" s="680"/>
      <c r="F635" s="680"/>
      <c r="G635" s="680"/>
      <c r="H635" s="680"/>
      <c r="I635" s="680"/>
      <c r="J635" s="680"/>
      <c r="K635" s="680"/>
      <c r="L635" s="680"/>
      <c r="M635" s="680"/>
      <c r="N635" s="680"/>
      <c r="O635" s="680"/>
      <c r="P635" s="680"/>
      <c r="Q635" s="680"/>
      <c r="R635" s="680"/>
      <c r="S635" s="680"/>
      <c r="T635" s="680"/>
      <c r="U635" s="680"/>
      <c r="V635" s="680"/>
      <c r="W635" s="680"/>
      <c r="X635" s="681"/>
      <c r="Y635" s="22">
        <f>SUM(Y629:Y634)</f>
        <v>0</v>
      </c>
      <c r="Z635" s="377">
        <f>SUM(Z629:Z634)</f>
        <v>80</v>
      </c>
      <c r="AA635" s="59"/>
      <c r="AB635" s="59"/>
      <c r="AD635" s="229"/>
    </row>
    <row r="636" spans="1:91" ht="20.25" customHeight="1" thickBot="1" x14ac:dyDescent="0.25">
      <c r="A636" s="372"/>
      <c r="B636" s="4"/>
      <c r="C636" s="281"/>
      <c r="D636" s="705"/>
      <c r="E636" s="720"/>
      <c r="F636" s="729">
        <v>50</v>
      </c>
      <c r="G636" s="677"/>
      <c r="H636" s="677"/>
      <c r="I636" s="677"/>
      <c r="J636" s="677"/>
      <c r="K636" s="677"/>
      <c r="L636" s="677"/>
      <c r="M636" s="677"/>
      <c r="N636" s="677"/>
      <c r="O636" s="677"/>
      <c r="P636" s="677"/>
      <c r="Q636" s="677"/>
      <c r="R636" s="677"/>
      <c r="S636" s="677"/>
      <c r="T636" s="677"/>
      <c r="U636" s="677"/>
      <c r="V636" s="677"/>
      <c r="W636" s="677"/>
      <c r="X636" s="677"/>
      <c r="Y636" s="677"/>
      <c r="Z636" s="678"/>
      <c r="AA636" s="59"/>
      <c r="AB636" s="59"/>
      <c r="AD636" s="229"/>
    </row>
    <row r="637" spans="1:91" ht="30" customHeight="1" thickBot="1" x14ac:dyDescent="0.25">
      <c r="A637" s="372"/>
      <c r="B637" s="236" t="s">
        <v>91</v>
      </c>
      <c r="C637" s="155" t="s">
        <v>670</v>
      </c>
      <c r="D637" s="33"/>
      <c r="E637" s="32"/>
      <c r="F637" s="33"/>
      <c r="G637" s="34"/>
      <c r="H637" s="31"/>
      <c r="I637" s="32"/>
      <c r="J637" s="33"/>
      <c r="K637" s="34"/>
      <c r="L637" s="31" t="s">
        <v>569</v>
      </c>
      <c r="M637" s="32"/>
      <c r="N637" s="33"/>
      <c r="O637" s="34"/>
      <c r="P637" s="31"/>
      <c r="Q637" s="32"/>
      <c r="R637" s="33"/>
      <c r="S637" s="34"/>
      <c r="T637" s="31"/>
      <c r="U637" s="32"/>
      <c r="V637" s="33"/>
      <c r="W637" s="34"/>
      <c r="X637" s="36"/>
      <c r="Y637" s="69"/>
      <c r="Z637" s="51"/>
      <c r="AA637" s="59"/>
      <c r="AD637" s="229"/>
    </row>
    <row r="638" spans="1:91" s="1" customFormat="1" ht="30" customHeight="1" x14ac:dyDescent="0.2">
      <c r="A638" s="372"/>
      <c r="B638" s="261"/>
      <c r="C638" s="341" t="s">
        <v>1175</v>
      </c>
      <c r="D638" s="733"/>
      <c r="E638" s="734"/>
      <c r="F638" s="734"/>
      <c r="G638" s="734"/>
      <c r="H638" s="734"/>
      <c r="I638" s="734"/>
      <c r="J638" s="734"/>
      <c r="K638" s="734"/>
      <c r="L638" s="734"/>
      <c r="M638" s="734"/>
      <c r="N638" s="734"/>
      <c r="O638" s="734"/>
      <c r="P638" s="734"/>
      <c r="Q638" s="734"/>
      <c r="R638" s="734"/>
      <c r="S638" s="734"/>
      <c r="T638" s="734"/>
      <c r="U638" s="734"/>
      <c r="V638" s="734"/>
      <c r="W638" s="734"/>
      <c r="X638" s="734"/>
      <c r="Y638" s="734"/>
      <c r="Z638" s="735"/>
      <c r="AA638" s="10"/>
      <c r="AB638" s="59"/>
      <c r="AC638" s="219"/>
      <c r="AD638" s="219"/>
      <c r="AE638" s="219"/>
      <c r="AF638" s="219"/>
      <c r="AG638" s="219"/>
      <c r="AH638" s="219"/>
      <c r="AI638" s="219"/>
      <c r="AJ638" s="219"/>
      <c r="AK638" s="219"/>
      <c r="AL638" s="219"/>
      <c r="AM638" s="219"/>
      <c r="AN638" s="219"/>
      <c r="AO638" s="219"/>
      <c r="AP638" s="219"/>
      <c r="AQ638" s="219"/>
      <c r="AR638" s="219"/>
      <c r="AS638" s="219"/>
      <c r="AT638" s="219"/>
      <c r="AU638" s="219"/>
      <c r="AV638" s="219"/>
      <c r="AW638" s="219"/>
      <c r="AX638" s="219"/>
      <c r="AY638" s="219"/>
      <c r="AZ638" s="219"/>
      <c r="BA638" s="219"/>
      <c r="BB638" s="219"/>
      <c r="BC638" s="219"/>
      <c r="BD638" s="219"/>
      <c r="BE638" s="219"/>
      <c r="BF638" s="219"/>
      <c r="BG638" s="219"/>
      <c r="BH638" s="219"/>
      <c r="BI638" s="219"/>
      <c r="BJ638" s="219"/>
      <c r="BK638" s="219"/>
      <c r="BL638" s="219"/>
      <c r="BM638" s="219"/>
      <c r="BN638" s="219"/>
      <c r="BO638" s="219"/>
      <c r="BP638" s="219"/>
      <c r="BQ638" s="219"/>
      <c r="BR638" s="219"/>
      <c r="BS638" s="219"/>
      <c r="BT638" s="219"/>
      <c r="BU638" s="219"/>
      <c r="BV638" s="219"/>
      <c r="BW638" s="219"/>
      <c r="BX638" s="219"/>
      <c r="BY638" s="219"/>
      <c r="BZ638" s="219"/>
      <c r="CA638" s="219"/>
      <c r="CB638" s="219"/>
      <c r="CC638" s="219"/>
      <c r="CD638" s="219"/>
      <c r="CE638" s="219"/>
    </row>
    <row r="639" spans="1:91" s="1" customFormat="1" ht="67.7" customHeight="1" x14ac:dyDescent="0.2">
      <c r="A639" s="372"/>
      <c r="B639" s="231" t="s">
        <v>63</v>
      </c>
      <c r="C639" s="126" t="s">
        <v>1182</v>
      </c>
      <c r="D639" s="736"/>
      <c r="E639" s="737"/>
      <c r="F639" s="736"/>
      <c r="G639" s="737"/>
      <c r="H639" s="736"/>
      <c r="I639" s="737"/>
      <c r="J639" s="736"/>
      <c r="K639" s="737"/>
      <c r="L639" s="736"/>
      <c r="M639" s="737"/>
      <c r="N639" s="736"/>
      <c r="O639" s="737"/>
      <c r="P639" s="736"/>
      <c r="Q639" s="737"/>
      <c r="R639" s="736"/>
      <c r="S639" s="737"/>
      <c r="T639" s="736"/>
      <c r="U639" s="737"/>
      <c r="V639" s="736"/>
      <c r="W639" s="737"/>
      <c r="X639" s="589"/>
      <c r="Y639" s="263">
        <f t="shared" ref="Y639:Y649" si="71">IF(OR(D639="s",F639="s",H639="s",J639="s",L639="s",N639="s",P639="s",R639="s",T639="s",V639="s"), 0, IF(OR(D639="a",F639="a",H639="a",J639="a",L639="a",N639="a",P639="a",R639="a",T639="a",V639="a"),Z639,0))</f>
        <v>0</v>
      </c>
      <c r="Z639" s="387">
        <v>5</v>
      </c>
      <c r="AA639" s="10">
        <f t="shared" ref="AA639:AA649" si="72">COUNTIF(D639:W639,"a")+COUNTIF(D639:W639,"s")</f>
        <v>0</v>
      </c>
      <c r="AB639" s="437"/>
      <c r="AC639" s="219"/>
      <c r="AD639" s="222" t="s">
        <v>52</v>
      </c>
      <c r="AE639" s="219"/>
      <c r="AF639" s="219"/>
      <c r="AG639" s="219"/>
      <c r="AH639" s="219"/>
      <c r="AI639" s="219"/>
      <c r="AJ639" s="219"/>
      <c r="AK639" s="219"/>
      <c r="AL639" s="219"/>
      <c r="AM639" s="219"/>
      <c r="AN639" s="219"/>
      <c r="AO639" s="219"/>
      <c r="AP639" s="219"/>
      <c r="AQ639" s="219"/>
      <c r="AR639" s="219"/>
      <c r="AS639" s="219"/>
      <c r="AT639" s="219"/>
      <c r="AU639" s="219"/>
      <c r="AV639" s="219"/>
      <c r="AW639" s="219"/>
      <c r="AX639" s="219"/>
      <c r="AY639" s="219"/>
      <c r="AZ639" s="219"/>
      <c r="BA639" s="219"/>
      <c r="BB639" s="219"/>
      <c r="BC639" s="219"/>
      <c r="BD639" s="219"/>
      <c r="BE639" s="219"/>
      <c r="BF639" s="219"/>
      <c r="BG639" s="219"/>
      <c r="BH639" s="219"/>
      <c r="BI639" s="219"/>
      <c r="BJ639" s="219"/>
      <c r="BK639" s="219"/>
      <c r="BL639" s="219"/>
      <c r="BM639" s="219"/>
      <c r="BN639" s="219"/>
      <c r="BO639" s="219"/>
      <c r="BP639" s="219"/>
      <c r="BQ639" s="219"/>
      <c r="BR639" s="219"/>
      <c r="BS639" s="219"/>
      <c r="BT639" s="219"/>
      <c r="BU639" s="219"/>
      <c r="BV639" s="219"/>
      <c r="BW639" s="219"/>
      <c r="BX639" s="219"/>
      <c r="BY639" s="219"/>
      <c r="BZ639" s="219"/>
      <c r="CA639" s="219"/>
      <c r="CB639" s="219"/>
      <c r="CC639" s="219"/>
      <c r="CD639" s="219"/>
      <c r="CE639" s="219"/>
      <c r="CF639" s="219"/>
      <c r="CG639" s="59"/>
      <c r="CH639" s="59"/>
      <c r="CI639" s="59"/>
      <c r="CJ639" s="59"/>
      <c r="CK639" s="59"/>
      <c r="CL639" s="59"/>
      <c r="CM639" s="59"/>
    </row>
    <row r="640" spans="1:91" s="1" customFormat="1" ht="27.95" customHeight="1" x14ac:dyDescent="0.2">
      <c r="A640" s="372" t="s">
        <v>97</v>
      </c>
      <c r="B640" s="231" t="s">
        <v>665</v>
      </c>
      <c r="C640" s="126" t="s">
        <v>666</v>
      </c>
      <c r="D640" s="686"/>
      <c r="E640" s="687"/>
      <c r="F640" s="686"/>
      <c r="G640" s="687"/>
      <c r="H640" s="686"/>
      <c r="I640" s="687"/>
      <c r="J640" s="686"/>
      <c r="K640" s="687"/>
      <c r="L640" s="686"/>
      <c r="M640" s="687"/>
      <c r="N640" s="686"/>
      <c r="O640" s="687"/>
      <c r="P640" s="686"/>
      <c r="Q640" s="687"/>
      <c r="R640" s="686"/>
      <c r="S640" s="687"/>
      <c r="T640" s="686"/>
      <c r="U640" s="687"/>
      <c r="V640" s="686"/>
      <c r="W640" s="687"/>
      <c r="X640" s="453"/>
      <c r="Y640" s="110">
        <f t="shared" si="71"/>
        <v>0</v>
      </c>
      <c r="Z640" s="369">
        <v>5</v>
      </c>
      <c r="AA640" s="10">
        <f t="shared" si="72"/>
        <v>0</v>
      </c>
      <c r="AB640" s="437"/>
      <c r="AC640" s="219"/>
      <c r="AD640" s="222"/>
      <c r="AE640" s="219"/>
      <c r="AF640" s="219"/>
      <c r="AG640" s="219"/>
      <c r="AH640" s="219"/>
      <c r="AI640" s="219"/>
      <c r="AJ640" s="219"/>
      <c r="AK640" s="219"/>
      <c r="AL640" s="219"/>
      <c r="AM640" s="219"/>
      <c r="AN640" s="219"/>
      <c r="AO640" s="219"/>
      <c r="AP640" s="219"/>
      <c r="AQ640" s="219"/>
      <c r="AR640" s="219"/>
      <c r="AS640" s="219"/>
      <c r="AT640" s="219"/>
      <c r="AU640" s="219"/>
      <c r="AV640" s="219"/>
      <c r="AW640" s="219"/>
      <c r="AX640" s="219"/>
      <c r="AY640" s="219"/>
      <c r="AZ640" s="219"/>
      <c r="BA640" s="219"/>
      <c r="BB640" s="219"/>
      <c r="BC640" s="219"/>
      <c r="BD640" s="219"/>
      <c r="BE640" s="219"/>
      <c r="BF640" s="219"/>
      <c r="BG640" s="219"/>
      <c r="BH640" s="219"/>
      <c r="BI640" s="219"/>
      <c r="BJ640" s="219"/>
      <c r="BK640" s="219"/>
      <c r="BL640" s="219"/>
      <c r="BM640" s="219"/>
      <c r="BN640" s="219"/>
      <c r="BO640" s="219"/>
      <c r="BP640" s="219"/>
      <c r="BQ640" s="219"/>
      <c r="BR640" s="219"/>
      <c r="BS640" s="219"/>
      <c r="BT640" s="219"/>
      <c r="BU640" s="219"/>
      <c r="BV640" s="219"/>
      <c r="BW640" s="219"/>
      <c r="BX640" s="219"/>
      <c r="BY640" s="219"/>
      <c r="BZ640" s="219"/>
      <c r="CA640" s="219"/>
      <c r="CB640" s="219"/>
      <c r="CC640" s="219"/>
      <c r="CD640" s="219"/>
      <c r="CE640" s="219"/>
      <c r="CF640" s="219"/>
      <c r="CG640" s="59"/>
      <c r="CH640" s="59"/>
      <c r="CI640" s="59"/>
      <c r="CJ640" s="59"/>
      <c r="CK640" s="59"/>
      <c r="CL640" s="59"/>
      <c r="CM640" s="59"/>
    </row>
    <row r="641" spans="1:108" s="1" customFormat="1" ht="45" customHeight="1" x14ac:dyDescent="0.2">
      <c r="A641" s="372" t="s">
        <v>97</v>
      </c>
      <c r="B641" s="231" t="s">
        <v>516</v>
      </c>
      <c r="C641" s="145" t="s">
        <v>667</v>
      </c>
      <c r="D641" s="727"/>
      <c r="E641" s="728"/>
      <c r="F641" s="727"/>
      <c r="G641" s="728"/>
      <c r="H641" s="727"/>
      <c r="I641" s="728"/>
      <c r="J641" s="727"/>
      <c r="K641" s="728"/>
      <c r="L641" s="727"/>
      <c r="M641" s="728"/>
      <c r="N641" s="727"/>
      <c r="O641" s="728"/>
      <c r="P641" s="727"/>
      <c r="Q641" s="728"/>
      <c r="R641" s="727"/>
      <c r="S641" s="728"/>
      <c r="T641" s="727"/>
      <c r="U641" s="728"/>
      <c r="V641" s="727"/>
      <c r="W641" s="728"/>
      <c r="X641" s="590"/>
      <c r="Y641" s="273">
        <f t="shared" si="71"/>
        <v>0</v>
      </c>
      <c r="Z641" s="373">
        <v>5</v>
      </c>
      <c r="AA641" s="10">
        <f t="shared" si="72"/>
        <v>0</v>
      </c>
      <c r="AB641" s="437"/>
      <c r="AC641" s="219"/>
      <c r="AD641" s="222" t="s">
        <v>52</v>
      </c>
      <c r="AE641" s="219"/>
      <c r="AF641" s="219"/>
      <c r="AG641" s="219"/>
      <c r="AH641" s="219"/>
      <c r="AI641" s="219"/>
      <c r="AJ641" s="219"/>
      <c r="AK641" s="219"/>
      <c r="AL641" s="219"/>
      <c r="AM641" s="219"/>
      <c r="AN641" s="219"/>
      <c r="AO641" s="219"/>
      <c r="AP641" s="219"/>
      <c r="AQ641" s="219"/>
      <c r="AR641" s="219"/>
      <c r="AS641" s="219"/>
      <c r="AT641" s="219"/>
      <c r="AU641" s="219"/>
      <c r="AV641" s="219"/>
      <c r="AW641" s="219"/>
      <c r="AX641" s="219"/>
      <c r="AY641" s="219"/>
      <c r="AZ641" s="219"/>
      <c r="BA641" s="219"/>
      <c r="BB641" s="219"/>
      <c r="BC641" s="219"/>
      <c r="BD641" s="219"/>
      <c r="BE641" s="219"/>
      <c r="BF641" s="219"/>
      <c r="BG641" s="219"/>
      <c r="BH641" s="219"/>
      <c r="BI641" s="219"/>
      <c r="BJ641" s="219"/>
      <c r="BK641" s="219"/>
      <c r="BL641" s="219"/>
      <c r="BM641" s="219"/>
      <c r="BN641" s="219"/>
      <c r="BO641" s="219"/>
      <c r="BP641" s="219"/>
      <c r="BQ641" s="219"/>
      <c r="BR641" s="219"/>
      <c r="BS641" s="219"/>
      <c r="BT641" s="219"/>
      <c r="BU641" s="219"/>
      <c r="BV641" s="219"/>
      <c r="BW641" s="219"/>
      <c r="BX641" s="219"/>
      <c r="BY641" s="219"/>
      <c r="BZ641" s="219"/>
      <c r="CA641" s="219"/>
      <c r="CB641" s="219"/>
      <c r="CC641" s="219"/>
      <c r="CD641" s="219"/>
      <c r="CE641" s="219"/>
      <c r="CF641" s="219"/>
      <c r="CG641" s="59"/>
      <c r="CH641" s="59"/>
      <c r="CI641" s="59"/>
      <c r="CJ641" s="59"/>
      <c r="CK641" s="59"/>
      <c r="CL641" s="59"/>
      <c r="CM641" s="59"/>
    </row>
    <row r="642" spans="1:108" s="1" customFormat="1" ht="30" customHeight="1" x14ac:dyDescent="0.2">
      <c r="A642" s="372"/>
      <c r="B642" s="261"/>
      <c r="C642" s="551" t="s">
        <v>1176</v>
      </c>
      <c r="D642" s="697"/>
      <c r="E642" s="698"/>
      <c r="F642" s="698"/>
      <c r="G642" s="698"/>
      <c r="H642" s="698"/>
      <c r="I642" s="698"/>
      <c r="J642" s="698"/>
      <c r="K642" s="698"/>
      <c r="L642" s="698"/>
      <c r="M642" s="698"/>
      <c r="N642" s="698"/>
      <c r="O642" s="698"/>
      <c r="P642" s="698"/>
      <c r="Q642" s="698"/>
      <c r="R642" s="698"/>
      <c r="S642" s="698"/>
      <c r="T642" s="698"/>
      <c r="U642" s="698"/>
      <c r="V642" s="698"/>
      <c r="W642" s="698"/>
      <c r="X642" s="698"/>
      <c r="Y642" s="698"/>
      <c r="Z642" s="699"/>
      <c r="AA642" s="10"/>
      <c r="AB642" s="59"/>
      <c r="AC642" s="219"/>
      <c r="AD642" s="219"/>
      <c r="AE642" s="219"/>
      <c r="AF642" s="219"/>
      <c r="AG642" s="219"/>
      <c r="AH642" s="219"/>
      <c r="AI642" s="219"/>
      <c r="AJ642" s="219"/>
      <c r="AK642" s="219"/>
      <c r="AL642" s="219"/>
      <c r="AM642" s="219"/>
      <c r="AN642" s="219"/>
      <c r="AO642" s="219"/>
      <c r="AP642" s="219"/>
      <c r="AQ642" s="219"/>
      <c r="AR642" s="219"/>
      <c r="AS642" s="219"/>
      <c r="AT642" s="219"/>
      <c r="AU642" s="219"/>
      <c r="AV642" s="219"/>
      <c r="AW642" s="219"/>
      <c r="AX642" s="219"/>
      <c r="AY642" s="219"/>
      <c r="AZ642" s="219"/>
      <c r="BA642" s="219"/>
      <c r="BB642" s="219"/>
      <c r="BC642" s="219"/>
      <c r="BD642" s="219"/>
      <c r="BE642" s="219"/>
      <c r="BF642" s="219"/>
      <c r="BG642" s="219"/>
      <c r="BH642" s="219"/>
      <c r="BI642" s="219"/>
      <c r="BJ642" s="219"/>
      <c r="BK642" s="219"/>
      <c r="BL642" s="219"/>
      <c r="BM642" s="219"/>
      <c r="BN642" s="219"/>
      <c r="BO642" s="219"/>
      <c r="BP642" s="219"/>
      <c r="BQ642" s="219"/>
      <c r="BR642" s="219"/>
      <c r="BS642" s="219"/>
      <c r="BT642" s="219"/>
      <c r="BU642" s="219"/>
      <c r="BV642" s="219"/>
      <c r="BW642" s="219"/>
      <c r="BX642" s="219"/>
      <c r="BY642" s="219"/>
      <c r="BZ642" s="219"/>
      <c r="CA642" s="219"/>
      <c r="CB642" s="219"/>
      <c r="CC642" s="219"/>
      <c r="CD642" s="219"/>
      <c r="CE642" s="219"/>
    </row>
    <row r="643" spans="1:108" s="1" customFormat="1" ht="67.7" customHeight="1" x14ac:dyDescent="0.2">
      <c r="A643" s="372"/>
      <c r="B643" s="231" t="s">
        <v>668</v>
      </c>
      <c r="C643" s="126" t="s">
        <v>1183</v>
      </c>
      <c r="D643" s="696"/>
      <c r="E643" s="687"/>
      <c r="F643" s="696"/>
      <c r="G643" s="687"/>
      <c r="H643" s="696"/>
      <c r="I643" s="687"/>
      <c r="J643" s="696"/>
      <c r="K643" s="687"/>
      <c r="L643" s="696"/>
      <c r="M643" s="687"/>
      <c r="N643" s="696"/>
      <c r="O643" s="687"/>
      <c r="P643" s="696"/>
      <c r="Q643" s="687"/>
      <c r="R643" s="696"/>
      <c r="S643" s="687"/>
      <c r="T643" s="696"/>
      <c r="U643" s="687"/>
      <c r="V643" s="696"/>
      <c r="W643" s="687"/>
      <c r="X643" s="453"/>
      <c r="Y643" s="110">
        <f t="shared" si="71"/>
        <v>0</v>
      </c>
      <c r="Z643" s="369">
        <v>30</v>
      </c>
      <c r="AA643" s="10">
        <f t="shared" si="72"/>
        <v>0</v>
      </c>
      <c r="AB643" s="437"/>
      <c r="AC643" s="219"/>
      <c r="AD643" s="222" t="s">
        <v>52</v>
      </c>
      <c r="AE643" s="219"/>
      <c r="AF643" s="219"/>
      <c r="AG643" s="219"/>
      <c r="AH643" s="219"/>
      <c r="AI643" s="219"/>
      <c r="AJ643" s="219"/>
      <c r="AK643" s="219"/>
      <c r="AL643" s="219"/>
      <c r="AM643" s="219"/>
      <c r="AN643" s="219"/>
      <c r="AO643" s="219"/>
      <c r="AP643" s="219"/>
      <c r="AQ643" s="219"/>
      <c r="AR643" s="219"/>
      <c r="AS643" s="219"/>
      <c r="AT643" s="219"/>
      <c r="AU643" s="219"/>
      <c r="AV643" s="219"/>
      <c r="AW643" s="219"/>
      <c r="AX643" s="219"/>
      <c r="AY643" s="219"/>
      <c r="AZ643" s="219"/>
      <c r="BA643" s="219"/>
      <c r="BB643" s="219"/>
      <c r="BC643" s="219"/>
      <c r="BD643" s="219"/>
      <c r="BE643" s="219"/>
      <c r="BF643" s="219"/>
      <c r="BG643" s="219"/>
      <c r="BH643" s="219"/>
      <c r="BI643" s="219"/>
      <c r="BJ643" s="219"/>
      <c r="BK643" s="219"/>
      <c r="BL643" s="219"/>
      <c r="BM643" s="219"/>
      <c r="BN643" s="219"/>
      <c r="BO643" s="219"/>
      <c r="BP643" s="219"/>
      <c r="BQ643" s="219"/>
      <c r="BR643" s="219"/>
      <c r="BS643" s="219"/>
      <c r="BT643" s="219"/>
      <c r="BU643" s="219"/>
      <c r="BV643" s="219"/>
      <c r="BW643" s="219"/>
      <c r="BX643" s="219"/>
      <c r="BY643" s="219"/>
      <c r="BZ643" s="219"/>
      <c r="CA643" s="219"/>
      <c r="CB643" s="219"/>
      <c r="CC643" s="219"/>
      <c r="CD643" s="219"/>
      <c r="CE643" s="219"/>
      <c r="CF643" s="219"/>
      <c r="CG643" s="59"/>
      <c r="CH643" s="59"/>
      <c r="CI643" s="59"/>
      <c r="CJ643" s="59"/>
      <c r="CK643" s="59"/>
      <c r="CL643" s="59"/>
      <c r="CM643" s="59"/>
    </row>
    <row r="644" spans="1:108" s="1" customFormat="1" ht="67.7" customHeight="1" x14ac:dyDescent="0.2">
      <c r="A644" s="372" t="s">
        <v>97</v>
      </c>
      <c r="B644" s="231" t="s">
        <v>1177</v>
      </c>
      <c r="C644" s="126" t="s">
        <v>1178</v>
      </c>
      <c r="D644" s="696"/>
      <c r="E644" s="687"/>
      <c r="F644" s="696"/>
      <c r="G644" s="687"/>
      <c r="H644" s="696"/>
      <c r="I644" s="687"/>
      <c r="J644" s="696"/>
      <c r="K644" s="687"/>
      <c r="L644" s="696"/>
      <c r="M644" s="687"/>
      <c r="N644" s="696"/>
      <c r="O644" s="687"/>
      <c r="P644" s="696"/>
      <c r="Q644" s="687"/>
      <c r="R644" s="696"/>
      <c r="S644" s="687"/>
      <c r="T644" s="696"/>
      <c r="U644" s="687"/>
      <c r="V644" s="696"/>
      <c r="W644" s="687"/>
      <c r="X644" s="453"/>
      <c r="Y644" s="110">
        <f t="shared" si="71"/>
        <v>0</v>
      </c>
      <c r="Z644" s="369">
        <v>25</v>
      </c>
      <c r="AA644" s="10">
        <f>COUNTIF(D644:W644,"a")+COUNTIF(D644:W644,"s")</f>
        <v>0</v>
      </c>
      <c r="AB644" s="437"/>
      <c r="AC644" s="219"/>
      <c r="AD644" s="222"/>
      <c r="AE644" s="219"/>
      <c r="AF644" s="219"/>
      <c r="AG644" s="219"/>
      <c r="AH644" s="219"/>
      <c r="AI644" s="219"/>
      <c r="AJ644" s="219"/>
      <c r="AK644" s="219"/>
      <c r="AL644" s="219"/>
      <c r="AM644" s="219"/>
      <c r="AN644" s="219"/>
      <c r="AO644" s="219"/>
      <c r="AP644" s="219"/>
      <c r="AQ644" s="219"/>
      <c r="AR644" s="219"/>
      <c r="AS644" s="219"/>
      <c r="AT644" s="219"/>
      <c r="AU644" s="219"/>
      <c r="AV644" s="219"/>
      <c r="AW644" s="219"/>
      <c r="AX644" s="219"/>
      <c r="AY644" s="219"/>
      <c r="AZ644" s="219"/>
      <c r="BA644" s="219"/>
      <c r="BB644" s="219"/>
      <c r="BC644" s="219"/>
      <c r="BD644" s="219"/>
      <c r="BE644" s="219"/>
      <c r="BF644" s="219"/>
      <c r="BG644" s="219"/>
      <c r="BH644" s="219"/>
      <c r="BI644" s="219"/>
      <c r="BJ644" s="219"/>
      <c r="BK644" s="219"/>
      <c r="BL644" s="219"/>
      <c r="BM644" s="219"/>
      <c r="BN644" s="219"/>
      <c r="BO644" s="219"/>
      <c r="BP644" s="219"/>
      <c r="BQ644" s="219"/>
      <c r="BR644" s="219"/>
      <c r="BS644" s="219"/>
      <c r="BT644" s="219"/>
      <c r="BU644" s="219"/>
      <c r="BV644" s="219"/>
      <c r="BW644" s="219"/>
      <c r="BX644" s="219"/>
      <c r="BY644" s="219"/>
      <c r="BZ644" s="219"/>
      <c r="CA644" s="219"/>
      <c r="CB644" s="219"/>
      <c r="CC644" s="219"/>
      <c r="CD644" s="219"/>
      <c r="CE644" s="219"/>
      <c r="CF644" s="219"/>
      <c r="CG644" s="59"/>
      <c r="CH644" s="59"/>
      <c r="CI644" s="59"/>
      <c r="CJ644" s="59"/>
      <c r="CK644" s="59"/>
      <c r="CL644" s="59"/>
      <c r="CM644" s="59"/>
    </row>
    <row r="645" spans="1:108" s="1" customFormat="1" ht="126" customHeight="1" x14ac:dyDescent="0.2">
      <c r="A645" s="372" t="s">
        <v>97</v>
      </c>
      <c r="B645" s="231" t="s">
        <v>1179</v>
      </c>
      <c r="C645" s="126" t="s">
        <v>1184</v>
      </c>
      <c r="D645" s="686"/>
      <c r="E645" s="687"/>
      <c r="F645" s="686"/>
      <c r="G645" s="687"/>
      <c r="H645" s="686"/>
      <c r="I645" s="687"/>
      <c r="J645" s="686"/>
      <c r="K645" s="687"/>
      <c r="L645" s="686"/>
      <c r="M645" s="687"/>
      <c r="N645" s="686"/>
      <c r="O645" s="687"/>
      <c r="P645" s="686"/>
      <c r="Q645" s="687"/>
      <c r="R645" s="686"/>
      <c r="S645" s="687"/>
      <c r="T645" s="686"/>
      <c r="U645" s="687"/>
      <c r="V645" s="686"/>
      <c r="W645" s="687"/>
      <c r="X645" s="453"/>
      <c r="Y645" s="110">
        <f t="shared" si="71"/>
        <v>0</v>
      </c>
      <c r="Z645" s="369">
        <v>25</v>
      </c>
      <c r="AA645" s="10">
        <f t="shared" ref="AA645" si="73">COUNTIF(D645:W645,"a")+COUNTIF(D645:W645,"s")</f>
        <v>0</v>
      </c>
      <c r="AB645" s="437"/>
      <c r="AC645" s="219"/>
      <c r="AD645" s="222" t="s">
        <v>52</v>
      </c>
      <c r="AE645" s="219"/>
      <c r="AF645" s="219"/>
      <c r="AG645" s="219"/>
      <c r="AH645" s="219"/>
      <c r="AI645" s="219"/>
      <c r="AJ645" s="219"/>
      <c r="AK645" s="219"/>
      <c r="AL645" s="219"/>
      <c r="AM645" s="219"/>
      <c r="AN645" s="219"/>
      <c r="AO645" s="219"/>
      <c r="AP645" s="219"/>
      <c r="AQ645" s="219"/>
      <c r="AR645" s="219"/>
      <c r="AS645" s="219"/>
      <c r="AT645" s="219"/>
      <c r="AU645" s="219"/>
      <c r="AV645" s="219"/>
      <c r="AW645" s="219"/>
      <c r="AX645" s="219"/>
      <c r="AY645" s="219"/>
      <c r="AZ645" s="219"/>
      <c r="BA645" s="219"/>
      <c r="BB645" s="219"/>
      <c r="BC645" s="219"/>
      <c r="BD645" s="219"/>
      <c r="BE645" s="219"/>
      <c r="BF645" s="219"/>
      <c r="BG645" s="219"/>
      <c r="BH645" s="219"/>
      <c r="BI645" s="219"/>
      <c r="BJ645" s="219"/>
      <c r="BK645" s="219"/>
      <c r="BL645" s="219"/>
      <c r="BM645" s="219"/>
      <c r="BN645" s="219"/>
      <c r="BO645" s="219"/>
      <c r="BP645" s="219"/>
      <c r="BQ645" s="219"/>
      <c r="BR645" s="219"/>
      <c r="BS645" s="219"/>
      <c r="BT645" s="219"/>
      <c r="BU645" s="219"/>
      <c r="BV645" s="219"/>
      <c r="BW645" s="219"/>
      <c r="BX645" s="219"/>
      <c r="BY645" s="219"/>
      <c r="BZ645" s="219"/>
      <c r="CA645" s="219"/>
      <c r="CB645" s="219"/>
      <c r="CC645" s="219"/>
      <c r="CD645" s="219"/>
      <c r="CE645" s="219"/>
      <c r="CF645" s="219"/>
      <c r="CG645" s="59"/>
      <c r="CH645" s="59"/>
      <c r="CI645" s="59"/>
      <c r="CJ645" s="59"/>
      <c r="CK645" s="59"/>
      <c r="CL645" s="59"/>
      <c r="CM645" s="59"/>
    </row>
    <row r="646" spans="1:108" s="1" customFormat="1" ht="30" customHeight="1" x14ac:dyDescent="0.2">
      <c r="A646" s="372"/>
      <c r="B646" s="261"/>
      <c r="C646" s="551" t="s">
        <v>1180</v>
      </c>
      <c r="D646" s="697"/>
      <c r="E646" s="698"/>
      <c r="F646" s="698"/>
      <c r="G646" s="698"/>
      <c r="H646" s="698"/>
      <c r="I646" s="698"/>
      <c r="J646" s="698"/>
      <c r="K646" s="698"/>
      <c r="L646" s="698"/>
      <c r="M646" s="698"/>
      <c r="N646" s="698"/>
      <c r="O646" s="698"/>
      <c r="P646" s="698"/>
      <c r="Q646" s="698"/>
      <c r="R646" s="698"/>
      <c r="S646" s="698"/>
      <c r="T646" s="698"/>
      <c r="U646" s="698"/>
      <c r="V646" s="698"/>
      <c r="W646" s="698"/>
      <c r="X646" s="698"/>
      <c r="Y646" s="698"/>
      <c r="Z646" s="699"/>
      <c r="AA646" s="10"/>
      <c r="AB646" s="59"/>
      <c r="AC646" s="219"/>
      <c r="AD646" s="219"/>
      <c r="AE646" s="219"/>
      <c r="AF646" s="219"/>
      <c r="AG646" s="219"/>
      <c r="AH646" s="219"/>
      <c r="AI646" s="219"/>
      <c r="AJ646" s="219"/>
      <c r="AK646" s="219"/>
      <c r="AL646" s="219"/>
      <c r="AM646" s="219"/>
      <c r="AN646" s="219"/>
      <c r="AO646" s="219"/>
      <c r="AP646" s="219"/>
      <c r="AQ646" s="219"/>
      <c r="AR646" s="219"/>
      <c r="AS646" s="219"/>
      <c r="AT646" s="219"/>
      <c r="AU646" s="219"/>
      <c r="AV646" s="219"/>
      <c r="AW646" s="219"/>
      <c r="AX646" s="219"/>
      <c r="AY646" s="219"/>
      <c r="AZ646" s="219"/>
      <c r="BA646" s="219"/>
      <c r="BB646" s="219"/>
      <c r="BC646" s="219"/>
      <c r="BD646" s="219"/>
      <c r="BE646" s="219"/>
      <c r="BF646" s="219"/>
      <c r="BG646" s="219"/>
      <c r="BH646" s="219"/>
      <c r="BI646" s="219"/>
      <c r="BJ646" s="219"/>
      <c r="BK646" s="219"/>
      <c r="BL646" s="219"/>
      <c r="BM646" s="219"/>
      <c r="BN646" s="219"/>
      <c r="BO646" s="219"/>
      <c r="BP646" s="219"/>
      <c r="BQ646" s="219"/>
      <c r="BR646" s="219"/>
      <c r="BS646" s="219"/>
      <c r="BT646" s="219"/>
      <c r="BU646" s="219"/>
      <c r="BV646" s="219"/>
      <c r="BW646" s="219"/>
      <c r="BX646" s="219"/>
      <c r="BY646" s="219"/>
      <c r="BZ646" s="219"/>
      <c r="CA646" s="219"/>
      <c r="CB646" s="219"/>
      <c r="CC646" s="219"/>
      <c r="CD646" s="219"/>
      <c r="CE646" s="219"/>
    </row>
    <row r="647" spans="1:108" s="1" customFormat="1" ht="67.7" customHeight="1" x14ac:dyDescent="0.2">
      <c r="A647" s="372"/>
      <c r="B647" s="231" t="s">
        <v>669</v>
      </c>
      <c r="C647" s="126" t="s">
        <v>1185</v>
      </c>
      <c r="D647" s="686"/>
      <c r="E647" s="687"/>
      <c r="F647" s="686"/>
      <c r="G647" s="687"/>
      <c r="H647" s="686"/>
      <c r="I647" s="687"/>
      <c r="J647" s="686"/>
      <c r="K647" s="687"/>
      <c r="L647" s="686"/>
      <c r="M647" s="687"/>
      <c r="N647" s="686"/>
      <c r="O647" s="687"/>
      <c r="P647" s="686"/>
      <c r="Q647" s="687"/>
      <c r="R647" s="686"/>
      <c r="S647" s="687"/>
      <c r="T647" s="686"/>
      <c r="U647" s="687"/>
      <c r="V647" s="686"/>
      <c r="W647" s="687"/>
      <c r="X647" s="453"/>
      <c r="Y647" s="110">
        <f t="shared" si="71"/>
        <v>0</v>
      </c>
      <c r="Z647" s="369">
        <v>5</v>
      </c>
      <c r="AA647" s="10">
        <f t="shared" si="72"/>
        <v>0</v>
      </c>
      <c r="AB647" s="437"/>
      <c r="AC647" s="219"/>
      <c r="AD647" s="222"/>
      <c r="AE647" s="219"/>
      <c r="AF647" s="219"/>
      <c r="AG647" s="219"/>
      <c r="AH647" s="219"/>
      <c r="AI647" s="219"/>
      <c r="AJ647" s="219"/>
      <c r="AK647" s="219"/>
      <c r="AL647" s="219"/>
      <c r="AM647" s="219"/>
      <c r="AN647" s="219"/>
      <c r="AO647" s="219"/>
      <c r="AP647" s="219"/>
      <c r="AQ647" s="219"/>
      <c r="AR647" s="219"/>
      <c r="AS647" s="219"/>
      <c r="AT647" s="219"/>
      <c r="AU647" s="219"/>
      <c r="AV647" s="219"/>
      <c r="AW647" s="219"/>
      <c r="AX647" s="219"/>
      <c r="AY647" s="219"/>
      <c r="AZ647" s="219"/>
      <c r="BA647" s="219"/>
      <c r="BB647" s="219"/>
      <c r="BC647" s="219"/>
      <c r="BD647" s="219"/>
      <c r="BE647" s="219"/>
      <c r="BF647" s="219"/>
      <c r="BG647" s="219"/>
      <c r="BH647" s="219"/>
      <c r="BI647" s="219"/>
      <c r="BJ647" s="219"/>
      <c r="BK647" s="219"/>
      <c r="BL647" s="219"/>
      <c r="BM647" s="219"/>
      <c r="BN647" s="219"/>
      <c r="BO647" s="219"/>
      <c r="BP647" s="219"/>
      <c r="BQ647" s="219"/>
      <c r="BR647" s="219"/>
      <c r="BS647" s="219"/>
      <c r="BT647" s="219"/>
      <c r="BU647" s="219"/>
      <c r="BV647" s="219"/>
      <c r="BW647" s="219"/>
      <c r="BX647" s="219"/>
      <c r="BY647" s="219"/>
      <c r="BZ647" s="219"/>
      <c r="CA647" s="219"/>
      <c r="CB647" s="219"/>
      <c r="CC647" s="219"/>
      <c r="CD647" s="219"/>
      <c r="CE647" s="219"/>
      <c r="CF647" s="219"/>
      <c r="CG647" s="59"/>
      <c r="CH647" s="59"/>
      <c r="CI647" s="59"/>
      <c r="CJ647" s="59"/>
      <c r="CK647" s="59"/>
      <c r="CL647" s="59"/>
      <c r="CM647" s="59"/>
    </row>
    <row r="648" spans="1:108" s="1" customFormat="1" ht="45" customHeight="1" x14ac:dyDescent="0.2">
      <c r="A648" s="372"/>
      <c r="B648" s="231" t="s">
        <v>1181</v>
      </c>
      <c r="C648" s="126" t="s">
        <v>1186</v>
      </c>
      <c r="D648" s="686"/>
      <c r="E648" s="687"/>
      <c r="F648" s="686"/>
      <c r="G648" s="687"/>
      <c r="H648" s="686"/>
      <c r="I648" s="687"/>
      <c r="J648" s="686"/>
      <c r="K648" s="687"/>
      <c r="L648" s="686"/>
      <c r="M648" s="687"/>
      <c r="N648" s="686"/>
      <c r="O648" s="687"/>
      <c r="P648" s="686"/>
      <c r="Q648" s="687"/>
      <c r="R648" s="686"/>
      <c r="S648" s="687"/>
      <c r="T648" s="686"/>
      <c r="U648" s="687"/>
      <c r="V648" s="686"/>
      <c r="W648" s="687"/>
      <c r="X648" s="453"/>
      <c r="Y648" s="110">
        <f t="shared" ref="Y648" si="74">IF(OR(D648="s",F648="s",H648="s",J648="s",L648="s",N648="s",P648="s",R648="s",T648="s",V648="s"), 0, IF(OR(D648="a",F648="a",H648="a",J648="a",L648="a",N648="a",P648="a",R648="a",T648="a",V648="a"),Z648,0))</f>
        <v>0</v>
      </c>
      <c r="Z648" s="369">
        <v>5</v>
      </c>
      <c r="AA648" s="10">
        <f t="shared" ref="AA648" si="75">COUNTIF(D648:W648,"a")+COUNTIF(D648:W648,"s")</f>
        <v>0</v>
      </c>
      <c r="AB648" s="437"/>
      <c r="AC648" s="219"/>
      <c r="AD648" s="222"/>
      <c r="AE648" s="219"/>
      <c r="AF648" s="219"/>
      <c r="AG648" s="219"/>
      <c r="AH648" s="219"/>
      <c r="AI648" s="219"/>
      <c r="AJ648" s="219"/>
      <c r="AK648" s="219"/>
      <c r="AL648" s="219"/>
      <c r="AM648" s="219"/>
      <c r="AN648" s="219"/>
      <c r="AO648" s="219"/>
      <c r="AP648" s="219"/>
      <c r="AQ648" s="219"/>
      <c r="AR648" s="219"/>
      <c r="AS648" s="219"/>
      <c r="AT648" s="219"/>
      <c r="AU648" s="219"/>
      <c r="AV648" s="219"/>
      <c r="AW648" s="219"/>
      <c r="AX648" s="219"/>
      <c r="AY648" s="219"/>
      <c r="AZ648" s="219"/>
      <c r="BA648" s="219"/>
      <c r="BB648" s="219"/>
      <c r="BC648" s="219"/>
      <c r="BD648" s="219"/>
      <c r="BE648" s="219"/>
      <c r="BF648" s="219"/>
      <c r="BG648" s="219"/>
      <c r="BH648" s="219"/>
      <c r="BI648" s="219"/>
      <c r="BJ648" s="219"/>
      <c r="BK648" s="219"/>
      <c r="BL648" s="219"/>
      <c r="BM648" s="219"/>
      <c r="BN648" s="219"/>
      <c r="BO648" s="219"/>
      <c r="BP648" s="219"/>
      <c r="BQ648" s="219"/>
      <c r="BR648" s="219"/>
      <c r="BS648" s="219"/>
      <c r="BT648" s="219"/>
      <c r="BU648" s="219"/>
      <c r="BV648" s="219"/>
      <c r="BW648" s="219"/>
      <c r="BX648" s="219"/>
      <c r="BY648" s="219"/>
      <c r="BZ648" s="219"/>
      <c r="CA648" s="219"/>
      <c r="CB648" s="219"/>
      <c r="CC648" s="219"/>
      <c r="CD648" s="219"/>
      <c r="CE648" s="219"/>
      <c r="CF648" s="219"/>
      <c r="CG648" s="59"/>
      <c r="CH648" s="59"/>
      <c r="CI648" s="59"/>
      <c r="CJ648" s="59"/>
      <c r="CK648" s="59"/>
      <c r="CL648" s="59"/>
      <c r="CM648" s="59"/>
    </row>
    <row r="649" spans="1:108" s="1" customFormat="1" ht="45" customHeight="1" thickBot="1" x14ac:dyDescent="0.25">
      <c r="A649" s="372" t="s">
        <v>449</v>
      </c>
      <c r="B649" s="231" t="s">
        <v>1260</v>
      </c>
      <c r="C649" s="126" t="s">
        <v>1261</v>
      </c>
      <c r="D649" s="686"/>
      <c r="E649" s="687"/>
      <c r="F649" s="686"/>
      <c r="G649" s="687"/>
      <c r="H649" s="686"/>
      <c r="I649" s="687"/>
      <c r="J649" s="686"/>
      <c r="K649" s="687"/>
      <c r="L649" s="686"/>
      <c r="M649" s="687"/>
      <c r="N649" s="686"/>
      <c r="O649" s="687"/>
      <c r="P649" s="686"/>
      <c r="Q649" s="687"/>
      <c r="R649" s="686"/>
      <c r="S649" s="687"/>
      <c r="T649" s="686"/>
      <c r="U649" s="687"/>
      <c r="V649" s="686"/>
      <c r="W649" s="687"/>
      <c r="X649" s="453"/>
      <c r="Y649" s="110">
        <f t="shared" si="71"/>
        <v>0</v>
      </c>
      <c r="Z649" s="369">
        <v>5</v>
      </c>
      <c r="AA649" s="10">
        <f t="shared" si="72"/>
        <v>0</v>
      </c>
      <c r="AB649" s="437"/>
      <c r="AC649" s="219"/>
      <c r="AD649" s="222"/>
      <c r="AE649" s="219"/>
      <c r="AF649" s="219"/>
      <c r="AG649" s="219"/>
      <c r="AH649" s="219"/>
      <c r="AI649" s="219"/>
      <c r="AJ649" s="219"/>
      <c r="AK649" s="219"/>
      <c r="AL649" s="219"/>
      <c r="AM649" s="219"/>
      <c r="AN649" s="219"/>
      <c r="AO649" s="219"/>
      <c r="AP649" s="219"/>
      <c r="AQ649" s="219"/>
      <c r="AR649" s="219"/>
      <c r="AS649" s="219"/>
      <c r="AT649" s="219"/>
      <c r="AU649" s="219"/>
      <c r="AV649" s="219"/>
      <c r="AW649" s="219"/>
      <c r="AX649" s="219"/>
      <c r="AY649" s="219"/>
      <c r="AZ649" s="219"/>
      <c r="BA649" s="219"/>
      <c r="BB649" s="219"/>
      <c r="BC649" s="219"/>
      <c r="BD649" s="219"/>
      <c r="BE649" s="219"/>
      <c r="BF649" s="219"/>
      <c r="BG649" s="219"/>
      <c r="BH649" s="219"/>
      <c r="BI649" s="219"/>
      <c r="BJ649" s="219"/>
      <c r="BK649" s="219"/>
      <c r="BL649" s="219"/>
      <c r="BM649" s="219"/>
      <c r="BN649" s="219"/>
      <c r="BO649" s="219"/>
      <c r="BP649" s="219"/>
      <c r="BQ649" s="219"/>
      <c r="BR649" s="219"/>
      <c r="BS649" s="219"/>
      <c r="BT649" s="219"/>
      <c r="BU649" s="219"/>
      <c r="BV649" s="219"/>
      <c r="BW649" s="219"/>
      <c r="BX649" s="219"/>
      <c r="BY649" s="219"/>
      <c r="BZ649" s="219"/>
      <c r="CA649" s="219"/>
      <c r="CB649" s="219"/>
      <c r="CC649" s="219"/>
      <c r="CD649" s="219"/>
      <c r="CE649" s="219"/>
      <c r="CF649" s="219"/>
      <c r="CG649" s="59"/>
      <c r="CH649" s="59"/>
      <c r="CI649" s="59"/>
      <c r="CJ649" s="59"/>
      <c r="CK649" s="59"/>
      <c r="CL649" s="59"/>
      <c r="CM649" s="59"/>
    </row>
    <row r="650" spans="1:108" s="1" customFormat="1" ht="21" customHeight="1" thickTop="1" thickBot="1" x14ac:dyDescent="0.25">
      <c r="A650" s="372" t="s">
        <v>97</v>
      </c>
      <c r="B650" s="61"/>
      <c r="C650" s="133"/>
      <c r="D650" s="679" t="s">
        <v>198</v>
      </c>
      <c r="E650" s="683"/>
      <c r="F650" s="683"/>
      <c r="G650" s="683"/>
      <c r="H650" s="683"/>
      <c r="I650" s="683"/>
      <c r="J650" s="683"/>
      <c r="K650" s="683"/>
      <c r="L650" s="683"/>
      <c r="M650" s="683"/>
      <c r="N650" s="683"/>
      <c r="O650" s="683"/>
      <c r="P650" s="683"/>
      <c r="Q650" s="683"/>
      <c r="R650" s="683"/>
      <c r="S650" s="683"/>
      <c r="T650" s="683"/>
      <c r="U650" s="683"/>
      <c r="V650" s="683"/>
      <c r="W650" s="683"/>
      <c r="X650" s="684"/>
      <c r="Y650" s="22">
        <f>SUM(Y639:Y649)</f>
        <v>0</v>
      </c>
      <c r="Z650" s="370">
        <f>SUM(Z639:Z649)</f>
        <v>110</v>
      </c>
      <c r="AA650" s="59"/>
      <c r="AB650" s="275"/>
      <c r="AC650" s="219"/>
      <c r="AD650" s="222"/>
      <c r="AE650" s="219"/>
      <c r="AF650" s="219"/>
      <c r="AG650" s="219"/>
      <c r="AH650" s="219"/>
      <c r="AI650" s="219"/>
      <c r="AJ650" s="219"/>
      <c r="AK650" s="219"/>
      <c r="AL650" s="219"/>
      <c r="AM650" s="219"/>
      <c r="AN650" s="219"/>
      <c r="AO650" s="219"/>
      <c r="AP650" s="219"/>
      <c r="AQ650" s="219"/>
      <c r="AR650" s="219"/>
      <c r="AS650" s="219"/>
      <c r="AT650" s="219"/>
      <c r="AU650" s="219"/>
      <c r="AV650" s="219"/>
      <c r="AW650" s="219"/>
      <c r="AX650" s="219"/>
      <c r="AY650" s="219"/>
      <c r="AZ650" s="219"/>
      <c r="BA650" s="219"/>
      <c r="BB650" s="219"/>
      <c r="BC650" s="219"/>
      <c r="BD650" s="219"/>
      <c r="BE650" s="219"/>
      <c r="BF650" s="219"/>
      <c r="BG650" s="219"/>
      <c r="BH650" s="219"/>
      <c r="BI650" s="219"/>
      <c r="BJ650" s="219"/>
      <c r="BK650" s="219"/>
      <c r="BL650" s="219"/>
      <c r="BM650" s="219"/>
      <c r="BN650" s="219"/>
      <c r="BO650" s="219"/>
      <c r="BP650" s="219"/>
      <c r="BQ650" s="219"/>
      <c r="BR650" s="219"/>
      <c r="BS650" s="219"/>
      <c r="BT650" s="219"/>
      <c r="BU650" s="219"/>
      <c r="BV650" s="219"/>
      <c r="BW650" s="219"/>
      <c r="BX650" s="219"/>
      <c r="BY650" s="219"/>
      <c r="BZ650" s="219"/>
      <c r="CA650" s="219"/>
      <c r="CB650" s="219"/>
      <c r="CC650" s="219"/>
      <c r="CD650" s="219"/>
      <c r="CE650" s="59"/>
      <c r="CF650" s="59"/>
      <c r="CG650" s="59"/>
      <c r="CH650" s="59"/>
      <c r="CI650" s="59"/>
      <c r="CJ650" s="59"/>
      <c r="CK650" s="59"/>
      <c r="CL650" s="59"/>
      <c r="CM650" s="59"/>
      <c r="CN650" s="59"/>
      <c r="CO650" s="59"/>
      <c r="CP650" s="59"/>
      <c r="CQ650" s="59"/>
      <c r="CR650" s="59"/>
      <c r="CS650" s="59"/>
      <c r="CT650" s="59"/>
      <c r="CU650" s="59"/>
      <c r="CV650" s="59"/>
      <c r="CW650" s="59"/>
      <c r="CX650" s="59"/>
      <c r="CY650" s="59"/>
      <c r="CZ650" s="59"/>
      <c r="DA650" s="59"/>
      <c r="DB650" s="59"/>
      <c r="DC650" s="59"/>
      <c r="DD650" s="59"/>
    </row>
    <row r="651" spans="1:108" s="1" customFormat="1" ht="21" customHeight="1" thickBot="1" x14ac:dyDescent="0.25">
      <c r="A651" s="361" t="s">
        <v>97</v>
      </c>
      <c r="B651" s="166"/>
      <c r="C651" s="331"/>
      <c r="D651" s="705"/>
      <c r="E651" s="720"/>
      <c r="F651" s="825">
        <v>65</v>
      </c>
      <c r="G651" s="677"/>
      <c r="H651" s="677"/>
      <c r="I651" s="677"/>
      <c r="J651" s="677"/>
      <c r="K651" s="677"/>
      <c r="L651" s="677"/>
      <c r="M651" s="677"/>
      <c r="N651" s="677"/>
      <c r="O651" s="677"/>
      <c r="P651" s="677"/>
      <c r="Q651" s="677"/>
      <c r="R651" s="677"/>
      <c r="S651" s="677"/>
      <c r="T651" s="677"/>
      <c r="U651" s="677"/>
      <c r="V651" s="677"/>
      <c r="W651" s="677"/>
      <c r="X651" s="677"/>
      <c r="Y651" s="677"/>
      <c r="Z651" s="678"/>
      <c r="AA651" s="59"/>
      <c r="AB651" s="276"/>
      <c r="AC651" s="219"/>
      <c r="AD651" s="222"/>
      <c r="AE651" s="219"/>
      <c r="AF651" s="219"/>
      <c r="AG651" s="219"/>
      <c r="AH651" s="219"/>
      <c r="AI651" s="219"/>
      <c r="AJ651" s="219"/>
      <c r="AK651" s="219"/>
      <c r="AL651" s="219"/>
      <c r="AM651" s="219"/>
      <c r="AN651" s="219"/>
      <c r="AO651" s="219"/>
      <c r="AP651" s="219"/>
      <c r="AQ651" s="219"/>
      <c r="AR651" s="219"/>
      <c r="AS651" s="219"/>
      <c r="AT651" s="219"/>
      <c r="AU651" s="219"/>
      <c r="AV651" s="219"/>
      <c r="AW651" s="219"/>
      <c r="AX651" s="219"/>
      <c r="AY651" s="219"/>
      <c r="AZ651" s="219"/>
      <c r="BA651" s="219"/>
      <c r="BB651" s="219"/>
      <c r="BC651" s="219"/>
      <c r="BD651" s="219"/>
      <c r="BE651" s="219"/>
      <c r="BF651" s="219"/>
      <c r="BG651" s="219"/>
      <c r="BH651" s="219"/>
      <c r="BI651" s="219"/>
      <c r="BJ651" s="219"/>
      <c r="BK651" s="219"/>
      <c r="BL651" s="219"/>
      <c r="BM651" s="219"/>
      <c r="BN651" s="219"/>
      <c r="BO651" s="219"/>
      <c r="BP651" s="219"/>
      <c r="BQ651" s="219"/>
      <c r="BR651" s="219"/>
      <c r="BS651" s="219"/>
      <c r="BT651" s="219"/>
      <c r="BU651" s="219"/>
      <c r="BV651" s="219"/>
      <c r="BW651" s="219"/>
      <c r="BX651" s="219"/>
      <c r="BY651" s="219"/>
      <c r="BZ651" s="219"/>
      <c r="CA651" s="219"/>
      <c r="CB651" s="219"/>
      <c r="CC651" s="219"/>
      <c r="CD651" s="219"/>
      <c r="CE651" s="59"/>
      <c r="CF651" s="59"/>
      <c r="CG651" s="59"/>
      <c r="CH651" s="59"/>
      <c r="CI651" s="59"/>
      <c r="CJ651" s="59"/>
      <c r="CK651" s="59"/>
      <c r="CL651" s="59"/>
      <c r="CM651" s="59"/>
      <c r="CN651" s="59"/>
      <c r="CO651" s="59"/>
      <c r="CP651" s="59"/>
      <c r="CQ651" s="59"/>
      <c r="CR651" s="59"/>
      <c r="CS651" s="59"/>
      <c r="CT651" s="59"/>
      <c r="CU651" s="59"/>
      <c r="CV651" s="59"/>
      <c r="CW651" s="59"/>
      <c r="CX651" s="59"/>
      <c r="CY651" s="59"/>
      <c r="CZ651" s="59"/>
      <c r="DA651" s="59"/>
      <c r="DB651" s="59"/>
      <c r="DC651" s="59"/>
      <c r="DD651" s="59"/>
    </row>
    <row r="652" spans="1:108" ht="33" customHeight="1" thickBot="1" x14ac:dyDescent="0.25">
      <c r="A652" s="358"/>
      <c r="B652" s="290" t="s">
        <v>92</v>
      </c>
      <c r="C652" s="646" t="s">
        <v>1204</v>
      </c>
      <c r="D652" s="826"/>
      <c r="E652" s="826"/>
      <c r="F652" s="826"/>
      <c r="G652" s="826"/>
      <c r="H652" s="826"/>
      <c r="I652" s="826"/>
      <c r="J652" s="826"/>
      <c r="K652" s="826"/>
      <c r="L652" s="826"/>
      <c r="M652" s="826"/>
      <c r="N652" s="826"/>
      <c r="O652" s="826"/>
      <c r="P652" s="826"/>
      <c r="Q652" s="826"/>
      <c r="R652" s="826"/>
      <c r="S652" s="826"/>
      <c r="T652" s="826"/>
      <c r="U652" s="826"/>
      <c r="V652" s="826"/>
      <c r="W652" s="826"/>
      <c r="X652" s="826"/>
      <c r="Y652" s="826"/>
      <c r="Z652" s="827"/>
      <c r="AD652" s="229"/>
    </row>
    <row r="653" spans="1:108" ht="30" customHeight="1" thickBot="1" x14ac:dyDescent="0.5">
      <c r="A653" s="397"/>
      <c r="B653" s="236" t="s">
        <v>1080</v>
      </c>
      <c r="C653" s="160" t="s">
        <v>1081</v>
      </c>
      <c r="D653" s="48"/>
      <c r="E653" s="45"/>
      <c r="F653" s="48"/>
      <c r="G653" s="46"/>
      <c r="H653" s="47"/>
      <c r="I653" s="45"/>
      <c r="J653" s="48"/>
      <c r="K653" s="46"/>
      <c r="L653" s="47"/>
      <c r="M653" s="45"/>
      <c r="N653" s="48"/>
      <c r="O653" s="46"/>
      <c r="P653" s="47"/>
      <c r="Q653" s="45"/>
      <c r="R653" s="48"/>
      <c r="S653" s="46"/>
      <c r="T653" s="47"/>
      <c r="U653" s="45"/>
      <c r="V653" s="48"/>
      <c r="W653" s="46"/>
      <c r="X653" s="49"/>
      <c r="Y653" s="69"/>
      <c r="Z653" s="51"/>
      <c r="AD653" s="229"/>
      <c r="AE653" s="219"/>
      <c r="AF653" s="219"/>
      <c r="AG653" s="219"/>
      <c r="AH653" s="219"/>
      <c r="AI653" s="219"/>
      <c r="AJ653" s="219"/>
      <c r="AK653" s="219"/>
      <c r="AL653" s="219"/>
      <c r="AM653" s="219"/>
      <c r="AN653" s="219"/>
      <c r="AO653" s="219"/>
      <c r="AP653" s="219"/>
      <c r="AQ653" s="219"/>
      <c r="AR653" s="219"/>
      <c r="AS653" s="219"/>
      <c r="AT653" s="219"/>
      <c r="AU653" s="219"/>
      <c r="AV653" s="219"/>
      <c r="AW653" s="219"/>
      <c r="AX653" s="219"/>
      <c r="AY653" s="219"/>
      <c r="AZ653" s="219"/>
      <c r="BA653" s="219"/>
      <c r="BB653" s="219"/>
      <c r="BC653" s="219"/>
      <c r="BD653" s="219"/>
      <c r="BE653" s="219"/>
      <c r="BF653" s="219"/>
      <c r="BG653" s="219"/>
      <c r="BH653" s="219"/>
      <c r="BI653" s="219"/>
      <c r="BJ653" s="219"/>
      <c r="BK653" s="219"/>
      <c r="BL653" s="219"/>
      <c r="BM653" s="219"/>
      <c r="BN653" s="219"/>
      <c r="BO653" s="219"/>
      <c r="BP653" s="219"/>
      <c r="BQ653" s="219"/>
      <c r="BR653" s="219"/>
      <c r="BS653" s="219"/>
      <c r="BT653" s="219"/>
      <c r="BU653" s="219"/>
      <c r="BV653" s="219"/>
      <c r="BW653" s="219"/>
      <c r="BX653" s="219"/>
      <c r="BY653" s="219"/>
      <c r="BZ653" s="219"/>
      <c r="CA653" s="219"/>
      <c r="CB653" s="219"/>
      <c r="CC653" s="219"/>
      <c r="CD653" s="219"/>
      <c r="CE653" s="219"/>
      <c r="CF653" s="219"/>
      <c r="CG653" s="219"/>
      <c r="CH653" s="219"/>
      <c r="CI653" s="219"/>
      <c r="CJ653" s="219"/>
      <c r="CK653" s="219"/>
      <c r="CL653" s="219"/>
      <c r="CM653" s="219"/>
    </row>
    <row r="654" spans="1:108" ht="27.95" customHeight="1" x14ac:dyDescent="0.2">
      <c r="A654" s="372"/>
      <c r="B654" s="245" t="s">
        <v>1082</v>
      </c>
      <c r="C654" s="135" t="s">
        <v>1088</v>
      </c>
      <c r="D654" s="633"/>
      <c r="E654" s="688"/>
      <c r="F654" s="633"/>
      <c r="G654" s="688"/>
      <c r="H654" s="633"/>
      <c r="I654" s="688"/>
      <c r="J654" s="633"/>
      <c r="K654" s="688"/>
      <c r="L654" s="633"/>
      <c r="M654" s="688"/>
      <c r="N654" s="633"/>
      <c r="O654" s="688"/>
      <c r="P654" s="633"/>
      <c r="Q654" s="688"/>
      <c r="R654" s="633"/>
      <c r="S654" s="688"/>
      <c r="T654" s="633"/>
      <c r="U654" s="688"/>
      <c r="V654" s="633"/>
      <c r="W654" s="688"/>
      <c r="X654" s="190"/>
      <c r="Y654" s="109">
        <f t="shared" ref="Y654:Y663" si="76">IF(OR(D654="s",F654="s",H654="s",J654="s",L654="s",N654="s",P654="s",R654="s",T654="s",V654="s"), 0, IF(OR(D654="a",F654="a",H654="a",J654="a",L654="a",N654="a",P654="a",R654="a",T654="a",V654="a"),Z654,0))</f>
        <v>0</v>
      </c>
      <c r="Z654" s="371">
        <v>10</v>
      </c>
      <c r="AA654" s="10">
        <f t="shared" ref="AA654:AA663" si="77">COUNTIF(D654:W654,"a")+COUNTIF(D654:W654,"s")</f>
        <v>0</v>
      </c>
      <c r="AB654" s="437"/>
      <c r="AD654" s="222"/>
      <c r="CG654" s="56"/>
      <c r="CH654" s="56"/>
      <c r="CI654" s="56"/>
      <c r="CJ654" s="56"/>
      <c r="CK654" s="56"/>
      <c r="CL654" s="56"/>
      <c r="CM654" s="56"/>
      <c r="CN654"/>
      <c r="CO654"/>
      <c r="CP654"/>
      <c r="CQ654"/>
      <c r="CR654"/>
      <c r="CS654"/>
      <c r="CT654"/>
      <c r="CU654"/>
      <c r="CV654"/>
      <c r="CW654"/>
      <c r="CX654"/>
      <c r="CY654"/>
      <c r="CZ654"/>
      <c r="DA654"/>
    </row>
    <row r="655" spans="1:108" ht="45" customHeight="1" x14ac:dyDescent="0.2">
      <c r="A655" s="372"/>
      <c r="B655" s="245" t="s">
        <v>1083</v>
      </c>
      <c r="C655" s="135" t="s">
        <v>1201</v>
      </c>
      <c r="D655" s="694"/>
      <c r="E655" s="695"/>
      <c r="F655" s="694"/>
      <c r="G655" s="695"/>
      <c r="H655" s="694"/>
      <c r="I655" s="695"/>
      <c r="J655" s="694"/>
      <c r="K655" s="695"/>
      <c r="L655" s="694"/>
      <c r="M655" s="695"/>
      <c r="N655" s="694"/>
      <c r="O655" s="695"/>
      <c r="P655" s="694"/>
      <c r="Q655" s="695"/>
      <c r="R655" s="694"/>
      <c r="S655" s="695"/>
      <c r="T655" s="694"/>
      <c r="U655" s="695"/>
      <c r="V655" s="694"/>
      <c r="W655" s="695"/>
      <c r="X655" s="190"/>
      <c r="Y655" s="109">
        <f t="shared" ref="Y655" si="78">IF(OR(D655="s",F655="s",H655="s",J655="s",L655="s",N655="s",P655="s",R655="s",T655="s",V655="s"), 0, IF(OR(D655="a",F655="a",H655="a",J655="a",L655="a",N655="a",P655="a",R655="a",T655="a",V655="a"),Z655,0))</f>
        <v>0</v>
      </c>
      <c r="Z655" s="371">
        <v>10</v>
      </c>
      <c r="AA655" s="10">
        <f t="shared" ref="AA655" si="79">COUNTIF(D655:W655,"a")+COUNTIF(D655:W655,"s")</f>
        <v>0</v>
      </c>
      <c r="AB655" s="437"/>
      <c r="AD655" s="222"/>
      <c r="CG655" s="56"/>
      <c r="CH655" s="56"/>
      <c r="CI655" s="56"/>
      <c r="CJ655" s="56"/>
      <c r="CK655" s="56"/>
      <c r="CL655" s="56"/>
      <c r="CM655" s="56"/>
      <c r="CN655"/>
      <c r="CO655"/>
      <c r="CP655"/>
      <c r="CQ655"/>
      <c r="CR655"/>
      <c r="CS655"/>
      <c r="CT655"/>
      <c r="CU655"/>
      <c r="CV655"/>
      <c r="CW655"/>
      <c r="CX655"/>
      <c r="CY655"/>
      <c r="CZ655"/>
      <c r="DA655"/>
    </row>
    <row r="656" spans="1:108" ht="45" customHeight="1" x14ac:dyDescent="0.2">
      <c r="A656" s="372"/>
      <c r="B656" s="245" t="s">
        <v>1084</v>
      </c>
      <c r="C656" s="134" t="s">
        <v>1089</v>
      </c>
      <c r="D656" s="626"/>
      <c r="E656" s="673"/>
      <c r="F656" s="626"/>
      <c r="G656" s="673"/>
      <c r="H656" s="626"/>
      <c r="I656" s="673"/>
      <c r="J656" s="626"/>
      <c r="K656" s="673"/>
      <c r="L656" s="626"/>
      <c r="M656" s="673"/>
      <c r="N656" s="626"/>
      <c r="O656" s="673"/>
      <c r="P656" s="626"/>
      <c r="Q656" s="673"/>
      <c r="R656" s="626"/>
      <c r="S656" s="673"/>
      <c r="T656" s="626"/>
      <c r="U656" s="673"/>
      <c r="V656" s="626"/>
      <c r="W656" s="673"/>
      <c r="X656" s="190"/>
      <c r="Y656" s="110">
        <f t="shared" si="76"/>
        <v>0</v>
      </c>
      <c r="Z656" s="369">
        <v>10</v>
      </c>
      <c r="AA656" s="10">
        <f t="shared" si="77"/>
        <v>0</v>
      </c>
      <c r="AB656" s="437"/>
      <c r="AD656" s="222"/>
      <c r="CG656" s="56"/>
      <c r="CH656" s="56"/>
      <c r="CI656" s="56"/>
      <c r="CJ656" s="56"/>
      <c r="CK656" s="56"/>
      <c r="CL656" s="56"/>
      <c r="CM656" s="56"/>
      <c r="CN656"/>
      <c r="CO656"/>
      <c r="CP656"/>
      <c r="CQ656"/>
      <c r="CR656"/>
      <c r="CS656"/>
      <c r="CT656"/>
      <c r="CU656"/>
      <c r="CV656"/>
      <c r="CW656"/>
      <c r="CX656"/>
      <c r="CY656"/>
      <c r="CZ656"/>
      <c r="DA656"/>
    </row>
    <row r="657" spans="1:105" ht="45" customHeight="1" x14ac:dyDescent="0.2">
      <c r="A657" s="372"/>
      <c r="B657" s="245" t="s">
        <v>1085</v>
      </c>
      <c r="C657" s="134" t="s">
        <v>1090</v>
      </c>
      <c r="D657" s="626"/>
      <c r="E657" s="673"/>
      <c r="F657" s="626"/>
      <c r="G657" s="673"/>
      <c r="H657" s="626"/>
      <c r="I657" s="673"/>
      <c r="J657" s="626"/>
      <c r="K657" s="673"/>
      <c r="L657" s="626"/>
      <c r="M657" s="673"/>
      <c r="N657" s="626"/>
      <c r="O657" s="673"/>
      <c r="P657" s="626"/>
      <c r="Q657" s="673"/>
      <c r="R657" s="626"/>
      <c r="S657" s="673"/>
      <c r="T657" s="626"/>
      <c r="U657" s="673"/>
      <c r="V657" s="626"/>
      <c r="W657" s="673"/>
      <c r="X657" s="190"/>
      <c r="Y657" s="110">
        <f t="shared" si="76"/>
        <v>0</v>
      </c>
      <c r="Z657" s="369">
        <v>10</v>
      </c>
      <c r="AA657" s="10">
        <f t="shared" si="77"/>
        <v>0</v>
      </c>
      <c r="AB657" s="437"/>
      <c r="AD657" s="222"/>
      <c r="CG657" s="56"/>
      <c r="CH657" s="56"/>
      <c r="CI657" s="56"/>
      <c r="CJ657" s="56"/>
      <c r="CK657" s="56"/>
      <c r="CL657" s="56"/>
      <c r="CM657" s="56"/>
      <c r="CN657"/>
      <c r="CO657"/>
      <c r="CP657"/>
      <c r="CQ657"/>
      <c r="CR657"/>
      <c r="CS657"/>
      <c r="CT657"/>
      <c r="CU657"/>
      <c r="CV657"/>
      <c r="CW657"/>
      <c r="CX657"/>
      <c r="CY657"/>
      <c r="CZ657"/>
      <c r="DA657"/>
    </row>
    <row r="658" spans="1:105" ht="45" customHeight="1" x14ac:dyDescent="0.2">
      <c r="A658" s="372"/>
      <c r="B658" s="245" t="s">
        <v>1086</v>
      </c>
      <c r="C658" s="134" t="s">
        <v>1091</v>
      </c>
      <c r="D658" s="626"/>
      <c r="E658" s="673"/>
      <c r="F658" s="626"/>
      <c r="G658" s="673"/>
      <c r="H658" s="626"/>
      <c r="I658" s="673"/>
      <c r="J658" s="626"/>
      <c r="K658" s="673"/>
      <c r="L658" s="626"/>
      <c r="M658" s="673"/>
      <c r="N658" s="626"/>
      <c r="O658" s="673"/>
      <c r="P658" s="626"/>
      <c r="Q658" s="673"/>
      <c r="R658" s="626"/>
      <c r="S658" s="673"/>
      <c r="T658" s="626"/>
      <c r="U658" s="673"/>
      <c r="V658" s="626"/>
      <c r="W658" s="673"/>
      <c r="X658" s="190"/>
      <c r="Y658" s="109">
        <f t="shared" si="76"/>
        <v>0</v>
      </c>
      <c r="Z658" s="371">
        <v>10</v>
      </c>
      <c r="AA658" s="10">
        <f t="shared" si="77"/>
        <v>0</v>
      </c>
      <c r="AB658" s="437"/>
      <c r="AD658" s="222"/>
      <c r="CG658" s="56"/>
      <c r="CH658" s="56"/>
      <c r="CI658" s="56"/>
      <c r="CJ658" s="56"/>
      <c r="CK658" s="56"/>
      <c r="CL658" s="56"/>
      <c r="CM658" s="56"/>
      <c r="CN658"/>
      <c r="CO658"/>
      <c r="CP658"/>
      <c r="CQ658"/>
      <c r="CR658"/>
      <c r="CS658"/>
      <c r="CT658"/>
      <c r="CU658"/>
      <c r="CV658"/>
      <c r="CW658"/>
      <c r="CX658"/>
      <c r="CY658"/>
      <c r="CZ658"/>
      <c r="DA658"/>
    </row>
    <row r="659" spans="1:105" ht="45" customHeight="1" x14ac:dyDescent="0.2">
      <c r="A659" s="372"/>
      <c r="B659" s="245" t="s">
        <v>1087</v>
      </c>
      <c r="C659" s="134" t="s">
        <v>1202</v>
      </c>
      <c r="D659" s="626"/>
      <c r="E659" s="673"/>
      <c r="F659" s="626"/>
      <c r="G659" s="673"/>
      <c r="H659" s="626"/>
      <c r="I659" s="673"/>
      <c r="J659" s="626"/>
      <c r="K659" s="673"/>
      <c r="L659" s="626"/>
      <c r="M659" s="673"/>
      <c r="N659" s="626"/>
      <c r="O659" s="673"/>
      <c r="P659" s="626"/>
      <c r="Q659" s="673"/>
      <c r="R659" s="626"/>
      <c r="S659" s="673"/>
      <c r="T659" s="626"/>
      <c r="U659" s="673"/>
      <c r="V659" s="626"/>
      <c r="W659" s="673"/>
      <c r="X659" s="190"/>
      <c r="Y659" s="109">
        <f t="shared" ref="Y659" si="80">IF(OR(D659="s",F659="s",H659="s",J659="s",L659="s",N659="s",P659="s",R659="s",T659="s",V659="s"), 0, IF(OR(D659="a",F659="a",H659="a",J659="a",L659="a",N659="a",P659="a",R659="a",T659="a",V659="a"),Z659,0))</f>
        <v>0</v>
      </c>
      <c r="Z659" s="371">
        <v>10</v>
      </c>
      <c r="AA659" s="10">
        <f t="shared" ref="AA659" si="81">COUNTIF(D659:W659,"a")+COUNTIF(D659:W659,"s")</f>
        <v>0</v>
      </c>
      <c r="AB659" s="437"/>
      <c r="AD659" s="222"/>
      <c r="CG659" s="56"/>
      <c r="CH659" s="56"/>
      <c r="CI659" s="56"/>
      <c r="CJ659" s="56"/>
      <c r="CK659" s="56"/>
      <c r="CL659" s="56"/>
      <c r="CM659" s="56"/>
      <c r="CN659"/>
      <c r="CO659"/>
      <c r="CP659"/>
      <c r="CQ659"/>
      <c r="CR659"/>
      <c r="CS659"/>
      <c r="CT659"/>
      <c r="CU659"/>
      <c r="CV659"/>
      <c r="CW659"/>
      <c r="CX659"/>
      <c r="CY659"/>
      <c r="CZ659"/>
      <c r="DA659"/>
    </row>
    <row r="660" spans="1:105" ht="45" customHeight="1" x14ac:dyDescent="0.2">
      <c r="A660" s="372"/>
      <c r="B660" s="245" t="s">
        <v>1094</v>
      </c>
      <c r="C660" s="134" t="s">
        <v>1092</v>
      </c>
      <c r="D660" s="626"/>
      <c r="E660" s="673"/>
      <c r="F660" s="626"/>
      <c r="G660" s="673"/>
      <c r="H660" s="626"/>
      <c r="I660" s="673"/>
      <c r="J660" s="626"/>
      <c r="K660" s="673"/>
      <c r="L660" s="626"/>
      <c r="M660" s="673"/>
      <c r="N660" s="626"/>
      <c r="O660" s="673"/>
      <c r="P660" s="626"/>
      <c r="Q660" s="673"/>
      <c r="R660" s="626"/>
      <c r="S660" s="673"/>
      <c r="T660" s="626"/>
      <c r="U660" s="673"/>
      <c r="V660" s="626"/>
      <c r="W660" s="673"/>
      <c r="X660" s="190"/>
      <c r="Y660" s="110">
        <f t="shared" si="76"/>
        <v>0</v>
      </c>
      <c r="Z660" s="369">
        <v>10</v>
      </c>
      <c r="AA660" s="10">
        <f t="shared" si="77"/>
        <v>0</v>
      </c>
      <c r="AB660" s="437"/>
      <c r="AD660" s="222"/>
      <c r="CG660" s="56"/>
      <c r="CH660" s="56"/>
      <c r="CI660" s="56"/>
      <c r="CJ660" s="56"/>
      <c r="CK660" s="56"/>
      <c r="CL660" s="56"/>
      <c r="CM660" s="56"/>
      <c r="CN660"/>
      <c r="CO660"/>
      <c r="CP660"/>
      <c r="CQ660"/>
      <c r="CR660"/>
      <c r="CS660"/>
      <c r="CT660"/>
      <c r="CU660"/>
      <c r="CV660"/>
      <c r="CW660"/>
      <c r="CX660"/>
      <c r="CY660"/>
      <c r="CZ660"/>
      <c r="DA660"/>
    </row>
    <row r="661" spans="1:105" ht="27.95" customHeight="1" x14ac:dyDescent="0.2">
      <c r="A661" s="372"/>
      <c r="B661" s="245" t="s">
        <v>1095</v>
      </c>
      <c r="C661" s="124" t="s">
        <v>1093</v>
      </c>
      <c r="D661" s="626"/>
      <c r="E661" s="673"/>
      <c r="F661" s="626"/>
      <c r="G661" s="673"/>
      <c r="H661" s="626"/>
      <c r="I661" s="673"/>
      <c r="J661" s="626"/>
      <c r="K661" s="673"/>
      <c r="L661" s="626"/>
      <c r="M661" s="673"/>
      <c r="N661" s="626"/>
      <c r="O661" s="673"/>
      <c r="P661" s="626"/>
      <c r="Q661" s="673"/>
      <c r="R661" s="626"/>
      <c r="S661" s="673"/>
      <c r="T661" s="626"/>
      <c r="U661" s="673"/>
      <c r="V661" s="626"/>
      <c r="W661" s="673"/>
      <c r="X661" s="190"/>
      <c r="Y661" s="110">
        <f t="shared" si="76"/>
        <v>0</v>
      </c>
      <c r="Z661" s="369">
        <v>10</v>
      </c>
      <c r="AA661" s="10">
        <f t="shared" si="77"/>
        <v>0</v>
      </c>
      <c r="AB661" s="437"/>
      <c r="AD661" s="222"/>
      <c r="CG661" s="56"/>
      <c r="CH661" s="56"/>
      <c r="CI661" s="56"/>
      <c r="CJ661" s="56"/>
      <c r="CK661" s="56"/>
      <c r="CL661" s="56"/>
      <c r="CM661" s="56"/>
      <c r="CN661"/>
      <c r="CO661"/>
      <c r="CP661"/>
      <c r="CQ661"/>
      <c r="CR661"/>
      <c r="CS661"/>
      <c r="CT661"/>
      <c r="CU661"/>
      <c r="CV661"/>
      <c r="CW661"/>
      <c r="CX661"/>
      <c r="CY661"/>
      <c r="CZ661"/>
      <c r="DA661"/>
    </row>
    <row r="662" spans="1:105" ht="67.7" customHeight="1" x14ac:dyDescent="0.2">
      <c r="A662" s="372"/>
      <c r="B662" s="245" t="s">
        <v>1199</v>
      </c>
      <c r="C662" s="124" t="s">
        <v>997</v>
      </c>
      <c r="D662" s="626"/>
      <c r="E662" s="673"/>
      <c r="F662" s="626"/>
      <c r="G662" s="673"/>
      <c r="H662" s="626"/>
      <c r="I662" s="673"/>
      <c r="J662" s="626"/>
      <c r="K662" s="673"/>
      <c r="L662" s="626"/>
      <c r="M662" s="673"/>
      <c r="N662" s="626"/>
      <c r="O662" s="673"/>
      <c r="P662" s="626"/>
      <c r="Q662" s="673"/>
      <c r="R662" s="626"/>
      <c r="S662" s="673"/>
      <c r="T662" s="626"/>
      <c r="U662" s="673"/>
      <c r="V662" s="626"/>
      <c r="W662" s="673"/>
      <c r="X662" s="190"/>
      <c r="Y662" s="110">
        <f t="shared" si="76"/>
        <v>0</v>
      </c>
      <c r="Z662" s="369">
        <v>10</v>
      </c>
      <c r="AA662" s="10">
        <f t="shared" si="77"/>
        <v>0</v>
      </c>
      <c r="AB662" s="437"/>
      <c r="AD662" s="222"/>
      <c r="CG662" s="56"/>
      <c r="CH662" s="56"/>
      <c r="CI662" s="56"/>
      <c r="CJ662" s="56"/>
      <c r="CK662" s="56"/>
      <c r="CL662" s="56"/>
      <c r="CM662" s="56"/>
      <c r="CN662"/>
      <c r="CO662"/>
      <c r="CP662"/>
      <c r="CQ662"/>
      <c r="CR662"/>
      <c r="CS662"/>
      <c r="CT662"/>
      <c r="CU662"/>
      <c r="CV662"/>
      <c r="CW662"/>
      <c r="CX662"/>
      <c r="CY662"/>
      <c r="CZ662"/>
      <c r="DA662"/>
    </row>
    <row r="663" spans="1:105" ht="44.45" customHeight="1" thickBot="1" x14ac:dyDescent="0.25">
      <c r="A663" s="372"/>
      <c r="B663" s="245" t="s">
        <v>1200</v>
      </c>
      <c r="C663" s="124" t="s">
        <v>996</v>
      </c>
      <c r="D663" s="621"/>
      <c r="E663" s="670"/>
      <c r="F663" s="621"/>
      <c r="G663" s="670"/>
      <c r="H663" s="621"/>
      <c r="I663" s="670"/>
      <c r="J663" s="621"/>
      <c r="K663" s="670"/>
      <c r="L663" s="621"/>
      <c r="M663" s="670"/>
      <c r="N663" s="621"/>
      <c r="O663" s="670"/>
      <c r="P663" s="621"/>
      <c r="Q663" s="670"/>
      <c r="R663" s="621"/>
      <c r="S663" s="670"/>
      <c r="T663" s="621"/>
      <c r="U663" s="670"/>
      <c r="V663" s="621"/>
      <c r="W663" s="670"/>
      <c r="X663" s="190"/>
      <c r="Y663" s="110">
        <f t="shared" si="76"/>
        <v>0</v>
      </c>
      <c r="Z663" s="393">
        <v>5</v>
      </c>
      <c r="AA663" s="10">
        <f t="shared" si="77"/>
        <v>0</v>
      </c>
      <c r="AB663" s="437"/>
      <c r="AD663" s="222"/>
      <c r="CG663" s="56"/>
      <c r="CH663" s="56"/>
      <c r="CI663" s="56"/>
      <c r="CJ663" s="56"/>
      <c r="CK663" s="56"/>
      <c r="CL663" s="56"/>
      <c r="CM663" s="56"/>
      <c r="CN663"/>
      <c r="CO663"/>
      <c r="CP663"/>
      <c r="CQ663"/>
      <c r="CR663"/>
      <c r="CS663"/>
      <c r="CT663"/>
      <c r="CU663"/>
      <c r="CV663"/>
      <c r="CW663"/>
      <c r="CX663"/>
      <c r="CY663"/>
      <c r="CZ663"/>
      <c r="DA663"/>
    </row>
    <row r="664" spans="1:105" ht="21" customHeight="1" thickTop="1" thickBot="1" x14ac:dyDescent="0.25">
      <c r="A664" s="375"/>
      <c r="B664" s="19"/>
      <c r="C664" s="21"/>
      <c r="D664" s="679" t="s">
        <v>198</v>
      </c>
      <c r="E664" s="861"/>
      <c r="F664" s="861"/>
      <c r="G664" s="861"/>
      <c r="H664" s="861"/>
      <c r="I664" s="861"/>
      <c r="J664" s="861"/>
      <c r="K664" s="861"/>
      <c r="L664" s="861"/>
      <c r="M664" s="861"/>
      <c r="N664" s="861"/>
      <c r="O664" s="861"/>
      <c r="P664" s="861"/>
      <c r="Q664" s="861"/>
      <c r="R664" s="861"/>
      <c r="S664" s="861"/>
      <c r="T664" s="861"/>
      <c r="U664" s="861"/>
      <c r="V664" s="861"/>
      <c r="W664" s="861"/>
      <c r="X664" s="861"/>
      <c r="Y664" s="22">
        <f>SUM(Y654:Y663)</f>
        <v>0</v>
      </c>
      <c r="Z664" s="377">
        <f>SUM(Z654:Z663)</f>
        <v>95</v>
      </c>
      <c r="AA664" s="59"/>
      <c r="AB664" s="59"/>
      <c r="AD664" s="229"/>
      <c r="AE664" s="219"/>
      <c r="AF664" s="219"/>
      <c r="AG664" s="219"/>
      <c r="AH664" s="219"/>
      <c r="AI664" s="219"/>
      <c r="AJ664" s="219"/>
      <c r="AK664" s="219"/>
      <c r="AL664" s="219"/>
      <c r="AM664" s="219"/>
      <c r="AN664" s="219"/>
      <c r="AO664" s="219"/>
      <c r="AP664" s="219"/>
      <c r="AQ664" s="219"/>
      <c r="AR664" s="219"/>
      <c r="AS664" s="219"/>
      <c r="AT664" s="219"/>
      <c r="AU664" s="219"/>
      <c r="AV664" s="219"/>
      <c r="AW664" s="219"/>
      <c r="AX664" s="219"/>
      <c r="AY664" s="219"/>
      <c r="AZ664" s="219"/>
      <c r="BA664" s="219"/>
      <c r="BB664" s="219"/>
      <c r="BC664" s="219"/>
      <c r="BD664" s="219"/>
      <c r="BE664" s="219"/>
      <c r="BF664" s="219"/>
      <c r="BG664" s="219"/>
      <c r="BH664" s="219"/>
      <c r="BI664" s="219"/>
      <c r="BJ664" s="219"/>
      <c r="BK664" s="219"/>
      <c r="BL664" s="219"/>
      <c r="BM664" s="219"/>
      <c r="BN664" s="219"/>
      <c r="BO664" s="219"/>
      <c r="BP664" s="219"/>
      <c r="BQ664" s="219"/>
      <c r="BR664" s="219"/>
      <c r="BS664" s="219"/>
      <c r="BT664" s="219"/>
      <c r="BU664" s="219"/>
      <c r="BV664" s="219"/>
      <c r="BW664" s="219"/>
      <c r="BX664" s="219"/>
      <c r="BY664" s="219"/>
      <c r="BZ664" s="219"/>
      <c r="CA664" s="219"/>
      <c r="CB664" s="219"/>
      <c r="CC664" s="219"/>
      <c r="CD664" s="219"/>
      <c r="CE664" s="219"/>
      <c r="CF664" s="219"/>
      <c r="CG664" s="219"/>
      <c r="CH664" s="219"/>
      <c r="CI664" s="219"/>
      <c r="CJ664" s="219"/>
      <c r="CK664" s="219"/>
      <c r="CL664" s="219"/>
      <c r="CM664" s="219"/>
    </row>
    <row r="665" spans="1:105" ht="21" customHeight="1" thickBot="1" x14ac:dyDescent="0.25">
      <c r="A665" s="398"/>
      <c r="B665" s="337"/>
      <c r="C665" s="338"/>
      <c r="D665" s="705"/>
      <c r="E665" s="720"/>
      <c r="F665" s="798">
        <v>0</v>
      </c>
      <c r="G665" s="799"/>
      <c r="H665" s="799"/>
      <c r="I665" s="799"/>
      <c r="J665" s="799"/>
      <c r="K665" s="799"/>
      <c r="L665" s="799"/>
      <c r="M665" s="799"/>
      <c r="N665" s="799"/>
      <c r="O665" s="799"/>
      <c r="P665" s="799"/>
      <c r="Q665" s="799"/>
      <c r="R665" s="799"/>
      <c r="S665" s="799"/>
      <c r="T665" s="799"/>
      <c r="U665" s="799"/>
      <c r="V665" s="799"/>
      <c r="W665" s="799"/>
      <c r="X665" s="799"/>
      <c r="Y665" s="799"/>
      <c r="Z665" s="800"/>
      <c r="AA665" s="59"/>
      <c r="AB665" s="59"/>
      <c r="AD665" s="229"/>
      <c r="AE665" s="219"/>
      <c r="AF665" s="219"/>
      <c r="AG665" s="219"/>
      <c r="AH665" s="219"/>
      <c r="AI665" s="219"/>
      <c r="AJ665" s="219"/>
      <c r="AK665" s="219"/>
      <c r="AL665" s="219"/>
      <c r="AM665" s="219"/>
      <c r="AN665" s="219"/>
      <c r="AO665" s="219"/>
      <c r="AP665" s="219"/>
      <c r="AQ665" s="219"/>
      <c r="AR665" s="219"/>
      <c r="AS665" s="219"/>
      <c r="AT665" s="219"/>
      <c r="AU665" s="219"/>
      <c r="AV665" s="219"/>
      <c r="AW665" s="219"/>
      <c r="AX665" s="219"/>
      <c r="AY665" s="219"/>
      <c r="AZ665" s="219"/>
      <c r="BA665" s="219"/>
      <c r="BB665" s="219"/>
      <c r="BC665" s="219"/>
      <c r="BD665" s="219"/>
      <c r="BE665" s="219"/>
      <c r="BF665" s="219"/>
      <c r="BG665" s="219"/>
      <c r="BH665" s="219"/>
      <c r="BI665" s="219"/>
      <c r="BJ665" s="219"/>
      <c r="BK665" s="219"/>
      <c r="BL665" s="219"/>
      <c r="BM665" s="219"/>
      <c r="BN665" s="219"/>
      <c r="BO665" s="219"/>
      <c r="BP665" s="219"/>
      <c r="BQ665" s="219"/>
      <c r="BR665" s="219"/>
      <c r="BS665" s="219"/>
      <c r="BT665" s="219"/>
      <c r="BU665" s="219"/>
      <c r="BV665" s="219"/>
      <c r="BW665" s="219"/>
      <c r="BX665" s="219"/>
      <c r="BY665" s="219"/>
      <c r="BZ665" s="219"/>
      <c r="CA665" s="219"/>
      <c r="CB665" s="219"/>
      <c r="CC665" s="219"/>
      <c r="CD665" s="219"/>
      <c r="CE665" s="219"/>
      <c r="CF665" s="219"/>
      <c r="CG665" s="219"/>
      <c r="CH665" s="219"/>
      <c r="CI665" s="219"/>
      <c r="CJ665" s="219"/>
      <c r="CK665" s="219"/>
      <c r="CL665" s="219"/>
      <c r="CM665" s="219"/>
      <c r="CZ665"/>
      <c r="DA665"/>
    </row>
    <row r="666" spans="1:105" s="1" customFormat="1" ht="21" customHeight="1" x14ac:dyDescent="0.2">
      <c r="A666" s="340"/>
      <c r="B666" s="219"/>
      <c r="C666" s="224"/>
      <c r="D666" s="219"/>
      <c r="E666" s="219"/>
      <c r="F666" s="219"/>
      <c r="G666" s="219"/>
      <c r="H666" s="219"/>
      <c r="I666" s="219"/>
      <c r="J666" s="219"/>
      <c r="K666" s="219"/>
      <c r="L666" s="219"/>
      <c r="M666" s="219"/>
      <c r="N666" s="219"/>
      <c r="O666" s="219"/>
      <c r="P666" s="219"/>
      <c r="Q666" s="219"/>
      <c r="R666" s="219"/>
      <c r="S666" s="219"/>
      <c r="T666" s="219"/>
      <c r="U666" s="219"/>
      <c r="V666" s="219"/>
      <c r="W666" s="219"/>
      <c r="X666" s="219"/>
      <c r="Y666" s="219"/>
      <c r="Z666" s="345"/>
      <c r="AA666" s="223"/>
      <c r="AB666" s="219"/>
      <c r="AC666" s="219"/>
      <c r="AD666" s="219"/>
      <c r="AE666" s="219"/>
      <c r="AF666" s="219"/>
      <c r="AG666" s="219"/>
      <c r="AH666" s="219"/>
      <c r="AI666" s="219"/>
      <c r="AJ666" s="219"/>
      <c r="AK666" s="219"/>
      <c r="AL666" s="219"/>
      <c r="AM666" s="219"/>
      <c r="AN666" s="219"/>
      <c r="AO666" s="219"/>
      <c r="AP666" s="219"/>
      <c r="AQ666" s="219"/>
      <c r="AR666" s="219"/>
      <c r="AS666" s="219"/>
      <c r="AT666" s="219"/>
      <c r="AU666" s="219"/>
      <c r="AV666" s="219"/>
      <c r="AW666" s="219"/>
      <c r="AX666" s="219"/>
      <c r="AY666" s="219"/>
      <c r="AZ666" s="219"/>
      <c r="BA666" s="219"/>
      <c r="BB666" s="219"/>
      <c r="BC666" s="219"/>
      <c r="BD666" s="219"/>
      <c r="BE666" s="219"/>
      <c r="BF666" s="219"/>
      <c r="BG666" s="219"/>
      <c r="BH666" s="219"/>
      <c r="BI666" s="219"/>
      <c r="BJ666" s="219"/>
      <c r="BK666" s="219"/>
      <c r="BL666" s="219"/>
      <c r="BM666" s="219"/>
      <c r="BN666" s="219"/>
      <c r="BO666" s="219"/>
      <c r="BP666" s="219"/>
      <c r="BQ666" s="219"/>
      <c r="BR666" s="219"/>
      <c r="BS666" s="219"/>
      <c r="BT666" s="219"/>
      <c r="BU666" s="219"/>
      <c r="BV666" s="219"/>
      <c r="BW666" s="219"/>
      <c r="BX666" s="219"/>
      <c r="BY666" s="219"/>
      <c r="BZ666" s="219"/>
      <c r="CA666" s="219"/>
      <c r="CB666" s="219"/>
      <c r="CC666" s="219"/>
      <c r="CD666" s="219"/>
      <c r="CE666" s="219"/>
      <c r="CF666" s="219"/>
      <c r="CG666" s="219"/>
      <c r="CH666" s="219"/>
      <c r="CI666" s="219"/>
      <c r="CJ666" s="219"/>
      <c r="CK666" s="219"/>
      <c r="CL666" s="219"/>
      <c r="CM666" s="219"/>
    </row>
    <row r="667" spans="1:105" s="1" customFormat="1" ht="27.75" x14ac:dyDescent="0.2">
      <c r="A667" s="346" t="s">
        <v>109</v>
      </c>
      <c r="B667" s="346"/>
      <c r="C667" s="347"/>
      <c r="D667" s="348"/>
      <c r="E667" s="348"/>
      <c r="F667" s="348"/>
      <c r="G667" s="348"/>
      <c r="H667" s="348"/>
      <c r="I667" s="348"/>
      <c r="J667" s="348"/>
      <c r="K667" s="348"/>
      <c r="L667" s="348"/>
      <c r="M667" s="348"/>
      <c r="N667" s="348"/>
      <c r="O667" s="348"/>
      <c r="P667" s="348"/>
      <c r="Q667" s="348"/>
      <c r="R667" s="348"/>
      <c r="S667" s="348"/>
      <c r="T667" s="348"/>
      <c r="U667" s="348"/>
      <c r="V667" s="348"/>
      <c r="W667" s="348"/>
      <c r="X667" s="348"/>
      <c r="Y667" s="348"/>
      <c r="Z667" s="350"/>
      <c r="AA667" s="351"/>
      <c r="AB667" s="348"/>
      <c r="AC667" s="219"/>
      <c r="AD667" s="219"/>
      <c r="AE667" s="219"/>
      <c r="AF667" s="219"/>
      <c r="AG667" s="219"/>
      <c r="AH667" s="219"/>
      <c r="AI667" s="219"/>
      <c r="AJ667" s="219"/>
      <c r="AK667" s="219"/>
      <c r="AL667" s="219"/>
      <c r="AM667" s="219"/>
      <c r="AN667" s="219"/>
      <c r="AO667" s="219"/>
      <c r="AP667" s="219"/>
      <c r="AQ667" s="219"/>
      <c r="AR667" s="219"/>
      <c r="AS667" s="219"/>
      <c r="AT667" s="219"/>
      <c r="AU667" s="219"/>
      <c r="AV667" s="219"/>
      <c r="AW667" s="219"/>
      <c r="AX667" s="219"/>
      <c r="AY667" s="219"/>
      <c r="AZ667" s="219"/>
      <c r="BA667" s="219"/>
      <c r="BB667" s="219"/>
      <c r="BC667" s="219"/>
      <c r="BD667" s="219"/>
      <c r="BE667" s="219"/>
      <c r="BF667" s="219"/>
      <c r="BG667" s="219"/>
      <c r="BH667" s="219"/>
      <c r="BI667" s="219"/>
      <c r="BJ667" s="219"/>
      <c r="BK667" s="219"/>
      <c r="BL667" s="219"/>
      <c r="BM667" s="219"/>
      <c r="BN667" s="219"/>
      <c r="BO667" s="219"/>
      <c r="BP667" s="219"/>
      <c r="BQ667" s="219"/>
      <c r="BR667" s="219"/>
      <c r="BS667" s="219"/>
      <c r="BT667" s="219"/>
      <c r="BU667" s="219"/>
      <c r="BV667" s="219"/>
      <c r="BW667" s="219"/>
      <c r="BX667" s="219"/>
      <c r="BY667" s="219"/>
      <c r="BZ667" s="219"/>
      <c r="CA667" s="219"/>
      <c r="CB667" s="219"/>
      <c r="CC667" s="219"/>
      <c r="CD667" s="219"/>
      <c r="CE667" s="219"/>
      <c r="CF667" s="219"/>
      <c r="CG667" s="219"/>
      <c r="CH667" s="219"/>
      <c r="CI667" s="219"/>
      <c r="CJ667" s="219"/>
      <c r="CK667" s="219"/>
      <c r="CL667" s="219"/>
      <c r="CM667" s="219"/>
    </row>
    <row r="668" spans="1:105" s="220" customFormat="1" x14ac:dyDescent="0.2">
      <c r="AE668" s="219"/>
      <c r="AF668" s="219"/>
      <c r="AG668" s="219"/>
      <c r="AH668" s="219"/>
      <c r="AI668" s="219"/>
      <c r="AJ668" s="219"/>
      <c r="AK668" s="219"/>
      <c r="AL668" s="219"/>
      <c r="AM668" s="219"/>
      <c r="AN668" s="219"/>
      <c r="AO668" s="219"/>
      <c r="AP668" s="219"/>
      <c r="AQ668" s="219"/>
      <c r="AR668" s="219"/>
      <c r="AS668" s="219"/>
      <c r="AT668" s="219"/>
      <c r="AU668" s="219"/>
      <c r="AV668" s="219"/>
      <c r="AW668" s="219"/>
      <c r="AX668" s="219"/>
      <c r="AY668" s="219"/>
      <c r="AZ668" s="219"/>
      <c r="BA668" s="219"/>
      <c r="BB668" s="219"/>
      <c r="BC668" s="219"/>
      <c r="BD668" s="219"/>
      <c r="BE668" s="219"/>
      <c r="BF668" s="219"/>
      <c r="BG668" s="219"/>
      <c r="BH668" s="219"/>
      <c r="BI668" s="219"/>
      <c r="BJ668" s="219"/>
      <c r="BK668" s="219"/>
      <c r="BL668" s="219"/>
      <c r="BM668" s="219"/>
      <c r="BN668" s="219"/>
      <c r="BO668" s="219"/>
      <c r="BP668" s="219"/>
      <c r="BQ668" s="219"/>
      <c r="BR668" s="219"/>
      <c r="BS668" s="219"/>
      <c r="BT668" s="219"/>
      <c r="BU668" s="219"/>
      <c r="BV668" s="219"/>
      <c r="BW668" s="219"/>
      <c r="BX668" s="219"/>
      <c r="BY668" s="219"/>
      <c r="BZ668" s="219"/>
      <c r="CA668" s="219"/>
      <c r="CB668" s="219"/>
      <c r="CC668" s="219"/>
      <c r="CD668" s="219"/>
      <c r="CE668" s="219"/>
      <c r="CF668" s="219"/>
      <c r="CG668" s="219"/>
      <c r="CH668" s="219"/>
      <c r="CI668" s="219"/>
      <c r="CJ668" s="219"/>
      <c r="CK668" s="219"/>
      <c r="CL668" s="219"/>
      <c r="CM668" s="219"/>
    </row>
    <row r="669" spans="1:105" s="220" customFormat="1" x14ac:dyDescent="0.2">
      <c r="AE669" s="219"/>
      <c r="AF669" s="219"/>
      <c r="AG669" s="219"/>
      <c r="AH669" s="219"/>
      <c r="AI669" s="219"/>
      <c r="AJ669" s="219"/>
      <c r="AK669" s="219"/>
      <c r="AL669" s="219"/>
      <c r="AM669" s="219"/>
      <c r="AN669" s="219"/>
      <c r="AO669" s="219"/>
      <c r="AP669" s="219"/>
      <c r="AQ669" s="219"/>
      <c r="AR669" s="219"/>
      <c r="AS669" s="219"/>
      <c r="AT669" s="219"/>
      <c r="AU669" s="219"/>
      <c r="AV669" s="219"/>
      <c r="AW669" s="219"/>
      <c r="AX669" s="219"/>
      <c r="AY669" s="219"/>
      <c r="AZ669" s="219"/>
      <c r="BA669" s="219"/>
      <c r="BB669" s="219"/>
      <c r="BC669" s="219"/>
      <c r="BD669" s="219"/>
      <c r="BE669" s="219"/>
      <c r="BF669" s="219"/>
      <c r="BG669" s="219"/>
      <c r="BH669" s="219"/>
      <c r="BI669" s="219"/>
      <c r="BJ669" s="219"/>
      <c r="BK669" s="219"/>
      <c r="BL669" s="219"/>
      <c r="BM669" s="219"/>
      <c r="BN669" s="219"/>
      <c r="BO669" s="219"/>
      <c r="BP669" s="219"/>
      <c r="BQ669" s="219"/>
      <c r="BR669" s="219"/>
      <c r="BS669" s="219"/>
      <c r="BT669" s="219"/>
      <c r="BU669" s="219"/>
      <c r="BV669" s="219"/>
      <c r="BW669" s="219"/>
      <c r="BX669" s="219"/>
      <c r="BY669" s="219"/>
      <c r="BZ669" s="219"/>
      <c r="CA669" s="219"/>
      <c r="CB669" s="219"/>
      <c r="CC669" s="219"/>
      <c r="CD669" s="219"/>
      <c r="CE669" s="219"/>
      <c r="CF669" s="219"/>
      <c r="CG669" s="219"/>
      <c r="CH669" s="219"/>
      <c r="CI669" s="219"/>
      <c r="CJ669" s="219"/>
      <c r="CK669" s="219"/>
      <c r="CL669" s="219"/>
      <c r="CM669" s="219"/>
    </row>
    <row r="670" spans="1:105" s="220" customFormat="1" x14ac:dyDescent="0.2">
      <c r="AE670" s="219"/>
      <c r="AF670" s="219"/>
      <c r="AG670" s="219"/>
      <c r="AH670" s="219"/>
      <c r="AI670" s="219"/>
      <c r="AJ670" s="219"/>
      <c r="AK670" s="219"/>
      <c r="AL670" s="219"/>
      <c r="AM670" s="219"/>
      <c r="AN670" s="219"/>
      <c r="AO670" s="219"/>
      <c r="AP670" s="219"/>
      <c r="AQ670" s="219"/>
      <c r="AR670" s="219"/>
      <c r="AS670" s="219"/>
      <c r="AT670" s="219"/>
      <c r="AU670" s="219"/>
      <c r="AV670" s="219"/>
      <c r="AW670" s="219"/>
      <c r="AX670" s="219"/>
      <c r="AY670" s="219"/>
      <c r="AZ670" s="219"/>
      <c r="BA670" s="219"/>
      <c r="BB670" s="219"/>
      <c r="BC670" s="219"/>
      <c r="BD670" s="219"/>
      <c r="BE670" s="219"/>
      <c r="BF670" s="219"/>
      <c r="BG670" s="219"/>
      <c r="BH670" s="219"/>
      <c r="BI670" s="219"/>
      <c r="BJ670" s="219"/>
      <c r="BK670" s="219"/>
      <c r="BL670" s="219"/>
      <c r="BM670" s="219"/>
      <c r="BN670" s="219"/>
      <c r="BO670" s="219"/>
      <c r="BP670" s="219"/>
      <c r="BQ670" s="219"/>
      <c r="BR670" s="219"/>
      <c r="BS670" s="219"/>
      <c r="BT670" s="219"/>
      <c r="BU670" s="219"/>
      <c r="BV670" s="219"/>
      <c r="BW670" s="219"/>
      <c r="BX670" s="219"/>
      <c r="BY670" s="219"/>
      <c r="BZ670" s="219"/>
      <c r="CA670" s="219"/>
      <c r="CB670" s="219"/>
      <c r="CC670" s="219"/>
      <c r="CD670" s="219"/>
      <c r="CE670" s="219"/>
      <c r="CF670" s="219"/>
      <c r="CG670" s="219"/>
      <c r="CH670" s="219"/>
      <c r="CI670" s="219"/>
      <c r="CJ670" s="219"/>
      <c r="CK670" s="219"/>
      <c r="CL670" s="219"/>
      <c r="CM670" s="219"/>
    </row>
    <row r="671" spans="1:105" s="220" customFormat="1" x14ac:dyDescent="0.2">
      <c r="AE671" s="219"/>
      <c r="AF671" s="219"/>
      <c r="AG671" s="219"/>
      <c r="AH671" s="219"/>
      <c r="AI671" s="219"/>
      <c r="AJ671" s="219"/>
      <c r="AK671" s="219"/>
      <c r="AL671" s="219"/>
      <c r="AM671" s="219"/>
      <c r="AN671" s="219"/>
      <c r="AO671" s="219"/>
      <c r="AP671" s="219"/>
      <c r="AQ671" s="219"/>
      <c r="AR671" s="219"/>
      <c r="AS671" s="219"/>
      <c r="AT671" s="219"/>
      <c r="AU671" s="219"/>
      <c r="AV671" s="219"/>
      <c r="AW671" s="219"/>
      <c r="AX671" s="219"/>
      <c r="AY671" s="219"/>
      <c r="AZ671" s="219"/>
      <c r="BA671" s="219"/>
      <c r="BB671" s="219"/>
      <c r="BC671" s="219"/>
      <c r="BD671" s="219"/>
      <c r="BE671" s="219"/>
      <c r="BF671" s="219"/>
      <c r="BG671" s="219"/>
      <c r="BH671" s="219"/>
      <c r="BI671" s="219"/>
      <c r="BJ671" s="219"/>
      <c r="BK671" s="219"/>
      <c r="BL671" s="219"/>
      <c r="BM671" s="219"/>
      <c r="BN671" s="219"/>
      <c r="BO671" s="219"/>
      <c r="BP671" s="219"/>
      <c r="BQ671" s="219"/>
      <c r="BR671" s="219"/>
      <c r="BS671" s="219"/>
      <c r="BT671" s="219"/>
      <c r="BU671" s="219"/>
      <c r="BV671" s="219"/>
      <c r="BW671" s="219"/>
      <c r="BX671" s="219"/>
      <c r="BY671" s="219"/>
      <c r="BZ671" s="219"/>
      <c r="CA671" s="219"/>
      <c r="CB671" s="219"/>
      <c r="CC671" s="219"/>
      <c r="CD671" s="219"/>
      <c r="CE671" s="219"/>
      <c r="CF671" s="219"/>
      <c r="CG671" s="219"/>
      <c r="CH671" s="219"/>
      <c r="CI671" s="219"/>
      <c r="CJ671" s="219"/>
      <c r="CK671" s="219"/>
      <c r="CL671" s="219"/>
      <c r="CM671" s="219"/>
    </row>
    <row r="672" spans="1:105" s="220" customFormat="1" x14ac:dyDescent="0.2">
      <c r="AE672" s="219"/>
      <c r="AF672" s="219"/>
      <c r="AG672" s="219"/>
      <c r="AH672" s="219"/>
      <c r="AI672" s="219"/>
      <c r="AJ672" s="219"/>
      <c r="AK672" s="219"/>
      <c r="AL672" s="219"/>
      <c r="AM672" s="219"/>
      <c r="AN672" s="219"/>
      <c r="AO672" s="219"/>
      <c r="AP672" s="219"/>
      <c r="AQ672" s="219"/>
      <c r="AR672" s="219"/>
      <c r="AS672" s="219"/>
      <c r="AT672" s="219"/>
      <c r="AU672" s="219"/>
      <c r="AV672" s="219"/>
      <c r="AW672" s="219"/>
      <c r="AX672" s="219"/>
      <c r="AY672" s="219"/>
      <c r="AZ672" s="219"/>
      <c r="BA672" s="219"/>
      <c r="BB672" s="219"/>
      <c r="BC672" s="219"/>
      <c r="BD672" s="219"/>
      <c r="BE672" s="219"/>
      <c r="BF672" s="219"/>
      <c r="BG672" s="219"/>
      <c r="BH672" s="219"/>
      <c r="BI672" s="219"/>
      <c r="BJ672" s="219"/>
      <c r="BK672" s="219"/>
      <c r="BL672" s="219"/>
      <c r="BM672" s="219"/>
      <c r="BN672" s="219"/>
      <c r="BO672" s="219"/>
      <c r="BP672" s="219"/>
      <c r="BQ672" s="219"/>
      <c r="BR672" s="219"/>
      <c r="BS672" s="219"/>
      <c r="BT672" s="219"/>
      <c r="BU672" s="219"/>
      <c r="BV672" s="219"/>
      <c r="BW672" s="219"/>
      <c r="BX672" s="219"/>
      <c r="BY672" s="219"/>
      <c r="BZ672" s="219"/>
      <c r="CA672" s="219"/>
      <c r="CB672" s="219"/>
      <c r="CC672" s="219"/>
      <c r="CD672" s="219"/>
      <c r="CE672" s="219"/>
      <c r="CF672" s="219"/>
      <c r="CG672" s="219"/>
      <c r="CH672" s="219"/>
      <c r="CI672" s="219"/>
      <c r="CJ672" s="219"/>
      <c r="CK672" s="219"/>
      <c r="CL672" s="219"/>
      <c r="CM672" s="219"/>
    </row>
    <row r="673" spans="31:91" s="220" customFormat="1" x14ac:dyDescent="0.2">
      <c r="AE673" s="219"/>
      <c r="AF673" s="219"/>
      <c r="AG673" s="219"/>
      <c r="AH673" s="219"/>
      <c r="AI673" s="219"/>
      <c r="AJ673" s="219"/>
      <c r="AK673" s="219"/>
      <c r="AL673" s="219"/>
      <c r="AM673" s="219"/>
      <c r="AN673" s="219"/>
      <c r="AO673" s="219"/>
      <c r="AP673" s="219"/>
      <c r="AQ673" s="219"/>
      <c r="AR673" s="219"/>
      <c r="AS673" s="219"/>
      <c r="AT673" s="219"/>
      <c r="AU673" s="219"/>
      <c r="AV673" s="219"/>
      <c r="AW673" s="219"/>
      <c r="AX673" s="219"/>
      <c r="AY673" s="219"/>
      <c r="AZ673" s="219"/>
      <c r="BA673" s="219"/>
      <c r="BB673" s="219"/>
      <c r="BC673" s="219"/>
      <c r="BD673" s="219"/>
      <c r="BE673" s="219"/>
      <c r="BF673" s="219"/>
      <c r="BG673" s="219"/>
      <c r="BH673" s="219"/>
      <c r="BI673" s="219"/>
      <c r="BJ673" s="219"/>
      <c r="BK673" s="219"/>
      <c r="BL673" s="219"/>
      <c r="BM673" s="219"/>
      <c r="BN673" s="219"/>
      <c r="BO673" s="219"/>
      <c r="BP673" s="219"/>
      <c r="BQ673" s="219"/>
      <c r="BR673" s="219"/>
      <c r="BS673" s="219"/>
      <c r="BT673" s="219"/>
      <c r="BU673" s="219"/>
      <c r="BV673" s="219"/>
      <c r="BW673" s="219"/>
      <c r="BX673" s="219"/>
      <c r="BY673" s="219"/>
      <c r="BZ673" s="219"/>
      <c r="CA673" s="219"/>
      <c r="CB673" s="219"/>
      <c r="CC673" s="219"/>
      <c r="CD673" s="219"/>
      <c r="CE673" s="219"/>
      <c r="CF673" s="219"/>
      <c r="CG673" s="219"/>
      <c r="CH673" s="219"/>
      <c r="CI673" s="219"/>
      <c r="CJ673" s="219"/>
      <c r="CK673" s="219"/>
      <c r="CL673" s="219"/>
      <c r="CM673" s="219"/>
    </row>
    <row r="674" spans="31:91" s="220" customFormat="1" x14ac:dyDescent="0.2">
      <c r="AE674" s="219"/>
      <c r="AF674" s="219"/>
      <c r="AG674" s="219"/>
      <c r="AH674" s="219"/>
      <c r="AI674" s="219"/>
      <c r="AJ674" s="219"/>
      <c r="AK674" s="219"/>
      <c r="AL674" s="219"/>
      <c r="AM674" s="219"/>
      <c r="AN674" s="219"/>
      <c r="AO674" s="219"/>
      <c r="AP674" s="219"/>
      <c r="AQ674" s="219"/>
      <c r="AR674" s="219"/>
      <c r="AS674" s="219"/>
      <c r="AT674" s="219"/>
      <c r="AU674" s="219"/>
      <c r="AV674" s="219"/>
      <c r="AW674" s="219"/>
      <c r="AX674" s="219"/>
      <c r="AY674" s="219"/>
      <c r="AZ674" s="219"/>
      <c r="BA674" s="219"/>
      <c r="BB674" s="219"/>
      <c r="BC674" s="219"/>
      <c r="BD674" s="219"/>
      <c r="BE674" s="219"/>
      <c r="BF674" s="219"/>
      <c r="BG674" s="219"/>
      <c r="BH674" s="219"/>
      <c r="BI674" s="219"/>
      <c r="BJ674" s="219"/>
      <c r="BK674" s="219"/>
      <c r="BL674" s="219"/>
      <c r="BM674" s="219"/>
      <c r="BN674" s="219"/>
      <c r="BO674" s="219"/>
      <c r="BP674" s="219"/>
      <c r="BQ674" s="219"/>
      <c r="BR674" s="219"/>
      <c r="BS674" s="219"/>
      <c r="BT674" s="219"/>
      <c r="BU674" s="219"/>
      <c r="BV674" s="219"/>
      <c r="BW674" s="219"/>
      <c r="BX674" s="219"/>
      <c r="BY674" s="219"/>
      <c r="BZ674" s="219"/>
      <c r="CA674" s="219"/>
      <c r="CB674" s="219"/>
      <c r="CC674" s="219"/>
      <c r="CD674" s="219"/>
      <c r="CE674" s="219"/>
      <c r="CF674" s="219"/>
      <c r="CG674" s="219"/>
      <c r="CH674" s="219"/>
      <c r="CI674" s="219"/>
      <c r="CJ674" s="219"/>
      <c r="CK674" s="219"/>
      <c r="CL674" s="219"/>
      <c r="CM674" s="219"/>
    </row>
    <row r="675" spans="31:91" s="220" customFormat="1" x14ac:dyDescent="0.2">
      <c r="AE675" s="219"/>
      <c r="AF675" s="219"/>
      <c r="AG675" s="219"/>
      <c r="AH675" s="219"/>
      <c r="AI675" s="219"/>
      <c r="AJ675" s="219"/>
      <c r="AK675" s="219"/>
      <c r="AL675" s="219"/>
      <c r="AM675" s="219"/>
      <c r="AN675" s="219"/>
      <c r="AO675" s="219"/>
      <c r="AP675" s="219"/>
      <c r="AQ675" s="219"/>
      <c r="AR675" s="219"/>
      <c r="AS675" s="219"/>
      <c r="AT675" s="219"/>
      <c r="AU675" s="219"/>
      <c r="AV675" s="219"/>
      <c r="AW675" s="219"/>
      <c r="AX675" s="219"/>
      <c r="AY675" s="219"/>
      <c r="AZ675" s="219"/>
      <c r="BA675" s="219"/>
      <c r="BB675" s="219"/>
      <c r="BC675" s="219"/>
      <c r="BD675" s="219"/>
      <c r="BE675" s="219"/>
      <c r="BF675" s="219"/>
      <c r="BG675" s="219"/>
      <c r="BH675" s="219"/>
      <c r="BI675" s="219"/>
      <c r="BJ675" s="219"/>
      <c r="BK675" s="219"/>
      <c r="BL675" s="219"/>
      <c r="BM675" s="219"/>
      <c r="BN675" s="219"/>
      <c r="BO675" s="219"/>
      <c r="BP675" s="219"/>
      <c r="BQ675" s="219"/>
      <c r="BR675" s="219"/>
      <c r="BS675" s="219"/>
      <c r="BT675" s="219"/>
      <c r="BU675" s="219"/>
      <c r="BV675" s="219"/>
      <c r="BW675" s="219"/>
      <c r="BX675" s="219"/>
      <c r="BY675" s="219"/>
      <c r="BZ675" s="219"/>
      <c r="CA675" s="219"/>
      <c r="CB675" s="219"/>
      <c r="CC675" s="219"/>
      <c r="CD675" s="219"/>
      <c r="CE675" s="219"/>
      <c r="CF675" s="219"/>
      <c r="CG675" s="219"/>
      <c r="CH675" s="219"/>
      <c r="CI675" s="219"/>
      <c r="CJ675" s="219"/>
      <c r="CK675" s="219"/>
      <c r="CL675" s="219"/>
      <c r="CM675" s="219"/>
    </row>
    <row r="676" spans="31:91" s="220" customFormat="1" x14ac:dyDescent="0.2">
      <c r="AE676" s="219"/>
      <c r="AF676" s="219"/>
      <c r="AG676" s="219"/>
      <c r="AH676" s="219"/>
      <c r="AI676" s="219"/>
      <c r="AJ676" s="219"/>
      <c r="AK676" s="219"/>
      <c r="AL676" s="219"/>
      <c r="AM676" s="219"/>
      <c r="AN676" s="219"/>
      <c r="AO676" s="219"/>
      <c r="AP676" s="219"/>
      <c r="AQ676" s="219"/>
      <c r="AR676" s="219"/>
      <c r="AS676" s="219"/>
      <c r="AT676" s="219"/>
      <c r="AU676" s="219"/>
      <c r="AV676" s="219"/>
      <c r="AW676" s="219"/>
      <c r="AX676" s="219"/>
      <c r="AY676" s="219"/>
      <c r="AZ676" s="219"/>
      <c r="BA676" s="219"/>
      <c r="BB676" s="219"/>
      <c r="BC676" s="219"/>
      <c r="BD676" s="219"/>
      <c r="BE676" s="219"/>
      <c r="BF676" s="219"/>
      <c r="BG676" s="219"/>
      <c r="BH676" s="219"/>
      <c r="BI676" s="219"/>
      <c r="BJ676" s="219"/>
      <c r="BK676" s="219"/>
      <c r="BL676" s="219"/>
      <c r="BM676" s="219"/>
      <c r="BN676" s="219"/>
      <c r="BO676" s="219"/>
      <c r="BP676" s="219"/>
      <c r="BQ676" s="219"/>
      <c r="BR676" s="219"/>
      <c r="BS676" s="219"/>
      <c r="BT676" s="219"/>
      <c r="BU676" s="219"/>
      <c r="BV676" s="219"/>
      <c r="BW676" s="219"/>
      <c r="BX676" s="219"/>
      <c r="BY676" s="219"/>
      <c r="BZ676" s="219"/>
      <c r="CA676" s="219"/>
      <c r="CB676" s="219"/>
      <c r="CC676" s="219"/>
      <c r="CD676" s="219"/>
      <c r="CE676" s="219"/>
      <c r="CF676" s="219"/>
      <c r="CG676" s="219"/>
      <c r="CH676" s="219"/>
      <c r="CI676" s="219"/>
      <c r="CJ676" s="219"/>
      <c r="CK676" s="219"/>
      <c r="CL676" s="219"/>
      <c r="CM676" s="219"/>
    </row>
    <row r="677" spans="31:91" s="220" customFormat="1" x14ac:dyDescent="0.2">
      <c r="AE677" s="219"/>
      <c r="AF677" s="219"/>
      <c r="AG677" s="219"/>
      <c r="AH677" s="219"/>
      <c r="AI677" s="219"/>
      <c r="AJ677" s="219"/>
      <c r="AK677" s="219"/>
      <c r="AL677" s="219"/>
      <c r="AM677" s="219"/>
      <c r="AN677" s="219"/>
      <c r="AO677" s="219"/>
      <c r="AP677" s="219"/>
      <c r="AQ677" s="219"/>
      <c r="AR677" s="219"/>
      <c r="AS677" s="219"/>
      <c r="AT677" s="219"/>
      <c r="AU677" s="219"/>
      <c r="AV677" s="219"/>
      <c r="AW677" s="219"/>
      <c r="AX677" s="219"/>
      <c r="AY677" s="219"/>
      <c r="AZ677" s="219"/>
      <c r="BA677" s="219"/>
      <c r="BB677" s="219"/>
      <c r="BC677" s="219"/>
      <c r="BD677" s="219"/>
      <c r="BE677" s="219"/>
      <c r="BF677" s="219"/>
      <c r="BG677" s="219"/>
      <c r="BH677" s="219"/>
      <c r="BI677" s="219"/>
      <c r="BJ677" s="219"/>
      <c r="BK677" s="219"/>
      <c r="BL677" s="219"/>
      <c r="BM677" s="219"/>
      <c r="BN677" s="219"/>
      <c r="BO677" s="219"/>
      <c r="BP677" s="219"/>
      <c r="BQ677" s="219"/>
      <c r="BR677" s="219"/>
      <c r="BS677" s="219"/>
      <c r="BT677" s="219"/>
      <c r="BU677" s="219"/>
      <c r="BV677" s="219"/>
      <c r="BW677" s="219"/>
      <c r="BX677" s="219"/>
      <c r="BY677" s="219"/>
      <c r="BZ677" s="219"/>
      <c r="CA677" s="219"/>
      <c r="CB677" s="219"/>
      <c r="CC677" s="219"/>
      <c r="CD677" s="219"/>
      <c r="CE677" s="219"/>
      <c r="CF677" s="219"/>
      <c r="CG677" s="219"/>
      <c r="CH677" s="219"/>
      <c r="CI677" s="219"/>
      <c r="CJ677" s="219"/>
      <c r="CK677" s="219"/>
      <c r="CL677" s="219"/>
      <c r="CM677" s="219"/>
    </row>
    <row r="678" spans="31:91" s="220" customFormat="1" x14ac:dyDescent="0.2">
      <c r="AE678" s="219"/>
      <c r="AF678" s="219"/>
      <c r="AG678" s="219"/>
      <c r="AH678" s="219"/>
      <c r="AI678" s="219"/>
      <c r="AJ678" s="219"/>
      <c r="AK678" s="219"/>
      <c r="AL678" s="219"/>
      <c r="AM678" s="219"/>
      <c r="AN678" s="219"/>
      <c r="AO678" s="219"/>
      <c r="AP678" s="219"/>
      <c r="AQ678" s="219"/>
      <c r="AR678" s="219"/>
      <c r="AS678" s="219"/>
      <c r="AT678" s="219"/>
      <c r="AU678" s="219"/>
      <c r="AV678" s="219"/>
      <c r="AW678" s="219"/>
      <c r="AX678" s="219"/>
      <c r="AY678" s="219"/>
      <c r="AZ678" s="219"/>
      <c r="BA678" s="219"/>
      <c r="BB678" s="219"/>
      <c r="BC678" s="219"/>
      <c r="BD678" s="219"/>
      <c r="BE678" s="219"/>
      <c r="BF678" s="219"/>
      <c r="BG678" s="219"/>
      <c r="BH678" s="219"/>
      <c r="BI678" s="219"/>
      <c r="BJ678" s="219"/>
      <c r="BK678" s="219"/>
      <c r="BL678" s="219"/>
      <c r="BM678" s="219"/>
      <c r="BN678" s="219"/>
      <c r="BO678" s="219"/>
      <c r="BP678" s="219"/>
      <c r="BQ678" s="219"/>
      <c r="BR678" s="219"/>
      <c r="BS678" s="219"/>
      <c r="BT678" s="219"/>
      <c r="BU678" s="219"/>
      <c r="BV678" s="219"/>
      <c r="BW678" s="219"/>
      <c r="BX678" s="219"/>
      <c r="BY678" s="219"/>
      <c r="BZ678" s="219"/>
      <c r="CA678" s="219"/>
      <c r="CB678" s="219"/>
      <c r="CC678" s="219"/>
      <c r="CD678" s="219"/>
      <c r="CE678" s="219"/>
      <c r="CF678" s="219"/>
      <c r="CG678" s="219"/>
      <c r="CH678" s="219"/>
      <c r="CI678" s="219"/>
      <c r="CJ678" s="219"/>
      <c r="CK678" s="219"/>
      <c r="CL678" s="219"/>
      <c r="CM678" s="219"/>
    </row>
    <row r="679" spans="31:91" s="220" customFormat="1" x14ac:dyDescent="0.2">
      <c r="AE679" s="219"/>
      <c r="AF679" s="219"/>
      <c r="AG679" s="219"/>
      <c r="AH679" s="219"/>
      <c r="AI679" s="219"/>
      <c r="AJ679" s="219"/>
      <c r="AK679" s="219"/>
      <c r="AL679" s="219"/>
      <c r="AM679" s="219"/>
      <c r="AN679" s="219"/>
      <c r="AO679" s="219"/>
      <c r="AP679" s="219"/>
      <c r="AQ679" s="219"/>
      <c r="AR679" s="219"/>
      <c r="AS679" s="219"/>
      <c r="AT679" s="219"/>
      <c r="AU679" s="219"/>
      <c r="AV679" s="219"/>
      <c r="AW679" s="219"/>
      <c r="AX679" s="219"/>
      <c r="AY679" s="219"/>
      <c r="AZ679" s="219"/>
      <c r="BA679" s="219"/>
      <c r="BB679" s="219"/>
      <c r="BC679" s="219"/>
      <c r="BD679" s="219"/>
      <c r="BE679" s="219"/>
      <c r="BF679" s="219"/>
      <c r="BG679" s="219"/>
      <c r="BH679" s="219"/>
      <c r="BI679" s="219"/>
      <c r="BJ679" s="219"/>
      <c r="BK679" s="219"/>
      <c r="BL679" s="219"/>
      <c r="BM679" s="219"/>
      <c r="BN679" s="219"/>
      <c r="BO679" s="219"/>
      <c r="BP679" s="219"/>
      <c r="BQ679" s="219"/>
      <c r="BR679" s="219"/>
      <c r="BS679" s="219"/>
      <c r="BT679" s="219"/>
      <c r="BU679" s="219"/>
      <c r="BV679" s="219"/>
      <c r="BW679" s="219"/>
      <c r="BX679" s="219"/>
      <c r="BY679" s="219"/>
      <c r="BZ679" s="219"/>
      <c r="CA679" s="219"/>
      <c r="CB679" s="219"/>
      <c r="CC679" s="219"/>
      <c r="CD679" s="219"/>
      <c r="CE679" s="219"/>
      <c r="CF679" s="219"/>
      <c r="CG679" s="219"/>
      <c r="CH679" s="219"/>
      <c r="CI679" s="219"/>
      <c r="CJ679" s="219"/>
      <c r="CK679" s="219"/>
      <c r="CL679" s="219"/>
      <c r="CM679" s="219"/>
    </row>
    <row r="680" spans="31:91" s="220" customFormat="1" x14ac:dyDescent="0.2">
      <c r="AE680" s="219"/>
      <c r="AF680" s="219"/>
      <c r="AG680" s="219"/>
      <c r="AH680" s="219"/>
      <c r="AI680" s="219"/>
      <c r="AJ680" s="219"/>
      <c r="AK680" s="219"/>
      <c r="AL680" s="219"/>
      <c r="AM680" s="219"/>
      <c r="AN680" s="219"/>
      <c r="AO680" s="219"/>
      <c r="AP680" s="219"/>
      <c r="AQ680" s="219"/>
      <c r="AR680" s="219"/>
      <c r="AS680" s="219"/>
      <c r="AT680" s="219"/>
      <c r="AU680" s="219"/>
      <c r="AV680" s="219"/>
      <c r="AW680" s="219"/>
      <c r="AX680" s="219"/>
      <c r="AY680" s="219"/>
      <c r="AZ680" s="219"/>
      <c r="BA680" s="219"/>
      <c r="BB680" s="219"/>
      <c r="BC680" s="219"/>
      <c r="BD680" s="219"/>
      <c r="BE680" s="219"/>
      <c r="BF680" s="219"/>
      <c r="BG680" s="219"/>
      <c r="BH680" s="219"/>
      <c r="BI680" s="219"/>
      <c r="BJ680" s="219"/>
      <c r="BK680" s="219"/>
      <c r="BL680" s="219"/>
      <c r="BM680" s="219"/>
      <c r="BN680" s="219"/>
      <c r="BO680" s="219"/>
      <c r="BP680" s="219"/>
      <c r="BQ680" s="219"/>
      <c r="BR680" s="219"/>
      <c r="BS680" s="219"/>
      <c r="BT680" s="219"/>
      <c r="BU680" s="219"/>
      <c r="BV680" s="219"/>
      <c r="BW680" s="219"/>
      <c r="BX680" s="219"/>
      <c r="BY680" s="219"/>
      <c r="BZ680" s="219"/>
      <c r="CA680" s="219"/>
      <c r="CB680" s="219"/>
      <c r="CC680" s="219"/>
      <c r="CD680" s="219"/>
      <c r="CE680" s="219"/>
      <c r="CF680" s="219"/>
      <c r="CG680" s="219"/>
      <c r="CH680" s="219"/>
      <c r="CI680" s="219"/>
      <c r="CJ680" s="219"/>
      <c r="CK680" s="219"/>
      <c r="CL680" s="219"/>
      <c r="CM680" s="219"/>
    </row>
    <row r="681" spans="31:91" s="220" customFormat="1" x14ac:dyDescent="0.2">
      <c r="AE681" s="219"/>
      <c r="AF681" s="219"/>
      <c r="AG681" s="219"/>
      <c r="AH681" s="219"/>
      <c r="AI681" s="219"/>
      <c r="AJ681" s="219"/>
      <c r="AK681" s="219"/>
      <c r="AL681" s="219"/>
      <c r="AM681" s="219"/>
      <c r="AN681" s="219"/>
      <c r="AO681" s="219"/>
      <c r="AP681" s="219"/>
      <c r="AQ681" s="219"/>
      <c r="AR681" s="219"/>
      <c r="AS681" s="219"/>
      <c r="AT681" s="219"/>
      <c r="AU681" s="219"/>
      <c r="AV681" s="219"/>
      <c r="AW681" s="219"/>
      <c r="AX681" s="219"/>
      <c r="AY681" s="219"/>
      <c r="AZ681" s="219"/>
      <c r="BA681" s="219"/>
      <c r="BB681" s="219"/>
      <c r="BC681" s="219"/>
      <c r="BD681" s="219"/>
      <c r="BE681" s="219"/>
      <c r="BF681" s="219"/>
      <c r="BG681" s="219"/>
      <c r="BH681" s="219"/>
      <c r="BI681" s="219"/>
      <c r="BJ681" s="219"/>
      <c r="BK681" s="219"/>
      <c r="BL681" s="219"/>
      <c r="BM681" s="219"/>
      <c r="BN681" s="219"/>
      <c r="BO681" s="219"/>
      <c r="BP681" s="219"/>
      <c r="BQ681" s="219"/>
      <c r="BR681" s="219"/>
      <c r="BS681" s="219"/>
      <c r="BT681" s="219"/>
      <c r="BU681" s="219"/>
      <c r="BV681" s="219"/>
      <c r="BW681" s="219"/>
      <c r="BX681" s="219"/>
      <c r="BY681" s="219"/>
      <c r="BZ681" s="219"/>
      <c r="CA681" s="219"/>
      <c r="CB681" s="219"/>
      <c r="CC681" s="219"/>
      <c r="CD681" s="219"/>
      <c r="CE681" s="219"/>
      <c r="CF681" s="219"/>
      <c r="CG681" s="219"/>
      <c r="CH681" s="219"/>
      <c r="CI681" s="219"/>
      <c r="CJ681" s="219"/>
      <c r="CK681" s="219"/>
      <c r="CL681" s="219"/>
      <c r="CM681" s="219"/>
    </row>
    <row r="682" spans="31:91" s="220" customFormat="1" x14ac:dyDescent="0.2">
      <c r="AE682" s="219"/>
      <c r="AF682" s="219"/>
      <c r="AG682" s="219"/>
      <c r="AH682" s="219"/>
      <c r="AI682" s="219"/>
      <c r="AJ682" s="219"/>
      <c r="AK682" s="219"/>
      <c r="AL682" s="219"/>
      <c r="AM682" s="219"/>
      <c r="AN682" s="219"/>
      <c r="AO682" s="219"/>
      <c r="AP682" s="219"/>
      <c r="AQ682" s="219"/>
      <c r="AR682" s="219"/>
      <c r="AS682" s="219"/>
      <c r="AT682" s="219"/>
      <c r="AU682" s="219"/>
      <c r="AV682" s="219"/>
      <c r="AW682" s="219"/>
      <c r="AX682" s="219"/>
      <c r="AY682" s="219"/>
      <c r="AZ682" s="219"/>
      <c r="BA682" s="219"/>
      <c r="BB682" s="219"/>
      <c r="BC682" s="219"/>
      <c r="BD682" s="219"/>
      <c r="BE682" s="219"/>
      <c r="BF682" s="219"/>
      <c r="BG682" s="219"/>
      <c r="BH682" s="219"/>
      <c r="BI682" s="219"/>
      <c r="BJ682" s="219"/>
      <c r="BK682" s="219"/>
      <c r="BL682" s="219"/>
      <c r="BM682" s="219"/>
      <c r="BN682" s="219"/>
      <c r="BO682" s="219"/>
      <c r="BP682" s="219"/>
      <c r="BQ682" s="219"/>
      <c r="BR682" s="219"/>
      <c r="BS682" s="219"/>
      <c r="BT682" s="219"/>
      <c r="BU682" s="219"/>
      <c r="BV682" s="219"/>
      <c r="BW682" s="219"/>
      <c r="BX682" s="219"/>
      <c r="BY682" s="219"/>
      <c r="BZ682" s="219"/>
      <c r="CA682" s="219"/>
      <c r="CB682" s="219"/>
      <c r="CC682" s="219"/>
      <c r="CD682" s="219"/>
      <c r="CE682" s="219"/>
      <c r="CF682" s="219"/>
      <c r="CG682" s="219"/>
      <c r="CH682" s="219"/>
      <c r="CI682" s="219"/>
      <c r="CJ682" s="219"/>
      <c r="CK682" s="219"/>
      <c r="CL682" s="219"/>
      <c r="CM682" s="219"/>
    </row>
    <row r="683" spans="31:91" s="220" customFormat="1" x14ac:dyDescent="0.2">
      <c r="AE683" s="219"/>
      <c r="AF683" s="219"/>
      <c r="AG683" s="219"/>
      <c r="AH683" s="219"/>
      <c r="AI683" s="219"/>
      <c r="AJ683" s="219"/>
      <c r="AK683" s="219"/>
      <c r="AL683" s="219"/>
      <c r="AM683" s="219"/>
      <c r="AN683" s="219"/>
      <c r="AO683" s="219"/>
      <c r="AP683" s="219"/>
      <c r="AQ683" s="219"/>
      <c r="AR683" s="219"/>
      <c r="AS683" s="219"/>
      <c r="AT683" s="219"/>
      <c r="AU683" s="219"/>
      <c r="AV683" s="219"/>
      <c r="AW683" s="219"/>
      <c r="AX683" s="219"/>
      <c r="AY683" s="219"/>
      <c r="AZ683" s="219"/>
      <c r="BA683" s="219"/>
      <c r="BB683" s="219"/>
      <c r="BC683" s="219"/>
      <c r="BD683" s="219"/>
      <c r="BE683" s="219"/>
      <c r="BF683" s="219"/>
      <c r="BG683" s="219"/>
      <c r="BH683" s="219"/>
      <c r="BI683" s="219"/>
      <c r="BJ683" s="219"/>
      <c r="BK683" s="219"/>
      <c r="BL683" s="219"/>
      <c r="BM683" s="219"/>
      <c r="BN683" s="219"/>
      <c r="BO683" s="219"/>
      <c r="BP683" s="219"/>
      <c r="BQ683" s="219"/>
      <c r="BR683" s="219"/>
      <c r="BS683" s="219"/>
      <c r="BT683" s="219"/>
      <c r="BU683" s="219"/>
      <c r="BV683" s="219"/>
      <c r="BW683" s="219"/>
      <c r="BX683" s="219"/>
      <c r="BY683" s="219"/>
      <c r="BZ683" s="219"/>
      <c r="CA683" s="219"/>
      <c r="CB683" s="219"/>
      <c r="CC683" s="219"/>
      <c r="CD683" s="219"/>
      <c r="CE683" s="219"/>
      <c r="CF683" s="219"/>
      <c r="CG683" s="219"/>
      <c r="CH683" s="219"/>
      <c r="CI683" s="219"/>
      <c r="CJ683" s="219"/>
      <c r="CK683" s="219"/>
      <c r="CL683" s="219"/>
      <c r="CM683" s="219"/>
    </row>
    <row r="684" spans="31:91" s="220" customFormat="1" x14ac:dyDescent="0.2">
      <c r="AE684" s="219"/>
      <c r="AF684" s="219"/>
      <c r="AG684" s="219"/>
      <c r="AH684" s="219"/>
      <c r="AI684" s="219"/>
      <c r="AJ684" s="219"/>
      <c r="AK684" s="219"/>
      <c r="AL684" s="219"/>
      <c r="AM684" s="219"/>
      <c r="AN684" s="219"/>
      <c r="AO684" s="219"/>
      <c r="AP684" s="219"/>
      <c r="AQ684" s="219"/>
      <c r="AR684" s="219"/>
      <c r="AS684" s="219"/>
      <c r="AT684" s="219"/>
      <c r="AU684" s="219"/>
      <c r="AV684" s="219"/>
      <c r="AW684" s="219"/>
      <c r="AX684" s="219"/>
      <c r="AY684" s="219"/>
      <c r="AZ684" s="219"/>
      <c r="BA684" s="219"/>
      <c r="BB684" s="219"/>
      <c r="BC684" s="219"/>
      <c r="BD684" s="219"/>
      <c r="BE684" s="219"/>
      <c r="BF684" s="219"/>
      <c r="BG684" s="219"/>
      <c r="BH684" s="219"/>
      <c r="BI684" s="219"/>
      <c r="BJ684" s="219"/>
      <c r="BK684" s="219"/>
      <c r="BL684" s="219"/>
      <c r="BM684" s="219"/>
      <c r="BN684" s="219"/>
      <c r="BO684" s="219"/>
      <c r="BP684" s="219"/>
      <c r="BQ684" s="219"/>
      <c r="BR684" s="219"/>
      <c r="BS684" s="219"/>
      <c r="BT684" s="219"/>
      <c r="BU684" s="219"/>
      <c r="BV684" s="219"/>
      <c r="BW684" s="219"/>
      <c r="BX684" s="219"/>
      <c r="BY684" s="219"/>
      <c r="BZ684" s="219"/>
      <c r="CA684" s="219"/>
      <c r="CB684" s="219"/>
      <c r="CC684" s="219"/>
      <c r="CD684" s="219"/>
      <c r="CE684" s="219"/>
      <c r="CF684" s="219"/>
      <c r="CG684" s="219"/>
      <c r="CH684" s="219"/>
      <c r="CI684" s="219"/>
      <c r="CJ684" s="219"/>
      <c r="CK684" s="219"/>
      <c r="CL684" s="219"/>
      <c r="CM684" s="219"/>
    </row>
    <row r="685" spans="31:91" s="220" customFormat="1" x14ac:dyDescent="0.2">
      <c r="AE685" s="219"/>
      <c r="AF685" s="219"/>
      <c r="AG685" s="219"/>
      <c r="AH685" s="219"/>
      <c r="AI685" s="219"/>
      <c r="AJ685" s="219"/>
      <c r="AK685" s="219"/>
      <c r="AL685" s="219"/>
      <c r="AM685" s="219"/>
      <c r="AN685" s="219"/>
      <c r="AO685" s="219"/>
      <c r="AP685" s="219"/>
      <c r="AQ685" s="219"/>
      <c r="AR685" s="219"/>
      <c r="AS685" s="219"/>
      <c r="AT685" s="219"/>
      <c r="AU685" s="219"/>
      <c r="AV685" s="219"/>
      <c r="AW685" s="219"/>
      <c r="AX685" s="219"/>
      <c r="AY685" s="219"/>
      <c r="AZ685" s="219"/>
      <c r="BA685" s="219"/>
      <c r="BB685" s="219"/>
      <c r="BC685" s="219"/>
      <c r="BD685" s="219"/>
      <c r="BE685" s="219"/>
      <c r="BF685" s="219"/>
      <c r="BG685" s="219"/>
      <c r="BH685" s="219"/>
      <c r="BI685" s="219"/>
      <c r="BJ685" s="219"/>
      <c r="BK685" s="219"/>
      <c r="BL685" s="219"/>
      <c r="BM685" s="219"/>
      <c r="BN685" s="219"/>
      <c r="BO685" s="219"/>
      <c r="BP685" s="219"/>
      <c r="BQ685" s="219"/>
      <c r="BR685" s="219"/>
      <c r="BS685" s="219"/>
      <c r="BT685" s="219"/>
      <c r="BU685" s="219"/>
      <c r="BV685" s="219"/>
      <c r="BW685" s="219"/>
      <c r="BX685" s="219"/>
      <c r="BY685" s="219"/>
      <c r="BZ685" s="219"/>
      <c r="CA685" s="219"/>
      <c r="CB685" s="219"/>
      <c r="CC685" s="219"/>
      <c r="CD685" s="219"/>
      <c r="CE685" s="219"/>
      <c r="CF685" s="219"/>
      <c r="CG685" s="219"/>
      <c r="CH685" s="219"/>
      <c r="CI685" s="219"/>
      <c r="CJ685" s="219"/>
      <c r="CK685" s="219"/>
      <c r="CL685" s="219"/>
      <c r="CM685" s="219"/>
    </row>
    <row r="686" spans="31:91" s="220" customFormat="1" x14ac:dyDescent="0.2">
      <c r="AE686" s="219"/>
      <c r="AF686" s="219"/>
      <c r="AG686" s="219"/>
      <c r="AH686" s="219"/>
      <c r="AI686" s="219"/>
      <c r="AJ686" s="219"/>
      <c r="AK686" s="219"/>
      <c r="AL686" s="219"/>
      <c r="AM686" s="219"/>
      <c r="AN686" s="219"/>
      <c r="AO686" s="219"/>
      <c r="AP686" s="219"/>
      <c r="AQ686" s="219"/>
      <c r="AR686" s="219"/>
      <c r="AS686" s="219"/>
      <c r="AT686" s="219"/>
      <c r="AU686" s="219"/>
      <c r="AV686" s="219"/>
      <c r="AW686" s="219"/>
      <c r="AX686" s="219"/>
      <c r="AY686" s="219"/>
      <c r="AZ686" s="219"/>
      <c r="BA686" s="219"/>
      <c r="BB686" s="219"/>
      <c r="BC686" s="219"/>
      <c r="BD686" s="219"/>
      <c r="BE686" s="219"/>
      <c r="BF686" s="219"/>
      <c r="BG686" s="219"/>
      <c r="BH686" s="219"/>
      <c r="BI686" s="219"/>
      <c r="BJ686" s="219"/>
      <c r="BK686" s="219"/>
      <c r="BL686" s="219"/>
      <c r="BM686" s="219"/>
      <c r="BN686" s="219"/>
      <c r="BO686" s="219"/>
      <c r="BP686" s="219"/>
      <c r="BQ686" s="219"/>
      <c r="BR686" s="219"/>
      <c r="BS686" s="219"/>
      <c r="BT686" s="219"/>
      <c r="BU686" s="219"/>
      <c r="BV686" s="219"/>
      <c r="BW686" s="219"/>
      <c r="BX686" s="219"/>
      <c r="BY686" s="219"/>
      <c r="BZ686" s="219"/>
      <c r="CA686" s="219"/>
      <c r="CB686" s="219"/>
      <c r="CC686" s="219"/>
      <c r="CD686" s="219"/>
      <c r="CE686" s="219"/>
      <c r="CF686" s="219"/>
      <c r="CG686" s="219"/>
      <c r="CH686" s="219"/>
      <c r="CI686" s="219"/>
      <c r="CJ686" s="219"/>
      <c r="CK686" s="219"/>
      <c r="CL686" s="219"/>
      <c r="CM686" s="219"/>
    </row>
    <row r="687" spans="31:91" s="220" customFormat="1" x14ac:dyDescent="0.2">
      <c r="AE687" s="219"/>
      <c r="AF687" s="219"/>
      <c r="AG687" s="219"/>
      <c r="AH687" s="219"/>
      <c r="AI687" s="219"/>
      <c r="AJ687" s="219"/>
      <c r="AK687" s="219"/>
      <c r="AL687" s="219"/>
      <c r="AM687" s="219"/>
      <c r="AN687" s="219"/>
      <c r="AO687" s="219"/>
      <c r="AP687" s="219"/>
      <c r="AQ687" s="219"/>
      <c r="AR687" s="219"/>
      <c r="AS687" s="219"/>
      <c r="AT687" s="219"/>
      <c r="AU687" s="219"/>
      <c r="AV687" s="219"/>
      <c r="AW687" s="219"/>
      <c r="AX687" s="219"/>
      <c r="AY687" s="219"/>
      <c r="AZ687" s="219"/>
      <c r="BA687" s="219"/>
      <c r="BB687" s="219"/>
      <c r="BC687" s="219"/>
      <c r="BD687" s="219"/>
      <c r="BE687" s="219"/>
      <c r="BF687" s="219"/>
      <c r="BG687" s="219"/>
      <c r="BH687" s="219"/>
      <c r="BI687" s="219"/>
      <c r="BJ687" s="219"/>
      <c r="BK687" s="219"/>
      <c r="BL687" s="219"/>
      <c r="BM687" s="219"/>
      <c r="BN687" s="219"/>
      <c r="BO687" s="219"/>
      <c r="BP687" s="219"/>
      <c r="BQ687" s="219"/>
      <c r="BR687" s="219"/>
      <c r="BS687" s="219"/>
      <c r="BT687" s="219"/>
      <c r="BU687" s="219"/>
      <c r="BV687" s="219"/>
      <c r="BW687" s="219"/>
      <c r="BX687" s="219"/>
      <c r="BY687" s="219"/>
      <c r="BZ687" s="219"/>
      <c r="CA687" s="219"/>
      <c r="CB687" s="219"/>
      <c r="CC687" s="219"/>
      <c r="CD687" s="219"/>
      <c r="CE687" s="219"/>
      <c r="CF687" s="219"/>
      <c r="CG687" s="219"/>
      <c r="CH687" s="219"/>
      <c r="CI687" s="219"/>
      <c r="CJ687" s="219"/>
      <c r="CK687" s="219"/>
      <c r="CL687" s="219"/>
      <c r="CM687" s="219"/>
    </row>
    <row r="688" spans="31:91" s="220" customFormat="1" x14ac:dyDescent="0.2">
      <c r="AE688" s="219"/>
      <c r="AF688" s="219"/>
      <c r="AG688" s="219"/>
      <c r="AH688" s="219"/>
      <c r="AI688" s="219"/>
      <c r="AJ688" s="219"/>
      <c r="AK688" s="219"/>
      <c r="AL688" s="219"/>
      <c r="AM688" s="219"/>
      <c r="AN688" s="219"/>
      <c r="AO688" s="219"/>
      <c r="AP688" s="219"/>
      <c r="AQ688" s="219"/>
      <c r="AR688" s="219"/>
      <c r="AS688" s="219"/>
      <c r="AT688" s="219"/>
      <c r="AU688" s="219"/>
      <c r="AV688" s="219"/>
      <c r="AW688" s="219"/>
      <c r="AX688" s="219"/>
      <c r="AY688" s="219"/>
      <c r="AZ688" s="219"/>
      <c r="BA688" s="219"/>
      <c r="BB688" s="219"/>
      <c r="BC688" s="219"/>
      <c r="BD688" s="219"/>
      <c r="BE688" s="219"/>
      <c r="BF688" s="219"/>
      <c r="BG688" s="219"/>
      <c r="BH688" s="219"/>
      <c r="BI688" s="219"/>
      <c r="BJ688" s="219"/>
      <c r="BK688" s="219"/>
      <c r="BL688" s="219"/>
      <c r="BM688" s="219"/>
      <c r="BN688" s="219"/>
      <c r="BO688" s="219"/>
      <c r="BP688" s="219"/>
      <c r="BQ688" s="219"/>
      <c r="BR688" s="219"/>
      <c r="BS688" s="219"/>
      <c r="BT688" s="219"/>
      <c r="BU688" s="219"/>
      <c r="BV688" s="219"/>
      <c r="BW688" s="219"/>
      <c r="BX688" s="219"/>
      <c r="BY688" s="219"/>
      <c r="BZ688" s="219"/>
      <c r="CA688" s="219"/>
      <c r="CB688" s="219"/>
      <c r="CC688" s="219"/>
      <c r="CD688" s="219"/>
      <c r="CE688" s="219"/>
      <c r="CF688" s="219"/>
      <c r="CG688" s="219"/>
      <c r="CH688" s="219"/>
      <c r="CI688" s="219"/>
      <c r="CJ688" s="219"/>
      <c r="CK688" s="219"/>
      <c r="CL688" s="219"/>
      <c r="CM688" s="219"/>
    </row>
    <row r="689" spans="31:91" s="220" customFormat="1" x14ac:dyDescent="0.2">
      <c r="AE689" s="219"/>
      <c r="AF689" s="219"/>
      <c r="AG689" s="219"/>
      <c r="AH689" s="219"/>
      <c r="AI689" s="219"/>
      <c r="AJ689" s="219"/>
      <c r="AK689" s="219"/>
      <c r="AL689" s="219"/>
      <c r="AM689" s="219"/>
      <c r="AN689" s="219"/>
      <c r="AO689" s="219"/>
      <c r="AP689" s="219"/>
      <c r="AQ689" s="219"/>
      <c r="AR689" s="219"/>
      <c r="AS689" s="219"/>
      <c r="AT689" s="219"/>
      <c r="AU689" s="219"/>
      <c r="AV689" s="219"/>
      <c r="AW689" s="219"/>
      <c r="AX689" s="219"/>
      <c r="AY689" s="219"/>
      <c r="AZ689" s="219"/>
      <c r="BA689" s="219"/>
      <c r="BB689" s="219"/>
      <c r="BC689" s="219"/>
      <c r="BD689" s="219"/>
      <c r="BE689" s="219"/>
      <c r="BF689" s="219"/>
      <c r="BG689" s="219"/>
      <c r="BH689" s="219"/>
      <c r="BI689" s="219"/>
      <c r="BJ689" s="219"/>
      <c r="BK689" s="219"/>
      <c r="BL689" s="219"/>
      <c r="BM689" s="219"/>
      <c r="BN689" s="219"/>
      <c r="BO689" s="219"/>
      <c r="BP689" s="219"/>
      <c r="BQ689" s="219"/>
      <c r="BR689" s="219"/>
      <c r="BS689" s="219"/>
      <c r="BT689" s="219"/>
      <c r="BU689" s="219"/>
      <c r="BV689" s="219"/>
      <c r="BW689" s="219"/>
      <c r="BX689" s="219"/>
      <c r="BY689" s="219"/>
      <c r="BZ689" s="219"/>
      <c r="CA689" s="219"/>
      <c r="CB689" s="219"/>
      <c r="CC689" s="219"/>
      <c r="CD689" s="219"/>
      <c r="CE689" s="219"/>
      <c r="CF689" s="219"/>
      <c r="CG689" s="219"/>
      <c r="CH689" s="219"/>
      <c r="CI689" s="219"/>
      <c r="CJ689" s="219"/>
      <c r="CK689" s="219"/>
      <c r="CL689" s="219"/>
      <c r="CM689" s="219"/>
    </row>
    <row r="690" spans="31:91" s="220" customFormat="1" x14ac:dyDescent="0.2">
      <c r="AE690" s="219"/>
      <c r="AF690" s="219"/>
      <c r="AG690" s="219"/>
      <c r="AH690" s="219"/>
      <c r="AI690" s="219"/>
      <c r="AJ690" s="219"/>
      <c r="AK690" s="219"/>
      <c r="AL690" s="219"/>
      <c r="AM690" s="219"/>
      <c r="AN690" s="219"/>
      <c r="AO690" s="219"/>
      <c r="AP690" s="219"/>
      <c r="AQ690" s="219"/>
      <c r="AR690" s="219"/>
      <c r="AS690" s="219"/>
      <c r="AT690" s="219"/>
      <c r="AU690" s="219"/>
      <c r="AV690" s="219"/>
      <c r="AW690" s="219"/>
      <c r="AX690" s="219"/>
      <c r="AY690" s="219"/>
      <c r="AZ690" s="219"/>
      <c r="BA690" s="219"/>
      <c r="BB690" s="219"/>
      <c r="BC690" s="219"/>
      <c r="BD690" s="219"/>
      <c r="BE690" s="219"/>
      <c r="BF690" s="219"/>
      <c r="BG690" s="219"/>
      <c r="BH690" s="219"/>
      <c r="BI690" s="219"/>
      <c r="BJ690" s="219"/>
      <c r="BK690" s="219"/>
      <c r="BL690" s="219"/>
      <c r="BM690" s="219"/>
      <c r="BN690" s="219"/>
      <c r="BO690" s="219"/>
      <c r="BP690" s="219"/>
      <c r="BQ690" s="219"/>
      <c r="BR690" s="219"/>
      <c r="BS690" s="219"/>
      <c r="BT690" s="219"/>
      <c r="BU690" s="219"/>
      <c r="BV690" s="219"/>
      <c r="BW690" s="219"/>
      <c r="BX690" s="219"/>
      <c r="BY690" s="219"/>
      <c r="BZ690" s="219"/>
      <c r="CA690" s="219"/>
      <c r="CB690" s="219"/>
      <c r="CC690" s="219"/>
      <c r="CD690" s="219"/>
      <c r="CE690" s="219"/>
      <c r="CF690" s="219"/>
      <c r="CG690" s="219"/>
      <c r="CH690" s="219"/>
      <c r="CI690" s="219"/>
      <c r="CJ690" s="219"/>
      <c r="CK690" s="219"/>
      <c r="CL690" s="219"/>
      <c r="CM690" s="219"/>
    </row>
    <row r="691" spans="31:91" s="220" customFormat="1" x14ac:dyDescent="0.2">
      <c r="AE691" s="219"/>
      <c r="AF691" s="219"/>
      <c r="AG691" s="219"/>
      <c r="AH691" s="219"/>
      <c r="AI691" s="219"/>
      <c r="AJ691" s="219"/>
      <c r="AK691" s="219"/>
      <c r="AL691" s="219"/>
      <c r="AM691" s="219"/>
      <c r="AN691" s="219"/>
      <c r="AO691" s="219"/>
      <c r="AP691" s="219"/>
      <c r="AQ691" s="219"/>
      <c r="AR691" s="219"/>
      <c r="AS691" s="219"/>
      <c r="AT691" s="219"/>
      <c r="AU691" s="219"/>
      <c r="AV691" s="219"/>
      <c r="AW691" s="219"/>
      <c r="AX691" s="219"/>
      <c r="AY691" s="219"/>
      <c r="AZ691" s="219"/>
      <c r="BA691" s="219"/>
      <c r="BB691" s="219"/>
      <c r="BC691" s="219"/>
      <c r="BD691" s="219"/>
      <c r="BE691" s="219"/>
      <c r="BF691" s="219"/>
      <c r="BG691" s="219"/>
      <c r="BH691" s="219"/>
      <c r="BI691" s="219"/>
      <c r="BJ691" s="219"/>
      <c r="BK691" s="219"/>
      <c r="BL691" s="219"/>
      <c r="BM691" s="219"/>
      <c r="BN691" s="219"/>
      <c r="BO691" s="219"/>
      <c r="BP691" s="219"/>
      <c r="BQ691" s="219"/>
      <c r="BR691" s="219"/>
      <c r="BS691" s="219"/>
      <c r="BT691" s="219"/>
      <c r="BU691" s="219"/>
      <c r="BV691" s="219"/>
      <c r="BW691" s="219"/>
      <c r="BX691" s="219"/>
      <c r="BY691" s="219"/>
      <c r="BZ691" s="219"/>
      <c r="CA691" s="219"/>
      <c r="CB691" s="219"/>
      <c r="CC691" s="219"/>
      <c r="CD691" s="219"/>
      <c r="CE691" s="219"/>
      <c r="CF691" s="219"/>
      <c r="CG691" s="219"/>
      <c r="CH691" s="219"/>
      <c r="CI691" s="219"/>
      <c r="CJ691" s="219"/>
      <c r="CK691" s="219"/>
      <c r="CL691" s="219"/>
      <c r="CM691" s="219"/>
    </row>
    <row r="692" spans="31:91" s="220" customFormat="1" x14ac:dyDescent="0.2">
      <c r="AE692" s="219"/>
      <c r="AF692" s="219"/>
      <c r="AG692" s="219"/>
      <c r="AH692" s="219"/>
      <c r="AI692" s="219"/>
      <c r="AJ692" s="219"/>
      <c r="AK692" s="219"/>
      <c r="AL692" s="219"/>
      <c r="AM692" s="219"/>
      <c r="AN692" s="219"/>
      <c r="AO692" s="219"/>
      <c r="AP692" s="219"/>
      <c r="AQ692" s="219"/>
      <c r="AR692" s="219"/>
      <c r="AS692" s="219"/>
      <c r="AT692" s="219"/>
      <c r="AU692" s="219"/>
      <c r="AV692" s="219"/>
      <c r="AW692" s="219"/>
      <c r="AX692" s="219"/>
      <c r="AY692" s="219"/>
      <c r="AZ692" s="219"/>
      <c r="BA692" s="219"/>
      <c r="BB692" s="219"/>
      <c r="BC692" s="219"/>
      <c r="BD692" s="219"/>
      <c r="BE692" s="219"/>
      <c r="BF692" s="219"/>
      <c r="BG692" s="219"/>
      <c r="BH692" s="219"/>
      <c r="BI692" s="219"/>
      <c r="BJ692" s="219"/>
      <c r="BK692" s="219"/>
      <c r="BL692" s="219"/>
      <c r="BM692" s="219"/>
      <c r="BN692" s="219"/>
      <c r="BO692" s="219"/>
      <c r="BP692" s="219"/>
      <c r="BQ692" s="219"/>
      <c r="BR692" s="219"/>
      <c r="BS692" s="219"/>
      <c r="BT692" s="219"/>
      <c r="BU692" s="219"/>
      <c r="BV692" s="219"/>
      <c r="BW692" s="219"/>
      <c r="BX692" s="219"/>
      <c r="BY692" s="219"/>
      <c r="BZ692" s="219"/>
      <c r="CA692" s="219"/>
      <c r="CB692" s="219"/>
      <c r="CC692" s="219"/>
      <c r="CD692" s="219"/>
      <c r="CE692" s="219"/>
      <c r="CF692" s="219"/>
      <c r="CG692" s="219"/>
      <c r="CH692" s="219"/>
      <c r="CI692" s="219"/>
      <c r="CJ692" s="219"/>
      <c r="CK692" s="219"/>
      <c r="CL692" s="219"/>
      <c r="CM692" s="219"/>
    </row>
    <row r="693" spans="31:91" s="220" customFormat="1" x14ac:dyDescent="0.2">
      <c r="AE693" s="219"/>
      <c r="AF693" s="219"/>
      <c r="AG693" s="219"/>
      <c r="AH693" s="219"/>
      <c r="AI693" s="219"/>
      <c r="AJ693" s="219"/>
      <c r="AK693" s="219"/>
      <c r="AL693" s="219"/>
      <c r="AM693" s="219"/>
      <c r="AN693" s="219"/>
      <c r="AO693" s="219"/>
      <c r="AP693" s="219"/>
      <c r="AQ693" s="219"/>
      <c r="AR693" s="219"/>
      <c r="AS693" s="219"/>
      <c r="AT693" s="219"/>
      <c r="AU693" s="219"/>
      <c r="AV693" s="219"/>
      <c r="AW693" s="219"/>
      <c r="AX693" s="219"/>
      <c r="AY693" s="219"/>
      <c r="AZ693" s="219"/>
      <c r="BA693" s="219"/>
      <c r="BB693" s="219"/>
      <c r="BC693" s="219"/>
      <c r="BD693" s="219"/>
      <c r="BE693" s="219"/>
      <c r="BF693" s="219"/>
      <c r="BG693" s="219"/>
      <c r="BH693" s="219"/>
      <c r="BI693" s="219"/>
      <c r="BJ693" s="219"/>
      <c r="BK693" s="219"/>
      <c r="BL693" s="219"/>
      <c r="BM693" s="219"/>
      <c r="BN693" s="219"/>
      <c r="BO693" s="219"/>
      <c r="BP693" s="219"/>
      <c r="BQ693" s="219"/>
      <c r="BR693" s="219"/>
      <c r="BS693" s="219"/>
      <c r="BT693" s="219"/>
      <c r="BU693" s="219"/>
      <c r="BV693" s="219"/>
      <c r="BW693" s="219"/>
      <c r="BX693" s="219"/>
      <c r="BY693" s="219"/>
      <c r="BZ693" s="219"/>
      <c r="CA693" s="219"/>
      <c r="CB693" s="219"/>
      <c r="CC693" s="219"/>
      <c r="CD693" s="219"/>
      <c r="CE693" s="219"/>
      <c r="CF693" s="219"/>
      <c r="CG693" s="219"/>
      <c r="CH693" s="219"/>
      <c r="CI693" s="219"/>
      <c r="CJ693" s="219"/>
      <c r="CK693" s="219"/>
      <c r="CL693" s="219"/>
      <c r="CM693" s="219"/>
    </row>
    <row r="694" spans="31:91" s="220" customFormat="1" x14ac:dyDescent="0.2">
      <c r="AE694" s="219"/>
      <c r="AF694" s="219"/>
      <c r="AG694" s="219"/>
      <c r="AH694" s="219"/>
      <c r="AI694" s="219"/>
      <c r="AJ694" s="219"/>
      <c r="AK694" s="219"/>
      <c r="AL694" s="219"/>
      <c r="AM694" s="219"/>
      <c r="AN694" s="219"/>
      <c r="AO694" s="219"/>
      <c r="AP694" s="219"/>
      <c r="AQ694" s="219"/>
      <c r="AR694" s="219"/>
      <c r="AS694" s="219"/>
      <c r="AT694" s="219"/>
      <c r="AU694" s="219"/>
      <c r="AV694" s="219"/>
      <c r="AW694" s="219"/>
      <c r="AX694" s="219"/>
      <c r="AY694" s="219"/>
      <c r="AZ694" s="219"/>
      <c r="BA694" s="219"/>
      <c r="BB694" s="219"/>
      <c r="BC694" s="219"/>
      <c r="BD694" s="219"/>
      <c r="BE694" s="219"/>
      <c r="BF694" s="219"/>
      <c r="BG694" s="219"/>
      <c r="BH694" s="219"/>
      <c r="BI694" s="219"/>
      <c r="BJ694" s="219"/>
      <c r="BK694" s="219"/>
      <c r="BL694" s="219"/>
      <c r="BM694" s="219"/>
      <c r="BN694" s="219"/>
      <c r="BO694" s="219"/>
      <c r="BP694" s="219"/>
      <c r="BQ694" s="219"/>
      <c r="BR694" s="219"/>
      <c r="BS694" s="219"/>
      <c r="BT694" s="219"/>
      <c r="BU694" s="219"/>
      <c r="BV694" s="219"/>
      <c r="BW694" s="219"/>
      <c r="BX694" s="219"/>
      <c r="BY694" s="219"/>
      <c r="BZ694" s="219"/>
      <c r="CA694" s="219"/>
      <c r="CB694" s="219"/>
      <c r="CC694" s="219"/>
      <c r="CD694" s="219"/>
      <c r="CE694" s="219"/>
      <c r="CF694" s="219"/>
      <c r="CG694" s="219"/>
      <c r="CH694" s="219"/>
      <c r="CI694" s="219"/>
      <c r="CJ694" s="219"/>
      <c r="CK694" s="219"/>
      <c r="CL694" s="219"/>
      <c r="CM694" s="219"/>
    </row>
    <row r="695" spans="31:91" s="220" customFormat="1" x14ac:dyDescent="0.2">
      <c r="AE695" s="219"/>
      <c r="AF695" s="219"/>
      <c r="AG695" s="219"/>
      <c r="AH695" s="219"/>
      <c r="AI695" s="219"/>
      <c r="AJ695" s="219"/>
      <c r="AK695" s="219"/>
      <c r="AL695" s="219"/>
      <c r="AM695" s="219"/>
      <c r="AN695" s="219"/>
      <c r="AO695" s="219"/>
      <c r="AP695" s="219"/>
      <c r="AQ695" s="219"/>
      <c r="AR695" s="219"/>
      <c r="AS695" s="219"/>
      <c r="AT695" s="219"/>
      <c r="AU695" s="219"/>
      <c r="AV695" s="219"/>
      <c r="AW695" s="219"/>
      <c r="AX695" s="219"/>
      <c r="AY695" s="219"/>
      <c r="AZ695" s="219"/>
      <c r="BA695" s="219"/>
      <c r="BB695" s="219"/>
      <c r="BC695" s="219"/>
      <c r="BD695" s="219"/>
      <c r="BE695" s="219"/>
      <c r="BF695" s="219"/>
      <c r="BG695" s="219"/>
      <c r="BH695" s="219"/>
      <c r="BI695" s="219"/>
      <c r="BJ695" s="219"/>
      <c r="BK695" s="219"/>
      <c r="BL695" s="219"/>
      <c r="BM695" s="219"/>
      <c r="BN695" s="219"/>
      <c r="BO695" s="219"/>
      <c r="BP695" s="219"/>
      <c r="BQ695" s="219"/>
      <c r="BR695" s="219"/>
      <c r="BS695" s="219"/>
      <c r="BT695" s="219"/>
      <c r="BU695" s="219"/>
      <c r="BV695" s="219"/>
      <c r="BW695" s="219"/>
      <c r="BX695" s="219"/>
      <c r="BY695" s="219"/>
      <c r="BZ695" s="219"/>
      <c r="CA695" s="219"/>
      <c r="CB695" s="219"/>
      <c r="CC695" s="219"/>
      <c r="CD695" s="219"/>
      <c r="CE695" s="219"/>
      <c r="CF695" s="219"/>
      <c r="CG695" s="219"/>
      <c r="CH695" s="219"/>
      <c r="CI695" s="219"/>
      <c r="CJ695" s="219"/>
      <c r="CK695" s="219"/>
      <c r="CL695" s="219"/>
      <c r="CM695" s="219"/>
    </row>
    <row r="696" spans="31:91" s="220" customFormat="1" x14ac:dyDescent="0.2">
      <c r="AE696" s="219"/>
      <c r="AF696" s="219"/>
      <c r="AG696" s="219"/>
      <c r="AH696" s="219"/>
      <c r="AI696" s="219"/>
      <c r="AJ696" s="219"/>
      <c r="AK696" s="219"/>
      <c r="AL696" s="219"/>
      <c r="AM696" s="219"/>
      <c r="AN696" s="219"/>
      <c r="AO696" s="219"/>
      <c r="AP696" s="219"/>
      <c r="AQ696" s="219"/>
      <c r="AR696" s="219"/>
      <c r="AS696" s="219"/>
      <c r="AT696" s="219"/>
      <c r="AU696" s="219"/>
      <c r="AV696" s="219"/>
      <c r="AW696" s="219"/>
      <c r="AX696" s="219"/>
      <c r="AY696" s="219"/>
      <c r="AZ696" s="219"/>
      <c r="BA696" s="219"/>
      <c r="BB696" s="219"/>
      <c r="BC696" s="219"/>
      <c r="BD696" s="219"/>
      <c r="BE696" s="219"/>
      <c r="BF696" s="219"/>
      <c r="BG696" s="219"/>
      <c r="BH696" s="219"/>
      <c r="BI696" s="219"/>
      <c r="BJ696" s="219"/>
      <c r="BK696" s="219"/>
      <c r="BL696" s="219"/>
      <c r="BM696" s="219"/>
      <c r="BN696" s="219"/>
      <c r="BO696" s="219"/>
      <c r="BP696" s="219"/>
      <c r="BQ696" s="219"/>
      <c r="BR696" s="219"/>
      <c r="BS696" s="219"/>
      <c r="BT696" s="219"/>
      <c r="BU696" s="219"/>
      <c r="BV696" s="219"/>
      <c r="BW696" s="219"/>
      <c r="BX696" s="219"/>
      <c r="BY696" s="219"/>
      <c r="BZ696" s="219"/>
      <c r="CA696" s="219"/>
      <c r="CB696" s="219"/>
      <c r="CC696" s="219"/>
      <c r="CD696" s="219"/>
      <c r="CE696" s="219"/>
      <c r="CF696" s="219"/>
      <c r="CG696" s="219"/>
      <c r="CH696" s="219"/>
      <c r="CI696" s="219"/>
      <c r="CJ696" s="219"/>
      <c r="CK696" s="219"/>
      <c r="CL696" s="219"/>
      <c r="CM696" s="219"/>
    </row>
    <row r="697" spans="31:91" s="220" customFormat="1" x14ac:dyDescent="0.2">
      <c r="AE697" s="219"/>
      <c r="AF697" s="219"/>
      <c r="AG697" s="219"/>
      <c r="AH697" s="219"/>
      <c r="AI697" s="219"/>
      <c r="AJ697" s="219"/>
      <c r="AK697" s="219"/>
      <c r="AL697" s="219"/>
      <c r="AM697" s="219"/>
      <c r="AN697" s="219"/>
      <c r="AO697" s="219"/>
      <c r="AP697" s="219"/>
      <c r="AQ697" s="219"/>
      <c r="AR697" s="219"/>
      <c r="AS697" s="219"/>
      <c r="AT697" s="219"/>
      <c r="AU697" s="219"/>
      <c r="AV697" s="219"/>
      <c r="AW697" s="219"/>
      <c r="AX697" s="219"/>
      <c r="AY697" s="219"/>
      <c r="AZ697" s="219"/>
      <c r="BA697" s="219"/>
      <c r="BB697" s="219"/>
      <c r="BC697" s="219"/>
      <c r="BD697" s="219"/>
      <c r="BE697" s="219"/>
      <c r="BF697" s="219"/>
      <c r="BG697" s="219"/>
      <c r="BH697" s="219"/>
      <c r="BI697" s="219"/>
      <c r="BJ697" s="219"/>
      <c r="BK697" s="219"/>
      <c r="BL697" s="219"/>
      <c r="BM697" s="219"/>
      <c r="BN697" s="219"/>
      <c r="BO697" s="219"/>
      <c r="BP697" s="219"/>
      <c r="BQ697" s="219"/>
      <c r="BR697" s="219"/>
      <c r="BS697" s="219"/>
      <c r="BT697" s="219"/>
      <c r="BU697" s="219"/>
      <c r="BV697" s="219"/>
      <c r="BW697" s="219"/>
      <c r="BX697" s="219"/>
      <c r="BY697" s="219"/>
      <c r="BZ697" s="219"/>
      <c r="CA697" s="219"/>
      <c r="CB697" s="219"/>
      <c r="CC697" s="219"/>
      <c r="CD697" s="219"/>
      <c r="CE697" s="219"/>
      <c r="CF697" s="219"/>
      <c r="CG697" s="219"/>
      <c r="CH697" s="219"/>
      <c r="CI697" s="219"/>
      <c r="CJ697" s="219"/>
      <c r="CK697" s="219"/>
      <c r="CL697" s="219"/>
      <c r="CM697" s="219"/>
    </row>
    <row r="698" spans="31:91" s="220" customFormat="1" x14ac:dyDescent="0.2">
      <c r="AE698" s="219"/>
      <c r="AF698" s="219"/>
      <c r="AG698" s="219"/>
      <c r="AH698" s="219"/>
      <c r="AI698" s="219"/>
      <c r="AJ698" s="219"/>
      <c r="AK698" s="219"/>
      <c r="AL698" s="219"/>
      <c r="AM698" s="219"/>
      <c r="AN698" s="219"/>
      <c r="AO698" s="219"/>
      <c r="AP698" s="219"/>
      <c r="AQ698" s="219"/>
      <c r="AR698" s="219"/>
      <c r="AS698" s="219"/>
      <c r="AT698" s="219"/>
      <c r="AU698" s="219"/>
      <c r="AV698" s="219"/>
      <c r="AW698" s="219"/>
      <c r="AX698" s="219"/>
      <c r="AY698" s="219"/>
      <c r="AZ698" s="219"/>
      <c r="BA698" s="219"/>
      <c r="BB698" s="219"/>
      <c r="BC698" s="219"/>
      <c r="BD698" s="219"/>
      <c r="BE698" s="219"/>
      <c r="BF698" s="219"/>
      <c r="BG698" s="219"/>
      <c r="BH698" s="219"/>
      <c r="BI698" s="219"/>
      <c r="BJ698" s="219"/>
      <c r="BK698" s="219"/>
      <c r="BL698" s="219"/>
      <c r="BM698" s="219"/>
      <c r="BN698" s="219"/>
      <c r="BO698" s="219"/>
      <c r="BP698" s="219"/>
      <c r="BQ698" s="219"/>
      <c r="BR698" s="219"/>
      <c r="BS698" s="219"/>
      <c r="BT698" s="219"/>
      <c r="BU698" s="219"/>
      <c r="BV698" s="219"/>
      <c r="BW698" s="219"/>
      <c r="BX698" s="219"/>
      <c r="BY698" s="219"/>
      <c r="BZ698" s="219"/>
      <c r="CA698" s="219"/>
      <c r="CB698" s="219"/>
      <c r="CC698" s="219"/>
      <c r="CD698" s="219"/>
      <c r="CE698" s="219"/>
      <c r="CF698" s="219"/>
      <c r="CG698" s="219"/>
      <c r="CH698" s="219"/>
      <c r="CI698" s="219"/>
      <c r="CJ698" s="219"/>
      <c r="CK698" s="219"/>
      <c r="CL698" s="219"/>
      <c r="CM698" s="219"/>
    </row>
    <row r="699" spans="31:91" s="220" customFormat="1" x14ac:dyDescent="0.2"/>
    <row r="700" spans="31:91" s="220" customFormat="1" x14ac:dyDescent="0.2"/>
    <row r="701" spans="31:91" s="220" customFormat="1" x14ac:dyDescent="0.2"/>
    <row r="702" spans="31:91" s="220" customFormat="1" x14ac:dyDescent="0.2"/>
    <row r="703" spans="31:91" s="220" customFormat="1" x14ac:dyDescent="0.2"/>
    <row r="704" spans="31:91" s="220" customFormat="1" x14ac:dyDescent="0.2"/>
    <row r="705" s="220" customFormat="1" x14ac:dyDescent="0.2"/>
    <row r="706" s="220" customFormat="1" x14ac:dyDescent="0.2"/>
    <row r="707" s="220" customFormat="1" x14ac:dyDescent="0.2"/>
    <row r="708" s="220" customFormat="1" x14ac:dyDescent="0.2"/>
    <row r="709" s="220" customFormat="1" x14ac:dyDescent="0.2"/>
    <row r="710" s="220" customFormat="1" x14ac:dyDescent="0.2"/>
    <row r="711" s="220" customFormat="1" x14ac:dyDescent="0.2"/>
    <row r="712" s="220" customFormat="1" x14ac:dyDescent="0.2"/>
    <row r="713" s="220" customFormat="1" x14ac:dyDescent="0.2"/>
    <row r="714" s="220" customFormat="1" x14ac:dyDescent="0.2"/>
    <row r="715" s="220" customFormat="1" x14ac:dyDescent="0.2"/>
    <row r="716" s="220" customFormat="1" x14ac:dyDescent="0.2"/>
    <row r="717" s="220" customFormat="1" x14ac:dyDescent="0.2"/>
    <row r="718" s="220" customFormat="1" x14ac:dyDescent="0.2"/>
    <row r="719" s="220" customFormat="1" x14ac:dyDescent="0.2"/>
    <row r="720" s="220" customFormat="1" x14ac:dyDescent="0.2"/>
    <row r="721" s="220" customFormat="1" x14ac:dyDescent="0.2"/>
    <row r="722" s="220" customFormat="1" x14ac:dyDescent="0.2"/>
    <row r="723" s="220" customFormat="1" x14ac:dyDescent="0.2"/>
    <row r="724" s="220" customFormat="1" x14ac:dyDescent="0.2"/>
    <row r="725" s="220" customFormat="1" x14ac:dyDescent="0.2"/>
    <row r="726" s="220" customFormat="1" x14ac:dyDescent="0.2"/>
    <row r="727" s="220" customFormat="1" x14ac:dyDescent="0.2"/>
    <row r="728" s="220" customFormat="1" x14ac:dyDescent="0.2"/>
    <row r="729" s="220" customFormat="1" x14ac:dyDescent="0.2"/>
    <row r="730" s="220" customFormat="1" x14ac:dyDescent="0.2"/>
    <row r="731" s="220" customFormat="1" x14ac:dyDescent="0.2"/>
    <row r="732" s="220" customFormat="1" x14ac:dyDescent="0.2"/>
    <row r="733" s="220" customFormat="1" x14ac:dyDescent="0.2"/>
    <row r="734" s="220" customFormat="1" x14ac:dyDescent="0.2"/>
    <row r="735" s="220" customFormat="1" x14ac:dyDescent="0.2"/>
    <row r="736" s="220" customFormat="1" x14ac:dyDescent="0.2"/>
    <row r="737" s="220" customFormat="1" x14ac:dyDescent="0.2"/>
    <row r="738" s="220" customFormat="1" x14ac:dyDescent="0.2"/>
    <row r="739" s="220" customFormat="1" x14ac:dyDescent="0.2"/>
    <row r="740" s="220" customFormat="1" x14ac:dyDescent="0.2"/>
    <row r="741" s="220" customFormat="1" x14ac:dyDescent="0.2"/>
    <row r="742" s="220" customFormat="1" x14ac:dyDescent="0.2"/>
    <row r="743" s="220" customFormat="1" x14ac:dyDescent="0.2"/>
    <row r="744" s="220" customFormat="1" x14ac:dyDescent="0.2"/>
    <row r="745" s="220" customFormat="1" x14ac:dyDescent="0.2"/>
    <row r="746" s="220" customFormat="1" x14ac:dyDescent="0.2"/>
    <row r="747" s="220" customFormat="1" x14ac:dyDescent="0.2"/>
    <row r="748" s="220" customFormat="1" x14ac:dyDescent="0.2"/>
    <row r="749" s="220" customFormat="1" x14ac:dyDescent="0.2"/>
    <row r="750" s="220" customFormat="1" x14ac:dyDescent="0.2"/>
    <row r="751" s="220" customFormat="1" x14ac:dyDescent="0.2"/>
    <row r="752" s="220" customFormat="1" x14ac:dyDescent="0.2"/>
    <row r="753" s="220" customFormat="1" x14ac:dyDescent="0.2"/>
    <row r="754" s="220" customFormat="1" x14ac:dyDescent="0.2"/>
    <row r="755" s="220" customFormat="1" x14ac:dyDescent="0.2"/>
    <row r="756" s="220" customFormat="1" x14ac:dyDescent="0.2"/>
    <row r="757" s="220" customFormat="1" x14ac:dyDescent="0.2"/>
    <row r="758" s="220" customFormat="1" x14ac:dyDescent="0.2"/>
    <row r="759" s="220" customFormat="1" x14ac:dyDescent="0.2"/>
    <row r="760" s="220" customFormat="1" x14ac:dyDescent="0.2"/>
    <row r="761" s="220" customFormat="1" x14ac:dyDescent="0.2"/>
    <row r="762" s="220" customFormat="1" x14ac:dyDescent="0.2"/>
    <row r="763" s="220" customFormat="1" x14ac:dyDescent="0.2"/>
    <row r="764" s="220" customFormat="1" x14ac:dyDescent="0.2"/>
    <row r="765" s="220" customFormat="1" x14ac:dyDescent="0.2"/>
    <row r="766" s="220" customFormat="1" x14ac:dyDescent="0.2"/>
    <row r="767" s="220" customFormat="1" x14ac:dyDescent="0.2"/>
    <row r="768" s="220" customFormat="1" x14ac:dyDescent="0.2"/>
    <row r="769" s="220" customFormat="1" x14ac:dyDescent="0.2"/>
    <row r="770" s="220" customFormat="1" x14ac:dyDescent="0.2"/>
    <row r="771" s="220" customFormat="1" x14ac:dyDescent="0.2"/>
    <row r="772" s="220" customFormat="1" x14ac:dyDescent="0.2"/>
    <row r="773" s="220" customFormat="1" x14ac:dyDescent="0.2"/>
    <row r="774" s="220" customFormat="1" x14ac:dyDescent="0.2"/>
    <row r="775" s="220" customFormat="1" x14ac:dyDescent="0.2"/>
    <row r="776" s="220" customFormat="1" x14ac:dyDescent="0.2"/>
    <row r="777" s="220" customFormat="1" x14ac:dyDescent="0.2"/>
    <row r="778" s="220" customFormat="1" x14ac:dyDescent="0.2"/>
    <row r="779" s="220" customFormat="1" x14ac:dyDescent="0.2"/>
    <row r="780" s="220" customFormat="1" x14ac:dyDescent="0.2"/>
    <row r="781" s="220" customFormat="1" x14ac:dyDescent="0.2"/>
    <row r="782" s="220" customFormat="1" x14ac:dyDescent="0.2"/>
    <row r="783" s="220" customFormat="1" x14ac:dyDescent="0.2"/>
    <row r="784" s="220" customFormat="1" x14ac:dyDescent="0.2"/>
    <row r="785" s="220" customFormat="1" x14ac:dyDescent="0.2"/>
    <row r="786" s="220" customFormat="1" x14ac:dyDescent="0.2"/>
    <row r="787" s="220" customFormat="1" x14ac:dyDescent="0.2"/>
    <row r="788" s="220" customFormat="1" x14ac:dyDescent="0.2"/>
    <row r="789" s="220" customFormat="1" x14ac:dyDescent="0.2"/>
    <row r="790" s="220" customFormat="1" x14ac:dyDescent="0.2"/>
    <row r="791" s="220" customFormat="1" x14ac:dyDescent="0.2"/>
    <row r="792" s="220" customFormat="1" x14ac:dyDescent="0.2"/>
    <row r="793" s="220" customFormat="1" x14ac:dyDescent="0.2"/>
    <row r="794" s="220" customFormat="1" x14ac:dyDescent="0.2"/>
    <row r="795" s="220" customFormat="1" x14ac:dyDescent="0.2"/>
    <row r="796" s="220" customFormat="1" x14ac:dyDescent="0.2"/>
    <row r="797" s="220" customFormat="1" x14ac:dyDescent="0.2"/>
    <row r="798" s="220" customFormat="1" x14ac:dyDescent="0.2"/>
    <row r="799" s="220" customFormat="1" x14ac:dyDescent="0.2"/>
    <row r="800" s="220" customFormat="1" x14ac:dyDescent="0.2"/>
    <row r="801" s="220" customFormat="1" x14ac:dyDescent="0.2"/>
    <row r="802" s="220" customFormat="1" x14ac:dyDescent="0.2"/>
    <row r="803" s="220" customFormat="1" x14ac:dyDescent="0.2"/>
    <row r="804" s="220" customFormat="1" x14ac:dyDescent="0.2"/>
    <row r="805" s="220" customFormat="1" x14ac:dyDescent="0.2"/>
    <row r="806" s="220" customFormat="1" x14ac:dyDescent="0.2"/>
    <row r="807" s="220" customFormat="1" x14ac:dyDescent="0.2"/>
    <row r="808" s="220" customFormat="1" x14ac:dyDescent="0.2"/>
    <row r="809" s="220" customFormat="1" x14ac:dyDescent="0.2"/>
    <row r="810" s="220" customFormat="1" x14ac:dyDescent="0.2"/>
    <row r="811" s="220" customFormat="1" x14ac:dyDescent="0.2"/>
    <row r="812" s="220" customFormat="1" x14ac:dyDescent="0.2"/>
    <row r="813" s="220" customFormat="1" x14ac:dyDescent="0.2"/>
    <row r="814" s="220" customFormat="1" x14ac:dyDescent="0.2"/>
    <row r="815" s="220" customFormat="1" x14ac:dyDescent="0.2"/>
    <row r="816" s="220" customFormat="1" x14ac:dyDescent="0.2"/>
    <row r="817" s="220" customFormat="1" x14ac:dyDescent="0.2"/>
    <row r="818" s="220" customFormat="1" x14ac:dyDescent="0.2"/>
    <row r="819" s="220" customFormat="1" x14ac:dyDescent="0.2"/>
    <row r="820" s="220" customFormat="1" x14ac:dyDescent="0.2"/>
    <row r="821" s="220" customFormat="1" x14ac:dyDescent="0.2"/>
    <row r="822" s="220" customFormat="1" x14ac:dyDescent="0.2"/>
    <row r="823" s="220" customFormat="1" x14ac:dyDescent="0.2"/>
    <row r="824" s="220" customFormat="1" x14ac:dyDescent="0.2"/>
    <row r="825" s="220" customFormat="1" x14ac:dyDescent="0.2"/>
    <row r="826" s="220" customFormat="1" x14ac:dyDescent="0.2"/>
    <row r="827" s="220" customFormat="1" x14ac:dyDescent="0.2"/>
    <row r="828" s="220" customFormat="1" x14ac:dyDescent="0.2"/>
    <row r="829" s="220" customFormat="1" x14ac:dyDescent="0.2"/>
    <row r="830" s="220" customFormat="1" x14ac:dyDescent="0.2"/>
    <row r="831" s="220" customFormat="1" x14ac:dyDescent="0.2"/>
    <row r="832" s="220" customFormat="1" x14ac:dyDescent="0.2"/>
    <row r="833" s="220" customFormat="1" x14ac:dyDescent="0.2"/>
    <row r="834" s="220" customFormat="1" x14ac:dyDescent="0.2"/>
    <row r="835" s="220" customFormat="1" x14ac:dyDescent="0.2"/>
    <row r="836" s="220" customFormat="1" x14ac:dyDescent="0.2"/>
    <row r="837" s="220" customFormat="1" x14ac:dyDescent="0.2"/>
    <row r="838" s="220" customFormat="1" x14ac:dyDescent="0.2"/>
    <row r="839" s="220" customFormat="1" x14ac:dyDescent="0.2"/>
    <row r="840" s="220" customFormat="1" x14ac:dyDescent="0.2"/>
    <row r="841" s="220" customFormat="1" x14ac:dyDescent="0.2"/>
    <row r="842" s="220" customFormat="1" x14ac:dyDescent="0.2"/>
    <row r="843" s="220" customFormat="1" x14ac:dyDescent="0.2"/>
    <row r="844" s="220" customFormat="1" x14ac:dyDescent="0.2"/>
    <row r="845" s="220" customFormat="1" x14ac:dyDescent="0.2"/>
    <row r="846" s="220" customFormat="1" x14ac:dyDescent="0.2"/>
    <row r="847" s="220" customFormat="1" x14ac:dyDescent="0.2"/>
    <row r="848" s="220" customFormat="1" x14ac:dyDescent="0.2"/>
    <row r="849" s="220" customFormat="1" x14ac:dyDescent="0.2"/>
    <row r="850" s="220" customFormat="1" x14ac:dyDescent="0.2"/>
    <row r="851" s="220" customFormat="1" x14ac:dyDescent="0.2"/>
    <row r="852" s="220" customFormat="1" x14ac:dyDescent="0.2"/>
    <row r="853" s="220" customFormat="1" x14ac:dyDescent="0.2"/>
    <row r="854" s="220" customFormat="1" x14ac:dyDescent="0.2"/>
    <row r="855" s="220" customFormat="1" x14ac:dyDescent="0.2"/>
    <row r="856" s="220" customFormat="1" x14ac:dyDescent="0.2"/>
    <row r="857" s="220" customFormat="1" x14ac:dyDescent="0.2"/>
    <row r="858" s="220" customFormat="1" x14ac:dyDescent="0.2"/>
    <row r="859" s="220" customFormat="1" x14ac:dyDescent="0.2"/>
    <row r="860" s="220" customFormat="1" x14ac:dyDescent="0.2"/>
    <row r="861" s="220" customFormat="1" x14ac:dyDescent="0.2"/>
    <row r="862" s="220" customFormat="1" x14ac:dyDescent="0.2"/>
    <row r="863" s="220" customFormat="1" x14ac:dyDescent="0.2"/>
    <row r="864" s="220" customFormat="1" x14ac:dyDescent="0.2"/>
    <row r="865" s="220" customFormat="1" x14ac:dyDescent="0.2"/>
    <row r="866" s="220" customFormat="1" x14ac:dyDescent="0.2"/>
    <row r="867" s="220" customFormat="1" x14ac:dyDescent="0.2"/>
    <row r="868" s="220" customFormat="1" x14ac:dyDescent="0.2"/>
    <row r="869" s="220" customFormat="1" x14ac:dyDescent="0.2"/>
    <row r="870" s="220" customFormat="1" x14ac:dyDescent="0.2"/>
    <row r="871" s="220" customFormat="1" x14ac:dyDescent="0.2"/>
    <row r="872" s="220" customFormat="1" x14ac:dyDescent="0.2"/>
    <row r="873" s="220" customFormat="1" x14ac:dyDescent="0.2"/>
    <row r="874" s="220" customFormat="1" x14ac:dyDescent="0.2"/>
    <row r="875" s="220" customFormat="1" x14ac:dyDescent="0.2"/>
    <row r="876" s="220" customFormat="1" x14ac:dyDescent="0.2"/>
    <row r="877" s="220" customFormat="1" x14ac:dyDescent="0.2"/>
    <row r="878" s="220" customFormat="1" x14ac:dyDescent="0.2"/>
    <row r="879" s="220" customFormat="1" x14ac:dyDescent="0.2"/>
    <row r="880" s="220" customFormat="1" x14ac:dyDescent="0.2"/>
    <row r="881" s="220" customFormat="1" x14ac:dyDescent="0.2"/>
    <row r="882" s="220" customFormat="1" x14ac:dyDescent="0.2"/>
    <row r="883" s="220" customFormat="1" x14ac:dyDescent="0.2"/>
    <row r="884" s="220" customFormat="1" x14ac:dyDescent="0.2"/>
    <row r="885" s="220" customFormat="1" x14ac:dyDescent="0.2"/>
    <row r="886" s="220" customFormat="1" x14ac:dyDescent="0.2"/>
    <row r="887" s="220" customFormat="1" x14ac:dyDescent="0.2"/>
    <row r="888" s="220" customFormat="1" x14ac:dyDescent="0.2"/>
    <row r="889" s="220" customFormat="1" x14ac:dyDescent="0.2"/>
    <row r="890" s="220" customFormat="1" x14ac:dyDescent="0.2"/>
    <row r="891" s="220" customFormat="1" x14ac:dyDescent="0.2"/>
    <row r="892" s="220" customFormat="1" x14ac:dyDescent="0.2"/>
    <row r="893" s="220" customFormat="1" x14ac:dyDescent="0.2"/>
    <row r="894" s="220" customFormat="1" x14ac:dyDescent="0.2"/>
    <row r="895" s="220" customFormat="1" x14ac:dyDescent="0.2"/>
    <row r="896" s="220" customFormat="1" x14ac:dyDescent="0.2"/>
    <row r="897" spans="1:105" s="220" customFormat="1" x14ac:dyDescent="0.2"/>
    <row r="898" spans="1:105" s="220" customFormat="1" x14ac:dyDescent="0.2"/>
    <row r="899" spans="1:105" s="220" customFormat="1" x14ac:dyDescent="0.2"/>
    <row r="900" spans="1:105" s="220" customFormat="1" x14ac:dyDescent="0.2"/>
    <row r="901" spans="1:105" s="220" customFormat="1" x14ac:dyDescent="0.2"/>
    <row r="902" spans="1:105" s="220" customFormat="1" x14ac:dyDescent="0.2"/>
    <row r="903" spans="1:105" s="220" customFormat="1" x14ac:dyDescent="0.2"/>
    <row r="904" spans="1:105" s="220" customFormat="1" x14ac:dyDescent="0.2"/>
    <row r="905" spans="1:105" s="220" customFormat="1" x14ac:dyDescent="0.2"/>
    <row r="906" spans="1:105" s="220" customFormat="1" x14ac:dyDescent="0.2"/>
    <row r="907" spans="1:105" s="220" customFormat="1" x14ac:dyDescent="0.2"/>
    <row r="908" spans="1:105" x14ac:dyDescent="0.2">
      <c r="A908" s="56"/>
      <c r="B908" s="56"/>
      <c r="C908" s="56"/>
      <c r="D908" s="56"/>
      <c r="E908" s="56"/>
      <c r="F908" s="56"/>
      <c r="G908" s="56"/>
      <c r="H908" s="56"/>
      <c r="I908" s="56"/>
      <c r="J908" s="56"/>
      <c r="K908" s="56"/>
      <c r="L908" s="56"/>
      <c r="M908" s="56"/>
      <c r="N908" s="56"/>
      <c r="O908" s="56"/>
      <c r="P908" s="56"/>
      <c r="Q908" s="56"/>
      <c r="R908" s="56"/>
      <c r="S908" s="56"/>
      <c r="T908" s="56"/>
      <c r="U908" s="56"/>
      <c r="V908" s="56"/>
      <c r="W908" s="56"/>
      <c r="X908" s="56"/>
      <c r="Y908" s="56"/>
      <c r="Z908" s="56"/>
      <c r="AA908"/>
      <c r="AB908"/>
      <c r="AC908"/>
      <c r="AD908"/>
      <c r="AE908"/>
      <c r="AF908"/>
      <c r="AG908"/>
      <c r="AH908"/>
      <c r="AI908"/>
      <c r="AJ908"/>
      <c r="AK908"/>
      <c r="AL908"/>
      <c r="AM908"/>
      <c r="AN908"/>
      <c r="AO908"/>
      <c r="AP908"/>
      <c r="AQ908"/>
      <c r="AR908"/>
      <c r="AS908"/>
      <c r="AT908"/>
      <c r="AU908"/>
      <c r="AV908"/>
      <c r="AW908"/>
      <c r="AX908"/>
      <c r="AY908"/>
      <c r="AZ908"/>
      <c r="BA908"/>
      <c r="BB908"/>
      <c r="BC908"/>
      <c r="BD908"/>
      <c r="BE908"/>
      <c r="BF908"/>
      <c r="BG908"/>
      <c r="BH908"/>
      <c r="BI908"/>
      <c r="BJ908"/>
      <c r="BK908"/>
      <c r="BL908"/>
      <c r="BM908"/>
      <c r="BN908"/>
      <c r="BO908"/>
      <c r="BP908"/>
      <c r="BQ908"/>
      <c r="BR908"/>
      <c r="BS908"/>
      <c r="BT908"/>
      <c r="BU908"/>
      <c r="BV908"/>
      <c r="BW908"/>
      <c r="BX908"/>
      <c r="BY908"/>
      <c r="BZ908"/>
      <c r="CA908"/>
      <c r="CB908"/>
      <c r="CC908"/>
      <c r="CD908"/>
      <c r="CE908"/>
      <c r="CF908"/>
      <c r="CG908"/>
      <c r="CH908"/>
      <c r="CI908"/>
      <c r="CJ908"/>
      <c r="CK908"/>
      <c r="CL908"/>
      <c r="CM908"/>
      <c r="CN908"/>
      <c r="CO908"/>
      <c r="CP908"/>
      <c r="CQ908"/>
      <c r="CR908"/>
      <c r="CS908"/>
      <c r="CT908"/>
      <c r="CU908"/>
      <c r="CV908"/>
      <c r="CW908"/>
      <c r="CX908"/>
      <c r="CY908"/>
      <c r="CZ908"/>
      <c r="DA908"/>
    </row>
    <row r="909" spans="1:105" x14ac:dyDescent="0.2">
      <c r="A909" s="56"/>
      <c r="B909" s="56"/>
      <c r="C909" s="56"/>
      <c r="D909" s="56"/>
      <c r="E909" s="56"/>
      <c r="F909" s="56"/>
      <c r="G909" s="56"/>
      <c r="H909" s="56"/>
      <c r="I909" s="56"/>
      <c r="J909" s="56"/>
      <c r="K909" s="56"/>
      <c r="L909" s="56"/>
      <c r="M909" s="56"/>
      <c r="N909" s="56"/>
      <c r="O909" s="56"/>
      <c r="P909" s="56"/>
      <c r="Q909" s="56"/>
      <c r="R909" s="56"/>
      <c r="S909" s="56"/>
      <c r="T909" s="56"/>
      <c r="U909" s="56"/>
      <c r="V909" s="56"/>
      <c r="W909" s="56"/>
      <c r="X909" s="56"/>
      <c r="Y909" s="56"/>
      <c r="Z909" s="56"/>
      <c r="AA909"/>
      <c r="AB909"/>
      <c r="AC909"/>
      <c r="AD909"/>
      <c r="AE909"/>
      <c r="AF909"/>
      <c r="AG909"/>
      <c r="AH909"/>
      <c r="AI909"/>
      <c r="AJ909"/>
      <c r="AK909"/>
      <c r="AL909"/>
      <c r="AM909"/>
      <c r="AN909"/>
      <c r="AO909"/>
      <c r="AP909"/>
      <c r="AQ909"/>
      <c r="AR909"/>
      <c r="AS909"/>
      <c r="AT909"/>
      <c r="AU909"/>
      <c r="AV909"/>
      <c r="AW909"/>
      <c r="AX909"/>
      <c r="AY909"/>
      <c r="AZ909"/>
      <c r="BA909"/>
      <c r="BB909"/>
      <c r="BC909"/>
      <c r="BD909"/>
      <c r="BE909"/>
      <c r="BF909"/>
      <c r="BG909"/>
      <c r="BH909"/>
      <c r="BI909"/>
      <c r="BJ909"/>
      <c r="BK909"/>
      <c r="BL909"/>
      <c r="BM909"/>
      <c r="BN909"/>
      <c r="BO909"/>
      <c r="BP909"/>
      <c r="BQ909"/>
      <c r="BR909"/>
      <c r="BS909"/>
      <c r="BT909"/>
      <c r="BU909"/>
      <c r="BV909"/>
      <c r="BW909"/>
      <c r="BX909"/>
      <c r="BY909"/>
      <c r="BZ909"/>
      <c r="CA909"/>
      <c r="CB909"/>
      <c r="CC909"/>
      <c r="CD909"/>
      <c r="CE909"/>
      <c r="CF909"/>
      <c r="CG909"/>
      <c r="CH909"/>
      <c r="CI909"/>
      <c r="CJ909"/>
      <c r="CK909"/>
      <c r="CL909"/>
      <c r="CM909"/>
      <c r="CN909"/>
      <c r="CO909"/>
      <c r="CP909"/>
      <c r="CQ909"/>
      <c r="CR909"/>
      <c r="CS909"/>
      <c r="CT909"/>
      <c r="CU909"/>
      <c r="CV909"/>
      <c r="CW909"/>
      <c r="CX909"/>
      <c r="CY909"/>
      <c r="CZ909"/>
      <c r="DA909"/>
    </row>
    <row r="910" spans="1:105" x14ac:dyDescent="0.2">
      <c r="A910" s="56"/>
      <c r="B910" s="56"/>
      <c r="C910" s="56"/>
      <c r="D910" s="56"/>
      <c r="E910" s="56"/>
      <c r="F910" s="56"/>
      <c r="G910" s="56"/>
      <c r="H910" s="56"/>
      <c r="I910" s="56"/>
      <c r="J910" s="56"/>
      <c r="K910" s="56"/>
      <c r="L910" s="56"/>
      <c r="M910" s="56"/>
      <c r="N910" s="56"/>
      <c r="O910" s="56"/>
      <c r="P910" s="56"/>
      <c r="Q910" s="56"/>
      <c r="R910" s="56"/>
      <c r="S910" s="56"/>
      <c r="T910" s="56"/>
      <c r="U910" s="56"/>
      <c r="V910" s="56"/>
      <c r="W910" s="56"/>
      <c r="X910" s="56"/>
      <c r="Y910" s="56"/>
      <c r="Z910" s="56"/>
      <c r="AA910"/>
      <c r="AB910"/>
      <c r="AC910"/>
      <c r="AD910"/>
      <c r="AE910"/>
      <c r="AF910"/>
      <c r="AG910"/>
      <c r="AH910"/>
      <c r="AI910"/>
      <c r="AJ910"/>
      <c r="AK910"/>
      <c r="AL910"/>
      <c r="AM910"/>
      <c r="AN910"/>
      <c r="AO910"/>
      <c r="AP910"/>
      <c r="AQ910"/>
      <c r="AR910"/>
      <c r="AS910"/>
      <c r="AT910"/>
      <c r="AU910"/>
      <c r="AV910"/>
      <c r="AW910"/>
      <c r="AX910"/>
      <c r="AY910"/>
      <c r="AZ910"/>
      <c r="BA910"/>
      <c r="BB910"/>
      <c r="BC910"/>
      <c r="BD910"/>
      <c r="BE910"/>
      <c r="BF910"/>
      <c r="BG910"/>
      <c r="BH910"/>
      <c r="BI910"/>
      <c r="BJ910"/>
      <c r="BK910"/>
      <c r="BL910"/>
      <c r="BM910"/>
      <c r="BN910"/>
      <c r="BO910"/>
      <c r="BP910"/>
      <c r="BQ910"/>
      <c r="BR910"/>
      <c r="BS910"/>
      <c r="BT910"/>
      <c r="BU910"/>
      <c r="BV910"/>
      <c r="BW910"/>
      <c r="BX910"/>
      <c r="BY910"/>
      <c r="BZ910"/>
      <c r="CA910"/>
      <c r="CB910"/>
      <c r="CC910"/>
      <c r="CD910"/>
      <c r="CE910"/>
      <c r="CF910"/>
      <c r="CG910"/>
      <c r="CH910"/>
      <c r="CI910"/>
      <c r="CJ910"/>
      <c r="CK910"/>
      <c r="CL910"/>
      <c r="CM910"/>
      <c r="CN910"/>
      <c r="CO910"/>
      <c r="CP910"/>
      <c r="CQ910"/>
      <c r="CR910"/>
      <c r="CS910"/>
      <c r="CT910"/>
      <c r="CU910"/>
      <c r="CV910"/>
      <c r="CW910"/>
      <c r="CX910"/>
      <c r="CY910"/>
      <c r="CZ910"/>
      <c r="DA910"/>
    </row>
    <row r="911" spans="1:105" x14ac:dyDescent="0.2">
      <c r="A911" s="56"/>
      <c r="B911" s="56"/>
      <c r="C911" s="56"/>
      <c r="D911" s="56"/>
      <c r="E911" s="56"/>
      <c r="F911" s="56"/>
      <c r="G911" s="56"/>
      <c r="H911" s="56"/>
      <c r="I911" s="56"/>
      <c r="J911" s="56"/>
      <c r="K911" s="56"/>
      <c r="L911" s="56"/>
      <c r="M911" s="56"/>
      <c r="N911" s="56"/>
      <c r="O911" s="56"/>
      <c r="P911" s="56"/>
      <c r="Q911" s="56"/>
      <c r="R911" s="56"/>
      <c r="S911" s="56"/>
      <c r="T911" s="56"/>
      <c r="U911" s="56"/>
      <c r="V911" s="56"/>
      <c r="W911" s="56"/>
      <c r="X911" s="56"/>
      <c r="Y911" s="56"/>
      <c r="Z911" s="56"/>
      <c r="AA911"/>
      <c r="AB911"/>
      <c r="AC911"/>
      <c r="AD911"/>
      <c r="AE911"/>
      <c r="AF911"/>
      <c r="AG911"/>
      <c r="AH911"/>
      <c r="AI911"/>
      <c r="AJ911"/>
      <c r="AK911"/>
      <c r="AL911"/>
      <c r="AM911"/>
      <c r="AN911"/>
      <c r="AO911"/>
      <c r="AP911"/>
      <c r="AQ911"/>
      <c r="AR911"/>
      <c r="AS911"/>
      <c r="AT911"/>
      <c r="AU911"/>
      <c r="AV911"/>
      <c r="AW911"/>
      <c r="AX911"/>
      <c r="AY911"/>
      <c r="AZ911"/>
      <c r="BA911"/>
      <c r="BB911"/>
      <c r="BC911"/>
      <c r="BD911"/>
      <c r="BE911"/>
      <c r="BF911"/>
      <c r="BG911"/>
      <c r="BH911"/>
      <c r="BI911"/>
      <c r="BJ911"/>
      <c r="BK911"/>
      <c r="BL911"/>
      <c r="BM911"/>
      <c r="BN911"/>
      <c r="BO911"/>
      <c r="BP911"/>
      <c r="BQ911"/>
      <c r="BR911"/>
      <c r="BS911"/>
      <c r="BT911"/>
      <c r="BU911"/>
      <c r="BV911"/>
      <c r="BW911"/>
      <c r="BX911"/>
      <c r="BY911"/>
      <c r="BZ911"/>
      <c r="CA911"/>
      <c r="CB911"/>
      <c r="CC911"/>
      <c r="CD911"/>
      <c r="CE911"/>
      <c r="CF911"/>
      <c r="CG911"/>
      <c r="CH911"/>
      <c r="CI911"/>
      <c r="CJ911"/>
      <c r="CK911"/>
      <c r="CL911"/>
      <c r="CM911"/>
      <c r="CN911"/>
      <c r="CO911"/>
      <c r="CP911"/>
      <c r="CQ911"/>
      <c r="CR911"/>
      <c r="CS911"/>
      <c r="CT911"/>
      <c r="CU911"/>
      <c r="CV911"/>
      <c r="CW911"/>
      <c r="CX911"/>
      <c r="CY911"/>
      <c r="CZ911"/>
      <c r="DA911"/>
    </row>
    <row r="912" spans="1:105" x14ac:dyDescent="0.2">
      <c r="A912" s="56"/>
      <c r="B912" s="56"/>
      <c r="C912" s="56"/>
      <c r="D912" s="56"/>
      <c r="E912" s="56"/>
      <c r="F912" s="56"/>
      <c r="G912" s="56"/>
      <c r="H912" s="56"/>
      <c r="I912" s="56"/>
      <c r="J912" s="56"/>
      <c r="K912" s="56"/>
      <c r="L912" s="56"/>
      <c r="M912" s="56"/>
      <c r="N912" s="56"/>
      <c r="O912" s="56"/>
      <c r="P912" s="56"/>
      <c r="Q912" s="56"/>
      <c r="R912" s="56"/>
      <c r="S912" s="56"/>
      <c r="T912" s="56"/>
      <c r="U912" s="56"/>
      <c r="V912" s="56"/>
      <c r="W912" s="56"/>
      <c r="X912" s="56"/>
      <c r="Y912" s="56"/>
      <c r="Z912" s="56"/>
      <c r="AA912"/>
      <c r="AB912"/>
      <c r="AC912"/>
      <c r="AD912"/>
      <c r="AE912"/>
      <c r="AF912"/>
      <c r="AG912"/>
      <c r="AH912"/>
      <c r="AI912"/>
      <c r="AJ912"/>
      <c r="AK912"/>
      <c r="AL912"/>
      <c r="AM912"/>
      <c r="AN912"/>
      <c r="AO912"/>
      <c r="AP912"/>
      <c r="AQ912"/>
      <c r="AR912"/>
      <c r="AS912"/>
      <c r="AT912"/>
      <c r="AU912"/>
      <c r="AV912"/>
      <c r="AW912"/>
      <c r="AX912"/>
      <c r="AY912"/>
      <c r="AZ912"/>
      <c r="BA912"/>
      <c r="BB912"/>
      <c r="BC912"/>
      <c r="BD912"/>
      <c r="BE912"/>
      <c r="BF912"/>
      <c r="BG912"/>
      <c r="BH912"/>
      <c r="BI912"/>
      <c r="BJ912"/>
      <c r="BK912"/>
      <c r="BL912"/>
      <c r="BM912"/>
      <c r="BN912"/>
      <c r="BO912"/>
      <c r="BP912"/>
      <c r="BQ912"/>
      <c r="BR912"/>
      <c r="BS912"/>
      <c r="BT912"/>
      <c r="BU912"/>
      <c r="BV912"/>
      <c r="BW912"/>
      <c r="BX912"/>
      <c r="BY912"/>
      <c r="BZ912"/>
      <c r="CA912"/>
      <c r="CB912"/>
      <c r="CC912"/>
      <c r="CD912"/>
      <c r="CE912"/>
      <c r="CF912"/>
      <c r="CG912"/>
      <c r="CH912"/>
      <c r="CI912"/>
      <c r="CJ912"/>
      <c r="CK912"/>
      <c r="CL912"/>
      <c r="CM912"/>
      <c r="CN912"/>
      <c r="CO912"/>
      <c r="CP912"/>
      <c r="CQ912"/>
      <c r="CR912"/>
      <c r="CS912"/>
      <c r="CT912"/>
      <c r="CU912"/>
      <c r="CV912"/>
      <c r="CW912"/>
      <c r="CX912"/>
      <c r="CY912"/>
      <c r="CZ912"/>
      <c r="DA912"/>
    </row>
    <row r="913" spans="1:105" x14ac:dyDescent="0.2">
      <c r="A913" s="56"/>
      <c r="B913" s="56"/>
      <c r="C913" s="56"/>
      <c r="D913" s="56"/>
      <c r="E913" s="56"/>
      <c r="F913" s="56"/>
      <c r="G913" s="56"/>
      <c r="H913" s="56"/>
      <c r="I913" s="56"/>
      <c r="J913" s="56"/>
      <c r="K913" s="56"/>
      <c r="L913" s="56"/>
      <c r="M913" s="56"/>
      <c r="N913" s="56"/>
      <c r="O913" s="56"/>
      <c r="P913" s="56"/>
      <c r="Q913" s="56"/>
      <c r="R913" s="56"/>
      <c r="S913" s="56"/>
      <c r="T913" s="56"/>
      <c r="U913" s="56"/>
      <c r="V913" s="56"/>
      <c r="W913" s="56"/>
      <c r="X913" s="56"/>
      <c r="Y913" s="56"/>
      <c r="Z913" s="56"/>
      <c r="AA913"/>
      <c r="AB913"/>
      <c r="AC913"/>
      <c r="AD913"/>
      <c r="AE913"/>
      <c r="AF913"/>
      <c r="AG913"/>
      <c r="AH913"/>
      <c r="AI913"/>
      <c r="AJ913"/>
      <c r="AK913"/>
      <c r="AL913"/>
      <c r="AM913"/>
      <c r="AN913"/>
      <c r="AO913"/>
      <c r="AP913"/>
      <c r="AQ913"/>
      <c r="AR913"/>
      <c r="AS913"/>
      <c r="AT913"/>
      <c r="AU913"/>
      <c r="AV913"/>
      <c r="AW913"/>
      <c r="AX913"/>
      <c r="AY913"/>
      <c r="AZ913"/>
      <c r="BA913"/>
      <c r="BB913"/>
      <c r="BC913"/>
      <c r="BD913"/>
      <c r="BE913"/>
      <c r="BF913"/>
      <c r="BG913"/>
      <c r="BH913"/>
      <c r="BI913"/>
      <c r="BJ913"/>
      <c r="BK913"/>
      <c r="BL913"/>
      <c r="BM913"/>
      <c r="BN913"/>
      <c r="BO913"/>
      <c r="BP913"/>
      <c r="BQ913"/>
      <c r="BR913"/>
      <c r="BS913"/>
      <c r="BT913"/>
      <c r="BU913"/>
      <c r="BV913"/>
      <c r="BW913"/>
      <c r="BX913"/>
      <c r="BY913"/>
      <c r="BZ913"/>
      <c r="CA913"/>
      <c r="CB913"/>
      <c r="CC913"/>
      <c r="CD913"/>
      <c r="CE913"/>
      <c r="CF913"/>
      <c r="CG913"/>
      <c r="CH913"/>
      <c r="CI913"/>
      <c r="CJ913"/>
      <c r="CK913"/>
      <c r="CL913"/>
      <c r="CM913"/>
      <c r="CN913"/>
      <c r="CO913"/>
      <c r="CP913"/>
      <c r="CQ913"/>
      <c r="CR913"/>
      <c r="CS913"/>
      <c r="CT913"/>
      <c r="CU913"/>
      <c r="CV913"/>
      <c r="CW913"/>
      <c r="CX913"/>
      <c r="CY913"/>
      <c r="CZ913"/>
      <c r="DA913"/>
    </row>
    <row r="914" spans="1:105" x14ac:dyDescent="0.2">
      <c r="A914" s="56"/>
      <c r="B914" s="56"/>
      <c r="C914" s="56"/>
      <c r="D914" s="56"/>
      <c r="E914" s="56"/>
      <c r="F914" s="56"/>
      <c r="G914" s="56"/>
      <c r="H914" s="56"/>
      <c r="I914" s="56"/>
      <c r="J914" s="56"/>
      <c r="K914" s="56"/>
      <c r="L914" s="56"/>
      <c r="M914" s="56"/>
      <c r="N914" s="56"/>
      <c r="O914" s="56"/>
      <c r="P914" s="56"/>
      <c r="Q914" s="56"/>
      <c r="R914" s="56"/>
      <c r="S914" s="56"/>
      <c r="T914" s="56"/>
      <c r="U914" s="56"/>
      <c r="V914" s="56"/>
      <c r="W914" s="56"/>
      <c r="X914" s="56"/>
      <c r="Y914" s="56"/>
      <c r="Z914" s="56"/>
      <c r="AA914"/>
      <c r="AB914"/>
      <c r="AC914"/>
      <c r="AD914"/>
      <c r="AE914"/>
      <c r="AF914"/>
      <c r="AG914"/>
      <c r="AH914"/>
      <c r="AI914"/>
      <c r="AJ914"/>
      <c r="AK914"/>
      <c r="AL914"/>
      <c r="AM914"/>
      <c r="AN914"/>
      <c r="AO914"/>
      <c r="AP914"/>
      <c r="AQ914"/>
      <c r="AR914"/>
      <c r="AS914"/>
      <c r="AT914"/>
      <c r="AU914"/>
      <c r="AV914"/>
      <c r="AW914"/>
      <c r="AX914"/>
      <c r="AY914"/>
      <c r="AZ914"/>
      <c r="BA914"/>
      <c r="BB914"/>
      <c r="BC914"/>
      <c r="BD914"/>
      <c r="BE914"/>
      <c r="BF914"/>
      <c r="BG914"/>
      <c r="BH914"/>
      <c r="BI914"/>
      <c r="BJ914"/>
      <c r="BK914"/>
      <c r="BL914"/>
      <c r="BM914"/>
      <c r="BN914"/>
      <c r="BO914"/>
      <c r="BP914"/>
      <c r="BQ914"/>
      <c r="BR914"/>
      <c r="BS914"/>
      <c r="BT914"/>
      <c r="BU914"/>
      <c r="BV914"/>
      <c r="BW914"/>
      <c r="BX914"/>
      <c r="BY914"/>
      <c r="BZ914"/>
      <c r="CA914"/>
      <c r="CB914"/>
      <c r="CC914"/>
      <c r="CD914"/>
      <c r="CE914"/>
      <c r="CF914"/>
      <c r="CG914"/>
      <c r="CH914"/>
      <c r="CI914"/>
      <c r="CJ914"/>
      <c r="CK914"/>
      <c r="CL914"/>
      <c r="CM914"/>
      <c r="CN914"/>
      <c r="CO914"/>
      <c r="CP914"/>
      <c r="CQ914"/>
      <c r="CR914"/>
      <c r="CS914"/>
      <c r="CT914"/>
      <c r="CU914"/>
      <c r="CV914"/>
      <c r="CW914"/>
      <c r="CX914"/>
      <c r="CY914"/>
      <c r="CZ914"/>
      <c r="DA914"/>
    </row>
    <row r="915" spans="1:105" x14ac:dyDescent="0.2">
      <c r="A915" s="56"/>
      <c r="B915" s="56"/>
      <c r="C915" s="56"/>
      <c r="D915" s="56"/>
      <c r="E915" s="56"/>
      <c r="F915" s="56"/>
      <c r="G915" s="56"/>
      <c r="H915" s="56"/>
      <c r="I915" s="56"/>
      <c r="J915" s="56"/>
      <c r="K915" s="56"/>
      <c r="L915" s="56"/>
      <c r="M915" s="56"/>
      <c r="N915" s="56"/>
      <c r="O915" s="56"/>
      <c r="P915" s="56"/>
      <c r="Q915" s="56"/>
      <c r="R915" s="56"/>
      <c r="S915" s="56"/>
      <c r="T915" s="56"/>
      <c r="U915" s="56"/>
      <c r="V915" s="56"/>
      <c r="W915" s="56"/>
      <c r="X915" s="56"/>
      <c r="Y915" s="56"/>
      <c r="Z915" s="56"/>
      <c r="AA915"/>
      <c r="AB915"/>
      <c r="AC915"/>
      <c r="AD915"/>
      <c r="AE915"/>
      <c r="AF915"/>
      <c r="AG915"/>
      <c r="AH915"/>
      <c r="AI915"/>
      <c r="AJ915"/>
      <c r="AK915"/>
      <c r="AL915"/>
      <c r="AM915"/>
      <c r="AN915"/>
      <c r="AO915"/>
      <c r="AP915"/>
      <c r="AQ915"/>
      <c r="AR915"/>
      <c r="AS915"/>
      <c r="AT915"/>
      <c r="AU915"/>
      <c r="AV915"/>
      <c r="AW915"/>
      <c r="AX915"/>
      <c r="AY915"/>
      <c r="AZ915"/>
      <c r="BA915"/>
      <c r="BB915"/>
      <c r="BC915"/>
      <c r="BD915"/>
      <c r="BE915"/>
      <c r="BF915"/>
      <c r="BG915"/>
      <c r="BH915"/>
      <c r="BI915"/>
      <c r="BJ915"/>
      <c r="BK915"/>
      <c r="BL915"/>
      <c r="BM915"/>
      <c r="BN915"/>
      <c r="BO915"/>
      <c r="BP915"/>
      <c r="BQ915"/>
      <c r="BR915"/>
      <c r="BS915"/>
      <c r="BT915"/>
      <c r="BU915"/>
      <c r="BV915"/>
      <c r="BW915"/>
      <c r="BX915"/>
      <c r="BY915"/>
      <c r="BZ915"/>
      <c r="CA915"/>
      <c r="CB915"/>
      <c r="CC915"/>
      <c r="CD915"/>
      <c r="CE915"/>
      <c r="CF915"/>
      <c r="CG915"/>
      <c r="CH915"/>
      <c r="CI915"/>
      <c r="CJ915"/>
      <c r="CK915"/>
      <c r="CL915"/>
      <c r="CM915"/>
      <c r="CN915"/>
      <c r="CO915"/>
      <c r="CP915"/>
      <c r="CQ915"/>
      <c r="CR915"/>
      <c r="CS915"/>
      <c r="CT915"/>
      <c r="CU915"/>
      <c r="CV915"/>
      <c r="CW915"/>
      <c r="CX915"/>
      <c r="CY915"/>
      <c r="CZ915"/>
      <c r="DA915"/>
    </row>
    <row r="916" spans="1:105" x14ac:dyDescent="0.2">
      <c r="A916" s="56"/>
      <c r="B916" s="56"/>
      <c r="C916" s="56"/>
      <c r="D916" s="56"/>
      <c r="E916" s="56"/>
      <c r="F916" s="56"/>
      <c r="G916" s="56"/>
      <c r="H916" s="56"/>
      <c r="I916" s="56"/>
      <c r="J916" s="56"/>
      <c r="K916" s="56"/>
      <c r="L916" s="56"/>
      <c r="M916" s="56"/>
      <c r="N916" s="56"/>
      <c r="O916" s="56"/>
      <c r="P916" s="56"/>
      <c r="Q916" s="56"/>
      <c r="R916" s="56"/>
      <c r="S916" s="56"/>
      <c r="T916" s="56"/>
      <c r="U916" s="56"/>
      <c r="V916" s="56"/>
      <c r="W916" s="56"/>
      <c r="X916" s="56"/>
      <c r="Y916" s="56"/>
      <c r="Z916" s="56"/>
      <c r="AA916"/>
      <c r="AB916"/>
      <c r="AC916"/>
      <c r="AD916"/>
      <c r="AE916"/>
      <c r="AF916"/>
      <c r="AG916"/>
      <c r="AH916"/>
      <c r="AI916"/>
      <c r="AJ916"/>
      <c r="AK916"/>
      <c r="AL916"/>
      <c r="AM916"/>
      <c r="AN916"/>
      <c r="AO916"/>
      <c r="AP916"/>
      <c r="AQ916"/>
      <c r="AR916"/>
      <c r="AS916"/>
      <c r="AT916"/>
      <c r="AU916"/>
      <c r="AV916"/>
      <c r="AW916"/>
      <c r="AX916"/>
      <c r="AY916"/>
      <c r="AZ916"/>
      <c r="BA916"/>
      <c r="BB916"/>
      <c r="BC916"/>
      <c r="BD916"/>
      <c r="BE916"/>
      <c r="BF916"/>
      <c r="BG916"/>
      <c r="BH916"/>
      <c r="BI916"/>
      <c r="BJ916"/>
      <c r="BK916"/>
      <c r="BL916"/>
      <c r="BM916"/>
      <c r="BN916"/>
      <c r="BO916"/>
      <c r="BP916"/>
      <c r="BQ916"/>
      <c r="BR916"/>
      <c r="BS916"/>
      <c r="BT916"/>
      <c r="BU916"/>
      <c r="BV916"/>
      <c r="BW916"/>
      <c r="BX916"/>
      <c r="BY916"/>
      <c r="BZ916"/>
      <c r="CA916"/>
      <c r="CB916"/>
      <c r="CC916"/>
      <c r="CD916"/>
      <c r="CE916"/>
      <c r="CF916"/>
      <c r="CG916"/>
      <c r="CH916"/>
      <c r="CI916"/>
      <c r="CJ916"/>
      <c r="CK916"/>
      <c r="CL916"/>
      <c r="CM916"/>
      <c r="CN916"/>
      <c r="CO916"/>
      <c r="CP916"/>
      <c r="CQ916"/>
      <c r="CR916"/>
      <c r="CS916"/>
      <c r="CT916"/>
      <c r="CU916"/>
      <c r="CV916"/>
      <c r="CW916"/>
      <c r="CX916"/>
      <c r="CY916"/>
      <c r="CZ916"/>
      <c r="DA916"/>
    </row>
    <row r="917" spans="1:105" x14ac:dyDescent="0.2">
      <c r="A917" s="56"/>
      <c r="B917" s="56"/>
      <c r="C917" s="56"/>
      <c r="D917" s="56"/>
      <c r="E917" s="56"/>
      <c r="F917" s="56"/>
      <c r="G917" s="56"/>
      <c r="H917" s="56"/>
      <c r="I917" s="56"/>
      <c r="J917" s="56"/>
      <c r="K917" s="56"/>
      <c r="L917" s="56"/>
      <c r="M917" s="56"/>
      <c r="N917" s="56"/>
      <c r="O917" s="56"/>
      <c r="P917" s="56"/>
      <c r="Q917" s="56"/>
      <c r="R917" s="56"/>
      <c r="S917" s="56"/>
      <c r="T917" s="56"/>
      <c r="U917" s="56"/>
      <c r="V917" s="56"/>
      <c r="W917" s="56"/>
      <c r="X917" s="56"/>
      <c r="Y917" s="56"/>
      <c r="Z917" s="56"/>
      <c r="AA917"/>
      <c r="AB917"/>
      <c r="AC917"/>
      <c r="AD917"/>
      <c r="AE917"/>
      <c r="AF917"/>
      <c r="AG917"/>
      <c r="AH917"/>
      <c r="AI917"/>
      <c r="AJ917"/>
      <c r="AK917"/>
      <c r="AL917"/>
      <c r="AM917"/>
      <c r="AN917"/>
      <c r="AO917"/>
      <c r="AP917"/>
      <c r="AQ917"/>
      <c r="AR917"/>
      <c r="AS917"/>
      <c r="AT917"/>
      <c r="AU917"/>
      <c r="AV917"/>
      <c r="AW917"/>
      <c r="AX917"/>
      <c r="AY917"/>
      <c r="AZ917"/>
      <c r="BA917"/>
      <c r="BB917"/>
      <c r="BC917"/>
      <c r="BD917"/>
      <c r="BE917"/>
      <c r="BF917"/>
      <c r="BG917"/>
      <c r="BH917"/>
      <c r="BI917"/>
      <c r="BJ917"/>
      <c r="BK917"/>
      <c r="BL917"/>
      <c r="BM917"/>
      <c r="BN917"/>
      <c r="BO917"/>
      <c r="BP917"/>
      <c r="BQ917"/>
      <c r="BR917"/>
      <c r="BS917"/>
      <c r="BT917"/>
      <c r="BU917"/>
      <c r="BV917"/>
      <c r="BW917"/>
      <c r="BX917"/>
      <c r="BY917"/>
      <c r="BZ917"/>
      <c r="CA917"/>
      <c r="CB917"/>
      <c r="CC917"/>
      <c r="CD917"/>
      <c r="CE917"/>
      <c r="CF917"/>
      <c r="CG917"/>
      <c r="CH917"/>
      <c r="CI917"/>
      <c r="CJ917"/>
      <c r="CK917"/>
      <c r="CL917"/>
      <c r="CM917"/>
      <c r="CN917"/>
      <c r="CO917"/>
      <c r="CP917"/>
      <c r="CQ917"/>
      <c r="CR917"/>
      <c r="CS917"/>
      <c r="CT917"/>
      <c r="CU917"/>
      <c r="CV917"/>
      <c r="CW917"/>
      <c r="CX917"/>
      <c r="CY917"/>
      <c r="CZ917"/>
      <c r="DA917"/>
    </row>
    <row r="918" spans="1:105" x14ac:dyDescent="0.2">
      <c r="A918" s="56"/>
      <c r="B918" s="56"/>
      <c r="C918" s="56"/>
      <c r="D918" s="56"/>
      <c r="E918" s="56"/>
      <c r="F918" s="56"/>
      <c r="G918" s="56"/>
      <c r="H918" s="56"/>
      <c r="I918" s="56"/>
      <c r="J918" s="56"/>
      <c r="K918" s="56"/>
      <c r="L918" s="56"/>
      <c r="M918" s="56"/>
      <c r="N918" s="56"/>
      <c r="O918" s="56"/>
      <c r="P918" s="56"/>
      <c r="Q918" s="56"/>
      <c r="R918" s="56"/>
      <c r="S918" s="56"/>
      <c r="T918" s="56"/>
      <c r="U918" s="56"/>
      <c r="V918" s="56"/>
      <c r="W918" s="56"/>
      <c r="X918" s="56"/>
      <c r="Y918" s="56"/>
      <c r="Z918" s="56"/>
      <c r="AA918"/>
      <c r="AB918"/>
      <c r="AC918"/>
      <c r="AD918"/>
      <c r="AE918"/>
      <c r="AF918"/>
      <c r="AG918"/>
      <c r="AH918"/>
      <c r="AI918"/>
      <c r="AJ918"/>
      <c r="AK918"/>
      <c r="AL918"/>
      <c r="AM918"/>
      <c r="AN918"/>
      <c r="AO918"/>
      <c r="AP918"/>
      <c r="AQ918"/>
      <c r="AR918"/>
      <c r="AS918"/>
      <c r="AT918"/>
      <c r="AU918"/>
      <c r="AV918"/>
      <c r="AW918"/>
      <c r="AX918"/>
      <c r="AY918"/>
      <c r="AZ918"/>
      <c r="BA918"/>
      <c r="BB918"/>
      <c r="BC918"/>
      <c r="BD918"/>
      <c r="BE918"/>
      <c r="BF918"/>
      <c r="BG918"/>
      <c r="BH918"/>
      <c r="BI918"/>
      <c r="BJ918"/>
      <c r="BK918"/>
      <c r="BL918"/>
      <c r="BM918"/>
      <c r="BN918"/>
      <c r="BO918"/>
      <c r="BP918"/>
      <c r="BQ918"/>
      <c r="BR918"/>
      <c r="BS918"/>
      <c r="BT918"/>
      <c r="BU918"/>
      <c r="BV918"/>
      <c r="BW918"/>
      <c r="BX918"/>
      <c r="BY918"/>
      <c r="BZ918"/>
      <c r="CA918"/>
      <c r="CB918"/>
      <c r="CC918"/>
      <c r="CD918"/>
      <c r="CE918"/>
      <c r="CF918"/>
      <c r="CG918"/>
      <c r="CH918"/>
      <c r="CI918"/>
      <c r="CJ918"/>
      <c r="CK918"/>
      <c r="CL918"/>
      <c r="CM918"/>
      <c r="CN918"/>
      <c r="CO918"/>
      <c r="CP918"/>
      <c r="CQ918"/>
      <c r="CR918"/>
      <c r="CS918"/>
      <c r="CT918"/>
      <c r="CU918"/>
      <c r="CV918"/>
      <c r="CW918"/>
      <c r="CX918"/>
      <c r="CY918"/>
      <c r="CZ918"/>
      <c r="DA918"/>
    </row>
    <row r="919" spans="1:105" x14ac:dyDescent="0.2">
      <c r="A919" s="56"/>
      <c r="B919" s="56"/>
      <c r="C919" s="56"/>
      <c r="D919" s="56"/>
      <c r="E919" s="56"/>
      <c r="F919" s="56"/>
      <c r="G919" s="56"/>
      <c r="H919" s="56"/>
      <c r="I919" s="56"/>
      <c r="J919" s="56"/>
      <c r="K919" s="56"/>
      <c r="L919" s="56"/>
      <c r="M919" s="56"/>
      <c r="N919" s="56"/>
      <c r="O919" s="56"/>
      <c r="P919" s="56"/>
      <c r="Q919" s="56"/>
      <c r="R919" s="56"/>
      <c r="S919" s="56"/>
      <c r="T919" s="56"/>
      <c r="U919" s="56"/>
      <c r="V919" s="56"/>
      <c r="W919" s="56"/>
      <c r="X919" s="56"/>
      <c r="Y919" s="56"/>
      <c r="Z919" s="56"/>
      <c r="AA919"/>
      <c r="AB919"/>
      <c r="AC919"/>
      <c r="AD919"/>
      <c r="AE919"/>
      <c r="AF919"/>
      <c r="AG919"/>
      <c r="AH919"/>
      <c r="AI919"/>
      <c r="AJ919"/>
      <c r="AK919"/>
      <c r="AL919"/>
      <c r="AM919"/>
      <c r="AN919"/>
      <c r="AO919"/>
      <c r="AP919"/>
      <c r="AQ919"/>
      <c r="AR919"/>
      <c r="AS919"/>
      <c r="AT919"/>
      <c r="AU919"/>
      <c r="AV919"/>
      <c r="AW919"/>
      <c r="AX919"/>
      <c r="AY919"/>
      <c r="AZ919"/>
      <c r="BA919"/>
      <c r="BB919"/>
      <c r="BC919"/>
      <c r="BD919"/>
      <c r="BE919"/>
      <c r="BF919"/>
      <c r="BG919"/>
      <c r="BH919"/>
      <c r="BI919"/>
      <c r="BJ919"/>
      <c r="BK919"/>
      <c r="BL919"/>
      <c r="BM919"/>
      <c r="BN919"/>
      <c r="BO919"/>
      <c r="BP919"/>
      <c r="BQ919"/>
      <c r="BR919"/>
      <c r="BS919"/>
      <c r="BT919"/>
      <c r="BU919"/>
      <c r="BV919"/>
      <c r="BW919"/>
      <c r="BX919"/>
      <c r="BY919"/>
      <c r="BZ919"/>
      <c r="CA919"/>
      <c r="CB919"/>
      <c r="CC919"/>
      <c r="CD919"/>
      <c r="CE919"/>
      <c r="CF919"/>
      <c r="CG919"/>
      <c r="CH919"/>
      <c r="CI919"/>
      <c r="CJ919"/>
      <c r="CK919"/>
      <c r="CL919"/>
      <c r="CM919"/>
      <c r="CN919"/>
      <c r="CO919"/>
      <c r="CP919"/>
      <c r="CQ919"/>
      <c r="CR919"/>
      <c r="CS919"/>
      <c r="CT919"/>
      <c r="CU919"/>
      <c r="CV919"/>
      <c r="CW919"/>
      <c r="CX919"/>
      <c r="CY919"/>
      <c r="CZ919"/>
      <c r="DA919"/>
    </row>
    <row r="920" spans="1:105" x14ac:dyDescent="0.2">
      <c r="A920" s="56"/>
      <c r="B920" s="56"/>
      <c r="C920" s="56"/>
      <c r="D920" s="56"/>
      <c r="E920" s="56"/>
      <c r="F920" s="56"/>
      <c r="G920" s="56"/>
      <c r="H920" s="56"/>
      <c r="I920" s="56"/>
      <c r="J920" s="56"/>
      <c r="K920" s="56"/>
      <c r="L920" s="56"/>
      <c r="M920" s="56"/>
      <c r="N920" s="56"/>
      <c r="O920" s="56"/>
      <c r="P920" s="56"/>
      <c r="Q920" s="56"/>
      <c r="R920" s="56"/>
      <c r="S920" s="56"/>
      <c r="T920" s="56"/>
      <c r="U920" s="56"/>
      <c r="V920" s="56"/>
      <c r="W920" s="56"/>
      <c r="X920" s="56"/>
      <c r="Y920" s="56"/>
      <c r="Z920" s="56"/>
      <c r="AA920"/>
      <c r="AB920"/>
      <c r="AC920"/>
      <c r="AD920"/>
      <c r="AE920"/>
      <c r="AF920"/>
      <c r="AG920"/>
      <c r="AH920"/>
      <c r="AI920"/>
      <c r="AJ920"/>
      <c r="AK920"/>
      <c r="AL920"/>
      <c r="AM920"/>
      <c r="AN920"/>
      <c r="AO920"/>
      <c r="AP920"/>
      <c r="AQ920"/>
      <c r="AR920"/>
      <c r="AS920"/>
      <c r="AT920"/>
      <c r="AU920"/>
      <c r="AV920"/>
      <c r="AW920"/>
      <c r="AX920"/>
      <c r="AY920"/>
      <c r="AZ920"/>
      <c r="BA920"/>
      <c r="BB920"/>
      <c r="BC920"/>
      <c r="BD920"/>
      <c r="BE920"/>
      <c r="BF920"/>
      <c r="BG920"/>
      <c r="BH920"/>
      <c r="BI920"/>
      <c r="BJ920"/>
      <c r="BK920"/>
      <c r="BL920"/>
      <c r="BM920"/>
      <c r="BN920"/>
      <c r="BO920"/>
      <c r="BP920"/>
      <c r="BQ920"/>
      <c r="BR920"/>
      <c r="BS920"/>
      <c r="BT920"/>
      <c r="BU920"/>
      <c r="BV920"/>
      <c r="BW920"/>
      <c r="BX920"/>
      <c r="BY920"/>
      <c r="BZ920"/>
      <c r="CA920"/>
      <c r="CB920"/>
      <c r="CC920"/>
      <c r="CD920"/>
      <c r="CE920"/>
      <c r="CF920"/>
      <c r="CG920"/>
      <c r="CH920"/>
      <c r="CI920"/>
      <c r="CJ920"/>
      <c r="CK920"/>
      <c r="CL920"/>
      <c r="CM920"/>
      <c r="CN920"/>
      <c r="CO920"/>
      <c r="CP920"/>
      <c r="CQ920"/>
      <c r="CR920"/>
      <c r="CS920"/>
      <c r="CT920"/>
      <c r="CU920"/>
      <c r="CV920"/>
      <c r="CW920"/>
      <c r="CX920"/>
      <c r="CY920"/>
      <c r="CZ920"/>
      <c r="DA920"/>
    </row>
    <row r="921" spans="1:105" x14ac:dyDescent="0.2">
      <c r="A921" s="56"/>
      <c r="B921" s="56"/>
      <c r="C921" s="56"/>
      <c r="D921" s="56"/>
      <c r="E921" s="56"/>
      <c r="F921" s="56"/>
      <c r="G921" s="56"/>
      <c r="H921" s="56"/>
      <c r="I921" s="56"/>
      <c r="J921" s="56"/>
      <c r="K921" s="56"/>
      <c r="L921" s="56"/>
      <c r="M921" s="56"/>
      <c r="N921" s="56"/>
      <c r="O921" s="56"/>
      <c r="P921" s="56"/>
      <c r="Q921" s="56"/>
      <c r="R921" s="56"/>
      <c r="S921" s="56"/>
      <c r="T921" s="56"/>
      <c r="U921" s="56"/>
      <c r="V921" s="56"/>
      <c r="W921" s="56"/>
      <c r="X921" s="56"/>
      <c r="Y921" s="56"/>
      <c r="Z921" s="56"/>
      <c r="AA921"/>
      <c r="AB921"/>
      <c r="AC921"/>
      <c r="AD921"/>
      <c r="AE921"/>
      <c r="AF921"/>
      <c r="AG921"/>
      <c r="AH921"/>
      <c r="AI921"/>
      <c r="AJ921"/>
      <c r="AK921"/>
      <c r="AL921"/>
      <c r="AM921"/>
      <c r="AN921"/>
      <c r="AO921"/>
      <c r="AP921"/>
      <c r="AQ921"/>
      <c r="AR921"/>
      <c r="AS921"/>
      <c r="AT921"/>
      <c r="AU921"/>
      <c r="AV921"/>
      <c r="AW921"/>
      <c r="AX921"/>
      <c r="AY921"/>
      <c r="AZ921"/>
      <c r="BA921"/>
      <c r="BB921"/>
      <c r="BC921"/>
      <c r="BD921"/>
      <c r="BE921"/>
      <c r="BF921"/>
      <c r="BG921"/>
      <c r="BH921"/>
      <c r="BI921"/>
      <c r="BJ921"/>
      <c r="BK921"/>
      <c r="BL921"/>
      <c r="BM921"/>
      <c r="BN921"/>
      <c r="BO921"/>
      <c r="BP921"/>
      <c r="BQ921"/>
      <c r="BR921"/>
      <c r="BS921"/>
      <c r="BT921"/>
      <c r="BU921"/>
      <c r="BV921"/>
      <c r="BW921"/>
      <c r="BX921"/>
      <c r="BY921"/>
      <c r="BZ921"/>
      <c r="CA921"/>
      <c r="CB921"/>
      <c r="CC921"/>
      <c r="CD921"/>
      <c r="CE921"/>
      <c r="CF921"/>
      <c r="CG921"/>
      <c r="CH921"/>
      <c r="CI921"/>
      <c r="CJ921"/>
      <c r="CK921"/>
      <c r="CL921"/>
      <c r="CM921"/>
      <c r="CN921"/>
      <c r="CO921"/>
      <c r="CP921"/>
      <c r="CQ921"/>
      <c r="CR921"/>
      <c r="CS921"/>
      <c r="CT921"/>
      <c r="CU921"/>
      <c r="CV921"/>
      <c r="CW921"/>
      <c r="CX921"/>
      <c r="CY921"/>
      <c r="CZ921"/>
      <c r="DA921"/>
    </row>
    <row r="922" spans="1:105" x14ac:dyDescent="0.2">
      <c r="A922" s="56"/>
      <c r="B922" s="56"/>
      <c r="C922" s="56"/>
      <c r="D922" s="56"/>
      <c r="E922" s="56"/>
      <c r="F922" s="56"/>
      <c r="G922" s="56"/>
      <c r="H922" s="56"/>
      <c r="I922" s="56"/>
      <c r="J922" s="56"/>
      <c r="K922" s="56"/>
      <c r="L922" s="56"/>
      <c r="M922" s="56"/>
      <c r="N922" s="56"/>
      <c r="O922" s="56"/>
      <c r="P922" s="56"/>
      <c r="Q922" s="56"/>
      <c r="R922" s="56"/>
      <c r="S922" s="56"/>
      <c r="T922" s="56"/>
      <c r="U922" s="56"/>
      <c r="V922" s="56"/>
      <c r="W922" s="56"/>
      <c r="X922" s="56"/>
      <c r="Y922" s="56"/>
      <c r="Z922" s="56"/>
      <c r="AA922"/>
      <c r="AB922"/>
      <c r="AC922"/>
      <c r="AD922"/>
      <c r="AE922"/>
      <c r="AF922"/>
      <c r="AG922"/>
      <c r="AH922"/>
      <c r="AI922"/>
      <c r="AJ922"/>
      <c r="AK922"/>
      <c r="AL922"/>
      <c r="AM922"/>
      <c r="AN922"/>
      <c r="AO922"/>
      <c r="AP922"/>
      <c r="AQ922"/>
      <c r="AR922"/>
      <c r="AS922"/>
      <c r="AT922"/>
      <c r="AU922"/>
      <c r="AV922"/>
      <c r="AW922"/>
      <c r="AX922"/>
      <c r="AY922"/>
      <c r="AZ922"/>
      <c r="BA922"/>
      <c r="BB922"/>
      <c r="BC922"/>
      <c r="BD922"/>
      <c r="BE922"/>
      <c r="BF922"/>
      <c r="BG922"/>
      <c r="BH922"/>
      <c r="BI922"/>
      <c r="BJ922"/>
      <c r="BK922"/>
      <c r="BL922"/>
      <c r="BM922"/>
      <c r="BN922"/>
      <c r="BO922"/>
      <c r="BP922"/>
      <c r="BQ922"/>
      <c r="BR922"/>
      <c r="BS922"/>
      <c r="BT922"/>
      <c r="BU922"/>
      <c r="BV922"/>
      <c r="BW922"/>
      <c r="BX922"/>
      <c r="BY922"/>
      <c r="BZ922"/>
      <c r="CA922"/>
      <c r="CB922"/>
      <c r="CC922"/>
      <c r="CD922"/>
      <c r="CE922"/>
      <c r="CF922"/>
      <c r="CG922"/>
      <c r="CH922"/>
      <c r="CI922"/>
      <c r="CJ922"/>
      <c r="CK922"/>
      <c r="CL922"/>
      <c r="CM922"/>
      <c r="CN922"/>
      <c r="CO922"/>
      <c r="CP922"/>
      <c r="CQ922"/>
      <c r="CR922"/>
      <c r="CS922"/>
      <c r="CT922"/>
      <c r="CU922"/>
      <c r="CV922"/>
      <c r="CW922"/>
      <c r="CX922"/>
      <c r="CY922"/>
      <c r="CZ922"/>
      <c r="DA922"/>
    </row>
    <row r="923" spans="1:105" x14ac:dyDescent="0.2">
      <c r="A923" s="56"/>
      <c r="B923" s="56"/>
      <c r="C923" s="56"/>
      <c r="D923" s="56"/>
      <c r="E923" s="56"/>
      <c r="F923" s="56"/>
      <c r="G923" s="56"/>
      <c r="H923" s="56"/>
      <c r="I923" s="56"/>
      <c r="J923" s="56"/>
      <c r="K923" s="56"/>
      <c r="L923" s="56"/>
      <c r="M923" s="56"/>
      <c r="N923" s="56"/>
      <c r="O923" s="56"/>
      <c r="P923" s="56"/>
      <c r="Q923" s="56"/>
      <c r="R923" s="56"/>
      <c r="S923" s="56"/>
      <c r="T923" s="56"/>
      <c r="U923" s="56"/>
      <c r="V923" s="56"/>
      <c r="W923" s="56"/>
      <c r="X923" s="56"/>
      <c r="Y923" s="56"/>
      <c r="Z923" s="56"/>
      <c r="AA923"/>
      <c r="AB923"/>
      <c r="AC923"/>
      <c r="AD923"/>
      <c r="AE923"/>
      <c r="AF923"/>
      <c r="AG923"/>
      <c r="AH923"/>
      <c r="AI923"/>
      <c r="AJ923"/>
      <c r="AK923"/>
      <c r="AL923"/>
      <c r="AM923"/>
      <c r="AN923"/>
      <c r="AO923"/>
      <c r="AP923"/>
      <c r="AQ923"/>
      <c r="AR923"/>
      <c r="AS923"/>
      <c r="AT923"/>
      <c r="AU923"/>
      <c r="AV923"/>
      <c r="AW923"/>
      <c r="AX923"/>
      <c r="AY923"/>
      <c r="AZ923"/>
      <c r="BA923"/>
      <c r="BB923"/>
      <c r="BC923"/>
      <c r="BD923"/>
      <c r="BE923"/>
      <c r="BF923"/>
      <c r="BG923"/>
      <c r="BH923"/>
      <c r="BI923"/>
      <c r="BJ923"/>
      <c r="BK923"/>
      <c r="BL923"/>
      <c r="BM923"/>
      <c r="BN923"/>
      <c r="BO923"/>
      <c r="BP923"/>
      <c r="BQ923"/>
      <c r="BR923"/>
      <c r="BS923"/>
      <c r="BT923"/>
      <c r="BU923"/>
      <c r="BV923"/>
      <c r="BW923"/>
      <c r="BX923"/>
      <c r="BY923"/>
      <c r="BZ923"/>
      <c r="CA923"/>
      <c r="CB923"/>
      <c r="CC923"/>
      <c r="CD923"/>
      <c r="CE923"/>
      <c r="CF923"/>
      <c r="CG923"/>
      <c r="CH923"/>
      <c r="CI923"/>
      <c r="CJ923"/>
      <c r="CK923"/>
      <c r="CL923"/>
      <c r="CM923"/>
      <c r="CN923"/>
      <c r="CO923"/>
      <c r="CP923"/>
      <c r="CQ923"/>
      <c r="CR923"/>
      <c r="CS923"/>
      <c r="CT923"/>
      <c r="CU923"/>
      <c r="CV923"/>
      <c r="CW923"/>
      <c r="CX923"/>
      <c r="CY923"/>
      <c r="CZ923"/>
      <c r="DA923"/>
    </row>
    <row r="924" spans="1:105" x14ac:dyDescent="0.2">
      <c r="A924" s="56"/>
      <c r="B924" s="56"/>
      <c r="C924" s="56"/>
      <c r="D924" s="56"/>
      <c r="E924" s="56"/>
      <c r="F924" s="56"/>
      <c r="G924" s="56"/>
      <c r="H924" s="56"/>
      <c r="I924" s="56"/>
      <c r="J924" s="56"/>
      <c r="K924" s="56"/>
      <c r="L924" s="56"/>
      <c r="M924" s="56"/>
      <c r="N924" s="56"/>
      <c r="O924" s="56"/>
      <c r="P924" s="56"/>
      <c r="Q924" s="56"/>
      <c r="R924" s="56"/>
      <c r="S924" s="56"/>
      <c r="T924" s="56"/>
      <c r="U924" s="56"/>
      <c r="V924" s="56"/>
      <c r="W924" s="56"/>
      <c r="X924" s="56"/>
      <c r="Y924" s="56"/>
      <c r="Z924" s="56"/>
      <c r="AA924"/>
      <c r="AB924"/>
      <c r="AC924"/>
      <c r="AD924"/>
      <c r="AE924"/>
      <c r="AF924"/>
      <c r="AG924"/>
      <c r="AH924"/>
      <c r="AI924"/>
      <c r="AJ924"/>
      <c r="AK924"/>
      <c r="AL924"/>
      <c r="AM924"/>
      <c r="AN924"/>
      <c r="AO924"/>
      <c r="AP924"/>
      <c r="AQ924"/>
      <c r="AR924"/>
      <c r="AS924"/>
      <c r="AT924"/>
      <c r="AU924"/>
      <c r="AV924"/>
      <c r="AW924"/>
      <c r="AX924"/>
      <c r="AY924"/>
      <c r="AZ924"/>
      <c r="BA924"/>
      <c r="BB924"/>
      <c r="BC924"/>
      <c r="BD924"/>
      <c r="BE924"/>
      <c r="BF924"/>
      <c r="BG924"/>
      <c r="BH924"/>
      <c r="BI924"/>
      <c r="BJ924"/>
      <c r="BK924"/>
      <c r="BL924"/>
      <c r="BM924"/>
      <c r="BN924"/>
      <c r="BO924"/>
      <c r="BP924"/>
      <c r="BQ924"/>
      <c r="BR924"/>
      <c r="BS924"/>
      <c r="BT924"/>
      <c r="BU924"/>
      <c r="BV924"/>
      <c r="BW924"/>
      <c r="BX924"/>
      <c r="BY924"/>
      <c r="BZ924"/>
      <c r="CA924"/>
      <c r="CB924"/>
      <c r="CC924"/>
      <c r="CD924"/>
      <c r="CE924"/>
      <c r="CF924"/>
      <c r="CG924"/>
      <c r="CH924"/>
      <c r="CI924"/>
      <c r="CJ924"/>
      <c r="CK924"/>
      <c r="CL924"/>
      <c r="CM924"/>
      <c r="CN924"/>
      <c r="CO924"/>
      <c r="CP924"/>
      <c r="CQ924"/>
      <c r="CR924"/>
      <c r="CS924"/>
      <c r="CT924"/>
      <c r="CU924"/>
      <c r="CV924"/>
      <c r="CW924"/>
      <c r="CX924"/>
      <c r="CY924"/>
      <c r="CZ924"/>
      <c r="DA924"/>
    </row>
    <row r="925" spans="1:105" x14ac:dyDescent="0.2">
      <c r="A925" s="56"/>
      <c r="B925" s="56"/>
      <c r="C925" s="56"/>
      <c r="D925" s="56"/>
      <c r="E925" s="56"/>
      <c r="F925" s="56"/>
      <c r="G925" s="56"/>
      <c r="H925" s="56"/>
      <c r="I925" s="56"/>
      <c r="J925" s="56"/>
      <c r="K925" s="56"/>
      <c r="L925" s="56"/>
      <c r="M925" s="56"/>
      <c r="N925" s="56"/>
      <c r="O925" s="56"/>
      <c r="P925" s="56"/>
      <c r="Q925" s="56"/>
      <c r="R925" s="56"/>
      <c r="S925" s="56"/>
      <c r="T925" s="56"/>
      <c r="U925" s="56"/>
      <c r="V925" s="56"/>
      <c r="W925" s="56"/>
      <c r="X925" s="56"/>
      <c r="Y925" s="56"/>
      <c r="Z925" s="56"/>
      <c r="AA925"/>
      <c r="AB925"/>
      <c r="AC925"/>
      <c r="AD925"/>
      <c r="AE925"/>
      <c r="AF925"/>
      <c r="AG925"/>
      <c r="AH925"/>
      <c r="AI925"/>
      <c r="AJ925"/>
      <c r="AK925"/>
      <c r="AL925"/>
      <c r="AM925"/>
      <c r="AN925"/>
      <c r="AO925"/>
      <c r="AP925"/>
      <c r="AQ925"/>
      <c r="AR925"/>
      <c r="AS925"/>
      <c r="AT925"/>
      <c r="AU925"/>
      <c r="AV925"/>
      <c r="AW925"/>
      <c r="AX925"/>
      <c r="AY925"/>
      <c r="AZ925"/>
      <c r="BA925"/>
      <c r="BB925"/>
      <c r="BC925"/>
      <c r="BD925"/>
      <c r="BE925"/>
      <c r="BF925"/>
      <c r="BG925"/>
      <c r="BH925"/>
      <c r="BI925"/>
      <c r="BJ925"/>
      <c r="BK925"/>
      <c r="BL925"/>
      <c r="BM925"/>
      <c r="BN925"/>
      <c r="BO925"/>
      <c r="BP925"/>
      <c r="BQ925"/>
      <c r="BR925"/>
      <c r="BS925"/>
      <c r="BT925"/>
      <c r="BU925"/>
      <c r="BV925"/>
      <c r="BW925"/>
      <c r="BX925"/>
      <c r="BY925"/>
      <c r="BZ925"/>
      <c r="CA925"/>
      <c r="CB925"/>
      <c r="CC925"/>
      <c r="CD925"/>
      <c r="CE925"/>
      <c r="CF925"/>
      <c r="CG925"/>
      <c r="CH925"/>
      <c r="CI925"/>
      <c r="CJ925"/>
      <c r="CK925"/>
      <c r="CL925"/>
      <c r="CM925"/>
      <c r="CN925"/>
      <c r="CO925"/>
      <c r="CP925"/>
      <c r="CQ925"/>
      <c r="CR925"/>
      <c r="CS925"/>
      <c r="CT925"/>
      <c r="CU925"/>
      <c r="CV925"/>
      <c r="CW925"/>
      <c r="CX925"/>
      <c r="CY925"/>
      <c r="CZ925"/>
      <c r="DA925"/>
    </row>
    <row r="926" spans="1:105" x14ac:dyDescent="0.2">
      <c r="A926" s="56"/>
      <c r="B926" s="56"/>
      <c r="C926" s="56"/>
      <c r="D926" s="56"/>
      <c r="E926" s="56"/>
      <c r="F926" s="56"/>
      <c r="G926" s="56"/>
      <c r="H926" s="56"/>
      <c r="I926" s="56"/>
      <c r="J926" s="56"/>
      <c r="K926" s="56"/>
      <c r="L926" s="56"/>
      <c r="M926" s="56"/>
      <c r="N926" s="56"/>
      <c r="O926" s="56"/>
      <c r="P926" s="56"/>
      <c r="Q926" s="56"/>
      <c r="R926" s="56"/>
      <c r="S926" s="56"/>
      <c r="T926" s="56"/>
      <c r="U926" s="56"/>
      <c r="V926" s="56"/>
      <c r="W926" s="56"/>
      <c r="X926" s="56"/>
      <c r="Y926" s="56"/>
      <c r="Z926" s="56"/>
      <c r="AA926"/>
      <c r="AB926"/>
      <c r="AC926"/>
      <c r="AD926"/>
      <c r="AE926"/>
      <c r="AF926"/>
      <c r="AG926"/>
      <c r="AH926"/>
      <c r="AI926"/>
      <c r="AJ926"/>
      <c r="AK926"/>
      <c r="AL926"/>
      <c r="AM926"/>
      <c r="AN926"/>
      <c r="AO926"/>
      <c r="AP926"/>
      <c r="AQ926"/>
      <c r="AR926"/>
      <c r="AS926"/>
      <c r="AT926"/>
      <c r="AU926"/>
      <c r="AV926"/>
      <c r="AW926"/>
      <c r="AX926"/>
      <c r="AY926"/>
      <c r="AZ926"/>
      <c r="BA926"/>
      <c r="BB926"/>
      <c r="BC926"/>
      <c r="BD926"/>
      <c r="BE926"/>
      <c r="BF926"/>
      <c r="BG926"/>
      <c r="BH926"/>
      <c r="BI926"/>
      <c r="BJ926"/>
      <c r="BK926"/>
      <c r="BL926"/>
      <c r="BM926"/>
      <c r="BN926"/>
      <c r="BO926"/>
      <c r="BP926"/>
      <c r="BQ926"/>
      <c r="BR926"/>
      <c r="BS926"/>
      <c r="BT926"/>
      <c r="BU926"/>
      <c r="BV926"/>
      <c r="BW926"/>
      <c r="BX926"/>
      <c r="BY926"/>
      <c r="BZ926"/>
      <c r="CA926"/>
      <c r="CB926"/>
      <c r="CC926"/>
      <c r="CD926"/>
      <c r="CE926"/>
      <c r="CF926"/>
      <c r="CG926"/>
      <c r="CH926"/>
      <c r="CI926"/>
      <c r="CJ926"/>
      <c r="CK926"/>
      <c r="CL926"/>
      <c r="CM926"/>
      <c r="CN926"/>
      <c r="CO926"/>
      <c r="CP926"/>
      <c r="CQ926"/>
      <c r="CR926"/>
      <c r="CS926"/>
      <c r="CT926"/>
      <c r="CU926"/>
      <c r="CV926"/>
      <c r="CW926"/>
      <c r="CX926"/>
      <c r="CY926"/>
      <c r="CZ926"/>
      <c r="DA926"/>
    </row>
    <row r="927" spans="1:105" x14ac:dyDescent="0.2">
      <c r="A927" s="56"/>
      <c r="B927" s="56"/>
      <c r="C927" s="56"/>
      <c r="D927" s="56"/>
      <c r="E927" s="56"/>
      <c r="F927" s="56"/>
      <c r="G927" s="56"/>
      <c r="H927" s="56"/>
      <c r="I927" s="56"/>
      <c r="J927" s="56"/>
      <c r="K927" s="56"/>
      <c r="L927" s="56"/>
      <c r="M927" s="56"/>
      <c r="N927" s="56"/>
      <c r="O927" s="56"/>
      <c r="P927" s="56"/>
      <c r="Q927" s="56"/>
      <c r="R927" s="56"/>
      <c r="S927" s="56"/>
      <c r="T927" s="56"/>
      <c r="U927" s="56"/>
      <c r="V927" s="56"/>
      <c r="W927" s="56"/>
      <c r="X927" s="56"/>
      <c r="Y927" s="56"/>
      <c r="Z927" s="56"/>
      <c r="AA927"/>
      <c r="AB927"/>
      <c r="AC927"/>
      <c r="AD927"/>
      <c r="AE927"/>
      <c r="AF927"/>
      <c r="AG927"/>
      <c r="AH927"/>
      <c r="AI927"/>
      <c r="AJ927"/>
      <c r="AK927"/>
      <c r="AL927"/>
      <c r="AM927"/>
      <c r="AN927"/>
      <c r="AO927"/>
      <c r="AP927"/>
      <c r="AQ927"/>
      <c r="AR927"/>
      <c r="AS927"/>
      <c r="AT927"/>
      <c r="AU927"/>
      <c r="AV927"/>
      <c r="AW927"/>
      <c r="AX927"/>
      <c r="AY927"/>
      <c r="AZ927"/>
      <c r="BA927"/>
      <c r="BB927"/>
      <c r="BC927"/>
      <c r="BD927"/>
      <c r="BE927"/>
      <c r="BF927"/>
      <c r="BG927"/>
      <c r="BH927"/>
      <c r="BI927"/>
      <c r="BJ927"/>
      <c r="BK927"/>
      <c r="BL927"/>
      <c r="BM927"/>
      <c r="BN927"/>
      <c r="BO927"/>
      <c r="BP927"/>
      <c r="BQ927"/>
      <c r="BR927"/>
      <c r="BS927"/>
      <c r="BT927"/>
      <c r="BU927"/>
      <c r="BV927"/>
      <c r="BW927"/>
      <c r="BX927"/>
      <c r="BY927"/>
      <c r="BZ927"/>
      <c r="CA927"/>
      <c r="CB927"/>
      <c r="CC927"/>
      <c r="CD927"/>
      <c r="CE927"/>
      <c r="CF927"/>
      <c r="CG927"/>
      <c r="CH927"/>
      <c r="CI927"/>
      <c r="CJ927"/>
      <c r="CK927"/>
      <c r="CL927"/>
      <c r="CM927"/>
      <c r="CN927"/>
      <c r="CO927"/>
      <c r="CP927"/>
      <c r="CQ927"/>
      <c r="CR927"/>
      <c r="CS927"/>
      <c r="CT927"/>
      <c r="CU927"/>
      <c r="CV927"/>
      <c r="CW927"/>
      <c r="CX927"/>
      <c r="CY927"/>
      <c r="CZ927"/>
      <c r="DA927"/>
    </row>
    <row r="928" spans="1:105" x14ac:dyDescent="0.2">
      <c r="A928" s="56"/>
      <c r="B928" s="56"/>
      <c r="C928" s="56"/>
      <c r="D928" s="56"/>
      <c r="E928" s="56"/>
      <c r="F928" s="56"/>
      <c r="G928" s="56"/>
      <c r="H928" s="56"/>
      <c r="I928" s="56"/>
      <c r="J928" s="56"/>
      <c r="K928" s="56"/>
      <c r="L928" s="56"/>
      <c r="M928" s="56"/>
      <c r="N928" s="56"/>
      <c r="O928" s="56"/>
      <c r="P928" s="56"/>
      <c r="Q928" s="56"/>
      <c r="R928" s="56"/>
      <c r="S928" s="56"/>
      <c r="T928" s="56"/>
      <c r="U928" s="56"/>
      <c r="V928" s="56"/>
      <c r="W928" s="56"/>
      <c r="X928" s="56"/>
      <c r="Y928" s="56"/>
      <c r="Z928" s="56"/>
      <c r="AA928"/>
      <c r="AB928"/>
      <c r="AC928"/>
      <c r="AD928"/>
      <c r="AE928"/>
      <c r="AF928"/>
      <c r="AG928"/>
      <c r="AH928"/>
      <c r="AI928"/>
      <c r="AJ928"/>
      <c r="AK928"/>
      <c r="AL928"/>
      <c r="AM928"/>
      <c r="AN928"/>
      <c r="AO928"/>
      <c r="AP928"/>
      <c r="AQ928"/>
      <c r="AR928"/>
      <c r="AS928"/>
      <c r="AT928"/>
      <c r="AU928"/>
      <c r="AV928"/>
      <c r="AW928"/>
      <c r="AX928"/>
      <c r="AY928"/>
      <c r="AZ928"/>
      <c r="BA928"/>
      <c r="BB928"/>
      <c r="BC928"/>
      <c r="BD928"/>
      <c r="BE928"/>
      <c r="BF928"/>
      <c r="BG928"/>
      <c r="BH928"/>
      <c r="BI928"/>
      <c r="BJ928"/>
      <c r="BK928"/>
      <c r="BL928"/>
      <c r="BM928"/>
      <c r="BN928"/>
      <c r="BO928"/>
      <c r="BP928"/>
      <c r="BQ928"/>
      <c r="BR928"/>
      <c r="BS928"/>
      <c r="BT928"/>
      <c r="BU928"/>
      <c r="BV928"/>
      <c r="BW928"/>
      <c r="BX928"/>
      <c r="BY928"/>
      <c r="BZ928"/>
      <c r="CA928"/>
      <c r="CB928"/>
      <c r="CC928"/>
      <c r="CD928"/>
      <c r="CE928"/>
      <c r="CF928"/>
      <c r="CG928"/>
      <c r="CH928"/>
      <c r="CI928"/>
      <c r="CJ928"/>
      <c r="CK928"/>
      <c r="CL928"/>
      <c r="CM928"/>
      <c r="CN928"/>
      <c r="CO928"/>
      <c r="CP928"/>
      <c r="CQ928"/>
      <c r="CR928"/>
      <c r="CS928"/>
      <c r="CT928"/>
      <c r="CU928"/>
      <c r="CV928"/>
      <c r="CW928"/>
      <c r="CX928"/>
      <c r="CY928"/>
      <c r="CZ928"/>
      <c r="DA928"/>
    </row>
    <row r="929" spans="1:105" x14ac:dyDescent="0.2">
      <c r="A929" s="56"/>
      <c r="B929" s="56"/>
      <c r="C929" s="56"/>
      <c r="D929" s="56"/>
      <c r="E929" s="56"/>
      <c r="F929" s="56"/>
      <c r="G929" s="56"/>
      <c r="H929" s="56"/>
      <c r="I929" s="56"/>
      <c r="J929" s="56"/>
      <c r="K929" s="56"/>
      <c r="L929" s="56"/>
      <c r="M929" s="56"/>
      <c r="N929" s="56"/>
      <c r="O929" s="56"/>
      <c r="P929" s="56"/>
      <c r="Q929" s="56"/>
      <c r="R929" s="56"/>
      <c r="S929" s="56"/>
      <c r="T929" s="56"/>
      <c r="U929" s="56"/>
      <c r="V929" s="56"/>
      <c r="W929" s="56"/>
      <c r="X929" s="56"/>
      <c r="Y929" s="56"/>
      <c r="Z929" s="56"/>
      <c r="AA929"/>
      <c r="AB929"/>
      <c r="AC929"/>
      <c r="AD929"/>
      <c r="AE929"/>
      <c r="AF929"/>
      <c r="AG929"/>
      <c r="AH929"/>
      <c r="AI929"/>
      <c r="AJ929"/>
      <c r="AK929"/>
      <c r="AL929"/>
      <c r="AM929"/>
      <c r="AN929"/>
      <c r="AO929"/>
      <c r="AP929"/>
      <c r="AQ929"/>
      <c r="AR929"/>
      <c r="AS929"/>
      <c r="AT929"/>
      <c r="AU929"/>
      <c r="AV929"/>
      <c r="AW929"/>
      <c r="AX929"/>
      <c r="AY929"/>
      <c r="AZ929"/>
      <c r="BA929"/>
      <c r="BB929"/>
      <c r="BC929"/>
      <c r="BD929"/>
      <c r="BE929"/>
      <c r="BF929"/>
      <c r="BG929"/>
      <c r="BH929"/>
      <c r="BI929"/>
      <c r="BJ929"/>
      <c r="BK929"/>
      <c r="BL929"/>
      <c r="BM929"/>
      <c r="BN929"/>
      <c r="BO929"/>
      <c r="BP929"/>
      <c r="BQ929"/>
      <c r="BR929"/>
      <c r="BS929"/>
      <c r="BT929"/>
      <c r="BU929"/>
      <c r="BV929"/>
      <c r="BW929"/>
      <c r="BX929"/>
      <c r="BY929"/>
      <c r="BZ929"/>
      <c r="CA929"/>
      <c r="CB929"/>
      <c r="CC929"/>
      <c r="CD929"/>
      <c r="CE929"/>
      <c r="CF929"/>
      <c r="CG929"/>
      <c r="CH929"/>
      <c r="CI929"/>
      <c r="CJ929"/>
      <c r="CK929"/>
      <c r="CL929"/>
      <c r="CM929"/>
      <c r="CN929"/>
      <c r="CO929"/>
      <c r="CP929"/>
      <c r="CQ929"/>
      <c r="CR929"/>
      <c r="CS929"/>
      <c r="CT929"/>
      <c r="CU929"/>
      <c r="CV929"/>
      <c r="CW929"/>
      <c r="CX929"/>
      <c r="CY929"/>
      <c r="CZ929"/>
      <c r="DA929"/>
    </row>
    <row r="930" spans="1:105" x14ac:dyDescent="0.2">
      <c r="A930" s="56"/>
      <c r="B930" s="56"/>
      <c r="C930" s="56"/>
      <c r="D930" s="56"/>
      <c r="E930" s="56"/>
      <c r="F930" s="56"/>
      <c r="G930" s="56"/>
      <c r="H930" s="56"/>
      <c r="I930" s="56"/>
      <c r="J930" s="56"/>
      <c r="K930" s="56"/>
      <c r="L930" s="56"/>
      <c r="M930" s="56"/>
      <c r="N930" s="56"/>
      <c r="O930" s="56"/>
      <c r="P930" s="56"/>
      <c r="Q930" s="56"/>
      <c r="R930" s="56"/>
      <c r="S930" s="56"/>
      <c r="T930" s="56"/>
      <c r="U930" s="56"/>
      <c r="V930" s="56"/>
      <c r="W930" s="56"/>
      <c r="X930" s="56"/>
      <c r="Y930" s="56"/>
      <c r="Z930" s="56"/>
      <c r="AA930"/>
      <c r="AB930"/>
      <c r="AC930"/>
      <c r="AD930"/>
      <c r="AE930"/>
      <c r="AF930"/>
      <c r="AG930"/>
      <c r="AH930"/>
      <c r="AI930"/>
      <c r="AJ930"/>
      <c r="AK930"/>
      <c r="AL930"/>
      <c r="AM930"/>
      <c r="AN930"/>
      <c r="AO930"/>
      <c r="AP930"/>
      <c r="AQ930"/>
      <c r="AR930"/>
      <c r="AS930"/>
      <c r="AT930"/>
      <c r="AU930"/>
      <c r="AV930"/>
      <c r="AW930"/>
      <c r="AX930"/>
      <c r="AY930"/>
      <c r="AZ930"/>
      <c r="BA930"/>
      <c r="BB930"/>
      <c r="BC930"/>
      <c r="BD930"/>
      <c r="BE930"/>
      <c r="BF930"/>
      <c r="BG930"/>
      <c r="BH930"/>
      <c r="BI930"/>
      <c r="BJ930"/>
      <c r="BK930"/>
      <c r="BL930"/>
      <c r="BM930"/>
      <c r="BN930"/>
      <c r="BO930"/>
      <c r="BP930"/>
      <c r="BQ930"/>
      <c r="BR930"/>
      <c r="BS930"/>
      <c r="BT930"/>
      <c r="BU930"/>
      <c r="BV930"/>
      <c r="BW930"/>
      <c r="BX930"/>
      <c r="BY930"/>
      <c r="BZ930"/>
      <c r="CA930"/>
      <c r="CB930"/>
      <c r="CC930"/>
      <c r="CD930"/>
      <c r="CE930"/>
      <c r="CF930"/>
      <c r="CG930"/>
      <c r="CH930"/>
      <c r="CI930"/>
      <c r="CJ930"/>
      <c r="CK930"/>
      <c r="CL930"/>
      <c r="CM930"/>
      <c r="CN930"/>
      <c r="CO930"/>
      <c r="CP930"/>
      <c r="CQ930"/>
      <c r="CR930"/>
      <c r="CS930"/>
      <c r="CT930"/>
      <c r="CU930"/>
      <c r="CV930"/>
      <c r="CW930"/>
      <c r="CX930"/>
      <c r="CY930"/>
      <c r="CZ930"/>
      <c r="DA930"/>
    </row>
    <row r="931" spans="1:105" x14ac:dyDescent="0.2">
      <c r="A931" s="56"/>
      <c r="B931" s="56"/>
      <c r="C931" s="56"/>
      <c r="D931" s="56"/>
      <c r="E931" s="56"/>
      <c r="F931" s="56"/>
      <c r="G931" s="56"/>
      <c r="H931" s="56"/>
      <c r="I931" s="56"/>
      <c r="J931" s="56"/>
      <c r="K931" s="56"/>
      <c r="L931" s="56"/>
      <c r="M931" s="56"/>
      <c r="N931" s="56"/>
      <c r="O931" s="56"/>
      <c r="P931" s="56"/>
      <c r="Q931" s="56"/>
      <c r="R931" s="56"/>
      <c r="S931" s="56"/>
      <c r="T931" s="56"/>
      <c r="U931" s="56"/>
      <c r="V931" s="56"/>
      <c r="W931" s="56"/>
      <c r="X931" s="56"/>
      <c r="Y931" s="56"/>
      <c r="Z931" s="56"/>
      <c r="AA931"/>
      <c r="AB931"/>
      <c r="AC931"/>
      <c r="AD931"/>
      <c r="AE931"/>
      <c r="AF931"/>
      <c r="AG931"/>
      <c r="AH931"/>
      <c r="AI931"/>
      <c r="AJ931"/>
      <c r="AK931"/>
      <c r="AL931"/>
      <c r="AM931"/>
      <c r="AN931"/>
      <c r="AO931"/>
      <c r="AP931"/>
      <c r="AQ931"/>
      <c r="AR931"/>
      <c r="AS931"/>
      <c r="AT931"/>
      <c r="AU931"/>
      <c r="AV931"/>
      <c r="AW931"/>
      <c r="AX931"/>
      <c r="AY931"/>
      <c r="AZ931"/>
      <c r="BA931"/>
      <c r="BB931"/>
      <c r="BC931"/>
      <c r="BD931"/>
      <c r="BE931"/>
      <c r="BF931"/>
      <c r="BG931"/>
      <c r="BH931"/>
      <c r="BI931"/>
      <c r="BJ931"/>
      <c r="BK931"/>
      <c r="BL931"/>
      <c r="BM931"/>
      <c r="BN931"/>
      <c r="BO931"/>
      <c r="BP931"/>
      <c r="BQ931"/>
      <c r="BR931"/>
      <c r="BS931"/>
      <c r="BT931"/>
      <c r="BU931"/>
      <c r="BV931"/>
      <c r="BW931"/>
      <c r="BX931"/>
      <c r="BY931"/>
      <c r="BZ931"/>
      <c r="CA931"/>
      <c r="CB931"/>
      <c r="CC931"/>
      <c r="CD931"/>
      <c r="CE931"/>
      <c r="CF931"/>
      <c r="CG931"/>
      <c r="CH931"/>
      <c r="CI931"/>
      <c r="CJ931"/>
      <c r="CK931"/>
      <c r="CL931"/>
      <c r="CM931"/>
      <c r="CN931"/>
      <c r="CO931"/>
      <c r="CP931"/>
      <c r="CQ931"/>
      <c r="CR931"/>
      <c r="CS931"/>
      <c r="CT931"/>
      <c r="CU931"/>
      <c r="CV931"/>
      <c r="CW931"/>
      <c r="CX931"/>
      <c r="CY931"/>
      <c r="CZ931"/>
      <c r="DA931"/>
    </row>
    <row r="932" spans="1:105" x14ac:dyDescent="0.2">
      <c r="A932" s="56"/>
      <c r="B932" s="56"/>
      <c r="C932" s="56"/>
      <c r="D932" s="56"/>
      <c r="E932" s="56"/>
      <c r="F932" s="56"/>
      <c r="G932" s="56"/>
      <c r="H932" s="56"/>
      <c r="I932" s="56"/>
      <c r="J932" s="56"/>
      <c r="K932" s="56"/>
      <c r="L932" s="56"/>
      <c r="M932" s="56"/>
      <c r="N932" s="56"/>
      <c r="O932" s="56"/>
      <c r="P932" s="56"/>
      <c r="Q932" s="56"/>
      <c r="R932" s="56"/>
      <c r="S932" s="56"/>
      <c r="T932" s="56"/>
      <c r="U932" s="56"/>
      <c r="V932" s="56"/>
      <c r="W932" s="56"/>
      <c r="X932" s="56"/>
      <c r="Y932" s="56"/>
      <c r="Z932" s="56"/>
      <c r="AA932"/>
      <c r="AB932"/>
      <c r="AC932"/>
      <c r="AD932"/>
      <c r="AE932"/>
      <c r="AF932"/>
      <c r="AG932"/>
      <c r="AH932"/>
      <c r="AI932"/>
      <c r="AJ932"/>
      <c r="AK932"/>
      <c r="AL932"/>
      <c r="AM932"/>
      <c r="AN932"/>
      <c r="AO932"/>
      <c r="AP932"/>
      <c r="AQ932"/>
      <c r="AR932"/>
      <c r="AS932"/>
      <c r="AT932"/>
      <c r="AU932"/>
      <c r="AV932"/>
      <c r="AW932"/>
      <c r="AX932"/>
      <c r="AY932"/>
      <c r="AZ932"/>
      <c r="BA932"/>
      <c r="BB932"/>
      <c r="BC932"/>
      <c r="BD932"/>
      <c r="BE932"/>
      <c r="BF932"/>
      <c r="BG932"/>
      <c r="BH932"/>
      <c r="BI932"/>
      <c r="BJ932"/>
      <c r="BK932"/>
      <c r="BL932"/>
      <c r="BM932"/>
      <c r="BN932"/>
      <c r="BO932"/>
      <c r="BP932"/>
      <c r="BQ932"/>
      <c r="BR932"/>
      <c r="BS932"/>
      <c r="BT932"/>
      <c r="BU932"/>
      <c r="BV932"/>
      <c r="BW932"/>
      <c r="BX932"/>
      <c r="BY932"/>
      <c r="BZ932"/>
      <c r="CA932"/>
      <c r="CB932"/>
      <c r="CC932"/>
      <c r="CD932"/>
      <c r="CE932"/>
      <c r="CF932"/>
      <c r="CG932"/>
      <c r="CH932"/>
      <c r="CI932"/>
      <c r="CJ932"/>
      <c r="CK932"/>
      <c r="CL932"/>
      <c r="CM932"/>
      <c r="CN932"/>
      <c r="CO932"/>
      <c r="CP932"/>
      <c r="CQ932"/>
      <c r="CR932"/>
      <c r="CS932"/>
      <c r="CT932"/>
      <c r="CU932"/>
      <c r="CV932"/>
      <c r="CW932"/>
      <c r="CX932"/>
      <c r="CY932"/>
      <c r="CZ932"/>
      <c r="DA932"/>
    </row>
    <row r="933" spans="1:105" x14ac:dyDescent="0.2">
      <c r="A933" s="56"/>
      <c r="B933" s="56"/>
      <c r="C933" s="56"/>
      <c r="D933" s="56"/>
      <c r="E933" s="56"/>
      <c r="F933" s="56"/>
      <c r="G933" s="56"/>
      <c r="H933" s="56"/>
      <c r="I933" s="56"/>
      <c r="J933" s="56"/>
      <c r="K933" s="56"/>
      <c r="L933" s="56"/>
      <c r="M933" s="56"/>
      <c r="N933" s="56"/>
      <c r="O933" s="56"/>
      <c r="P933" s="56"/>
      <c r="Q933" s="56"/>
      <c r="R933" s="56"/>
      <c r="S933" s="56"/>
      <c r="T933" s="56"/>
      <c r="U933" s="56"/>
      <c r="V933" s="56"/>
      <c r="W933" s="56"/>
      <c r="X933" s="56"/>
      <c r="Y933" s="56"/>
      <c r="Z933" s="56"/>
      <c r="AA933"/>
      <c r="AB933"/>
      <c r="AC933"/>
      <c r="AD933"/>
      <c r="AE933"/>
      <c r="AF933"/>
      <c r="AG933"/>
      <c r="AH933"/>
      <c r="AI933"/>
      <c r="AJ933"/>
      <c r="AK933"/>
      <c r="AL933"/>
      <c r="AM933"/>
      <c r="AN933"/>
      <c r="AO933"/>
      <c r="AP933"/>
      <c r="AQ933"/>
      <c r="AR933"/>
      <c r="AS933"/>
      <c r="AT933"/>
      <c r="AU933"/>
      <c r="AV933"/>
      <c r="AW933"/>
      <c r="AX933"/>
      <c r="AY933"/>
      <c r="AZ933"/>
      <c r="BA933"/>
      <c r="BB933"/>
      <c r="BC933"/>
      <c r="BD933"/>
      <c r="BE933"/>
      <c r="BF933"/>
      <c r="BG933"/>
      <c r="BH933"/>
      <c r="BI933"/>
      <c r="BJ933"/>
      <c r="BK933"/>
      <c r="BL933"/>
      <c r="BM933"/>
      <c r="BN933"/>
      <c r="BO933"/>
      <c r="BP933"/>
      <c r="BQ933"/>
      <c r="BR933"/>
      <c r="BS933"/>
      <c r="BT933"/>
      <c r="BU933"/>
      <c r="BV933"/>
      <c r="BW933"/>
      <c r="BX933"/>
      <c r="BY933"/>
      <c r="BZ933"/>
      <c r="CA933"/>
      <c r="CB933"/>
      <c r="CC933"/>
      <c r="CD933"/>
      <c r="CE933"/>
      <c r="CF933"/>
      <c r="CG933"/>
      <c r="CH933"/>
      <c r="CI933"/>
      <c r="CJ933"/>
      <c r="CK933"/>
      <c r="CL933"/>
      <c r="CM933"/>
      <c r="CN933"/>
      <c r="CO933"/>
      <c r="CP933"/>
      <c r="CQ933"/>
      <c r="CR933"/>
      <c r="CS933"/>
      <c r="CT933"/>
      <c r="CU933"/>
      <c r="CV933"/>
      <c r="CW933"/>
      <c r="CX933"/>
      <c r="CY933"/>
      <c r="CZ933"/>
      <c r="DA933"/>
    </row>
    <row r="934" spans="1:105" x14ac:dyDescent="0.2">
      <c r="A934" s="56"/>
      <c r="B934" s="56"/>
      <c r="C934" s="56"/>
      <c r="D934" s="56"/>
      <c r="E934" s="56"/>
      <c r="F934" s="56"/>
      <c r="G934" s="56"/>
      <c r="H934" s="56"/>
      <c r="I934" s="56"/>
      <c r="J934" s="56"/>
      <c r="K934" s="56"/>
      <c r="L934" s="56"/>
      <c r="M934" s="56"/>
      <c r="N934" s="56"/>
      <c r="O934" s="56"/>
      <c r="P934" s="56"/>
      <c r="Q934" s="56"/>
      <c r="R934" s="56"/>
      <c r="S934" s="56"/>
      <c r="T934" s="56"/>
      <c r="U934" s="56"/>
      <c r="V934" s="56"/>
      <c r="W934" s="56"/>
      <c r="X934" s="56"/>
      <c r="Y934" s="56"/>
      <c r="Z934" s="56"/>
      <c r="AA934"/>
      <c r="AB934"/>
      <c r="AC934"/>
      <c r="AD934"/>
      <c r="AE934"/>
      <c r="AF934"/>
      <c r="AG934"/>
      <c r="AH934"/>
      <c r="AI934"/>
      <c r="AJ934"/>
      <c r="AK934"/>
      <c r="AL934"/>
      <c r="AM934"/>
      <c r="AN934"/>
      <c r="AO934"/>
      <c r="AP934"/>
      <c r="AQ934"/>
      <c r="AR934"/>
      <c r="AS934"/>
      <c r="AT934"/>
      <c r="AU934"/>
      <c r="AV934"/>
      <c r="AW934"/>
      <c r="AX934"/>
      <c r="AY934"/>
      <c r="AZ934"/>
      <c r="BA934"/>
      <c r="BB934"/>
      <c r="BC934"/>
      <c r="BD934"/>
      <c r="BE934"/>
      <c r="BF934"/>
      <c r="BG934"/>
      <c r="BH934"/>
      <c r="BI934"/>
      <c r="BJ934"/>
      <c r="BK934"/>
      <c r="BL934"/>
      <c r="BM934"/>
      <c r="BN934"/>
      <c r="BO934"/>
      <c r="BP934"/>
      <c r="BQ934"/>
      <c r="BR934"/>
      <c r="BS934"/>
      <c r="BT934"/>
      <c r="BU934"/>
      <c r="BV934"/>
      <c r="BW934"/>
      <c r="BX934"/>
      <c r="BY934"/>
      <c r="BZ934"/>
      <c r="CA934"/>
      <c r="CB934"/>
      <c r="CC934"/>
      <c r="CD934"/>
      <c r="CE934"/>
      <c r="CF934"/>
      <c r="CG934"/>
      <c r="CH934"/>
      <c r="CI934"/>
      <c r="CJ934"/>
      <c r="CK934"/>
      <c r="CL934"/>
      <c r="CM934"/>
      <c r="CN934"/>
      <c r="CO934"/>
      <c r="CP934"/>
      <c r="CQ934"/>
      <c r="CR934"/>
      <c r="CS934"/>
      <c r="CT934"/>
      <c r="CU934"/>
      <c r="CV934"/>
      <c r="CW934"/>
      <c r="CX934"/>
      <c r="CY934"/>
      <c r="CZ934"/>
      <c r="DA934"/>
    </row>
    <row r="935" spans="1:105" x14ac:dyDescent="0.2">
      <c r="A935" s="56"/>
      <c r="B935" s="56"/>
      <c r="C935" s="56"/>
      <c r="D935" s="56"/>
      <c r="E935" s="56"/>
      <c r="F935" s="56"/>
      <c r="G935" s="56"/>
      <c r="H935" s="56"/>
      <c r="I935" s="56"/>
      <c r="J935" s="56"/>
      <c r="K935" s="56"/>
      <c r="L935" s="56"/>
      <c r="M935" s="56"/>
      <c r="N935" s="56"/>
      <c r="O935" s="56"/>
      <c r="P935" s="56"/>
      <c r="Q935" s="56"/>
      <c r="R935" s="56"/>
      <c r="S935" s="56"/>
      <c r="T935" s="56"/>
      <c r="U935" s="56"/>
      <c r="V935" s="56"/>
      <c r="W935" s="56"/>
      <c r="X935" s="56"/>
      <c r="Y935" s="56"/>
      <c r="Z935" s="56"/>
      <c r="AA935"/>
      <c r="AB935"/>
      <c r="AC935"/>
      <c r="AD935"/>
      <c r="AE935"/>
      <c r="AF935"/>
      <c r="AG935"/>
      <c r="AH935"/>
      <c r="AI935"/>
      <c r="AJ935"/>
      <c r="AK935"/>
      <c r="AL935"/>
      <c r="AM935"/>
      <c r="AN935"/>
      <c r="AO935"/>
      <c r="AP935"/>
      <c r="AQ935"/>
      <c r="AR935"/>
      <c r="AS935"/>
      <c r="AT935"/>
      <c r="AU935"/>
      <c r="AV935"/>
      <c r="AW935"/>
      <c r="AX935"/>
      <c r="AY935"/>
      <c r="AZ935"/>
      <c r="BA935"/>
      <c r="BB935"/>
      <c r="BC935"/>
      <c r="BD935"/>
      <c r="BE935"/>
      <c r="BF935"/>
      <c r="BG935"/>
      <c r="BH935"/>
      <c r="BI935"/>
      <c r="BJ935"/>
      <c r="BK935"/>
      <c r="BL935"/>
      <c r="BM935"/>
      <c r="BN935"/>
      <c r="BO935"/>
      <c r="BP935"/>
      <c r="BQ935"/>
      <c r="BR935"/>
      <c r="BS935"/>
      <c r="BT935"/>
      <c r="BU935"/>
      <c r="BV935"/>
      <c r="BW935"/>
      <c r="BX935"/>
      <c r="BY935"/>
      <c r="BZ935"/>
      <c r="CA935"/>
      <c r="CB935"/>
      <c r="CC935"/>
      <c r="CD935"/>
      <c r="CE935"/>
      <c r="CF935"/>
      <c r="CG935"/>
      <c r="CH935"/>
      <c r="CI935"/>
      <c r="CJ935"/>
      <c r="CK935"/>
      <c r="CL935"/>
      <c r="CM935"/>
      <c r="CN935"/>
      <c r="CO935"/>
      <c r="CP935"/>
      <c r="CQ935"/>
      <c r="CR935"/>
      <c r="CS935"/>
      <c r="CT935"/>
      <c r="CU935"/>
      <c r="CV935"/>
      <c r="CW935"/>
      <c r="CX935"/>
      <c r="CY935"/>
      <c r="CZ935"/>
      <c r="DA935"/>
    </row>
    <row r="936" spans="1:105" x14ac:dyDescent="0.2">
      <c r="A936" s="56"/>
      <c r="B936" s="56"/>
      <c r="C936" s="56"/>
      <c r="D936" s="56"/>
      <c r="E936" s="56"/>
      <c r="F936" s="56"/>
      <c r="G936" s="56"/>
      <c r="H936" s="56"/>
      <c r="I936" s="56"/>
      <c r="J936" s="56"/>
      <c r="K936" s="56"/>
      <c r="L936" s="56"/>
      <c r="M936" s="56"/>
      <c r="N936" s="56"/>
      <c r="O936" s="56"/>
      <c r="P936" s="56"/>
      <c r="Q936" s="56"/>
      <c r="R936" s="56"/>
      <c r="S936" s="56"/>
      <c r="T936" s="56"/>
      <c r="U936" s="56"/>
      <c r="V936" s="56"/>
      <c r="W936" s="56"/>
      <c r="X936" s="56"/>
      <c r="Y936" s="56"/>
      <c r="Z936" s="56"/>
      <c r="AA936"/>
      <c r="AB936"/>
      <c r="AC936"/>
      <c r="AD936"/>
      <c r="AE936"/>
      <c r="AF936"/>
      <c r="AG936"/>
      <c r="AH936"/>
      <c r="AI936"/>
      <c r="AJ936"/>
      <c r="AK936"/>
      <c r="AL936"/>
      <c r="AM936"/>
      <c r="AN936"/>
      <c r="AO936"/>
      <c r="AP936"/>
      <c r="AQ936"/>
      <c r="AR936"/>
      <c r="AS936"/>
      <c r="AT936"/>
      <c r="AU936"/>
      <c r="AV936"/>
      <c r="AW936"/>
      <c r="AX936"/>
      <c r="AY936"/>
      <c r="AZ936"/>
      <c r="BA936"/>
      <c r="BB936"/>
      <c r="BC936"/>
      <c r="BD936"/>
      <c r="BE936"/>
      <c r="BF936"/>
      <c r="BG936"/>
      <c r="BH936"/>
      <c r="BI936"/>
      <c r="BJ936"/>
      <c r="BK936"/>
      <c r="BL936"/>
      <c r="BM936"/>
      <c r="BN936"/>
      <c r="BO936"/>
      <c r="BP936"/>
      <c r="BQ936"/>
      <c r="BR936"/>
      <c r="BS936"/>
      <c r="BT936"/>
      <c r="BU936"/>
      <c r="BV936"/>
      <c r="BW936"/>
      <c r="BX936"/>
      <c r="BY936"/>
      <c r="BZ936"/>
      <c r="CA936"/>
      <c r="CB936"/>
      <c r="CC936"/>
      <c r="CD936"/>
      <c r="CE936"/>
      <c r="CF936"/>
      <c r="CG936"/>
      <c r="CH936"/>
      <c r="CI936"/>
      <c r="CJ936"/>
      <c r="CK936"/>
      <c r="CL936"/>
      <c r="CM936"/>
      <c r="CN936"/>
      <c r="CO936"/>
      <c r="CP936"/>
      <c r="CQ936"/>
      <c r="CR936"/>
      <c r="CS936"/>
      <c r="CT936"/>
      <c r="CU936"/>
      <c r="CV936"/>
      <c r="CW936"/>
      <c r="CX936"/>
      <c r="CY936"/>
      <c r="CZ936"/>
      <c r="DA936"/>
    </row>
    <row r="937" spans="1:105" x14ac:dyDescent="0.2">
      <c r="A937" s="56"/>
      <c r="B937" s="56"/>
      <c r="C937" s="56"/>
      <c r="D937" s="56"/>
      <c r="E937" s="56"/>
      <c r="F937" s="56"/>
      <c r="G937" s="56"/>
      <c r="H937" s="56"/>
      <c r="I937" s="56"/>
      <c r="J937" s="56"/>
      <c r="K937" s="56"/>
      <c r="L937" s="56"/>
      <c r="M937" s="56"/>
      <c r="N937" s="56"/>
      <c r="O937" s="56"/>
      <c r="P937" s="56"/>
      <c r="Q937" s="56"/>
      <c r="R937" s="56"/>
      <c r="S937" s="56"/>
      <c r="T937" s="56"/>
      <c r="U937" s="56"/>
      <c r="V937" s="56"/>
      <c r="W937" s="56"/>
      <c r="X937" s="56"/>
      <c r="Y937" s="56"/>
      <c r="Z937" s="56"/>
      <c r="AA937"/>
      <c r="AB937"/>
      <c r="AC937"/>
      <c r="AD937"/>
      <c r="AE937"/>
      <c r="AF937"/>
      <c r="AG937"/>
      <c r="AH937"/>
      <c r="AI937"/>
      <c r="AJ937"/>
      <c r="AK937"/>
      <c r="AL937"/>
      <c r="AM937"/>
      <c r="AN937"/>
      <c r="AO937"/>
      <c r="AP937"/>
      <c r="AQ937"/>
      <c r="AR937"/>
      <c r="AS937"/>
      <c r="AT937"/>
      <c r="AU937"/>
      <c r="AV937"/>
      <c r="AW937"/>
      <c r="AX937"/>
      <c r="AY937"/>
      <c r="AZ937"/>
      <c r="BA937"/>
      <c r="BB937"/>
      <c r="BC937"/>
      <c r="BD937"/>
      <c r="BE937"/>
      <c r="BF937"/>
      <c r="BG937"/>
      <c r="BH937"/>
      <c r="BI937"/>
      <c r="BJ937"/>
      <c r="BK937"/>
      <c r="BL937"/>
      <c r="BM937"/>
      <c r="BN937"/>
      <c r="BO937"/>
      <c r="BP937"/>
      <c r="BQ937"/>
      <c r="BR937"/>
      <c r="BS937"/>
      <c r="BT937"/>
      <c r="BU937"/>
      <c r="BV937"/>
      <c r="BW937"/>
      <c r="BX937"/>
      <c r="BY937"/>
      <c r="BZ937"/>
      <c r="CA937"/>
      <c r="CB937"/>
      <c r="CC937"/>
      <c r="CD937"/>
      <c r="CE937"/>
      <c r="CF937"/>
      <c r="CG937"/>
      <c r="CH937"/>
      <c r="CI937"/>
      <c r="CJ937"/>
      <c r="CK937"/>
      <c r="CL937"/>
      <c r="CM937"/>
      <c r="CN937"/>
      <c r="CO937"/>
      <c r="CP937"/>
      <c r="CQ937"/>
      <c r="CR937"/>
      <c r="CS937"/>
      <c r="CT937"/>
      <c r="CU937"/>
      <c r="CV937"/>
      <c r="CW937"/>
      <c r="CX937"/>
      <c r="CY937"/>
      <c r="CZ937"/>
      <c r="DA937"/>
    </row>
    <row r="938" spans="1:105" x14ac:dyDescent="0.2">
      <c r="A938" s="56"/>
      <c r="B938" s="56"/>
      <c r="C938" s="56"/>
      <c r="D938" s="56"/>
      <c r="E938" s="56"/>
      <c r="F938" s="56"/>
      <c r="G938" s="56"/>
      <c r="H938" s="56"/>
      <c r="I938" s="56"/>
      <c r="J938" s="56"/>
      <c r="K938" s="56"/>
      <c r="L938" s="56"/>
      <c r="M938" s="56"/>
      <c r="N938" s="56"/>
      <c r="O938" s="56"/>
      <c r="P938" s="56"/>
      <c r="Q938" s="56"/>
      <c r="R938" s="56"/>
      <c r="S938" s="56"/>
      <c r="T938" s="56"/>
      <c r="U938" s="56"/>
      <c r="V938" s="56"/>
      <c r="W938" s="56"/>
      <c r="X938" s="56"/>
      <c r="Y938" s="56"/>
      <c r="Z938" s="56"/>
      <c r="AA938"/>
      <c r="AB938"/>
      <c r="AC938"/>
      <c r="AD938"/>
      <c r="AE938"/>
      <c r="AF938"/>
      <c r="AG938"/>
      <c r="AH938"/>
      <c r="AI938"/>
      <c r="AJ938"/>
      <c r="AK938"/>
      <c r="AL938"/>
      <c r="AM938"/>
      <c r="AN938"/>
      <c r="AO938"/>
      <c r="AP938"/>
      <c r="AQ938"/>
      <c r="AR938"/>
      <c r="AS938"/>
      <c r="AT938"/>
      <c r="AU938"/>
      <c r="AV938"/>
      <c r="AW938"/>
      <c r="AX938"/>
      <c r="AY938"/>
      <c r="AZ938"/>
      <c r="BA938"/>
      <c r="BB938"/>
      <c r="BC938"/>
      <c r="BD938"/>
      <c r="BE938"/>
      <c r="BF938"/>
      <c r="BG938"/>
      <c r="BH938"/>
      <c r="BI938"/>
      <c r="BJ938"/>
      <c r="BK938"/>
      <c r="BL938"/>
      <c r="BM938"/>
      <c r="BN938"/>
      <c r="BO938"/>
      <c r="BP938"/>
      <c r="BQ938"/>
      <c r="BR938"/>
      <c r="BS938"/>
      <c r="BT938"/>
      <c r="BU938"/>
      <c r="BV938"/>
      <c r="BW938"/>
      <c r="BX938"/>
      <c r="BY938"/>
      <c r="BZ938"/>
      <c r="CA938"/>
      <c r="CB938"/>
      <c r="CC938"/>
      <c r="CD938"/>
      <c r="CE938"/>
      <c r="CF938"/>
      <c r="CG938"/>
      <c r="CH938"/>
      <c r="CI938"/>
      <c r="CJ938"/>
      <c r="CK938"/>
      <c r="CL938"/>
      <c r="CM938"/>
      <c r="CN938"/>
      <c r="CO938"/>
      <c r="CP938"/>
      <c r="CQ938"/>
      <c r="CR938"/>
      <c r="CS938"/>
      <c r="CT938"/>
      <c r="CU938"/>
      <c r="CV938"/>
      <c r="CW938"/>
      <c r="CX938"/>
      <c r="CY938"/>
      <c r="CZ938"/>
      <c r="DA938"/>
    </row>
    <row r="939" spans="1:105" x14ac:dyDescent="0.2">
      <c r="A939" s="56"/>
      <c r="B939" s="56"/>
      <c r="C939" s="56"/>
      <c r="D939" s="56"/>
      <c r="E939" s="56"/>
      <c r="F939" s="56"/>
      <c r="G939" s="56"/>
      <c r="H939" s="56"/>
      <c r="I939" s="56"/>
      <c r="J939" s="56"/>
      <c r="K939" s="56"/>
      <c r="L939" s="56"/>
      <c r="M939" s="56"/>
      <c r="N939" s="56"/>
      <c r="O939" s="56"/>
      <c r="P939" s="56"/>
      <c r="Q939" s="56"/>
      <c r="R939" s="56"/>
      <c r="S939" s="56"/>
      <c r="T939" s="56"/>
      <c r="U939" s="56"/>
      <c r="V939" s="56"/>
      <c r="W939" s="56"/>
      <c r="X939" s="56"/>
      <c r="Y939" s="56"/>
      <c r="Z939" s="56"/>
      <c r="AA939"/>
      <c r="AB939"/>
      <c r="AC939"/>
      <c r="AD939"/>
      <c r="AE939"/>
      <c r="AF939"/>
      <c r="AG939"/>
      <c r="AH939"/>
      <c r="AI939"/>
      <c r="AJ939"/>
      <c r="AK939"/>
      <c r="AL939"/>
      <c r="AM939"/>
      <c r="AN939"/>
      <c r="AO939"/>
      <c r="AP939"/>
      <c r="AQ939"/>
      <c r="AR939"/>
      <c r="AS939"/>
      <c r="AT939"/>
      <c r="AU939"/>
      <c r="AV939"/>
      <c r="AW939"/>
      <c r="AX939"/>
      <c r="AY939"/>
      <c r="AZ939"/>
      <c r="BA939"/>
      <c r="BB939"/>
      <c r="BC939"/>
      <c r="BD939"/>
      <c r="BE939"/>
      <c r="BF939"/>
      <c r="BG939"/>
      <c r="BH939"/>
      <c r="BI939"/>
      <c r="BJ939"/>
      <c r="BK939"/>
      <c r="BL939"/>
      <c r="BM939"/>
      <c r="BN939"/>
      <c r="BO939"/>
      <c r="BP939"/>
      <c r="BQ939"/>
      <c r="BR939"/>
      <c r="BS939"/>
      <c r="BT939"/>
      <c r="BU939"/>
      <c r="BV939"/>
      <c r="BW939"/>
      <c r="BX939"/>
      <c r="BY939"/>
      <c r="BZ939"/>
      <c r="CA939"/>
      <c r="CB939"/>
      <c r="CC939"/>
      <c r="CD939"/>
      <c r="CE939"/>
      <c r="CF939"/>
      <c r="CG939"/>
      <c r="CH939"/>
      <c r="CI939"/>
      <c r="CJ939"/>
      <c r="CK939"/>
      <c r="CL939"/>
      <c r="CM939"/>
      <c r="CN939"/>
      <c r="CO939"/>
      <c r="CP939"/>
      <c r="CQ939"/>
      <c r="CR939"/>
      <c r="CS939"/>
      <c r="CT939"/>
      <c r="CU939"/>
      <c r="CV939"/>
      <c r="CW939"/>
      <c r="CX939"/>
      <c r="CY939"/>
      <c r="CZ939"/>
      <c r="DA939"/>
    </row>
    <row r="940" spans="1:105" x14ac:dyDescent="0.2">
      <c r="A940" s="56"/>
      <c r="B940" s="56"/>
      <c r="C940" s="56"/>
      <c r="D940" s="56"/>
      <c r="E940" s="56"/>
      <c r="F940" s="56"/>
      <c r="G940" s="56"/>
      <c r="H940" s="56"/>
      <c r="I940" s="56"/>
      <c r="J940" s="56"/>
      <c r="K940" s="56"/>
      <c r="L940" s="56"/>
      <c r="M940" s="56"/>
      <c r="N940" s="56"/>
      <c r="O940" s="56"/>
      <c r="P940" s="56"/>
      <c r="Q940" s="56"/>
      <c r="R940" s="56"/>
      <c r="S940" s="56"/>
      <c r="T940" s="56"/>
      <c r="U940" s="56"/>
      <c r="V940" s="56"/>
      <c r="W940" s="56"/>
      <c r="X940" s="56"/>
      <c r="Y940" s="56"/>
      <c r="Z940" s="56"/>
      <c r="AA940"/>
      <c r="AB940"/>
      <c r="AC940"/>
      <c r="AD940"/>
      <c r="AE940"/>
      <c r="AF940"/>
      <c r="AG940"/>
      <c r="AH940"/>
      <c r="AI940"/>
      <c r="AJ940"/>
      <c r="AK940"/>
      <c r="AL940"/>
      <c r="AM940"/>
      <c r="AN940"/>
      <c r="AO940"/>
      <c r="AP940"/>
      <c r="AQ940"/>
      <c r="AR940"/>
      <c r="AS940"/>
      <c r="AT940"/>
      <c r="AU940"/>
      <c r="AV940"/>
      <c r="AW940"/>
      <c r="AX940"/>
      <c r="AY940"/>
      <c r="AZ940"/>
      <c r="BA940"/>
      <c r="BB940"/>
      <c r="BC940"/>
      <c r="BD940"/>
      <c r="BE940"/>
      <c r="BF940"/>
      <c r="BG940"/>
      <c r="BH940"/>
      <c r="BI940"/>
      <c r="BJ940"/>
      <c r="BK940"/>
      <c r="BL940"/>
      <c r="BM940"/>
      <c r="BN940"/>
      <c r="BO940"/>
      <c r="BP940"/>
      <c r="BQ940"/>
      <c r="BR940"/>
      <c r="BS940"/>
      <c r="BT940"/>
      <c r="BU940"/>
      <c r="BV940"/>
      <c r="BW940"/>
      <c r="BX940"/>
      <c r="BY940"/>
      <c r="BZ940"/>
      <c r="CA940"/>
      <c r="CB940"/>
      <c r="CC940"/>
      <c r="CD940"/>
      <c r="CE940"/>
      <c r="CF940"/>
      <c r="CG940"/>
      <c r="CH940"/>
      <c r="CI940"/>
      <c r="CJ940"/>
      <c r="CK940"/>
      <c r="CL940"/>
      <c r="CM940"/>
      <c r="CN940"/>
      <c r="CO940"/>
      <c r="CP940"/>
      <c r="CQ940"/>
      <c r="CR940"/>
      <c r="CS940"/>
      <c r="CT940"/>
      <c r="CU940"/>
      <c r="CV940"/>
      <c r="CW940"/>
      <c r="CX940"/>
      <c r="CY940"/>
      <c r="CZ940"/>
      <c r="DA940"/>
    </row>
    <row r="941" spans="1:105" x14ac:dyDescent="0.2">
      <c r="A941" s="56"/>
      <c r="B941" s="56"/>
      <c r="C941" s="56"/>
      <c r="D941" s="56"/>
      <c r="E941" s="56"/>
      <c r="F941" s="56"/>
      <c r="G941" s="56"/>
      <c r="H941" s="56"/>
      <c r="I941" s="56"/>
      <c r="J941" s="56"/>
      <c r="K941" s="56"/>
      <c r="L941" s="56"/>
      <c r="M941" s="56"/>
      <c r="N941" s="56"/>
      <c r="O941" s="56"/>
      <c r="P941" s="56"/>
      <c r="Q941" s="56"/>
      <c r="R941" s="56"/>
      <c r="S941" s="56"/>
      <c r="T941" s="56"/>
      <c r="U941" s="56"/>
      <c r="V941" s="56"/>
      <c r="W941" s="56"/>
      <c r="X941" s="56"/>
      <c r="Y941" s="56"/>
      <c r="Z941" s="56"/>
      <c r="AA941"/>
      <c r="AB941"/>
      <c r="AC941"/>
      <c r="AD941"/>
      <c r="AE941"/>
      <c r="AF941"/>
      <c r="AG941"/>
      <c r="AH941"/>
      <c r="AI941"/>
      <c r="AJ941"/>
      <c r="AK941"/>
      <c r="AL941"/>
      <c r="AM941"/>
      <c r="AN941"/>
      <c r="AO941"/>
      <c r="AP941"/>
      <c r="AQ941"/>
      <c r="AR941"/>
      <c r="AS941"/>
      <c r="AT941"/>
      <c r="AU941"/>
      <c r="AV941"/>
      <c r="AW941"/>
      <c r="AX941"/>
      <c r="AY941"/>
      <c r="AZ941"/>
      <c r="BA941"/>
      <c r="BB941"/>
      <c r="BC941"/>
      <c r="BD941"/>
      <c r="BE941"/>
      <c r="BF941"/>
      <c r="BG941"/>
      <c r="BH941"/>
      <c r="BI941"/>
      <c r="BJ941"/>
      <c r="BK941"/>
      <c r="BL941"/>
      <c r="BM941"/>
      <c r="BN941"/>
      <c r="BO941"/>
      <c r="BP941"/>
      <c r="BQ941"/>
      <c r="BR941"/>
      <c r="BS941"/>
      <c r="BT941"/>
      <c r="BU941"/>
      <c r="BV941"/>
      <c r="BW941"/>
      <c r="BX941"/>
      <c r="BY941"/>
      <c r="BZ941"/>
      <c r="CA941"/>
      <c r="CB941"/>
      <c r="CC941"/>
      <c r="CD941"/>
      <c r="CE941"/>
      <c r="CF941"/>
      <c r="CG941"/>
      <c r="CH941"/>
      <c r="CI941"/>
      <c r="CJ941"/>
      <c r="CK941"/>
      <c r="CL941"/>
      <c r="CM941"/>
      <c r="CN941"/>
      <c r="CO941"/>
      <c r="CP941"/>
      <c r="CQ941"/>
      <c r="CR941"/>
      <c r="CS941"/>
      <c r="CT941"/>
      <c r="CU941"/>
      <c r="CV941"/>
      <c r="CW941"/>
      <c r="CX941"/>
      <c r="CY941"/>
      <c r="CZ941"/>
      <c r="DA941"/>
    </row>
    <row r="942" spans="1:105" x14ac:dyDescent="0.2">
      <c r="A942" s="56"/>
      <c r="B942" s="56"/>
      <c r="C942" s="56"/>
      <c r="D942" s="56"/>
      <c r="E942" s="56"/>
      <c r="F942" s="56"/>
      <c r="G942" s="56"/>
      <c r="H942" s="56"/>
      <c r="I942" s="56"/>
      <c r="J942" s="56"/>
      <c r="K942" s="56"/>
      <c r="L942" s="56"/>
      <c r="M942" s="56"/>
      <c r="N942" s="56"/>
      <c r="O942" s="56"/>
      <c r="P942" s="56"/>
      <c r="Q942" s="56"/>
      <c r="R942" s="56"/>
      <c r="S942" s="56"/>
      <c r="T942" s="56"/>
      <c r="U942" s="56"/>
      <c r="V942" s="56"/>
      <c r="W942" s="56"/>
      <c r="X942" s="56"/>
      <c r="Y942" s="56"/>
      <c r="Z942" s="56"/>
      <c r="AA942"/>
      <c r="AB942"/>
      <c r="AC942"/>
      <c r="AD942"/>
      <c r="AE942"/>
      <c r="AF942"/>
      <c r="AG942"/>
      <c r="AH942"/>
      <c r="AI942"/>
      <c r="AJ942"/>
      <c r="AK942"/>
      <c r="AL942"/>
      <c r="AM942"/>
      <c r="AN942"/>
      <c r="AO942"/>
      <c r="AP942"/>
      <c r="AQ942"/>
      <c r="AR942"/>
      <c r="AS942"/>
      <c r="AT942"/>
      <c r="AU942"/>
      <c r="AV942"/>
      <c r="AW942"/>
      <c r="AX942"/>
      <c r="AY942"/>
      <c r="AZ942"/>
      <c r="BA942"/>
      <c r="BB942"/>
      <c r="BC942"/>
      <c r="BD942"/>
      <c r="BE942"/>
      <c r="BF942"/>
      <c r="BG942"/>
      <c r="BH942"/>
      <c r="BI942"/>
      <c r="BJ942"/>
      <c r="BK942"/>
      <c r="BL942"/>
      <c r="BM942"/>
      <c r="BN942"/>
      <c r="BO942"/>
      <c r="BP942"/>
      <c r="BQ942"/>
      <c r="BR942"/>
      <c r="BS942"/>
      <c r="BT942"/>
      <c r="BU942"/>
      <c r="BV942"/>
      <c r="BW942"/>
      <c r="BX942"/>
      <c r="BY942"/>
      <c r="BZ942"/>
      <c r="CA942"/>
      <c r="CB942"/>
      <c r="CC942"/>
      <c r="CD942"/>
      <c r="CE942"/>
      <c r="CF942"/>
      <c r="CG942"/>
      <c r="CH942"/>
      <c r="CI942"/>
      <c r="CJ942"/>
      <c r="CK942"/>
      <c r="CL942"/>
      <c r="CM942"/>
      <c r="CN942"/>
      <c r="CO942"/>
      <c r="CP942"/>
      <c r="CQ942"/>
      <c r="CR942"/>
      <c r="CS942"/>
      <c r="CT942"/>
      <c r="CU942"/>
      <c r="CV942"/>
      <c r="CW942"/>
      <c r="CX942"/>
      <c r="CY942"/>
      <c r="CZ942"/>
      <c r="DA942"/>
    </row>
    <row r="943" spans="1:105" x14ac:dyDescent="0.2">
      <c r="A943" s="56"/>
      <c r="B943" s="56"/>
      <c r="C943" s="56"/>
      <c r="D943" s="56"/>
      <c r="E943" s="56"/>
      <c r="F943" s="56"/>
      <c r="G943" s="56"/>
      <c r="H943" s="56"/>
      <c r="I943" s="56"/>
      <c r="J943" s="56"/>
      <c r="K943" s="56"/>
      <c r="L943" s="56"/>
      <c r="M943" s="56"/>
      <c r="N943" s="56"/>
      <c r="O943" s="56"/>
      <c r="P943" s="56"/>
      <c r="Q943" s="56"/>
      <c r="R943" s="56"/>
      <c r="S943" s="56"/>
      <c r="T943" s="56"/>
      <c r="U943" s="56"/>
      <c r="V943" s="56"/>
      <c r="W943" s="56"/>
      <c r="X943" s="56"/>
      <c r="Y943" s="56"/>
      <c r="Z943" s="56"/>
      <c r="AA943"/>
      <c r="AB943"/>
      <c r="AC943"/>
      <c r="AD943"/>
      <c r="AE943"/>
      <c r="AF943"/>
      <c r="AG943"/>
      <c r="AH943"/>
      <c r="AI943"/>
      <c r="AJ943"/>
      <c r="AK943"/>
      <c r="AL943"/>
      <c r="AM943"/>
      <c r="AN943"/>
      <c r="AO943"/>
      <c r="AP943"/>
      <c r="AQ943"/>
      <c r="AR943"/>
      <c r="AS943"/>
      <c r="AT943"/>
      <c r="AU943"/>
      <c r="AV943"/>
      <c r="AW943"/>
      <c r="AX943"/>
      <c r="AY943"/>
      <c r="AZ943"/>
      <c r="BA943"/>
      <c r="BB943"/>
      <c r="BC943"/>
      <c r="BD943"/>
      <c r="BE943"/>
      <c r="BF943"/>
      <c r="BG943"/>
      <c r="BH943"/>
      <c r="BI943"/>
      <c r="BJ943"/>
      <c r="BK943"/>
      <c r="BL943"/>
      <c r="BM943"/>
      <c r="BN943"/>
      <c r="BO943"/>
      <c r="BP943"/>
      <c r="BQ943"/>
      <c r="BR943"/>
      <c r="BS943"/>
      <c r="BT943"/>
      <c r="BU943"/>
      <c r="BV943"/>
      <c r="BW943"/>
      <c r="BX943"/>
      <c r="BY943"/>
      <c r="BZ943"/>
      <c r="CA943"/>
      <c r="CB943"/>
      <c r="CC943"/>
      <c r="CD943"/>
      <c r="CE943"/>
      <c r="CF943"/>
      <c r="CG943"/>
      <c r="CH943"/>
      <c r="CI943"/>
      <c r="CJ943"/>
      <c r="CK943"/>
      <c r="CL943"/>
      <c r="CM943"/>
      <c r="CN943"/>
      <c r="CO943"/>
      <c r="CP943"/>
      <c r="CQ943"/>
      <c r="CR943"/>
      <c r="CS943"/>
      <c r="CT943"/>
      <c r="CU943"/>
      <c r="CV943"/>
      <c r="CW943"/>
      <c r="CX943"/>
      <c r="CY943"/>
      <c r="CZ943"/>
      <c r="DA943"/>
    </row>
    <row r="944" spans="1:105" x14ac:dyDescent="0.2">
      <c r="A944" s="56"/>
      <c r="B944" s="56"/>
      <c r="C944" s="56"/>
      <c r="D944" s="56"/>
      <c r="E944" s="56"/>
      <c r="F944" s="56"/>
      <c r="G944" s="56"/>
      <c r="H944" s="56"/>
      <c r="I944" s="56"/>
      <c r="J944" s="56"/>
      <c r="K944" s="56"/>
      <c r="L944" s="56"/>
      <c r="M944" s="56"/>
      <c r="N944" s="56"/>
      <c r="O944" s="56"/>
      <c r="P944" s="56"/>
      <c r="Q944" s="56"/>
      <c r="R944" s="56"/>
      <c r="S944" s="56"/>
      <c r="T944" s="56"/>
      <c r="U944" s="56"/>
      <c r="V944" s="56"/>
      <c r="W944" s="56"/>
      <c r="X944" s="56"/>
      <c r="Y944" s="56"/>
      <c r="Z944" s="56"/>
      <c r="AA944"/>
      <c r="AB944"/>
      <c r="AC944"/>
      <c r="AD944"/>
      <c r="AE944"/>
      <c r="AF944"/>
      <c r="AG944"/>
      <c r="AH944"/>
      <c r="AI944"/>
      <c r="AJ944"/>
      <c r="AK944"/>
      <c r="AL944"/>
      <c r="AM944"/>
      <c r="AN944"/>
      <c r="AO944"/>
      <c r="AP944"/>
      <c r="AQ944"/>
      <c r="AR944"/>
      <c r="AS944"/>
      <c r="AT944"/>
      <c r="AU944"/>
      <c r="AV944"/>
      <c r="AW944"/>
      <c r="AX944"/>
      <c r="AY944"/>
      <c r="AZ944"/>
      <c r="BA944"/>
      <c r="BB944"/>
      <c r="BC944"/>
      <c r="BD944"/>
      <c r="BE944"/>
      <c r="BF944"/>
      <c r="BG944"/>
      <c r="BH944"/>
      <c r="BI944"/>
      <c r="BJ944"/>
      <c r="BK944"/>
      <c r="BL944"/>
      <c r="BM944"/>
      <c r="BN944"/>
      <c r="BO944"/>
      <c r="BP944"/>
      <c r="BQ944"/>
      <c r="BR944"/>
      <c r="BS944"/>
      <c r="BT944"/>
      <c r="BU944"/>
      <c r="BV944"/>
      <c r="BW944"/>
      <c r="BX944"/>
      <c r="BY944"/>
      <c r="BZ944"/>
      <c r="CA944"/>
      <c r="CB944"/>
      <c r="CC944"/>
      <c r="CD944"/>
      <c r="CE944"/>
      <c r="CF944"/>
      <c r="CG944"/>
      <c r="CH944"/>
      <c r="CI944"/>
      <c r="CJ944"/>
      <c r="CK944"/>
      <c r="CL944"/>
      <c r="CM944"/>
      <c r="CN944"/>
      <c r="CO944"/>
      <c r="CP944"/>
      <c r="CQ944"/>
      <c r="CR944"/>
      <c r="CS944"/>
      <c r="CT944"/>
      <c r="CU944"/>
      <c r="CV944"/>
      <c r="CW944"/>
      <c r="CX944"/>
      <c r="CY944"/>
      <c r="CZ944"/>
      <c r="DA944"/>
    </row>
    <row r="945" spans="1:105" x14ac:dyDescent="0.2">
      <c r="A945" s="56"/>
      <c r="B945" s="56"/>
      <c r="C945" s="56"/>
      <c r="D945" s="56"/>
      <c r="E945" s="56"/>
      <c r="F945" s="56"/>
      <c r="G945" s="56"/>
      <c r="H945" s="56"/>
      <c r="I945" s="56"/>
      <c r="J945" s="56"/>
      <c r="K945" s="56"/>
      <c r="L945" s="56"/>
      <c r="M945" s="56"/>
      <c r="N945" s="56"/>
      <c r="O945" s="56"/>
      <c r="P945" s="56"/>
      <c r="Q945" s="56"/>
      <c r="R945" s="56"/>
      <c r="S945" s="56"/>
      <c r="T945" s="56"/>
      <c r="U945" s="56"/>
      <c r="V945" s="56"/>
      <c r="W945" s="56"/>
      <c r="X945" s="56"/>
      <c r="Y945" s="56"/>
      <c r="Z945" s="56"/>
      <c r="AA945"/>
      <c r="AB945"/>
      <c r="AC945"/>
      <c r="AD945"/>
      <c r="AE945"/>
      <c r="AF945"/>
      <c r="AG945"/>
      <c r="AH945"/>
      <c r="AI945"/>
      <c r="AJ945"/>
      <c r="AK945"/>
      <c r="AL945"/>
      <c r="AM945"/>
      <c r="AN945"/>
      <c r="AO945"/>
      <c r="AP945"/>
      <c r="AQ945"/>
      <c r="AR945"/>
      <c r="AS945"/>
      <c r="AT945"/>
      <c r="AU945"/>
      <c r="AV945"/>
      <c r="AW945"/>
      <c r="AX945"/>
      <c r="AY945"/>
      <c r="AZ945"/>
      <c r="BA945"/>
      <c r="BB945"/>
      <c r="BC945"/>
      <c r="BD945"/>
      <c r="BE945"/>
      <c r="BF945"/>
      <c r="BG945"/>
      <c r="BH945"/>
      <c r="BI945"/>
      <c r="BJ945"/>
      <c r="BK945"/>
      <c r="BL945"/>
      <c r="BM945"/>
      <c r="BN945"/>
      <c r="BO945"/>
      <c r="BP945"/>
      <c r="BQ945"/>
      <c r="BR945"/>
      <c r="BS945"/>
      <c r="BT945"/>
      <c r="BU945"/>
      <c r="BV945"/>
      <c r="BW945"/>
      <c r="BX945"/>
      <c r="BY945"/>
      <c r="BZ945"/>
      <c r="CA945"/>
      <c r="CB945"/>
      <c r="CC945"/>
      <c r="CD945"/>
      <c r="CE945"/>
      <c r="CF945"/>
      <c r="CG945"/>
      <c r="CH945"/>
      <c r="CI945"/>
      <c r="CJ945"/>
      <c r="CK945"/>
      <c r="CL945"/>
      <c r="CM945"/>
      <c r="CN945"/>
      <c r="CO945"/>
      <c r="CP945"/>
      <c r="CQ945"/>
      <c r="CR945"/>
      <c r="CS945"/>
      <c r="CT945"/>
      <c r="CU945"/>
      <c r="CV945"/>
      <c r="CW945"/>
      <c r="CX945"/>
      <c r="CY945"/>
      <c r="CZ945"/>
      <c r="DA945"/>
    </row>
    <row r="946" spans="1:105" x14ac:dyDescent="0.2">
      <c r="A946" s="56"/>
      <c r="B946" s="56"/>
      <c r="C946" s="56"/>
      <c r="D946" s="56"/>
      <c r="E946" s="56"/>
      <c r="F946" s="56"/>
      <c r="G946" s="56"/>
      <c r="H946" s="56"/>
      <c r="I946" s="56"/>
      <c r="J946" s="56"/>
      <c r="K946" s="56"/>
      <c r="L946" s="56"/>
      <c r="M946" s="56"/>
      <c r="N946" s="56"/>
      <c r="O946" s="56"/>
      <c r="P946" s="56"/>
      <c r="Q946" s="56"/>
      <c r="R946" s="56"/>
      <c r="S946" s="56"/>
      <c r="T946" s="56"/>
      <c r="U946" s="56"/>
      <c r="V946" s="56"/>
      <c r="W946" s="56"/>
      <c r="X946" s="56"/>
      <c r="Y946" s="56"/>
      <c r="Z946" s="56"/>
      <c r="AA946"/>
      <c r="AB946"/>
      <c r="AC946"/>
      <c r="AD946"/>
      <c r="AE946"/>
      <c r="AF946"/>
      <c r="AG946"/>
      <c r="AH946"/>
      <c r="AI946"/>
      <c r="AJ946"/>
      <c r="AK946"/>
      <c r="AL946"/>
      <c r="AM946"/>
      <c r="AN946"/>
      <c r="AO946"/>
      <c r="AP946"/>
      <c r="AQ946"/>
      <c r="AR946"/>
      <c r="AS946"/>
      <c r="AT946"/>
      <c r="AU946"/>
      <c r="AV946"/>
      <c r="AW946"/>
      <c r="AX946"/>
      <c r="AY946"/>
      <c r="AZ946"/>
      <c r="BA946"/>
      <c r="BB946"/>
      <c r="BC946"/>
      <c r="BD946"/>
      <c r="BE946"/>
      <c r="BF946"/>
      <c r="BG946"/>
      <c r="BH946"/>
      <c r="BI946"/>
      <c r="BJ946"/>
      <c r="BK946"/>
      <c r="BL946"/>
      <c r="BM946"/>
      <c r="BN946"/>
      <c r="BO946"/>
      <c r="BP946"/>
      <c r="BQ946"/>
      <c r="BR946"/>
      <c r="BS946"/>
      <c r="BT946"/>
      <c r="BU946"/>
      <c r="BV946"/>
      <c r="BW946"/>
      <c r="BX946"/>
      <c r="BY946"/>
      <c r="BZ946"/>
      <c r="CA946"/>
      <c r="CB946"/>
      <c r="CC946"/>
      <c r="CD946"/>
      <c r="CE946"/>
      <c r="CF946"/>
      <c r="CG946"/>
      <c r="CH946"/>
      <c r="CI946"/>
      <c r="CJ946"/>
      <c r="CK946"/>
      <c r="CL946"/>
      <c r="CM946"/>
      <c r="CN946"/>
      <c r="CO946"/>
      <c r="CP946"/>
      <c r="CQ946"/>
      <c r="CR946"/>
      <c r="CS946"/>
      <c r="CT946"/>
      <c r="CU946"/>
      <c r="CV946"/>
      <c r="CW946"/>
      <c r="CX946"/>
      <c r="CY946"/>
      <c r="CZ946"/>
      <c r="DA946"/>
    </row>
    <row r="947" spans="1:105" x14ac:dyDescent="0.2">
      <c r="A947" s="56"/>
      <c r="B947" s="56"/>
      <c r="C947" s="56"/>
      <c r="D947" s="56"/>
      <c r="E947" s="56"/>
      <c r="F947" s="56"/>
      <c r="G947" s="56"/>
      <c r="H947" s="56"/>
      <c r="I947" s="56"/>
      <c r="J947" s="56"/>
      <c r="K947" s="56"/>
      <c r="L947" s="56"/>
      <c r="M947" s="56"/>
      <c r="N947" s="56"/>
      <c r="O947" s="56"/>
      <c r="P947" s="56"/>
      <c r="Q947" s="56"/>
      <c r="R947" s="56"/>
      <c r="S947" s="56"/>
      <c r="T947" s="56"/>
      <c r="U947" s="56"/>
      <c r="V947" s="56"/>
      <c r="W947" s="56"/>
      <c r="X947" s="56"/>
      <c r="Y947" s="56"/>
      <c r="Z947" s="56"/>
      <c r="AA947"/>
      <c r="AB947"/>
      <c r="AC947"/>
      <c r="AD947"/>
      <c r="AE947"/>
      <c r="AF947"/>
      <c r="AG947"/>
      <c r="AH947"/>
      <c r="AI947"/>
      <c r="AJ947"/>
      <c r="AK947"/>
      <c r="AL947"/>
      <c r="AM947"/>
      <c r="AN947"/>
      <c r="AO947"/>
      <c r="AP947"/>
      <c r="AQ947"/>
      <c r="AR947"/>
      <c r="AS947"/>
      <c r="AT947"/>
      <c r="AU947"/>
      <c r="AV947"/>
      <c r="AW947"/>
      <c r="AX947"/>
      <c r="AY947"/>
      <c r="AZ947"/>
      <c r="BA947"/>
      <c r="BB947"/>
      <c r="BC947"/>
      <c r="BD947"/>
      <c r="BE947"/>
      <c r="BF947"/>
      <c r="BG947"/>
      <c r="BH947"/>
      <c r="BI947"/>
      <c r="BJ947"/>
      <c r="BK947"/>
      <c r="BL947"/>
      <c r="BM947"/>
      <c r="BN947"/>
      <c r="BO947"/>
      <c r="BP947"/>
      <c r="BQ947"/>
      <c r="BR947"/>
      <c r="BS947"/>
      <c r="BT947"/>
      <c r="BU947"/>
      <c r="BV947"/>
      <c r="BW947"/>
      <c r="BX947"/>
      <c r="BY947"/>
      <c r="BZ947"/>
      <c r="CA947"/>
      <c r="CB947"/>
      <c r="CC947"/>
      <c r="CD947"/>
      <c r="CE947"/>
      <c r="CF947"/>
      <c r="CG947"/>
      <c r="CH947"/>
      <c r="CI947"/>
      <c r="CJ947"/>
      <c r="CK947"/>
      <c r="CL947"/>
      <c r="CM947"/>
      <c r="CN947"/>
      <c r="CO947"/>
      <c r="CP947"/>
      <c r="CQ947"/>
      <c r="CR947"/>
      <c r="CS947"/>
      <c r="CT947"/>
      <c r="CU947"/>
      <c r="CV947"/>
      <c r="CW947"/>
      <c r="CX947"/>
      <c r="CY947"/>
      <c r="CZ947"/>
      <c r="DA947"/>
    </row>
    <row r="948" spans="1:105" x14ac:dyDescent="0.2">
      <c r="A948" s="56"/>
      <c r="B948" s="56"/>
      <c r="C948" s="56"/>
      <c r="D948" s="56"/>
      <c r="E948" s="56"/>
      <c r="F948" s="56"/>
      <c r="G948" s="56"/>
      <c r="H948" s="56"/>
      <c r="I948" s="56"/>
      <c r="J948" s="56"/>
      <c r="K948" s="56"/>
      <c r="L948" s="56"/>
      <c r="M948" s="56"/>
      <c r="N948" s="56"/>
      <c r="O948" s="56"/>
      <c r="P948" s="56"/>
      <c r="Q948" s="56"/>
      <c r="R948" s="56"/>
      <c r="S948" s="56"/>
      <c r="T948" s="56"/>
      <c r="U948" s="56"/>
      <c r="V948" s="56"/>
      <c r="W948" s="56"/>
      <c r="X948" s="56"/>
      <c r="Y948" s="56"/>
      <c r="Z948" s="56"/>
      <c r="AA948"/>
      <c r="AB948"/>
      <c r="AC948"/>
      <c r="AD948"/>
      <c r="AE948"/>
      <c r="AF948"/>
      <c r="AG948"/>
      <c r="AH948"/>
      <c r="AI948"/>
      <c r="AJ948"/>
      <c r="AK948"/>
      <c r="AL948"/>
      <c r="AM948"/>
      <c r="AN948"/>
      <c r="AO948"/>
      <c r="AP948"/>
      <c r="AQ948"/>
      <c r="AR948"/>
      <c r="AS948"/>
      <c r="AT948"/>
      <c r="AU948"/>
      <c r="AV948"/>
      <c r="AW948"/>
      <c r="AX948"/>
      <c r="AY948"/>
      <c r="AZ948"/>
      <c r="BA948"/>
      <c r="BB948"/>
      <c r="BC948"/>
      <c r="BD948"/>
      <c r="BE948"/>
      <c r="BF948"/>
      <c r="BG948"/>
      <c r="BH948"/>
      <c r="BI948"/>
      <c r="BJ948"/>
      <c r="BK948"/>
      <c r="BL948"/>
      <c r="BM948"/>
      <c r="BN948"/>
      <c r="BO948"/>
      <c r="BP948"/>
      <c r="BQ948"/>
      <c r="BR948"/>
      <c r="BS948"/>
      <c r="BT948"/>
      <c r="BU948"/>
      <c r="BV948"/>
      <c r="BW948"/>
      <c r="BX948"/>
      <c r="BY948"/>
      <c r="BZ948"/>
      <c r="CA948"/>
      <c r="CB948"/>
      <c r="CC948"/>
      <c r="CD948"/>
      <c r="CE948"/>
      <c r="CF948"/>
      <c r="CG948"/>
      <c r="CH948"/>
      <c r="CI948"/>
      <c r="CJ948"/>
      <c r="CK948"/>
      <c r="CL948"/>
      <c r="CM948"/>
      <c r="CN948"/>
      <c r="CO948"/>
      <c r="CP948"/>
      <c r="CQ948"/>
      <c r="CR948"/>
      <c r="CS948"/>
      <c r="CT948"/>
      <c r="CU948"/>
      <c r="CV948"/>
      <c r="CW948"/>
      <c r="CX948"/>
      <c r="CY948"/>
      <c r="CZ948"/>
      <c r="DA948"/>
    </row>
    <row r="949" spans="1:105" x14ac:dyDescent="0.2">
      <c r="A949" s="56"/>
      <c r="B949" s="56"/>
      <c r="C949" s="56"/>
      <c r="D949" s="56"/>
      <c r="E949" s="56"/>
      <c r="F949" s="56"/>
      <c r="G949" s="56"/>
      <c r="H949" s="56"/>
      <c r="I949" s="56"/>
      <c r="J949" s="56"/>
      <c r="K949" s="56"/>
      <c r="L949" s="56"/>
      <c r="M949" s="56"/>
      <c r="N949" s="56"/>
      <c r="O949" s="56"/>
      <c r="P949" s="56"/>
      <c r="Q949" s="56"/>
      <c r="R949" s="56"/>
      <c r="S949" s="56"/>
      <c r="T949" s="56"/>
      <c r="U949" s="56"/>
      <c r="V949" s="56"/>
      <c r="W949" s="56"/>
      <c r="X949" s="56"/>
      <c r="Y949" s="56"/>
      <c r="Z949" s="56"/>
      <c r="AA949"/>
      <c r="AB949"/>
      <c r="AC949"/>
      <c r="AD949"/>
      <c r="AE949"/>
      <c r="AF949"/>
      <c r="AG949"/>
      <c r="AH949"/>
      <c r="AI949"/>
      <c r="AJ949"/>
      <c r="AK949"/>
      <c r="AL949"/>
      <c r="AM949"/>
      <c r="AN949"/>
      <c r="AO949"/>
      <c r="AP949"/>
      <c r="AQ949"/>
      <c r="AR949"/>
      <c r="AS949"/>
      <c r="AT949"/>
      <c r="AU949"/>
      <c r="AV949"/>
      <c r="AW949"/>
      <c r="AX949"/>
      <c r="AY949"/>
      <c r="AZ949"/>
      <c r="BA949"/>
      <c r="BB949"/>
      <c r="BC949"/>
      <c r="BD949"/>
      <c r="BE949"/>
      <c r="BF949"/>
      <c r="BG949"/>
      <c r="BH949"/>
      <c r="BI949"/>
      <c r="BJ949"/>
      <c r="BK949"/>
      <c r="BL949"/>
      <c r="BM949"/>
      <c r="BN949"/>
      <c r="BO949"/>
      <c r="BP949"/>
      <c r="BQ949"/>
      <c r="BR949"/>
      <c r="BS949"/>
      <c r="BT949"/>
      <c r="BU949"/>
      <c r="BV949"/>
      <c r="BW949"/>
      <c r="BX949"/>
      <c r="BY949"/>
      <c r="BZ949"/>
      <c r="CA949"/>
      <c r="CB949"/>
      <c r="CC949"/>
      <c r="CD949"/>
      <c r="CE949"/>
      <c r="CF949"/>
      <c r="CG949"/>
      <c r="CH949"/>
      <c r="CI949"/>
      <c r="CJ949"/>
      <c r="CK949"/>
      <c r="CL949"/>
      <c r="CM949"/>
      <c r="CN949"/>
      <c r="CO949"/>
      <c r="CP949"/>
      <c r="CQ949"/>
      <c r="CR949"/>
      <c r="CS949"/>
      <c r="CT949"/>
      <c r="CU949"/>
      <c r="CV949"/>
      <c r="CW949"/>
      <c r="CX949"/>
      <c r="CY949"/>
      <c r="CZ949"/>
      <c r="DA949"/>
    </row>
    <row r="950" spans="1:105" x14ac:dyDescent="0.2">
      <c r="A950" s="56"/>
      <c r="B950" s="56"/>
      <c r="C950" s="56"/>
      <c r="D950" s="56"/>
      <c r="E950" s="56"/>
      <c r="F950" s="56"/>
      <c r="G950" s="56"/>
      <c r="H950" s="56"/>
      <c r="I950" s="56"/>
      <c r="J950" s="56"/>
      <c r="K950" s="56"/>
      <c r="L950" s="56"/>
      <c r="M950" s="56"/>
      <c r="N950" s="56"/>
      <c r="O950" s="56"/>
      <c r="P950" s="56"/>
      <c r="Q950" s="56"/>
      <c r="R950" s="56"/>
      <c r="S950" s="56"/>
      <c r="T950" s="56"/>
      <c r="U950" s="56"/>
      <c r="V950" s="56"/>
      <c r="W950" s="56"/>
      <c r="X950" s="56"/>
      <c r="Y950" s="56"/>
      <c r="Z950" s="56"/>
      <c r="AA950"/>
      <c r="AB950"/>
      <c r="AC950"/>
      <c r="AD950"/>
      <c r="AE950"/>
      <c r="AF950"/>
      <c r="AG950"/>
      <c r="AH950"/>
      <c r="AI950"/>
      <c r="AJ950"/>
      <c r="AK950"/>
      <c r="AL950"/>
      <c r="AM950"/>
      <c r="AN950"/>
      <c r="AO950"/>
      <c r="AP950"/>
      <c r="AQ950"/>
      <c r="AR950"/>
      <c r="AS950"/>
      <c r="AT950"/>
      <c r="AU950"/>
      <c r="AV950"/>
      <c r="AW950"/>
      <c r="AX950"/>
      <c r="AY950"/>
      <c r="AZ950"/>
      <c r="BA950"/>
      <c r="BB950"/>
      <c r="BC950"/>
      <c r="BD950"/>
      <c r="BE950"/>
      <c r="BF950"/>
      <c r="BG950"/>
      <c r="BH950"/>
      <c r="BI950"/>
      <c r="BJ950"/>
      <c r="BK950"/>
      <c r="BL950"/>
      <c r="BM950"/>
      <c r="BN950"/>
      <c r="BO950"/>
      <c r="BP950"/>
      <c r="BQ950"/>
      <c r="BR950"/>
      <c r="BS950"/>
      <c r="BT950"/>
      <c r="BU950"/>
      <c r="BV950"/>
      <c r="BW950"/>
      <c r="BX950"/>
      <c r="BY950"/>
      <c r="BZ950"/>
      <c r="CA950"/>
      <c r="CB950"/>
      <c r="CC950"/>
      <c r="CD950"/>
      <c r="CE950"/>
      <c r="CF950"/>
      <c r="CG950"/>
      <c r="CH950"/>
      <c r="CI950"/>
      <c r="CJ950"/>
      <c r="CK950"/>
      <c r="CL950"/>
      <c r="CM950"/>
      <c r="CN950"/>
      <c r="CO950"/>
      <c r="CP950"/>
      <c r="CQ950"/>
      <c r="CR950"/>
      <c r="CS950"/>
      <c r="CT950"/>
      <c r="CU950"/>
      <c r="CV950"/>
      <c r="CW950"/>
      <c r="CX950"/>
      <c r="CY950"/>
      <c r="CZ950"/>
      <c r="DA950"/>
    </row>
    <row r="951" spans="1:105" x14ac:dyDescent="0.2">
      <c r="A951" s="56"/>
      <c r="B951" s="56"/>
      <c r="C951" s="56"/>
      <c r="D951" s="56"/>
      <c r="E951" s="56"/>
      <c r="F951" s="56"/>
      <c r="G951" s="56"/>
      <c r="H951" s="56"/>
      <c r="I951" s="56"/>
      <c r="J951" s="56"/>
      <c r="K951" s="56"/>
      <c r="L951" s="56"/>
      <c r="M951" s="56"/>
      <c r="N951" s="56"/>
      <c r="O951" s="56"/>
      <c r="P951" s="56"/>
      <c r="Q951" s="56"/>
      <c r="R951" s="56"/>
      <c r="S951" s="56"/>
      <c r="T951" s="56"/>
      <c r="U951" s="56"/>
      <c r="V951" s="56"/>
      <c r="W951" s="56"/>
      <c r="X951" s="56"/>
      <c r="Y951" s="56"/>
      <c r="Z951" s="56"/>
      <c r="AA951"/>
      <c r="AB951"/>
      <c r="AC951"/>
      <c r="AD951"/>
      <c r="AE951"/>
      <c r="AF951"/>
      <c r="AG951"/>
      <c r="AH951"/>
      <c r="AI951"/>
      <c r="AJ951"/>
      <c r="AK951"/>
      <c r="AL951"/>
      <c r="AM951"/>
      <c r="AN951"/>
      <c r="AO951"/>
      <c r="AP951"/>
      <c r="AQ951"/>
      <c r="AR951"/>
      <c r="AS951"/>
      <c r="AT951"/>
      <c r="AU951"/>
      <c r="AV951"/>
      <c r="AW951"/>
      <c r="AX951"/>
      <c r="AY951"/>
      <c r="AZ951"/>
      <c r="BA951"/>
      <c r="BB951"/>
      <c r="BC951"/>
      <c r="BD951"/>
      <c r="BE951"/>
      <c r="BF951"/>
      <c r="BG951"/>
      <c r="BH951"/>
      <c r="BI951"/>
      <c r="BJ951"/>
      <c r="BK951"/>
      <c r="BL951"/>
      <c r="BM951"/>
      <c r="BN951"/>
      <c r="BO951"/>
      <c r="BP951"/>
      <c r="BQ951"/>
      <c r="BR951"/>
      <c r="BS951"/>
      <c r="BT951"/>
      <c r="BU951"/>
      <c r="BV951"/>
      <c r="BW951"/>
      <c r="BX951"/>
      <c r="BY951"/>
      <c r="BZ951"/>
      <c r="CA951"/>
      <c r="CB951"/>
      <c r="CC951"/>
      <c r="CD951"/>
      <c r="CE951"/>
      <c r="CF951"/>
      <c r="CG951"/>
      <c r="CH951"/>
      <c r="CI951"/>
      <c r="CJ951"/>
      <c r="CK951"/>
      <c r="CL951"/>
      <c r="CM951"/>
      <c r="CN951"/>
      <c r="CO951"/>
      <c r="CP951"/>
      <c r="CQ951"/>
      <c r="CR951"/>
      <c r="CS951"/>
      <c r="CT951"/>
      <c r="CU951"/>
      <c r="CV951"/>
      <c r="CW951"/>
      <c r="CX951"/>
      <c r="CY951"/>
      <c r="CZ951"/>
      <c r="DA951"/>
    </row>
    <row r="952" spans="1:105" x14ac:dyDescent="0.2">
      <c r="A952" s="56"/>
      <c r="B952" s="56"/>
      <c r="C952" s="56"/>
      <c r="D952" s="56"/>
      <c r="E952" s="56"/>
      <c r="F952" s="56"/>
      <c r="G952" s="56"/>
      <c r="H952" s="56"/>
      <c r="I952" s="56"/>
      <c r="J952" s="56"/>
      <c r="K952" s="56"/>
      <c r="L952" s="56"/>
      <c r="M952" s="56"/>
      <c r="N952" s="56"/>
      <c r="O952" s="56"/>
      <c r="P952" s="56"/>
      <c r="Q952" s="56"/>
      <c r="R952" s="56"/>
      <c r="S952" s="56"/>
      <c r="T952" s="56"/>
      <c r="U952" s="56"/>
      <c r="V952" s="56"/>
      <c r="W952" s="56"/>
      <c r="X952" s="56"/>
      <c r="Y952" s="56"/>
      <c r="Z952" s="56"/>
      <c r="AA952"/>
      <c r="AB952"/>
      <c r="AC952"/>
      <c r="AD952"/>
      <c r="AE952"/>
      <c r="AF952"/>
      <c r="AG952"/>
      <c r="AH952"/>
      <c r="AI952"/>
      <c r="AJ952"/>
      <c r="AK952"/>
      <c r="AL952"/>
      <c r="AM952"/>
      <c r="AN952"/>
      <c r="AO952"/>
      <c r="AP952"/>
      <c r="AQ952"/>
      <c r="AR952"/>
      <c r="AS952"/>
      <c r="AT952"/>
      <c r="AU952"/>
      <c r="AV952"/>
      <c r="AW952"/>
      <c r="AX952"/>
      <c r="AY952"/>
      <c r="AZ952"/>
      <c r="BA952"/>
      <c r="BB952"/>
      <c r="BC952"/>
      <c r="BD952"/>
      <c r="BE952"/>
      <c r="BF952"/>
      <c r="BG952"/>
      <c r="BH952"/>
      <c r="BI952"/>
      <c r="BJ952"/>
      <c r="BK952"/>
      <c r="BL952"/>
      <c r="BM952"/>
      <c r="BN952"/>
      <c r="BO952"/>
      <c r="BP952"/>
      <c r="BQ952"/>
      <c r="BR952"/>
      <c r="BS952"/>
      <c r="BT952"/>
      <c r="BU952"/>
      <c r="BV952"/>
      <c r="BW952"/>
      <c r="BX952"/>
      <c r="BY952"/>
      <c r="BZ952"/>
      <c r="CA952"/>
      <c r="CB952"/>
      <c r="CC952"/>
      <c r="CD952"/>
      <c r="CE952"/>
      <c r="CF952"/>
      <c r="CG952"/>
      <c r="CH952"/>
      <c r="CI952"/>
      <c r="CJ952"/>
      <c r="CK952"/>
      <c r="CL952"/>
      <c r="CM952"/>
      <c r="CN952"/>
      <c r="CO952"/>
      <c r="CP952"/>
      <c r="CQ952"/>
      <c r="CR952"/>
      <c r="CS952"/>
      <c r="CT952"/>
      <c r="CU952"/>
      <c r="CV952"/>
      <c r="CW952"/>
      <c r="CX952"/>
      <c r="CY952"/>
      <c r="CZ952"/>
      <c r="DA952"/>
    </row>
    <row r="953" spans="1:105" x14ac:dyDescent="0.2">
      <c r="A953" s="56"/>
      <c r="B953" s="56"/>
      <c r="C953" s="56"/>
      <c r="D953" s="56"/>
      <c r="E953" s="56"/>
      <c r="F953" s="56"/>
      <c r="G953" s="56"/>
      <c r="H953" s="56"/>
      <c r="I953" s="56"/>
      <c r="J953" s="56"/>
      <c r="K953" s="56"/>
      <c r="L953" s="56"/>
      <c r="M953" s="56"/>
      <c r="N953" s="56"/>
      <c r="O953" s="56"/>
      <c r="P953" s="56"/>
      <c r="Q953" s="56"/>
      <c r="R953" s="56"/>
      <c r="S953" s="56"/>
      <c r="T953" s="56"/>
      <c r="U953" s="56"/>
      <c r="V953" s="56"/>
      <c r="W953" s="56"/>
      <c r="X953" s="56"/>
      <c r="Y953" s="56"/>
      <c r="Z953" s="56"/>
      <c r="AA953"/>
      <c r="AB953"/>
      <c r="AC953"/>
      <c r="AD953"/>
      <c r="AE953"/>
      <c r="AF953"/>
      <c r="AG953"/>
      <c r="AH953"/>
      <c r="AI953"/>
      <c r="AJ953"/>
      <c r="AK953"/>
      <c r="AL953"/>
      <c r="AM953"/>
      <c r="AN953"/>
      <c r="AO953"/>
      <c r="AP953"/>
      <c r="AQ953"/>
      <c r="AR953"/>
      <c r="AS953"/>
      <c r="AT953"/>
      <c r="AU953"/>
      <c r="AV953"/>
      <c r="AW953"/>
      <c r="AX953"/>
      <c r="AY953"/>
      <c r="AZ953"/>
      <c r="BA953"/>
      <c r="BB953"/>
      <c r="BC953"/>
      <c r="BD953"/>
      <c r="BE953"/>
      <c r="BF953"/>
      <c r="BG953"/>
      <c r="BH953"/>
      <c r="BI953"/>
      <c r="BJ953"/>
      <c r="BK953"/>
      <c r="BL953"/>
      <c r="BM953"/>
      <c r="BN953"/>
      <c r="BO953"/>
      <c r="BP953"/>
      <c r="BQ953"/>
      <c r="BR953"/>
      <c r="BS953"/>
      <c r="BT953"/>
      <c r="BU953"/>
      <c r="BV953"/>
      <c r="BW953"/>
      <c r="BX953"/>
      <c r="BY953"/>
      <c r="BZ953"/>
      <c r="CA953"/>
      <c r="CB953"/>
      <c r="CC953"/>
      <c r="CD953"/>
      <c r="CE953"/>
      <c r="CF953"/>
      <c r="CG953"/>
      <c r="CH953"/>
      <c r="CI953"/>
      <c r="CJ953"/>
      <c r="CK953"/>
      <c r="CL953"/>
      <c r="CM953"/>
      <c r="CN953"/>
      <c r="CO953"/>
      <c r="CP953"/>
      <c r="CQ953"/>
      <c r="CR953"/>
      <c r="CS953"/>
      <c r="CT953"/>
      <c r="CU953"/>
      <c r="CV953"/>
      <c r="CW953"/>
      <c r="CX953"/>
      <c r="CY953"/>
      <c r="CZ953"/>
      <c r="DA953"/>
    </row>
    <row r="954" spans="1:105" x14ac:dyDescent="0.2">
      <c r="A954" s="56"/>
      <c r="B954" s="56"/>
      <c r="C954" s="56"/>
      <c r="D954" s="56"/>
      <c r="E954" s="56"/>
      <c r="F954" s="56"/>
      <c r="G954" s="56"/>
      <c r="H954" s="56"/>
      <c r="I954" s="56"/>
      <c r="J954" s="56"/>
      <c r="K954" s="56"/>
      <c r="L954" s="56"/>
      <c r="M954" s="56"/>
      <c r="N954" s="56"/>
      <c r="O954" s="56"/>
      <c r="P954" s="56"/>
      <c r="Q954" s="56"/>
      <c r="R954" s="56"/>
      <c r="S954" s="56"/>
      <c r="T954" s="56"/>
      <c r="U954" s="56"/>
      <c r="V954" s="56"/>
      <c r="W954" s="56"/>
      <c r="X954" s="56"/>
      <c r="Y954" s="56"/>
      <c r="Z954" s="56"/>
      <c r="AA954"/>
      <c r="AB954"/>
      <c r="AC954"/>
      <c r="AD954"/>
      <c r="AE954"/>
      <c r="AF954"/>
      <c r="AG954"/>
      <c r="AH954"/>
      <c r="AI954"/>
      <c r="AJ954"/>
      <c r="AK954"/>
      <c r="AL954"/>
      <c r="AM954"/>
      <c r="AN954"/>
      <c r="AO954"/>
      <c r="AP954"/>
      <c r="AQ954"/>
      <c r="AR954"/>
      <c r="AS954"/>
      <c r="AT954"/>
      <c r="AU954"/>
      <c r="AV954"/>
      <c r="AW954"/>
      <c r="AX954"/>
      <c r="AY954"/>
      <c r="AZ954"/>
      <c r="BA954"/>
      <c r="BB954"/>
      <c r="BC954"/>
      <c r="BD954"/>
      <c r="BE954"/>
      <c r="BF954"/>
      <c r="BG954"/>
      <c r="BH954"/>
      <c r="BI954"/>
      <c r="BJ954"/>
      <c r="BK954"/>
      <c r="BL954"/>
      <c r="BM954"/>
      <c r="BN954"/>
      <c r="BO954"/>
      <c r="BP954"/>
      <c r="BQ954"/>
      <c r="BR954"/>
      <c r="BS954"/>
      <c r="BT954"/>
      <c r="BU954"/>
      <c r="BV954"/>
      <c r="BW954"/>
      <c r="BX954"/>
      <c r="BY954"/>
      <c r="BZ954"/>
      <c r="CA954"/>
      <c r="CB954"/>
      <c r="CC954"/>
      <c r="CD954"/>
      <c r="CE954"/>
      <c r="CF954"/>
      <c r="CG954"/>
      <c r="CH954"/>
      <c r="CI954"/>
      <c r="CJ954"/>
      <c r="CK954"/>
      <c r="CL954"/>
      <c r="CM954"/>
      <c r="CN954"/>
      <c r="CO954"/>
      <c r="CP954"/>
      <c r="CQ954"/>
      <c r="CR954"/>
      <c r="CS954"/>
      <c r="CT954"/>
      <c r="CU954"/>
      <c r="CV954"/>
      <c r="CW954"/>
      <c r="CX954"/>
      <c r="CY954"/>
      <c r="CZ954"/>
      <c r="DA954"/>
    </row>
    <row r="955" spans="1:105" x14ac:dyDescent="0.2">
      <c r="A955" s="56"/>
      <c r="B955" s="56"/>
      <c r="C955" s="56"/>
      <c r="D955" s="56"/>
      <c r="E955" s="56"/>
      <c r="F955" s="56"/>
      <c r="G955" s="56"/>
      <c r="H955" s="56"/>
      <c r="I955" s="56"/>
      <c r="J955" s="56"/>
      <c r="K955" s="56"/>
      <c r="L955" s="56"/>
      <c r="M955" s="56"/>
      <c r="N955" s="56"/>
      <c r="O955" s="56"/>
      <c r="P955" s="56"/>
      <c r="Q955" s="56"/>
      <c r="R955" s="56"/>
      <c r="S955" s="56"/>
      <c r="T955" s="56"/>
      <c r="U955" s="56"/>
      <c r="V955" s="56"/>
      <c r="W955" s="56"/>
      <c r="X955" s="56"/>
      <c r="Y955" s="56"/>
      <c r="Z955" s="56"/>
      <c r="AA955"/>
      <c r="AB955"/>
      <c r="AC955"/>
      <c r="AD955"/>
      <c r="AE955"/>
      <c r="AF955"/>
      <c r="AG955"/>
      <c r="AH955"/>
      <c r="AI955"/>
      <c r="AJ955"/>
      <c r="AK955"/>
      <c r="AL955"/>
      <c r="AM955"/>
      <c r="AN955"/>
      <c r="AO955"/>
      <c r="AP955"/>
      <c r="AQ955"/>
      <c r="AR955"/>
      <c r="AS955"/>
      <c r="AT955"/>
      <c r="AU955"/>
      <c r="AV955"/>
      <c r="AW955"/>
      <c r="AX955"/>
      <c r="AY955"/>
      <c r="AZ955"/>
      <c r="BA955"/>
      <c r="BB955"/>
      <c r="BC955"/>
      <c r="BD955"/>
      <c r="BE955"/>
      <c r="BF955"/>
      <c r="BG955"/>
      <c r="BH955"/>
      <c r="BI955"/>
      <c r="BJ955"/>
      <c r="BK955"/>
      <c r="BL955"/>
      <c r="BM955"/>
      <c r="BN955"/>
      <c r="BO955"/>
      <c r="BP955"/>
      <c r="BQ955"/>
      <c r="BR955"/>
      <c r="BS955"/>
      <c r="BT955"/>
      <c r="BU955"/>
      <c r="BV955"/>
      <c r="BW955"/>
      <c r="BX955"/>
      <c r="BY955"/>
      <c r="BZ955"/>
      <c r="CA955"/>
      <c r="CB955"/>
      <c r="CC955"/>
      <c r="CD955"/>
      <c r="CE955"/>
      <c r="CF955"/>
      <c r="CG955"/>
      <c r="CH955"/>
      <c r="CI955"/>
      <c r="CJ955"/>
      <c r="CK955"/>
      <c r="CL955"/>
      <c r="CM955"/>
      <c r="CN955"/>
      <c r="CO955"/>
      <c r="CP955"/>
      <c r="CQ955"/>
      <c r="CR955"/>
      <c r="CS955"/>
      <c r="CT955"/>
      <c r="CU955"/>
      <c r="CV955"/>
      <c r="CW955"/>
      <c r="CX955"/>
      <c r="CY955"/>
      <c r="CZ955"/>
      <c r="DA955"/>
    </row>
    <row r="956" spans="1:105" x14ac:dyDescent="0.2">
      <c r="A956" s="56"/>
      <c r="B956" s="56"/>
      <c r="C956" s="56"/>
      <c r="D956" s="56"/>
      <c r="E956" s="56"/>
      <c r="F956" s="56"/>
      <c r="G956" s="56"/>
      <c r="H956" s="56"/>
      <c r="I956" s="56"/>
      <c r="J956" s="56"/>
      <c r="K956" s="56"/>
      <c r="L956" s="56"/>
      <c r="M956" s="56"/>
      <c r="N956" s="56"/>
      <c r="O956" s="56"/>
      <c r="P956" s="56"/>
      <c r="Q956" s="56"/>
      <c r="R956" s="56"/>
      <c r="S956" s="56"/>
      <c r="T956" s="56"/>
      <c r="U956" s="56"/>
      <c r="V956" s="56"/>
      <c r="W956" s="56"/>
      <c r="X956" s="56"/>
      <c r="Y956" s="56"/>
      <c r="Z956" s="56"/>
      <c r="AA956"/>
      <c r="AB956"/>
      <c r="AC956"/>
      <c r="AD956"/>
      <c r="AE956"/>
      <c r="AF956"/>
      <c r="AG956"/>
      <c r="AH956"/>
      <c r="AI956"/>
      <c r="AJ956"/>
      <c r="AK956"/>
      <c r="AL956"/>
      <c r="AM956"/>
      <c r="AN956"/>
      <c r="AO956"/>
      <c r="AP956"/>
      <c r="AQ956"/>
      <c r="AR956"/>
      <c r="AS956"/>
      <c r="AT956"/>
      <c r="AU956"/>
      <c r="AV956"/>
      <c r="AW956"/>
      <c r="AX956"/>
      <c r="AY956"/>
      <c r="AZ956"/>
      <c r="BA956"/>
      <c r="BB956"/>
      <c r="BC956"/>
      <c r="BD956"/>
      <c r="BE956"/>
      <c r="BF956"/>
      <c r="BG956"/>
      <c r="BH956"/>
      <c r="BI956"/>
      <c r="BJ956"/>
      <c r="BK956"/>
      <c r="BL956"/>
      <c r="BM956"/>
      <c r="BN956"/>
      <c r="BO956"/>
      <c r="BP956"/>
      <c r="BQ956"/>
      <c r="BR956"/>
      <c r="BS956"/>
      <c r="BT956"/>
      <c r="BU956"/>
      <c r="BV956"/>
      <c r="BW956"/>
      <c r="BX956"/>
      <c r="BY956"/>
      <c r="BZ956"/>
      <c r="CA956"/>
      <c r="CB956"/>
      <c r="CC956"/>
      <c r="CD956"/>
      <c r="CE956"/>
      <c r="CF956"/>
      <c r="CG956"/>
      <c r="CH956"/>
      <c r="CI956"/>
      <c r="CJ956"/>
      <c r="CK956"/>
      <c r="CL956"/>
      <c r="CM956"/>
      <c r="CN956"/>
      <c r="CO956"/>
      <c r="CP956"/>
      <c r="CQ956"/>
      <c r="CR956"/>
      <c r="CS956"/>
      <c r="CT956"/>
      <c r="CU956"/>
      <c r="CV956"/>
      <c r="CW956"/>
      <c r="CX956"/>
      <c r="CY956"/>
      <c r="CZ956"/>
      <c r="DA956"/>
    </row>
    <row r="957" spans="1:105" x14ac:dyDescent="0.2">
      <c r="A957" s="56"/>
      <c r="B957" s="56"/>
      <c r="C957" s="56"/>
      <c r="D957" s="56"/>
      <c r="E957" s="56"/>
      <c r="F957" s="56"/>
      <c r="G957" s="56"/>
      <c r="H957" s="56"/>
      <c r="I957" s="56"/>
      <c r="J957" s="56"/>
      <c r="K957" s="56"/>
      <c r="L957" s="56"/>
      <c r="M957" s="56"/>
      <c r="N957" s="56"/>
      <c r="O957" s="56"/>
      <c r="P957" s="56"/>
      <c r="Q957" s="56"/>
      <c r="R957" s="56"/>
      <c r="S957" s="56"/>
      <c r="T957" s="56"/>
      <c r="U957" s="56"/>
      <c r="V957" s="56"/>
      <c r="W957" s="56"/>
      <c r="X957" s="56"/>
      <c r="Y957" s="56"/>
      <c r="Z957" s="56"/>
      <c r="AA957"/>
      <c r="AB957"/>
      <c r="AC957"/>
      <c r="AD957"/>
      <c r="AE957"/>
      <c r="AF957"/>
      <c r="AG957"/>
      <c r="AH957"/>
      <c r="AI957"/>
      <c r="AJ957"/>
      <c r="AK957"/>
      <c r="AL957"/>
      <c r="AM957"/>
      <c r="AN957"/>
      <c r="AO957"/>
      <c r="AP957"/>
      <c r="AQ957"/>
      <c r="AR957"/>
      <c r="AS957"/>
      <c r="AT957"/>
      <c r="AU957"/>
      <c r="AV957"/>
      <c r="AW957"/>
      <c r="AX957"/>
      <c r="AY957"/>
      <c r="AZ957"/>
      <c r="BA957"/>
      <c r="BB957"/>
      <c r="BC957"/>
      <c r="BD957"/>
      <c r="BE957"/>
      <c r="BF957"/>
      <c r="BG957"/>
      <c r="BH957"/>
      <c r="BI957"/>
      <c r="BJ957"/>
      <c r="BK957"/>
      <c r="BL957"/>
      <c r="BM957"/>
      <c r="BN957"/>
      <c r="BO957"/>
      <c r="BP957"/>
      <c r="BQ957"/>
      <c r="BR957"/>
      <c r="BS957"/>
      <c r="BT957"/>
      <c r="BU957"/>
      <c r="BV957"/>
      <c r="BW957"/>
      <c r="BX957"/>
      <c r="BY957"/>
      <c r="BZ957"/>
      <c r="CA957"/>
      <c r="CB957"/>
      <c r="CC957"/>
      <c r="CD957"/>
      <c r="CE957"/>
      <c r="CF957"/>
      <c r="CG957"/>
      <c r="CH957"/>
      <c r="CI957"/>
      <c r="CJ957"/>
      <c r="CK957"/>
      <c r="CL957"/>
      <c r="CM957"/>
      <c r="CN957"/>
      <c r="CO957"/>
      <c r="CP957"/>
      <c r="CQ957"/>
      <c r="CR957"/>
      <c r="CS957"/>
      <c r="CT957"/>
      <c r="CU957"/>
      <c r="CV957"/>
      <c r="CW957"/>
      <c r="CX957"/>
      <c r="CY957"/>
      <c r="CZ957"/>
      <c r="DA957"/>
    </row>
    <row r="958" spans="1:105" x14ac:dyDescent="0.2">
      <c r="A958" s="56"/>
      <c r="B958" s="56"/>
      <c r="C958" s="56"/>
      <c r="D958" s="56"/>
      <c r="E958" s="56"/>
      <c r="F958" s="56"/>
      <c r="G958" s="56"/>
      <c r="H958" s="56"/>
      <c r="I958" s="56"/>
      <c r="J958" s="56"/>
      <c r="K958" s="56"/>
      <c r="L958" s="56"/>
      <c r="M958" s="56"/>
      <c r="N958" s="56"/>
      <c r="O958" s="56"/>
      <c r="P958" s="56"/>
      <c r="Q958" s="56"/>
      <c r="R958" s="56"/>
      <c r="S958" s="56"/>
      <c r="T958" s="56"/>
      <c r="U958" s="56"/>
      <c r="V958" s="56"/>
      <c r="W958" s="56"/>
      <c r="X958" s="56"/>
      <c r="Y958" s="56"/>
      <c r="Z958" s="56"/>
      <c r="AA958"/>
      <c r="AB958"/>
      <c r="AC958"/>
      <c r="AD958"/>
      <c r="AE958"/>
      <c r="AF958"/>
      <c r="AG958"/>
      <c r="AH958"/>
      <c r="AI958"/>
      <c r="AJ958"/>
      <c r="AK958"/>
      <c r="AL958"/>
      <c r="AM958"/>
      <c r="AN958"/>
      <c r="AO958"/>
      <c r="AP958"/>
      <c r="AQ958"/>
      <c r="AR958"/>
      <c r="AS958"/>
      <c r="AT958"/>
      <c r="AU958"/>
      <c r="AV958"/>
      <c r="AW958"/>
      <c r="AX958"/>
      <c r="AY958"/>
      <c r="AZ958"/>
      <c r="BA958"/>
      <c r="BB958"/>
      <c r="BC958"/>
      <c r="BD958"/>
      <c r="BE958"/>
      <c r="BF958"/>
      <c r="BG958"/>
      <c r="BH958"/>
      <c r="BI958"/>
      <c r="BJ958"/>
      <c r="BK958"/>
      <c r="BL958"/>
      <c r="BM958"/>
      <c r="BN958"/>
      <c r="BO958"/>
      <c r="BP958"/>
      <c r="BQ958"/>
      <c r="BR958"/>
      <c r="BS958"/>
      <c r="BT958"/>
      <c r="BU958"/>
      <c r="BV958"/>
      <c r="BW958"/>
      <c r="BX958"/>
      <c r="BY958"/>
      <c r="BZ958"/>
      <c r="CA958"/>
      <c r="CB958"/>
      <c r="CC958"/>
      <c r="CD958"/>
      <c r="CE958"/>
      <c r="CF958"/>
      <c r="CG958"/>
      <c r="CH958"/>
      <c r="CI958"/>
      <c r="CJ958"/>
      <c r="CK958"/>
      <c r="CL958"/>
      <c r="CM958"/>
      <c r="CN958"/>
      <c r="CO958"/>
      <c r="CP958"/>
      <c r="CQ958"/>
      <c r="CR958"/>
      <c r="CS958"/>
      <c r="CT958"/>
      <c r="CU958"/>
      <c r="CV958"/>
      <c r="CW958"/>
      <c r="CX958"/>
      <c r="CY958"/>
      <c r="CZ958"/>
      <c r="DA958"/>
    </row>
    <row r="959" spans="1:105" x14ac:dyDescent="0.2">
      <c r="A959" s="56"/>
      <c r="B959" s="56"/>
      <c r="C959" s="56"/>
      <c r="D959" s="56"/>
      <c r="E959" s="56"/>
      <c r="F959" s="56"/>
      <c r="G959" s="56"/>
      <c r="H959" s="56"/>
      <c r="I959" s="56"/>
      <c r="J959" s="56"/>
      <c r="K959" s="56"/>
      <c r="L959" s="56"/>
      <c r="M959" s="56"/>
      <c r="N959" s="56"/>
      <c r="O959" s="56"/>
      <c r="P959" s="56"/>
      <c r="Q959" s="56"/>
      <c r="R959" s="56"/>
      <c r="S959" s="56"/>
      <c r="T959" s="56"/>
      <c r="U959" s="56"/>
      <c r="V959" s="56"/>
      <c r="W959" s="56"/>
      <c r="X959" s="56"/>
      <c r="Y959" s="56"/>
      <c r="Z959" s="56"/>
      <c r="AA959"/>
      <c r="AB959"/>
      <c r="AC959"/>
      <c r="AD959"/>
      <c r="AE959"/>
      <c r="AF959"/>
      <c r="AG959"/>
      <c r="AH959"/>
      <c r="AI959"/>
      <c r="AJ959"/>
      <c r="AK959"/>
      <c r="AL959"/>
      <c r="AM959"/>
      <c r="AN959"/>
      <c r="AO959"/>
      <c r="AP959"/>
      <c r="AQ959"/>
      <c r="AR959"/>
      <c r="AS959"/>
      <c r="AT959"/>
      <c r="AU959"/>
      <c r="AV959"/>
      <c r="AW959"/>
      <c r="AX959"/>
      <c r="AY959"/>
      <c r="AZ959"/>
      <c r="BA959"/>
      <c r="BB959"/>
      <c r="BC959"/>
      <c r="BD959"/>
      <c r="BE959"/>
      <c r="BF959"/>
      <c r="BG959"/>
      <c r="BH959"/>
      <c r="BI959"/>
      <c r="BJ959"/>
      <c r="BK959"/>
      <c r="BL959"/>
      <c r="BM959"/>
      <c r="BN959"/>
      <c r="BO959"/>
      <c r="BP959"/>
      <c r="BQ959"/>
      <c r="BR959"/>
      <c r="BS959"/>
      <c r="BT959"/>
      <c r="BU959"/>
      <c r="BV959"/>
      <c r="BW959"/>
      <c r="BX959"/>
      <c r="BY959"/>
      <c r="BZ959"/>
      <c r="CA959"/>
      <c r="CB959"/>
      <c r="CC959"/>
      <c r="CD959"/>
      <c r="CE959"/>
      <c r="CF959"/>
      <c r="CG959"/>
      <c r="CH959"/>
      <c r="CI959"/>
      <c r="CJ959"/>
      <c r="CK959"/>
      <c r="CL959"/>
      <c r="CM959"/>
      <c r="CN959"/>
      <c r="CO959"/>
      <c r="CP959"/>
      <c r="CQ959"/>
      <c r="CR959"/>
      <c r="CS959"/>
      <c r="CT959"/>
      <c r="CU959"/>
      <c r="CV959"/>
      <c r="CW959"/>
      <c r="CX959"/>
      <c r="CY959"/>
      <c r="CZ959"/>
      <c r="DA959"/>
    </row>
    <row r="960" spans="1:105" x14ac:dyDescent="0.2">
      <c r="A960" s="56"/>
      <c r="B960" s="56"/>
      <c r="C960" s="56"/>
      <c r="D960" s="56"/>
      <c r="E960" s="56"/>
      <c r="F960" s="56"/>
      <c r="G960" s="56"/>
      <c r="H960" s="56"/>
      <c r="I960" s="56"/>
      <c r="J960" s="56"/>
      <c r="K960" s="56"/>
      <c r="L960" s="56"/>
      <c r="M960" s="56"/>
      <c r="N960" s="56"/>
      <c r="O960" s="56"/>
      <c r="P960" s="56"/>
      <c r="Q960" s="56"/>
      <c r="R960" s="56"/>
      <c r="S960" s="56"/>
      <c r="T960" s="56"/>
      <c r="U960" s="56"/>
      <c r="V960" s="56"/>
      <c r="W960" s="56"/>
      <c r="X960" s="56"/>
      <c r="Y960" s="56"/>
      <c r="Z960" s="56"/>
      <c r="AA960"/>
      <c r="AB960"/>
      <c r="AC960"/>
      <c r="AD960"/>
      <c r="AE960"/>
      <c r="AF960"/>
      <c r="AG960"/>
      <c r="AH960"/>
      <c r="AI960"/>
      <c r="AJ960"/>
      <c r="AK960"/>
      <c r="AL960"/>
      <c r="AM960"/>
      <c r="AN960"/>
      <c r="AO960"/>
      <c r="AP960"/>
      <c r="AQ960"/>
      <c r="AR960"/>
      <c r="AS960"/>
      <c r="AT960"/>
      <c r="AU960"/>
      <c r="AV960"/>
      <c r="AW960"/>
      <c r="AX960"/>
      <c r="AY960"/>
      <c r="AZ960"/>
      <c r="BA960"/>
      <c r="BB960"/>
      <c r="BC960"/>
      <c r="BD960"/>
      <c r="BE960"/>
      <c r="BF960"/>
      <c r="BG960"/>
      <c r="BH960"/>
      <c r="BI960"/>
      <c r="BJ960"/>
      <c r="BK960"/>
      <c r="BL960"/>
      <c r="BM960"/>
      <c r="BN960"/>
      <c r="BO960"/>
      <c r="BP960"/>
      <c r="BQ960"/>
      <c r="BR960"/>
      <c r="BS960"/>
      <c r="BT960"/>
      <c r="BU960"/>
      <c r="BV960"/>
      <c r="BW960"/>
      <c r="BX960"/>
      <c r="BY960"/>
      <c r="BZ960"/>
      <c r="CA960"/>
      <c r="CB960"/>
      <c r="CC960"/>
      <c r="CD960"/>
      <c r="CE960"/>
      <c r="CF960"/>
      <c r="CG960"/>
      <c r="CH960"/>
      <c r="CI960"/>
      <c r="CJ960"/>
      <c r="CK960"/>
      <c r="CL960"/>
      <c r="CM960"/>
      <c r="CN960"/>
      <c r="CO960"/>
      <c r="CP960"/>
      <c r="CQ960"/>
      <c r="CR960"/>
      <c r="CS960"/>
      <c r="CT960"/>
      <c r="CU960"/>
      <c r="CV960"/>
      <c r="CW960"/>
      <c r="CX960"/>
      <c r="CY960"/>
      <c r="CZ960"/>
      <c r="DA960"/>
    </row>
    <row r="961" spans="1:105" x14ac:dyDescent="0.2">
      <c r="A961" s="56"/>
      <c r="B961" s="56"/>
      <c r="C961" s="56"/>
      <c r="D961" s="56"/>
      <c r="E961" s="56"/>
      <c r="F961" s="56"/>
      <c r="G961" s="56"/>
      <c r="H961" s="56"/>
      <c r="I961" s="56"/>
      <c r="J961" s="56"/>
      <c r="K961" s="56"/>
      <c r="L961" s="56"/>
      <c r="M961" s="56"/>
      <c r="N961" s="56"/>
      <c r="O961" s="56"/>
      <c r="P961" s="56"/>
      <c r="Q961" s="56"/>
      <c r="R961" s="56"/>
      <c r="S961" s="56"/>
      <c r="T961" s="56"/>
      <c r="U961" s="56"/>
      <c r="V961" s="56"/>
      <c r="W961" s="56"/>
      <c r="X961" s="56"/>
      <c r="Y961" s="56"/>
      <c r="Z961" s="56"/>
      <c r="AA961"/>
      <c r="AB961"/>
      <c r="AC961"/>
      <c r="AD961"/>
      <c r="AE961"/>
      <c r="AF961"/>
      <c r="AG961"/>
      <c r="AH961"/>
      <c r="AI961"/>
      <c r="AJ961"/>
      <c r="AK961"/>
      <c r="AL961"/>
      <c r="AM961"/>
      <c r="AN961"/>
      <c r="AO961"/>
      <c r="AP961"/>
      <c r="AQ961"/>
      <c r="AR961"/>
      <c r="AS961"/>
      <c r="AT961"/>
      <c r="AU961"/>
      <c r="AV961"/>
      <c r="AW961"/>
      <c r="AX961"/>
      <c r="AY961"/>
      <c r="AZ961"/>
      <c r="BA961"/>
      <c r="BB961"/>
      <c r="BC961"/>
      <c r="BD961"/>
      <c r="BE961"/>
      <c r="BF961"/>
      <c r="BG961"/>
      <c r="BH961"/>
      <c r="BI961"/>
      <c r="BJ961"/>
      <c r="BK961"/>
      <c r="BL961"/>
      <c r="BM961"/>
      <c r="BN961"/>
      <c r="BO961"/>
      <c r="BP961"/>
      <c r="BQ961"/>
      <c r="BR961"/>
      <c r="BS961"/>
      <c r="BT961"/>
      <c r="BU961"/>
      <c r="BV961"/>
      <c r="BW961"/>
      <c r="BX961"/>
      <c r="BY961"/>
      <c r="BZ961"/>
      <c r="CA961"/>
      <c r="CB961"/>
      <c r="CC961"/>
      <c r="CD961"/>
      <c r="CE961"/>
      <c r="CF961"/>
      <c r="CG961"/>
      <c r="CH961"/>
      <c r="CI961"/>
      <c r="CJ961"/>
      <c r="CK961"/>
      <c r="CL961"/>
      <c r="CM961"/>
      <c r="CN961"/>
      <c r="CO961"/>
      <c r="CP961"/>
      <c r="CQ961"/>
      <c r="CR961"/>
      <c r="CS961"/>
      <c r="CT961"/>
      <c r="CU961"/>
      <c r="CV961"/>
      <c r="CW961"/>
      <c r="CX961"/>
      <c r="CY961"/>
      <c r="CZ961"/>
      <c r="DA961"/>
    </row>
    <row r="962" spans="1:105" x14ac:dyDescent="0.2">
      <c r="A962" s="56"/>
      <c r="B962" s="56"/>
      <c r="C962" s="56"/>
      <c r="D962" s="56"/>
      <c r="E962" s="56"/>
      <c r="F962" s="56"/>
      <c r="G962" s="56"/>
      <c r="H962" s="56"/>
      <c r="I962" s="56"/>
      <c r="J962" s="56"/>
      <c r="K962" s="56"/>
      <c r="L962" s="56"/>
      <c r="M962" s="56"/>
      <c r="N962" s="56"/>
      <c r="O962" s="56"/>
      <c r="P962" s="56"/>
      <c r="Q962" s="56"/>
      <c r="R962" s="56"/>
      <c r="S962" s="56"/>
      <c r="T962" s="56"/>
      <c r="U962" s="56"/>
      <c r="V962" s="56"/>
      <c r="W962" s="56"/>
      <c r="X962" s="56"/>
      <c r="Y962" s="56"/>
      <c r="Z962" s="56"/>
      <c r="AA962"/>
      <c r="AB962"/>
      <c r="AC962"/>
      <c r="AD962"/>
      <c r="AE962"/>
      <c r="AF962"/>
      <c r="AG962"/>
      <c r="AH962"/>
      <c r="AI962"/>
      <c r="AJ962"/>
      <c r="AK962"/>
      <c r="AL962"/>
      <c r="AM962"/>
      <c r="AN962"/>
      <c r="AO962"/>
      <c r="AP962"/>
      <c r="AQ962"/>
      <c r="AR962"/>
      <c r="AS962"/>
      <c r="AT962"/>
      <c r="AU962"/>
      <c r="AV962"/>
      <c r="AW962"/>
      <c r="AX962"/>
      <c r="AY962"/>
      <c r="AZ962"/>
      <c r="BA962"/>
      <c r="BB962"/>
      <c r="BC962"/>
      <c r="BD962"/>
      <c r="BE962"/>
      <c r="BF962"/>
      <c r="BG962"/>
      <c r="BH962"/>
      <c r="BI962"/>
      <c r="BJ962"/>
      <c r="BK962"/>
      <c r="BL962"/>
      <c r="BM962"/>
      <c r="BN962"/>
      <c r="BO962"/>
      <c r="BP962"/>
      <c r="BQ962"/>
      <c r="BR962"/>
      <c r="BS962"/>
      <c r="BT962"/>
      <c r="BU962"/>
      <c r="BV962"/>
      <c r="BW962"/>
      <c r="BX962"/>
      <c r="BY962"/>
      <c r="BZ962"/>
      <c r="CA962"/>
      <c r="CB962"/>
      <c r="CC962"/>
      <c r="CD962"/>
      <c r="CE962"/>
      <c r="CF962"/>
      <c r="CG962"/>
      <c r="CH962"/>
      <c r="CI962"/>
      <c r="CJ962"/>
      <c r="CK962"/>
      <c r="CL962"/>
      <c r="CM962"/>
      <c r="CN962"/>
      <c r="CO962"/>
      <c r="CP962"/>
      <c r="CQ962"/>
      <c r="CR962"/>
      <c r="CS962"/>
      <c r="CT962"/>
      <c r="CU962"/>
      <c r="CV962"/>
      <c r="CW962"/>
      <c r="CX962"/>
      <c r="CY962"/>
      <c r="CZ962"/>
      <c r="DA962"/>
    </row>
    <row r="963" spans="1:105" x14ac:dyDescent="0.2">
      <c r="A963" s="56"/>
      <c r="B963" s="56"/>
      <c r="C963" s="56"/>
      <c r="D963" s="56"/>
      <c r="E963" s="56"/>
      <c r="F963" s="56"/>
      <c r="G963" s="56"/>
      <c r="H963" s="56"/>
      <c r="I963" s="56"/>
      <c r="J963" s="56"/>
      <c r="K963" s="56"/>
      <c r="L963" s="56"/>
      <c r="M963" s="56"/>
      <c r="N963" s="56"/>
      <c r="O963" s="56"/>
      <c r="P963" s="56"/>
      <c r="Q963" s="56"/>
      <c r="R963" s="56"/>
      <c r="S963" s="56"/>
      <c r="T963" s="56"/>
      <c r="U963" s="56"/>
      <c r="V963" s="56"/>
      <c r="W963" s="56"/>
      <c r="X963" s="56"/>
      <c r="Y963" s="56"/>
      <c r="Z963" s="56"/>
      <c r="AA963"/>
      <c r="AB963"/>
      <c r="AC963"/>
      <c r="AD963"/>
      <c r="AE963"/>
      <c r="AF963"/>
      <c r="AG963"/>
      <c r="AH963"/>
      <c r="AI963"/>
      <c r="AJ963"/>
      <c r="AK963"/>
      <c r="AL963"/>
      <c r="AM963"/>
      <c r="AN963"/>
      <c r="AO963"/>
      <c r="AP963"/>
      <c r="AQ963"/>
      <c r="AR963"/>
      <c r="AS963"/>
      <c r="AT963"/>
      <c r="AU963"/>
      <c r="AV963"/>
      <c r="AW963"/>
      <c r="AX963"/>
      <c r="AY963"/>
      <c r="AZ963"/>
      <c r="BA963"/>
      <c r="BB963"/>
      <c r="BC963"/>
      <c r="BD963"/>
      <c r="BE963"/>
      <c r="BF963"/>
      <c r="BG963"/>
      <c r="BH963"/>
      <c r="BI963"/>
      <c r="BJ963"/>
      <c r="BK963"/>
      <c r="BL963"/>
      <c r="BM963"/>
      <c r="BN963"/>
      <c r="BO963"/>
      <c r="BP963"/>
      <c r="BQ963"/>
      <c r="BR963"/>
      <c r="BS963"/>
      <c r="BT963"/>
      <c r="BU963"/>
      <c r="BV963"/>
      <c r="BW963"/>
      <c r="BX963"/>
      <c r="BY963"/>
      <c r="BZ963"/>
      <c r="CA963"/>
      <c r="CB963"/>
      <c r="CC963"/>
      <c r="CD963"/>
      <c r="CE963"/>
      <c r="CF963"/>
      <c r="CG963"/>
      <c r="CH963"/>
      <c r="CI963"/>
      <c r="CJ963"/>
      <c r="CK963"/>
      <c r="CL963"/>
      <c r="CM963"/>
      <c r="CN963"/>
      <c r="CO963"/>
      <c r="CP963"/>
      <c r="CQ963"/>
      <c r="CR963"/>
      <c r="CS963"/>
      <c r="CT963"/>
      <c r="CU963"/>
      <c r="CV963"/>
      <c r="CW963"/>
      <c r="CX963"/>
      <c r="CY963"/>
      <c r="CZ963"/>
      <c r="DA963"/>
    </row>
    <row r="964" spans="1:105" x14ac:dyDescent="0.2">
      <c r="A964" s="56"/>
      <c r="B964" s="56"/>
      <c r="C964" s="56"/>
      <c r="D964" s="56"/>
      <c r="E964" s="56"/>
      <c r="F964" s="56"/>
      <c r="G964" s="56"/>
      <c r="H964" s="56"/>
      <c r="I964" s="56"/>
      <c r="J964" s="56"/>
      <c r="K964" s="56"/>
      <c r="L964" s="56"/>
      <c r="M964" s="56"/>
      <c r="N964" s="56"/>
      <c r="O964" s="56"/>
      <c r="P964" s="56"/>
      <c r="Q964" s="56"/>
      <c r="R964" s="56"/>
      <c r="S964" s="56"/>
      <c r="T964" s="56"/>
      <c r="U964" s="56"/>
      <c r="V964" s="56"/>
      <c r="W964" s="56"/>
      <c r="X964" s="56"/>
      <c r="Y964" s="56"/>
      <c r="Z964" s="56"/>
      <c r="AA964"/>
      <c r="AB964"/>
      <c r="AC964"/>
      <c r="AD964"/>
      <c r="AE964"/>
      <c r="AF964"/>
      <c r="AG964"/>
      <c r="AH964"/>
      <c r="AI964"/>
      <c r="AJ964"/>
      <c r="AK964"/>
      <c r="AL964"/>
      <c r="AM964"/>
      <c r="AN964"/>
      <c r="AO964"/>
      <c r="AP964"/>
      <c r="AQ964"/>
      <c r="AR964"/>
      <c r="AS964"/>
      <c r="AT964"/>
      <c r="AU964"/>
      <c r="AV964"/>
      <c r="AW964"/>
      <c r="AX964"/>
      <c r="AY964"/>
      <c r="AZ964"/>
      <c r="BA964"/>
      <c r="BB964"/>
      <c r="BC964"/>
      <c r="BD964"/>
      <c r="BE964"/>
      <c r="BF964"/>
      <c r="BG964"/>
      <c r="BH964"/>
      <c r="BI964"/>
      <c r="BJ964"/>
      <c r="BK964"/>
      <c r="BL964"/>
      <c r="BM964"/>
      <c r="BN964"/>
      <c r="BO964"/>
      <c r="BP964"/>
      <c r="BQ964"/>
      <c r="BR964"/>
      <c r="BS964"/>
      <c r="BT964"/>
      <c r="BU964"/>
      <c r="BV964"/>
      <c r="BW964"/>
      <c r="BX964"/>
      <c r="BY964"/>
      <c r="BZ964"/>
      <c r="CA964"/>
      <c r="CB964"/>
      <c r="CC964"/>
      <c r="CD964"/>
      <c r="CE964"/>
      <c r="CF964"/>
      <c r="CG964"/>
      <c r="CH964"/>
      <c r="CI964"/>
      <c r="CJ964"/>
      <c r="CK964"/>
      <c r="CL964"/>
      <c r="CM964"/>
      <c r="CN964"/>
      <c r="CO964"/>
      <c r="CP964"/>
      <c r="CQ964"/>
      <c r="CR964"/>
      <c r="CS964"/>
      <c r="CT964"/>
      <c r="CU964"/>
      <c r="CV964"/>
      <c r="CW964"/>
      <c r="CX964"/>
      <c r="CY964"/>
      <c r="CZ964"/>
      <c r="DA964"/>
    </row>
    <row r="965" spans="1:105" x14ac:dyDescent="0.2">
      <c r="A965" s="56"/>
      <c r="B965" s="56"/>
      <c r="C965" s="56"/>
      <c r="D965" s="56"/>
      <c r="E965" s="56"/>
      <c r="F965" s="56"/>
      <c r="G965" s="56"/>
      <c r="H965" s="56"/>
      <c r="I965" s="56"/>
      <c r="J965" s="56"/>
      <c r="K965" s="56"/>
      <c r="L965" s="56"/>
      <c r="M965" s="56"/>
      <c r="N965" s="56"/>
      <c r="O965" s="56"/>
      <c r="P965" s="56"/>
      <c r="Q965" s="56"/>
      <c r="R965" s="56"/>
      <c r="S965" s="56"/>
      <c r="T965" s="56"/>
      <c r="U965" s="56"/>
      <c r="V965" s="56"/>
      <c r="W965" s="56"/>
      <c r="X965" s="56"/>
      <c r="Y965" s="56"/>
      <c r="Z965" s="56"/>
      <c r="AA965"/>
      <c r="AB965"/>
      <c r="AC965"/>
      <c r="AD965"/>
      <c r="AE965"/>
      <c r="AF965"/>
      <c r="AG965"/>
      <c r="AH965"/>
      <c r="AI965"/>
      <c r="AJ965"/>
      <c r="AK965"/>
      <c r="AL965"/>
      <c r="AM965"/>
      <c r="AN965"/>
      <c r="AO965"/>
      <c r="AP965"/>
      <c r="AQ965"/>
      <c r="AR965"/>
      <c r="AS965"/>
      <c r="AT965"/>
      <c r="AU965"/>
      <c r="AV965"/>
      <c r="AW965"/>
      <c r="AX965"/>
      <c r="AY965"/>
      <c r="AZ965"/>
      <c r="BA965"/>
      <c r="BB965"/>
      <c r="BC965"/>
      <c r="BD965"/>
      <c r="BE965"/>
      <c r="BF965"/>
      <c r="BG965"/>
      <c r="BH965"/>
      <c r="BI965"/>
      <c r="BJ965"/>
      <c r="BK965"/>
      <c r="BL965"/>
      <c r="BM965"/>
      <c r="BN965"/>
      <c r="BO965"/>
      <c r="BP965"/>
      <c r="BQ965"/>
      <c r="BR965"/>
      <c r="BS965"/>
      <c r="BT965"/>
      <c r="BU965"/>
      <c r="BV965"/>
      <c r="BW965"/>
      <c r="BX965"/>
      <c r="BY965"/>
      <c r="BZ965"/>
      <c r="CA965"/>
      <c r="CB965"/>
      <c r="CC965"/>
      <c r="CD965"/>
      <c r="CE965"/>
      <c r="CF965"/>
      <c r="CG965"/>
      <c r="CH965"/>
      <c r="CI965"/>
      <c r="CJ965"/>
      <c r="CK965"/>
      <c r="CL965"/>
      <c r="CM965"/>
      <c r="CN965"/>
      <c r="CO965"/>
      <c r="CP965"/>
      <c r="CQ965"/>
      <c r="CR965"/>
      <c r="CS965"/>
      <c r="CT965"/>
      <c r="CU965"/>
      <c r="CV965"/>
      <c r="CW965"/>
      <c r="CX965"/>
      <c r="CY965"/>
      <c r="CZ965"/>
      <c r="DA965"/>
    </row>
    <row r="966" spans="1:105" x14ac:dyDescent="0.2">
      <c r="A966" s="56"/>
      <c r="B966" s="56"/>
      <c r="C966" s="56"/>
      <c r="D966" s="56"/>
      <c r="E966" s="56"/>
      <c r="F966" s="56"/>
      <c r="G966" s="56"/>
      <c r="H966" s="56"/>
      <c r="I966" s="56"/>
      <c r="J966" s="56"/>
      <c r="K966" s="56"/>
      <c r="L966" s="56"/>
      <c r="M966" s="56"/>
      <c r="N966" s="56"/>
      <c r="O966" s="56"/>
      <c r="P966" s="56"/>
      <c r="Q966" s="56"/>
      <c r="R966" s="56"/>
      <c r="S966" s="56"/>
      <c r="T966" s="56"/>
      <c r="U966" s="56"/>
      <c r="V966" s="56"/>
      <c r="W966" s="56"/>
      <c r="X966" s="56"/>
      <c r="Y966" s="56"/>
      <c r="Z966" s="56"/>
      <c r="AA966"/>
      <c r="AB966"/>
      <c r="AC966"/>
      <c r="AD966"/>
      <c r="AE966"/>
      <c r="AF966"/>
      <c r="AG966"/>
      <c r="AH966"/>
      <c r="AI966"/>
      <c r="AJ966"/>
      <c r="AK966"/>
      <c r="AL966"/>
      <c r="AM966"/>
      <c r="AN966"/>
      <c r="AO966"/>
      <c r="AP966"/>
      <c r="AQ966"/>
      <c r="AR966"/>
      <c r="AS966"/>
      <c r="AT966"/>
      <c r="AU966"/>
      <c r="AV966"/>
      <c r="AW966"/>
      <c r="AX966"/>
      <c r="AY966"/>
      <c r="AZ966"/>
      <c r="BA966"/>
      <c r="BB966"/>
      <c r="BC966"/>
      <c r="BD966"/>
      <c r="BE966"/>
      <c r="BF966"/>
      <c r="BG966"/>
      <c r="BH966"/>
      <c r="BI966"/>
      <c r="BJ966"/>
      <c r="BK966"/>
      <c r="BL966"/>
      <c r="BM966"/>
      <c r="BN966"/>
      <c r="BO966"/>
      <c r="BP966"/>
      <c r="BQ966"/>
      <c r="BR966"/>
      <c r="BS966"/>
      <c r="BT966"/>
      <c r="BU966"/>
      <c r="BV966"/>
      <c r="BW966"/>
      <c r="BX966"/>
      <c r="BY966"/>
      <c r="BZ966"/>
      <c r="CA966"/>
      <c r="CB966"/>
      <c r="CC966"/>
      <c r="CD966"/>
      <c r="CE966"/>
      <c r="CF966"/>
      <c r="CG966"/>
      <c r="CH966"/>
      <c r="CI966"/>
      <c r="CJ966"/>
      <c r="CK966"/>
      <c r="CL966"/>
      <c r="CM966"/>
      <c r="CN966"/>
      <c r="CO966"/>
      <c r="CP966"/>
      <c r="CQ966"/>
      <c r="CR966"/>
      <c r="CS966"/>
      <c r="CT966"/>
      <c r="CU966"/>
      <c r="CV966"/>
      <c r="CW966"/>
      <c r="CX966"/>
      <c r="CY966"/>
      <c r="CZ966"/>
      <c r="DA966"/>
    </row>
    <row r="967" spans="1:105" x14ac:dyDescent="0.2">
      <c r="A967" s="56"/>
      <c r="B967" s="56"/>
      <c r="C967" s="56"/>
      <c r="D967" s="56"/>
      <c r="E967" s="56"/>
      <c r="F967" s="56"/>
      <c r="G967" s="56"/>
      <c r="H967" s="56"/>
      <c r="I967" s="56"/>
      <c r="J967" s="56"/>
      <c r="K967" s="56"/>
      <c r="L967" s="56"/>
      <c r="M967" s="56"/>
      <c r="N967" s="56"/>
      <c r="O967" s="56"/>
      <c r="P967" s="56"/>
      <c r="Q967" s="56"/>
      <c r="R967" s="56"/>
      <c r="S967" s="56"/>
      <c r="T967" s="56"/>
      <c r="U967" s="56"/>
      <c r="V967" s="56"/>
      <c r="W967" s="56"/>
      <c r="X967" s="56"/>
      <c r="Y967" s="56"/>
      <c r="Z967" s="56"/>
      <c r="AA967"/>
      <c r="AB967"/>
      <c r="AC967"/>
      <c r="AD967"/>
      <c r="AE967"/>
      <c r="AF967"/>
      <c r="AG967"/>
      <c r="AH967"/>
      <c r="AI967"/>
      <c r="AJ967"/>
      <c r="AK967"/>
      <c r="AL967"/>
      <c r="AM967"/>
      <c r="AN967"/>
      <c r="AO967"/>
      <c r="AP967"/>
      <c r="AQ967"/>
      <c r="AR967"/>
      <c r="AS967"/>
      <c r="AT967"/>
      <c r="AU967"/>
      <c r="AV967"/>
      <c r="AW967"/>
      <c r="AX967"/>
      <c r="AY967"/>
      <c r="AZ967"/>
      <c r="BA967"/>
      <c r="BB967"/>
      <c r="BC967"/>
      <c r="BD967"/>
      <c r="BE967"/>
      <c r="BF967"/>
      <c r="BG967"/>
      <c r="BH967"/>
      <c r="BI967"/>
      <c r="BJ967"/>
      <c r="BK967"/>
      <c r="BL967"/>
      <c r="BM967"/>
      <c r="BN967"/>
      <c r="BO967"/>
      <c r="BP967"/>
      <c r="BQ967"/>
      <c r="BR967"/>
      <c r="BS967"/>
      <c r="BT967"/>
      <c r="BU967"/>
      <c r="BV967"/>
      <c r="BW967"/>
      <c r="BX967"/>
      <c r="BY967"/>
      <c r="BZ967"/>
      <c r="CA967"/>
      <c r="CB967"/>
      <c r="CC967"/>
      <c r="CD967"/>
      <c r="CE967"/>
      <c r="CF967"/>
      <c r="CG967"/>
      <c r="CH967"/>
      <c r="CI967"/>
      <c r="CJ967"/>
      <c r="CK967"/>
      <c r="CL967"/>
      <c r="CM967"/>
      <c r="CN967"/>
      <c r="CO967"/>
      <c r="CP967"/>
      <c r="CQ967"/>
      <c r="CR967"/>
      <c r="CS967"/>
      <c r="CT967"/>
      <c r="CU967"/>
      <c r="CV967"/>
      <c r="CW967"/>
      <c r="CX967"/>
      <c r="CY967"/>
      <c r="CZ967"/>
      <c r="DA967"/>
    </row>
    <row r="968" spans="1:105" x14ac:dyDescent="0.2">
      <c r="A968" s="56"/>
      <c r="B968" s="56"/>
      <c r="C968" s="56"/>
      <c r="D968" s="56"/>
      <c r="E968" s="56"/>
      <c r="F968" s="56"/>
      <c r="G968" s="56"/>
      <c r="H968" s="56"/>
      <c r="I968" s="56"/>
      <c r="J968" s="56"/>
      <c r="K968" s="56"/>
      <c r="L968" s="56"/>
      <c r="M968" s="56"/>
      <c r="N968" s="56"/>
      <c r="O968" s="56"/>
      <c r="P968" s="56"/>
      <c r="Q968" s="56"/>
      <c r="R968" s="56"/>
      <c r="S968" s="56"/>
      <c r="T968" s="56"/>
      <c r="U968" s="56"/>
      <c r="V968" s="56"/>
      <c r="W968" s="56"/>
      <c r="X968" s="56"/>
      <c r="Y968" s="56"/>
      <c r="Z968" s="56"/>
      <c r="AA968"/>
      <c r="AB968"/>
      <c r="AC968"/>
      <c r="AD968"/>
      <c r="AE968"/>
      <c r="AF968"/>
      <c r="AG968"/>
      <c r="AH968"/>
      <c r="AI968"/>
      <c r="AJ968"/>
      <c r="AK968"/>
      <c r="AL968"/>
      <c r="AM968"/>
      <c r="AN968"/>
      <c r="AO968"/>
      <c r="AP968"/>
      <c r="AQ968"/>
      <c r="AR968"/>
      <c r="AS968"/>
      <c r="AT968"/>
      <c r="AU968"/>
      <c r="AV968"/>
      <c r="AW968"/>
      <c r="AX968"/>
      <c r="AY968"/>
      <c r="AZ968"/>
      <c r="BA968"/>
      <c r="BB968"/>
      <c r="BC968"/>
      <c r="BD968"/>
      <c r="BE968"/>
      <c r="BF968"/>
      <c r="BG968"/>
      <c r="BH968"/>
      <c r="BI968"/>
      <c r="BJ968"/>
      <c r="BK968"/>
      <c r="BL968"/>
      <c r="BM968"/>
      <c r="BN968"/>
      <c r="BO968"/>
      <c r="BP968"/>
      <c r="BQ968"/>
      <c r="BR968"/>
      <c r="BS968"/>
      <c r="BT968"/>
      <c r="BU968"/>
      <c r="BV968"/>
      <c r="BW968"/>
      <c r="BX968"/>
      <c r="BY968"/>
      <c r="BZ968"/>
      <c r="CA968"/>
      <c r="CB968"/>
      <c r="CC968"/>
      <c r="CD968"/>
      <c r="CE968"/>
      <c r="CF968"/>
      <c r="CG968"/>
      <c r="CH968"/>
      <c r="CI968"/>
      <c r="CJ968"/>
      <c r="CK968"/>
      <c r="CL968"/>
      <c r="CM968"/>
      <c r="CN968"/>
      <c r="CO968"/>
      <c r="CP968"/>
      <c r="CQ968"/>
      <c r="CR968"/>
      <c r="CS968"/>
      <c r="CT968"/>
      <c r="CU968"/>
      <c r="CV968"/>
      <c r="CW968"/>
      <c r="CX968"/>
      <c r="CY968"/>
      <c r="CZ968"/>
      <c r="DA968"/>
    </row>
    <row r="969" spans="1:105" x14ac:dyDescent="0.2">
      <c r="A969" s="56"/>
      <c r="B969" s="56"/>
      <c r="C969" s="56"/>
      <c r="D969" s="56"/>
      <c r="E969" s="56"/>
      <c r="F969" s="56"/>
      <c r="G969" s="56"/>
      <c r="H969" s="56"/>
      <c r="I969" s="56"/>
      <c r="J969" s="56"/>
      <c r="K969" s="56"/>
      <c r="L969" s="56"/>
      <c r="M969" s="56"/>
      <c r="N969" s="56"/>
      <c r="O969" s="56"/>
      <c r="P969" s="56"/>
      <c r="Q969" s="56"/>
      <c r="R969" s="56"/>
      <c r="S969" s="56"/>
      <c r="T969" s="56"/>
      <c r="U969" s="56"/>
      <c r="V969" s="56"/>
      <c r="W969" s="56"/>
      <c r="X969" s="56"/>
      <c r="Y969" s="56"/>
      <c r="Z969" s="56"/>
      <c r="AA969"/>
      <c r="AB969"/>
      <c r="AC969"/>
      <c r="AD969"/>
      <c r="AE969"/>
      <c r="AF969"/>
      <c r="AG969"/>
      <c r="AH969"/>
      <c r="AI969"/>
      <c r="AJ969"/>
      <c r="AK969"/>
      <c r="AL969"/>
      <c r="AM969"/>
      <c r="AN969"/>
      <c r="AO969"/>
      <c r="AP969"/>
      <c r="AQ969"/>
      <c r="AR969"/>
      <c r="AS969"/>
      <c r="AT969"/>
      <c r="AU969"/>
      <c r="AV969"/>
      <c r="AW969"/>
      <c r="AX969"/>
      <c r="AY969"/>
      <c r="AZ969"/>
      <c r="BA969"/>
      <c r="BB969"/>
      <c r="BC969"/>
      <c r="BD969"/>
      <c r="BE969"/>
      <c r="BF969"/>
      <c r="BG969"/>
      <c r="BH969"/>
      <c r="BI969"/>
      <c r="BJ969"/>
      <c r="BK969"/>
      <c r="BL969"/>
      <c r="BM969"/>
      <c r="BN969"/>
      <c r="BO969"/>
      <c r="BP969"/>
      <c r="BQ969"/>
      <c r="BR969"/>
      <c r="BS969"/>
      <c r="BT969"/>
      <c r="BU969"/>
      <c r="BV969"/>
      <c r="BW969"/>
      <c r="BX969"/>
      <c r="BY969"/>
      <c r="BZ969"/>
      <c r="CA969"/>
      <c r="CB969"/>
      <c r="CC969"/>
      <c r="CD969"/>
      <c r="CE969"/>
      <c r="CF969"/>
      <c r="CG969"/>
      <c r="CH969"/>
      <c r="CI969"/>
      <c r="CJ969"/>
      <c r="CK969"/>
      <c r="CL969"/>
      <c r="CM969"/>
      <c r="CN969"/>
      <c r="CO969"/>
      <c r="CP969"/>
      <c r="CQ969"/>
      <c r="CR969"/>
      <c r="CS969"/>
      <c r="CT969"/>
      <c r="CU969"/>
      <c r="CV969"/>
      <c r="CW969"/>
      <c r="CX969"/>
      <c r="CY969"/>
      <c r="CZ969"/>
      <c r="DA969"/>
    </row>
    <row r="970" spans="1:105" x14ac:dyDescent="0.2">
      <c r="A970" s="56"/>
      <c r="B970" s="56"/>
      <c r="C970" s="56"/>
      <c r="D970" s="56"/>
      <c r="E970" s="56"/>
      <c r="F970" s="56"/>
      <c r="G970" s="56"/>
      <c r="H970" s="56"/>
      <c r="I970" s="56"/>
      <c r="J970" s="56"/>
      <c r="K970" s="56"/>
      <c r="L970" s="56"/>
      <c r="M970" s="56"/>
      <c r="N970" s="56"/>
      <c r="O970" s="56"/>
      <c r="P970" s="56"/>
      <c r="Q970" s="56"/>
      <c r="R970" s="56"/>
      <c r="S970" s="56"/>
      <c r="T970" s="56"/>
      <c r="U970" s="56"/>
      <c r="V970" s="56"/>
      <c r="W970" s="56"/>
      <c r="X970" s="56"/>
      <c r="Y970" s="56"/>
      <c r="Z970" s="56"/>
      <c r="AA970"/>
      <c r="AB970"/>
      <c r="AC970"/>
      <c r="AD970"/>
      <c r="AE970"/>
      <c r="AF970"/>
      <c r="AG970"/>
      <c r="AH970"/>
      <c r="AI970"/>
      <c r="AJ970"/>
      <c r="AK970"/>
      <c r="AL970"/>
      <c r="AM970"/>
      <c r="AN970"/>
      <c r="AO970"/>
      <c r="AP970"/>
      <c r="AQ970"/>
      <c r="AR970"/>
      <c r="AS970"/>
      <c r="AT970"/>
      <c r="AU970"/>
      <c r="AV970"/>
      <c r="AW970"/>
      <c r="AX970"/>
      <c r="AY970"/>
      <c r="AZ970"/>
      <c r="BA970"/>
      <c r="BB970"/>
      <c r="BC970"/>
      <c r="BD970"/>
      <c r="BE970"/>
      <c r="BF970"/>
      <c r="BG970"/>
      <c r="BH970"/>
      <c r="BI970"/>
      <c r="BJ970"/>
      <c r="BK970"/>
      <c r="BL970"/>
      <c r="BM970"/>
      <c r="BN970"/>
      <c r="BO970"/>
      <c r="BP970"/>
      <c r="BQ970"/>
      <c r="BR970"/>
      <c r="BS970"/>
      <c r="BT970"/>
      <c r="BU970"/>
      <c r="BV970"/>
      <c r="BW970"/>
      <c r="BX970"/>
      <c r="BY970"/>
      <c r="BZ970"/>
      <c r="CA970"/>
      <c r="CB970"/>
      <c r="CC970"/>
      <c r="CD970"/>
      <c r="CE970"/>
      <c r="CF970"/>
      <c r="CG970"/>
      <c r="CH970"/>
      <c r="CI970"/>
      <c r="CJ970"/>
      <c r="CK970"/>
      <c r="CL970"/>
      <c r="CM970"/>
      <c r="CN970"/>
      <c r="CO970"/>
      <c r="CP970"/>
      <c r="CQ970"/>
      <c r="CR970"/>
      <c r="CS970"/>
      <c r="CT970"/>
      <c r="CU970"/>
      <c r="CV970"/>
      <c r="CW970"/>
      <c r="CX970"/>
      <c r="CY970"/>
      <c r="CZ970"/>
      <c r="DA970"/>
    </row>
    <row r="971" spans="1:105" x14ac:dyDescent="0.2">
      <c r="A971" s="56"/>
      <c r="B971" s="56"/>
      <c r="C971" s="56"/>
      <c r="D971" s="56"/>
      <c r="E971" s="56"/>
      <c r="F971" s="56"/>
      <c r="G971" s="56"/>
      <c r="H971" s="56"/>
      <c r="I971" s="56"/>
      <c r="J971" s="56"/>
      <c r="K971" s="56"/>
      <c r="L971" s="56"/>
      <c r="M971" s="56"/>
      <c r="N971" s="56"/>
      <c r="O971" s="56"/>
      <c r="P971" s="56"/>
      <c r="Q971" s="56"/>
      <c r="R971" s="56"/>
      <c r="S971" s="56"/>
      <c r="T971" s="56"/>
      <c r="U971" s="56"/>
      <c r="V971" s="56"/>
      <c r="W971" s="56"/>
      <c r="X971" s="56"/>
      <c r="Y971" s="56"/>
      <c r="Z971" s="56"/>
      <c r="AA971"/>
      <c r="AB971"/>
      <c r="AC971"/>
      <c r="AD971"/>
      <c r="AE971"/>
      <c r="AF971"/>
      <c r="AG971"/>
      <c r="AH971"/>
      <c r="AI971"/>
      <c r="AJ971"/>
      <c r="AK971"/>
      <c r="AL971"/>
      <c r="AM971"/>
      <c r="AN971"/>
      <c r="AO971"/>
      <c r="AP971"/>
      <c r="AQ971"/>
      <c r="AR971"/>
      <c r="AS971"/>
      <c r="AT971"/>
      <c r="AU971"/>
      <c r="AV971"/>
      <c r="AW971"/>
      <c r="AX971"/>
      <c r="AY971"/>
      <c r="AZ971"/>
      <c r="BA971"/>
      <c r="BB971"/>
      <c r="BC971"/>
      <c r="BD971"/>
      <c r="BE971"/>
      <c r="BF971"/>
      <c r="BG971"/>
      <c r="BH971"/>
      <c r="BI971"/>
      <c r="BJ971"/>
      <c r="BK971"/>
      <c r="BL971"/>
      <c r="BM971"/>
      <c r="BN971"/>
      <c r="BO971"/>
      <c r="BP971"/>
      <c r="BQ971"/>
      <c r="BR971"/>
      <c r="BS971"/>
      <c r="BT971"/>
      <c r="BU971"/>
      <c r="BV971"/>
      <c r="BW971"/>
      <c r="BX971"/>
      <c r="BY971"/>
      <c r="BZ971"/>
      <c r="CA971"/>
      <c r="CB971"/>
      <c r="CC971"/>
      <c r="CD971"/>
      <c r="CE971"/>
      <c r="CF971"/>
      <c r="CG971"/>
      <c r="CH971"/>
      <c r="CI971"/>
      <c r="CJ971"/>
      <c r="CK971"/>
      <c r="CL971"/>
      <c r="CM971"/>
      <c r="CN971"/>
      <c r="CO971"/>
      <c r="CP971"/>
      <c r="CQ971"/>
      <c r="CR971"/>
      <c r="CS971"/>
      <c r="CT971"/>
      <c r="CU971"/>
      <c r="CV971"/>
      <c r="CW971"/>
      <c r="CX971"/>
      <c r="CY971"/>
      <c r="CZ971"/>
      <c r="DA971"/>
    </row>
    <row r="972" spans="1:105" x14ac:dyDescent="0.2">
      <c r="A972" s="56"/>
      <c r="B972" s="56"/>
      <c r="C972" s="56"/>
      <c r="D972" s="56"/>
      <c r="E972" s="56"/>
      <c r="F972" s="56"/>
      <c r="G972" s="56"/>
      <c r="H972" s="56"/>
      <c r="I972" s="56"/>
      <c r="J972" s="56"/>
      <c r="K972" s="56"/>
      <c r="L972" s="56"/>
      <c r="M972" s="56"/>
      <c r="N972" s="56"/>
      <c r="O972" s="56"/>
      <c r="P972" s="56"/>
      <c r="Q972" s="56"/>
      <c r="R972" s="56"/>
      <c r="S972" s="56"/>
      <c r="T972" s="56"/>
      <c r="U972" s="56"/>
      <c r="V972" s="56"/>
      <c r="W972" s="56"/>
      <c r="X972" s="56"/>
      <c r="Y972" s="56"/>
      <c r="Z972" s="56"/>
      <c r="AA972"/>
      <c r="AB972"/>
      <c r="AC972"/>
      <c r="AD972"/>
      <c r="AE972"/>
      <c r="AF972"/>
      <c r="AG972"/>
      <c r="AH972"/>
      <c r="AI972"/>
      <c r="AJ972"/>
      <c r="AK972"/>
      <c r="AL972"/>
      <c r="AM972"/>
      <c r="AN972"/>
      <c r="AO972"/>
      <c r="AP972"/>
      <c r="AQ972"/>
      <c r="AR972"/>
      <c r="AS972"/>
      <c r="AT972"/>
      <c r="AU972"/>
      <c r="AV972"/>
      <c r="AW972"/>
      <c r="AX972"/>
      <c r="AY972"/>
      <c r="AZ972"/>
      <c r="BA972"/>
      <c r="BB972"/>
      <c r="BC972"/>
      <c r="BD972"/>
      <c r="BE972"/>
      <c r="BF972"/>
      <c r="BG972"/>
      <c r="BH972"/>
      <c r="BI972"/>
      <c r="BJ972"/>
      <c r="BK972"/>
      <c r="BL972"/>
      <c r="BM972"/>
      <c r="BN972"/>
      <c r="BO972"/>
      <c r="BP972"/>
      <c r="BQ972"/>
      <c r="BR972"/>
      <c r="BS972"/>
      <c r="BT972"/>
      <c r="BU972"/>
      <c r="BV972"/>
      <c r="BW972"/>
      <c r="BX972"/>
      <c r="BY972"/>
      <c r="BZ972"/>
      <c r="CA972"/>
      <c r="CB972"/>
      <c r="CC972"/>
      <c r="CD972"/>
      <c r="CE972"/>
      <c r="CF972"/>
      <c r="CG972"/>
      <c r="CH972"/>
      <c r="CI972"/>
      <c r="CJ972"/>
      <c r="CK972"/>
      <c r="CL972"/>
      <c r="CM972"/>
      <c r="CN972"/>
      <c r="CO972"/>
      <c r="CP972"/>
      <c r="CQ972"/>
      <c r="CR972"/>
      <c r="CS972"/>
      <c r="CT972"/>
      <c r="CU972"/>
      <c r="CV972"/>
      <c r="CW972"/>
      <c r="CX972"/>
      <c r="CY972"/>
      <c r="CZ972"/>
      <c r="DA972"/>
    </row>
    <row r="973" spans="1:105" x14ac:dyDescent="0.2">
      <c r="A973" s="56"/>
      <c r="B973" s="56"/>
      <c r="C973" s="56"/>
      <c r="D973" s="56"/>
      <c r="E973" s="56"/>
      <c r="F973" s="56"/>
      <c r="G973" s="56"/>
      <c r="H973" s="56"/>
      <c r="I973" s="56"/>
      <c r="J973" s="56"/>
      <c r="K973" s="56"/>
      <c r="L973" s="56"/>
      <c r="M973" s="56"/>
      <c r="N973" s="56"/>
      <c r="O973" s="56"/>
      <c r="P973" s="56"/>
      <c r="Q973" s="56"/>
      <c r="R973" s="56"/>
      <c r="S973" s="56"/>
      <c r="T973" s="56"/>
      <c r="U973" s="56"/>
      <c r="V973" s="56"/>
      <c r="W973" s="56"/>
      <c r="X973" s="56"/>
      <c r="Y973" s="56"/>
      <c r="Z973" s="56"/>
      <c r="AA973"/>
      <c r="AB973"/>
      <c r="AC973"/>
      <c r="AD973"/>
      <c r="AE973"/>
      <c r="AF973"/>
      <c r="AG973"/>
      <c r="AH973"/>
      <c r="AI973"/>
      <c r="AJ973"/>
      <c r="AK973"/>
      <c r="AL973"/>
      <c r="AM973"/>
      <c r="AN973"/>
      <c r="AO973"/>
      <c r="AP973"/>
      <c r="AQ973"/>
      <c r="AR973"/>
      <c r="AS973"/>
      <c r="AT973"/>
      <c r="AU973"/>
      <c r="AV973"/>
      <c r="AW973"/>
      <c r="AX973"/>
      <c r="AY973"/>
      <c r="AZ973"/>
      <c r="BA973"/>
      <c r="BB973"/>
      <c r="BC973"/>
      <c r="BD973"/>
      <c r="BE973"/>
      <c r="BF973"/>
      <c r="BG973"/>
      <c r="BH973"/>
      <c r="BI973"/>
      <c r="BJ973"/>
      <c r="BK973"/>
      <c r="BL973"/>
      <c r="BM973"/>
      <c r="BN973"/>
      <c r="BO973"/>
      <c r="BP973"/>
      <c r="BQ973"/>
      <c r="BR973"/>
      <c r="BS973"/>
      <c r="BT973"/>
      <c r="BU973"/>
      <c r="BV973"/>
      <c r="BW973"/>
      <c r="BX973"/>
      <c r="BY973"/>
      <c r="BZ973"/>
      <c r="CA973"/>
      <c r="CB973"/>
      <c r="CC973"/>
      <c r="CD973"/>
      <c r="CE973"/>
      <c r="CF973"/>
      <c r="CG973"/>
      <c r="CH973"/>
      <c r="CI973"/>
      <c r="CJ973"/>
      <c r="CK973"/>
      <c r="CL973"/>
      <c r="CM973"/>
      <c r="CN973"/>
      <c r="CO973"/>
      <c r="CP973"/>
      <c r="CQ973"/>
      <c r="CR973"/>
      <c r="CS973"/>
      <c r="CT973"/>
      <c r="CU973"/>
      <c r="CV973"/>
      <c r="CW973"/>
      <c r="CX973"/>
      <c r="CY973"/>
      <c r="CZ973"/>
      <c r="DA973"/>
    </row>
    <row r="974" spans="1:105" x14ac:dyDescent="0.2">
      <c r="A974" s="56"/>
      <c r="B974" s="56"/>
      <c r="C974" s="56"/>
      <c r="D974" s="56"/>
      <c r="E974" s="56"/>
      <c r="F974" s="56"/>
      <c r="G974" s="56"/>
      <c r="H974" s="56"/>
      <c r="I974" s="56"/>
      <c r="J974" s="56"/>
      <c r="K974" s="56"/>
      <c r="L974" s="56"/>
      <c r="M974" s="56"/>
      <c r="N974" s="56"/>
      <c r="O974" s="56"/>
      <c r="P974" s="56"/>
      <c r="Q974" s="56"/>
      <c r="R974" s="56"/>
      <c r="S974" s="56"/>
      <c r="T974" s="56"/>
      <c r="U974" s="56"/>
      <c r="V974" s="56"/>
      <c r="W974" s="56"/>
      <c r="X974" s="56"/>
      <c r="Y974" s="56"/>
      <c r="Z974" s="56"/>
      <c r="AA974"/>
      <c r="AB974"/>
      <c r="AC974"/>
      <c r="AD974"/>
      <c r="AE974"/>
      <c r="AF974"/>
      <c r="AG974"/>
      <c r="AH974"/>
      <c r="AI974"/>
      <c r="AJ974"/>
      <c r="AK974"/>
      <c r="AL974"/>
      <c r="AM974"/>
      <c r="AN974"/>
      <c r="AO974"/>
      <c r="AP974"/>
      <c r="AQ974"/>
      <c r="AR974"/>
      <c r="AS974"/>
      <c r="AT974"/>
      <c r="AU974"/>
      <c r="AV974"/>
      <c r="AW974"/>
      <c r="AX974"/>
      <c r="AY974"/>
      <c r="AZ974"/>
      <c r="BA974"/>
      <c r="BB974"/>
      <c r="BC974"/>
      <c r="BD974"/>
      <c r="BE974"/>
      <c r="BF974"/>
      <c r="BG974"/>
      <c r="BH974"/>
      <c r="BI974"/>
      <c r="BJ974"/>
      <c r="BK974"/>
      <c r="BL974"/>
      <c r="BM974"/>
      <c r="BN974"/>
      <c r="BO974"/>
      <c r="BP974"/>
      <c r="BQ974"/>
      <c r="BR974"/>
      <c r="BS974"/>
      <c r="BT974"/>
      <c r="BU974"/>
      <c r="BV974"/>
      <c r="BW974"/>
      <c r="BX974"/>
      <c r="BY974"/>
      <c r="BZ974"/>
      <c r="CA974"/>
      <c r="CB974"/>
      <c r="CC974"/>
      <c r="CD974"/>
      <c r="CE974"/>
      <c r="CF974"/>
      <c r="CG974"/>
      <c r="CH974"/>
      <c r="CI974"/>
      <c r="CJ974"/>
      <c r="CK974"/>
      <c r="CL974"/>
      <c r="CM974"/>
      <c r="CN974"/>
      <c r="CO974"/>
      <c r="CP974"/>
      <c r="CQ974"/>
      <c r="CR974"/>
      <c r="CS974"/>
      <c r="CT974"/>
      <c r="CU974"/>
      <c r="CV974"/>
      <c r="CW974"/>
      <c r="CX974"/>
      <c r="CY974"/>
      <c r="CZ974"/>
      <c r="DA974"/>
    </row>
    <row r="975" spans="1:105" x14ac:dyDescent="0.2">
      <c r="A975" s="56"/>
      <c r="B975" s="56"/>
      <c r="C975" s="56"/>
      <c r="D975" s="56"/>
      <c r="E975" s="56"/>
      <c r="F975" s="56"/>
      <c r="G975" s="56"/>
      <c r="H975" s="56"/>
      <c r="I975" s="56"/>
      <c r="J975" s="56"/>
      <c r="K975" s="56"/>
      <c r="L975" s="56"/>
      <c r="M975" s="56"/>
      <c r="N975" s="56"/>
      <c r="O975" s="56"/>
      <c r="P975" s="56"/>
      <c r="Q975" s="56"/>
      <c r="R975" s="56"/>
      <c r="S975" s="56"/>
      <c r="T975" s="56"/>
      <c r="U975" s="56"/>
      <c r="V975" s="56"/>
      <c r="W975" s="56"/>
      <c r="X975" s="56"/>
      <c r="Y975" s="56"/>
      <c r="Z975" s="56"/>
      <c r="AA975"/>
      <c r="AB975"/>
      <c r="AC975"/>
      <c r="AD975"/>
      <c r="AE975"/>
      <c r="AF975"/>
      <c r="AG975"/>
      <c r="AH975"/>
      <c r="AI975"/>
      <c r="AJ975"/>
      <c r="AK975"/>
      <c r="AL975"/>
      <c r="AM975"/>
      <c r="AN975"/>
      <c r="AO975"/>
      <c r="AP975"/>
      <c r="AQ975"/>
      <c r="AR975"/>
      <c r="AS975"/>
      <c r="AT975"/>
      <c r="AU975"/>
      <c r="AV975"/>
      <c r="AW975"/>
      <c r="AX975"/>
      <c r="AY975"/>
      <c r="AZ975"/>
      <c r="BA975"/>
      <c r="BB975"/>
      <c r="BC975"/>
      <c r="BD975"/>
      <c r="BE975"/>
      <c r="BF975"/>
      <c r="BG975"/>
      <c r="BH975"/>
      <c r="BI975"/>
      <c r="BJ975"/>
      <c r="BK975"/>
      <c r="BL975"/>
      <c r="BM975"/>
      <c r="BN975"/>
      <c r="BO975"/>
      <c r="BP975"/>
      <c r="BQ975"/>
      <c r="BR975"/>
      <c r="BS975"/>
      <c r="BT975"/>
      <c r="BU975"/>
      <c r="BV975"/>
      <c r="BW975"/>
      <c r="BX975"/>
      <c r="BY975"/>
      <c r="BZ975"/>
      <c r="CA975"/>
      <c r="CB975"/>
      <c r="CC975"/>
      <c r="CD975"/>
      <c r="CE975"/>
      <c r="CF975"/>
      <c r="CG975"/>
      <c r="CH975"/>
      <c r="CI975"/>
      <c r="CJ975"/>
      <c r="CK975"/>
      <c r="CL975"/>
      <c r="CM975"/>
      <c r="CN975"/>
      <c r="CO975"/>
      <c r="CP975"/>
      <c r="CQ975"/>
      <c r="CR975"/>
      <c r="CS975"/>
      <c r="CT975"/>
      <c r="CU975"/>
      <c r="CV975"/>
      <c r="CW975"/>
      <c r="CX975"/>
      <c r="CY975"/>
      <c r="CZ975"/>
      <c r="DA975"/>
    </row>
    <row r="976" spans="1:105" x14ac:dyDescent="0.2">
      <c r="A976" s="56"/>
      <c r="B976" s="56"/>
      <c r="C976" s="56"/>
      <c r="D976" s="56"/>
      <c r="E976" s="56"/>
      <c r="F976" s="56"/>
      <c r="G976" s="56"/>
      <c r="H976" s="56"/>
      <c r="I976" s="56"/>
      <c r="J976" s="56"/>
      <c r="K976" s="56"/>
      <c r="L976" s="56"/>
      <c r="M976" s="56"/>
      <c r="N976" s="56"/>
      <c r="O976" s="56"/>
      <c r="P976" s="56"/>
      <c r="Q976" s="56"/>
      <c r="R976" s="56"/>
      <c r="S976" s="56"/>
      <c r="T976" s="56"/>
      <c r="U976" s="56"/>
      <c r="V976" s="56"/>
      <c r="W976" s="56"/>
      <c r="X976" s="56"/>
      <c r="Y976" s="56"/>
      <c r="Z976" s="56"/>
      <c r="AA976"/>
      <c r="AB976"/>
      <c r="AC976"/>
      <c r="AD976"/>
      <c r="AE976"/>
      <c r="AF976"/>
      <c r="AG976"/>
      <c r="AH976"/>
      <c r="AI976"/>
      <c r="AJ976"/>
      <c r="AK976"/>
      <c r="AL976"/>
      <c r="AM976"/>
      <c r="AN976"/>
      <c r="AO976"/>
      <c r="AP976"/>
      <c r="AQ976"/>
      <c r="AR976"/>
      <c r="AS976"/>
      <c r="AT976"/>
      <c r="AU976"/>
      <c r="AV976"/>
      <c r="AW976"/>
      <c r="AX976"/>
      <c r="AY976"/>
      <c r="AZ976"/>
      <c r="BA976"/>
      <c r="BB976"/>
      <c r="BC976"/>
      <c r="BD976"/>
      <c r="BE976"/>
      <c r="BF976"/>
      <c r="BG976"/>
      <c r="BH976"/>
      <c r="BI976"/>
      <c r="BJ976"/>
      <c r="BK976"/>
      <c r="BL976"/>
      <c r="BM976"/>
      <c r="BN976"/>
      <c r="BO976"/>
      <c r="BP976"/>
      <c r="BQ976"/>
      <c r="BR976"/>
      <c r="BS976"/>
      <c r="BT976"/>
      <c r="BU976"/>
      <c r="BV976"/>
      <c r="BW976"/>
      <c r="BX976"/>
      <c r="BY976"/>
      <c r="BZ976"/>
      <c r="CA976"/>
      <c r="CB976"/>
      <c r="CC976"/>
      <c r="CD976"/>
      <c r="CE976"/>
      <c r="CF976"/>
      <c r="CG976"/>
      <c r="CH976"/>
      <c r="CI976"/>
      <c r="CJ976"/>
      <c r="CK976"/>
      <c r="CL976"/>
      <c r="CM976"/>
      <c r="CN976"/>
      <c r="CO976"/>
      <c r="CP976"/>
      <c r="CQ976"/>
      <c r="CR976"/>
      <c r="CS976"/>
      <c r="CT976"/>
      <c r="CU976"/>
      <c r="CV976"/>
      <c r="CW976"/>
      <c r="CX976"/>
      <c r="CY976"/>
      <c r="CZ976"/>
      <c r="DA976"/>
    </row>
    <row r="977" spans="1:105" x14ac:dyDescent="0.2">
      <c r="A977" s="56"/>
      <c r="B977" s="56"/>
      <c r="C977" s="56"/>
      <c r="D977" s="56"/>
      <c r="E977" s="56"/>
      <c r="F977" s="56"/>
      <c r="G977" s="56"/>
      <c r="H977" s="56"/>
      <c r="I977" s="56"/>
      <c r="J977" s="56"/>
      <c r="K977" s="56"/>
      <c r="L977" s="56"/>
      <c r="M977" s="56"/>
      <c r="N977" s="56"/>
      <c r="O977" s="56"/>
      <c r="P977" s="56"/>
      <c r="Q977" s="56"/>
      <c r="R977" s="56"/>
      <c r="S977" s="56"/>
      <c r="T977" s="56"/>
      <c r="U977" s="56"/>
      <c r="V977" s="56"/>
      <c r="W977" s="56"/>
      <c r="X977" s="56"/>
      <c r="Y977" s="56"/>
      <c r="Z977" s="56"/>
      <c r="AA977"/>
      <c r="AB977"/>
      <c r="AC977"/>
      <c r="AD977"/>
      <c r="AE977"/>
      <c r="AF977"/>
      <c r="AG977"/>
      <c r="AH977"/>
      <c r="AI977"/>
      <c r="AJ977"/>
      <c r="AK977"/>
      <c r="AL977"/>
      <c r="AM977"/>
      <c r="AN977"/>
      <c r="AO977"/>
      <c r="AP977"/>
      <c r="AQ977"/>
      <c r="AR977"/>
      <c r="AS977"/>
      <c r="AT977"/>
      <c r="AU977"/>
      <c r="AV977"/>
      <c r="AW977"/>
      <c r="AX977"/>
      <c r="AY977"/>
      <c r="AZ977"/>
      <c r="BA977"/>
      <c r="BB977"/>
      <c r="BC977"/>
      <c r="BD977"/>
      <c r="BE977"/>
      <c r="BF977"/>
      <c r="BG977"/>
      <c r="BH977"/>
      <c r="BI977"/>
      <c r="BJ977"/>
      <c r="BK977"/>
      <c r="BL977"/>
      <c r="BM977"/>
      <c r="BN977"/>
      <c r="BO977"/>
      <c r="BP977"/>
      <c r="BQ977"/>
      <c r="BR977"/>
      <c r="BS977"/>
      <c r="BT977"/>
      <c r="BU977"/>
      <c r="BV977"/>
      <c r="BW977"/>
      <c r="BX977"/>
      <c r="BY977"/>
      <c r="BZ977"/>
      <c r="CA977"/>
      <c r="CB977"/>
      <c r="CC977"/>
      <c r="CD977"/>
      <c r="CE977"/>
      <c r="CF977"/>
      <c r="CG977"/>
      <c r="CH977"/>
      <c r="CI977"/>
      <c r="CJ977"/>
      <c r="CK977"/>
      <c r="CL977"/>
      <c r="CM977"/>
      <c r="CN977"/>
      <c r="CO977"/>
      <c r="CP977"/>
      <c r="CQ977"/>
      <c r="CR977"/>
      <c r="CS977"/>
      <c r="CT977"/>
      <c r="CU977"/>
      <c r="CV977"/>
      <c r="CW977"/>
      <c r="CX977"/>
      <c r="CY977"/>
      <c r="CZ977"/>
      <c r="DA977"/>
    </row>
    <row r="978" spans="1:105" x14ac:dyDescent="0.2">
      <c r="A978" s="56"/>
      <c r="B978" s="56"/>
      <c r="C978" s="56"/>
      <c r="D978" s="56"/>
      <c r="E978" s="56"/>
      <c r="F978" s="56"/>
      <c r="G978" s="56"/>
      <c r="H978" s="56"/>
      <c r="I978" s="56"/>
      <c r="J978" s="56"/>
      <c r="K978" s="56"/>
      <c r="L978" s="56"/>
      <c r="M978" s="56"/>
      <c r="N978" s="56"/>
      <c r="O978" s="56"/>
      <c r="P978" s="56"/>
      <c r="Q978" s="56"/>
      <c r="R978" s="56"/>
      <c r="S978" s="56"/>
      <c r="T978" s="56"/>
      <c r="U978" s="56"/>
      <c r="V978" s="56"/>
      <c r="W978" s="56"/>
      <c r="X978" s="56"/>
      <c r="Y978" s="56"/>
      <c r="Z978" s="56"/>
      <c r="AA978"/>
      <c r="AB978"/>
      <c r="AC978"/>
      <c r="AD978"/>
      <c r="AE978"/>
      <c r="AF978"/>
      <c r="AG978"/>
      <c r="AH978"/>
      <c r="AI978"/>
      <c r="AJ978"/>
      <c r="AK978"/>
      <c r="AL978"/>
      <c r="AM978"/>
      <c r="AN978"/>
      <c r="AO978"/>
      <c r="AP978"/>
      <c r="AQ978"/>
      <c r="AR978"/>
      <c r="AS978"/>
      <c r="AT978"/>
      <c r="AU978"/>
      <c r="AV978"/>
      <c r="AW978"/>
      <c r="AX978"/>
      <c r="AY978"/>
      <c r="AZ978"/>
      <c r="BA978"/>
      <c r="BB978"/>
      <c r="BC978"/>
      <c r="BD978"/>
      <c r="BE978"/>
      <c r="BF978"/>
      <c r="BG978"/>
      <c r="BH978"/>
      <c r="BI978"/>
      <c r="BJ978"/>
      <c r="BK978"/>
      <c r="BL978"/>
      <c r="BM978"/>
      <c r="BN978"/>
      <c r="BO978"/>
      <c r="BP978"/>
      <c r="BQ978"/>
      <c r="BR978"/>
      <c r="BS978"/>
      <c r="BT978"/>
      <c r="BU978"/>
      <c r="BV978"/>
      <c r="BW978"/>
      <c r="BX978"/>
      <c r="BY978"/>
      <c r="BZ978"/>
      <c r="CA978"/>
      <c r="CB978"/>
      <c r="CC978"/>
      <c r="CD978"/>
      <c r="CE978"/>
      <c r="CF978"/>
      <c r="CG978"/>
      <c r="CH978"/>
      <c r="CI978"/>
      <c r="CJ978"/>
      <c r="CK978"/>
      <c r="CL978"/>
      <c r="CM978"/>
      <c r="CN978"/>
      <c r="CO978"/>
      <c r="CP978"/>
      <c r="CQ978"/>
      <c r="CR978"/>
      <c r="CS978"/>
      <c r="CT978"/>
      <c r="CU978"/>
      <c r="CV978"/>
      <c r="CW978"/>
      <c r="CX978"/>
      <c r="CY978"/>
      <c r="CZ978"/>
      <c r="DA978"/>
    </row>
    <row r="979" spans="1:105" x14ac:dyDescent="0.2">
      <c r="A979" s="56"/>
      <c r="B979" s="56"/>
      <c r="C979" s="56"/>
      <c r="D979" s="56"/>
      <c r="E979" s="56"/>
      <c r="F979" s="56"/>
      <c r="G979" s="56"/>
      <c r="H979" s="56"/>
      <c r="I979" s="56"/>
      <c r="J979" s="56"/>
      <c r="K979" s="56"/>
      <c r="L979" s="56"/>
      <c r="M979" s="56"/>
      <c r="N979" s="56"/>
      <c r="O979" s="56"/>
      <c r="P979" s="56"/>
      <c r="Q979" s="56"/>
      <c r="R979" s="56"/>
      <c r="S979" s="56"/>
      <c r="T979" s="56"/>
      <c r="U979" s="56"/>
      <c r="V979" s="56"/>
      <c r="W979" s="56"/>
      <c r="X979" s="56"/>
      <c r="Y979" s="56"/>
      <c r="Z979" s="56"/>
      <c r="AA979"/>
      <c r="AB979"/>
      <c r="AC979"/>
      <c r="AD979"/>
      <c r="AE979"/>
      <c r="AF979"/>
      <c r="AG979"/>
      <c r="AH979"/>
      <c r="AI979"/>
      <c r="AJ979"/>
      <c r="AK979"/>
      <c r="AL979"/>
      <c r="AM979"/>
      <c r="AN979"/>
      <c r="AO979"/>
      <c r="AP979"/>
      <c r="AQ979"/>
      <c r="AR979"/>
      <c r="AS979"/>
      <c r="AT979"/>
      <c r="AU979"/>
      <c r="AV979"/>
      <c r="AW979"/>
      <c r="AX979"/>
      <c r="AY979"/>
      <c r="AZ979"/>
      <c r="BA979"/>
      <c r="BB979"/>
      <c r="BC979"/>
      <c r="BD979"/>
      <c r="BE979"/>
      <c r="BF979"/>
      <c r="BG979"/>
      <c r="BH979"/>
      <c r="BI979"/>
      <c r="BJ979"/>
      <c r="BK979"/>
      <c r="BL979"/>
      <c r="BM979"/>
      <c r="BN979"/>
      <c r="BO979"/>
      <c r="BP979"/>
      <c r="BQ979"/>
      <c r="BR979"/>
      <c r="BS979"/>
      <c r="BT979"/>
      <c r="BU979"/>
      <c r="BV979"/>
      <c r="BW979"/>
      <c r="BX979"/>
      <c r="BY979"/>
      <c r="BZ979"/>
      <c r="CA979"/>
      <c r="CB979"/>
      <c r="CC979"/>
      <c r="CD979"/>
      <c r="CE979"/>
      <c r="CF979"/>
      <c r="CG979"/>
      <c r="CH979"/>
      <c r="CI979"/>
      <c r="CJ979"/>
      <c r="CK979"/>
      <c r="CL979"/>
      <c r="CM979"/>
      <c r="CN979"/>
      <c r="CO979"/>
      <c r="CP979"/>
      <c r="CQ979"/>
      <c r="CR979"/>
      <c r="CS979"/>
      <c r="CT979"/>
      <c r="CU979"/>
      <c r="CV979"/>
      <c r="CW979"/>
      <c r="CX979"/>
      <c r="CY979"/>
      <c r="CZ979"/>
      <c r="DA979"/>
    </row>
    <row r="980" spans="1:105" x14ac:dyDescent="0.2">
      <c r="A980" s="56"/>
      <c r="B980" s="56"/>
      <c r="C980" s="56"/>
      <c r="D980" s="56"/>
      <c r="E980" s="56"/>
      <c r="F980" s="56"/>
      <c r="G980" s="56"/>
      <c r="H980" s="56"/>
      <c r="I980" s="56"/>
      <c r="J980" s="56"/>
      <c r="K980" s="56"/>
      <c r="L980" s="56"/>
      <c r="M980" s="56"/>
      <c r="N980" s="56"/>
      <c r="O980" s="56"/>
      <c r="P980" s="56"/>
      <c r="Q980" s="56"/>
      <c r="R980" s="56"/>
      <c r="S980" s="56"/>
      <c r="T980" s="56"/>
      <c r="U980" s="56"/>
      <c r="V980" s="56"/>
      <c r="W980" s="56"/>
      <c r="X980" s="56"/>
      <c r="Y980" s="56"/>
      <c r="Z980" s="56"/>
      <c r="AA980"/>
      <c r="AB980"/>
      <c r="AC980"/>
      <c r="AD980"/>
      <c r="AE980"/>
      <c r="AF980"/>
      <c r="AG980"/>
      <c r="AH980"/>
      <c r="AI980"/>
      <c r="AJ980"/>
      <c r="AK980"/>
      <c r="AL980"/>
      <c r="AM980"/>
      <c r="AN980"/>
      <c r="AO980"/>
      <c r="AP980"/>
      <c r="AQ980"/>
      <c r="AR980"/>
      <c r="AS980"/>
      <c r="AT980"/>
      <c r="AU980"/>
      <c r="AV980"/>
      <c r="AW980"/>
      <c r="AX980"/>
      <c r="AY980"/>
      <c r="AZ980"/>
      <c r="BA980"/>
      <c r="BB980"/>
      <c r="BC980"/>
      <c r="BD980"/>
      <c r="BE980"/>
      <c r="BF980"/>
      <c r="BG980"/>
      <c r="BH980"/>
      <c r="BI980"/>
      <c r="BJ980"/>
      <c r="BK980"/>
      <c r="BL980"/>
      <c r="BM980"/>
      <c r="BN980"/>
      <c r="BO980"/>
      <c r="BP980"/>
      <c r="BQ980"/>
      <c r="BR980"/>
      <c r="BS980"/>
      <c r="BT980"/>
      <c r="BU980"/>
      <c r="BV980"/>
      <c r="BW980"/>
      <c r="BX980"/>
      <c r="BY980"/>
      <c r="BZ980"/>
      <c r="CA980"/>
      <c r="CB980"/>
      <c r="CC980"/>
      <c r="CD980"/>
      <c r="CE980"/>
      <c r="CF980"/>
      <c r="CG980"/>
      <c r="CH980"/>
      <c r="CI980"/>
      <c r="CJ980"/>
      <c r="CK980"/>
      <c r="CL980"/>
      <c r="CM980"/>
      <c r="CN980"/>
      <c r="CO980"/>
      <c r="CP980"/>
      <c r="CQ980"/>
      <c r="CR980"/>
      <c r="CS980"/>
      <c r="CT980"/>
      <c r="CU980"/>
      <c r="CV980"/>
      <c r="CW980"/>
      <c r="CX980"/>
      <c r="CY980"/>
      <c r="CZ980"/>
      <c r="DA980"/>
    </row>
    <row r="981" spans="1:105" x14ac:dyDescent="0.2">
      <c r="A981" s="56"/>
      <c r="B981" s="56"/>
      <c r="C981" s="56"/>
      <c r="D981" s="56"/>
      <c r="E981" s="56"/>
      <c r="F981" s="56"/>
      <c r="G981" s="56"/>
      <c r="H981" s="56"/>
      <c r="I981" s="56"/>
      <c r="J981" s="56"/>
      <c r="K981" s="56"/>
      <c r="L981" s="56"/>
      <c r="M981" s="56"/>
      <c r="N981" s="56"/>
      <c r="O981" s="56"/>
      <c r="P981" s="56"/>
      <c r="Q981" s="56"/>
      <c r="R981" s="56"/>
      <c r="S981" s="56"/>
      <c r="T981" s="56"/>
      <c r="U981" s="56"/>
      <c r="V981" s="56"/>
      <c r="W981" s="56"/>
      <c r="X981" s="56"/>
      <c r="Y981" s="56"/>
      <c r="Z981" s="56"/>
      <c r="AA981"/>
      <c r="AB981"/>
      <c r="AC981"/>
      <c r="AD981"/>
      <c r="AE981"/>
      <c r="AF981"/>
      <c r="AG981"/>
      <c r="AH981"/>
      <c r="AI981"/>
      <c r="AJ981"/>
      <c r="AK981"/>
      <c r="AL981"/>
      <c r="AM981"/>
      <c r="AN981"/>
      <c r="AO981"/>
      <c r="AP981"/>
      <c r="AQ981"/>
      <c r="AR981"/>
      <c r="AS981"/>
      <c r="AT981"/>
      <c r="AU981"/>
      <c r="AV981"/>
      <c r="AW981"/>
      <c r="AX981"/>
      <c r="AY981"/>
      <c r="AZ981"/>
      <c r="BA981"/>
      <c r="BB981"/>
      <c r="BC981"/>
      <c r="BD981"/>
      <c r="BE981"/>
      <c r="BF981"/>
      <c r="BG981"/>
      <c r="BH981"/>
      <c r="BI981"/>
      <c r="BJ981"/>
      <c r="BK981"/>
      <c r="BL981"/>
      <c r="BM981"/>
      <c r="BN981"/>
      <c r="BO981"/>
      <c r="BP981"/>
      <c r="BQ981"/>
      <c r="BR981"/>
      <c r="BS981"/>
      <c r="BT981"/>
      <c r="BU981"/>
      <c r="BV981"/>
      <c r="BW981"/>
      <c r="BX981"/>
      <c r="BY981"/>
      <c r="BZ981"/>
      <c r="CA981"/>
      <c r="CB981"/>
      <c r="CC981"/>
      <c r="CD981"/>
      <c r="CE981"/>
      <c r="CF981"/>
      <c r="CG981"/>
      <c r="CH981"/>
      <c r="CI981"/>
      <c r="CJ981"/>
      <c r="CK981"/>
      <c r="CL981"/>
      <c r="CM981"/>
      <c r="CN981"/>
      <c r="CO981"/>
      <c r="CP981"/>
      <c r="CQ981"/>
      <c r="CR981"/>
      <c r="CS981"/>
      <c r="CT981"/>
      <c r="CU981"/>
      <c r="CV981"/>
      <c r="CW981"/>
      <c r="CX981"/>
      <c r="CY981"/>
      <c r="CZ981"/>
      <c r="DA981"/>
    </row>
    <row r="982" spans="1:105" x14ac:dyDescent="0.2">
      <c r="A982" s="56"/>
      <c r="B982" s="56"/>
      <c r="C982" s="56"/>
      <c r="D982" s="56"/>
      <c r="E982" s="56"/>
      <c r="F982" s="56"/>
      <c r="G982" s="56"/>
      <c r="H982" s="56"/>
      <c r="I982" s="56"/>
      <c r="J982" s="56"/>
      <c r="K982" s="56"/>
      <c r="L982" s="56"/>
      <c r="M982" s="56"/>
      <c r="N982" s="56"/>
      <c r="O982" s="56"/>
      <c r="P982" s="56"/>
      <c r="Q982" s="56"/>
      <c r="R982" s="56"/>
      <c r="S982" s="56"/>
      <c r="T982" s="56"/>
      <c r="U982" s="56"/>
      <c r="V982" s="56"/>
      <c r="W982" s="56"/>
      <c r="X982" s="56"/>
      <c r="Y982" s="56"/>
      <c r="Z982" s="56"/>
      <c r="AA982"/>
      <c r="AB982"/>
      <c r="AC982"/>
      <c r="AD982"/>
      <c r="AE982"/>
      <c r="AF982"/>
      <c r="AG982"/>
      <c r="AH982"/>
      <c r="AI982"/>
      <c r="AJ982"/>
      <c r="AK982"/>
      <c r="AL982"/>
      <c r="AM982"/>
      <c r="AN982"/>
      <c r="AO982"/>
      <c r="AP982"/>
      <c r="AQ982"/>
      <c r="AR982"/>
      <c r="AS982"/>
      <c r="AT982"/>
      <c r="AU982"/>
      <c r="AV982"/>
      <c r="AW982"/>
      <c r="AX982"/>
      <c r="AY982"/>
      <c r="AZ982"/>
      <c r="BA982"/>
      <c r="BB982"/>
      <c r="BC982"/>
      <c r="BD982"/>
      <c r="BE982"/>
      <c r="BF982"/>
      <c r="BG982"/>
      <c r="BH982"/>
      <c r="BI982"/>
      <c r="BJ982"/>
      <c r="BK982"/>
      <c r="BL982"/>
      <c r="BM982"/>
      <c r="BN982"/>
      <c r="BO982"/>
      <c r="BP982"/>
      <c r="BQ982"/>
      <c r="BR982"/>
      <c r="BS982"/>
      <c r="BT982"/>
      <c r="BU982"/>
      <c r="BV982"/>
      <c r="BW982"/>
      <c r="BX982"/>
      <c r="BY982"/>
      <c r="BZ982"/>
      <c r="CA982"/>
      <c r="CB982"/>
      <c r="CC982"/>
      <c r="CD982"/>
      <c r="CE982"/>
      <c r="CF982"/>
      <c r="CG982"/>
      <c r="CH982"/>
      <c r="CI982"/>
      <c r="CJ982"/>
      <c r="CK982"/>
      <c r="CL982"/>
      <c r="CM982"/>
      <c r="CN982"/>
      <c r="CO982"/>
      <c r="CP982"/>
      <c r="CQ982"/>
      <c r="CR982"/>
      <c r="CS982"/>
      <c r="CT982"/>
      <c r="CU982"/>
      <c r="CV982"/>
      <c r="CW982"/>
      <c r="CX982"/>
      <c r="CY982"/>
      <c r="CZ982"/>
      <c r="DA982"/>
    </row>
    <row r="983" spans="1:105" x14ac:dyDescent="0.2">
      <c r="A983" s="56"/>
      <c r="B983" s="56"/>
      <c r="C983" s="56"/>
      <c r="D983" s="56"/>
      <c r="E983" s="56"/>
      <c r="F983" s="56"/>
      <c r="G983" s="56"/>
      <c r="H983" s="56"/>
      <c r="I983" s="56"/>
      <c r="J983" s="56"/>
      <c r="K983" s="56"/>
      <c r="L983" s="56"/>
      <c r="M983" s="56"/>
      <c r="N983" s="56"/>
      <c r="O983" s="56"/>
      <c r="P983" s="56"/>
      <c r="Q983" s="56"/>
      <c r="R983" s="56"/>
      <c r="S983" s="56"/>
      <c r="T983" s="56"/>
      <c r="U983" s="56"/>
      <c r="V983" s="56"/>
      <c r="W983" s="56"/>
      <c r="X983" s="56"/>
      <c r="Y983" s="56"/>
      <c r="Z983" s="56"/>
      <c r="AA983"/>
      <c r="AB983"/>
      <c r="AC983"/>
      <c r="AD983"/>
      <c r="AE983"/>
      <c r="AF983"/>
      <c r="AG983"/>
      <c r="AH983"/>
      <c r="AI983"/>
      <c r="AJ983"/>
      <c r="AK983"/>
      <c r="AL983"/>
      <c r="AM983"/>
      <c r="AN983"/>
      <c r="AO983"/>
      <c r="AP983"/>
      <c r="AQ983"/>
      <c r="AR983"/>
      <c r="AS983"/>
      <c r="AT983"/>
      <c r="AU983"/>
      <c r="AV983"/>
      <c r="AW983"/>
      <c r="AX983"/>
      <c r="AY983"/>
      <c r="AZ983"/>
      <c r="BA983"/>
      <c r="BB983"/>
      <c r="BC983"/>
      <c r="BD983"/>
      <c r="BE983"/>
      <c r="BF983"/>
      <c r="BG983"/>
      <c r="BH983"/>
      <c r="BI983"/>
      <c r="BJ983"/>
      <c r="BK983"/>
      <c r="BL983"/>
      <c r="BM983"/>
      <c r="BN983"/>
      <c r="BO983"/>
      <c r="BP983"/>
      <c r="BQ983"/>
      <c r="BR983"/>
      <c r="BS983"/>
      <c r="BT983"/>
      <c r="BU983"/>
      <c r="BV983"/>
      <c r="BW983"/>
      <c r="BX983"/>
      <c r="BY983"/>
      <c r="BZ983"/>
      <c r="CA983"/>
      <c r="CB983"/>
      <c r="CC983"/>
      <c r="CD983"/>
      <c r="CE983"/>
      <c r="CF983"/>
      <c r="CG983"/>
      <c r="CH983"/>
      <c r="CI983"/>
      <c r="CJ983"/>
      <c r="CK983"/>
      <c r="CL983"/>
      <c r="CM983"/>
      <c r="CN983"/>
      <c r="CO983"/>
      <c r="CP983"/>
      <c r="CQ983"/>
      <c r="CR983"/>
      <c r="CS983"/>
      <c r="CT983"/>
      <c r="CU983"/>
      <c r="CV983"/>
      <c r="CW983"/>
      <c r="CX983"/>
      <c r="CY983"/>
      <c r="CZ983"/>
      <c r="DA983"/>
    </row>
    <row r="984" spans="1:105" x14ac:dyDescent="0.2">
      <c r="A984" s="56"/>
      <c r="B984" s="56"/>
      <c r="C984" s="56"/>
      <c r="D984" s="56"/>
      <c r="E984" s="56"/>
      <c r="F984" s="56"/>
      <c r="G984" s="56"/>
      <c r="H984" s="56"/>
      <c r="I984" s="56"/>
      <c r="J984" s="56"/>
      <c r="K984" s="56"/>
      <c r="L984" s="56"/>
      <c r="M984" s="56"/>
      <c r="N984" s="56"/>
      <c r="O984" s="56"/>
      <c r="P984" s="56"/>
      <c r="Q984" s="56"/>
      <c r="R984" s="56"/>
      <c r="S984" s="56"/>
      <c r="T984" s="56"/>
      <c r="U984" s="56"/>
      <c r="V984" s="56"/>
      <c r="W984" s="56"/>
      <c r="X984" s="56"/>
      <c r="Y984" s="56"/>
      <c r="Z984" s="56"/>
      <c r="AA984"/>
      <c r="AB984"/>
      <c r="AC984"/>
      <c r="AD984"/>
      <c r="AE984"/>
      <c r="AF984"/>
      <c r="AG984"/>
      <c r="AH984"/>
      <c r="AI984"/>
      <c r="AJ984"/>
      <c r="AK984"/>
      <c r="AL984"/>
      <c r="AM984"/>
      <c r="AN984"/>
      <c r="AO984"/>
      <c r="AP984"/>
      <c r="AQ984"/>
      <c r="AR984"/>
      <c r="AS984"/>
      <c r="AT984"/>
      <c r="AU984"/>
      <c r="AV984"/>
      <c r="AW984"/>
      <c r="AX984"/>
      <c r="AY984"/>
      <c r="AZ984"/>
      <c r="BA984"/>
      <c r="BB984"/>
      <c r="BC984"/>
      <c r="BD984"/>
      <c r="BE984"/>
      <c r="BF984"/>
      <c r="BG984"/>
      <c r="BH984"/>
      <c r="BI984"/>
      <c r="BJ984"/>
      <c r="BK984"/>
      <c r="BL984"/>
      <c r="BM984"/>
      <c r="BN984"/>
      <c r="BO984"/>
      <c r="BP984"/>
      <c r="BQ984"/>
      <c r="BR984"/>
      <c r="BS984"/>
      <c r="BT984"/>
      <c r="BU984"/>
      <c r="BV984"/>
      <c r="BW984"/>
      <c r="BX984"/>
      <c r="BY984"/>
      <c r="BZ984"/>
      <c r="CA984"/>
      <c r="CB984"/>
      <c r="CC984"/>
      <c r="CD984"/>
      <c r="CE984"/>
      <c r="CF984"/>
      <c r="CG984"/>
      <c r="CH984"/>
      <c r="CI984"/>
      <c r="CJ984"/>
      <c r="CK984"/>
      <c r="CL984"/>
      <c r="CM984"/>
      <c r="CN984"/>
      <c r="CO984"/>
      <c r="CP984"/>
      <c r="CQ984"/>
      <c r="CR984"/>
      <c r="CS984"/>
      <c r="CT984"/>
      <c r="CU984"/>
      <c r="CV984"/>
      <c r="CW984"/>
      <c r="CX984"/>
      <c r="CY984"/>
      <c r="CZ984"/>
      <c r="DA984"/>
    </row>
    <row r="985" spans="1:105" x14ac:dyDescent="0.2">
      <c r="A985" s="56"/>
      <c r="B985" s="56"/>
      <c r="C985" s="56"/>
      <c r="D985" s="56"/>
      <c r="E985" s="56"/>
      <c r="F985" s="56"/>
      <c r="G985" s="56"/>
      <c r="H985" s="56"/>
      <c r="I985" s="56"/>
      <c r="J985" s="56"/>
      <c r="K985" s="56"/>
      <c r="L985" s="56"/>
      <c r="M985" s="56"/>
      <c r="N985" s="56"/>
      <c r="O985" s="56"/>
      <c r="P985" s="56"/>
      <c r="Q985" s="56"/>
      <c r="R985" s="56"/>
      <c r="S985" s="56"/>
      <c r="T985" s="56"/>
      <c r="U985" s="56"/>
      <c r="V985" s="56"/>
      <c r="W985" s="56"/>
      <c r="X985" s="56"/>
      <c r="Y985" s="56"/>
      <c r="Z985" s="56"/>
      <c r="AA985"/>
      <c r="AB985"/>
      <c r="AC985"/>
      <c r="AD985"/>
      <c r="AE985"/>
      <c r="AF985"/>
      <c r="AG985"/>
      <c r="AH985"/>
      <c r="AI985"/>
      <c r="AJ985"/>
      <c r="AK985"/>
      <c r="AL985"/>
      <c r="AM985"/>
      <c r="AN985"/>
      <c r="AO985"/>
      <c r="AP985"/>
      <c r="AQ985"/>
      <c r="AR985"/>
      <c r="AS985"/>
      <c r="AT985"/>
      <c r="AU985"/>
      <c r="AV985"/>
      <c r="AW985"/>
      <c r="AX985"/>
      <c r="AY985"/>
      <c r="AZ985"/>
      <c r="BA985"/>
      <c r="BB985"/>
      <c r="BC985"/>
      <c r="BD985"/>
      <c r="BE985"/>
      <c r="BF985"/>
      <c r="BG985"/>
      <c r="BH985"/>
      <c r="BI985"/>
      <c r="BJ985"/>
      <c r="BK985"/>
      <c r="BL985"/>
      <c r="BM985"/>
      <c r="BN985"/>
      <c r="BO985"/>
      <c r="BP985"/>
      <c r="BQ985"/>
      <c r="BR985"/>
      <c r="BS985"/>
      <c r="BT985"/>
      <c r="BU985"/>
      <c r="BV985"/>
      <c r="BW985"/>
      <c r="BX985"/>
      <c r="BY985"/>
      <c r="BZ985"/>
      <c r="CA985"/>
      <c r="CB985"/>
      <c r="CC985"/>
      <c r="CD985"/>
      <c r="CE985"/>
      <c r="CF985"/>
      <c r="CG985"/>
      <c r="CH985"/>
      <c r="CI985"/>
      <c r="CJ985"/>
      <c r="CK985"/>
      <c r="CL985"/>
      <c r="CM985"/>
      <c r="CN985"/>
      <c r="CO985"/>
      <c r="CP985"/>
      <c r="CQ985"/>
      <c r="CR985"/>
      <c r="CS985"/>
      <c r="CT985"/>
      <c r="CU985"/>
      <c r="CV985"/>
      <c r="CW985"/>
      <c r="CX985"/>
      <c r="CY985"/>
      <c r="CZ985"/>
      <c r="DA985"/>
    </row>
    <row r="986" spans="1:105" x14ac:dyDescent="0.2">
      <c r="A986" s="56"/>
      <c r="B986" s="56"/>
      <c r="C986" s="56"/>
      <c r="D986" s="56"/>
      <c r="E986" s="56"/>
      <c r="F986" s="56"/>
      <c r="G986" s="56"/>
      <c r="H986" s="56"/>
      <c r="I986" s="56"/>
      <c r="J986" s="56"/>
      <c r="K986" s="56"/>
      <c r="L986" s="56"/>
      <c r="M986" s="56"/>
      <c r="N986" s="56"/>
      <c r="O986" s="56"/>
      <c r="P986" s="56"/>
      <c r="Q986" s="56"/>
      <c r="R986" s="56"/>
      <c r="S986" s="56"/>
      <c r="T986" s="56"/>
      <c r="U986" s="56"/>
      <c r="V986" s="56"/>
      <c r="W986" s="56"/>
      <c r="X986" s="56"/>
      <c r="Y986" s="56"/>
      <c r="Z986" s="56"/>
      <c r="AA986"/>
      <c r="AB986"/>
      <c r="AC986"/>
      <c r="AD986"/>
      <c r="AE986"/>
      <c r="AF986"/>
      <c r="AG986"/>
      <c r="AH986"/>
      <c r="AI986"/>
      <c r="AJ986"/>
      <c r="AK986"/>
      <c r="AL986"/>
      <c r="AM986"/>
      <c r="AN986"/>
      <c r="AO986"/>
      <c r="AP986"/>
      <c r="AQ986"/>
      <c r="AR986"/>
      <c r="AS986"/>
      <c r="AT986"/>
      <c r="AU986"/>
      <c r="AV986"/>
      <c r="AW986"/>
      <c r="AX986"/>
      <c r="AY986"/>
      <c r="AZ986"/>
      <c r="BA986"/>
      <c r="BB986"/>
      <c r="BC986"/>
      <c r="BD986"/>
      <c r="BE986"/>
      <c r="BF986"/>
      <c r="BG986"/>
      <c r="BH986"/>
      <c r="BI986"/>
      <c r="BJ986"/>
      <c r="BK986"/>
      <c r="BL986"/>
      <c r="BM986"/>
      <c r="BN986"/>
      <c r="BO986"/>
      <c r="BP986"/>
      <c r="BQ986"/>
      <c r="BR986"/>
      <c r="BS986"/>
      <c r="BT986"/>
      <c r="BU986"/>
      <c r="BV986"/>
      <c r="BW986"/>
      <c r="BX986"/>
      <c r="BY986"/>
      <c r="BZ986"/>
      <c r="CA986"/>
      <c r="CB986"/>
      <c r="CC986"/>
      <c r="CD986"/>
      <c r="CE986"/>
      <c r="CF986"/>
      <c r="CG986"/>
      <c r="CH986"/>
      <c r="CI986"/>
      <c r="CJ986"/>
      <c r="CK986"/>
      <c r="CL986"/>
      <c r="CM986"/>
      <c r="CN986"/>
      <c r="CO986"/>
      <c r="CP986"/>
      <c r="CQ986"/>
      <c r="CR986"/>
      <c r="CS986"/>
      <c r="CT986"/>
      <c r="CU986"/>
      <c r="CV986"/>
      <c r="CW986"/>
      <c r="CX986"/>
      <c r="CY986"/>
      <c r="CZ986"/>
      <c r="DA986"/>
    </row>
    <row r="987" spans="1:105" x14ac:dyDescent="0.2">
      <c r="A987" s="56"/>
      <c r="B987" s="56"/>
      <c r="C987" s="56"/>
      <c r="D987" s="56"/>
      <c r="E987" s="56"/>
      <c r="F987" s="56"/>
      <c r="G987" s="56"/>
      <c r="H987" s="56"/>
      <c r="I987" s="56"/>
      <c r="J987" s="56"/>
      <c r="K987" s="56"/>
      <c r="L987" s="56"/>
      <c r="M987" s="56"/>
      <c r="N987" s="56"/>
      <c r="O987" s="56"/>
      <c r="P987" s="56"/>
      <c r="Q987" s="56"/>
      <c r="R987" s="56"/>
      <c r="S987" s="56"/>
      <c r="T987" s="56"/>
      <c r="U987" s="56"/>
      <c r="V987" s="56"/>
      <c r="W987" s="56"/>
      <c r="X987" s="56"/>
      <c r="Y987" s="56"/>
      <c r="Z987" s="56"/>
      <c r="AA987"/>
      <c r="AB987"/>
      <c r="AC987"/>
      <c r="AD987"/>
      <c r="AE987"/>
      <c r="AF987"/>
      <c r="AG987"/>
      <c r="AH987"/>
      <c r="AI987"/>
      <c r="AJ987"/>
      <c r="AK987"/>
      <c r="AL987"/>
      <c r="AM987"/>
      <c r="AN987"/>
      <c r="AO987"/>
      <c r="AP987"/>
      <c r="AQ987"/>
      <c r="AR987"/>
      <c r="AS987"/>
      <c r="AT987"/>
      <c r="AU987"/>
      <c r="AV987"/>
      <c r="AW987"/>
      <c r="AX987"/>
      <c r="AY987"/>
      <c r="AZ987"/>
      <c r="BA987"/>
      <c r="BB987"/>
      <c r="BC987"/>
      <c r="BD987"/>
      <c r="BE987"/>
      <c r="BF987"/>
      <c r="BG987"/>
      <c r="BH987"/>
      <c r="BI987"/>
      <c r="BJ987"/>
      <c r="BK987"/>
      <c r="BL987"/>
      <c r="BM987"/>
      <c r="BN987"/>
      <c r="BO987"/>
      <c r="BP987"/>
      <c r="BQ987"/>
      <c r="BR987"/>
      <c r="BS987"/>
      <c r="BT987"/>
      <c r="BU987"/>
      <c r="BV987"/>
      <c r="BW987"/>
      <c r="BX987"/>
      <c r="BY987"/>
      <c r="BZ987"/>
      <c r="CA987"/>
      <c r="CB987"/>
      <c r="CC987"/>
      <c r="CD987"/>
      <c r="CE987"/>
      <c r="CF987"/>
      <c r="CG987"/>
      <c r="CH987"/>
      <c r="CI987"/>
      <c r="CJ987"/>
      <c r="CK987"/>
      <c r="CL987"/>
      <c r="CM987"/>
      <c r="CN987"/>
      <c r="CO987"/>
      <c r="CP987"/>
      <c r="CQ987"/>
      <c r="CR987"/>
      <c r="CS987"/>
      <c r="CT987"/>
      <c r="CU987"/>
      <c r="CV987"/>
      <c r="CW987"/>
      <c r="CX987"/>
      <c r="CY987"/>
      <c r="CZ987"/>
      <c r="DA987"/>
    </row>
    <row r="988" spans="1:105" x14ac:dyDescent="0.2">
      <c r="A988" s="56"/>
      <c r="B988" s="56"/>
      <c r="C988" s="56"/>
      <c r="D988" s="56"/>
      <c r="E988" s="56"/>
      <c r="F988" s="56"/>
      <c r="G988" s="56"/>
      <c r="H988" s="56"/>
      <c r="I988" s="56"/>
      <c r="J988" s="56"/>
      <c r="K988" s="56"/>
      <c r="L988" s="56"/>
      <c r="M988" s="56"/>
      <c r="N988" s="56"/>
      <c r="O988" s="56"/>
      <c r="P988" s="56"/>
      <c r="Q988" s="56"/>
      <c r="R988" s="56"/>
      <c r="S988" s="56"/>
      <c r="T988" s="56"/>
      <c r="U988" s="56"/>
      <c r="V988" s="56"/>
      <c r="W988" s="56"/>
      <c r="X988" s="56"/>
      <c r="Y988" s="56"/>
      <c r="Z988" s="56"/>
      <c r="AA988"/>
      <c r="AB988"/>
      <c r="AC988"/>
      <c r="AD988"/>
      <c r="AE988"/>
      <c r="AF988"/>
      <c r="AG988"/>
      <c r="AH988"/>
      <c r="AI988"/>
      <c r="AJ988"/>
      <c r="AK988"/>
      <c r="AL988"/>
      <c r="AM988"/>
      <c r="AN988"/>
      <c r="AO988"/>
      <c r="AP988"/>
      <c r="AQ988"/>
      <c r="AR988"/>
      <c r="AS988"/>
      <c r="AT988"/>
      <c r="AU988"/>
      <c r="AV988"/>
      <c r="AW988"/>
      <c r="AX988"/>
      <c r="AY988"/>
      <c r="AZ988"/>
      <c r="BA988"/>
      <c r="BB988"/>
      <c r="BC988"/>
      <c r="BD988"/>
      <c r="BE988"/>
      <c r="BF988"/>
      <c r="BG988"/>
      <c r="BH988"/>
      <c r="BI988"/>
      <c r="BJ988"/>
      <c r="BK988"/>
      <c r="BL988"/>
      <c r="BM988"/>
      <c r="BN988"/>
      <c r="BO988"/>
      <c r="BP988"/>
      <c r="BQ988"/>
      <c r="BR988"/>
      <c r="BS988"/>
      <c r="BT988"/>
      <c r="BU988"/>
      <c r="BV988"/>
      <c r="BW988"/>
      <c r="BX988"/>
      <c r="BY988"/>
      <c r="BZ988"/>
      <c r="CA988"/>
      <c r="CB988"/>
      <c r="CC988"/>
      <c r="CD988"/>
      <c r="CE988"/>
      <c r="CF988"/>
      <c r="CG988"/>
      <c r="CH988"/>
      <c r="CI988"/>
      <c r="CJ988"/>
      <c r="CK988"/>
      <c r="CL988"/>
      <c r="CM988"/>
      <c r="CN988"/>
      <c r="CO988"/>
      <c r="CP988"/>
      <c r="CQ988"/>
      <c r="CR988"/>
      <c r="CS988"/>
      <c r="CT988"/>
      <c r="CU988"/>
      <c r="CV988"/>
      <c r="CW988"/>
      <c r="CX988"/>
      <c r="CY988"/>
      <c r="CZ988"/>
      <c r="DA988"/>
    </row>
    <row r="989" spans="1:105" x14ac:dyDescent="0.2">
      <c r="A989" s="56"/>
      <c r="B989" s="56"/>
      <c r="C989" s="56"/>
      <c r="D989" s="56"/>
      <c r="E989" s="56"/>
      <c r="F989" s="56"/>
      <c r="G989" s="56"/>
      <c r="H989" s="56"/>
      <c r="I989" s="56"/>
      <c r="J989" s="56"/>
      <c r="K989" s="56"/>
      <c r="L989" s="56"/>
      <c r="M989" s="56"/>
      <c r="N989" s="56"/>
      <c r="O989" s="56"/>
      <c r="P989" s="56"/>
      <c r="Q989" s="56"/>
      <c r="R989" s="56"/>
      <c r="S989" s="56"/>
      <c r="T989" s="56"/>
      <c r="U989" s="56"/>
      <c r="V989" s="56"/>
      <c r="W989" s="56"/>
      <c r="X989" s="56"/>
      <c r="Y989" s="56"/>
      <c r="Z989" s="56"/>
      <c r="AA989"/>
      <c r="AB989"/>
      <c r="AC989"/>
      <c r="AD989"/>
      <c r="AE989"/>
      <c r="AF989"/>
      <c r="AG989"/>
      <c r="AH989"/>
      <c r="AI989"/>
      <c r="AJ989"/>
      <c r="AK989"/>
      <c r="AL989"/>
      <c r="AM989"/>
      <c r="AN989"/>
      <c r="AO989"/>
      <c r="AP989"/>
      <c r="AQ989"/>
      <c r="AR989"/>
      <c r="AS989"/>
      <c r="AT989"/>
      <c r="AU989"/>
      <c r="AV989"/>
      <c r="AW989"/>
      <c r="AX989"/>
      <c r="AY989"/>
      <c r="AZ989"/>
      <c r="BA989"/>
      <c r="BB989"/>
      <c r="BC989"/>
      <c r="BD989"/>
      <c r="BE989"/>
      <c r="BF989"/>
      <c r="BG989"/>
      <c r="BH989"/>
      <c r="BI989"/>
      <c r="BJ989"/>
      <c r="BK989"/>
      <c r="BL989"/>
      <c r="BM989"/>
      <c r="BN989"/>
      <c r="BO989"/>
      <c r="BP989"/>
      <c r="BQ989"/>
      <c r="BR989"/>
      <c r="BS989"/>
      <c r="BT989"/>
      <c r="BU989"/>
      <c r="BV989"/>
      <c r="BW989"/>
      <c r="BX989"/>
      <c r="BY989"/>
      <c r="BZ989"/>
      <c r="CA989"/>
      <c r="CB989"/>
      <c r="CC989"/>
      <c r="CD989"/>
      <c r="CE989"/>
      <c r="CF989"/>
      <c r="CG989"/>
      <c r="CH989"/>
      <c r="CI989"/>
      <c r="CJ989"/>
      <c r="CK989"/>
      <c r="CL989"/>
      <c r="CM989"/>
      <c r="CN989"/>
      <c r="CO989"/>
      <c r="CP989"/>
      <c r="CQ989"/>
      <c r="CR989"/>
      <c r="CS989"/>
      <c r="CT989"/>
      <c r="CU989"/>
      <c r="CV989"/>
      <c r="CW989"/>
      <c r="CX989"/>
      <c r="CY989"/>
      <c r="CZ989"/>
      <c r="DA989"/>
    </row>
    <row r="990" spans="1:105" x14ac:dyDescent="0.2">
      <c r="A990" s="56"/>
      <c r="B990" s="56"/>
      <c r="C990" s="56"/>
      <c r="D990" s="56"/>
      <c r="E990" s="56"/>
      <c r="F990" s="56"/>
      <c r="G990" s="56"/>
      <c r="H990" s="56"/>
      <c r="I990" s="56"/>
      <c r="J990" s="56"/>
      <c r="K990" s="56"/>
      <c r="L990" s="56"/>
      <c r="M990" s="56"/>
      <c r="N990" s="56"/>
      <c r="O990" s="56"/>
      <c r="P990" s="56"/>
      <c r="Q990" s="56"/>
      <c r="R990" s="56"/>
      <c r="S990" s="56"/>
      <c r="T990" s="56"/>
      <c r="U990" s="56"/>
      <c r="V990" s="56"/>
      <c r="W990" s="56"/>
      <c r="X990" s="56"/>
      <c r="Y990" s="56"/>
      <c r="Z990" s="56"/>
      <c r="AA990"/>
      <c r="AB990"/>
      <c r="AC990"/>
      <c r="AD990"/>
      <c r="AE990"/>
      <c r="AF990"/>
      <c r="AG990"/>
      <c r="AH990"/>
      <c r="AI990"/>
      <c r="AJ990"/>
      <c r="AK990"/>
      <c r="AL990"/>
      <c r="AM990"/>
      <c r="AN990"/>
      <c r="AO990"/>
      <c r="AP990"/>
      <c r="AQ990"/>
      <c r="AR990"/>
      <c r="AS990"/>
      <c r="AT990"/>
      <c r="AU990"/>
      <c r="AV990"/>
      <c r="AW990"/>
      <c r="AX990"/>
      <c r="AY990"/>
      <c r="AZ990"/>
      <c r="BA990"/>
      <c r="BB990"/>
      <c r="BC990"/>
      <c r="BD990"/>
      <c r="BE990"/>
      <c r="BF990"/>
      <c r="BG990"/>
      <c r="BH990"/>
      <c r="BI990"/>
      <c r="BJ990"/>
      <c r="BK990"/>
      <c r="BL990"/>
      <c r="BM990"/>
      <c r="BN990"/>
      <c r="BO990"/>
      <c r="BP990"/>
      <c r="BQ990"/>
      <c r="BR990"/>
      <c r="BS990"/>
      <c r="BT990"/>
      <c r="BU990"/>
      <c r="BV990"/>
      <c r="BW990"/>
      <c r="BX990"/>
      <c r="BY990"/>
      <c r="BZ990"/>
      <c r="CA990"/>
      <c r="CB990"/>
      <c r="CC990"/>
      <c r="CD990"/>
      <c r="CE990"/>
      <c r="CF990"/>
      <c r="CG990"/>
      <c r="CH990"/>
      <c r="CI990"/>
      <c r="CJ990"/>
      <c r="CK990"/>
      <c r="CL990"/>
      <c r="CM990"/>
      <c r="CN990"/>
      <c r="CO990"/>
      <c r="CP990"/>
      <c r="CQ990"/>
      <c r="CR990"/>
      <c r="CS990"/>
      <c r="CT990"/>
      <c r="CU990"/>
      <c r="CV990"/>
      <c r="CW990"/>
      <c r="CX990"/>
      <c r="CY990"/>
      <c r="CZ990"/>
      <c r="DA990"/>
    </row>
    <row r="991" spans="1:105" x14ac:dyDescent="0.2">
      <c r="A991" s="56"/>
      <c r="B991" s="56"/>
      <c r="C991" s="56"/>
      <c r="D991" s="56"/>
      <c r="E991" s="56"/>
      <c r="F991" s="56"/>
      <c r="G991" s="56"/>
      <c r="H991" s="56"/>
      <c r="I991" s="56"/>
      <c r="J991" s="56"/>
      <c r="K991" s="56"/>
      <c r="L991" s="56"/>
      <c r="M991" s="56"/>
      <c r="N991" s="56"/>
      <c r="O991" s="56"/>
      <c r="P991" s="56"/>
      <c r="Q991" s="56"/>
      <c r="R991" s="56"/>
      <c r="S991" s="56"/>
      <c r="T991" s="56"/>
      <c r="U991" s="56"/>
      <c r="V991" s="56"/>
      <c r="W991" s="56"/>
      <c r="X991" s="56"/>
      <c r="Y991" s="56"/>
      <c r="Z991" s="56"/>
      <c r="AA991"/>
      <c r="AB991"/>
      <c r="AC991"/>
      <c r="AD991"/>
      <c r="AE991"/>
      <c r="AF991"/>
      <c r="AG991"/>
      <c r="AH991"/>
      <c r="AI991"/>
      <c r="AJ991"/>
      <c r="AK991"/>
      <c r="AL991"/>
      <c r="AM991"/>
      <c r="AN991"/>
      <c r="AO991"/>
      <c r="AP991"/>
      <c r="AQ991"/>
      <c r="AR991"/>
      <c r="AS991"/>
      <c r="AT991"/>
      <c r="AU991"/>
      <c r="AV991"/>
      <c r="AW991"/>
      <c r="AX991"/>
      <c r="AY991"/>
      <c r="AZ991"/>
      <c r="BA991"/>
      <c r="BB991"/>
      <c r="BC991"/>
      <c r="BD991"/>
      <c r="BE991"/>
      <c r="BF991"/>
      <c r="BG991"/>
      <c r="BH991"/>
      <c r="BI991"/>
      <c r="BJ991"/>
      <c r="BK991"/>
      <c r="BL991"/>
      <c r="BM991"/>
      <c r="BN991"/>
      <c r="BO991"/>
      <c r="BP991"/>
      <c r="BQ991"/>
      <c r="BR991"/>
      <c r="BS991"/>
      <c r="BT991"/>
      <c r="BU991"/>
      <c r="BV991"/>
      <c r="BW991"/>
      <c r="BX991"/>
      <c r="BY991"/>
      <c r="BZ991"/>
      <c r="CA991"/>
      <c r="CB991"/>
      <c r="CC991"/>
      <c r="CD991"/>
      <c r="CE991"/>
      <c r="CF991"/>
      <c r="CG991"/>
      <c r="CH991"/>
      <c r="CI991"/>
      <c r="CJ991"/>
      <c r="CK991"/>
      <c r="CL991"/>
      <c r="CM991"/>
      <c r="CN991"/>
      <c r="CO991"/>
      <c r="CP991"/>
      <c r="CQ991"/>
      <c r="CR991"/>
      <c r="CS991"/>
      <c r="CT991"/>
      <c r="CU991"/>
      <c r="CV991"/>
      <c r="CW991"/>
      <c r="CX991"/>
      <c r="CY991"/>
      <c r="CZ991"/>
      <c r="DA991"/>
    </row>
    <row r="992" spans="1:105" x14ac:dyDescent="0.2">
      <c r="A992" s="56"/>
      <c r="B992" s="56"/>
      <c r="C992" s="56"/>
      <c r="D992" s="56"/>
      <c r="E992" s="56"/>
      <c r="F992" s="56"/>
      <c r="G992" s="56"/>
      <c r="H992" s="56"/>
      <c r="I992" s="56"/>
      <c r="J992" s="56"/>
      <c r="K992" s="56"/>
      <c r="L992" s="56"/>
      <c r="M992" s="56"/>
      <c r="N992" s="56"/>
      <c r="O992" s="56"/>
      <c r="P992" s="56"/>
      <c r="Q992" s="56"/>
      <c r="R992" s="56"/>
      <c r="S992" s="56"/>
      <c r="T992" s="56"/>
      <c r="U992" s="56"/>
      <c r="V992" s="56"/>
      <c r="W992" s="56"/>
      <c r="X992" s="56"/>
      <c r="Y992" s="56"/>
      <c r="Z992" s="56"/>
      <c r="AA992"/>
      <c r="AB992"/>
      <c r="AC992"/>
      <c r="AD992"/>
      <c r="AE992"/>
      <c r="AF992"/>
      <c r="AG992"/>
      <c r="AH992"/>
      <c r="AI992"/>
      <c r="AJ992"/>
      <c r="AK992"/>
      <c r="AL992"/>
      <c r="AM992"/>
      <c r="AN992"/>
      <c r="AO992"/>
      <c r="AP992"/>
      <c r="AQ992"/>
      <c r="AR992"/>
      <c r="AS992"/>
      <c r="AT992"/>
      <c r="AU992"/>
      <c r="AV992"/>
      <c r="AW992"/>
      <c r="AX992"/>
      <c r="AY992"/>
      <c r="AZ992"/>
      <c r="BA992"/>
      <c r="BB992"/>
      <c r="BC992"/>
      <c r="BD992"/>
      <c r="BE992"/>
      <c r="BF992"/>
      <c r="BG992"/>
      <c r="BH992"/>
      <c r="BI992"/>
      <c r="BJ992"/>
      <c r="BK992"/>
      <c r="BL992"/>
      <c r="BM992"/>
      <c r="BN992"/>
      <c r="BO992"/>
      <c r="BP992"/>
      <c r="BQ992"/>
      <c r="BR992"/>
      <c r="BS992"/>
      <c r="BT992"/>
      <c r="BU992"/>
      <c r="BV992"/>
      <c r="BW992"/>
      <c r="BX992"/>
      <c r="BY992"/>
      <c r="BZ992"/>
      <c r="CA992"/>
      <c r="CB992"/>
      <c r="CC992"/>
      <c r="CD992"/>
      <c r="CE992"/>
      <c r="CF992"/>
      <c r="CG992"/>
      <c r="CH992"/>
      <c r="CI992"/>
      <c r="CJ992"/>
      <c r="CK992"/>
      <c r="CL992"/>
      <c r="CM992"/>
      <c r="CN992"/>
      <c r="CO992"/>
      <c r="CP992"/>
      <c r="CQ992"/>
      <c r="CR992"/>
      <c r="CS992"/>
      <c r="CT992"/>
      <c r="CU992"/>
      <c r="CV992"/>
      <c r="CW992"/>
      <c r="CX992"/>
      <c r="CY992"/>
      <c r="CZ992"/>
      <c r="DA992"/>
    </row>
    <row r="993" spans="1:105" x14ac:dyDescent="0.2">
      <c r="A993" s="56"/>
      <c r="B993" s="56"/>
      <c r="C993" s="56"/>
      <c r="D993" s="56"/>
      <c r="E993" s="56"/>
      <c r="F993" s="56"/>
      <c r="G993" s="56"/>
      <c r="H993" s="56"/>
      <c r="I993" s="56"/>
      <c r="J993" s="56"/>
      <c r="K993" s="56"/>
      <c r="L993" s="56"/>
      <c r="M993" s="56"/>
      <c r="N993" s="56"/>
      <c r="O993" s="56"/>
      <c r="P993" s="56"/>
      <c r="Q993" s="56"/>
      <c r="R993" s="56"/>
      <c r="S993" s="56"/>
      <c r="T993" s="56"/>
      <c r="U993" s="56"/>
      <c r="V993" s="56"/>
      <c r="W993" s="56"/>
      <c r="X993" s="56"/>
      <c r="Y993" s="56"/>
      <c r="Z993" s="56"/>
      <c r="AA993"/>
      <c r="AB993"/>
      <c r="AC993"/>
      <c r="AD993"/>
      <c r="AE993"/>
      <c r="AF993"/>
      <c r="AG993"/>
      <c r="AH993"/>
      <c r="AI993"/>
      <c r="AJ993"/>
      <c r="AK993"/>
      <c r="AL993"/>
      <c r="AM993"/>
      <c r="AN993"/>
      <c r="AO993"/>
      <c r="AP993"/>
      <c r="AQ993"/>
      <c r="AR993"/>
      <c r="AS993"/>
      <c r="AT993"/>
      <c r="AU993"/>
      <c r="AV993"/>
      <c r="AW993"/>
      <c r="AX993"/>
      <c r="AY993"/>
      <c r="AZ993"/>
      <c r="BA993"/>
      <c r="BB993"/>
      <c r="BC993"/>
      <c r="BD993"/>
      <c r="BE993"/>
      <c r="BF993"/>
      <c r="BG993"/>
      <c r="BH993"/>
      <c r="BI993"/>
      <c r="BJ993"/>
      <c r="BK993"/>
      <c r="BL993"/>
      <c r="BM993"/>
      <c r="BN993"/>
      <c r="BO993"/>
      <c r="BP993"/>
      <c r="BQ993"/>
      <c r="BR993"/>
      <c r="BS993"/>
      <c r="BT993"/>
      <c r="BU993"/>
      <c r="BV993"/>
      <c r="BW993"/>
      <c r="BX993"/>
      <c r="BY993"/>
      <c r="BZ993"/>
      <c r="CA993"/>
      <c r="CB993"/>
      <c r="CC993"/>
      <c r="CD993"/>
      <c r="CE993"/>
      <c r="CF993"/>
      <c r="CG993"/>
      <c r="CH993"/>
      <c r="CI993"/>
      <c r="CJ993"/>
      <c r="CK993"/>
      <c r="CL993"/>
      <c r="CM993"/>
      <c r="CN993"/>
      <c r="CO993"/>
      <c r="CP993"/>
      <c r="CQ993"/>
      <c r="CR993"/>
      <c r="CS993"/>
      <c r="CT993"/>
      <c r="CU993"/>
      <c r="CV993"/>
      <c r="CW993"/>
      <c r="CX993"/>
      <c r="CY993"/>
      <c r="CZ993"/>
      <c r="DA993"/>
    </row>
    <row r="994" spans="1:105" x14ac:dyDescent="0.2">
      <c r="A994" s="56"/>
      <c r="B994" s="56"/>
      <c r="C994" s="56"/>
      <c r="D994" s="56"/>
      <c r="E994" s="56"/>
      <c r="F994" s="56"/>
      <c r="G994" s="56"/>
      <c r="H994" s="56"/>
      <c r="I994" s="56"/>
      <c r="J994" s="56"/>
      <c r="K994" s="56"/>
      <c r="L994" s="56"/>
      <c r="M994" s="56"/>
      <c r="N994" s="56"/>
      <c r="O994" s="56"/>
      <c r="P994" s="56"/>
      <c r="Q994" s="56"/>
      <c r="R994" s="56"/>
      <c r="S994" s="56"/>
      <c r="T994" s="56"/>
      <c r="U994" s="56"/>
      <c r="V994" s="56"/>
      <c r="W994" s="56"/>
      <c r="X994" s="56"/>
      <c r="Y994" s="56"/>
      <c r="Z994" s="56"/>
      <c r="AA994"/>
      <c r="AB994"/>
      <c r="AC994"/>
      <c r="AD994"/>
      <c r="AE994"/>
      <c r="AF994"/>
      <c r="AG994"/>
      <c r="AH994"/>
      <c r="AI994"/>
      <c r="AJ994"/>
      <c r="AK994"/>
      <c r="AL994"/>
      <c r="AM994"/>
      <c r="AN994"/>
      <c r="AO994"/>
      <c r="AP994"/>
      <c r="AQ994"/>
      <c r="AR994"/>
      <c r="AS994"/>
      <c r="AT994"/>
      <c r="AU994"/>
      <c r="AV994"/>
      <c r="AW994"/>
      <c r="AX994"/>
      <c r="AY994"/>
      <c r="AZ994"/>
      <c r="BA994"/>
      <c r="BB994"/>
      <c r="BC994"/>
      <c r="BD994"/>
      <c r="BE994"/>
      <c r="BF994"/>
      <c r="BG994"/>
      <c r="BH994"/>
      <c r="BI994"/>
      <c r="BJ994"/>
      <c r="BK994"/>
      <c r="BL994"/>
      <c r="BM994"/>
      <c r="BN994"/>
      <c r="BO994"/>
      <c r="BP994"/>
      <c r="BQ994"/>
      <c r="BR994"/>
      <c r="BS994"/>
      <c r="BT994"/>
      <c r="BU994"/>
      <c r="BV994"/>
      <c r="BW994"/>
      <c r="BX994"/>
      <c r="BY994"/>
      <c r="BZ994"/>
      <c r="CA994"/>
      <c r="CB994"/>
      <c r="CC994"/>
      <c r="CD994"/>
      <c r="CE994"/>
      <c r="CF994"/>
      <c r="CG994"/>
      <c r="CH994"/>
      <c r="CI994"/>
      <c r="CJ994"/>
      <c r="CK994"/>
      <c r="CL994"/>
      <c r="CM994"/>
      <c r="CN994"/>
      <c r="CO994"/>
      <c r="CP994"/>
      <c r="CQ994"/>
      <c r="CR994"/>
      <c r="CS994"/>
      <c r="CT994"/>
      <c r="CU994"/>
      <c r="CV994"/>
      <c r="CW994"/>
      <c r="CX994"/>
      <c r="CY994"/>
      <c r="CZ994"/>
      <c r="DA994"/>
    </row>
    <row r="995" spans="1:105" x14ac:dyDescent="0.2">
      <c r="A995" s="56"/>
      <c r="B995" s="56"/>
      <c r="C995" s="56"/>
      <c r="D995" s="56"/>
      <c r="E995" s="56"/>
      <c r="F995" s="56"/>
      <c r="G995" s="56"/>
      <c r="H995" s="56"/>
      <c r="I995" s="56"/>
      <c r="J995" s="56"/>
      <c r="K995" s="56"/>
      <c r="L995" s="56"/>
      <c r="M995" s="56"/>
      <c r="N995" s="56"/>
      <c r="O995" s="56"/>
      <c r="P995" s="56"/>
      <c r="Q995" s="56"/>
      <c r="R995" s="56"/>
      <c r="S995" s="56"/>
      <c r="T995" s="56"/>
      <c r="U995" s="56"/>
      <c r="V995" s="56"/>
      <c r="W995" s="56"/>
      <c r="X995" s="56"/>
      <c r="Y995" s="56"/>
      <c r="Z995" s="56"/>
      <c r="AA995"/>
      <c r="AB995"/>
      <c r="AC995"/>
      <c r="AD995"/>
      <c r="AE995"/>
      <c r="AF995"/>
      <c r="AG995"/>
      <c r="AH995"/>
      <c r="AI995"/>
      <c r="AJ995"/>
      <c r="AK995"/>
      <c r="AL995"/>
      <c r="AM995"/>
      <c r="AN995"/>
      <c r="AO995"/>
      <c r="AP995"/>
      <c r="AQ995"/>
      <c r="AR995"/>
      <c r="AS995"/>
      <c r="AT995"/>
      <c r="AU995"/>
      <c r="AV995"/>
      <c r="AW995"/>
      <c r="AX995"/>
      <c r="AY995"/>
      <c r="AZ995"/>
      <c r="BA995"/>
      <c r="BB995"/>
      <c r="BC995"/>
      <c r="BD995"/>
      <c r="BE995"/>
      <c r="BF995"/>
      <c r="BG995"/>
      <c r="BH995"/>
      <c r="BI995"/>
      <c r="BJ995"/>
      <c r="BK995"/>
      <c r="BL995"/>
      <c r="BM995"/>
      <c r="BN995"/>
      <c r="BO995"/>
      <c r="BP995"/>
      <c r="BQ995"/>
      <c r="BR995"/>
      <c r="BS995"/>
      <c r="BT995"/>
      <c r="BU995"/>
      <c r="BV995"/>
      <c r="BW995"/>
      <c r="BX995"/>
      <c r="BY995"/>
      <c r="BZ995"/>
      <c r="CA995"/>
      <c r="CB995"/>
      <c r="CC995"/>
      <c r="CD995"/>
      <c r="CE995"/>
      <c r="CF995"/>
      <c r="CG995"/>
      <c r="CH995"/>
      <c r="CI995"/>
      <c r="CJ995"/>
      <c r="CK995"/>
      <c r="CL995"/>
      <c r="CM995"/>
      <c r="CN995"/>
      <c r="CO995"/>
      <c r="CP995"/>
      <c r="CQ995"/>
      <c r="CR995"/>
      <c r="CS995"/>
      <c r="CT995"/>
      <c r="CU995"/>
      <c r="CV995"/>
      <c r="CW995"/>
      <c r="CX995"/>
      <c r="CY995"/>
      <c r="CZ995"/>
      <c r="DA995"/>
    </row>
    <row r="996" spans="1:105" x14ac:dyDescent="0.2">
      <c r="A996" s="56"/>
      <c r="B996" s="56"/>
      <c r="C996" s="56"/>
      <c r="D996" s="56"/>
      <c r="E996" s="56"/>
      <c r="F996" s="56"/>
      <c r="G996" s="56"/>
      <c r="H996" s="56"/>
      <c r="I996" s="56"/>
      <c r="J996" s="56"/>
      <c r="K996" s="56"/>
      <c r="L996" s="56"/>
      <c r="M996" s="56"/>
      <c r="N996" s="56"/>
      <c r="O996" s="56"/>
      <c r="P996" s="56"/>
      <c r="Q996" s="56"/>
      <c r="R996" s="56"/>
      <c r="S996" s="56"/>
      <c r="T996" s="56"/>
      <c r="U996" s="56"/>
      <c r="V996" s="56"/>
      <c r="W996" s="56"/>
      <c r="X996" s="56"/>
      <c r="Y996" s="56"/>
      <c r="Z996" s="56"/>
      <c r="AA996"/>
      <c r="AB996"/>
      <c r="AC996"/>
      <c r="AD996"/>
      <c r="AE996"/>
      <c r="AF996"/>
      <c r="AG996"/>
      <c r="AH996"/>
      <c r="AI996"/>
      <c r="AJ996"/>
      <c r="AK996"/>
      <c r="AL996"/>
      <c r="AM996"/>
      <c r="AN996"/>
      <c r="AO996"/>
      <c r="AP996"/>
      <c r="AQ996"/>
      <c r="AR996"/>
      <c r="AS996"/>
      <c r="AT996"/>
      <c r="AU996"/>
      <c r="AV996"/>
      <c r="AW996"/>
      <c r="AX996"/>
      <c r="AY996"/>
      <c r="AZ996"/>
      <c r="BA996"/>
      <c r="BB996"/>
      <c r="BC996"/>
      <c r="BD996"/>
      <c r="BE996"/>
      <c r="BF996"/>
      <c r="BG996"/>
      <c r="BH996"/>
      <c r="BI996"/>
      <c r="BJ996"/>
      <c r="BK996"/>
      <c r="BL996"/>
      <c r="BM996"/>
      <c r="BN996"/>
      <c r="BO996"/>
      <c r="BP996"/>
      <c r="BQ996"/>
      <c r="BR996"/>
      <c r="BS996"/>
      <c r="BT996"/>
      <c r="BU996"/>
      <c r="BV996"/>
      <c r="BW996"/>
      <c r="BX996"/>
      <c r="BY996"/>
      <c r="BZ996"/>
      <c r="CA996"/>
      <c r="CB996"/>
      <c r="CC996"/>
      <c r="CD996"/>
      <c r="CE996"/>
      <c r="CF996"/>
      <c r="CG996"/>
      <c r="CH996"/>
      <c r="CI996"/>
      <c r="CJ996"/>
      <c r="CK996"/>
      <c r="CL996"/>
      <c r="CM996"/>
      <c r="CN996"/>
      <c r="CO996"/>
      <c r="CP996"/>
      <c r="CQ996"/>
      <c r="CR996"/>
      <c r="CS996"/>
      <c r="CT996"/>
      <c r="CU996"/>
      <c r="CV996"/>
      <c r="CW996"/>
      <c r="CX996"/>
      <c r="CY996"/>
      <c r="CZ996"/>
      <c r="DA996"/>
    </row>
    <row r="997" spans="1:105" x14ac:dyDescent="0.2">
      <c r="A997" s="56"/>
      <c r="B997" s="56"/>
      <c r="C997" s="56"/>
      <c r="D997" s="56"/>
      <c r="E997" s="56"/>
      <c r="F997" s="56"/>
      <c r="G997" s="56"/>
      <c r="H997" s="56"/>
      <c r="I997" s="56"/>
      <c r="J997" s="56"/>
      <c r="K997" s="56"/>
      <c r="L997" s="56"/>
      <c r="M997" s="56"/>
      <c r="N997" s="56"/>
      <c r="O997" s="56"/>
      <c r="P997" s="56"/>
      <c r="Q997" s="56"/>
      <c r="R997" s="56"/>
      <c r="S997" s="56"/>
      <c r="T997" s="56"/>
      <c r="U997" s="56"/>
      <c r="V997" s="56"/>
      <c r="W997" s="56"/>
      <c r="X997" s="56"/>
      <c r="Y997" s="56"/>
      <c r="Z997" s="56"/>
      <c r="AA997"/>
      <c r="AB997"/>
      <c r="AC997"/>
      <c r="AD997"/>
      <c r="AE997"/>
      <c r="AF997"/>
      <c r="AG997"/>
      <c r="AH997"/>
      <c r="AI997"/>
      <c r="AJ997"/>
      <c r="AK997"/>
      <c r="AL997"/>
      <c r="AM997"/>
      <c r="AN997"/>
      <c r="AO997"/>
      <c r="AP997"/>
      <c r="AQ997"/>
      <c r="AR997"/>
      <c r="AS997"/>
      <c r="AT997"/>
      <c r="AU997"/>
      <c r="AV997"/>
      <c r="AW997"/>
      <c r="AX997"/>
      <c r="AY997"/>
      <c r="AZ997"/>
      <c r="BA997"/>
      <c r="BB997"/>
      <c r="BC997"/>
      <c r="BD997"/>
      <c r="BE997"/>
      <c r="BF997"/>
      <c r="BG997"/>
      <c r="BH997"/>
      <c r="BI997"/>
      <c r="BJ997"/>
      <c r="BK997"/>
      <c r="BL997"/>
      <c r="BM997"/>
      <c r="BN997"/>
      <c r="BO997"/>
      <c r="BP997"/>
      <c r="BQ997"/>
      <c r="BR997"/>
      <c r="BS997"/>
      <c r="BT997"/>
      <c r="BU997"/>
      <c r="BV997"/>
      <c r="BW997"/>
      <c r="BX997"/>
      <c r="BY997"/>
      <c r="BZ997"/>
      <c r="CA997"/>
      <c r="CB997"/>
      <c r="CC997"/>
      <c r="CD997"/>
      <c r="CE997"/>
      <c r="CF997"/>
      <c r="CG997"/>
      <c r="CH997"/>
      <c r="CI997"/>
      <c r="CJ997"/>
      <c r="CK997"/>
      <c r="CL997"/>
      <c r="CM997"/>
      <c r="CN997"/>
      <c r="CO997"/>
      <c r="CP997"/>
      <c r="CQ997"/>
      <c r="CR997"/>
      <c r="CS997"/>
      <c r="CT997"/>
      <c r="CU997"/>
      <c r="CV997"/>
      <c r="CW997"/>
      <c r="CX997"/>
      <c r="CY997"/>
      <c r="CZ997"/>
      <c r="DA997"/>
    </row>
    <row r="998" spans="1:105" x14ac:dyDescent="0.2">
      <c r="A998" s="56"/>
      <c r="B998" s="56"/>
      <c r="C998" s="56"/>
      <c r="D998" s="56"/>
      <c r="E998" s="56"/>
      <c r="F998" s="56"/>
      <c r="G998" s="56"/>
      <c r="H998" s="56"/>
      <c r="I998" s="56"/>
      <c r="J998" s="56"/>
      <c r="K998" s="56"/>
      <c r="L998" s="56"/>
      <c r="M998" s="56"/>
      <c r="N998" s="56"/>
      <c r="O998" s="56"/>
      <c r="P998" s="56"/>
      <c r="Q998" s="56"/>
      <c r="R998" s="56"/>
      <c r="S998" s="56"/>
      <c r="T998" s="56"/>
      <c r="U998" s="56"/>
      <c r="V998" s="56"/>
      <c r="W998" s="56"/>
      <c r="X998" s="56"/>
      <c r="Y998" s="56"/>
      <c r="Z998" s="56"/>
      <c r="AA998"/>
      <c r="AB998"/>
      <c r="AC998"/>
      <c r="AD998"/>
      <c r="AE998"/>
      <c r="AF998"/>
      <c r="AG998"/>
      <c r="AH998"/>
      <c r="AI998"/>
      <c r="AJ998"/>
      <c r="AK998"/>
      <c r="AL998"/>
      <c r="AM998"/>
      <c r="AN998"/>
      <c r="AO998"/>
      <c r="AP998"/>
      <c r="AQ998"/>
      <c r="AR998"/>
      <c r="AS998"/>
      <c r="AT998"/>
      <c r="AU998"/>
      <c r="AV998"/>
      <c r="AW998"/>
      <c r="AX998"/>
      <c r="AY998"/>
      <c r="AZ998"/>
      <c r="BA998"/>
      <c r="BB998"/>
      <c r="BC998"/>
      <c r="BD998"/>
      <c r="BE998"/>
      <c r="BF998"/>
      <c r="BG998"/>
      <c r="BH998"/>
      <c r="BI998"/>
      <c r="BJ998"/>
      <c r="BK998"/>
      <c r="BL998"/>
      <c r="BM998"/>
      <c r="BN998"/>
      <c r="BO998"/>
      <c r="BP998"/>
      <c r="BQ998"/>
      <c r="BR998"/>
      <c r="BS998"/>
      <c r="BT998"/>
      <c r="BU998"/>
      <c r="BV998"/>
      <c r="BW998"/>
      <c r="BX998"/>
      <c r="BY998"/>
      <c r="BZ998"/>
      <c r="CA998"/>
      <c r="CB998"/>
      <c r="CC998"/>
      <c r="CD998"/>
      <c r="CE998"/>
      <c r="CF998"/>
      <c r="CG998"/>
      <c r="CH998"/>
      <c r="CI998"/>
      <c r="CJ998"/>
      <c r="CK998"/>
      <c r="CL998"/>
      <c r="CM998"/>
      <c r="CN998"/>
      <c r="CO998"/>
      <c r="CP998"/>
      <c r="CQ998"/>
      <c r="CR998"/>
      <c r="CS998"/>
      <c r="CT998"/>
      <c r="CU998"/>
      <c r="CV998"/>
      <c r="CW998"/>
      <c r="CX998"/>
      <c r="CY998"/>
      <c r="CZ998"/>
      <c r="DA998"/>
    </row>
    <row r="999" spans="1:105" x14ac:dyDescent="0.2">
      <c r="A999" s="56"/>
      <c r="B999" s="56"/>
      <c r="C999" s="56"/>
      <c r="D999" s="56"/>
      <c r="E999" s="56"/>
      <c r="F999" s="56"/>
      <c r="G999" s="56"/>
      <c r="H999" s="56"/>
      <c r="I999" s="56"/>
      <c r="J999" s="56"/>
      <c r="K999" s="56"/>
      <c r="L999" s="56"/>
      <c r="M999" s="56"/>
      <c r="N999" s="56"/>
      <c r="O999" s="56"/>
      <c r="P999" s="56"/>
      <c r="Q999" s="56"/>
      <c r="R999" s="56"/>
      <c r="S999" s="56"/>
      <c r="T999" s="56"/>
      <c r="U999" s="56"/>
      <c r="V999" s="56"/>
      <c r="W999" s="56"/>
      <c r="X999" s="56"/>
      <c r="Y999" s="56"/>
      <c r="Z999" s="56"/>
      <c r="AA999"/>
      <c r="AB999"/>
      <c r="AC999"/>
      <c r="AD999"/>
      <c r="AE999"/>
      <c r="AF999"/>
      <c r="AG999"/>
      <c r="AH999"/>
      <c r="AI999"/>
      <c r="AJ999"/>
      <c r="AK999"/>
      <c r="AL999"/>
      <c r="AM999"/>
      <c r="AN999"/>
      <c r="AO999"/>
      <c r="AP999"/>
      <c r="AQ999"/>
      <c r="AR999"/>
      <c r="AS999"/>
      <c r="AT999"/>
      <c r="AU999"/>
      <c r="AV999"/>
      <c r="AW999"/>
      <c r="AX999"/>
      <c r="AY999"/>
      <c r="AZ999"/>
      <c r="BA999"/>
      <c r="BB999"/>
      <c r="BC999"/>
      <c r="BD999"/>
      <c r="BE999"/>
      <c r="BF999"/>
      <c r="BG999"/>
      <c r="BH999"/>
      <c r="BI999"/>
      <c r="BJ999"/>
      <c r="BK999"/>
      <c r="BL999"/>
      <c r="BM999"/>
      <c r="BN999"/>
      <c r="BO999"/>
      <c r="BP999"/>
      <c r="BQ999"/>
      <c r="BR999"/>
      <c r="BS999"/>
      <c r="BT999"/>
      <c r="BU999"/>
      <c r="BV999"/>
      <c r="BW999"/>
      <c r="BX999"/>
      <c r="BY999"/>
      <c r="BZ999"/>
      <c r="CA999"/>
      <c r="CB999"/>
      <c r="CC999"/>
      <c r="CD999"/>
      <c r="CE999"/>
      <c r="CF999"/>
      <c r="CG999"/>
      <c r="CH999"/>
      <c r="CI999"/>
      <c r="CJ999"/>
      <c r="CK999"/>
      <c r="CL999"/>
      <c r="CM999"/>
      <c r="CN999"/>
      <c r="CO999"/>
      <c r="CP999"/>
      <c r="CQ999"/>
      <c r="CR999"/>
      <c r="CS999"/>
      <c r="CT999"/>
      <c r="CU999"/>
      <c r="CV999"/>
      <c r="CW999"/>
      <c r="CX999"/>
      <c r="CY999"/>
      <c r="CZ999"/>
      <c r="DA999"/>
    </row>
    <row r="1000" spans="1:105" x14ac:dyDescent="0.2">
      <c r="A1000" s="56"/>
      <c r="B1000" s="56"/>
      <c r="C1000" s="56"/>
      <c r="D1000" s="56"/>
      <c r="E1000" s="56"/>
      <c r="F1000" s="56"/>
      <c r="G1000" s="56"/>
      <c r="H1000" s="56"/>
      <c r="I1000" s="56"/>
      <c r="J1000" s="56"/>
      <c r="K1000" s="56"/>
      <c r="L1000" s="56"/>
      <c r="M1000" s="56"/>
      <c r="N1000" s="56"/>
      <c r="O1000" s="56"/>
      <c r="P1000" s="56"/>
      <c r="Q1000" s="56"/>
      <c r="R1000" s="56"/>
      <c r="S1000" s="56"/>
      <c r="T1000" s="56"/>
      <c r="U1000" s="56"/>
      <c r="V1000" s="56"/>
      <c r="W1000" s="56"/>
      <c r="X1000" s="56"/>
      <c r="Y1000" s="56"/>
      <c r="Z1000" s="56"/>
      <c r="AA1000"/>
      <c r="AB1000"/>
      <c r="AC1000"/>
      <c r="AD1000"/>
      <c r="AE1000"/>
      <c r="AF1000"/>
      <c r="AG1000"/>
      <c r="AH1000"/>
      <c r="AI1000"/>
      <c r="AJ1000"/>
      <c r="AK1000"/>
      <c r="AL1000"/>
      <c r="AM1000"/>
      <c r="AN1000"/>
      <c r="AO1000"/>
      <c r="AP1000"/>
      <c r="AQ1000"/>
      <c r="AR1000"/>
      <c r="AS1000"/>
      <c r="AT1000"/>
      <c r="AU1000"/>
      <c r="AV1000"/>
      <c r="AW1000"/>
      <c r="AX1000"/>
      <c r="AY1000"/>
      <c r="AZ1000"/>
      <c r="BA1000"/>
      <c r="BB1000"/>
      <c r="BC1000"/>
      <c r="BD1000"/>
      <c r="BE1000"/>
      <c r="BF1000"/>
      <c r="BG1000"/>
      <c r="BH1000"/>
      <c r="BI1000"/>
      <c r="BJ1000"/>
      <c r="BK1000"/>
      <c r="BL1000"/>
      <c r="BM1000"/>
      <c r="BN1000"/>
      <c r="BO1000"/>
      <c r="BP1000"/>
      <c r="BQ1000"/>
      <c r="BR1000"/>
      <c r="BS1000"/>
      <c r="BT1000"/>
      <c r="BU1000"/>
      <c r="BV1000"/>
      <c r="BW1000"/>
      <c r="BX1000"/>
      <c r="BY1000"/>
      <c r="BZ1000"/>
      <c r="CA1000"/>
      <c r="CB1000"/>
      <c r="CC1000"/>
      <c r="CD1000"/>
      <c r="CE1000"/>
      <c r="CF1000"/>
      <c r="CG1000"/>
      <c r="CH1000"/>
      <c r="CI1000"/>
      <c r="CJ1000"/>
      <c r="CK1000"/>
      <c r="CL1000"/>
      <c r="CM1000"/>
      <c r="CN1000"/>
      <c r="CO1000"/>
      <c r="CP1000"/>
      <c r="CQ1000"/>
      <c r="CR1000"/>
      <c r="CS1000"/>
      <c r="CT1000"/>
      <c r="CU1000"/>
      <c r="CV1000"/>
      <c r="CW1000"/>
      <c r="CX1000"/>
      <c r="CY1000"/>
      <c r="CZ1000"/>
      <c r="DA1000"/>
    </row>
    <row r="1001" spans="1:105" x14ac:dyDescent="0.2">
      <c r="A1001" s="56"/>
      <c r="B1001" s="56"/>
      <c r="C1001" s="56"/>
      <c r="D1001" s="56"/>
      <c r="E1001" s="56"/>
      <c r="F1001" s="56"/>
      <c r="G1001" s="56"/>
      <c r="H1001" s="56"/>
      <c r="I1001" s="56"/>
      <c r="J1001" s="56"/>
      <c r="K1001" s="56"/>
      <c r="L1001" s="56"/>
      <c r="M1001" s="56"/>
      <c r="N1001" s="56"/>
      <c r="O1001" s="56"/>
      <c r="P1001" s="56"/>
      <c r="Q1001" s="56"/>
      <c r="R1001" s="56"/>
      <c r="S1001" s="56"/>
      <c r="T1001" s="56"/>
      <c r="U1001" s="56"/>
      <c r="V1001" s="56"/>
      <c r="W1001" s="56"/>
      <c r="X1001" s="56"/>
      <c r="Y1001" s="56"/>
      <c r="Z1001" s="56"/>
      <c r="AA1001"/>
      <c r="AB1001"/>
      <c r="AC1001"/>
      <c r="AD1001"/>
      <c r="AE1001"/>
      <c r="AF1001"/>
      <c r="AG1001"/>
      <c r="AH1001"/>
      <c r="AI1001"/>
      <c r="AJ1001"/>
      <c r="AK1001"/>
      <c r="AL1001"/>
      <c r="AM1001"/>
      <c r="AN1001"/>
      <c r="AO1001"/>
      <c r="AP1001"/>
      <c r="AQ1001"/>
      <c r="AR1001"/>
      <c r="AS1001"/>
      <c r="AT1001"/>
      <c r="AU1001"/>
      <c r="AV1001"/>
      <c r="AW1001"/>
      <c r="AX1001"/>
      <c r="AY1001"/>
      <c r="AZ1001"/>
      <c r="BA1001"/>
      <c r="BB1001"/>
      <c r="BC1001"/>
      <c r="BD1001"/>
      <c r="BE1001"/>
      <c r="BF1001"/>
      <c r="BG1001"/>
      <c r="BH1001"/>
      <c r="BI1001"/>
      <c r="BJ1001"/>
      <c r="BK1001"/>
      <c r="BL1001"/>
      <c r="BM1001"/>
      <c r="BN1001"/>
      <c r="BO1001"/>
      <c r="BP1001"/>
      <c r="BQ1001"/>
      <c r="BR1001"/>
      <c r="BS1001"/>
      <c r="BT1001"/>
      <c r="BU1001"/>
      <c r="BV1001"/>
      <c r="BW1001"/>
      <c r="BX1001"/>
      <c r="BY1001"/>
      <c r="BZ1001"/>
      <c r="CA1001"/>
      <c r="CB1001"/>
      <c r="CC1001"/>
      <c r="CD1001"/>
      <c r="CE1001"/>
      <c r="CF1001"/>
      <c r="CG1001"/>
      <c r="CH1001"/>
      <c r="CI1001"/>
      <c r="CJ1001"/>
      <c r="CK1001"/>
      <c r="CL1001"/>
      <c r="CM1001"/>
      <c r="CN1001"/>
      <c r="CO1001"/>
      <c r="CP1001"/>
      <c r="CQ1001"/>
      <c r="CR1001"/>
      <c r="CS1001"/>
      <c r="CT1001"/>
      <c r="CU1001"/>
      <c r="CV1001"/>
      <c r="CW1001"/>
      <c r="CX1001"/>
      <c r="CY1001"/>
      <c r="CZ1001"/>
      <c r="DA1001"/>
    </row>
    <row r="1002" spans="1:105" x14ac:dyDescent="0.2">
      <c r="A1002" s="56"/>
      <c r="B1002" s="56"/>
      <c r="C1002" s="56"/>
      <c r="D1002" s="56"/>
      <c r="E1002" s="56"/>
      <c r="F1002" s="56"/>
      <c r="G1002" s="56"/>
      <c r="H1002" s="56"/>
      <c r="I1002" s="56"/>
      <c r="J1002" s="56"/>
      <c r="K1002" s="56"/>
      <c r="L1002" s="56"/>
      <c r="M1002" s="56"/>
      <c r="N1002" s="56"/>
      <c r="O1002" s="56"/>
      <c r="P1002" s="56"/>
      <c r="Q1002" s="56"/>
      <c r="R1002" s="56"/>
      <c r="S1002" s="56"/>
      <c r="T1002" s="56"/>
      <c r="U1002" s="56"/>
      <c r="V1002" s="56"/>
      <c r="W1002" s="56"/>
      <c r="X1002" s="56"/>
      <c r="Y1002" s="56"/>
      <c r="Z1002" s="56"/>
      <c r="AA1002"/>
      <c r="AB1002"/>
      <c r="AC1002"/>
      <c r="AD1002"/>
      <c r="AE1002"/>
      <c r="AF1002"/>
      <c r="AG1002"/>
      <c r="AH1002"/>
      <c r="AI1002"/>
      <c r="AJ1002"/>
      <c r="AK1002"/>
      <c r="AL1002"/>
      <c r="AM1002"/>
      <c r="AN1002"/>
      <c r="AO1002"/>
      <c r="AP1002"/>
      <c r="AQ1002"/>
      <c r="AR1002"/>
      <c r="AS1002"/>
      <c r="AT1002"/>
      <c r="AU1002"/>
      <c r="AV1002"/>
      <c r="AW1002"/>
      <c r="AX1002"/>
      <c r="AY1002"/>
      <c r="AZ1002"/>
      <c r="BA1002"/>
      <c r="BB1002"/>
      <c r="BC1002"/>
      <c r="BD1002"/>
      <c r="BE1002"/>
      <c r="BF1002"/>
      <c r="BG1002"/>
      <c r="BH1002"/>
      <c r="BI1002"/>
      <c r="BJ1002"/>
      <c r="BK1002"/>
      <c r="BL1002"/>
      <c r="BM1002"/>
      <c r="BN1002"/>
      <c r="BO1002"/>
      <c r="BP1002"/>
      <c r="BQ1002"/>
      <c r="BR1002"/>
      <c r="BS1002"/>
      <c r="BT1002"/>
      <c r="BU1002"/>
      <c r="BV1002"/>
      <c r="BW1002"/>
      <c r="BX1002"/>
      <c r="BY1002"/>
      <c r="BZ1002"/>
      <c r="CA1002"/>
      <c r="CB1002"/>
      <c r="CC1002"/>
      <c r="CD1002"/>
      <c r="CE1002"/>
      <c r="CF1002"/>
      <c r="CG1002"/>
      <c r="CH1002"/>
      <c r="CI1002"/>
      <c r="CJ1002"/>
      <c r="CK1002"/>
      <c r="CL1002"/>
      <c r="CM1002"/>
      <c r="CN1002"/>
      <c r="CO1002"/>
      <c r="CP1002"/>
      <c r="CQ1002"/>
      <c r="CR1002"/>
      <c r="CS1002"/>
      <c r="CT1002"/>
      <c r="CU1002"/>
      <c r="CV1002"/>
      <c r="CW1002"/>
      <c r="CX1002"/>
      <c r="CY1002"/>
      <c r="CZ1002"/>
      <c r="DA1002"/>
    </row>
    <row r="1003" spans="1:105" x14ac:dyDescent="0.2">
      <c r="A1003" s="56"/>
      <c r="B1003" s="56"/>
      <c r="C1003" s="56"/>
      <c r="D1003" s="56"/>
      <c r="E1003" s="56"/>
      <c r="F1003" s="56"/>
      <c r="G1003" s="56"/>
      <c r="H1003" s="56"/>
      <c r="I1003" s="56"/>
      <c r="J1003" s="56"/>
      <c r="K1003" s="56"/>
      <c r="L1003" s="56"/>
      <c r="M1003" s="56"/>
      <c r="N1003" s="56"/>
      <c r="O1003" s="56"/>
      <c r="P1003" s="56"/>
      <c r="Q1003" s="56"/>
      <c r="R1003" s="56"/>
      <c r="S1003" s="56"/>
      <c r="T1003" s="56"/>
      <c r="U1003" s="56"/>
      <c r="V1003" s="56"/>
      <c r="W1003" s="56"/>
      <c r="X1003" s="56"/>
      <c r="Y1003" s="56"/>
      <c r="Z1003" s="56"/>
      <c r="AA1003"/>
      <c r="AB1003"/>
      <c r="AC1003"/>
      <c r="AD1003"/>
      <c r="AE1003"/>
      <c r="AF1003"/>
      <c r="AG1003"/>
      <c r="AH1003"/>
      <c r="AI1003"/>
      <c r="AJ1003"/>
      <c r="AK1003"/>
      <c r="AL1003"/>
      <c r="AM1003"/>
      <c r="AN1003"/>
      <c r="AO1003"/>
      <c r="AP1003"/>
      <c r="AQ1003"/>
      <c r="AR1003"/>
      <c r="AS1003"/>
      <c r="AT1003"/>
      <c r="AU1003"/>
      <c r="AV1003"/>
      <c r="AW1003"/>
      <c r="AX1003"/>
      <c r="AY1003"/>
      <c r="AZ1003"/>
      <c r="BA1003"/>
      <c r="BB1003"/>
      <c r="BC1003"/>
      <c r="BD1003"/>
      <c r="BE1003"/>
      <c r="BF1003"/>
      <c r="BG1003"/>
      <c r="BH1003"/>
      <c r="BI1003"/>
      <c r="BJ1003"/>
      <c r="BK1003"/>
      <c r="BL1003"/>
      <c r="BM1003"/>
      <c r="BN1003"/>
      <c r="BO1003"/>
      <c r="BP1003"/>
      <c r="BQ1003"/>
      <c r="BR1003"/>
      <c r="BS1003"/>
      <c r="BT1003"/>
      <c r="BU1003"/>
      <c r="BV1003"/>
      <c r="BW1003"/>
      <c r="BX1003"/>
      <c r="BY1003"/>
      <c r="BZ1003"/>
      <c r="CA1003"/>
      <c r="CB1003"/>
      <c r="CC1003"/>
      <c r="CD1003"/>
      <c r="CE1003"/>
      <c r="CF1003"/>
      <c r="CG1003"/>
      <c r="CH1003"/>
      <c r="CI1003"/>
      <c r="CJ1003"/>
      <c r="CK1003"/>
      <c r="CL1003"/>
      <c r="CM1003"/>
      <c r="CN1003"/>
      <c r="CO1003"/>
      <c r="CP1003"/>
      <c r="CQ1003"/>
      <c r="CR1003"/>
      <c r="CS1003"/>
      <c r="CT1003"/>
      <c r="CU1003"/>
      <c r="CV1003"/>
      <c r="CW1003"/>
      <c r="CX1003"/>
      <c r="CY1003"/>
      <c r="CZ1003"/>
      <c r="DA1003"/>
    </row>
    <row r="1004" spans="1:105" x14ac:dyDescent="0.2">
      <c r="A1004" s="56"/>
      <c r="B1004" s="56"/>
      <c r="C1004" s="56"/>
      <c r="D1004" s="56"/>
      <c r="E1004" s="56"/>
      <c r="F1004" s="56"/>
      <c r="G1004" s="56"/>
      <c r="H1004" s="56"/>
      <c r="I1004" s="56"/>
      <c r="J1004" s="56"/>
      <c r="K1004" s="56"/>
      <c r="L1004" s="56"/>
      <c r="M1004" s="56"/>
      <c r="N1004" s="56"/>
      <c r="O1004" s="56"/>
      <c r="P1004" s="56"/>
      <c r="Q1004" s="56"/>
      <c r="R1004" s="56"/>
      <c r="S1004" s="56"/>
      <c r="T1004" s="56"/>
      <c r="U1004" s="56"/>
      <c r="V1004" s="56"/>
      <c r="W1004" s="56"/>
      <c r="X1004" s="56"/>
      <c r="Y1004" s="56"/>
      <c r="Z1004" s="56"/>
      <c r="AA1004"/>
      <c r="AB1004"/>
      <c r="AC1004"/>
      <c r="AD1004"/>
      <c r="AE1004"/>
      <c r="AF1004"/>
      <c r="AG1004"/>
      <c r="AH1004"/>
      <c r="AI1004"/>
      <c r="AJ1004"/>
      <c r="AK1004"/>
      <c r="AL1004"/>
      <c r="AM1004"/>
      <c r="AN1004"/>
      <c r="AO1004"/>
      <c r="AP1004"/>
      <c r="AQ1004"/>
      <c r="AR1004"/>
      <c r="AS1004"/>
      <c r="AT1004"/>
      <c r="AU1004"/>
      <c r="AV1004"/>
      <c r="AW1004"/>
      <c r="AX1004"/>
      <c r="AY1004"/>
      <c r="AZ1004"/>
      <c r="BA1004"/>
      <c r="BB1004"/>
      <c r="BC1004"/>
      <c r="BD1004"/>
      <c r="BE1004"/>
      <c r="BF1004"/>
      <c r="BG1004"/>
      <c r="BH1004"/>
      <c r="BI1004"/>
      <c r="BJ1004"/>
      <c r="BK1004"/>
      <c r="BL1004"/>
      <c r="BM1004"/>
      <c r="BN1004"/>
      <c r="BO1004"/>
      <c r="BP1004"/>
      <c r="BQ1004"/>
      <c r="BR1004"/>
      <c r="BS1004"/>
      <c r="BT1004"/>
      <c r="BU1004"/>
      <c r="BV1004"/>
      <c r="BW1004"/>
      <c r="BX1004"/>
      <c r="BY1004"/>
      <c r="BZ1004"/>
      <c r="CA1004"/>
      <c r="CB1004"/>
      <c r="CC1004"/>
      <c r="CD1004"/>
      <c r="CE1004"/>
      <c r="CF1004"/>
      <c r="CG1004"/>
      <c r="CH1004"/>
      <c r="CI1004"/>
      <c r="CJ1004"/>
      <c r="CK1004"/>
      <c r="CL1004"/>
      <c r="CM1004"/>
      <c r="CN1004"/>
      <c r="CO1004"/>
      <c r="CP1004"/>
      <c r="CQ1004"/>
      <c r="CR1004"/>
      <c r="CS1004"/>
      <c r="CT1004"/>
      <c r="CU1004"/>
      <c r="CV1004"/>
      <c r="CW1004"/>
      <c r="CX1004"/>
      <c r="CY1004"/>
      <c r="CZ1004"/>
      <c r="DA1004"/>
    </row>
    <row r="1005" spans="1:105" x14ac:dyDescent="0.2">
      <c r="A1005" s="56"/>
      <c r="B1005" s="56"/>
      <c r="C1005" s="56"/>
      <c r="D1005" s="56"/>
      <c r="E1005" s="56"/>
      <c r="F1005" s="56"/>
      <c r="G1005" s="56"/>
      <c r="H1005" s="56"/>
      <c r="I1005" s="56"/>
      <c r="J1005" s="56"/>
      <c r="K1005" s="56"/>
      <c r="L1005" s="56"/>
      <c r="M1005" s="56"/>
      <c r="N1005" s="56"/>
      <c r="O1005" s="56"/>
      <c r="P1005" s="56"/>
      <c r="Q1005" s="56"/>
      <c r="R1005" s="56"/>
      <c r="S1005" s="56"/>
      <c r="T1005" s="56"/>
      <c r="U1005" s="56"/>
      <c r="V1005" s="56"/>
      <c r="W1005" s="56"/>
      <c r="X1005" s="56"/>
      <c r="Y1005" s="56"/>
      <c r="Z1005" s="56"/>
      <c r="AA1005"/>
      <c r="AB1005"/>
      <c r="AC1005"/>
      <c r="AD1005"/>
      <c r="AE1005"/>
      <c r="AF1005"/>
      <c r="AG1005"/>
      <c r="AH1005"/>
      <c r="AI1005"/>
      <c r="AJ1005"/>
      <c r="AK1005"/>
      <c r="AL1005"/>
      <c r="AM1005"/>
      <c r="AN1005"/>
      <c r="AO1005"/>
      <c r="AP1005"/>
      <c r="AQ1005"/>
      <c r="AR1005"/>
      <c r="AS1005"/>
      <c r="AT1005"/>
      <c r="AU1005"/>
      <c r="AV1005"/>
      <c r="AW1005"/>
      <c r="AX1005"/>
      <c r="AY1005"/>
      <c r="AZ1005"/>
      <c r="BA1005"/>
      <c r="BB1005"/>
      <c r="BC1005"/>
      <c r="BD1005"/>
      <c r="BE1005"/>
      <c r="BF1005"/>
      <c r="BG1005"/>
      <c r="BH1005"/>
      <c r="BI1005"/>
      <c r="BJ1005"/>
      <c r="BK1005"/>
      <c r="BL1005"/>
      <c r="BM1005"/>
      <c r="BN1005"/>
      <c r="BO1005"/>
      <c r="BP1005"/>
      <c r="BQ1005"/>
      <c r="BR1005"/>
      <c r="BS1005"/>
      <c r="BT1005"/>
      <c r="BU1005"/>
      <c r="BV1005"/>
      <c r="BW1005"/>
      <c r="BX1005"/>
      <c r="BY1005"/>
      <c r="BZ1005"/>
      <c r="CA1005"/>
      <c r="CB1005"/>
      <c r="CC1005"/>
      <c r="CD1005"/>
      <c r="CE1005"/>
      <c r="CF1005"/>
      <c r="CG1005"/>
      <c r="CH1005"/>
      <c r="CI1005"/>
      <c r="CJ1005"/>
      <c r="CK1005"/>
      <c r="CL1005"/>
      <c r="CM1005"/>
      <c r="CN1005"/>
      <c r="CO1005"/>
      <c r="CP1005"/>
      <c r="CQ1005"/>
      <c r="CR1005"/>
      <c r="CS1005"/>
      <c r="CT1005"/>
      <c r="CU1005"/>
      <c r="CV1005"/>
      <c r="CW1005"/>
      <c r="CX1005"/>
      <c r="CY1005"/>
      <c r="CZ1005"/>
      <c r="DA1005"/>
    </row>
    <row r="1006" spans="1:105" x14ac:dyDescent="0.2">
      <c r="A1006" s="56"/>
      <c r="B1006" s="56"/>
      <c r="C1006" s="56"/>
      <c r="D1006" s="56"/>
      <c r="E1006" s="56"/>
      <c r="F1006" s="56"/>
      <c r="G1006" s="56"/>
      <c r="H1006" s="56"/>
      <c r="I1006" s="56"/>
      <c r="J1006" s="56"/>
      <c r="K1006" s="56"/>
      <c r="L1006" s="56"/>
      <c r="M1006" s="56"/>
      <c r="N1006" s="56"/>
      <c r="O1006" s="56"/>
      <c r="P1006" s="56"/>
      <c r="Q1006" s="56"/>
      <c r="R1006" s="56"/>
      <c r="S1006" s="56"/>
      <c r="T1006" s="56"/>
      <c r="U1006" s="56"/>
      <c r="V1006" s="56"/>
      <c r="W1006" s="56"/>
      <c r="X1006" s="56"/>
      <c r="Y1006" s="56"/>
      <c r="Z1006" s="56"/>
      <c r="AA1006"/>
      <c r="AB1006"/>
      <c r="AC1006"/>
      <c r="AD1006"/>
      <c r="AE1006"/>
      <c r="AF1006"/>
      <c r="AG1006"/>
      <c r="AH1006"/>
      <c r="AI1006"/>
      <c r="AJ1006"/>
      <c r="AK1006"/>
      <c r="AL1006"/>
      <c r="AM1006"/>
      <c r="AN1006"/>
      <c r="AO1006"/>
      <c r="AP1006"/>
      <c r="AQ1006"/>
      <c r="AR1006"/>
      <c r="AS1006"/>
      <c r="AT1006"/>
      <c r="AU1006"/>
      <c r="AV1006"/>
      <c r="AW1006"/>
      <c r="AX1006"/>
      <c r="AY1006"/>
      <c r="AZ1006"/>
      <c r="BA1006"/>
      <c r="BB1006"/>
      <c r="BC1006"/>
      <c r="BD1006"/>
      <c r="BE1006"/>
      <c r="BF1006"/>
      <c r="BG1006"/>
      <c r="BH1006"/>
      <c r="BI1006"/>
      <c r="BJ1006"/>
      <c r="BK1006"/>
      <c r="BL1006"/>
      <c r="BM1006"/>
      <c r="BN1006"/>
      <c r="BO1006"/>
      <c r="BP1006"/>
      <c r="BQ1006"/>
      <c r="BR1006"/>
      <c r="BS1006"/>
      <c r="BT1006"/>
      <c r="BU1006"/>
      <c r="BV1006"/>
      <c r="BW1006"/>
      <c r="BX1006"/>
      <c r="BY1006"/>
      <c r="BZ1006"/>
      <c r="CA1006"/>
      <c r="CB1006"/>
      <c r="CC1006"/>
      <c r="CD1006"/>
      <c r="CE1006"/>
      <c r="CF1006"/>
      <c r="CG1006"/>
      <c r="CH1006"/>
      <c r="CI1006"/>
      <c r="CJ1006"/>
      <c r="CK1006"/>
      <c r="CL1006"/>
      <c r="CM1006"/>
      <c r="CN1006"/>
      <c r="CO1006"/>
      <c r="CP1006"/>
      <c r="CQ1006"/>
      <c r="CR1006"/>
      <c r="CS1006"/>
      <c r="CT1006"/>
      <c r="CU1006"/>
      <c r="CV1006"/>
      <c r="CW1006"/>
      <c r="CX1006"/>
      <c r="CY1006"/>
      <c r="CZ1006"/>
      <c r="DA1006"/>
    </row>
    <row r="1007" spans="1:105" x14ac:dyDescent="0.2">
      <c r="A1007" s="56"/>
      <c r="B1007" s="56"/>
      <c r="C1007" s="56"/>
      <c r="D1007" s="56"/>
      <c r="E1007" s="56"/>
      <c r="F1007" s="56"/>
      <c r="G1007" s="56"/>
      <c r="H1007" s="56"/>
      <c r="I1007" s="56"/>
      <c r="J1007" s="56"/>
      <c r="K1007" s="56"/>
      <c r="L1007" s="56"/>
      <c r="M1007" s="56"/>
      <c r="N1007" s="56"/>
      <c r="O1007" s="56"/>
      <c r="P1007" s="56"/>
      <c r="Q1007" s="56"/>
      <c r="R1007" s="56"/>
      <c r="S1007" s="56"/>
      <c r="T1007" s="56"/>
      <c r="U1007" s="56"/>
      <c r="V1007" s="56"/>
      <c r="W1007" s="56"/>
      <c r="X1007" s="56"/>
      <c r="Y1007" s="56"/>
      <c r="Z1007" s="56"/>
      <c r="AA1007"/>
      <c r="AB1007"/>
      <c r="AC1007"/>
      <c r="AD1007"/>
      <c r="AE1007"/>
      <c r="AF1007"/>
      <c r="AG1007"/>
      <c r="AH1007"/>
      <c r="AI1007"/>
      <c r="AJ1007"/>
      <c r="AK1007"/>
      <c r="AL1007"/>
      <c r="AM1007"/>
      <c r="AN1007"/>
      <c r="AO1007"/>
      <c r="AP1007"/>
      <c r="AQ1007"/>
      <c r="AR1007"/>
      <c r="AS1007"/>
      <c r="AT1007"/>
      <c r="AU1007"/>
      <c r="AV1007"/>
      <c r="AW1007"/>
      <c r="AX1007"/>
      <c r="AY1007"/>
      <c r="AZ1007"/>
      <c r="BA1007"/>
      <c r="BB1007"/>
      <c r="BC1007"/>
      <c r="BD1007"/>
      <c r="BE1007"/>
      <c r="BF1007"/>
      <c r="BG1007"/>
      <c r="BH1007"/>
      <c r="BI1007"/>
      <c r="BJ1007"/>
      <c r="BK1007"/>
      <c r="BL1007"/>
      <c r="BM1007"/>
      <c r="BN1007"/>
      <c r="BO1007"/>
      <c r="BP1007"/>
      <c r="BQ1007"/>
      <c r="BR1007"/>
      <c r="BS1007"/>
      <c r="BT1007"/>
      <c r="BU1007"/>
      <c r="BV1007"/>
      <c r="BW1007"/>
      <c r="BX1007"/>
      <c r="BY1007"/>
      <c r="BZ1007"/>
      <c r="CA1007"/>
      <c r="CB1007"/>
      <c r="CC1007"/>
      <c r="CD1007"/>
      <c r="CE1007"/>
      <c r="CF1007"/>
      <c r="CG1007"/>
      <c r="CH1007"/>
      <c r="CI1007"/>
      <c r="CJ1007"/>
      <c r="CK1007"/>
      <c r="CL1007"/>
      <c r="CM1007"/>
      <c r="CN1007"/>
      <c r="CO1007"/>
      <c r="CP1007"/>
      <c r="CQ1007"/>
      <c r="CR1007"/>
      <c r="CS1007"/>
      <c r="CT1007"/>
      <c r="CU1007"/>
      <c r="CV1007"/>
      <c r="CW1007"/>
      <c r="CX1007"/>
      <c r="CY1007"/>
      <c r="CZ1007"/>
      <c r="DA1007"/>
    </row>
    <row r="1008" spans="1:105" x14ac:dyDescent="0.2">
      <c r="A1008" s="56"/>
      <c r="B1008" s="56"/>
      <c r="C1008" s="56"/>
      <c r="D1008" s="56"/>
      <c r="E1008" s="56"/>
      <c r="F1008" s="56"/>
      <c r="G1008" s="56"/>
      <c r="H1008" s="56"/>
      <c r="I1008" s="56"/>
      <c r="J1008" s="56"/>
      <c r="K1008" s="56"/>
      <c r="L1008" s="56"/>
      <c r="M1008" s="56"/>
      <c r="N1008" s="56"/>
      <c r="O1008" s="56"/>
      <c r="P1008" s="56"/>
      <c r="Q1008" s="56"/>
      <c r="R1008" s="56"/>
      <c r="S1008" s="56"/>
      <c r="T1008" s="56"/>
      <c r="U1008" s="56"/>
      <c r="V1008" s="56"/>
      <c r="W1008" s="56"/>
      <c r="X1008" s="56"/>
      <c r="Y1008" s="56"/>
      <c r="Z1008" s="56"/>
      <c r="AA1008"/>
      <c r="AB1008"/>
      <c r="AC1008"/>
      <c r="AD1008"/>
      <c r="AE1008"/>
      <c r="AF1008"/>
      <c r="AG1008"/>
      <c r="AH1008"/>
      <c r="AI1008"/>
      <c r="AJ1008"/>
      <c r="AK1008"/>
      <c r="AL1008"/>
      <c r="AM1008"/>
      <c r="AN1008"/>
      <c r="AO1008"/>
      <c r="AP1008"/>
      <c r="AQ1008"/>
      <c r="AR1008"/>
      <c r="AS1008"/>
      <c r="AT1008"/>
      <c r="AU1008"/>
      <c r="AV1008"/>
      <c r="AW1008"/>
      <c r="AX1008"/>
      <c r="AY1008"/>
      <c r="AZ1008"/>
      <c r="BA1008"/>
      <c r="BB1008"/>
      <c r="BC1008"/>
      <c r="BD1008"/>
      <c r="BE1008"/>
      <c r="BF1008"/>
      <c r="BG1008"/>
      <c r="BH1008"/>
      <c r="BI1008"/>
      <c r="BJ1008"/>
      <c r="BK1008"/>
      <c r="BL1008"/>
      <c r="BM1008"/>
      <c r="BN1008"/>
      <c r="BO1008"/>
      <c r="BP1008"/>
      <c r="BQ1008"/>
      <c r="BR1008"/>
      <c r="BS1008"/>
      <c r="BT1008"/>
      <c r="BU1008"/>
      <c r="BV1008"/>
      <c r="BW1008"/>
      <c r="BX1008"/>
      <c r="BY1008"/>
      <c r="BZ1008"/>
      <c r="CA1008"/>
      <c r="CB1008"/>
      <c r="CC1008"/>
      <c r="CD1008"/>
      <c r="CE1008"/>
      <c r="CF1008"/>
      <c r="CG1008"/>
      <c r="CH1008"/>
      <c r="CI1008"/>
      <c r="CJ1008"/>
      <c r="CK1008"/>
      <c r="CL1008"/>
      <c r="CM1008"/>
      <c r="CN1008"/>
      <c r="CO1008"/>
      <c r="CP1008"/>
      <c r="CQ1008"/>
      <c r="CR1008"/>
      <c r="CS1008"/>
      <c r="CT1008"/>
      <c r="CU1008"/>
      <c r="CV1008"/>
      <c r="CW1008"/>
      <c r="CX1008"/>
      <c r="CY1008"/>
      <c r="CZ1008"/>
      <c r="DA1008"/>
    </row>
    <row r="1009" spans="1:105" x14ac:dyDescent="0.2">
      <c r="A1009" s="56"/>
      <c r="B1009" s="56"/>
      <c r="C1009" s="56"/>
      <c r="D1009" s="56"/>
      <c r="E1009" s="56"/>
      <c r="F1009" s="56"/>
      <c r="G1009" s="56"/>
      <c r="H1009" s="56"/>
      <c r="I1009" s="56"/>
      <c r="J1009" s="56"/>
      <c r="K1009" s="56"/>
      <c r="L1009" s="56"/>
      <c r="M1009" s="56"/>
      <c r="N1009" s="56"/>
      <c r="O1009" s="56"/>
      <c r="P1009" s="56"/>
      <c r="Q1009" s="56"/>
      <c r="R1009" s="56"/>
      <c r="S1009" s="56"/>
      <c r="T1009" s="56"/>
      <c r="U1009" s="56"/>
      <c r="V1009" s="56"/>
      <c r="W1009" s="56"/>
      <c r="X1009" s="56"/>
      <c r="Y1009" s="56"/>
      <c r="Z1009" s="56"/>
      <c r="AA1009"/>
      <c r="AB1009"/>
      <c r="AC1009"/>
      <c r="AD1009"/>
      <c r="AE1009"/>
      <c r="AF1009"/>
      <c r="AG1009"/>
      <c r="AH1009"/>
      <c r="AI1009"/>
      <c r="AJ1009"/>
      <c r="AK1009"/>
      <c r="AL1009"/>
      <c r="AM1009"/>
      <c r="AN1009"/>
      <c r="AO1009"/>
      <c r="AP1009"/>
      <c r="AQ1009"/>
      <c r="AR1009"/>
      <c r="AS1009"/>
      <c r="AT1009"/>
      <c r="AU1009"/>
      <c r="AV1009"/>
      <c r="AW1009"/>
      <c r="AX1009"/>
      <c r="AY1009"/>
      <c r="AZ1009"/>
      <c r="BA1009"/>
      <c r="BB1009"/>
      <c r="BC1009"/>
      <c r="BD1009"/>
      <c r="BE1009"/>
      <c r="BF1009"/>
      <c r="BG1009"/>
      <c r="BH1009"/>
      <c r="BI1009"/>
      <c r="BJ1009"/>
      <c r="BK1009"/>
      <c r="BL1009"/>
      <c r="BM1009"/>
      <c r="BN1009"/>
      <c r="BO1009"/>
      <c r="BP1009"/>
      <c r="BQ1009"/>
      <c r="BR1009"/>
      <c r="BS1009"/>
      <c r="BT1009"/>
      <c r="BU1009"/>
      <c r="BV1009"/>
      <c r="BW1009"/>
      <c r="BX1009"/>
      <c r="BY1009"/>
      <c r="BZ1009"/>
      <c r="CA1009"/>
      <c r="CB1009"/>
      <c r="CC1009"/>
      <c r="CD1009"/>
      <c r="CE1009"/>
      <c r="CF1009"/>
      <c r="CG1009"/>
      <c r="CH1009"/>
      <c r="CI1009"/>
      <c r="CJ1009"/>
      <c r="CK1009"/>
      <c r="CL1009"/>
      <c r="CM1009"/>
      <c r="CN1009"/>
      <c r="CO1009"/>
      <c r="CP1009"/>
      <c r="CQ1009"/>
      <c r="CR1009"/>
      <c r="CS1009"/>
      <c r="CT1009"/>
      <c r="CU1009"/>
      <c r="CV1009"/>
      <c r="CW1009"/>
      <c r="CX1009"/>
      <c r="CY1009"/>
      <c r="CZ1009"/>
      <c r="DA1009"/>
    </row>
    <row r="1010" spans="1:105" x14ac:dyDescent="0.2">
      <c r="A1010" s="56"/>
      <c r="B1010" s="56"/>
      <c r="C1010" s="56"/>
      <c r="D1010" s="56"/>
      <c r="E1010" s="56"/>
      <c r="F1010" s="56"/>
      <c r="G1010" s="56"/>
      <c r="H1010" s="56"/>
      <c r="I1010" s="56"/>
      <c r="J1010" s="56"/>
      <c r="K1010" s="56"/>
      <c r="L1010" s="56"/>
      <c r="M1010" s="56"/>
      <c r="N1010" s="56"/>
      <c r="O1010" s="56"/>
      <c r="P1010" s="56"/>
      <c r="Q1010" s="56"/>
      <c r="R1010" s="56"/>
      <c r="S1010" s="56"/>
      <c r="T1010" s="56"/>
      <c r="U1010" s="56"/>
      <c r="V1010" s="56"/>
      <c r="W1010" s="56"/>
      <c r="X1010" s="56"/>
      <c r="Y1010" s="56"/>
      <c r="Z1010" s="56"/>
      <c r="AA1010"/>
      <c r="AB1010"/>
      <c r="AC1010"/>
      <c r="AD1010"/>
      <c r="AE1010"/>
      <c r="AF1010"/>
      <c r="AG1010"/>
      <c r="AH1010"/>
      <c r="AI1010"/>
      <c r="AJ1010"/>
      <c r="AK1010"/>
      <c r="AL1010"/>
      <c r="AM1010"/>
      <c r="AN1010"/>
      <c r="AO1010"/>
      <c r="AP1010"/>
      <c r="AQ1010"/>
      <c r="AR1010"/>
      <c r="AS1010"/>
      <c r="AT1010"/>
      <c r="AU1010"/>
      <c r="AV1010"/>
      <c r="AW1010"/>
      <c r="AX1010"/>
      <c r="AY1010"/>
      <c r="AZ1010"/>
      <c r="BA1010"/>
      <c r="BB1010"/>
      <c r="BC1010"/>
      <c r="BD1010"/>
      <c r="BE1010"/>
      <c r="BF1010"/>
      <c r="BG1010"/>
      <c r="BH1010"/>
      <c r="BI1010"/>
      <c r="BJ1010"/>
      <c r="BK1010"/>
      <c r="BL1010"/>
      <c r="BM1010"/>
      <c r="BN1010"/>
      <c r="BO1010"/>
      <c r="BP1010"/>
      <c r="BQ1010"/>
      <c r="BR1010"/>
      <c r="BS1010"/>
      <c r="BT1010"/>
      <c r="BU1010"/>
      <c r="BV1010"/>
      <c r="BW1010"/>
      <c r="BX1010"/>
      <c r="BY1010"/>
      <c r="BZ1010"/>
      <c r="CA1010"/>
      <c r="CB1010"/>
      <c r="CC1010"/>
      <c r="CD1010"/>
      <c r="CE1010"/>
      <c r="CF1010"/>
      <c r="CG1010"/>
      <c r="CH1010"/>
      <c r="CI1010"/>
      <c r="CJ1010"/>
      <c r="CK1010"/>
      <c r="CL1010"/>
      <c r="CM1010"/>
      <c r="CN1010"/>
      <c r="CO1010"/>
      <c r="CP1010"/>
      <c r="CQ1010"/>
      <c r="CR1010"/>
      <c r="CS1010"/>
      <c r="CT1010"/>
      <c r="CU1010"/>
      <c r="CV1010"/>
      <c r="CW1010"/>
      <c r="CX1010"/>
      <c r="CY1010"/>
      <c r="CZ1010"/>
      <c r="DA1010"/>
    </row>
    <row r="1011" spans="1:105" x14ac:dyDescent="0.2">
      <c r="A1011" s="56"/>
      <c r="B1011" s="56"/>
      <c r="C1011" s="56"/>
      <c r="D1011" s="56"/>
      <c r="E1011" s="56"/>
      <c r="F1011" s="56"/>
      <c r="G1011" s="56"/>
      <c r="H1011" s="56"/>
      <c r="I1011" s="56"/>
      <c r="J1011" s="56"/>
      <c r="K1011" s="56"/>
      <c r="L1011" s="56"/>
      <c r="M1011" s="56"/>
      <c r="N1011" s="56"/>
      <c r="O1011" s="56"/>
      <c r="P1011" s="56"/>
      <c r="Q1011" s="56"/>
      <c r="R1011" s="56"/>
      <c r="S1011" s="56"/>
      <c r="T1011" s="56"/>
      <c r="U1011" s="56"/>
      <c r="V1011" s="56"/>
      <c r="W1011" s="56"/>
      <c r="X1011" s="56"/>
      <c r="Y1011" s="56"/>
      <c r="Z1011" s="56"/>
      <c r="AA1011"/>
      <c r="AB1011"/>
      <c r="AC1011"/>
      <c r="AD1011"/>
      <c r="AE1011"/>
      <c r="AF1011"/>
      <c r="AG1011"/>
      <c r="AH1011"/>
      <c r="AI1011"/>
      <c r="AJ1011"/>
      <c r="AK1011"/>
      <c r="AL1011"/>
      <c r="AM1011"/>
      <c r="AN1011"/>
      <c r="AO1011"/>
      <c r="AP1011"/>
      <c r="AQ1011"/>
      <c r="AR1011"/>
      <c r="AS1011"/>
      <c r="AT1011"/>
      <c r="AU1011"/>
      <c r="AV1011"/>
      <c r="AW1011"/>
      <c r="AX1011"/>
      <c r="AY1011"/>
      <c r="AZ1011"/>
      <c r="BA1011"/>
      <c r="BB1011"/>
      <c r="BC1011"/>
      <c r="BD1011"/>
      <c r="BE1011"/>
      <c r="BF1011"/>
      <c r="BG1011"/>
      <c r="BH1011"/>
      <c r="BI1011"/>
      <c r="BJ1011"/>
      <c r="BK1011"/>
      <c r="BL1011"/>
      <c r="BM1011"/>
      <c r="BN1011"/>
      <c r="BO1011"/>
      <c r="BP1011"/>
      <c r="BQ1011"/>
      <c r="BR1011"/>
      <c r="BS1011"/>
      <c r="BT1011"/>
      <c r="BU1011"/>
      <c r="BV1011"/>
      <c r="BW1011"/>
      <c r="BX1011"/>
      <c r="BY1011"/>
      <c r="BZ1011"/>
      <c r="CA1011"/>
      <c r="CB1011"/>
      <c r="CC1011"/>
      <c r="CD1011"/>
      <c r="CE1011"/>
      <c r="CF1011"/>
      <c r="CG1011"/>
      <c r="CH1011"/>
      <c r="CI1011"/>
      <c r="CJ1011"/>
      <c r="CK1011"/>
      <c r="CL1011"/>
      <c r="CM1011"/>
      <c r="CN1011"/>
      <c r="CO1011"/>
      <c r="CP1011"/>
      <c r="CQ1011"/>
      <c r="CR1011"/>
      <c r="CS1011"/>
      <c r="CT1011"/>
      <c r="CU1011"/>
      <c r="CV1011"/>
      <c r="CW1011"/>
      <c r="CX1011"/>
      <c r="CY1011"/>
      <c r="CZ1011"/>
      <c r="DA1011"/>
    </row>
    <row r="1012" spans="1:105" x14ac:dyDescent="0.2">
      <c r="A1012" s="56"/>
      <c r="B1012" s="56"/>
      <c r="C1012" s="56"/>
      <c r="D1012" s="56"/>
      <c r="E1012" s="56"/>
      <c r="F1012" s="56"/>
      <c r="G1012" s="56"/>
      <c r="H1012" s="56"/>
      <c r="I1012" s="56"/>
      <c r="J1012" s="56"/>
      <c r="K1012" s="56"/>
      <c r="L1012" s="56"/>
      <c r="M1012" s="56"/>
      <c r="N1012" s="56"/>
      <c r="O1012" s="56"/>
      <c r="P1012" s="56"/>
      <c r="Q1012" s="56"/>
      <c r="R1012" s="56"/>
      <c r="S1012" s="56"/>
      <c r="T1012" s="56"/>
      <c r="U1012" s="56"/>
      <c r="V1012" s="56"/>
      <c r="W1012" s="56"/>
      <c r="X1012" s="56"/>
      <c r="Y1012" s="56"/>
      <c r="Z1012" s="56"/>
      <c r="AA1012"/>
      <c r="AB1012"/>
      <c r="AC1012"/>
      <c r="AD1012"/>
      <c r="AE1012"/>
      <c r="AF1012"/>
      <c r="AG1012"/>
      <c r="AH1012"/>
      <c r="AI1012"/>
      <c r="AJ1012"/>
      <c r="AK1012"/>
      <c r="AL1012"/>
      <c r="AM1012"/>
      <c r="AN1012"/>
      <c r="AO1012"/>
      <c r="AP1012"/>
      <c r="AQ1012"/>
      <c r="AR1012"/>
      <c r="AS1012"/>
      <c r="AT1012"/>
      <c r="AU1012"/>
      <c r="AV1012"/>
      <c r="AW1012"/>
      <c r="AX1012"/>
      <c r="AY1012"/>
      <c r="AZ1012"/>
      <c r="BA1012"/>
      <c r="BB1012"/>
      <c r="BC1012"/>
      <c r="BD1012"/>
      <c r="BE1012"/>
      <c r="BF1012"/>
      <c r="BG1012"/>
      <c r="BH1012"/>
      <c r="BI1012"/>
      <c r="BJ1012"/>
      <c r="BK1012"/>
      <c r="BL1012"/>
      <c r="BM1012"/>
      <c r="BN1012"/>
      <c r="BO1012"/>
      <c r="BP1012"/>
      <c r="BQ1012"/>
      <c r="BR1012"/>
      <c r="BS1012"/>
      <c r="BT1012"/>
      <c r="BU1012"/>
      <c r="BV1012"/>
      <c r="BW1012"/>
      <c r="BX1012"/>
      <c r="BY1012"/>
      <c r="BZ1012"/>
      <c r="CA1012"/>
      <c r="CB1012"/>
      <c r="CC1012"/>
      <c r="CD1012"/>
      <c r="CE1012"/>
      <c r="CF1012"/>
      <c r="CG1012"/>
      <c r="CH1012"/>
      <c r="CI1012"/>
      <c r="CJ1012"/>
      <c r="CK1012"/>
      <c r="CL1012"/>
      <c r="CM1012"/>
      <c r="CN1012"/>
      <c r="CO1012"/>
      <c r="CP1012"/>
      <c r="CQ1012"/>
      <c r="CR1012"/>
      <c r="CS1012"/>
      <c r="CT1012"/>
      <c r="CU1012"/>
      <c r="CV1012"/>
      <c r="CW1012"/>
      <c r="CX1012"/>
      <c r="CY1012"/>
      <c r="CZ1012"/>
      <c r="DA1012"/>
    </row>
    <row r="1013" spans="1:105" x14ac:dyDescent="0.2">
      <c r="A1013" s="56"/>
      <c r="B1013" s="56"/>
      <c r="C1013" s="56"/>
      <c r="D1013" s="56"/>
      <c r="E1013" s="56"/>
      <c r="F1013" s="56"/>
      <c r="G1013" s="56"/>
      <c r="H1013" s="56"/>
      <c r="I1013" s="56"/>
      <c r="J1013" s="56"/>
      <c r="K1013" s="56"/>
      <c r="L1013" s="56"/>
      <c r="M1013" s="56"/>
      <c r="N1013" s="56"/>
      <c r="O1013" s="56"/>
      <c r="P1013" s="56"/>
      <c r="Q1013" s="56"/>
      <c r="R1013" s="56"/>
      <c r="S1013" s="56"/>
      <c r="T1013" s="56"/>
      <c r="U1013" s="56"/>
      <c r="V1013" s="56"/>
      <c r="W1013" s="56"/>
      <c r="X1013" s="56"/>
      <c r="Y1013" s="56"/>
      <c r="Z1013" s="56"/>
      <c r="AA1013"/>
      <c r="AB1013"/>
      <c r="AC1013"/>
      <c r="AD1013"/>
      <c r="AE1013"/>
      <c r="AF1013"/>
      <c r="AG1013"/>
      <c r="AH1013"/>
      <c r="AI1013"/>
      <c r="AJ1013"/>
      <c r="AK1013"/>
      <c r="AL1013"/>
      <c r="AM1013"/>
      <c r="AN1013"/>
      <c r="AO1013"/>
      <c r="AP1013"/>
      <c r="AQ1013"/>
      <c r="AR1013"/>
      <c r="AS1013"/>
      <c r="AT1013"/>
      <c r="AU1013"/>
      <c r="AV1013"/>
      <c r="AW1013"/>
      <c r="AX1013"/>
      <c r="AY1013"/>
      <c r="AZ1013"/>
      <c r="BA1013"/>
      <c r="BB1013"/>
      <c r="BC1013"/>
      <c r="BD1013"/>
      <c r="BE1013"/>
      <c r="BF1013"/>
      <c r="BG1013"/>
      <c r="BH1013"/>
      <c r="BI1013"/>
      <c r="BJ1013"/>
      <c r="BK1013"/>
      <c r="BL1013"/>
      <c r="BM1013"/>
      <c r="BN1013"/>
      <c r="BO1013"/>
      <c r="BP1013"/>
      <c r="BQ1013"/>
      <c r="BR1013"/>
      <c r="BS1013"/>
      <c r="BT1013"/>
      <c r="BU1013"/>
      <c r="BV1013"/>
      <c r="BW1013"/>
      <c r="BX1013"/>
      <c r="BY1013"/>
      <c r="BZ1013"/>
      <c r="CA1013"/>
      <c r="CB1013"/>
      <c r="CC1013"/>
      <c r="CD1013"/>
      <c r="CE1013"/>
      <c r="CF1013"/>
      <c r="CG1013"/>
      <c r="CH1013"/>
      <c r="CI1013"/>
      <c r="CJ1013"/>
      <c r="CK1013"/>
      <c r="CL1013"/>
      <c r="CM1013"/>
      <c r="CN1013"/>
      <c r="CO1013"/>
      <c r="CP1013"/>
      <c r="CQ1013"/>
      <c r="CR1013"/>
      <c r="CS1013"/>
      <c r="CT1013"/>
      <c r="CU1013"/>
      <c r="CV1013"/>
      <c r="CW1013"/>
      <c r="CX1013"/>
      <c r="CY1013"/>
      <c r="CZ1013"/>
      <c r="DA1013"/>
    </row>
    <row r="1014" spans="1:105" x14ac:dyDescent="0.2">
      <c r="A1014" s="56"/>
      <c r="B1014" s="56"/>
      <c r="C1014" s="56"/>
      <c r="D1014" s="56"/>
      <c r="E1014" s="56"/>
      <c r="F1014" s="56"/>
      <c r="G1014" s="56"/>
      <c r="H1014" s="56"/>
      <c r="I1014" s="56"/>
      <c r="J1014" s="56"/>
      <c r="K1014" s="56"/>
      <c r="L1014" s="56"/>
      <c r="M1014" s="56"/>
      <c r="N1014" s="56"/>
      <c r="O1014" s="56"/>
      <c r="P1014" s="56"/>
      <c r="Q1014" s="56"/>
      <c r="R1014" s="56"/>
      <c r="S1014" s="56"/>
      <c r="T1014" s="56"/>
      <c r="U1014" s="56"/>
      <c r="V1014" s="56"/>
      <c r="W1014" s="56"/>
      <c r="X1014" s="56"/>
      <c r="Y1014" s="56"/>
      <c r="Z1014" s="56"/>
      <c r="AA1014"/>
      <c r="AB1014"/>
      <c r="AC1014"/>
      <c r="AD1014"/>
      <c r="AE1014"/>
      <c r="AF1014"/>
      <c r="AG1014"/>
      <c r="AH1014"/>
      <c r="AI1014"/>
      <c r="AJ1014"/>
      <c r="AK1014"/>
      <c r="AL1014"/>
      <c r="AM1014"/>
      <c r="AN1014"/>
      <c r="AO1014"/>
      <c r="AP1014"/>
      <c r="AQ1014"/>
      <c r="AR1014"/>
      <c r="AS1014"/>
      <c r="AT1014"/>
      <c r="AU1014"/>
      <c r="AV1014"/>
      <c r="AW1014"/>
      <c r="AX1014"/>
      <c r="AY1014"/>
      <c r="AZ1014"/>
      <c r="BA1014"/>
      <c r="BB1014"/>
      <c r="BC1014"/>
      <c r="BD1014"/>
      <c r="BE1014"/>
      <c r="BF1014"/>
      <c r="BG1014"/>
      <c r="BH1014"/>
      <c r="BI1014"/>
      <c r="BJ1014"/>
      <c r="BK1014"/>
      <c r="BL1014"/>
      <c r="BM1014"/>
      <c r="BN1014"/>
      <c r="BO1014"/>
      <c r="BP1014"/>
      <c r="BQ1014"/>
      <c r="BR1014"/>
      <c r="BS1014"/>
      <c r="BT1014"/>
      <c r="BU1014"/>
      <c r="BV1014"/>
      <c r="BW1014"/>
      <c r="BX1014"/>
      <c r="BY1014"/>
      <c r="BZ1014"/>
      <c r="CA1014"/>
      <c r="CB1014"/>
      <c r="CC1014"/>
      <c r="CD1014"/>
      <c r="CE1014"/>
      <c r="CF1014"/>
      <c r="CG1014"/>
      <c r="CH1014"/>
      <c r="CI1014"/>
      <c r="CJ1014"/>
      <c r="CK1014"/>
      <c r="CL1014"/>
      <c r="CM1014"/>
      <c r="CN1014"/>
      <c r="CO1014"/>
      <c r="CP1014"/>
      <c r="CQ1014"/>
      <c r="CR1014"/>
      <c r="CS1014"/>
      <c r="CT1014"/>
      <c r="CU1014"/>
      <c r="CV1014"/>
      <c r="CW1014"/>
      <c r="CX1014"/>
      <c r="CY1014"/>
      <c r="CZ1014"/>
      <c r="DA1014"/>
    </row>
    <row r="1015" spans="1:105" x14ac:dyDescent="0.2">
      <c r="A1015" s="56"/>
      <c r="B1015" s="56"/>
      <c r="C1015" s="56"/>
      <c r="D1015" s="56"/>
      <c r="E1015" s="56"/>
      <c r="F1015" s="56"/>
      <c r="G1015" s="56"/>
      <c r="H1015" s="56"/>
      <c r="I1015" s="56"/>
      <c r="J1015" s="56"/>
      <c r="K1015" s="56"/>
      <c r="L1015" s="56"/>
      <c r="M1015" s="56"/>
      <c r="N1015" s="56"/>
      <c r="O1015" s="56"/>
      <c r="P1015" s="56"/>
      <c r="Q1015" s="56"/>
      <c r="R1015" s="56"/>
      <c r="S1015" s="56"/>
      <c r="T1015" s="56"/>
      <c r="U1015" s="56"/>
      <c r="V1015" s="56"/>
      <c r="W1015" s="56"/>
      <c r="X1015" s="56"/>
      <c r="Y1015" s="56"/>
      <c r="Z1015" s="56"/>
      <c r="AA1015"/>
      <c r="AB1015"/>
      <c r="AC1015"/>
      <c r="AD1015"/>
      <c r="AE1015"/>
      <c r="AF1015"/>
      <c r="AG1015"/>
      <c r="AH1015"/>
      <c r="AI1015"/>
      <c r="AJ1015"/>
      <c r="AK1015"/>
      <c r="AL1015"/>
      <c r="AM1015"/>
      <c r="AN1015"/>
      <c r="AO1015"/>
      <c r="AP1015"/>
      <c r="AQ1015"/>
      <c r="AR1015"/>
      <c r="AS1015"/>
      <c r="AT1015"/>
      <c r="AU1015"/>
      <c r="AV1015"/>
      <c r="AW1015"/>
      <c r="AX1015"/>
      <c r="AY1015"/>
      <c r="AZ1015"/>
      <c r="BA1015"/>
      <c r="BB1015"/>
      <c r="BC1015"/>
      <c r="BD1015"/>
      <c r="BE1015"/>
      <c r="BF1015"/>
      <c r="BG1015"/>
      <c r="BH1015"/>
      <c r="BI1015"/>
      <c r="BJ1015"/>
      <c r="BK1015"/>
      <c r="BL1015"/>
      <c r="BM1015"/>
      <c r="BN1015"/>
      <c r="BO1015"/>
      <c r="BP1015"/>
      <c r="BQ1015"/>
      <c r="BR1015"/>
      <c r="BS1015"/>
      <c r="BT1015"/>
      <c r="BU1015"/>
      <c r="BV1015"/>
      <c r="BW1015"/>
      <c r="BX1015"/>
      <c r="BY1015"/>
      <c r="BZ1015"/>
      <c r="CA1015"/>
      <c r="CB1015"/>
      <c r="CC1015"/>
      <c r="CD1015"/>
      <c r="CE1015"/>
      <c r="CF1015"/>
      <c r="CG1015"/>
      <c r="CH1015"/>
      <c r="CI1015"/>
      <c r="CJ1015"/>
      <c r="CK1015"/>
      <c r="CL1015"/>
      <c r="CM1015"/>
      <c r="CN1015"/>
      <c r="CO1015"/>
      <c r="CP1015"/>
      <c r="CQ1015"/>
      <c r="CR1015"/>
      <c r="CS1015"/>
      <c r="CT1015"/>
      <c r="CU1015"/>
      <c r="CV1015"/>
      <c r="CW1015"/>
      <c r="CX1015"/>
      <c r="CY1015"/>
      <c r="CZ1015"/>
      <c r="DA1015"/>
    </row>
    <row r="1016" spans="1:105" x14ac:dyDescent="0.2">
      <c r="A1016" s="56"/>
      <c r="B1016" s="56"/>
      <c r="C1016" s="56"/>
      <c r="D1016" s="56"/>
      <c r="E1016" s="56"/>
      <c r="F1016" s="56"/>
      <c r="G1016" s="56"/>
      <c r="H1016" s="56"/>
      <c r="I1016" s="56"/>
      <c r="J1016" s="56"/>
      <c r="K1016" s="56"/>
      <c r="L1016" s="56"/>
      <c r="M1016" s="56"/>
      <c r="N1016" s="56"/>
      <c r="O1016" s="56"/>
      <c r="P1016" s="56"/>
      <c r="Q1016" s="56"/>
      <c r="R1016" s="56"/>
      <c r="S1016" s="56"/>
      <c r="T1016" s="56"/>
      <c r="U1016" s="56"/>
      <c r="V1016" s="56"/>
      <c r="W1016" s="56"/>
      <c r="X1016" s="56"/>
      <c r="Y1016" s="56"/>
      <c r="Z1016" s="56"/>
      <c r="AA1016"/>
      <c r="AB1016"/>
      <c r="AC1016"/>
      <c r="AD1016"/>
      <c r="AE1016"/>
      <c r="AF1016"/>
      <c r="AG1016"/>
      <c r="AH1016"/>
      <c r="AI1016"/>
      <c r="AJ1016"/>
      <c r="AK1016"/>
      <c r="AL1016"/>
      <c r="AM1016"/>
      <c r="AN1016"/>
      <c r="AO1016"/>
      <c r="AP1016"/>
      <c r="AQ1016"/>
      <c r="AR1016"/>
      <c r="AS1016"/>
      <c r="AT1016"/>
      <c r="AU1016"/>
      <c r="AV1016"/>
      <c r="AW1016"/>
      <c r="AX1016"/>
      <c r="AY1016"/>
      <c r="AZ1016"/>
      <c r="BA1016"/>
      <c r="BB1016"/>
      <c r="BC1016"/>
      <c r="BD1016"/>
      <c r="BE1016"/>
      <c r="BF1016"/>
      <c r="BG1016"/>
      <c r="BH1016"/>
      <c r="BI1016"/>
      <c r="BJ1016"/>
      <c r="BK1016"/>
      <c r="BL1016"/>
      <c r="BM1016"/>
      <c r="BN1016"/>
      <c r="BO1016"/>
      <c r="BP1016"/>
      <c r="BQ1016"/>
      <c r="BR1016"/>
      <c r="BS1016"/>
      <c r="BT1016"/>
      <c r="BU1016"/>
      <c r="BV1016"/>
      <c r="BW1016"/>
      <c r="BX1016"/>
      <c r="BY1016"/>
      <c r="BZ1016"/>
      <c r="CA1016"/>
      <c r="CB1016"/>
      <c r="CC1016"/>
      <c r="CD1016"/>
      <c r="CE1016"/>
      <c r="CF1016"/>
      <c r="CG1016"/>
      <c r="CH1016"/>
      <c r="CI1016"/>
      <c r="CJ1016"/>
      <c r="CK1016"/>
      <c r="CL1016"/>
      <c r="CM1016"/>
      <c r="CN1016"/>
      <c r="CO1016"/>
      <c r="CP1016"/>
      <c r="CQ1016"/>
      <c r="CR1016"/>
      <c r="CS1016"/>
      <c r="CT1016"/>
      <c r="CU1016"/>
      <c r="CV1016"/>
      <c r="CW1016"/>
      <c r="CX1016"/>
      <c r="CY1016"/>
      <c r="CZ1016"/>
      <c r="DA1016"/>
    </row>
    <row r="1017" spans="1:105" x14ac:dyDescent="0.2">
      <c r="A1017" s="56"/>
      <c r="B1017" s="56"/>
      <c r="C1017" s="56"/>
      <c r="D1017" s="56"/>
      <c r="E1017" s="56"/>
      <c r="F1017" s="56"/>
      <c r="G1017" s="56"/>
      <c r="H1017" s="56"/>
      <c r="I1017" s="56"/>
      <c r="J1017" s="56"/>
      <c r="K1017" s="56"/>
      <c r="L1017" s="56"/>
      <c r="M1017" s="56"/>
      <c r="N1017" s="56"/>
      <c r="O1017" s="56"/>
      <c r="P1017" s="56"/>
      <c r="Q1017" s="56"/>
      <c r="R1017" s="56"/>
      <c r="S1017" s="56"/>
      <c r="T1017" s="56"/>
      <c r="U1017" s="56"/>
      <c r="V1017" s="56"/>
      <c r="W1017" s="56"/>
      <c r="X1017" s="56"/>
      <c r="Y1017" s="56"/>
      <c r="Z1017" s="56"/>
      <c r="AA1017"/>
      <c r="AB1017"/>
      <c r="AC1017"/>
      <c r="AD1017"/>
      <c r="AE1017"/>
      <c r="AF1017"/>
      <c r="AG1017"/>
      <c r="AH1017"/>
      <c r="AI1017"/>
      <c r="AJ1017"/>
      <c r="AK1017"/>
      <c r="AL1017"/>
      <c r="AM1017"/>
      <c r="AN1017"/>
      <c r="AO1017"/>
      <c r="AP1017"/>
      <c r="AQ1017"/>
      <c r="AR1017"/>
      <c r="AS1017"/>
      <c r="AT1017"/>
      <c r="AU1017"/>
      <c r="AV1017"/>
      <c r="AW1017"/>
      <c r="AX1017"/>
      <c r="AY1017"/>
      <c r="AZ1017"/>
      <c r="BA1017"/>
      <c r="BB1017"/>
      <c r="BC1017"/>
      <c r="BD1017"/>
      <c r="BE1017"/>
      <c r="BF1017"/>
      <c r="BG1017"/>
      <c r="BH1017"/>
      <c r="BI1017"/>
      <c r="BJ1017"/>
      <c r="BK1017"/>
      <c r="BL1017"/>
      <c r="BM1017"/>
      <c r="BN1017"/>
      <c r="BO1017"/>
      <c r="BP1017"/>
      <c r="BQ1017"/>
      <c r="BR1017"/>
      <c r="BS1017"/>
      <c r="BT1017"/>
      <c r="BU1017"/>
      <c r="BV1017"/>
      <c r="BW1017"/>
      <c r="BX1017"/>
      <c r="BY1017"/>
      <c r="BZ1017"/>
      <c r="CA1017"/>
      <c r="CB1017"/>
      <c r="CC1017"/>
      <c r="CD1017"/>
      <c r="CE1017"/>
      <c r="CF1017"/>
      <c r="CG1017"/>
      <c r="CH1017"/>
      <c r="CI1017"/>
      <c r="CJ1017"/>
      <c r="CK1017"/>
      <c r="CL1017"/>
      <c r="CM1017"/>
      <c r="CN1017"/>
      <c r="CO1017"/>
      <c r="CP1017"/>
      <c r="CQ1017"/>
      <c r="CR1017"/>
      <c r="CS1017"/>
      <c r="CT1017"/>
      <c r="CU1017"/>
      <c r="CV1017"/>
      <c r="CW1017"/>
      <c r="CX1017"/>
      <c r="CY1017"/>
      <c r="CZ1017"/>
      <c r="DA1017"/>
    </row>
    <row r="1018" spans="1:105" x14ac:dyDescent="0.2">
      <c r="A1018" s="56"/>
      <c r="B1018" s="56"/>
      <c r="C1018" s="56"/>
      <c r="D1018" s="56"/>
      <c r="E1018" s="56"/>
      <c r="F1018" s="56"/>
      <c r="G1018" s="56"/>
      <c r="H1018" s="56"/>
      <c r="I1018" s="56"/>
      <c r="J1018" s="56"/>
      <c r="K1018" s="56"/>
      <c r="L1018" s="56"/>
      <c r="M1018" s="56"/>
      <c r="N1018" s="56"/>
      <c r="O1018" s="56"/>
      <c r="P1018" s="56"/>
      <c r="Q1018" s="56"/>
      <c r="R1018" s="56"/>
      <c r="S1018" s="56"/>
      <c r="T1018" s="56"/>
      <c r="U1018" s="56"/>
      <c r="V1018" s="56"/>
      <c r="W1018" s="56"/>
      <c r="X1018" s="56"/>
      <c r="Y1018" s="56"/>
      <c r="Z1018" s="56"/>
      <c r="AA1018"/>
      <c r="AB1018"/>
      <c r="AC1018"/>
      <c r="AD1018"/>
      <c r="AE1018"/>
      <c r="AF1018"/>
      <c r="AG1018"/>
      <c r="AH1018"/>
      <c r="AI1018"/>
      <c r="AJ1018"/>
      <c r="AK1018"/>
      <c r="AL1018"/>
      <c r="AM1018"/>
      <c r="AN1018"/>
      <c r="AO1018"/>
      <c r="AP1018"/>
      <c r="AQ1018"/>
      <c r="AR1018"/>
      <c r="AS1018"/>
      <c r="AT1018"/>
      <c r="AU1018"/>
      <c r="AV1018"/>
      <c r="AW1018"/>
      <c r="AX1018"/>
      <c r="AY1018"/>
      <c r="AZ1018"/>
      <c r="BA1018"/>
      <c r="BB1018"/>
      <c r="BC1018"/>
      <c r="BD1018"/>
      <c r="BE1018"/>
      <c r="BF1018"/>
      <c r="BG1018"/>
      <c r="BH1018"/>
      <c r="BI1018"/>
      <c r="BJ1018"/>
      <c r="BK1018"/>
      <c r="BL1018"/>
      <c r="BM1018"/>
      <c r="BN1018"/>
      <c r="BO1018"/>
      <c r="BP1018"/>
      <c r="BQ1018"/>
      <c r="BR1018"/>
      <c r="BS1018"/>
      <c r="BT1018"/>
      <c r="BU1018"/>
      <c r="BV1018"/>
      <c r="BW1018"/>
      <c r="BX1018"/>
      <c r="BY1018"/>
      <c r="BZ1018"/>
      <c r="CA1018"/>
      <c r="CB1018"/>
      <c r="CC1018"/>
      <c r="CD1018"/>
      <c r="CE1018"/>
      <c r="CF1018"/>
      <c r="CG1018"/>
      <c r="CH1018"/>
      <c r="CI1018"/>
      <c r="CJ1018"/>
      <c r="CK1018"/>
      <c r="CL1018"/>
      <c r="CM1018"/>
      <c r="CN1018"/>
      <c r="CO1018"/>
      <c r="CP1018"/>
      <c r="CQ1018"/>
      <c r="CR1018"/>
      <c r="CS1018"/>
      <c r="CT1018"/>
      <c r="CU1018"/>
      <c r="CV1018"/>
      <c r="CW1018"/>
      <c r="CX1018"/>
      <c r="CY1018"/>
      <c r="CZ1018"/>
      <c r="DA1018"/>
    </row>
    <row r="1019" spans="1:105" x14ac:dyDescent="0.2">
      <c r="A1019" s="56"/>
      <c r="B1019" s="56"/>
      <c r="C1019" s="56"/>
      <c r="D1019" s="56"/>
      <c r="E1019" s="56"/>
      <c r="F1019" s="56"/>
      <c r="G1019" s="56"/>
      <c r="H1019" s="56"/>
      <c r="I1019" s="56"/>
      <c r="J1019" s="56"/>
      <c r="K1019" s="56"/>
      <c r="L1019" s="56"/>
      <c r="M1019" s="56"/>
      <c r="N1019" s="56"/>
      <c r="O1019" s="56"/>
      <c r="P1019" s="56"/>
      <c r="Q1019" s="56"/>
      <c r="R1019" s="56"/>
      <c r="S1019" s="56"/>
      <c r="T1019" s="56"/>
      <c r="U1019" s="56"/>
      <c r="V1019" s="56"/>
      <c r="W1019" s="56"/>
      <c r="X1019" s="56"/>
      <c r="Y1019" s="56"/>
      <c r="Z1019" s="56"/>
      <c r="AA1019"/>
      <c r="AB1019"/>
      <c r="AC1019"/>
      <c r="AD1019"/>
      <c r="AE1019"/>
      <c r="AF1019"/>
      <c r="AG1019"/>
      <c r="AH1019"/>
      <c r="AI1019"/>
      <c r="AJ1019"/>
      <c r="AK1019"/>
      <c r="AL1019"/>
      <c r="AM1019"/>
      <c r="AN1019"/>
      <c r="AO1019"/>
      <c r="AP1019"/>
      <c r="AQ1019"/>
      <c r="AR1019"/>
      <c r="AS1019"/>
      <c r="AT1019"/>
      <c r="AU1019"/>
      <c r="AV1019"/>
      <c r="AW1019"/>
      <c r="AX1019"/>
      <c r="AY1019"/>
      <c r="AZ1019"/>
      <c r="BA1019"/>
      <c r="BB1019"/>
      <c r="BC1019"/>
      <c r="BD1019"/>
      <c r="BE1019"/>
      <c r="BF1019"/>
      <c r="BG1019"/>
      <c r="BH1019"/>
      <c r="BI1019"/>
      <c r="BJ1019"/>
      <c r="BK1019"/>
      <c r="BL1019"/>
      <c r="BM1019"/>
      <c r="BN1019"/>
      <c r="BO1019"/>
      <c r="BP1019"/>
      <c r="BQ1019"/>
      <c r="BR1019"/>
      <c r="BS1019"/>
      <c r="BT1019"/>
      <c r="BU1019"/>
      <c r="BV1019"/>
      <c r="BW1019"/>
      <c r="BX1019"/>
      <c r="BY1019"/>
      <c r="BZ1019"/>
      <c r="CA1019"/>
      <c r="CB1019"/>
      <c r="CC1019"/>
      <c r="CD1019"/>
      <c r="CE1019"/>
      <c r="CF1019"/>
      <c r="CG1019"/>
      <c r="CH1019"/>
      <c r="CI1019"/>
      <c r="CJ1019"/>
      <c r="CK1019"/>
      <c r="CL1019"/>
      <c r="CM1019"/>
      <c r="CN1019"/>
      <c r="CO1019"/>
      <c r="CP1019"/>
      <c r="CQ1019"/>
      <c r="CR1019"/>
      <c r="CS1019"/>
      <c r="CT1019"/>
      <c r="CU1019"/>
      <c r="CV1019"/>
      <c r="CW1019"/>
      <c r="CX1019"/>
      <c r="CY1019"/>
      <c r="CZ1019"/>
      <c r="DA1019"/>
    </row>
    <row r="1020" spans="1:105" x14ac:dyDescent="0.2">
      <c r="A1020" s="56"/>
      <c r="B1020" s="56"/>
      <c r="C1020" s="56"/>
      <c r="D1020" s="56"/>
      <c r="E1020" s="56"/>
      <c r="F1020" s="56"/>
      <c r="G1020" s="56"/>
      <c r="H1020" s="56"/>
      <c r="I1020" s="56"/>
      <c r="J1020" s="56"/>
      <c r="K1020" s="56"/>
      <c r="L1020" s="56"/>
      <c r="M1020" s="56"/>
      <c r="N1020" s="56"/>
      <c r="O1020" s="56"/>
      <c r="P1020" s="56"/>
      <c r="Q1020" s="56"/>
      <c r="R1020" s="56"/>
      <c r="S1020" s="56"/>
      <c r="T1020" s="56"/>
      <c r="U1020" s="56"/>
      <c r="V1020" s="56"/>
      <c r="W1020" s="56"/>
      <c r="X1020" s="56"/>
      <c r="Y1020" s="56"/>
      <c r="Z1020" s="56"/>
      <c r="AA1020"/>
      <c r="AB1020"/>
      <c r="AC1020"/>
      <c r="AD1020"/>
      <c r="AE1020"/>
      <c r="AF1020"/>
      <c r="AG1020"/>
      <c r="AH1020"/>
      <c r="AI1020"/>
      <c r="AJ1020"/>
      <c r="AK1020"/>
      <c r="AL1020"/>
      <c r="AM1020"/>
      <c r="AN1020"/>
      <c r="AO1020"/>
      <c r="AP1020"/>
      <c r="AQ1020"/>
      <c r="AR1020"/>
      <c r="AS1020"/>
      <c r="AT1020"/>
      <c r="AU1020"/>
      <c r="AV1020"/>
      <c r="AW1020"/>
      <c r="AX1020"/>
      <c r="AY1020"/>
      <c r="AZ1020"/>
      <c r="BA1020"/>
      <c r="BB1020"/>
      <c r="BC1020"/>
      <c r="BD1020"/>
      <c r="BE1020"/>
      <c r="BF1020"/>
      <c r="BG1020"/>
      <c r="BH1020"/>
      <c r="BI1020"/>
      <c r="BJ1020"/>
      <c r="BK1020"/>
      <c r="BL1020"/>
      <c r="BM1020"/>
      <c r="BN1020"/>
      <c r="BO1020"/>
      <c r="BP1020"/>
      <c r="BQ1020"/>
      <c r="BR1020"/>
      <c r="BS1020"/>
      <c r="BT1020"/>
      <c r="BU1020"/>
      <c r="BV1020"/>
      <c r="BW1020"/>
      <c r="BX1020"/>
      <c r="BY1020"/>
      <c r="BZ1020"/>
      <c r="CA1020"/>
      <c r="CB1020"/>
      <c r="CC1020"/>
      <c r="CD1020"/>
      <c r="CE1020"/>
      <c r="CF1020"/>
      <c r="CG1020"/>
      <c r="CH1020"/>
      <c r="CI1020"/>
      <c r="CJ1020"/>
      <c r="CK1020"/>
      <c r="CL1020"/>
      <c r="CM1020"/>
      <c r="CN1020"/>
      <c r="CO1020"/>
      <c r="CP1020"/>
      <c r="CQ1020"/>
      <c r="CR1020"/>
      <c r="CS1020"/>
      <c r="CT1020"/>
      <c r="CU1020"/>
      <c r="CV1020"/>
      <c r="CW1020"/>
      <c r="CX1020"/>
      <c r="CY1020"/>
      <c r="CZ1020"/>
      <c r="DA1020"/>
    </row>
    <row r="1021" spans="1:105" x14ac:dyDescent="0.2">
      <c r="A1021" s="56"/>
      <c r="B1021" s="56"/>
      <c r="C1021" s="56"/>
      <c r="D1021" s="56"/>
      <c r="E1021" s="56"/>
      <c r="F1021" s="56"/>
      <c r="G1021" s="56"/>
      <c r="H1021" s="56"/>
      <c r="I1021" s="56"/>
      <c r="J1021" s="56"/>
      <c r="K1021" s="56"/>
      <c r="L1021" s="56"/>
      <c r="M1021" s="56"/>
      <c r="N1021" s="56"/>
      <c r="O1021" s="56"/>
      <c r="P1021" s="56"/>
      <c r="Q1021" s="56"/>
      <c r="R1021" s="56"/>
      <c r="S1021" s="56"/>
      <c r="T1021" s="56"/>
      <c r="U1021" s="56"/>
      <c r="V1021" s="56"/>
      <c r="W1021" s="56"/>
      <c r="X1021" s="56"/>
      <c r="Y1021" s="56"/>
      <c r="Z1021" s="56"/>
      <c r="AA1021"/>
      <c r="AB1021"/>
      <c r="AC1021"/>
      <c r="AD1021"/>
      <c r="AE1021"/>
      <c r="AF1021"/>
      <c r="AG1021"/>
      <c r="AH1021"/>
      <c r="AI1021"/>
      <c r="AJ1021"/>
      <c r="AK1021"/>
      <c r="AL1021"/>
      <c r="AM1021"/>
      <c r="AN1021"/>
      <c r="AO1021"/>
      <c r="AP1021"/>
      <c r="AQ1021"/>
      <c r="AR1021"/>
      <c r="AS1021"/>
      <c r="AT1021"/>
      <c r="AU1021"/>
      <c r="AV1021"/>
      <c r="AW1021"/>
      <c r="AX1021"/>
      <c r="AY1021"/>
      <c r="AZ1021"/>
      <c r="BA1021"/>
      <c r="BB1021"/>
      <c r="BC1021"/>
      <c r="BD1021"/>
      <c r="BE1021"/>
      <c r="BF1021"/>
      <c r="BG1021"/>
      <c r="BH1021"/>
      <c r="BI1021"/>
      <c r="BJ1021"/>
      <c r="BK1021"/>
      <c r="BL1021"/>
      <c r="BM1021"/>
      <c r="BN1021"/>
      <c r="BO1021"/>
      <c r="BP1021"/>
      <c r="BQ1021"/>
      <c r="BR1021"/>
      <c r="BS1021"/>
      <c r="BT1021"/>
      <c r="BU1021"/>
      <c r="BV1021"/>
      <c r="BW1021"/>
      <c r="BX1021"/>
      <c r="BY1021"/>
      <c r="BZ1021"/>
      <c r="CA1021"/>
      <c r="CB1021"/>
      <c r="CC1021"/>
      <c r="CD1021"/>
      <c r="CE1021"/>
      <c r="CF1021"/>
      <c r="CG1021"/>
      <c r="CH1021"/>
      <c r="CI1021"/>
      <c r="CJ1021"/>
      <c r="CK1021"/>
      <c r="CL1021"/>
      <c r="CM1021"/>
      <c r="CN1021"/>
      <c r="CO1021"/>
      <c r="CP1021"/>
      <c r="CQ1021"/>
      <c r="CR1021"/>
      <c r="CS1021"/>
      <c r="CT1021"/>
      <c r="CU1021"/>
      <c r="CV1021"/>
      <c r="CW1021"/>
      <c r="CX1021"/>
      <c r="CY1021"/>
      <c r="CZ1021"/>
      <c r="DA1021"/>
    </row>
    <row r="1022" spans="1:105" x14ac:dyDescent="0.2">
      <c r="A1022" s="56"/>
      <c r="B1022" s="56"/>
      <c r="C1022" s="56"/>
      <c r="D1022" s="56"/>
      <c r="E1022" s="56"/>
      <c r="F1022" s="56"/>
      <c r="G1022" s="56"/>
      <c r="H1022" s="56"/>
      <c r="I1022" s="56"/>
      <c r="J1022" s="56"/>
      <c r="K1022" s="56"/>
      <c r="L1022" s="56"/>
      <c r="M1022" s="56"/>
      <c r="N1022" s="56"/>
      <c r="O1022" s="56"/>
      <c r="P1022" s="56"/>
      <c r="Q1022" s="56"/>
      <c r="R1022" s="56"/>
      <c r="S1022" s="56"/>
      <c r="T1022" s="56"/>
      <c r="U1022" s="56"/>
      <c r="V1022" s="56"/>
      <c r="W1022" s="56"/>
      <c r="X1022" s="56"/>
      <c r="Y1022" s="56"/>
      <c r="Z1022" s="56"/>
      <c r="AA1022"/>
      <c r="AB1022"/>
      <c r="AC1022"/>
      <c r="AD1022"/>
      <c r="AE1022"/>
      <c r="AF1022"/>
      <c r="AG1022"/>
      <c r="AH1022"/>
      <c r="AI1022"/>
      <c r="AJ1022"/>
      <c r="AK1022"/>
      <c r="AL1022"/>
      <c r="AM1022"/>
      <c r="AN1022"/>
      <c r="AO1022"/>
      <c r="AP1022"/>
      <c r="AQ1022"/>
      <c r="AR1022"/>
      <c r="AS1022"/>
      <c r="AT1022"/>
      <c r="AU1022"/>
      <c r="AV1022"/>
      <c r="AW1022"/>
      <c r="AX1022"/>
      <c r="AY1022"/>
      <c r="AZ1022"/>
      <c r="BA1022"/>
      <c r="BB1022"/>
      <c r="BC1022"/>
      <c r="BD1022"/>
      <c r="BE1022"/>
      <c r="BF1022"/>
      <c r="BG1022"/>
      <c r="BH1022"/>
      <c r="BI1022"/>
      <c r="BJ1022"/>
      <c r="BK1022"/>
      <c r="BL1022"/>
      <c r="BM1022"/>
      <c r="BN1022"/>
      <c r="BO1022"/>
      <c r="BP1022"/>
      <c r="BQ1022"/>
      <c r="BR1022"/>
      <c r="BS1022"/>
      <c r="BT1022"/>
      <c r="BU1022"/>
      <c r="BV1022"/>
      <c r="BW1022"/>
      <c r="BX1022"/>
      <c r="BY1022"/>
      <c r="BZ1022"/>
      <c r="CA1022"/>
      <c r="CB1022"/>
      <c r="CC1022"/>
      <c r="CD1022"/>
      <c r="CE1022"/>
      <c r="CF1022"/>
      <c r="CG1022"/>
      <c r="CH1022"/>
      <c r="CI1022"/>
      <c r="CJ1022"/>
      <c r="CK1022"/>
      <c r="CL1022"/>
      <c r="CM1022"/>
      <c r="CN1022"/>
      <c r="CO1022"/>
      <c r="CP1022"/>
      <c r="CQ1022"/>
      <c r="CR1022"/>
      <c r="CS1022"/>
      <c r="CT1022"/>
      <c r="CU1022"/>
      <c r="CV1022"/>
      <c r="CW1022"/>
      <c r="CX1022"/>
      <c r="CY1022"/>
      <c r="CZ1022"/>
      <c r="DA1022"/>
    </row>
    <row r="1023" spans="1:105" x14ac:dyDescent="0.2">
      <c r="A1023" s="56"/>
      <c r="B1023" s="56"/>
      <c r="C1023" s="56"/>
      <c r="D1023" s="56"/>
      <c r="E1023" s="56"/>
      <c r="F1023" s="56"/>
      <c r="G1023" s="56"/>
      <c r="H1023" s="56"/>
      <c r="I1023" s="56"/>
      <c r="J1023" s="56"/>
      <c r="K1023" s="56"/>
      <c r="L1023" s="56"/>
      <c r="M1023" s="56"/>
      <c r="N1023" s="56"/>
      <c r="O1023" s="56"/>
      <c r="P1023" s="56"/>
      <c r="Q1023" s="56"/>
      <c r="R1023" s="56"/>
      <c r="S1023" s="56"/>
      <c r="T1023" s="56"/>
      <c r="U1023" s="56"/>
      <c r="V1023" s="56"/>
      <c r="W1023" s="56"/>
      <c r="X1023" s="56"/>
      <c r="Y1023" s="56"/>
      <c r="Z1023" s="56"/>
      <c r="AA1023"/>
      <c r="AB1023"/>
      <c r="AC1023"/>
      <c r="AD1023"/>
      <c r="AE1023"/>
      <c r="AF1023"/>
      <c r="AG1023"/>
      <c r="AH1023"/>
      <c r="AI1023"/>
      <c r="AJ1023"/>
      <c r="AK1023"/>
      <c r="AL1023"/>
      <c r="AM1023"/>
      <c r="AN1023"/>
      <c r="AO1023"/>
      <c r="AP1023"/>
      <c r="AQ1023"/>
      <c r="AR1023"/>
      <c r="AS1023"/>
      <c r="AT1023"/>
      <c r="AU1023"/>
      <c r="AV1023"/>
      <c r="AW1023"/>
      <c r="AX1023"/>
      <c r="AY1023"/>
      <c r="AZ1023"/>
      <c r="BA1023"/>
      <c r="BB1023"/>
      <c r="BC1023"/>
      <c r="BD1023"/>
      <c r="BE1023"/>
      <c r="BF1023"/>
      <c r="BG1023"/>
      <c r="BH1023"/>
      <c r="BI1023"/>
      <c r="BJ1023"/>
      <c r="BK1023"/>
      <c r="BL1023"/>
      <c r="BM1023"/>
      <c r="BN1023"/>
      <c r="BO1023"/>
      <c r="BP1023"/>
      <c r="BQ1023"/>
      <c r="BR1023"/>
      <c r="BS1023"/>
      <c r="BT1023"/>
      <c r="BU1023"/>
      <c r="BV1023"/>
      <c r="BW1023"/>
      <c r="BX1023"/>
      <c r="BY1023"/>
      <c r="BZ1023"/>
      <c r="CA1023"/>
      <c r="CB1023"/>
      <c r="CC1023"/>
      <c r="CD1023"/>
      <c r="CE1023"/>
      <c r="CF1023"/>
      <c r="CG1023"/>
      <c r="CH1023"/>
      <c r="CI1023"/>
      <c r="CJ1023"/>
      <c r="CK1023"/>
      <c r="CL1023"/>
      <c r="CM1023"/>
      <c r="CN1023"/>
      <c r="CO1023"/>
      <c r="CP1023"/>
      <c r="CQ1023"/>
      <c r="CR1023"/>
      <c r="CS1023"/>
      <c r="CT1023"/>
      <c r="CU1023"/>
      <c r="CV1023"/>
      <c r="CW1023"/>
      <c r="CX1023"/>
      <c r="CY1023"/>
      <c r="CZ1023"/>
      <c r="DA1023"/>
    </row>
    <row r="1024" spans="1:105" x14ac:dyDescent="0.2">
      <c r="A1024" s="56"/>
      <c r="B1024" s="56"/>
      <c r="C1024" s="56"/>
      <c r="D1024" s="56"/>
      <c r="E1024" s="56"/>
      <c r="F1024" s="56"/>
      <c r="G1024" s="56"/>
      <c r="H1024" s="56"/>
      <c r="I1024" s="56"/>
      <c r="J1024" s="56"/>
      <c r="K1024" s="56"/>
      <c r="L1024" s="56"/>
      <c r="M1024" s="56"/>
      <c r="N1024" s="56"/>
      <c r="O1024" s="56"/>
      <c r="P1024" s="56"/>
      <c r="Q1024" s="56"/>
      <c r="R1024" s="56"/>
      <c r="S1024" s="56"/>
      <c r="T1024" s="56"/>
      <c r="U1024" s="56"/>
      <c r="V1024" s="56"/>
      <c r="W1024" s="56"/>
      <c r="X1024" s="56"/>
      <c r="Y1024" s="56"/>
      <c r="Z1024" s="56"/>
      <c r="AA1024"/>
      <c r="AB1024"/>
      <c r="AC1024"/>
      <c r="AD1024"/>
      <c r="AE1024"/>
      <c r="AF1024"/>
      <c r="AG1024"/>
      <c r="AH1024"/>
      <c r="AI1024"/>
      <c r="AJ1024"/>
      <c r="AK1024"/>
      <c r="AL1024"/>
      <c r="AM1024"/>
      <c r="AN1024"/>
      <c r="AO1024"/>
      <c r="AP1024"/>
      <c r="AQ1024"/>
      <c r="AR1024"/>
      <c r="AS1024"/>
      <c r="AT1024"/>
      <c r="AU1024"/>
      <c r="AV1024"/>
      <c r="AW1024"/>
      <c r="AX1024"/>
      <c r="AY1024"/>
      <c r="AZ1024"/>
      <c r="BA1024"/>
      <c r="BB1024"/>
      <c r="BC1024"/>
      <c r="BD1024"/>
      <c r="BE1024"/>
      <c r="BF1024"/>
      <c r="BG1024"/>
      <c r="BH1024"/>
      <c r="BI1024"/>
      <c r="BJ1024"/>
      <c r="BK1024"/>
      <c r="BL1024"/>
      <c r="BM1024"/>
      <c r="BN1024"/>
      <c r="BO1024"/>
      <c r="BP1024"/>
      <c r="BQ1024"/>
      <c r="BR1024"/>
      <c r="BS1024"/>
      <c r="BT1024"/>
      <c r="BU1024"/>
      <c r="BV1024"/>
      <c r="BW1024"/>
      <c r="BX1024"/>
      <c r="BY1024"/>
      <c r="BZ1024"/>
      <c r="CA1024"/>
      <c r="CB1024"/>
      <c r="CC1024"/>
      <c r="CD1024"/>
      <c r="CE1024"/>
      <c r="CF1024"/>
      <c r="CG1024"/>
      <c r="CH1024"/>
      <c r="CI1024"/>
      <c r="CJ1024"/>
      <c r="CK1024"/>
      <c r="CL1024"/>
      <c r="CM1024"/>
      <c r="CN1024"/>
      <c r="CO1024"/>
      <c r="CP1024"/>
      <c r="CQ1024"/>
      <c r="CR1024"/>
      <c r="CS1024"/>
      <c r="CT1024"/>
      <c r="CU1024"/>
      <c r="CV1024"/>
      <c r="CW1024"/>
      <c r="CX1024"/>
      <c r="CY1024"/>
      <c r="CZ1024"/>
      <c r="DA1024"/>
    </row>
    <row r="1025" spans="1:105" x14ac:dyDescent="0.2">
      <c r="A1025" s="56"/>
      <c r="B1025" s="56"/>
      <c r="C1025" s="56"/>
      <c r="D1025" s="56"/>
      <c r="E1025" s="56"/>
      <c r="F1025" s="56"/>
      <c r="G1025" s="56"/>
      <c r="H1025" s="56"/>
      <c r="I1025" s="56"/>
      <c r="J1025" s="56"/>
      <c r="K1025" s="56"/>
      <c r="L1025" s="56"/>
      <c r="M1025" s="56"/>
      <c r="N1025" s="56"/>
      <c r="O1025" s="56"/>
      <c r="P1025" s="56"/>
      <c r="Q1025" s="56"/>
      <c r="R1025" s="56"/>
      <c r="S1025" s="56"/>
      <c r="T1025" s="56"/>
      <c r="U1025" s="56"/>
      <c r="V1025" s="56"/>
      <c r="W1025" s="56"/>
      <c r="X1025" s="56"/>
      <c r="Y1025" s="56"/>
      <c r="Z1025" s="56"/>
      <c r="AA1025"/>
      <c r="AB1025"/>
      <c r="AC1025"/>
      <c r="AD1025"/>
      <c r="AE1025"/>
      <c r="AF1025"/>
      <c r="AG1025"/>
      <c r="AH1025"/>
      <c r="AI1025"/>
      <c r="AJ1025"/>
      <c r="AK1025"/>
      <c r="AL1025"/>
      <c r="AM1025"/>
      <c r="AN1025"/>
      <c r="AO1025"/>
      <c r="AP1025"/>
      <c r="AQ1025"/>
      <c r="AR1025"/>
      <c r="AS1025"/>
      <c r="AT1025"/>
      <c r="AU1025"/>
      <c r="AV1025"/>
      <c r="AW1025"/>
      <c r="AX1025"/>
      <c r="AY1025"/>
      <c r="AZ1025"/>
      <c r="BA1025"/>
      <c r="BB1025"/>
      <c r="BC1025"/>
      <c r="BD1025"/>
      <c r="BE1025"/>
      <c r="BF1025"/>
      <c r="BG1025"/>
      <c r="BH1025"/>
      <c r="BI1025"/>
      <c r="BJ1025"/>
      <c r="BK1025"/>
      <c r="BL1025"/>
      <c r="BM1025"/>
      <c r="BN1025"/>
      <c r="BO1025"/>
      <c r="BP1025"/>
      <c r="BQ1025"/>
      <c r="BR1025"/>
      <c r="BS1025"/>
      <c r="BT1025"/>
      <c r="BU1025"/>
      <c r="BV1025"/>
      <c r="BW1025"/>
      <c r="BX1025"/>
      <c r="BY1025"/>
      <c r="BZ1025"/>
      <c r="CA1025"/>
      <c r="CB1025"/>
      <c r="CC1025"/>
      <c r="CD1025"/>
      <c r="CE1025"/>
      <c r="CF1025"/>
      <c r="CG1025"/>
      <c r="CH1025"/>
      <c r="CI1025"/>
      <c r="CJ1025"/>
      <c r="CK1025"/>
      <c r="CL1025"/>
      <c r="CM1025"/>
      <c r="CN1025"/>
      <c r="CO1025"/>
      <c r="CP1025"/>
      <c r="CQ1025"/>
      <c r="CR1025"/>
      <c r="CS1025"/>
      <c r="CT1025"/>
      <c r="CU1025"/>
      <c r="CV1025"/>
      <c r="CW1025"/>
      <c r="CX1025"/>
      <c r="CY1025"/>
      <c r="CZ1025"/>
      <c r="DA1025"/>
    </row>
  </sheetData>
  <sheetProtection algorithmName="SHA-512" hashValue="R0QbJN6dD1Nl2CkT1DDIbfr+UR0//OKo5AmX767uVC6xnJoKAJlLJVT2WiM9cBDW64im0rVgD7PB5WFcipMYBg==" saltValue="sEi7GBPEFSl8aU70jB/N/Q==" spinCount="100000" sheet="1" objects="1" scenarios="1"/>
  <mergeCells count="4291">
    <mergeCell ref="D373:W373"/>
    <mergeCell ref="J231:K231"/>
    <mergeCell ref="L231:M231"/>
    <mergeCell ref="N231:O231"/>
    <mergeCell ref="X370:Z374"/>
    <mergeCell ref="D371:E371"/>
    <mergeCell ref="D374:W374"/>
    <mergeCell ref="D376:X376"/>
    <mergeCell ref="N424:O424"/>
    <mergeCell ref="P424:Q424"/>
    <mergeCell ref="R424:S424"/>
    <mergeCell ref="H371:I371"/>
    <mergeCell ref="J371:K371"/>
    <mergeCell ref="L371:M371"/>
    <mergeCell ref="N371:O371"/>
    <mergeCell ref="P371:Q371"/>
    <mergeCell ref="R371:S371"/>
    <mergeCell ref="T371:U371"/>
    <mergeCell ref="V371:W371"/>
    <mergeCell ref="D372:E372"/>
    <mergeCell ref="F372:G372"/>
    <mergeCell ref="H372:I372"/>
    <mergeCell ref="J372:K372"/>
    <mergeCell ref="L372:M372"/>
    <mergeCell ref="D377:E377"/>
    <mergeCell ref="F377:Z377"/>
    <mergeCell ref="T396:U396"/>
    <mergeCell ref="R396:S396"/>
    <mergeCell ref="J392:K392"/>
    <mergeCell ref="V392:W392"/>
    <mergeCell ref="H396:I396"/>
    <mergeCell ref="F371:G371"/>
    <mergeCell ref="D512:E512"/>
    <mergeCell ref="F512:Z512"/>
    <mergeCell ref="D509:E509"/>
    <mergeCell ref="F509:G509"/>
    <mergeCell ref="H509:I509"/>
    <mergeCell ref="J509:K509"/>
    <mergeCell ref="L509:M509"/>
    <mergeCell ref="N509:O509"/>
    <mergeCell ref="P509:Q509"/>
    <mergeCell ref="R509:S509"/>
    <mergeCell ref="T509:U509"/>
    <mergeCell ref="V509:W509"/>
    <mergeCell ref="D510:E510"/>
    <mergeCell ref="F510:G510"/>
    <mergeCell ref="H510:I510"/>
    <mergeCell ref="J510:K510"/>
    <mergeCell ref="L510:M510"/>
    <mergeCell ref="N510:O510"/>
    <mergeCell ref="P510:Q510"/>
    <mergeCell ref="R510:S510"/>
    <mergeCell ref="L508:M508"/>
    <mergeCell ref="N508:O508"/>
    <mergeCell ref="P508:Q508"/>
    <mergeCell ref="D503:E503"/>
    <mergeCell ref="F503:G503"/>
    <mergeCell ref="H503:I503"/>
    <mergeCell ref="J503:K503"/>
    <mergeCell ref="R427:S427"/>
    <mergeCell ref="T427:U427"/>
    <mergeCell ref="V427:W427"/>
    <mergeCell ref="D511:X511"/>
    <mergeCell ref="L506:M506"/>
    <mergeCell ref="N506:O506"/>
    <mergeCell ref="P506:Q506"/>
    <mergeCell ref="R506:S506"/>
    <mergeCell ref="T506:U506"/>
    <mergeCell ref="V506:W506"/>
    <mergeCell ref="D505:E505"/>
    <mergeCell ref="F505:G505"/>
    <mergeCell ref="D428:E428"/>
    <mergeCell ref="F428:G428"/>
    <mergeCell ref="H428:I428"/>
    <mergeCell ref="J428:K428"/>
    <mergeCell ref="L428:M428"/>
    <mergeCell ref="N428:O428"/>
    <mergeCell ref="P428:Q428"/>
    <mergeCell ref="T510:U510"/>
    <mergeCell ref="V510:W510"/>
    <mergeCell ref="D504:E504"/>
    <mergeCell ref="F504:G504"/>
    <mergeCell ref="H504:I504"/>
    <mergeCell ref="J504:K504"/>
    <mergeCell ref="L504:M504"/>
    <mergeCell ref="H427:I427"/>
    <mergeCell ref="J427:K427"/>
    <mergeCell ref="L427:M427"/>
    <mergeCell ref="N427:O427"/>
    <mergeCell ref="P427:Q427"/>
    <mergeCell ref="L505:M505"/>
    <mergeCell ref="N505:O505"/>
    <mergeCell ref="P505:Q505"/>
    <mergeCell ref="R505:S505"/>
    <mergeCell ref="T505:U505"/>
    <mergeCell ref="V505:W505"/>
    <mergeCell ref="D506:E506"/>
    <mergeCell ref="F506:G506"/>
    <mergeCell ref="H506:I506"/>
    <mergeCell ref="J506:K506"/>
    <mergeCell ref="H505:I505"/>
    <mergeCell ref="J505:K505"/>
    <mergeCell ref="L503:M503"/>
    <mergeCell ref="N503:O503"/>
    <mergeCell ref="P503:Q503"/>
    <mergeCell ref="R503:S503"/>
    <mergeCell ref="T503:U503"/>
    <mergeCell ref="V503:W503"/>
    <mergeCell ref="F502:G502"/>
    <mergeCell ref="H502:I502"/>
    <mergeCell ref="J502:K502"/>
    <mergeCell ref="L502:M502"/>
    <mergeCell ref="N502:O502"/>
    <mergeCell ref="P502:Q502"/>
    <mergeCell ref="R502:S502"/>
    <mergeCell ref="T502:U502"/>
    <mergeCell ref="V502:W502"/>
    <mergeCell ref="D495:E495"/>
    <mergeCell ref="F495:G495"/>
    <mergeCell ref="H495:I495"/>
    <mergeCell ref="N504:O504"/>
    <mergeCell ref="P504:Q504"/>
    <mergeCell ref="R504:S504"/>
    <mergeCell ref="T504:U504"/>
    <mergeCell ref="V504:W504"/>
    <mergeCell ref="C492:Z492"/>
    <mergeCell ref="H493:I493"/>
    <mergeCell ref="J493:K493"/>
    <mergeCell ref="L493:M493"/>
    <mergeCell ref="N493:O493"/>
    <mergeCell ref="P493:Q493"/>
    <mergeCell ref="R493:S493"/>
    <mergeCell ref="T493:U493"/>
    <mergeCell ref="V493:W493"/>
    <mergeCell ref="D494:E494"/>
    <mergeCell ref="F494:G494"/>
    <mergeCell ref="H494:I494"/>
    <mergeCell ref="T500:U500"/>
    <mergeCell ref="V500:W500"/>
    <mergeCell ref="J494:K494"/>
    <mergeCell ref="L494:M494"/>
    <mergeCell ref="N494:O494"/>
    <mergeCell ref="P494:Q494"/>
    <mergeCell ref="R494:S494"/>
    <mergeCell ref="T494:U494"/>
    <mergeCell ref="J495:K495"/>
    <mergeCell ref="L495:M495"/>
    <mergeCell ref="N495:O495"/>
    <mergeCell ref="R508:S508"/>
    <mergeCell ref="T508:U508"/>
    <mergeCell ref="V508:W508"/>
    <mergeCell ref="D507:Z507"/>
    <mergeCell ref="D508:E508"/>
    <mergeCell ref="F508:G508"/>
    <mergeCell ref="H508:I508"/>
    <mergeCell ref="J508:K508"/>
    <mergeCell ref="V494:W494"/>
    <mergeCell ref="D501:E501"/>
    <mergeCell ref="F501:G501"/>
    <mergeCell ref="H501:I501"/>
    <mergeCell ref="J501:K501"/>
    <mergeCell ref="L501:M501"/>
    <mergeCell ref="N501:O501"/>
    <mergeCell ref="P501:Q501"/>
    <mergeCell ref="R501:S501"/>
    <mergeCell ref="T501:U501"/>
    <mergeCell ref="V501:W501"/>
    <mergeCell ref="D502:E502"/>
    <mergeCell ref="D496:X496"/>
    <mergeCell ref="D497:E497"/>
    <mergeCell ref="F497:Z497"/>
    <mergeCell ref="D499:Z499"/>
    <mergeCell ref="D500:E500"/>
    <mergeCell ref="F500:G500"/>
    <mergeCell ref="H500:I500"/>
    <mergeCell ref="J500:K500"/>
    <mergeCell ref="L500:M500"/>
    <mergeCell ref="N500:O500"/>
    <mergeCell ref="P500:Q500"/>
    <mergeCell ref="R500:S500"/>
    <mergeCell ref="P495:Q495"/>
    <mergeCell ref="R495:S495"/>
    <mergeCell ref="T495:U495"/>
    <mergeCell ref="V495:W495"/>
    <mergeCell ref="D490:E490"/>
    <mergeCell ref="F490:G490"/>
    <mergeCell ref="H490:I490"/>
    <mergeCell ref="J490:K490"/>
    <mergeCell ref="L490:M490"/>
    <mergeCell ref="N490:O490"/>
    <mergeCell ref="P490:Q490"/>
    <mergeCell ref="R490:S490"/>
    <mergeCell ref="T490:U490"/>
    <mergeCell ref="V490:W490"/>
    <mergeCell ref="D491:E491"/>
    <mergeCell ref="F491:G491"/>
    <mergeCell ref="H491:I491"/>
    <mergeCell ref="J491:K491"/>
    <mergeCell ref="L491:M491"/>
    <mergeCell ref="N491:O491"/>
    <mergeCell ref="P491:Q491"/>
    <mergeCell ref="R491:S491"/>
    <mergeCell ref="T491:U491"/>
    <mergeCell ref="V491:W491"/>
    <mergeCell ref="D484:E484"/>
    <mergeCell ref="F484:G484"/>
    <mergeCell ref="H484:I484"/>
    <mergeCell ref="J484:K484"/>
    <mergeCell ref="L484:M484"/>
    <mergeCell ref="N484:O484"/>
    <mergeCell ref="P484:Q484"/>
    <mergeCell ref="R484:S484"/>
    <mergeCell ref="T484:U484"/>
    <mergeCell ref="V484:W484"/>
    <mergeCell ref="D485:X485"/>
    <mergeCell ref="D486:E486"/>
    <mergeCell ref="F486:Z486"/>
    <mergeCell ref="D488:Z488"/>
    <mergeCell ref="D489:E489"/>
    <mergeCell ref="F489:G489"/>
    <mergeCell ref="H489:I489"/>
    <mergeCell ref="J489:K489"/>
    <mergeCell ref="L489:M489"/>
    <mergeCell ref="N489:O489"/>
    <mergeCell ref="P489:Q489"/>
    <mergeCell ref="R489:S489"/>
    <mergeCell ref="T489:U489"/>
    <mergeCell ref="V489:W489"/>
    <mergeCell ref="L474:M474"/>
    <mergeCell ref="D482:E482"/>
    <mergeCell ref="F482:G482"/>
    <mergeCell ref="H482:I482"/>
    <mergeCell ref="J482:K482"/>
    <mergeCell ref="L482:M482"/>
    <mergeCell ref="N482:O482"/>
    <mergeCell ref="P482:Q482"/>
    <mergeCell ref="R482:S482"/>
    <mergeCell ref="T482:U482"/>
    <mergeCell ref="V482:W482"/>
    <mergeCell ref="D483:E483"/>
    <mergeCell ref="F483:G483"/>
    <mergeCell ref="H483:I483"/>
    <mergeCell ref="J483:K483"/>
    <mergeCell ref="L483:M483"/>
    <mergeCell ref="N483:O483"/>
    <mergeCell ref="P483:Q483"/>
    <mergeCell ref="R483:S483"/>
    <mergeCell ref="T483:U483"/>
    <mergeCell ref="V483:W483"/>
    <mergeCell ref="D478:X478"/>
    <mergeCell ref="D479:E479"/>
    <mergeCell ref="F479:Z479"/>
    <mergeCell ref="D481:E481"/>
    <mergeCell ref="F481:G481"/>
    <mergeCell ref="H481:I481"/>
    <mergeCell ref="J481:K481"/>
    <mergeCell ref="L481:M481"/>
    <mergeCell ref="N481:O481"/>
    <mergeCell ref="P481:Q481"/>
    <mergeCell ref="R481:S481"/>
    <mergeCell ref="T481:U481"/>
    <mergeCell ref="V481:W481"/>
    <mergeCell ref="H475:I475"/>
    <mergeCell ref="J475:K475"/>
    <mergeCell ref="L475:M475"/>
    <mergeCell ref="N475:O475"/>
    <mergeCell ref="P475:Q475"/>
    <mergeCell ref="R475:S475"/>
    <mergeCell ref="T475:U475"/>
    <mergeCell ref="V475:W475"/>
    <mergeCell ref="D476:Z476"/>
    <mergeCell ref="D477:E477"/>
    <mergeCell ref="F477:G477"/>
    <mergeCell ref="H477:I477"/>
    <mergeCell ref="J477:K477"/>
    <mergeCell ref="L477:M477"/>
    <mergeCell ref="N477:O477"/>
    <mergeCell ref="P477:Q477"/>
    <mergeCell ref="F392:G392"/>
    <mergeCell ref="J438:K438"/>
    <mergeCell ref="T392:U392"/>
    <mergeCell ref="D449:E449"/>
    <mergeCell ref="D466:E466"/>
    <mergeCell ref="F466:G466"/>
    <mergeCell ref="T424:U424"/>
    <mergeCell ref="V424:W424"/>
    <mergeCell ref="D420:E420"/>
    <mergeCell ref="F420:G420"/>
    <mergeCell ref="H420:I420"/>
    <mergeCell ref="J420:K420"/>
    <mergeCell ref="L420:M420"/>
    <mergeCell ref="N420:O420"/>
    <mergeCell ref="V420:W420"/>
    <mergeCell ref="D421:E421"/>
    <mergeCell ref="D411:X411"/>
    <mergeCell ref="F412:Z412"/>
    <mergeCell ref="H424:I424"/>
    <mergeCell ref="J424:K424"/>
    <mergeCell ref="L424:M424"/>
    <mergeCell ref="D400:Z400"/>
    <mergeCell ref="R428:S428"/>
    <mergeCell ref="T428:U428"/>
    <mergeCell ref="V428:W428"/>
    <mergeCell ref="D425:E425"/>
    <mergeCell ref="F425:G425"/>
    <mergeCell ref="H425:I425"/>
    <mergeCell ref="J425:K425"/>
    <mergeCell ref="L425:M425"/>
    <mergeCell ref="D393:X393"/>
    <mergeCell ref="F394:Z394"/>
    <mergeCell ref="D394:E394"/>
    <mergeCell ref="L392:M392"/>
    <mergeCell ref="D397:X397"/>
    <mergeCell ref="F398:Z398"/>
    <mergeCell ref="P396:Q396"/>
    <mergeCell ref="V396:W396"/>
    <mergeCell ref="D389:X389"/>
    <mergeCell ref="J426:K426"/>
    <mergeCell ref="L426:M426"/>
    <mergeCell ref="H473:I473"/>
    <mergeCell ref="J473:K473"/>
    <mergeCell ref="L473:M473"/>
    <mergeCell ref="N473:O473"/>
    <mergeCell ref="P473:Q473"/>
    <mergeCell ref="T426:U426"/>
    <mergeCell ref="V426:W426"/>
    <mergeCell ref="D422:E422"/>
    <mergeCell ref="F422:G422"/>
    <mergeCell ref="D398:E398"/>
    <mergeCell ref="D457:E457"/>
    <mergeCell ref="F457:G457"/>
    <mergeCell ref="H457:I457"/>
    <mergeCell ref="J457:K457"/>
    <mergeCell ref="L457:M457"/>
    <mergeCell ref="N457:O457"/>
    <mergeCell ref="P457:Q457"/>
    <mergeCell ref="R457:S457"/>
    <mergeCell ref="T457:U457"/>
    <mergeCell ref="H452:I452"/>
    <mergeCell ref="F451:G451"/>
    <mergeCell ref="P453:Q453"/>
    <mergeCell ref="F446:Z446"/>
    <mergeCell ref="F448:G448"/>
    <mergeCell ref="H448:I448"/>
    <mergeCell ref="H421:I421"/>
    <mergeCell ref="J421:K421"/>
    <mergeCell ref="L421:M421"/>
    <mergeCell ref="H440:I440"/>
    <mergeCell ref="P452:Q452"/>
    <mergeCell ref="V440:W440"/>
    <mergeCell ref="H438:I438"/>
    <mergeCell ref="T449:U449"/>
    <mergeCell ref="V449:W449"/>
    <mergeCell ref="D416:X416"/>
    <mergeCell ref="T444:U444"/>
    <mergeCell ref="D441:X441"/>
    <mergeCell ref="H444:I444"/>
    <mergeCell ref="D430:E430"/>
    <mergeCell ref="D419:Z419"/>
    <mergeCell ref="P420:Q420"/>
    <mergeCell ref="R420:S420"/>
    <mergeCell ref="V450:W450"/>
    <mergeCell ref="N372:O372"/>
    <mergeCell ref="P372:Q372"/>
    <mergeCell ref="R372:S372"/>
    <mergeCell ref="T372:U372"/>
    <mergeCell ref="V372:W372"/>
    <mergeCell ref="P366:Q366"/>
    <mergeCell ref="R366:S366"/>
    <mergeCell ref="T366:U366"/>
    <mergeCell ref="V366:W366"/>
    <mergeCell ref="D367:W367"/>
    <mergeCell ref="D368:E368"/>
    <mergeCell ref="F368:G368"/>
    <mergeCell ref="H368:I368"/>
    <mergeCell ref="J368:K368"/>
    <mergeCell ref="L368:M368"/>
    <mergeCell ref="N368:O368"/>
    <mergeCell ref="P368:Q368"/>
    <mergeCell ref="R368:S368"/>
    <mergeCell ref="T368:U368"/>
    <mergeCell ref="V368:W368"/>
    <mergeCell ref="N370:O370"/>
    <mergeCell ref="P370:Q370"/>
    <mergeCell ref="R370:S370"/>
    <mergeCell ref="T370:U370"/>
    <mergeCell ref="V370:W370"/>
    <mergeCell ref="D369:Z369"/>
    <mergeCell ref="J362:K362"/>
    <mergeCell ref="L362:M362"/>
    <mergeCell ref="N362:O362"/>
    <mergeCell ref="D370:E370"/>
    <mergeCell ref="F370:G370"/>
    <mergeCell ref="H370:I370"/>
    <mergeCell ref="J370:K370"/>
    <mergeCell ref="L370:M370"/>
    <mergeCell ref="D366:E366"/>
    <mergeCell ref="F366:G366"/>
    <mergeCell ref="H366:I366"/>
    <mergeCell ref="J366:K366"/>
    <mergeCell ref="L366:M366"/>
    <mergeCell ref="N366:O366"/>
    <mergeCell ref="D364:E364"/>
    <mergeCell ref="F364:G364"/>
    <mergeCell ref="H364:I364"/>
    <mergeCell ref="J364:K364"/>
    <mergeCell ref="L364:M364"/>
    <mergeCell ref="N364:O364"/>
    <mergeCell ref="L359:M359"/>
    <mergeCell ref="N359:O359"/>
    <mergeCell ref="P359:Q359"/>
    <mergeCell ref="P364:Q364"/>
    <mergeCell ref="R364:S364"/>
    <mergeCell ref="T364:U364"/>
    <mergeCell ref="V364:W364"/>
    <mergeCell ref="D365:E365"/>
    <mergeCell ref="F365:G365"/>
    <mergeCell ref="H365:I365"/>
    <mergeCell ref="J365:K365"/>
    <mergeCell ref="L365:M365"/>
    <mergeCell ref="N365:O365"/>
    <mergeCell ref="P365:Q365"/>
    <mergeCell ref="R365:S365"/>
    <mergeCell ref="T365:U365"/>
    <mergeCell ref="V365:W365"/>
    <mergeCell ref="D360:Z360"/>
    <mergeCell ref="D361:E361"/>
    <mergeCell ref="F361:G361"/>
    <mergeCell ref="H361:I361"/>
    <mergeCell ref="J361:K361"/>
    <mergeCell ref="L361:M361"/>
    <mergeCell ref="N361:O361"/>
    <mergeCell ref="P361:Q361"/>
    <mergeCell ref="R361:S361"/>
    <mergeCell ref="T361:U361"/>
    <mergeCell ref="V361:W361"/>
    <mergeCell ref="X361:Z367"/>
    <mergeCell ref="D362:E362"/>
    <mergeCell ref="F362:G362"/>
    <mergeCell ref="H362:I362"/>
    <mergeCell ref="R356:S356"/>
    <mergeCell ref="T356:U356"/>
    <mergeCell ref="V356:W356"/>
    <mergeCell ref="P362:Q362"/>
    <mergeCell ref="R362:S362"/>
    <mergeCell ref="T362:U362"/>
    <mergeCell ref="V362:W362"/>
    <mergeCell ref="D363:E363"/>
    <mergeCell ref="F363:G363"/>
    <mergeCell ref="H363:I363"/>
    <mergeCell ref="J363:K363"/>
    <mergeCell ref="L363:M363"/>
    <mergeCell ref="N363:O363"/>
    <mergeCell ref="P363:Q363"/>
    <mergeCell ref="R363:S363"/>
    <mergeCell ref="T363:U363"/>
    <mergeCell ref="V363:W363"/>
    <mergeCell ref="D357:E357"/>
    <mergeCell ref="F357:G357"/>
    <mergeCell ref="H357:I357"/>
    <mergeCell ref="J357:K357"/>
    <mergeCell ref="L357:M357"/>
    <mergeCell ref="N357:O357"/>
    <mergeCell ref="P357:Q357"/>
    <mergeCell ref="R357:S357"/>
    <mergeCell ref="T357:U357"/>
    <mergeCell ref="V357:W357"/>
    <mergeCell ref="D358:W358"/>
    <mergeCell ref="D359:E359"/>
    <mergeCell ref="F359:G359"/>
    <mergeCell ref="H359:I359"/>
    <mergeCell ref="J359:K359"/>
    <mergeCell ref="T353:U353"/>
    <mergeCell ref="V353:W353"/>
    <mergeCell ref="D354:E354"/>
    <mergeCell ref="F354:G354"/>
    <mergeCell ref="H354:I354"/>
    <mergeCell ref="J354:K354"/>
    <mergeCell ref="L354:M354"/>
    <mergeCell ref="N354:O354"/>
    <mergeCell ref="P354:Q354"/>
    <mergeCell ref="R354:S354"/>
    <mergeCell ref="T354:U354"/>
    <mergeCell ref="V354:W354"/>
    <mergeCell ref="R359:S359"/>
    <mergeCell ref="T359:U359"/>
    <mergeCell ref="V359:W359"/>
    <mergeCell ref="D355:E355"/>
    <mergeCell ref="F355:G355"/>
    <mergeCell ref="H355:I355"/>
    <mergeCell ref="J355:K355"/>
    <mergeCell ref="L355:M355"/>
    <mergeCell ref="N355:O355"/>
    <mergeCell ref="P355:Q355"/>
    <mergeCell ref="R355:S355"/>
    <mergeCell ref="T355:U355"/>
    <mergeCell ref="V355:W355"/>
    <mergeCell ref="D356:E356"/>
    <mergeCell ref="F356:G356"/>
    <mergeCell ref="H356:I356"/>
    <mergeCell ref="J356:K356"/>
    <mergeCell ref="L356:M356"/>
    <mergeCell ref="N356:O356"/>
    <mergeCell ref="P356:Q356"/>
    <mergeCell ref="D348:W348"/>
    <mergeCell ref="D349:Z349"/>
    <mergeCell ref="D350:E350"/>
    <mergeCell ref="F350:G350"/>
    <mergeCell ref="H350:I350"/>
    <mergeCell ref="J350:K350"/>
    <mergeCell ref="L350:M350"/>
    <mergeCell ref="N350:O350"/>
    <mergeCell ref="P350:Q350"/>
    <mergeCell ref="R350:S350"/>
    <mergeCell ref="T350:U350"/>
    <mergeCell ref="V350:W350"/>
    <mergeCell ref="D351:Z351"/>
    <mergeCell ref="D352:E352"/>
    <mergeCell ref="F352:G352"/>
    <mergeCell ref="H352:I352"/>
    <mergeCell ref="J352:K352"/>
    <mergeCell ref="L352:M352"/>
    <mergeCell ref="N352:O352"/>
    <mergeCell ref="P352:Q352"/>
    <mergeCell ref="R352:S352"/>
    <mergeCell ref="T352:U352"/>
    <mergeCell ref="V352:W352"/>
    <mergeCell ref="X352:Z358"/>
    <mergeCell ref="D353:E353"/>
    <mergeCell ref="F353:G353"/>
    <mergeCell ref="H353:I353"/>
    <mergeCell ref="J353:K353"/>
    <mergeCell ref="L353:M353"/>
    <mergeCell ref="N353:O353"/>
    <mergeCell ref="P353:Q353"/>
    <mergeCell ref="R353:S353"/>
    <mergeCell ref="D346:E346"/>
    <mergeCell ref="F346:G346"/>
    <mergeCell ref="H346:I346"/>
    <mergeCell ref="J346:K346"/>
    <mergeCell ref="L346:M346"/>
    <mergeCell ref="N346:O346"/>
    <mergeCell ref="P346:Q346"/>
    <mergeCell ref="R346:S346"/>
    <mergeCell ref="T346:U346"/>
    <mergeCell ref="V346:W346"/>
    <mergeCell ref="D347:E347"/>
    <mergeCell ref="F347:G347"/>
    <mergeCell ref="H347:I347"/>
    <mergeCell ref="J347:K347"/>
    <mergeCell ref="L347:M347"/>
    <mergeCell ref="N347:O347"/>
    <mergeCell ref="P347:Q347"/>
    <mergeCell ref="R347:S347"/>
    <mergeCell ref="T347:U347"/>
    <mergeCell ref="V347:W347"/>
    <mergeCell ref="D345:E345"/>
    <mergeCell ref="F345:G345"/>
    <mergeCell ref="H345:I345"/>
    <mergeCell ref="J345:K345"/>
    <mergeCell ref="L345:M345"/>
    <mergeCell ref="N345:O345"/>
    <mergeCell ref="P345:Q345"/>
    <mergeCell ref="R345:S345"/>
    <mergeCell ref="T345:U345"/>
    <mergeCell ref="V345:W345"/>
    <mergeCell ref="D343:E343"/>
    <mergeCell ref="F343:G343"/>
    <mergeCell ref="H343:I343"/>
    <mergeCell ref="J343:K343"/>
    <mergeCell ref="L343:M343"/>
    <mergeCell ref="N343:O343"/>
    <mergeCell ref="P343:Q343"/>
    <mergeCell ref="R343:S343"/>
    <mergeCell ref="T343:U343"/>
    <mergeCell ref="R341:S341"/>
    <mergeCell ref="T341:U341"/>
    <mergeCell ref="V341:W341"/>
    <mergeCell ref="D342:E342"/>
    <mergeCell ref="F342:G342"/>
    <mergeCell ref="H342:I342"/>
    <mergeCell ref="J342:K342"/>
    <mergeCell ref="L342:M342"/>
    <mergeCell ref="N342:O342"/>
    <mergeCell ref="P342:Q342"/>
    <mergeCell ref="R342:S342"/>
    <mergeCell ref="T342:U342"/>
    <mergeCell ref="V342:W342"/>
    <mergeCell ref="T340:U340"/>
    <mergeCell ref="V343:W343"/>
    <mergeCell ref="D344:E344"/>
    <mergeCell ref="F344:G344"/>
    <mergeCell ref="H344:I344"/>
    <mergeCell ref="J344:K344"/>
    <mergeCell ref="L344:M344"/>
    <mergeCell ref="N344:O344"/>
    <mergeCell ref="P344:Q344"/>
    <mergeCell ref="R344:S344"/>
    <mergeCell ref="T344:U344"/>
    <mergeCell ref="V344:W344"/>
    <mergeCell ref="F341:G341"/>
    <mergeCell ref="N337:O337"/>
    <mergeCell ref="P337:Q337"/>
    <mergeCell ref="R337:S337"/>
    <mergeCell ref="T337:U337"/>
    <mergeCell ref="V337:W337"/>
    <mergeCell ref="D338:Z338"/>
    <mergeCell ref="D339:E339"/>
    <mergeCell ref="F339:G339"/>
    <mergeCell ref="H339:I339"/>
    <mergeCell ref="J339:K339"/>
    <mergeCell ref="L339:M339"/>
    <mergeCell ref="N339:O339"/>
    <mergeCell ref="P339:Q339"/>
    <mergeCell ref="R339:S339"/>
    <mergeCell ref="T339:U339"/>
    <mergeCell ref="V339:W339"/>
    <mergeCell ref="X339:Z348"/>
    <mergeCell ref="D340:E340"/>
    <mergeCell ref="F340:G340"/>
    <mergeCell ref="H340:I340"/>
    <mergeCell ref="J340:K340"/>
    <mergeCell ref="L340:M340"/>
    <mergeCell ref="N340:O340"/>
    <mergeCell ref="P340:Q340"/>
    <mergeCell ref="R340:S340"/>
    <mergeCell ref="V340:W340"/>
    <mergeCell ref="D341:E341"/>
    <mergeCell ref="H341:I341"/>
    <mergeCell ref="J341:K341"/>
    <mergeCell ref="L341:M341"/>
    <mergeCell ref="N341:O341"/>
    <mergeCell ref="P341:Q341"/>
    <mergeCell ref="D326:Z326"/>
    <mergeCell ref="N327:O327"/>
    <mergeCell ref="T327:U327"/>
    <mergeCell ref="X327:Z336"/>
    <mergeCell ref="J328:K328"/>
    <mergeCell ref="L329:M329"/>
    <mergeCell ref="N329:O329"/>
    <mergeCell ref="D332:E332"/>
    <mergeCell ref="D333:E333"/>
    <mergeCell ref="F333:G333"/>
    <mergeCell ref="H333:I333"/>
    <mergeCell ref="J333:K333"/>
    <mergeCell ref="L333:M333"/>
    <mergeCell ref="N333:O333"/>
    <mergeCell ref="P333:Q333"/>
    <mergeCell ref="R333:S333"/>
    <mergeCell ref="T333:U333"/>
    <mergeCell ref="V333:W333"/>
    <mergeCell ref="D334:E334"/>
    <mergeCell ref="F334:G334"/>
    <mergeCell ref="H334:I334"/>
    <mergeCell ref="V335:W335"/>
    <mergeCell ref="D336:W336"/>
    <mergeCell ref="J331:K331"/>
    <mergeCell ref="D329:E329"/>
    <mergeCell ref="D327:E327"/>
    <mergeCell ref="R329:S329"/>
    <mergeCell ref="T329:U329"/>
    <mergeCell ref="R331:S331"/>
    <mergeCell ref="L331:M331"/>
    <mergeCell ref="J334:K334"/>
    <mergeCell ref="L334:M334"/>
    <mergeCell ref="R323:S323"/>
    <mergeCell ref="T323:U323"/>
    <mergeCell ref="V323:W323"/>
    <mergeCell ref="J321:K321"/>
    <mergeCell ref="L321:M321"/>
    <mergeCell ref="N321:O321"/>
    <mergeCell ref="P321:Q321"/>
    <mergeCell ref="H312:I312"/>
    <mergeCell ref="R325:S325"/>
    <mergeCell ref="T325:U325"/>
    <mergeCell ref="V325:W325"/>
    <mergeCell ref="F323:G323"/>
    <mergeCell ref="H323:I323"/>
    <mergeCell ref="J323:K323"/>
    <mergeCell ref="L323:M323"/>
    <mergeCell ref="R321:S321"/>
    <mergeCell ref="H322:I322"/>
    <mergeCell ref="V319:W319"/>
    <mergeCell ref="V317:W317"/>
    <mergeCell ref="F318:G318"/>
    <mergeCell ref="T318:U318"/>
    <mergeCell ref="V318:W318"/>
    <mergeCell ref="D313:Z313"/>
    <mergeCell ref="X317:Z321"/>
    <mergeCell ref="H320:I320"/>
    <mergeCell ref="V320:W320"/>
    <mergeCell ref="F320:G320"/>
    <mergeCell ref="J320:K320"/>
    <mergeCell ref="L320:M320"/>
    <mergeCell ref="N318:O318"/>
    <mergeCell ref="H321:I321"/>
    <mergeCell ref="R317:S317"/>
    <mergeCell ref="T317:U317"/>
    <mergeCell ref="N320:O320"/>
    <mergeCell ref="R320:S320"/>
    <mergeCell ref="T320:U320"/>
    <mergeCell ref="T321:U321"/>
    <mergeCell ref="F317:G317"/>
    <mergeCell ref="H317:I317"/>
    <mergeCell ref="J317:K317"/>
    <mergeCell ref="D298:X298"/>
    <mergeCell ref="V296:W296"/>
    <mergeCell ref="V301:W301"/>
    <mergeCell ref="T303:U303"/>
    <mergeCell ref="P305:Q305"/>
    <mergeCell ref="P296:Q296"/>
    <mergeCell ref="D297:E297"/>
    <mergeCell ref="D316:Z316"/>
    <mergeCell ref="D317:E317"/>
    <mergeCell ref="D312:E312"/>
    <mergeCell ref="N312:O312"/>
    <mergeCell ref="V312:W312"/>
    <mergeCell ref="D319:E319"/>
    <mergeCell ref="D318:E318"/>
    <mergeCell ref="L315:M315"/>
    <mergeCell ref="P315:Q315"/>
    <mergeCell ref="V303:W303"/>
    <mergeCell ref="D304:E304"/>
    <mergeCell ref="F304:G304"/>
    <mergeCell ref="H304:I304"/>
    <mergeCell ref="D315:E315"/>
    <mergeCell ref="V311:W311"/>
    <mergeCell ref="N311:O311"/>
    <mergeCell ref="J310:K310"/>
    <mergeCell ref="L310:M310"/>
    <mergeCell ref="N310:O310"/>
    <mergeCell ref="P310:Q310"/>
    <mergeCell ref="J315:K315"/>
    <mergeCell ref="V304:W304"/>
    <mergeCell ref="D305:E305"/>
    <mergeCell ref="F305:G305"/>
    <mergeCell ref="T315:U315"/>
    <mergeCell ref="R310:S310"/>
    <mergeCell ref="T310:U310"/>
    <mergeCell ref="V310:W310"/>
    <mergeCell ref="T311:U311"/>
    <mergeCell ref="D311:E311"/>
    <mergeCell ref="F312:G312"/>
    <mergeCell ref="J311:K311"/>
    <mergeCell ref="P311:Q311"/>
    <mergeCell ref="N292:O292"/>
    <mergeCell ref="P292:Q292"/>
    <mergeCell ref="R292:S292"/>
    <mergeCell ref="T292:U292"/>
    <mergeCell ref="V292:W292"/>
    <mergeCell ref="D293:X293"/>
    <mergeCell ref="D294:E294"/>
    <mergeCell ref="F294:Z294"/>
    <mergeCell ref="D301:E301"/>
    <mergeCell ref="T301:U301"/>
    <mergeCell ref="H297:I297"/>
    <mergeCell ref="L297:M297"/>
    <mergeCell ref="F299:Z299"/>
    <mergeCell ref="D296:E296"/>
    <mergeCell ref="P297:Q297"/>
    <mergeCell ref="D299:E299"/>
    <mergeCell ref="T296:U296"/>
    <mergeCell ref="H292:I292"/>
    <mergeCell ref="P289:Q289"/>
    <mergeCell ref="H288:I288"/>
    <mergeCell ref="J288:K288"/>
    <mergeCell ref="L288:M288"/>
    <mergeCell ref="R289:S289"/>
    <mergeCell ref="H285:I285"/>
    <mergeCell ref="T283:U283"/>
    <mergeCell ref="V283:W283"/>
    <mergeCell ref="T289:U289"/>
    <mergeCell ref="V289:W289"/>
    <mergeCell ref="D283:E283"/>
    <mergeCell ref="F283:G283"/>
    <mergeCell ref="H283:I283"/>
    <mergeCell ref="D286:Z286"/>
    <mergeCell ref="D284:Z284"/>
    <mergeCell ref="D285:E285"/>
    <mergeCell ref="H310:I310"/>
    <mergeCell ref="F265:G265"/>
    <mergeCell ref="H263:I263"/>
    <mergeCell ref="D229:E229"/>
    <mergeCell ref="F229:G229"/>
    <mergeCell ref="H229:I229"/>
    <mergeCell ref="J229:K229"/>
    <mergeCell ref="L229:M229"/>
    <mergeCell ref="V231:W231"/>
    <mergeCell ref="D231:E231"/>
    <mergeCell ref="F231:G231"/>
    <mergeCell ref="H231:I231"/>
    <mergeCell ref="V157:W157"/>
    <mergeCell ref="D230:E230"/>
    <mergeCell ref="F290:G290"/>
    <mergeCell ref="H290:I290"/>
    <mergeCell ref="P288:Q288"/>
    <mergeCell ref="R288:S288"/>
    <mergeCell ref="T288:U288"/>
    <mergeCell ref="V288:W288"/>
    <mergeCell ref="J285:K285"/>
    <mergeCell ref="D287:Z287"/>
    <mergeCell ref="D288:E288"/>
    <mergeCell ref="F288:G288"/>
    <mergeCell ref="J290:K290"/>
    <mergeCell ref="L290:M290"/>
    <mergeCell ref="N290:O290"/>
    <mergeCell ref="P290:Q290"/>
    <mergeCell ref="R290:S290"/>
    <mergeCell ref="T290:U290"/>
    <mergeCell ref="V290:W290"/>
    <mergeCell ref="L289:M289"/>
    <mergeCell ref="N289:O289"/>
    <mergeCell ref="V109:W109"/>
    <mergeCell ref="D112:E112"/>
    <mergeCell ref="D111:E111"/>
    <mergeCell ref="R109:S109"/>
    <mergeCell ref="P111:Q111"/>
    <mergeCell ref="F114:G114"/>
    <mergeCell ref="F119:G119"/>
    <mergeCell ref="V113:W113"/>
    <mergeCell ref="P113:Q113"/>
    <mergeCell ref="V114:W114"/>
    <mergeCell ref="T111:U111"/>
    <mergeCell ref="F111:G111"/>
    <mergeCell ref="H111:I111"/>
    <mergeCell ref="P115:Q115"/>
    <mergeCell ref="R115:S115"/>
    <mergeCell ref="T115:U115"/>
    <mergeCell ref="R133:S133"/>
    <mergeCell ref="F133:G133"/>
    <mergeCell ref="N125:O125"/>
    <mergeCell ref="D125:E125"/>
    <mergeCell ref="R114:S114"/>
    <mergeCell ref="T113:U113"/>
    <mergeCell ref="H110:I110"/>
    <mergeCell ref="F110:G110"/>
    <mergeCell ref="T117:U117"/>
    <mergeCell ref="T118:U118"/>
    <mergeCell ref="N116:O116"/>
    <mergeCell ref="L110:M110"/>
    <mergeCell ref="J111:K111"/>
    <mergeCell ref="L111:M111"/>
    <mergeCell ref="N111:O111"/>
    <mergeCell ref="T114:U114"/>
    <mergeCell ref="L102:M102"/>
    <mergeCell ref="N102:O102"/>
    <mergeCell ref="P102:Q102"/>
    <mergeCell ref="R102:S102"/>
    <mergeCell ref="D105:X105"/>
    <mergeCell ref="D106:E106"/>
    <mergeCell ref="F106:Z106"/>
    <mergeCell ref="D260:Z260"/>
    <mergeCell ref="L202:M202"/>
    <mergeCell ref="L205:M205"/>
    <mergeCell ref="H209:I209"/>
    <mergeCell ref="F203:G203"/>
    <mergeCell ref="D203:E203"/>
    <mergeCell ref="N203:O203"/>
    <mergeCell ref="L201:M201"/>
    <mergeCell ref="V137:W137"/>
    <mergeCell ref="R137:S137"/>
    <mergeCell ref="T137:U137"/>
    <mergeCell ref="D121:E121"/>
    <mergeCell ref="D124:E124"/>
    <mergeCell ref="D147:X147"/>
    <mergeCell ref="L155:M155"/>
    <mergeCell ref="L150:M150"/>
    <mergeCell ref="P231:Q231"/>
    <mergeCell ref="R231:S231"/>
    <mergeCell ref="V112:W112"/>
    <mergeCell ref="L112:M112"/>
    <mergeCell ref="V111:W111"/>
    <mergeCell ref="V117:W117"/>
    <mergeCell ref="L115:M115"/>
    <mergeCell ref="R113:S113"/>
    <mergeCell ref="L113:M113"/>
    <mergeCell ref="A83:A84"/>
    <mergeCell ref="B83:B84"/>
    <mergeCell ref="D83:E83"/>
    <mergeCell ref="F83:G83"/>
    <mergeCell ref="H83:I83"/>
    <mergeCell ref="J83:K83"/>
    <mergeCell ref="L83:M83"/>
    <mergeCell ref="N83:O83"/>
    <mergeCell ref="P83:Q83"/>
    <mergeCell ref="R83:S83"/>
    <mergeCell ref="D84:Z84"/>
    <mergeCell ref="R82:S82"/>
    <mergeCell ref="T82:U82"/>
    <mergeCell ref="D79:X79"/>
    <mergeCell ref="L75:M75"/>
    <mergeCell ref="N75:O75"/>
    <mergeCell ref="R78:S78"/>
    <mergeCell ref="T78:U78"/>
    <mergeCell ref="V78:W78"/>
    <mergeCell ref="D76:E76"/>
    <mergeCell ref="V82:W82"/>
    <mergeCell ref="L77:M77"/>
    <mergeCell ref="V75:W75"/>
    <mergeCell ref="D80:E80"/>
    <mergeCell ref="J78:K78"/>
    <mergeCell ref="L82:M82"/>
    <mergeCell ref="V83:W83"/>
    <mergeCell ref="F80:Z80"/>
    <mergeCell ref="D82:E82"/>
    <mergeCell ref="F82:G82"/>
    <mergeCell ref="V77:W77"/>
    <mergeCell ref="H78:I78"/>
    <mergeCell ref="T26:U26"/>
    <mergeCell ref="V26:W26"/>
    <mergeCell ref="J130:K130"/>
    <mergeCell ref="L130:M130"/>
    <mergeCell ref="N130:O130"/>
    <mergeCell ref="P130:Q130"/>
    <mergeCell ref="R130:S130"/>
    <mergeCell ref="T130:U130"/>
    <mergeCell ref="V130:W130"/>
    <mergeCell ref="F130:G130"/>
    <mergeCell ref="P32:Q32"/>
    <mergeCell ref="T35:U35"/>
    <mergeCell ref="N28:O28"/>
    <mergeCell ref="P28:Q28"/>
    <mergeCell ref="R28:S28"/>
    <mergeCell ref="T28:U28"/>
    <mergeCell ref="F35:G35"/>
    <mergeCell ref="H48:I48"/>
    <mergeCell ref="J48:K48"/>
    <mergeCell ref="J124:K124"/>
    <mergeCell ref="V125:W125"/>
    <mergeCell ref="V73:W73"/>
    <mergeCell ref="F71:G71"/>
    <mergeCell ref="P71:Q71"/>
    <mergeCell ref="T104:U104"/>
    <mergeCell ref="V104:W104"/>
    <mergeCell ref="P85:Q85"/>
    <mergeCell ref="J77:K77"/>
    <mergeCell ref="H77:I77"/>
    <mergeCell ref="P82:Q82"/>
    <mergeCell ref="F78:G78"/>
    <mergeCell ref="V115:W115"/>
    <mergeCell ref="H26:I26"/>
    <mergeCell ref="J26:K26"/>
    <mergeCell ref="L26:M26"/>
    <mergeCell ref="N26:O26"/>
    <mergeCell ref="P26:Q26"/>
    <mergeCell ref="R26:S26"/>
    <mergeCell ref="D85:E85"/>
    <mergeCell ref="D73:E73"/>
    <mergeCell ref="L73:M73"/>
    <mergeCell ref="N73:O73"/>
    <mergeCell ref="L85:M85"/>
    <mergeCell ref="R85:S85"/>
    <mergeCell ref="H85:I85"/>
    <mergeCell ref="H73:I73"/>
    <mergeCell ref="J73:K73"/>
    <mergeCell ref="F85:G85"/>
    <mergeCell ref="H102:I102"/>
    <mergeCell ref="H71:I71"/>
    <mergeCell ref="H56:I56"/>
    <mergeCell ref="J56:K56"/>
    <mergeCell ref="L56:M56"/>
    <mergeCell ref="N56:O56"/>
    <mergeCell ref="P56:Q56"/>
    <mergeCell ref="P55:Q55"/>
    <mergeCell ref="R55:S55"/>
    <mergeCell ref="N82:O82"/>
    <mergeCell ref="L50:M50"/>
    <mergeCell ref="P49:Q49"/>
    <mergeCell ref="D86:X86"/>
    <mergeCell ref="H58:I58"/>
    <mergeCell ref="J58:K58"/>
    <mergeCell ref="L58:M58"/>
    <mergeCell ref="H168:I168"/>
    <mergeCell ref="J175:K175"/>
    <mergeCell ref="L175:M175"/>
    <mergeCell ref="N175:O175"/>
    <mergeCell ref="D150:E150"/>
    <mergeCell ref="J167:K167"/>
    <mergeCell ref="J168:K168"/>
    <mergeCell ref="L168:M168"/>
    <mergeCell ref="H136:I136"/>
    <mergeCell ref="P157:Q157"/>
    <mergeCell ref="L158:M158"/>
    <mergeCell ref="N158:O158"/>
    <mergeCell ref="J159:K159"/>
    <mergeCell ref="F166:G166"/>
    <mergeCell ref="F155:G155"/>
    <mergeCell ref="D157:E157"/>
    <mergeCell ref="T157:U157"/>
    <mergeCell ref="H157:I157"/>
    <mergeCell ref="N165:O165"/>
    <mergeCell ref="P165:Q165"/>
    <mergeCell ref="V625:W625"/>
    <mergeCell ref="V624:W624"/>
    <mergeCell ref="V621:W621"/>
    <mergeCell ref="V619:W619"/>
    <mergeCell ref="P609:Q609"/>
    <mergeCell ref="R609:S609"/>
    <mergeCell ref="T609:U609"/>
    <mergeCell ref="V609:W609"/>
    <mergeCell ref="P137:Q137"/>
    <mergeCell ref="H621:I621"/>
    <mergeCell ref="J621:K621"/>
    <mergeCell ref="L194:M194"/>
    <mergeCell ref="P194:Q194"/>
    <mergeCell ref="L196:M196"/>
    <mergeCell ref="H195:I195"/>
    <mergeCell ref="J197:K197"/>
    <mergeCell ref="J289:K289"/>
    <mergeCell ref="N150:O150"/>
    <mergeCell ref="F148:Z148"/>
    <mergeCell ref="T196:U196"/>
    <mergeCell ref="T155:U155"/>
    <mergeCell ref="J155:K155"/>
    <mergeCell ref="H158:I158"/>
    <mergeCell ref="V158:W158"/>
    <mergeCell ref="T164:U164"/>
    <mergeCell ref="V164:W164"/>
    <mergeCell ref="H155:I155"/>
    <mergeCell ref="V156:W156"/>
    <mergeCell ref="J263:K263"/>
    <mergeCell ref="L263:M263"/>
    <mergeCell ref="N263:O263"/>
    <mergeCell ref="P263:Q263"/>
    <mergeCell ref="V623:W623"/>
    <mergeCell ref="H622:I622"/>
    <mergeCell ref="J622:K622"/>
    <mergeCell ref="L622:M622"/>
    <mergeCell ref="N622:O622"/>
    <mergeCell ref="P622:Q622"/>
    <mergeCell ref="R622:S622"/>
    <mergeCell ref="T622:U622"/>
    <mergeCell ref="V622:W622"/>
    <mergeCell ref="R263:S263"/>
    <mergeCell ref="T263:U263"/>
    <mergeCell ref="H265:I265"/>
    <mergeCell ref="D262:Z262"/>
    <mergeCell ref="D263:E263"/>
    <mergeCell ref="F263:G263"/>
    <mergeCell ref="P208:Q208"/>
    <mergeCell ref="J215:K215"/>
    <mergeCell ref="N276:O276"/>
    <mergeCell ref="F230:G230"/>
    <mergeCell ref="H230:I230"/>
    <mergeCell ref="J230:K230"/>
    <mergeCell ref="L230:M230"/>
    <mergeCell ref="D266:E266"/>
    <mergeCell ref="J267:K267"/>
    <mergeCell ref="V263:W263"/>
    <mergeCell ref="N230:O230"/>
    <mergeCell ref="P230:Q230"/>
    <mergeCell ref="R230:S230"/>
    <mergeCell ref="T230:U230"/>
    <mergeCell ref="V230:W230"/>
    <mergeCell ref="D264:Z264"/>
    <mergeCell ref="D265:E265"/>
    <mergeCell ref="D599:E599"/>
    <mergeCell ref="P614:Q614"/>
    <mergeCell ref="R614:S614"/>
    <mergeCell ref="T614:U614"/>
    <mergeCell ref="V614:W614"/>
    <mergeCell ref="F615:G615"/>
    <mergeCell ref="H615:I615"/>
    <mergeCell ref="J615:K615"/>
    <mergeCell ref="L615:M615"/>
    <mergeCell ref="N615:O615"/>
    <mergeCell ref="P615:Q615"/>
    <mergeCell ref="R615:S615"/>
    <mergeCell ref="T615:U615"/>
    <mergeCell ref="V615:W615"/>
    <mergeCell ref="N297:O297"/>
    <mergeCell ref="N296:O296"/>
    <mergeCell ref="H296:I296"/>
    <mergeCell ref="J296:K296"/>
    <mergeCell ref="L296:M296"/>
    <mergeCell ref="F297:G297"/>
    <mergeCell ref="V297:W297"/>
    <mergeCell ref="L322:M322"/>
    <mergeCell ref="N322:O322"/>
    <mergeCell ref="P322:Q322"/>
    <mergeCell ref="T466:U466"/>
    <mergeCell ref="T517:U517"/>
    <mergeCell ref="R460:S460"/>
    <mergeCell ref="P466:Q466"/>
    <mergeCell ref="R466:S466"/>
    <mergeCell ref="N614:O614"/>
    <mergeCell ref="F311:G311"/>
    <mergeCell ref="H311:I311"/>
    <mergeCell ref="D113:E113"/>
    <mergeCell ref="L119:M119"/>
    <mergeCell ref="P131:Q131"/>
    <mergeCell ref="T202:U202"/>
    <mergeCell ref="J194:K194"/>
    <mergeCell ref="V204:W204"/>
    <mergeCell ref="J261:K261"/>
    <mergeCell ref="L261:M261"/>
    <mergeCell ref="N261:O261"/>
    <mergeCell ref="N135:O135"/>
    <mergeCell ref="T132:U132"/>
    <mergeCell ref="P132:Q132"/>
    <mergeCell ref="J125:K125"/>
    <mergeCell ref="F121:Z121"/>
    <mergeCell ref="N119:O119"/>
    <mergeCell ref="H196:I196"/>
    <mergeCell ref="D292:E292"/>
    <mergeCell ref="J136:K136"/>
    <mergeCell ref="T136:U136"/>
    <mergeCell ref="V136:W136"/>
    <mergeCell ref="D137:E137"/>
    <mergeCell ref="L136:M136"/>
    <mergeCell ref="N136:O136"/>
    <mergeCell ref="P136:Q136"/>
    <mergeCell ref="R136:S136"/>
    <mergeCell ref="R156:S156"/>
    <mergeCell ref="T156:U156"/>
    <mergeCell ref="N155:O155"/>
    <mergeCell ref="P150:Q150"/>
    <mergeCell ref="D159:E159"/>
    <mergeCell ref="N156:O156"/>
    <mergeCell ref="P156:Q156"/>
    <mergeCell ref="N72:O72"/>
    <mergeCell ref="T55:U55"/>
    <mergeCell ref="P75:Q75"/>
    <mergeCell ref="P57:Q57"/>
    <mergeCell ref="J71:K71"/>
    <mergeCell ref="L71:M71"/>
    <mergeCell ref="T73:U73"/>
    <mergeCell ref="P73:Q73"/>
    <mergeCell ref="T71:U71"/>
    <mergeCell ref="J72:K72"/>
    <mergeCell ref="J82:K82"/>
    <mergeCell ref="P77:Q77"/>
    <mergeCell ref="R56:S56"/>
    <mergeCell ref="T56:U56"/>
    <mergeCell ref="L57:M57"/>
    <mergeCell ref="N57:O57"/>
    <mergeCell ref="R71:S71"/>
    <mergeCell ref="L72:M72"/>
    <mergeCell ref="T60:U60"/>
    <mergeCell ref="T75:U75"/>
    <mergeCell ref="R57:S57"/>
    <mergeCell ref="T57:U57"/>
    <mergeCell ref="P61:Q61"/>
    <mergeCell ref="R61:S61"/>
    <mergeCell ref="T61:U61"/>
    <mergeCell ref="P78:Q78"/>
    <mergeCell ref="N58:O58"/>
    <mergeCell ref="P58:Q58"/>
    <mergeCell ref="R58:S58"/>
    <mergeCell ref="T58:U58"/>
    <mergeCell ref="T24:U24"/>
    <mergeCell ref="V24:W24"/>
    <mergeCell ref="D25:E25"/>
    <mergeCell ref="F25:G25"/>
    <mergeCell ref="H25:I25"/>
    <mergeCell ref="J25:K25"/>
    <mergeCell ref="N34:O34"/>
    <mergeCell ref="F34:G34"/>
    <mergeCell ref="H70:I70"/>
    <mergeCell ref="D27:E27"/>
    <mergeCell ref="F27:G27"/>
    <mergeCell ref="H27:I27"/>
    <mergeCell ref="J27:K27"/>
    <mergeCell ref="L27:M27"/>
    <mergeCell ref="N27:O27"/>
    <mergeCell ref="P27:Q27"/>
    <mergeCell ref="R27:S27"/>
    <mergeCell ref="T27:U27"/>
    <mergeCell ref="V27:W27"/>
    <mergeCell ref="D28:E28"/>
    <mergeCell ref="F28:G28"/>
    <mergeCell ref="H28:I28"/>
    <mergeCell ref="D34:E34"/>
    <mergeCell ref="D32:E32"/>
    <mergeCell ref="D37:E37"/>
    <mergeCell ref="D33:E33"/>
    <mergeCell ref="D24:E24"/>
    <mergeCell ref="F24:G24"/>
    <mergeCell ref="D66:X66"/>
    <mergeCell ref="P25:Q25"/>
    <mergeCell ref="R25:S25"/>
    <mergeCell ref="F50:G50"/>
    <mergeCell ref="T40:U40"/>
    <mergeCell ref="F112:G112"/>
    <mergeCell ref="H112:I112"/>
    <mergeCell ref="J112:K112"/>
    <mergeCell ref="L51:M51"/>
    <mergeCell ref="D40:E40"/>
    <mergeCell ref="F40:G40"/>
    <mergeCell ref="D69:Z69"/>
    <mergeCell ref="F47:G47"/>
    <mergeCell ref="D46:E46"/>
    <mergeCell ref="F48:G48"/>
    <mergeCell ref="R72:S72"/>
    <mergeCell ref="P48:Q48"/>
    <mergeCell ref="T48:U48"/>
    <mergeCell ref="T70:U70"/>
    <mergeCell ref="R70:S70"/>
    <mergeCell ref="V51:W51"/>
    <mergeCell ref="V48:W48"/>
    <mergeCell ref="T72:U72"/>
    <mergeCell ref="F46:G46"/>
    <mergeCell ref="P50:Q50"/>
    <mergeCell ref="T51:U51"/>
    <mergeCell ref="F72:G72"/>
    <mergeCell ref="J91:K91"/>
    <mergeCell ref="V72:W72"/>
    <mergeCell ref="P70:Q70"/>
    <mergeCell ref="V44:W44"/>
    <mergeCell ref="N71:O71"/>
    <mergeCell ref="J55:K55"/>
    <mergeCell ref="F45:G45"/>
    <mergeCell ref="D44:E44"/>
    <mergeCell ref="P44:Q44"/>
    <mergeCell ref="D26:E26"/>
    <mergeCell ref="J32:K32"/>
    <mergeCell ref="J44:K44"/>
    <mergeCell ref="R44:S44"/>
    <mergeCell ref="N33:O33"/>
    <mergeCell ref="D35:E35"/>
    <mergeCell ref="P33:Q33"/>
    <mergeCell ref="H34:I34"/>
    <mergeCell ref="L47:M47"/>
    <mergeCell ref="F49:G49"/>
    <mergeCell ref="T34:U34"/>
    <mergeCell ref="T33:U33"/>
    <mergeCell ref="H40:I40"/>
    <mergeCell ref="J40:K40"/>
    <mergeCell ref="L40:M40"/>
    <mergeCell ref="N40:O40"/>
    <mergeCell ref="N49:O49"/>
    <mergeCell ref="N47:O47"/>
    <mergeCell ref="L34:M34"/>
    <mergeCell ref="N45:O45"/>
    <mergeCell ref="F32:G32"/>
    <mergeCell ref="R32:S32"/>
    <mergeCell ref="F33:G33"/>
    <mergeCell ref="L45:M45"/>
    <mergeCell ref="F39:G39"/>
    <mergeCell ref="J46:K46"/>
    <mergeCell ref="P47:Q47"/>
    <mergeCell ref="D36:X36"/>
    <mergeCell ref="V49:W49"/>
    <mergeCell ref="V33:W33"/>
    <mergeCell ref="N48:O48"/>
    <mergeCell ref="F26:G26"/>
    <mergeCell ref="T25:U25"/>
    <mergeCell ref="N46:O46"/>
    <mergeCell ref="R49:S49"/>
    <mergeCell ref="L48:M48"/>
    <mergeCell ref="J49:K49"/>
    <mergeCell ref="R77:S77"/>
    <mergeCell ref="T85:U85"/>
    <mergeCell ref="T44:U44"/>
    <mergeCell ref="T32:U32"/>
    <mergeCell ref="R51:S51"/>
    <mergeCell ref="V25:W25"/>
    <mergeCell ref="D55:E55"/>
    <mergeCell ref="D39:E39"/>
    <mergeCell ref="D42:E42"/>
    <mergeCell ref="J45:K45"/>
    <mergeCell ref="T49:U49"/>
    <mergeCell ref="N32:O32"/>
    <mergeCell ref="L44:M44"/>
    <mergeCell ref="H39:I39"/>
    <mergeCell ref="J39:K39"/>
    <mergeCell ref="L39:M39"/>
    <mergeCell ref="N39:O39"/>
    <mergeCell ref="R35:S35"/>
    <mergeCell ref="L46:M46"/>
    <mergeCell ref="V55:W55"/>
    <mergeCell ref="V58:W58"/>
    <mergeCell ref="V61:W61"/>
    <mergeCell ref="V28:W28"/>
    <mergeCell ref="D29:X29"/>
    <mergeCell ref="D30:E30"/>
    <mergeCell ref="P40:Q40"/>
    <mergeCell ref="H45:I45"/>
    <mergeCell ref="D45:E45"/>
    <mergeCell ref="D47:E47"/>
    <mergeCell ref="R48:S48"/>
    <mergeCell ref="D67:E67"/>
    <mergeCell ref="F67:Z67"/>
    <mergeCell ref="R40:S40"/>
    <mergeCell ref="J70:K70"/>
    <mergeCell ref="N35:O35"/>
    <mergeCell ref="P35:Q35"/>
    <mergeCell ref="N51:O51"/>
    <mergeCell ref="H33:I33"/>
    <mergeCell ref="L32:M32"/>
    <mergeCell ref="H32:I32"/>
    <mergeCell ref="H46:I46"/>
    <mergeCell ref="V47:W47"/>
    <mergeCell ref="V59:W59"/>
    <mergeCell ref="H49:I49"/>
    <mergeCell ref="J50:K50"/>
    <mergeCell ref="R47:S47"/>
    <mergeCell ref="N70:O70"/>
    <mergeCell ref="D70:E70"/>
    <mergeCell ref="F70:G70"/>
    <mergeCell ref="V60:W60"/>
    <mergeCell ref="D56:E56"/>
    <mergeCell ref="F56:G56"/>
    <mergeCell ref="F55:G55"/>
    <mergeCell ref="H55:I55"/>
    <mergeCell ref="L55:M55"/>
    <mergeCell ref="N55:O55"/>
    <mergeCell ref="V57:W57"/>
    <mergeCell ref="D58:E58"/>
    <mergeCell ref="F58:G58"/>
    <mergeCell ref="N14:O14"/>
    <mergeCell ref="P14:Q14"/>
    <mergeCell ref="J28:K28"/>
    <mergeCell ref="L28:M28"/>
    <mergeCell ref="F30:Z30"/>
    <mergeCell ref="P34:Q34"/>
    <mergeCell ref="V34:W34"/>
    <mergeCell ref="N44:O44"/>
    <mergeCell ref="L49:M49"/>
    <mergeCell ref="F42:Z42"/>
    <mergeCell ref="P39:Q39"/>
    <mergeCell ref="R39:S39"/>
    <mergeCell ref="T39:U39"/>
    <mergeCell ref="V39:W39"/>
    <mergeCell ref="R34:S34"/>
    <mergeCell ref="R33:S33"/>
    <mergeCell ref="T47:U47"/>
    <mergeCell ref="T45:U45"/>
    <mergeCell ref="V46:W46"/>
    <mergeCell ref="F37:Z37"/>
    <mergeCell ref="J33:K33"/>
    <mergeCell ref="J47:K47"/>
    <mergeCell ref="R46:S46"/>
    <mergeCell ref="L14:M14"/>
    <mergeCell ref="H47:I47"/>
    <mergeCell ref="J34:K34"/>
    <mergeCell ref="L25:M25"/>
    <mergeCell ref="H24:I24"/>
    <mergeCell ref="J24:K24"/>
    <mergeCell ref="L24:M24"/>
    <mergeCell ref="N24:O24"/>
    <mergeCell ref="P24:Q24"/>
    <mergeCell ref="T15:U15"/>
    <mergeCell ref="J117:K117"/>
    <mergeCell ref="L117:M117"/>
    <mergeCell ref="N117:O117"/>
    <mergeCell ref="P110:Q110"/>
    <mergeCell ref="R110:S110"/>
    <mergeCell ref="H114:I114"/>
    <mergeCell ref="J114:K114"/>
    <mergeCell ref="R24:S24"/>
    <mergeCell ref="N112:O112"/>
    <mergeCell ref="P112:Q112"/>
    <mergeCell ref="L78:M78"/>
    <mergeCell ref="N78:O78"/>
    <mergeCell ref="P76:Q76"/>
    <mergeCell ref="P72:Q72"/>
    <mergeCell ref="H72:I72"/>
    <mergeCell ref="L70:M70"/>
    <mergeCell ref="N25:O25"/>
    <mergeCell ref="J110:K110"/>
    <mergeCell ref="L33:M33"/>
    <mergeCell ref="R92:S92"/>
    <mergeCell ref="R93:S93"/>
    <mergeCell ref="R98:S98"/>
    <mergeCell ref="T98:U98"/>
    <mergeCell ref="D95:Z95"/>
    <mergeCell ref="D96:Z96"/>
    <mergeCell ref="D97:E97"/>
    <mergeCell ref="V71:W71"/>
    <mergeCell ref="V32:W32"/>
    <mergeCell ref="V40:W40"/>
    <mergeCell ref="D41:X41"/>
    <mergeCell ref="F44:G44"/>
    <mergeCell ref="D664:X664"/>
    <mergeCell ref="J519:K519"/>
    <mergeCell ref="N567:O567"/>
    <mergeCell ref="R569:S569"/>
    <mergeCell ref="H572:I572"/>
    <mergeCell ref="J572:K572"/>
    <mergeCell ref="L572:M572"/>
    <mergeCell ref="P532:Q532"/>
    <mergeCell ref="R534:S534"/>
    <mergeCell ref="R528:S528"/>
    <mergeCell ref="H571:I571"/>
    <mergeCell ref="J571:K571"/>
    <mergeCell ref="D587:E587"/>
    <mergeCell ref="P599:Q599"/>
    <mergeCell ref="R599:S599"/>
    <mergeCell ref="D138:X138"/>
    <mergeCell ref="R520:S520"/>
    <mergeCell ref="L517:M517"/>
    <mergeCell ref="C226:Z226"/>
    <mergeCell ref="R261:S261"/>
    <mergeCell ref="T261:U261"/>
    <mergeCell ref="T272:U272"/>
    <mergeCell ref="V272:W272"/>
    <mergeCell ref="D273:E273"/>
    <mergeCell ref="F273:G273"/>
    <mergeCell ref="H273:I273"/>
    <mergeCell ref="D272:E272"/>
    <mergeCell ref="D543:E543"/>
    <mergeCell ref="D534:E534"/>
    <mergeCell ref="N532:O532"/>
    <mergeCell ref="R525:S525"/>
    <mergeCell ref="F612:Z612"/>
    <mergeCell ref="P261:Q261"/>
    <mergeCell ref="V261:W261"/>
    <mergeCell ref="V195:W195"/>
    <mergeCell ref="V267:W267"/>
    <mergeCell ref="J158:K158"/>
    <mergeCell ref="F258:Z258"/>
    <mergeCell ref="T267:U267"/>
    <mergeCell ref="P197:Q197"/>
    <mergeCell ref="H223:I223"/>
    <mergeCell ref="N223:O223"/>
    <mergeCell ref="F193:G193"/>
    <mergeCell ref="V194:W194"/>
    <mergeCell ref="L193:M193"/>
    <mergeCell ref="F194:G194"/>
    <mergeCell ref="L159:M159"/>
    <mergeCell ref="P159:Q159"/>
    <mergeCell ref="X265:Z267"/>
    <mergeCell ref="P223:Q223"/>
    <mergeCell ref="P247:Q247"/>
    <mergeCell ref="R247:S247"/>
    <mergeCell ref="T247:U247"/>
    <mergeCell ref="V240:W240"/>
    <mergeCell ref="D241:Z241"/>
    <mergeCell ref="T217:U217"/>
    <mergeCell ref="F210:G210"/>
    <mergeCell ref="H197:I197"/>
    <mergeCell ref="F202:G202"/>
    <mergeCell ref="H202:I202"/>
    <mergeCell ref="N204:O204"/>
    <mergeCell ref="D205:E205"/>
    <mergeCell ref="F205:G205"/>
    <mergeCell ref="F159:G159"/>
    <mergeCell ref="T204:U204"/>
    <mergeCell ref="D261:E261"/>
    <mergeCell ref="F261:G261"/>
    <mergeCell ref="H261:I261"/>
    <mergeCell ref="V274:W274"/>
    <mergeCell ref="J517:K517"/>
    <mergeCell ref="L520:M520"/>
    <mergeCell ref="N520:O520"/>
    <mergeCell ref="N523:O523"/>
    <mergeCell ref="J274:K274"/>
    <mergeCell ref="L274:M274"/>
    <mergeCell ref="N274:O274"/>
    <mergeCell ref="P274:Q274"/>
    <mergeCell ref="R274:S274"/>
    <mergeCell ref="R523:S523"/>
    <mergeCell ref="P521:Q521"/>
    <mergeCell ref="V522:W522"/>
    <mergeCell ref="D314:Z314"/>
    <mergeCell ref="D307:E307"/>
    <mergeCell ref="F307:Z307"/>
    <mergeCell ref="J439:K439"/>
    <mergeCell ref="N449:O449"/>
    <mergeCell ref="N288:O288"/>
    <mergeCell ref="V466:W466"/>
    <mergeCell ref="T222:U222"/>
    <mergeCell ref="D472:Z472"/>
    <mergeCell ref="D473:E473"/>
    <mergeCell ref="F473:G473"/>
    <mergeCell ref="D474:E474"/>
    <mergeCell ref="J470:K470"/>
    <mergeCell ref="T452:U452"/>
    <mergeCell ref="T453:U453"/>
    <mergeCell ref="L327:M327"/>
    <mergeCell ref="R328:S328"/>
    <mergeCell ref="J322:K322"/>
    <mergeCell ref="F417:Z417"/>
    <mergeCell ref="H459:I459"/>
    <mergeCell ref="J459:K459"/>
    <mergeCell ref="L459:M459"/>
    <mergeCell ref="N459:O459"/>
    <mergeCell ref="V465:W465"/>
    <mergeCell ref="T458:U458"/>
    <mergeCell ref="D464:Z464"/>
    <mergeCell ref="R459:S459"/>
    <mergeCell ref="P459:Q459"/>
    <mergeCell ref="P329:Q329"/>
    <mergeCell ref="P451:Q451"/>
    <mergeCell ref="F439:G439"/>
    <mergeCell ref="D439:E439"/>
    <mergeCell ref="P439:Q439"/>
    <mergeCell ref="R439:S439"/>
    <mergeCell ref="V460:W460"/>
    <mergeCell ref="D324:Z324"/>
    <mergeCell ref="D325:E325"/>
    <mergeCell ref="F325:G325"/>
    <mergeCell ref="V452:W452"/>
    <mergeCell ref="D440:E440"/>
    <mergeCell ref="D322:E322"/>
    <mergeCell ref="F322:G322"/>
    <mergeCell ref="F458:G458"/>
    <mergeCell ref="H458:I458"/>
    <mergeCell ref="V459:W459"/>
    <mergeCell ref="N323:O323"/>
    <mergeCell ref="P323:Q323"/>
    <mergeCell ref="T556:U556"/>
    <mergeCell ref="N551:O551"/>
    <mergeCell ref="D598:E598"/>
    <mergeCell ref="F541:Z541"/>
    <mergeCell ref="D536:E536"/>
    <mergeCell ref="F536:G536"/>
    <mergeCell ref="L537:M537"/>
    <mergeCell ref="T544:U544"/>
    <mergeCell ref="L547:M547"/>
    <mergeCell ref="T537:U537"/>
    <mergeCell ref="R548:S548"/>
    <mergeCell ref="T598:U598"/>
    <mergeCell ref="D551:E551"/>
    <mergeCell ref="D546:E546"/>
    <mergeCell ref="D544:E544"/>
    <mergeCell ref="D549:E549"/>
    <mergeCell ref="L550:M550"/>
    <mergeCell ref="D557:E557"/>
    <mergeCell ref="R568:S568"/>
    <mergeCell ref="L573:M573"/>
    <mergeCell ref="D541:E541"/>
    <mergeCell ref="D545:E545"/>
    <mergeCell ref="D547:E547"/>
    <mergeCell ref="H539:I539"/>
    <mergeCell ref="D538:E538"/>
    <mergeCell ref="F543:G543"/>
    <mergeCell ref="F575:G575"/>
    <mergeCell ref="T575:U575"/>
    <mergeCell ref="V575:W575"/>
    <mergeCell ref="R575:S575"/>
    <mergeCell ref="A2:Z2"/>
    <mergeCell ref="C4:Z4"/>
    <mergeCell ref="H35:I35"/>
    <mergeCell ref="J35:K35"/>
    <mergeCell ref="V35:W35"/>
    <mergeCell ref="L35:M35"/>
    <mergeCell ref="P6:Q6"/>
    <mergeCell ref="R6:S6"/>
    <mergeCell ref="T6:U6"/>
    <mergeCell ref="J20:K20"/>
    <mergeCell ref="V50:W50"/>
    <mergeCell ref="D51:E51"/>
    <mergeCell ref="F51:G51"/>
    <mergeCell ref="H51:I51"/>
    <mergeCell ref="J51:K51"/>
    <mergeCell ref="P273:Q273"/>
    <mergeCell ref="R273:S273"/>
    <mergeCell ref="T273:U273"/>
    <mergeCell ref="V273:W273"/>
    <mergeCell ref="R9:S9"/>
    <mergeCell ref="T9:U9"/>
    <mergeCell ref="V9:W9"/>
    <mergeCell ref="P203:Q203"/>
    <mergeCell ref="R203:S203"/>
    <mergeCell ref="D199:E199"/>
    <mergeCell ref="F199:Z199"/>
    <mergeCell ref="L125:M125"/>
    <mergeCell ref="J150:K150"/>
    <mergeCell ref="D129:Z129"/>
    <mergeCell ref="V131:W131"/>
    <mergeCell ref="J131:K131"/>
    <mergeCell ref="R131:S131"/>
    <mergeCell ref="T12:U12"/>
    <mergeCell ref="D130:E130"/>
    <mergeCell ref="J273:K273"/>
    <mergeCell ref="P318:Q318"/>
    <mergeCell ref="D49:E49"/>
    <mergeCell ref="D50:E50"/>
    <mergeCell ref="P51:Q51"/>
    <mergeCell ref="N50:O50"/>
    <mergeCell ref="H50:I50"/>
    <mergeCell ref="H44:I44"/>
    <mergeCell ref="P46:Q46"/>
    <mergeCell ref="P45:Q45"/>
    <mergeCell ref="L223:M223"/>
    <mergeCell ref="T218:U218"/>
    <mergeCell ref="R155:S155"/>
    <mergeCell ref="R159:S159"/>
    <mergeCell ref="P218:Q218"/>
    <mergeCell ref="N208:O208"/>
    <mergeCell ref="D218:E218"/>
    <mergeCell ref="F218:G218"/>
    <mergeCell ref="H218:I218"/>
    <mergeCell ref="J218:K218"/>
    <mergeCell ref="R158:S158"/>
    <mergeCell ref="H205:I205"/>
    <mergeCell ref="J205:K205"/>
    <mergeCell ref="L265:M265"/>
    <mergeCell ref="P267:Q267"/>
    <mergeCell ref="H301:I301"/>
    <mergeCell ref="R301:S301"/>
    <mergeCell ref="L267:M267"/>
    <mergeCell ref="N267:O267"/>
    <mergeCell ref="D60:E60"/>
    <mergeCell ref="V15:W15"/>
    <mergeCell ref="F22:Z22"/>
    <mergeCell ref="J156:K156"/>
    <mergeCell ref="D320:E320"/>
    <mergeCell ref="H315:I315"/>
    <mergeCell ref="V315:W315"/>
    <mergeCell ref="T312:U312"/>
    <mergeCell ref="R312:S312"/>
    <mergeCell ref="J312:K312"/>
    <mergeCell ref="P215:Q215"/>
    <mergeCell ref="P204:Q204"/>
    <mergeCell ref="H203:I203"/>
    <mergeCell ref="F156:G156"/>
    <mergeCell ref="N110:O110"/>
    <mergeCell ref="D291:E291"/>
    <mergeCell ref="F291:G291"/>
    <mergeCell ref="H291:I291"/>
    <mergeCell ref="J291:K291"/>
    <mergeCell ref="L291:M291"/>
    <mergeCell ref="N291:O291"/>
    <mergeCell ref="P291:Q291"/>
    <mergeCell ref="R291:S291"/>
    <mergeCell ref="T291:U291"/>
    <mergeCell ref="V291:W291"/>
    <mergeCell ref="D289:E289"/>
    <mergeCell ref="F289:G289"/>
    <mergeCell ref="J216:K216"/>
    <mergeCell ref="T266:U266"/>
    <mergeCell ref="V266:W266"/>
    <mergeCell ref="D267:E267"/>
    <mergeCell ref="F267:G267"/>
    <mergeCell ref="V70:W70"/>
    <mergeCell ref="L452:M452"/>
    <mergeCell ref="D459:E459"/>
    <mergeCell ref="F459:G459"/>
    <mergeCell ref="T465:U465"/>
    <mergeCell ref="P460:Q460"/>
    <mergeCell ref="N452:O452"/>
    <mergeCell ref="D469:Z469"/>
    <mergeCell ref="D470:E470"/>
    <mergeCell ref="F470:G470"/>
    <mergeCell ref="H470:I470"/>
    <mergeCell ref="R470:S470"/>
    <mergeCell ref="T470:U470"/>
    <mergeCell ref="R473:S473"/>
    <mergeCell ref="T473:U473"/>
    <mergeCell ref="V473:W473"/>
    <mergeCell ref="J474:K474"/>
    <mergeCell ref="N474:O474"/>
    <mergeCell ref="P474:Q474"/>
    <mergeCell ref="R474:S474"/>
    <mergeCell ref="V471:W471"/>
    <mergeCell ref="H471:I471"/>
    <mergeCell ref="J471:K471"/>
    <mergeCell ref="L468:M468"/>
    <mergeCell ref="N468:O468"/>
    <mergeCell ref="P468:Q468"/>
    <mergeCell ref="R468:S468"/>
    <mergeCell ref="T468:U468"/>
    <mergeCell ref="V468:W468"/>
    <mergeCell ref="P458:Q458"/>
    <mergeCell ref="N471:O471"/>
    <mergeCell ref="V457:W457"/>
    <mergeCell ref="J453:K453"/>
    <mergeCell ref="D468:E468"/>
    <mergeCell ref="F468:G468"/>
    <mergeCell ref="H468:I468"/>
    <mergeCell ref="J468:K468"/>
    <mergeCell ref="H465:I465"/>
    <mergeCell ref="N460:O460"/>
    <mergeCell ref="R516:S516"/>
    <mergeCell ref="D516:E516"/>
    <mergeCell ref="F516:G516"/>
    <mergeCell ref="J458:K458"/>
    <mergeCell ref="L458:M458"/>
    <mergeCell ref="R458:S458"/>
    <mergeCell ref="V458:W458"/>
    <mergeCell ref="D526:E526"/>
    <mergeCell ref="F526:G526"/>
    <mergeCell ref="D532:E532"/>
    <mergeCell ref="P526:Q526"/>
    <mergeCell ref="N527:O527"/>
    <mergeCell ref="P519:Q519"/>
    <mergeCell ref="V526:W526"/>
    <mergeCell ref="V477:W477"/>
    <mergeCell ref="T474:U474"/>
    <mergeCell ref="V474:W474"/>
    <mergeCell ref="L471:M471"/>
    <mergeCell ref="D471:E471"/>
    <mergeCell ref="F471:G471"/>
    <mergeCell ref="R465:S465"/>
    <mergeCell ref="V515:W515"/>
    <mergeCell ref="R477:S477"/>
    <mergeCell ref="T477:U477"/>
    <mergeCell ref="F474:G474"/>
    <mergeCell ref="H474:I474"/>
    <mergeCell ref="N603:O603"/>
    <mergeCell ref="L470:M470"/>
    <mergeCell ref="N470:O470"/>
    <mergeCell ref="P470:Q470"/>
    <mergeCell ref="P471:Q471"/>
    <mergeCell ref="D475:E475"/>
    <mergeCell ref="F475:G475"/>
    <mergeCell ref="F455:Z455"/>
    <mergeCell ref="F452:G452"/>
    <mergeCell ref="R515:S515"/>
    <mergeCell ref="R449:S449"/>
    <mergeCell ref="D535:E535"/>
    <mergeCell ref="N535:O535"/>
    <mergeCell ref="H534:I534"/>
    <mergeCell ref="L532:M532"/>
    <mergeCell ref="T533:U533"/>
    <mergeCell ref="N526:O526"/>
    <mergeCell ref="D528:E528"/>
    <mergeCell ref="D520:E520"/>
    <mergeCell ref="D460:E460"/>
    <mergeCell ref="D462:E462"/>
    <mergeCell ref="F465:G465"/>
    <mergeCell ref="J523:K523"/>
    <mergeCell ref="V527:W527"/>
    <mergeCell ref="V451:W451"/>
    <mergeCell ref="H449:I449"/>
    <mergeCell ref="D458:E458"/>
    <mergeCell ref="N458:O458"/>
    <mergeCell ref="L575:M575"/>
    <mergeCell ref="N575:O575"/>
    <mergeCell ref="N561:O561"/>
    <mergeCell ref="R576:S576"/>
    <mergeCell ref="T606:U606"/>
    <mergeCell ref="F606:G606"/>
    <mergeCell ref="H606:I606"/>
    <mergeCell ref="R588:S588"/>
    <mergeCell ref="T588:U588"/>
    <mergeCell ref="H595:I595"/>
    <mergeCell ref="L587:M587"/>
    <mergeCell ref="L606:M606"/>
    <mergeCell ref="N590:O590"/>
    <mergeCell ref="P588:Q588"/>
    <mergeCell ref="F589:G589"/>
    <mergeCell ref="T589:U589"/>
    <mergeCell ref="P586:Q586"/>
    <mergeCell ref="L590:M590"/>
    <mergeCell ref="V470:W470"/>
    <mergeCell ref="R471:S471"/>
    <mergeCell ref="T471:U471"/>
    <mergeCell ref="L576:M576"/>
    <mergeCell ref="L571:M571"/>
    <mergeCell ref="J586:K586"/>
    <mergeCell ref="V606:W606"/>
    <mergeCell ref="L605:M605"/>
    <mergeCell ref="P603:Q603"/>
    <mergeCell ref="L603:M603"/>
    <mergeCell ref="F603:G603"/>
    <mergeCell ref="N606:O606"/>
    <mergeCell ref="P606:Q606"/>
    <mergeCell ref="R598:S598"/>
    <mergeCell ref="P572:Q572"/>
    <mergeCell ref="T573:U573"/>
    <mergeCell ref="P604:Q604"/>
    <mergeCell ref="T595:U595"/>
    <mergeCell ref="D604:E604"/>
    <mergeCell ref="D603:E603"/>
    <mergeCell ref="D577:E577"/>
    <mergeCell ref="F577:G577"/>
    <mergeCell ref="H577:I577"/>
    <mergeCell ref="H603:I603"/>
    <mergeCell ref="J603:K603"/>
    <mergeCell ref="P582:Q582"/>
    <mergeCell ref="R604:S604"/>
    <mergeCell ref="J598:K598"/>
    <mergeCell ref="L595:M595"/>
    <mergeCell ref="N595:O595"/>
    <mergeCell ref="F595:G595"/>
    <mergeCell ref="R586:S586"/>
    <mergeCell ref="L598:M598"/>
    <mergeCell ref="N605:O605"/>
    <mergeCell ref="T604:U604"/>
    <mergeCell ref="D591:X591"/>
    <mergeCell ref="D592:E592"/>
    <mergeCell ref="F592:Z592"/>
    <mergeCell ref="D590:E590"/>
    <mergeCell ref="F590:G590"/>
    <mergeCell ref="H590:I590"/>
    <mergeCell ref="T605:U605"/>
    <mergeCell ref="V605:W605"/>
    <mergeCell ref="H604:I604"/>
    <mergeCell ref="J604:K604"/>
    <mergeCell ref="L604:M604"/>
    <mergeCell ref="N604:O604"/>
    <mergeCell ref="V603:W603"/>
    <mergeCell ref="H605:I605"/>
    <mergeCell ref="J605:K605"/>
    <mergeCell ref="J606:K606"/>
    <mergeCell ref="R577:S577"/>
    <mergeCell ref="D578:X578"/>
    <mergeCell ref="F576:G576"/>
    <mergeCell ref="N586:O586"/>
    <mergeCell ref="V608:W608"/>
    <mergeCell ref="D609:E609"/>
    <mergeCell ref="F609:G609"/>
    <mergeCell ref="H609:I609"/>
    <mergeCell ref="J609:K609"/>
    <mergeCell ref="V604:W604"/>
    <mergeCell ref="V607:W607"/>
    <mergeCell ref="T610:U610"/>
    <mergeCell ref="T599:U599"/>
    <mergeCell ref="N581:O581"/>
    <mergeCell ref="P581:Q581"/>
    <mergeCell ref="D596:Z596"/>
    <mergeCell ref="F586:G586"/>
    <mergeCell ref="V577:W577"/>
    <mergeCell ref="F599:G599"/>
    <mergeCell ref="V586:W586"/>
    <mergeCell ref="D600:X600"/>
    <mergeCell ref="D606:E606"/>
    <mergeCell ref="R603:S603"/>
    <mergeCell ref="T603:U603"/>
    <mergeCell ref="F598:G598"/>
    <mergeCell ref="H598:I598"/>
    <mergeCell ref="F601:Z601"/>
    <mergeCell ref="P598:Q598"/>
    <mergeCell ref="L597:M597"/>
    <mergeCell ref="L599:M599"/>
    <mergeCell ref="R595:S595"/>
    <mergeCell ref="T620:U620"/>
    <mergeCell ref="L607:M607"/>
    <mergeCell ref="N607:O607"/>
    <mergeCell ref="P607:Q607"/>
    <mergeCell ref="R607:S607"/>
    <mergeCell ref="T607:U607"/>
    <mergeCell ref="D612:E612"/>
    <mergeCell ref="D611:X611"/>
    <mergeCell ref="H608:I608"/>
    <mergeCell ref="D610:E610"/>
    <mergeCell ref="J608:K608"/>
    <mergeCell ref="L608:M608"/>
    <mergeCell ref="N608:O608"/>
    <mergeCell ref="P608:Q608"/>
    <mergeCell ref="R608:S608"/>
    <mergeCell ref="T608:U608"/>
    <mergeCell ref="V610:W610"/>
    <mergeCell ref="D607:E607"/>
    <mergeCell ref="F607:G607"/>
    <mergeCell ref="H607:I607"/>
    <mergeCell ref="J607:K607"/>
    <mergeCell ref="H610:I610"/>
    <mergeCell ref="J610:K610"/>
    <mergeCell ref="D608:E608"/>
    <mergeCell ref="J617:K617"/>
    <mergeCell ref="L617:M617"/>
    <mergeCell ref="V617:W617"/>
    <mergeCell ref="D618:E618"/>
    <mergeCell ref="F618:G618"/>
    <mergeCell ref="R656:S656"/>
    <mergeCell ref="R663:S663"/>
    <mergeCell ref="L662:M662"/>
    <mergeCell ref="N662:O662"/>
    <mergeCell ref="F662:G662"/>
    <mergeCell ref="F616:G616"/>
    <mergeCell ref="H616:I616"/>
    <mergeCell ref="J616:K616"/>
    <mergeCell ref="T623:U623"/>
    <mergeCell ref="D622:E622"/>
    <mergeCell ref="F622:G622"/>
    <mergeCell ref="D619:E619"/>
    <mergeCell ref="F619:G619"/>
    <mergeCell ref="H619:I619"/>
    <mergeCell ref="J619:K619"/>
    <mergeCell ref="L619:M619"/>
    <mergeCell ref="N619:O619"/>
    <mergeCell ref="L621:M621"/>
    <mergeCell ref="N621:O621"/>
    <mergeCell ref="P621:Q621"/>
    <mergeCell ref="R621:S621"/>
    <mergeCell ref="T621:U621"/>
    <mergeCell ref="P619:Q619"/>
    <mergeCell ref="L641:M641"/>
    <mergeCell ref="N641:O641"/>
    <mergeCell ref="F661:G661"/>
    <mergeCell ref="L616:M616"/>
    <mergeCell ref="N616:O616"/>
    <mergeCell ref="L663:M663"/>
    <mergeCell ref="J620:K620"/>
    <mergeCell ref="L620:M620"/>
    <mergeCell ref="N620:O620"/>
    <mergeCell ref="P656:Q656"/>
    <mergeCell ref="D614:E614"/>
    <mergeCell ref="F614:G614"/>
    <mergeCell ref="H614:I614"/>
    <mergeCell ref="J614:K614"/>
    <mergeCell ref="L614:M614"/>
    <mergeCell ref="V629:W629"/>
    <mergeCell ref="T661:U661"/>
    <mergeCell ref="R619:S619"/>
    <mergeCell ref="D620:E620"/>
    <mergeCell ref="F620:G620"/>
    <mergeCell ref="H620:I620"/>
    <mergeCell ref="T619:U619"/>
    <mergeCell ref="D623:E623"/>
    <mergeCell ref="F623:G623"/>
    <mergeCell ref="H623:I623"/>
    <mergeCell ref="J623:K623"/>
    <mergeCell ref="L623:M623"/>
    <mergeCell ref="D621:E621"/>
    <mergeCell ref="F621:G621"/>
    <mergeCell ref="D627:E627"/>
    <mergeCell ref="V633:W633"/>
    <mergeCell ref="R633:S633"/>
    <mergeCell ref="T633:U633"/>
    <mergeCell ref="D629:E629"/>
    <mergeCell ref="H629:I629"/>
    <mergeCell ref="J629:K629"/>
    <mergeCell ref="L661:M661"/>
    <mergeCell ref="N661:O661"/>
    <mergeCell ref="D651:E651"/>
    <mergeCell ref="H632:I632"/>
    <mergeCell ref="N631:O631"/>
    <mergeCell ref="D661:E661"/>
    <mergeCell ref="H662:I662"/>
    <mergeCell ref="P662:Q662"/>
    <mergeCell ref="R662:S662"/>
    <mergeCell ref="D616:E616"/>
    <mergeCell ref="D617:E617"/>
    <mergeCell ref="P617:Q617"/>
    <mergeCell ref="R617:S617"/>
    <mergeCell ref="T617:U617"/>
    <mergeCell ref="C652:Z652"/>
    <mergeCell ref="N617:O617"/>
    <mergeCell ref="L618:M618"/>
    <mergeCell ref="N618:O618"/>
    <mergeCell ref="P618:Q618"/>
    <mergeCell ref="R618:S618"/>
    <mergeCell ref="T618:U618"/>
    <mergeCell ref="V618:W618"/>
    <mergeCell ref="T625:U625"/>
    <mergeCell ref="D624:E624"/>
    <mergeCell ref="N630:O630"/>
    <mergeCell ref="L629:M629"/>
    <mergeCell ref="F630:G630"/>
    <mergeCell ref="H630:I630"/>
    <mergeCell ref="P620:Q620"/>
    <mergeCell ref="R620:S620"/>
    <mergeCell ref="V620:W620"/>
    <mergeCell ref="D631:E631"/>
    <mergeCell ref="R661:S661"/>
    <mergeCell ref="D656:E656"/>
    <mergeCell ref="F656:G656"/>
    <mergeCell ref="H656:I656"/>
    <mergeCell ref="J656:K656"/>
    <mergeCell ref="N663:O663"/>
    <mergeCell ref="T662:U662"/>
    <mergeCell ref="T663:U663"/>
    <mergeCell ref="V663:W663"/>
    <mergeCell ref="P663:Q663"/>
    <mergeCell ref="J662:K662"/>
    <mergeCell ref="H581:I581"/>
    <mergeCell ref="R582:S582"/>
    <mergeCell ref="D581:E581"/>
    <mergeCell ref="V582:W582"/>
    <mergeCell ref="D626:X626"/>
    <mergeCell ref="H589:I589"/>
    <mergeCell ref="J589:K589"/>
    <mergeCell ref="V589:W589"/>
    <mergeCell ref="L589:M589"/>
    <mergeCell ref="N589:O589"/>
    <mergeCell ref="P589:Q589"/>
    <mergeCell ref="R589:S589"/>
    <mergeCell ref="D615:E615"/>
    <mergeCell ref="D662:E662"/>
    <mergeCell ref="D663:E663"/>
    <mergeCell ref="F663:G663"/>
    <mergeCell ref="H663:I663"/>
    <mergeCell ref="J663:K663"/>
    <mergeCell ref="P661:Q661"/>
    <mergeCell ref="V662:W662"/>
    <mergeCell ref="H661:I661"/>
    <mergeCell ref="J661:K661"/>
    <mergeCell ref="D630:E630"/>
    <mergeCell ref="J581:K581"/>
    <mergeCell ref="V598:W598"/>
    <mergeCell ref="V581:W581"/>
    <mergeCell ref="D562:E562"/>
    <mergeCell ref="D571:E571"/>
    <mergeCell ref="P559:Q559"/>
    <mergeCell ref="R559:S559"/>
    <mergeCell ref="T559:U559"/>
    <mergeCell ref="N559:O559"/>
    <mergeCell ref="D566:Z566"/>
    <mergeCell ref="H559:I559"/>
    <mergeCell ref="F561:G561"/>
    <mergeCell ref="N573:O573"/>
    <mergeCell ref="V559:W559"/>
    <mergeCell ref="P605:Q605"/>
    <mergeCell ref="T586:U586"/>
    <mergeCell ref="D572:E572"/>
    <mergeCell ref="R597:S597"/>
    <mergeCell ref="C593:Z593"/>
    <mergeCell ref="V599:W599"/>
    <mergeCell ref="J599:K599"/>
    <mergeCell ref="F604:G604"/>
    <mergeCell ref="D564:E564"/>
    <mergeCell ref="N576:O576"/>
    <mergeCell ref="D595:E595"/>
    <mergeCell ref="D605:E605"/>
    <mergeCell ref="F605:G605"/>
    <mergeCell ref="J597:K597"/>
    <mergeCell ref="N598:O598"/>
    <mergeCell ref="D586:E586"/>
    <mergeCell ref="R605:S605"/>
    <mergeCell ref="J595:K595"/>
    <mergeCell ref="N597:O597"/>
    <mergeCell ref="P576:Q576"/>
    <mergeCell ref="D583:X583"/>
    <mergeCell ref="D62:E62"/>
    <mergeCell ref="H59:I59"/>
    <mergeCell ref="J59:K59"/>
    <mergeCell ref="L59:M59"/>
    <mergeCell ref="N59:O59"/>
    <mergeCell ref="P59:Q59"/>
    <mergeCell ref="R59:S59"/>
    <mergeCell ref="T59:U59"/>
    <mergeCell ref="F60:G60"/>
    <mergeCell ref="H60:I60"/>
    <mergeCell ref="J60:K60"/>
    <mergeCell ref="F62:G62"/>
    <mergeCell ref="H62:I62"/>
    <mergeCell ref="L60:M60"/>
    <mergeCell ref="N60:O60"/>
    <mergeCell ref="P60:Q60"/>
    <mergeCell ref="R60:S60"/>
    <mergeCell ref="F61:G61"/>
    <mergeCell ref="H61:I61"/>
    <mergeCell ref="J61:K61"/>
    <mergeCell ref="L61:M61"/>
    <mergeCell ref="N61:O61"/>
    <mergeCell ref="D59:E59"/>
    <mergeCell ref="F59:G59"/>
    <mergeCell ref="N98:O98"/>
    <mergeCell ref="P98:Q98"/>
    <mergeCell ref="D87:E87"/>
    <mergeCell ref="J93:K93"/>
    <mergeCell ref="L93:M93"/>
    <mergeCell ref="V94:W94"/>
    <mergeCell ref="D100:Z100"/>
    <mergeCell ref="D101:E101"/>
    <mergeCell ref="T50:U50"/>
    <mergeCell ref="D52:X52"/>
    <mergeCell ref="R50:S50"/>
    <mergeCell ref="F97:G97"/>
    <mergeCell ref="T92:U92"/>
    <mergeCell ref="V92:W92"/>
    <mergeCell ref="T93:U93"/>
    <mergeCell ref="V93:W93"/>
    <mergeCell ref="L91:M91"/>
    <mergeCell ref="N91:O91"/>
    <mergeCell ref="F76:G76"/>
    <mergeCell ref="H76:I76"/>
    <mergeCell ref="J76:K76"/>
    <mergeCell ref="L76:M76"/>
    <mergeCell ref="N76:O76"/>
    <mergeCell ref="F77:G77"/>
    <mergeCell ref="H94:I94"/>
    <mergeCell ref="V91:W91"/>
    <mergeCell ref="F53:Z53"/>
    <mergeCell ref="V56:W56"/>
    <mergeCell ref="F99:G99"/>
    <mergeCell ref="H99:I99"/>
    <mergeCell ref="D72:E72"/>
    <mergeCell ref="D71:E71"/>
    <mergeCell ref="J104:K104"/>
    <mergeCell ref="L104:M104"/>
    <mergeCell ref="N104:O104"/>
    <mergeCell ref="P104:Q104"/>
    <mergeCell ref="R104:S104"/>
    <mergeCell ref="J99:K99"/>
    <mergeCell ref="L99:M99"/>
    <mergeCell ref="V76:W76"/>
    <mergeCell ref="D77:E77"/>
    <mergeCell ref="P91:Q91"/>
    <mergeCell ref="R91:S91"/>
    <mergeCell ref="T91:U91"/>
    <mergeCell ref="R73:S73"/>
    <mergeCell ref="D74:Z74"/>
    <mergeCell ref="D75:E75"/>
    <mergeCell ref="F75:G75"/>
    <mergeCell ref="H75:I75"/>
    <mergeCell ref="J75:K75"/>
    <mergeCell ref="N77:O77"/>
    <mergeCell ref="F73:G73"/>
    <mergeCell ref="D78:E78"/>
    <mergeCell ref="R76:S76"/>
    <mergeCell ref="T76:U76"/>
    <mergeCell ref="R75:S75"/>
    <mergeCell ref="T77:U77"/>
    <mergeCell ref="V85:W85"/>
    <mergeCell ref="F91:G91"/>
    <mergeCell ref="H91:I91"/>
    <mergeCell ref="F87:Z87"/>
    <mergeCell ref="P90:Q90"/>
    <mergeCell ref="J85:K85"/>
    <mergeCell ref="H82:I82"/>
    <mergeCell ref="R101:S101"/>
    <mergeCell ref="F101:G101"/>
    <mergeCell ref="H101:I101"/>
    <mergeCell ref="J101:K101"/>
    <mergeCell ref="L101:M101"/>
    <mergeCell ref="F92:G92"/>
    <mergeCell ref="V98:W98"/>
    <mergeCell ref="V99:W99"/>
    <mergeCell ref="H97:I97"/>
    <mergeCell ref="J97:K97"/>
    <mergeCell ref="L97:M97"/>
    <mergeCell ref="N97:O97"/>
    <mergeCell ref="V101:W101"/>
    <mergeCell ref="H90:I90"/>
    <mergeCell ref="J90:K90"/>
    <mergeCell ref="L90:M90"/>
    <mergeCell ref="N90:O90"/>
    <mergeCell ref="H93:I93"/>
    <mergeCell ref="P97:Q97"/>
    <mergeCell ref="R97:S97"/>
    <mergeCell ref="H92:I92"/>
    <mergeCell ref="J92:K92"/>
    <mergeCell ref="L92:M92"/>
    <mergeCell ref="N92:O92"/>
    <mergeCell ref="P92:Q92"/>
    <mergeCell ref="T90:U90"/>
    <mergeCell ref="V90:W90"/>
    <mergeCell ref="T97:U97"/>
    <mergeCell ref="N101:O101"/>
    <mergeCell ref="T101:U101"/>
    <mergeCell ref="V97:W97"/>
    <mergeCell ref="L98:M98"/>
    <mergeCell ref="D102:E102"/>
    <mergeCell ref="F102:G102"/>
    <mergeCell ref="N109:O109"/>
    <mergeCell ref="V124:W124"/>
    <mergeCell ref="T110:U110"/>
    <mergeCell ref="D110:E110"/>
    <mergeCell ref="N99:O99"/>
    <mergeCell ref="P99:Q99"/>
    <mergeCell ref="R99:S99"/>
    <mergeCell ref="T99:U99"/>
    <mergeCell ref="L109:M109"/>
    <mergeCell ref="T83:U83"/>
    <mergeCell ref="N85:O85"/>
    <mergeCell ref="J94:K94"/>
    <mergeCell ref="L94:M94"/>
    <mergeCell ref="N94:O94"/>
    <mergeCell ref="P94:Q94"/>
    <mergeCell ref="R94:S94"/>
    <mergeCell ref="T94:U94"/>
    <mergeCell ref="N93:O93"/>
    <mergeCell ref="P93:Q93"/>
    <mergeCell ref="D89:Z89"/>
    <mergeCell ref="D90:E90"/>
    <mergeCell ref="D93:E93"/>
    <mergeCell ref="F93:G93"/>
    <mergeCell ref="F90:G90"/>
    <mergeCell ref="D91:E91"/>
    <mergeCell ref="D94:E94"/>
    <mergeCell ref="D92:E92"/>
    <mergeCell ref="R90:S90"/>
    <mergeCell ref="D99:E99"/>
    <mergeCell ref="P101:Q101"/>
    <mergeCell ref="F117:G117"/>
    <mergeCell ref="H131:I131"/>
    <mergeCell ref="R124:S124"/>
    <mergeCell ref="F118:G118"/>
    <mergeCell ref="N131:O131"/>
    <mergeCell ref="R119:S119"/>
    <mergeCell ref="P125:Q125"/>
    <mergeCell ref="F124:G124"/>
    <mergeCell ref="R125:S125"/>
    <mergeCell ref="J115:K115"/>
    <mergeCell ref="R112:S112"/>
    <mergeCell ref="T112:U112"/>
    <mergeCell ref="L131:M131"/>
    <mergeCell ref="H115:I115"/>
    <mergeCell ref="F125:G125"/>
    <mergeCell ref="T124:U124"/>
    <mergeCell ref="D120:X120"/>
    <mergeCell ref="D126:X126"/>
    <mergeCell ref="H124:I124"/>
    <mergeCell ref="D123:Z123"/>
    <mergeCell ref="H113:I113"/>
    <mergeCell ref="P119:Q119"/>
    <mergeCell ref="P117:Q117"/>
    <mergeCell ref="R117:S117"/>
    <mergeCell ref="D116:E116"/>
    <mergeCell ref="D114:E114"/>
    <mergeCell ref="D119:E119"/>
    <mergeCell ref="D115:E115"/>
    <mergeCell ref="F115:G115"/>
    <mergeCell ref="P114:Q114"/>
    <mergeCell ref="J113:K113"/>
    <mergeCell ref="N113:O113"/>
    <mergeCell ref="C107:Z107"/>
    <mergeCell ref="J102:K102"/>
    <mergeCell ref="V102:W102"/>
    <mergeCell ref="D103:Z103"/>
    <mergeCell ref="D104:E104"/>
    <mergeCell ref="F104:G104"/>
    <mergeCell ref="H104:I104"/>
    <mergeCell ref="V116:W116"/>
    <mergeCell ref="R116:S116"/>
    <mergeCell ref="T116:U116"/>
    <mergeCell ref="N115:O115"/>
    <mergeCell ref="L116:M116"/>
    <mergeCell ref="R111:S111"/>
    <mergeCell ref="H109:I109"/>
    <mergeCell ref="D451:E451"/>
    <mergeCell ref="N315:O315"/>
    <mergeCell ref="J450:K450"/>
    <mergeCell ref="L450:M450"/>
    <mergeCell ref="N450:O450"/>
    <mergeCell ref="H329:I329"/>
    <mergeCell ref="N330:O330"/>
    <mergeCell ref="J330:K330"/>
    <mergeCell ref="N328:O328"/>
    <mergeCell ref="R315:S315"/>
    <mergeCell ref="R332:S332"/>
    <mergeCell ref="J332:K332"/>
    <mergeCell ref="H450:I450"/>
    <mergeCell ref="R267:S267"/>
    <mergeCell ref="R272:S272"/>
    <mergeCell ref="F292:G292"/>
    <mergeCell ref="V110:W110"/>
    <mergeCell ref="H118:I118"/>
    <mergeCell ref="F216:G216"/>
    <mergeCell ref="V223:W223"/>
    <mergeCell ref="J223:K223"/>
    <mergeCell ref="D219:X219"/>
    <mergeCell ref="T334:U334"/>
    <mergeCell ref="J452:K452"/>
    <mergeCell ref="D257:X257"/>
    <mergeCell ref="J318:K318"/>
    <mergeCell ref="L318:M318"/>
    <mergeCell ref="D258:E258"/>
    <mergeCell ref="H318:I318"/>
    <mergeCell ref="H266:I266"/>
    <mergeCell ref="D216:E216"/>
    <mergeCell ref="J236:K236"/>
    <mergeCell ref="L236:M236"/>
    <mergeCell ref="N236:O236"/>
    <mergeCell ref="P236:Q236"/>
    <mergeCell ref="R236:S236"/>
    <mergeCell ref="T236:U236"/>
    <mergeCell ref="L237:M237"/>
    <mergeCell ref="N229:O229"/>
    <mergeCell ref="F296:G296"/>
    <mergeCell ref="D268:Z268"/>
    <mergeCell ref="L273:M273"/>
    <mergeCell ref="N273:O273"/>
    <mergeCell ref="H289:I289"/>
    <mergeCell ref="F440:G440"/>
    <mergeCell ref="D442:E442"/>
    <mergeCell ref="J451:K451"/>
    <mergeCell ref="L439:M439"/>
    <mergeCell ref="H439:I439"/>
    <mergeCell ref="P440:Q440"/>
    <mergeCell ref="V276:W276"/>
    <mergeCell ref="D277:E277"/>
    <mergeCell ref="F277:G277"/>
    <mergeCell ref="V438:W438"/>
    <mergeCell ref="R305:S305"/>
    <mergeCell ref="J297:K297"/>
    <mergeCell ref="P328:Q328"/>
    <mergeCell ref="H277:I277"/>
    <mergeCell ref="J277:K277"/>
    <mergeCell ref="L277:M277"/>
    <mergeCell ref="N277:O277"/>
    <mergeCell ref="P277:Q277"/>
    <mergeCell ref="F315:G315"/>
    <mergeCell ref="H325:I325"/>
    <mergeCell ref="J325:K325"/>
    <mergeCell ref="L325:M325"/>
    <mergeCell ref="N325:O325"/>
    <mergeCell ref="P325:Q325"/>
    <mergeCell ref="R322:S322"/>
    <mergeCell ref="T322:U322"/>
    <mergeCell ref="V322:W322"/>
    <mergeCell ref="L285:M285"/>
    <mergeCell ref="N285:O285"/>
    <mergeCell ref="J283:K283"/>
    <mergeCell ref="D290:E290"/>
    <mergeCell ref="N425:O425"/>
    <mergeCell ref="P425:Q425"/>
    <mergeCell ref="D427:E427"/>
    <mergeCell ref="F427:G427"/>
    <mergeCell ref="H330:I330"/>
    <mergeCell ref="P331:Q331"/>
    <mergeCell ref="L330:M330"/>
    <mergeCell ref="R524:S524"/>
    <mergeCell ref="J466:K466"/>
    <mergeCell ref="L466:M466"/>
    <mergeCell ref="N466:O466"/>
    <mergeCell ref="D454:X454"/>
    <mergeCell ref="D455:E455"/>
    <mergeCell ref="N515:O515"/>
    <mergeCell ref="P515:Q515"/>
    <mergeCell ref="D461:X461"/>
    <mergeCell ref="D465:E465"/>
    <mergeCell ref="T518:U518"/>
    <mergeCell ref="T297:U297"/>
    <mergeCell ref="R297:S297"/>
    <mergeCell ref="R265:S265"/>
    <mergeCell ref="T265:U265"/>
    <mergeCell ref="J265:K265"/>
    <mergeCell ref="L283:M283"/>
    <mergeCell ref="N283:O283"/>
    <mergeCell ref="P283:Q283"/>
    <mergeCell ref="J516:K516"/>
    <mergeCell ref="V453:W453"/>
    <mergeCell ref="J465:K465"/>
    <mergeCell ref="L465:M465"/>
    <mergeCell ref="J460:K460"/>
    <mergeCell ref="D450:E450"/>
    <mergeCell ref="T451:U451"/>
    <mergeCell ref="N332:O332"/>
    <mergeCell ref="N465:O465"/>
    <mergeCell ref="P465:Q465"/>
    <mergeCell ref="V334:W334"/>
    <mergeCell ref="J440:K440"/>
    <mergeCell ref="J301:K301"/>
    <mergeCell ref="H522:I522"/>
    <mergeCell ref="F515:G515"/>
    <mergeCell ref="H516:I516"/>
    <mergeCell ref="R453:S453"/>
    <mergeCell ref="N517:O517"/>
    <mergeCell ref="N334:O334"/>
    <mergeCell ref="P334:Q334"/>
    <mergeCell ref="R334:S334"/>
    <mergeCell ref="N453:O453"/>
    <mergeCell ref="N519:O519"/>
    <mergeCell ref="T459:U459"/>
    <mergeCell ref="H519:I519"/>
    <mergeCell ref="T516:U516"/>
    <mergeCell ref="F450:G450"/>
    <mergeCell ref="F449:G449"/>
    <mergeCell ref="P392:Q392"/>
    <mergeCell ref="P385:Q385"/>
    <mergeCell ref="H335:I335"/>
    <mergeCell ref="J449:K449"/>
    <mergeCell ref="L449:M449"/>
    <mergeCell ref="T425:U425"/>
    <mergeCell ref="N414:O414"/>
    <mergeCell ref="N439:O439"/>
    <mergeCell ref="L444:M444"/>
    <mergeCell ref="P415:Q415"/>
    <mergeCell ref="R450:S450"/>
    <mergeCell ref="F460:G460"/>
    <mergeCell ref="H460:I460"/>
    <mergeCell ref="L453:M453"/>
    <mergeCell ref="T515:U515"/>
    <mergeCell ref="T460:U460"/>
    <mergeCell ref="D467:Z467"/>
    <mergeCell ref="J520:K520"/>
    <mergeCell ref="L460:M460"/>
    <mergeCell ref="H466:I466"/>
    <mergeCell ref="L516:M516"/>
    <mergeCell ref="N516:O516"/>
    <mergeCell ref="F462:Z462"/>
    <mergeCell ref="H517:I517"/>
    <mergeCell ref="H521:I521"/>
    <mergeCell ref="C513:Z513"/>
    <mergeCell ref="L519:M519"/>
    <mergeCell ref="R519:S519"/>
    <mergeCell ref="T521:U521"/>
    <mergeCell ref="V521:W521"/>
    <mergeCell ref="L521:M521"/>
    <mergeCell ref="V518:W518"/>
    <mergeCell ref="F519:G519"/>
    <mergeCell ref="V519:W519"/>
    <mergeCell ref="T519:U519"/>
    <mergeCell ref="P518:Q518"/>
    <mergeCell ref="H515:I515"/>
    <mergeCell ref="J515:K515"/>
    <mergeCell ref="L515:M515"/>
    <mergeCell ref="P516:Q516"/>
    <mergeCell ref="P520:Q520"/>
    <mergeCell ref="D515:E515"/>
    <mergeCell ref="V517:W517"/>
    <mergeCell ref="N521:O521"/>
    <mergeCell ref="P517:Q517"/>
    <mergeCell ref="D518:E518"/>
    <mergeCell ref="F518:G518"/>
    <mergeCell ref="H518:I518"/>
    <mergeCell ref="V520:W520"/>
    <mergeCell ref="R521:S521"/>
    <mergeCell ref="F521:G521"/>
    <mergeCell ref="V516:W516"/>
    <mergeCell ref="R517:S517"/>
    <mergeCell ref="F520:G520"/>
    <mergeCell ref="H520:I520"/>
    <mergeCell ref="J525:K525"/>
    <mergeCell ref="P523:Q523"/>
    <mergeCell ref="J524:K524"/>
    <mergeCell ref="L524:M524"/>
    <mergeCell ref="N524:O524"/>
    <mergeCell ref="J521:K521"/>
    <mergeCell ref="T527:U527"/>
    <mergeCell ref="L526:M526"/>
    <mergeCell ref="D521:E521"/>
    <mergeCell ref="D519:E519"/>
    <mergeCell ref="D517:E517"/>
    <mergeCell ref="F517:G517"/>
    <mergeCell ref="N518:O518"/>
    <mergeCell ref="R522:S522"/>
    <mergeCell ref="R518:S518"/>
    <mergeCell ref="T520:U520"/>
    <mergeCell ref="J527:K527"/>
    <mergeCell ref="F523:G523"/>
    <mergeCell ref="L523:M523"/>
    <mergeCell ref="H524:I524"/>
    <mergeCell ref="V525:W525"/>
    <mergeCell ref="H527:I527"/>
    <mergeCell ref="T522:U522"/>
    <mergeCell ref="H523:I523"/>
    <mergeCell ref="N522:O522"/>
    <mergeCell ref="P525:Q525"/>
    <mergeCell ref="V523:W523"/>
    <mergeCell ref="T526:U526"/>
    <mergeCell ref="D530:E530"/>
    <mergeCell ref="D540:X540"/>
    <mergeCell ref="L527:M527"/>
    <mergeCell ref="J526:K526"/>
    <mergeCell ref="H526:I526"/>
    <mergeCell ref="H525:I525"/>
    <mergeCell ref="V536:W536"/>
    <mergeCell ref="J533:K533"/>
    <mergeCell ref="P522:Q522"/>
    <mergeCell ref="D525:E525"/>
    <mergeCell ref="R533:S533"/>
    <mergeCell ref="J522:K522"/>
    <mergeCell ref="L522:M522"/>
    <mergeCell ref="H532:I532"/>
    <mergeCell ref="D522:E522"/>
    <mergeCell ref="D524:E524"/>
    <mergeCell ref="J535:K535"/>
    <mergeCell ref="H535:I535"/>
    <mergeCell ref="D537:E537"/>
    <mergeCell ref="N539:O539"/>
    <mergeCell ref="H536:I536"/>
    <mergeCell ref="P536:Q536"/>
    <mergeCell ref="N536:O536"/>
    <mergeCell ref="T524:U524"/>
    <mergeCell ref="V524:W524"/>
    <mergeCell ref="L539:M539"/>
    <mergeCell ref="F527:G527"/>
    <mergeCell ref="T525:U525"/>
    <mergeCell ref="T523:U523"/>
    <mergeCell ref="F522:G522"/>
    <mergeCell ref="J528:K528"/>
    <mergeCell ref="N534:O534"/>
    <mergeCell ref="L545:M545"/>
    <mergeCell ref="D539:E539"/>
    <mergeCell ref="R544:S544"/>
    <mergeCell ref="V548:W548"/>
    <mergeCell ref="T547:U547"/>
    <mergeCell ref="F535:G535"/>
    <mergeCell ref="R527:S527"/>
    <mergeCell ref="P527:Q527"/>
    <mergeCell ref="L533:M533"/>
    <mergeCell ref="T532:U532"/>
    <mergeCell ref="H533:I533"/>
    <mergeCell ref="N544:O544"/>
    <mergeCell ref="V546:W546"/>
    <mergeCell ref="R539:S539"/>
    <mergeCell ref="N547:O547"/>
    <mergeCell ref="P547:Q547"/>
    <mergeCell ref="V543:W543"/>
    <mergeCell ref="V545:W545"/>
    <mergeCell ref="P535:Q535"/>
    <mergeCell ref="H528:I528"/>
    <mergeCell ref="T528:U528"/>
    <mergeCell ref="P528:Q528"/>
    <mergeCell ref="L535:M535"/>
    <mergeCell ref="L528:M528"/>
    <mergeCell ref="T548:U548"/>
    <mergeCell ref="F537:G537"/>
    <mergeCell ref="F546:G546"/>
    <mergeCell ref="H538:I538"/>
    <mergeCell ref="T536:U536"/>
    <mergeCell ref="T535:U535"/>
    <mergeCell ref="L534:M534"/>
    <mergeCell ref="V534:W534"/>
    <mergeCell ref="V533:W533"/>
    <mergeCell ref="N533:O533"/>
    <mergeCell ref="D523:E523"/>
    <mergeCell ref="L525:M525"/>
    <mergeCell ref="F525:G525"/>
    <mergeCell ref="F524:G524"/>
    <mergeCell ref="N525:O525"/>
    <mergeCell ref="P524:Q524"/>
    <mergeCell ref="F544:G544"/>
    <mergeCell ref="R545:S545"/>
    <mergeCell ref="D529:X529"/>
    <mergeCell ref="F530:Z530"/>
    <mergeCell ref="F528:G528"/>
    <mergeCell ref="F533:G533"/>
    <mergeCell ref="R532:S532"/>
    <mergeCell ref="P545:Q545"/>
    <mergeCell ref="D533:E533"/>
    <mergeCell ref="D527:E527"/>
    <mergeCell ref="R526:S526"/>
    <mergeCell ref="N528:O528"/>
    <mergeCell ref="F545:G545"/>
    <mergeCell ref="H545:I545"/>
    <mergeCell ref="F532:G532"/>
    <mergeCell ref="V528:W528"/>
    <mergeCell ref="T534:U534"/>
    <mergeCell ref="J532:K532"/>
    <mergeCell ref="R556:S556"/>
    <mergeCell ref="D556:E556"/>
    <mergeCell ref="V551:W551"/>
    <mergeCell ref="P546:Q546"/>
    <mergeCell ref="R549:S549"/>
    <mergeCell ref="R546:S546"/>
    <mergeCell ref="T538:U538"/>
    <mergeCell ref="T550:U550"/>
    <mergeCell ref="V537:W537"/>
    <mergeCell ref="J536:K536"/>
    <mergeCell ref="L536:M536"/>
    <mergeCell ref="V539:W539"/>
    <mergeCell ref="J543:K543"/>
    <mergeCell ref="P550:Q550"/>
    <mergeCell ref="V535:W535"/>
    <mergeCell ref="V538:W538"/>
    <mergeCell ref="H537:I537"/>
    <mergeCell ref="J537:K537"/>
    <mergeCell ref="F550:G550"/>
    <mergeCell ref="N549:O549"/>
    <mergeCell ref="L548:M548"/>
    <mergeCell ref="J546:K546"/>
    <mergeCell ref="L546:M546"/>
    <mergeCell ref="F547:G547"/>
    <mergeCell ref="H547:I547"/>
    <mergeCell ref="R535:S535"/>
    <mergeCell ref="P543:Q543"/>
    <mergeCell ref="F538:G538"/>
    <mergeCell ref="N538:O538"/>
    <mergeCell ref="H544:I544"/>
    <mergeCell ref="F539:G539"/>
    <mergeCell ref="H546:I546"/>
    <mergeCell ref="D665:E665"/>
    <mergeCell ref="R567:S567"/>
    <mergeCell ref="H567:I567"/>
    <mergeCell ref="F579:Z579"/>
    <mergeCell ref="T576:U576"/>
    <mergeCell ref="V576:W576"/>
    <mergeCell ref="J560:K560"/>
    <mergeCell ref="L560:M560"/>
    <mergeCell ref="D573:E573"/>
    <mergeCell ref="D548:E548"/>
    <mergeCell ref="F554:Z554"/>
    <mergeCell ref="V574:W574"/>
    <mergeCell ref="H551:I551"/>
    <mergeCell ref="J548:K548"/>
    <mergeCell ref="N550:O550"/>
    <mergeCell ref="R550:S550"/>
    <mergeCell ref="J556:K556"/>
    <mergeCell ref="J551:K551"/>
    <mergeCell ref="P571:Q571"/>
    <mergeCell ref="V573:W573"/>
    <mergeCell ref="R558:S558"/>
    <mergeCell ref="T558:U558"/>
    <mergeCell ref="V558:W558"/>
    <mergeCell ref="L557:M557"/>
    <mergeCell ref="N557:O557"/>
    <mergeCell ref="T569:U569"/>
    <mergeCell ref="T597:U597"/>
    <mergeCell ref="H597:I597"/>
    <mergeCell ref="N599:O599"/>
    <mergeCell ref="N568:O568"/>
    <mergeCell ref="H599:I599"/>
    <mergeCell ref="R606:S606"/>
    <mergeCell ref="H451:I451"/>
    <mergeCell ref="N451:O451"/>
    <mergeCell ref="P450:Q450"/>
    <mergeCell ref="P449:Q449"/>
    <mergeCell ref="P533:Q533"/>
    <mergeCell ref="R536:S536"/>
    <mergeCell ref="P551:Q551"/>
    <mergeCell ref="L552:M552"/>
    <mergeCell ref="J544:K544"/>
    <mergeCell ref="R543:S543"/>
    <mergeCell ref="J538:K538"/>
    <mergeCell ref="P539:Q539"/>
    <mergeCell ref="P548:Q548"/>
    <mergeCell ref="J547:K547"/>
    <mergeCell ref="J539:K539"/>
    <mergeCell ref="F665:Z665"/>
    <mergeCell ref="R571:S571"/>
    <mergeCell ref="L544:M544"/>
    <mergeCell ref="L538:M538"/>
    <mergeCell ref="N545:O545"/>
    <mergeCell ref="P538:Q538"/>
    <mergeCell ref="R538:S538"/>
    <mergeCell ref="T539:U539"/>
    <mergeCell ref="V544:W544"/>
    <mergeCell ref="L543:M543"/>
    <mergeCell ref="H573:I573"/>
    <mergeCell ref="F571:G571"/>
    <mergeCell ref="N572:O572"/>
    <mergeCell ref="P557:Q557"/>
    <mergeCell ref="N546:O546"/>
    <mergeCell ref="N560:O560"/>
    <mergeCell ref="P549:Q549"/>
    <mergeCell ref="J562:K562"/>
    <mergeCell ref="N587:O587"/>
    <mergeCell ref="P587:Q587"/>
    <mergeCell ref="J575:K575"/>
    <mergeCell ref="V587:W587"/>
    <mergeCell ref="V588:W588"/>
    <mergeCell ref="T567:U567"/>
    <mergeCell ref="D589:E589"/>
    <mergeCell ref="J574:K574"/>
    <mergeCell ref="L574:M574"/>
    <mergeCell ref="V571:W571"/>
    <mergeCell ref="R572:S572"/>
    <mergeCell ref="F573:G573"/>
    <mergeCell ref="J569:K569"/>
    <mergeCell ref="R562:S562"/>
    <mergeCell ref="T568:U568"/>
    <mergeCell ref="L609:M609"/>
    <mergeCell ref="D597:E597"/>
    <mergeCell ref="N582:O582"/>
    <mergeCell ref="H587:I587"/>
    <mergeCell ref="J587:K587"/>
    <mergeCell ref="T587:U587"/>
    <mergeCell ref="V597:W597"/>
    <mergeCell ref="N609:O609"/>
    <mergeCell ref="T571:U571"/>
    <mergeCell ref="D582:E582"/>
    <mergeCell ref="P562:Q562"/>
    <mergeCell ref="D568:E568"/>
    <mergeCell ref="F574:G574"/>
    <mergeCell ref="T581:U581"/>
    <mergeCell ref="P575:Q575"/>
    <mergeCell ref="H575:I575"/>
    <mergeCell ref="D579:E579"/>
    <mergeCell ref="D575:E575"/>
    <mergeCell ref="F582:G582"/>
    <mergeCell ref="H582:I582"/>
    <mergeCell ref="D574:E574"/>
    <mergeCell ref="P577:Q577"/>
    <mergeCell ref="R552:S552"/>
    <mergeCell ref="L568:M568"/>
    <mergeCell ref="J561:K561"/>
    <mergeCell ref="P568:Q568"/>
    <mergeCell ref="T577:U577"/>
    <mergeCell ref="R557:S557"/>
    <mergeCell ref="F560:G560"/>
    <mergeCell ref="D561:E561"/>
    <mergeCell ref="T560:U560"/>
    <mergeCell ref="J558:K558"/>
    <mergeCell ref="L558:M558"/>
    <mergeCell ref="N558:O558"/>
    <mergeCell ref="P558:Q558"/>
    <mergeCell ref="L556:M556"/>
    <mergeCell ref="N556:O556"/>
    <mergeCell ref="J573:K573"/>
    <mergeCell ref="H576:I576"/>
    <mergeCell ref="T572:U572"/>
    <mergeCell ref="T582:U582"/>
    <mergeCell ref="J567:K567"/>
    <mergeCell ref="H556:I556"/>
    <mergeCell ref="H574:I574"/>
    <mergeCell ref="N562:O562"/>
    <mergeCell ref="H557:I557"/>
    <mergeCell ref="H558:I558"/>
    <mergeCell ref="L559:M559"/>
    <mergeCell ref="V248:W248"/>
    <mergeCell ref="V237:W237"/>
    <mergeCell ref="D238:Z238"/>
    <mergeCell ref="D239:Z239"/>
    <mergeCell ref="D240:E240"/>
    <mergeCell ref="F240:G240"/>
    <mergeCell ref="F237:G237"/>
    <mergeCell ref="H237:I237"/>
    <mergeCell ref="R223:S223"/>
    <mergeCell ref="V247:W247"/>
    <mergeCell ref="D248:E248"/>
    <mergeCell ref="D223:E223"/>
    <mergeCell ref="F225:Z225"/>
    <mergeCell ref="D224:X224"/>
    <mergeCell ref="D225:E225"/>
    <mergeCell ref="F245:G245"/>
    <mergeCell ref="H245:I245"/>
    <mergeCell ref="D242:E242"/>
    <mergeCell ref="D232:X232"/>
    <mergeCell ref="D233:E233"/>
    <mergeCell ref="F233:Z233"/>
    <mergeCell ref="L244:M244"/>
    <mergeCell ref="N244:O244"/>
    <mergeCell ref="P244:Q244"/>
    <mergeCell ref="R244:S244"/>
    <mergeCell ref="T244:U244"/>
    <mergeCell ref="R237:S237"/>
    <mergeCell ref="T237:U237"/>
    <mergeCell ref="F244:G244"/>
    <mergeCell ref="P229:Q229"/>
    <mergeCell ref="R229:S229"/>
    <mergeCell ref="T229:U229"/>
    <mergeCell ref="V244:W244"/>
    <mergeCell ref="H240:I240"/>
    <mergeCell ref="J240:K240"/>
    <mergeCell ref="L240:M240"/>
    <mergeCell ref="N240:O240"/>
    <mergeCell ref="P240:Q240"/>
    <mergeCell ref="R240:S240"/>
    <mergeCell ref="N237:O237"/>
    <mergeCell ref="P237:Q237"/>
    <mergeCell ref="T240:U240"/>
    <mergeCell ref="V229:W229"/>
    <mergeCell ref="V242:W242"/>
    <mergeCell ref="D222:E222"/>
    <mergeCell ref="F222:G222"/>
    <mergeCell ref="H222:I222"/>
    <mergeCell ref="L222:M222"/>
    <mergeCell ref="D254:E254"/>
    <mergeCell ref="F254:G254"/>
    <mergeCell ref="H254:I254"/>
    <mergeCell ref="D269:E269"/>
    <mergeCell ref="T274:U274"/>
    <mergeCell ref="T245:U245"/>
    <mergeCell ref="V245:W245"/>
    <mergeCell ref="N254:O254"/>
    <mergeCell ref="P254:Q254"/>
    <mergeCell ref="L254:M254"/>
    <mergeCell ref="J250:K250"/>
    <mergeCell ref="L250:M250"/>
    <mergeCell ref="N250:O250"/>
    <mergeCell ref="P250:Q250"/>
    <mergeCell ref="D246:Z246"/>
    <mergeCell ref="J245:K245"/>
    <mergeCell ref="L245:M245"/>
    <mergeCell ref="N245:O245"/>
    <mergeCell ref="P245:Q245"/>
    <mergeCell ref="R245:S245"/>
    <mergeCell ref="F266:G266"/>
    <mergeCell ref="R266:S266"/>
    <mergeCell ref="H267:I267"/>
    <mergeCell ref="J266:K266"/>
    <mergeCell ref="N265:O265"/>
    <mergeCell ref="P265:Q265"/>
    <mergeCell ref="D249:E249"/>
    <mergeCell ref="F249:G249"/>
    <mergeCell ref="R269:S269"/>
    <mergeCell ref="T269:U269"/>
    <mergeCell ref="V269:W269"/>
    <mergeCell ref="D270:Z270"/>
    <mergeCell ref="D271:Z271"/>
    <mergeCell ref="D274:E274"/>
    <mergeCell ref="H274:I274"/>
    <mergeCell ref="F272:G272"/>
    <mergeCell ref="F274:G274"/>
    <mergeCell ref="H272:I272"/>
    <mergeCell ref="J272:K272"/>
    <mergeCell ref="L272:M272"/>
    <mergeCell ref="N272:O272"/>
    <mergeCell ref="P272:Q272"/>
    <mergeCell ref="L269:M269"/>
    <mergeCell ref="N269:O269"/>
    <mergeCell ref="R327:S327"/>
    <mergeCell ref="P285:Q285"/>
    <mergeCell ref="R285:S285"/>
    <mergeCell ref="T285:U285"/>
    <mergeCell ref="R276:S276"/>
    <mergeCell ref="F280:Z280"/>
    <mergeCell ref="D282:Z282"/>
    <mergeCell ref="V285:W285"/>
    <mergeCell ref="J292:K292"/>
    <mergeCell ref="L292:M292"/>
    <mergeCell ref="F301:G301"/>
    <mergeCell ref="F310:G310"/>
    <mergeCell ref="L301:M301"/>
    <mergeCell ref="L305:M305"/>
    <mergeCell ref="N305:O305"/>
    <mergeCell ref="R318:S318"/>
    <mergeCell ref="L276:M276"/>
    <mergeCell ref="J303:K303"/>
    <mergeCell ref="P276:Q276"/>
    <mergeCell ref="T276:U276"/>
    <mergeCell ref="N448:O448"/>
    <mergeCell ref="P448:Q448"/>
    <mergeCell ref="N421:O421"/>
    <mergeCell ref="P421:Q421"/>
    <mergeCell ref="R421:S421"/>
    <mergeCell ref="T421:U421"/>
    <mergeCell ref="V421:W421"/>
    <mergeCell ref="R425:S425"/>
    <mergeCell ref="V425:W425"/>
    <mergeCell ref="D426:E426"/>
    <mergeCell ref="F426:G426"/>
    <mergeCell ref="H422:I422"/>
    <mergeCell ref="J422:K422"/>
    <mergeCell ref="T420:U420"/>
    <mergeCell ref="P414:Q414"/>
    <mergeCell ref="V439:W439"/>
    <mergeCell ref="T415:U415"/>
    <mergeCell ref="L422:M422"/>
    <mergeCell ref="N422:O422"/>
    <mergeCell ref="P422:Q422"/>
    <mergeCell ref="R422:S422"/>
    <mergeCell ref="D446:E446"/>
    <mergeCell ref="D448:E448"/>
    <mergeCell ref="H426:I426"/>
    <mergeCell ref="F430:Z430"/>
    <mergeCell ref="V444:W444"/>
    <mergeCell ref="V448:W448"/>
    <mergeCell ref="R415:S415"/>
    <mergeCell ref="D424:E424"/>
    <mergeCell ref="F424:G424"/>
    <mergeCell ref="D415:E415"/>
    <mergeCell ref="F415:G415"/>
    <mergeCell ref="D330:E330"/>
    <mergeCell ref="F321:G321"/>
    <mergeCell ref="J329:K329"/>
    <mergeCell ref="F329:G329"/>
    <mergeCell ref="R330:S330"/>
    <mergeCell ref="H305:I305"/>
    <mergeCell ref="V321:W321"/>
    <mergeCell ref="L303:M303"/>
    <mergeCell ref="N303:O303"/>
    <mergeCell ref="F330:G330"/>
    <mergeCell ref="D321:E321"/>
    <mergeCell ref="F327:G327"/>
    <mergeCell ref="H327:I327"/>
    <mergeCell ref="H328:I328"/>
    <mergeCell ref="T330:U330"/>
    <mergeCell ref="P320:Q320"/>
    <mergeCell ref="V330:W330"/>
    <mergeCell ref="T305:U305"/>
    <mergeCell ref="V305:W305"/>
    <mergeCell ref="L312:M312"/>
    <mergeCell ref="P312:Q312"/>
    <mergeCell ref="D309:Z309"/>
    <mergeCell ref="D310:E310"/>
    <mergeCell ref="F319:G319"/>
    <mergeCell ref="H319:I319"/>
    <mergeCell ref="J319:K319"/>
    <mergeCell ref="L319:M319"/>
    <mergeCell ref="N319:O319"/>
    <mergeCell ref="P319:Q319"/>
    <mergeCell ref="R319:S319"/>
    <mergeCell ref="T319:U319"/>
    <mergeCell ref="H303:I303"/>
    <mergeCell ref="F584:Z584"/>
    <mergeCell ref="T450:U450"/>
    <mergeCell ref="T448:U448"/>
    <mergeCell ref="F549:G549"/>
    <mergeCell ref="H549:I549"/>
    <mergeCell ref="N543:O543"/>
    <mergeCell ref="R581:S581"/>
    <mergeCell ref="F564:Z564"/>
    <mergeCell ref="H586:I586"/>
    <mergeCell ref="L586:M586"/>
    <mergeCell ref="R587:S587"/>
    <mergeCell ref="D554:E554"/>
    <mergeCell ref="P560:Q560"/>
    <mergeCell ref="J582:K582"/>
    <mergeCell ref="J518:K518"/>
    <mergeCell ref="L518:M518"/>
    <mergeCell ref="D584:E584"/>
    <mergeCell ref="R448:S448"/>
    <mergeCell ref="J552:K552"/>
    <mergeCell ref="P573:Q573"/>
    <mergeCell ref="D576:E576"/>
    <mergeCell ref="F581:G581"/>
    <mergeCell ref="T551:U551"/>
    <mergeCell ref="H569:I569"/>
    <mergeCell ref="V556:W556"/>
    <mergeCell ref="L581:M581"/>
    <mergeCell ref="J577:K577"/>
    <mergeCell ref="L577:M577"/>
    <mergeCell ref="N577:O577"/>
    <mergeCell ref="J576:K576"/>
    <mergeCell ref="V569:W569"/>
    <mergeCell ref="T546:U546"/>
    <mergeCell ref="V572:W572"/>
    <mergeCell ref="H561:I561"/>
    <mergeCell ref="V562:W562"/>
    <mergeCell ref="F572:G572"/>
    <mergeCell ref="H568:I568"/>
    <mergeCell ref="D563:X563"/>
    <mergeCell ref="P552:Q552"/>
    <mergeCell ref="D553:X553"/>
    <mergeCell ref="V547:W547"/>
    <mergeCell ref="P569:Q569"/>
    <mergeCell ref="R560:S560"/>
    <mergeCell ref="D570:Z570"/>
    <mergeCell ref="F562:G562"/>
    <mergeCell ref="T562:U562"/>
    <mergeCell ref="F568:G568"/>
    <mergeCell ref="P561:Q561"/>
    <mergeCell ref="D552:E552"/>
    <mergeCell ref="D550:E550"/>
    <mergeCell ref="L569:M569"/>
    <mergeCell ref="N569:O569"/>
    <mergeCell ref="L551:M551"/>
    <mergeCell ref="T561:U561"/>
    <mergeCell ref="V568:W568"/>
    <mergeCell ref="F557:G557"/>
    <mergeCell ref="D559:E559"/>
    <mergeCell ref="F559:G559"/>
    <mergeCell ref="J557:K557"/>
    <mergeCell ref="V557:W557"/>
    <mergeCell ref="T557:U557"/>
    <mergeCell ref="J559:K559"/>
    <mergeCell ref="H562:I562"/>
    <mergeCell ref="L562:M562"/>
    <mergeCell ref="L588:M588"/>
    <mergeCell ref="N588:O588"/>
    <mergeCell ref="R573:S573"/>
    <mergeCell ref="F597:G597"/>
    <mergeCell ref="R296:S296"/>
    <mergeCell ref="J305:K305"/>
    <mergeCell ref="P301:Q301"/>
    <mergeCell ref="H392:I392"/>
    <mergeCell ref="C436:Z436"/>
    <mergeCell ref="L440:M440"/>
    <mergeCell ref="N440:O440"/>
    <mergeCell ref="D417:E417"/>
    <mergeCell ref="R414:S414"/>
    <mergeCell ref="D382:Z382"/>
    <mergeCell ref="D383:E383"/>
    <mergeCell ref="F383:G383"/>
    <mergeCell ref="H383:I383"/>
    <mergeCell ref="J383:K383"/>
    <mergeCell ref="L383:M383"/>
    <mergeCell ref="N383:O383"/>
    <mergeCell ref="X303:Z305"/>
    <mergeCell ref="P383:Q383"/>
    <mergeCell ref="R383:S383"/>
    <mergeCell ref="T383:U383"/>
    <mergeCell ref="V383:W383"/>
    <mergeCell ref="D384:Z384"/>
    <mergeCell ref="F414:G414"/>
    <mergeCell ref="H414:I414"/>
    <mergeCell ref="F552:G552"/>
    <mergeCell ref="N552:O552"/>
    <mergeCell ref="F556:G556"/>
    <mergeCell ref="V560:W560"/>
    <mergeCell ref="D452:E452"/>
    <mergeCell ref="D453:E453"/>
    <mergeCell ref="L451:M451"/>
    <mergeCell ref="F453:G453"/>
    <mergeCell ref="P567:Q567"/>
    <mergeCell ref="J568:K568"/>
    <mergeCell ref="L567:M567"/>
    <mergeCell ref="N574:O574"/>
    <mergeCell ref="F567:G567"/>
    <mergeCell ref="F548:G548"/>
    <mergeCell ref="H548:I548"/>
    <mergeCell ref="L438:M438"/>
    <mergeCell ref="R438:S438"/>
    <mergeCell ref="T438:U438"/>
    <mergeCell ref="H552:I552"/>
    <mergeCell ref="P544:Q544"/>
    <mergeCell ref="R537:S537"/>
    <mergeCell ref="N548:O548"/>
    <mergeCell ref="F534:G534"/>
    <mergeCell ref="J534:K534"/>
    <mergeCell ref="P534:Q534"/>
    <mergeCell ref="N537:O537"/>
    <mergeCell ref="F442:Z442"/>
    <mergeCell ref="N571:O571"/>
    <mergeCell ref="V552:W552"/>
    <mergeCell ref="R547:S547"/>
    <mergeCell ref="J545:K545"/>
    <mergeCell ref="T552:U552"/>
    <mergeCell ref="F558:G558"/>
    <mergeCell ref="L561:M561"/>
    <mergeCell ref="T545:U545"/>
    <mergeCell ref="P556:Q556"/>
    <mergeCell ref="P9:Q9"/>
    <mergeCell ref="L15:M15"/>
    <mergeCell ref="D14:E14"/>
    <mergeCell ref="F14:G14"/>
    <mergeCell ref="H14:I14"/>
    <mergeCell ref="J14:K14"/>
    <mergeCell ref="V10:W10"/>
    <mergeCell ref="D98:E98"/>
    <mergeCell ref="F98:G98"/>
    <mergeCell ref="H98:I98"/>
    <mergeCell ref="J98:K98"/>
    <mergeCell ref="P118:Q118"/>
    <mergeCell ref="L114:M114"/>
    <mergeCell ref="N114:O114"/>
    <mergeCell ref="H13:I13"/>
    <mergeCell ref="P13:Q13"/>
    <mergeCell ref="R13:S13"/>
    <mergeCell ref="H12:I12"/>
    <mergeCell ref="J12:K12"/>
    <mergeCell ref="L12:M12"/>
    <mergeCell ref="N12:O12"/>
    <mergeCell ref="T13:U13"/>
    <mergeCell ref="V13:W13"/>
    <mergeCell ref="P20:Q20"/>
    <mergeCell ref="R20:S20"/>
    <mergeCell ref="D20:E20"/>
    <mergeCell ref="R14:S14"/>
    <mergeCell ref="V12:W12"/>
    <mergeCell ref="N15:O15"/>
    <mergeCell ref="T102:U102"/>
    <mergeCell ref="H117:I117"/>
    <mergeCell ref="T109:U109"/>
    <mergeCell ref="L8:M8"/>
    <mergeCell ref="N278:O278"/>
    <mergeCell ref="F12:G12"/>
    <mergeCell ref="L9:M9"/>
    <mergeCell ref="F17:Z17"/>
    <mergeCell ref="P15:Q15"/>
    <mergeCell ref="R15:S15"/>
    <mergeCell ref="D16:X16"/>
    <mergeCell ref="H10:I10"/>
    <mergeCell ref="N8:O8"/>
    <mergeCell ref="H19:I19"/>
    <mergeCell ref="J19:K19"/>
    <mergeCell ref="N19:O19"/>
    <mergeCell ref="D209:E209"/>
    <mergeCell ref="L204:M204"/>
    <mergeCell ref="D204:E204"/>
    <mergeCell ref="T205:U205"/>
    <mergeCell ref="V197:W197"/>
    <mergeCell ref="V201:W201"/>
    <mergeCell ref="R204:S204"/>
    <mergeCell ref="N205:O205"/>
    <mergeCell ref="P205:Q205"/>
    <mergeCell ref="L209:M209"/>
    <mergeCell ref="F217:G217"/>
    <mergeCell ref="H217:I217"/>
    <mergeCell ref="R150:S150"/>
    <mergeCell ref="H9:I9"/>
    <mergeCell ref="J9:K9"/>
    <mergeCell ref="F269:G269"/>
    <mergeCell ref="H269:I269"/>
    <mergeCell ref="J269:K269"/>
    <mergeCell ref="N9:O9"/>
    <mergeCell ref="J202:K202"/>
    <mergeCell ref="D206:Z206"/>
    <mergeCell ref="V207:W207"/>
    <mergeCell ref="F208:G208"/>
    <mergeCell ref="H208:I208"/>
    <mergeCell ref="J204:K204"/>
    <mergeCell ref="R215:S215"/>
    <mergeCell ref="D214:E214"/>
    <mergeCell ref="F214:G214"/>
    <mergeCell ref="V215:W215"/>
    <mergeCell ref="L215:M215"/>
    <mergeCell ref="D235:Z235"/>
    <mergeCell ref="D236:E236"/>
    <mergeCell ref="F236:G236"/>
    <mergeCell ref="H236:I236"/>
    <mergeCell ref="D275:Z275"/>
    <mergeCell ref="D276:E276"/>
    <mergeCell ref="F276:G276"/>
    <mergeCell ref="H276:I276"/>
    <mergeCell ref="J276:K276"/>
    <mergeCell ref="D208:E208"/>
    <mergeCell ref="T207:U207"/>
    <mergeCell ref="F207:G207"/>
    <mergeCell ref="H207:I207"/>
    <mergeCell ref="V236:W236"/>
    <mergeCell ref="J209:K209"/>
    <mergeCell ref="V208:W208"/>
    <mergeCell ref="L208:M208"/>
    <mergeCell ref="J207:K207"/>
    <mergeCell ref="L207:M207"/>
    <mergeCell ref="V202:W202"/>
    <mergeCell ref="V203:W203"/>
    <mergeCell ref="P7:Q7"/>
    <mergeCell ref="J11:K11"/>
    <mergeCell ref="D13:E13"/>
    <mergeCell ref="F13:G13"/>
    <mergeCell ref="D12:E12"/>
    <mergeCell ref="P19:Q19"/>
    <mergeCell ref="D10:E10"/>
    <mergeCell ref="F10:G10"/>
    <mergeCell ref="J10:K10"/>
    <mergeCell ref="P11:Q11"/>
    <mergeCell ref="R11:S11"/>
    <mergeCell ref="H11:I11"/>
    <mergeCell ref="L19:M19"/>
    <mergeCell ref="V8:W8"/>
    <mergeCell ref="J8:K8"/>
    <mergeCell ref="R7:S7"/>
    <mergeCell ref="T19:U19"/>
    <mergeCell ref="V11:W11"/>
    <mergeCell ref="T11:U11"/>
    <mergeCell ref="D17:E17"/>
    <mergeCell ref="D15:E15"/>
    <mergeCell ref="F15:G15"/>
    <mergeCell ref="H15:I15"/>
    <mergeCell ref="J15:K15"/>
    <mergeCell ref="D8:E8"/>
    <mergeCell ref="F8:G8"/>
    <mergeCell ref="H8:I8"/>
    <mergeCell ref="R10:S10"/>
    <mergeCell ref="L10:M10"/>
    <mergeCell ref="N10:O10"/>
    <mergeCell ref="P10:Q10"/>
    <mergeCell ref="L11:M11"/>
    <mergeCell ref="L7:M7"/>
    <mergeCell ref="N7:O7"/>
    <mergeCell ref="P12:Q12"/>
    <mergeCell ref="R12:S12"/>
    <mergeCell ref="D11:E11"/>
    <mergeCell ref="P8:Q8"/>
    <mergeCell ref="T14:U14"/>
    <mergeCell ref="V14:W14"/>
    <mergeCell ref="V6:W6"/>
    <mergeCell ref="D53:E53"/>
    <mergeCell ref="D48:E48"/>
    <mergeCell ref="T46:U46"/>
    <mergeCell ref="V45:W45"/>
    <mergeCell ref="R45:S45"/>
    <mergeCell ref="D22:E22"/>
    <mergeCell ref="F20:G20"/>
    <mergeCell ref="D7:E7"/>
    <mergeCell ref="F7:G7"/>
    <mergeCell ref="H7:I7"/>
    <mergeCell ref="J7:K7"/>
    <mergeCell ref="V19:W19"/>
    <mergeCell ref="T8:U8"/>
    <mergeCell ref="F11:G11"/>
    <mergeCell ref="T10:U10"/>
    <mergeCell ref="F6:G6"/>
    <mergeCell ref="H6:I6"/>
    <mergeCell ref="T20:U20"/>
    <mergeCell ref="N20:O20"/>
    <mergeCell ref="R19:S19"/>
    <mergeCell ref="T7:U7"/>
    <mergeCell ref="V7:W7"/>
    <mergeCell ref="L20:M20"/>
    <mergeCell ref="J6:K6"/>
    <mergeCell ref="L6:M6"/>
    <mergeCell ref="N6:O6"/>
    <mergeCell ref="D6:E6"/>
    <mergeCell ref="D9:E9"/>
    <mergeCell ref="F9:G9"/>
    <mergeCell ref="D19:E19"/>
    <mergeCell ref="F19:G19"/>
    <mergeCell ref="R8:S8"/>
    <mergeCell ref="D21:X21"/>
    <mergeCell ref="H20:I20"/>
    <mergeCell ref="V20:W20"/>
    <mergeCell ref="D434:X434"/>
    <mergeCell ref="D435:E435"/>
    <mergeCell ref="F435:Z435"/>
    <mergeCell ref="V331:W331"/>
    <mergeCell ref="T331:U331"/>
    <mergeCell ref="T332:U332"/>
    <mergeCell ref="N11:O11"/>
    <mergeCell ref="J13:K13"/>
    <mergeCell ref="L13:M13"/>
    <mergeCell ref="N13:O13"/>
    <mergeCell ref="N222:O222"/>
    <mergeCell ref="P303:Q303"/>
    <mergeCell ref="R303:S303"/>
    <mergeCell ref="D323:E323"/>
    <mergeCell ref="L311:M311"/>
    <mergeCell ref="R311:S311"/>
    <mergeCell ref="D306:X306"/>
    <mergeCell ref="J335:K335"/>
    <mergeCell ref="L335:M335"/>
    <mergeCell ref="N335:O335"/>
    <mergeCell ref="J415:K415"/>
    <mergeCell ref="J433:K433"/>
    <mergeCell ref="N426:O426"/>
    <mergeCell ref="P426:Q426"/>
    <mergeCell ref="R426:S426"/>
    <mergeCell ref="F390:Z390"/>
    <mergeCell ref="D432:Z432"/>
    <mergeCell ref="D433:E433"/>
    <mergeCell ref="F433:G433"/>
    <mergeCell ref="H433:I433"/>
    <mergeCell ref="L415:M415"/>
    <mergeCell ref="D392:E392"/>
    <mergeCell ref="N392:O392"/>
    <mergeCell ref="D429:X429"/>
    <mergeCell ref="H409:I409"/>
    <mergeCell ref="J409:K409"/>
    <mergeCell ref="L409:M409"/>
    <mergeCell ref="N409:O409"/>
    <mergeCell ref="P409:Q409"/>
    <mergeCell ref="R409:S409"/>
    <mergeCell ref="T409:U409"/>
    <mergeCell ref="V409:W409"/>
    <mergeCell ref="D410:E410"/>
    <mergeCell ref="F410:G410"/>
    <mergeCell ref="H410:I410"/>
    <mergeCell ref="F421:G421"/>
    <mergeCell ref="L414:M414"/>
    <mergeCell ref="H415:I415"/>
    <mergeCell ref="V415:W415"/>
    <mergeCell ref="D414:E414"/>
    <mergeCell ref="J414:K414"/>
    <mergeCell ref="J396:K396"/>
    <mergeCell ref="D117:E117"/>
    <mergeCell ref="H116:I116"/>
    <mergeCell ref="V159:W159"/>
    <mergeCell ref="N133:O133"/>
    <mergeCell ref="P133:Q133"/>
    <mergeCell ref="T134:U134"/>
    <mergeCell ref="T131:U131"/>
    <mergeCell ref="H125:I125"/>
    <mergeCell ref="D127:E127"/>
    <mergeCell ref="F127:Z127"/>
    <mergeCell ref="H130:I130"/>
    <mergeCell ref="T159:U159"/>
    <mergeCell ref="N159:O159"/>
    <mergeCell ref="J116:K116"/>
    <mergeCell ref="T119:U119"/>
    <mergeCell ref="T125:U125"/>
    <mergeCell ref="N124:O124"/>
    <mergeCell ref="P124:Q124"/>
    <mergeCell ref="L124:M124"/>
    <mergeCell ref="T133:U133"/>
    <mergeCell ref="F137:G137"/>
    <mergeCell ref="H137:I137"/>
    <mergeCell ref="J137:K137"/>
    <mergeCell ref="L137:M137"/>
    <mergeCell ref="V133:W133"/>
    <mergeCell ref="D136:E136"/>
    <mergeCell ref="F136:G136"/>
    <mergeCell ref="N137:O137"/>
    <mergeCell ref="J132:K132"/>
    <mergeCell ref="J118:K118"/>
    <mergeCell ref="F116:G116"/>
    <mergeCell ref="L118:M118"/>
    <mergeCell ref="N166:O166"/>
    <mergeCell ref="P166:Q166"/>
    <mergeCell ref="D166:E166"/>
    <mergeCell ref="F165:G165"/>
    <mergeCell ref="H165:I165"/>
    <mergeCell ref="V166:W166"/>
    <mergeCell ref="H132:I132"/>
    <mergeCell ref="F142:G142"/>
    <mergeCell ref="H142:I142"/>
    <mergeCell ref="J142:K142"/>
    <mergeCell ref="L142:M142"/>
    <mergeCell ref="N142:O142"/>
    <mergeCell ref="P142:Q142"/>
    <mergeCell ref="R142:S142"/>
    <mergeCell ref="T142:U142"/>
    <mergeCell ref="V142:W142"/>
    <mergeCell ref="D143:E143"/>
    <mergeCell ref="T135:U135"/>
    <mergeCell ref="V135:W135"/>
    <mergeCell ref="H133:I133"/>
    <mergeCell ref="J133:K133"/>
    <mergeCell ref="L133:M133"/>
    <mergeCell ref="D134:E134"/>
    <mergeCell ref="F134:G134"/>
    <mergeCell ref="R134:S134"/>
    <mergeCell ref="L134:M134"/>
    <mergeCell ref="N134:O134"/>
    <mergeCell ref="D132:E132"/>
    <mergeCell ref="F132:G132"/>
    <mergeCell ref="H134:I134"/>
    <mergeCell ref="J134:K134"/>
    <mergeCell ref="L132:M132"/>
    <mergeCell ref="D156:E156"/>
    <mergeCell ref="C153:Z153"/>
    <mergeCell ref="P158:Q158"/>
    <mergeCell ref="F152:Z152"/>
    <mergeCell ref="D152:E152"/>
    <mergeCell ref="V150:W150"/>
    <mergeCell ref="F150:G150"/>
    <mergeCell ref="V119:W119"/>
    <mergeCell ref="H150:I150"/>
    <mergeCell ref="V132:W132"/>
    <mergeCell ref="R165:S165"/>
    <mergeCell ref="T165:U165"/>
    <mergeCell ref="V118:W118"/>
    <mergeCell ref="D118:E118"/>
    <mergeCell ref="R118:S118"/>
    <mergeCell ref="D160:X160"/>
    <mergeCell ref="D151:X151"/>
    <mergeCell ref="D155:E155"/>
    <mergeCell ref="H156:I156"/>
    <mergeCell ref="F161:Z161"/>
    <mergeCell ref="F158:G158"/>
    <mergeCell ref="P135:Q135"/>
    <mergeCell ref="R135:S135"/>
    <mergeCell ref="J135:K135"/>
    <mergeCell ref="L135:M135"/>
    <mergeCell ref="D131:E131"/>
    <mergeCell ref="F131:G131"/>
    <mergeCell ref="N132:O132"/>
    <mergeCell ref="L214:M214"/>
    <mergeCell ref="T214:U214"/>
    <mergeCell ref="D202:E202"/>
    <mergeCell ref="T209:U209"/>
    <mergeCell ref="J208:K208"/>
    <mergeCell ref="D109:E109"/>
    <mergeCell ref="F109:G109"/>
    <mergeCell ref="J109:K109"/>
    <mergeCell ref="P109:Q109"/>
    <mergeCell ref="F113:G113"/>
    <mergeCell ref="N202:O202"/>
    <mergeCell ref="V196:W196"/>
    <mergeCell ref="P167:Q167"/>
    <mergeCell ref="D133:E133"/>
    <mergeCell ref="N118:O118"/>
    <mergeCell ref="T194:U194"/>
    <mergeCell ref="T182:U182"/>
    <mergeCell ref="V182:W182"/>
    <mergeCell ref="V155:W155"/>
    <mergeCell ref="P155:Q155"/>
    <mergeCell ref="V165:W165"/>
    <mergeCell ref="T201:U201"/>
    <mergeCell ref="L156:M156"/>
    <mergeCell ref="R157:S157"/>
    <mergeCell ref="L203:M203"/>
    <mergeCell ref="V205:W205"/>
    <mergeCell ref="R132:S132"/>
    <mergeCell ref="D161:E161"/>
    <mergeCell ref="J165:K165"/>
    <mergeCell ref="L165:M165"/>
    <mergeCell ref="N157:O157"/>
    <mergeCell ref="F157:G157"/>
    <mergeCell ref="N182:O182"/>
    <mergeCell ref="F195:G195"/>
    <mergeCell ref="P184:Q184"/>
    <mergeCell ref="R184:S184"/>
    <mergeCell ref="P209:Q209"/>
    <mergeCell ref="R209:S209"/>
    <mergeCell ref="J203:K203"/>
    <mergeCell ref="T203:U203"/>
    <mergeCell ref="D211:X211"/>
    <mergeCell ref="D212:E212"/>
    <mergeCell ref="R214:S214"/>
    <mergeCell ref="R208:S208"/>
    <mergeCell ref="T208:U208"/>
    <mergeCell ref="D210:E210"/>
    <mergeCell ref="V209:W209"/>
    <mergeCell ref="R207:S207"/>
    <mergeCell ref="J210:K210"/>
    <mergeCell ref="R210:S210"/>
    <mergeCell ref="D207:E207"/>
    <mergeCell ref="T210:U210"/>
    <mergeCell ref="N210:O210"/>
    <mergeCell ref="V210:W210"/>
    <mergeCell ref="P210:Q210"/>
    <mergeCell ref="N209:O209"/>
    <mergeCell ref="L210:M210"/>
    <mergeCell ref="R205:S205"/>
    <mergeCell ref="F204:G204"/>
    <mergeCell ref="P202:Q202"/>
    <mergeCell ref="R202:S202"/>
    <mergeCell ref="F212:Z212"/>
    <mergeCell ref="D201:E201"/>
    <mergeCell ref="R201:S201"/>
    <mergeCell ref="D190:E190"/>
    <mergeCell ref="H166:I166"/>
    <mergeCell ref="J166:K166"/>
    <mergeCell ref="L166:M166"/>
    <mergeCell ref="P201:Q201"/>
    <mergeCell ref="N173:O173"/>
    <mergeCell ref="N185:O185"/>
    <mergeCell ref="P185:Q185"/>
    <mergeCell ref="P188:Q188"/>
    <mergeCell ref="P196:Q196"/>
    <mergeCell ref="H201:I201"/>
    <mergeCell ref="D186:Z186"/>
    <mergeCell ref="D187:E187"/>
    <mergeCell ref="F187:G187"/>
    <mergeCell ref="H187:I187"/>
    <mergeCell ref="J187:K187"/>
    <mergeCell ref="L187:M187"/>
    <mergeCell ref="N187:O187"/>
    <mergeCell ref="P187:Q187"/>
    <mergeCell ref="R187:S187"/>
    <mergeCell ref="T187:U187"/>
    <mergeCell ref="V187:W187"/>
    <mergeCell ref="R188:S188"/>
    <mergeCell ref="T188:U188"/>
    <mergeCell ref="P174:Q174"/>
    <mergeCell ref="R174:S174"/>
    <mergeCell ref="T174:U174"/>
    <mergeCell ref="T175:U175"/>
    <mergeCell ref="D174:E174"/>
    <mergeCell ref="D194:E194"/>
    <mergeCell ref="J182:K182"/>
    <mergeCell ref="L182:M182"/>
    <mergeCell ref="H204:I204"/>
    <mergeCell ref="V414:W414"/>
    <mergeCell ref="D379:Z379"/>
    <mergeCell ref="N444:O444"/>
    <mergeCell ref="R444:S444"/>
    <mergeCell ref="F167:G167"/>
    <mergeCell ref="F196:G196"/>
    <mergeCell ref="N167:O167"/>
    <mergeCell ref="P164:Q164"/>
    <mergeCell ref="R164:S164"/>
    <mergeCell ref="D158:E158"/>
    <mergeCell ref="R167:S167"/>
    <mergeCell ref="H215:I215"/>
    <mergeCell ref="F215:G215"/>
    <mergeCell ref="H214:I214"/>
    <mergeCell ref="J214:K214"/>
    <mergeCell ref="H178:I178"/>
    <mergeCell ref="D444:E444"/>
    <mergeCell ref="D237:E237"/>
    <mergeCell ref="D243:Z243"/>
    <mergeCell ref="D244:E244"/>
    <mergeCell ref="F444:G444"/>
    <mergeCell ref="P444:Q444"/>
    <mergeCell ref="J444:K444"/>
    <mergeCell ref="N438:O438"/>
    <mergeCell ref="P438:Q438"/>
    <mergeCell ref="T439:U439"/>
    <mergeCell ref="D172:Z172"/>
    <mergeCell ref="D173:E173"/>
    <mergeCell ref="F173:G173"/>
    <mergeCell ref="H173:I173"/>
    <mergeCell ref="J173:K173"/>
    <mergeCell ref="D445:X445"/>
    <mergeCell ref="V217:W217"/>
    <mergeCell ref="N217:O217"/>
    <mergeCell ref="P217:Q217"/>
    <mergeCell ref="R217:S217"/>
    <mergeCell ref="R218:S218"/>
    <mergeCell ref="J217:K217"/>
    <mergeCell ref="P222:Q222"/>
    <mergeCell ref="F248:G248"/>
    <mergeCell ref="H248:I248"/>
    <mergeCell ref="J222:K222"/>
    <mergeCell ref="J248:K248"/>
    <mergeCell ref="L248:M248"/>
    <mergeCell ref="N248:O248"/>
    <mergeCell ref="P248:Q248"/>
    <mergeCell ref="R248:S248"/>
    <mergeCell ref="T248:U248"/>
    <mergeCell ref="T440:U440"/>
    <mergeCell ref="D438:E438"/>
    <mergeCell ref="R440:S440"/>
    <mergeCell ref="F438:G438"/>
    <mergeCell ref="T414:U414"/>
    <mergeCell ref="D387:E387"/>
    <mergeCell ref="F387:G387"/>
    <mergeCell ref="H387:I387"/>
    <mergeCell ref="L387:M387"/>
    <mergeCell ref="L396:M396"/>
    <mergeCell ref="N396:O396"/>
    <mergeCell ref="T422:U422"/>
    <mergeCell ref="V422:W422"/>
    <mergeCell ref="D423:Z423"/>
    <mergeCell ref="V433:W433"/>
    <mergeCell ref="R452:S452"/>
    <mergeCell ref="H543:I543"/>
    <mergeCell ref="H180:I180"/>
    <mergeCell ref="J180:K180"/>
    <mergeCell ref="F223:G223"/>
    <mergeCell ref="V216:W216"/>
    <mergeCell ref="D217:E217"/>
    <mergeCell ref="P590:Q590"/>
    <mergeCell ref="R590:S590"/>
    <mergeCell ref="R561:S561"/>
    <mergeCell ref="D567:E567"/>
    <mergeCell ref="J550:K550"/>
    <mergeCell ref="V532:W532"/>
    <mergeCell ref="D588:E588"/>
    <mergeCell ref="F588:G588"/>
    <mergeCell ref="H588:I588"/>
    <mergeCell ref="J588:K588"/>
    <mergeCell ref="F587:G587"/>
    <mergeCell ref="T574:U574"/>
    <mergeCell ref="F551:G551"/>
    <mergeCell ref="F569:G569"/>
    <mergeCell ref="P574:Q574"/>
    <mergeCell ref="R574:S574"/>
    <mergeCell ref="V567:W567"/>
    <mergeCell ref="T543:U543"/>
    <mergeCell ref="P537:Q537"/>
    <mergeCell ref="F197:G197"/>
    <mergeCell ref="R451:S451"/>
    <mergeCell ref="H453:I453"/>
    <mergeCell ref="J448:K448"/>
    <mergeCell ref="L448:M448"/>
    <mergeCell ref="L582:M582"/>
    <mergeCell ref="D560:E560"/>
    <mergeCell ref="D558:E558"/>
    <mergeCell ref="T549:U549"/>
    <mergeCell ref="H560:I560"/>
    <mergeCell ref="V561:W561"/>
    <mergeCell ref="V550:W550"/>
    <mergeCell ref="V549:W549"/>
    <mergeCell ref="H550:I550"/>
    <mergeCell ref="J549:K549"/>
    <mergeCell ref="R551:S551"/>
    <mergeCell ref="L549:M549"/>
    <mergeCell ref="D569:E569"/>
    <mergeCell ref="P654:Q654"/>
    <mergeCell ref="R654:S654"/>
    <mergeCell ref="T654:U654"/>
    <mergeCell ref="D638:Z638"/>
    <mergeCell ref="D639:E639"/>
    <mergeCell ref="F639:G639"/>
    <mergeCell ref="H639:I639"/>
    <mergeCell ref="J639:K639"/>
    <mergeCell ref="L639:M639"/>
    <mergeCell ref="N639:O639"/>
    <mergeCell ref="P639:Q639"/>
    <mergeCell ref="R639:S639"/>
    <mergeCell ref="T639:U639"/>
    <mergeCell ref="V639:W639"/>
    <mergeCell ref="D640:E640"/>
    <mergeCell ref="V654:W654"/>
    <mergeCell ref="F640:G640"/>
    <mergeCell ref="H640:I640"/>
    <mergeCell ref="J640:K640"/>
    <mergeCell ref="L640:M640"/>
    <mergeCell ref="T640:U640"/>
    <mergeCell ref="D650:X650"/>
    <mergeCell ref="V640:W640"/>
    <mergeCell ref="D641:E641"/>
    <mergeCell ref="V649:W649"/>
    <mergeCell ref="T643:U643"/>
    <mergeCell ref="V643:W643"/>
    <mergeCell ref="J590:K590"/>
    <mergeCell ref="D657:E657"/>
    <mergeCell ref="F657:G657"/>
    <mergeCell ref="H657:I657"/>
    <mergeCell ref="J657:K657"/>
    <mergeCell ref="L657:M657"/>
    <mergeCell ref="N657:O657"/>
    <mergeCell ref="P657:Q657"/>
    <mergeCell ref="R657:S657"/>
    <mergeCell ref="N654:O654"/>
    <mergeCell ref="L649:M649"/>
    <mergeCell ref="N649:O649"/>
    <mergeCell ref="L647:M647"/>
    <mergeCell ref="J631:K631"/>
    <mergeCell ref="L631:M631"/>
    <mergeCell ref="V631:W631"/>
    <mergeCell ref="F627:Z627"/>
    <mergeCell ref="R631:S631"/>
    <mergeCell ref="T631:U631"/>
    <mergeCell ref="D601:E601"/>
    <mergeCell ref="N623:O623"/>
    <mergeCell ref="P623:Q623"/>
    <mergeCell ref="F651:Z651"/>
    <mergeCell ref="L656:M656"/>
    <mergeCell ref="N656:O656"/>
    <mergeCell ref="D658:E658"/>
    <mergeCell ref="F658:G658"/>
    <mergeCell ref="H658:I658"/>
    <mergeCell ref="J658:K658"/>
    <mergeCell ref="L658:M658"/>
    <mergeCell ref="N658:O658"/>
    <mergeCell ref="P658:Q658"/>
    <mergeCell ref="R658:S658"/>
    <mergeCell ref="D660:E660"/>
    <mergeCell ref="F660:G660"/>
    <mergeCell ref="V632:W632"/>
    <mergeCell ref="V634:W634"/>
    <mergeCell ref="T634:U634"/>
    <mergeCell ref="T590:U590"/>
    <mergeCell ref="V590:W590"/>
    <mergeCell ref="V656:W656"/>
    <mergeCell ref="P595:Q595"/>
    <mergeCell ref="P632:Q632"/>
    <mergeCell ref="V595:W595"/>
    <mergeCell ref="P616:Q616"/>
    <mergeCell ref="R616:S616"/>
    <mergeCell ref="T616:U616"/>
    <mergeCell ref="F641:G641"/>
    <mergeCell ref="H641:I641"/>
    <mergeCell ref="J641:K641"/>
    <mergeCell ref="V616:W616"/>
    <mergeCell ref="F617:G617"/>
    <mergeCell ref="H617:I617"/>
    <mergeCell ref="F654:G654"/>
    <mergeCell ref="H654:I654"/>
    <mergeCell ref="J654:K654"/>
    <mergeCell ref="L654:M654"/>
    <mergeCell ref="D644:E644"/>
    <mergeCell ref="F644:G644"/>
    <mergeCell ref="H644:I644"/>
    <mergeCell ref="J644:K644"/>
    <mergeCell ref="L644:M644"/>
    <mergeCell ref="N644:O644"/>
    <mergeCell ref="F624:G624"/>
    <mergeCell ref="H624:I624"/>
    <mergeCell ref="J624:K624"/>
    <mergeCell ref="L624:M624"/>
    <mergeCell ref="N624:O624"/>
    <mergeCell ref="P624:Q624"/>
    <mergeCell ref="R624:S624"/>
    <mergeCell ref="J632:K632"/>
    <mergeCell ref="L632:M632"/>
    <mergeCell ref="N632:O632"/>
    <mergeCell ref="D634:E634"/>
    <mergeCell ref="D633:E633"/>
    <mergeCell ref="N640:O640"/>
    <mergeCell ref="P640:Q640"/>
    <mergeCell ref="R640:S640"/>
    <mergeCell ref="T630:U630"/>
    <mergeCell ref="T632:U632"/>
    <mergeCell ref="H631:I631"/>
    <mergeCell ref="P631:Q631"/>
    <mergeCell ref="F610:G610"/>
    <mergeCell ref="T656:U656"/>
    <mergeCell ref="N634:O634"/>
    <mergeCell ref="F634:G634"/>
    <mergeCell ref="D649:E649"/>
    <mergeCell ref="F649:G649"/>
    <mergeCell ref="H649:I649"/>
    <mergeCell ref="J649:K649"/>
    <mergeCell ref="H633:I633"/>
    <mergeCell ref="F632:G632"/>
    <mergeCell ref="F629:G629"/>
    <mergeCell ref="R629:S629"/>
    <mergeCell ref="T629:U629"/>
    <mergeCell ref="J630:K630"/>
    <mergeCell ref="L630:M630"/>
    <mergeCell ref="F631:G631"/>
    <mergeCell ref="P634:Q634"/>
    <mergeCell ref="P644:Q644"/>
    <mergeCell ref="H634:I634"/>
    <mergeCell ref="J634:K634"/>
    <mergeCell ref="R623:S623"/>
    <mergeCell ref="D625:E625"/>
    <mergeCell ref="F625:G625"/>
    <mergeCell ref="H625:I625"/>
    <mergeCell ref="J625:K625"/>
    <mergeCell ref="L625:M625"/>
    <mergeCell ref="N625:O625"/>
    <mergeCell ref="P625:Q625"/>
    <mergeCell ref="L184:M184"/>
    <mergeCell ref="N184:O184"/>
    <mergeCell ref="T184:U184"/>
    <mergeCell ref="N660:O660"/>
    <mergeCell ref="P660:Q660"/>
    <mergeCell ref="R660:S660"/>
    <mergeCell ref="D654:E654"/>
    <mergeCell ref="T657:U657"/>
    <mergeCell ref="V657:W657"/>
    <mergeCell ref="T658:U658"/>
    <mergeCell ref="V658:W658"/>
    <mergeCell ref="T660:U660"/>
    <mergeCell ref="H618:I618"/>
    <mergeCell ref="J618:K618"/>
    <mergeCell ref="T624:U624"/>
    <mergeCell ref="N647:O647"/>
    <mergeCell ref="D659:E659"/>
    <mergeCell ref="F659:G659"/>
    <mergeCell ref="H659:I659"/>
    <mergeCell ref="J659:K659"/>
    <mergeCell ref="L659:M659"/>
    <mergeCell ref="N659:O659"/>
    <mergeCell ref="P659:Q659"/>
    <mergeCell ref="R659:S659"/>
    <mergeCell ref="T659:U659"/>
    <mergeCell ref="V659:W659"/>
    <mergeCell ref="P647:Q647"/>
    <mergeCell ref="R647:S647"/>
    <mergeCell ref="T647:U647"/>
    <mergeCell ref="V647:W647"/>
    <mergeCell ref="L634:M634"/>
    <mergeCell ref="P649:Q649"/>
    <mergeCell ref="V660:W660"/>
    <mergeCell ref="F608:G608"/>
    <mergeCell ref="N633:O633"/>
    <mergeCell ref="P641:Q641"/>
    <mergeCell ref="R641:S641"/>
    <mergeCell ref="T641:U641"/>
    <mergeCell ref="V641:W641"/>
    <mergeCell ref="D642:Z642"/>
    <mergeCell ref="D643:E643"/>
    <mergeCell ref="F643:G643"/>
    <mergeCell ref="H643:I643"/>
    <mergeCell ref="J643:K643"/>
    <mergeCell ref="P630:Q630"/>
    <mergeCell ref="R630:S630"/>
    <mergeCell ref="D635:X635"/>
    <mergeCell ref="F636:Z636"/>
    <mergeCell ref="D636:E636"/>
    <mergeCell ref="R649:S649"/>
    <mergeCell ref="T649:U649"/>
    <mergeCell ref="D645:E645"/>
    <mergeCell ref="L645:M645"/>
    <mergeCell ref="N645:O645"/>
    <mergeCell ref="P645:Q645"/>
    <mergeCell ref="F633:G633"/>
    <mergeCell ref="H660:I660"/>
    <mergeCell ref="J660:K660"/>
    <mergeCell ref="L660:M660"/>
    <mergeCell ref="R625:S625"/>
    <mergeCell ref="J633:K633"/>
    <mergeCell ref="L633:M633"/>
    <mergeCell ref="R632:S632"/>
    <mergeCell ref="D632:E632"/>
    <mergeCell ref="V661:W661"/>
    <mergeCell ref="D163:E163"/>
    <mergeCell ref="F163:G163"/>
    <mergeCell ref="H163:I163"/>
    <mergeCell ref="J163:K163"/>
    <mergeCell ref="L163:M163"/>
    <mergeCell ref="N163:O163"/>
    <mergeCell ref="P163:Q163"/>
    <mergeCell ref="R163:S163"/>
    <mergeCell ref="T163:U163"/>
    <mergeCell ref="V163:W163"/>
    <mergeCell ref="D164:E164"/>
    <mergeCell ref="F164:G164"/>
    <mergeCell ref="H164:I164"/>
    <mergeCell ref="J164:K164"/>
    <mergeCell ref="L164:M164"/>
    <mergeCell ref="N164:O164"/>
    <mergeCell ref="F170:Z170"/>
    <mergeCell ref="R182:S182"/>
    <mergeCell ref="J178:K178"/>
    <mergeCell ref="L178:M178"/>
    <mergeCell ref="N178:O178"/>
    <mergeCell ref="R185:S185"/>
    <mergeCell ref="T185:U185"/>
    <mergeCell ref="V185:W185"/>
    <mergeCell ref="D185:E185"/>
    <mergeCell ref="F185:G185"/>
    <mergeCell ref="H185:I185"/>
    <mergeCell ref="J185:K185"/>
    <mergeCell ref="L185:M185"/>
    <mergeCell ref="R173:S173"/>
    <mergeCell ref="T173:U173"/>
    <mergeCell ref="D64:E64"/>
    <mergeCell ref="F64:G64"/>
    <mergeCell ref="H64:I64"/>
    <mergeCell ref="J64:K64"/>
    <mergeCell ref="L64:M64"/>
    <mergeCell ref="N64:O64"/>
    <mergeCell ref="P64:Q64"/>
    <mergeCell ref="R64:S64"/>
    <mergeCell ref="T64:U64"/>
    <mergeCell ref="V64:W64"/>
    <mergeCell ref="D57:E57"/>
    <mergeCell ref="F57:G57"/>
    <mergeCell ref="H57:I57"/>
    <mergeCell ref="J57:K57"/>
    <mergeCell ref="J62:K62"/>
    <mergeCell ref="L62:M62"/>
    <mergeCell ref="N62:O62"/>
    <mergeCell ref="P62:Q62"/>
    <mergeCell ref="R62:S62"/>
    <mergeCell ref="T62:U62"/>
    <mergeCell ref="V62:W62"/>
    <mergeCell ref="D63:E63"/>
    <mergeCell ref="F63:G63"/>
    <mergeCell ref="H63:I63"/>
    <mergeCell ref="J63:K63"/>
    <mergeCell ref="L63:M63"/>
    <mergeCell ref="N63:O63"/>
    <mergeCell ref="P63:Q63"/>
    <mergeCell ref="R63:S63"/>
    <mergeCell ref="T63:U63"/>
    <mergeCell ref="V63:W63"/>
    <mergeCell ref="D61:E61"/>
    <mergeCell ref="D179:Z179"/>
    <mergeCell ref="D180:E180"/>
    <mergeCell ref="F180:G180"/>
    <mergeCell ref="L180:M180"/>
    <mergeCell ref="N180:O180"/>
    <mergeCell ref="P180:Q180"/>
    <mergeCell ref="R180:S180"/>
    <mergeCell ref="T180:U180"/>
    <mergeCell ref="V180:W180"/>
    <mergeCell ref="D169:X169"/>
    <mergeCell ref="D170:E170"/>
    <mergeCell ref="V168:W168"/>
    <mergeCell ref="D141:E141"/>
    <mergeCell ref="F141:G141"/>
    <mergeCell ref="H141:I141"/>
    <mergeCell ref="J141:K141"/>
    <mergeCell ref="L141:M141"/>
    <mergeCell ref="N141:O141"/>
    <mergeCell ref="P141:Q141"/>
    <mergeCell ref="R141:S141"/>
    <mergeCell ref="T141:U141"/>
    <mergeCell ref="V141:W141"/>
    <mergeCell ref="D142:E142"/>
    <mergeCell ref="D167:E167"/>
    <mergeCell ref="H167:I167"/>
    <mergeCell ref="T167:U167"/>
    <mergeCell ref="V167:W167"/>
    <mergeCell ref="L167:M167"/>
    <mergeCell ref="F168:G168"/>
    <mergeCell ref="L173:M173"/>
    <mergeCell ref="J157:K157"/>
    <mergeCell ref="L157:M157"/>
    <mergeCell ref="H175:I175"/>
    <mergeCell ref="P178:Q178"/>
    <mergeCell ref="R178:S178"/>
    <mergeCell ref="V173:W173"/>
    <mergeCell ref="F178:G178"/>
    <mergeCell ref="P175:Q175"/>
    <mergeCell ref="R175:S175"/>
    <mergeCell ref="N168:O168"/>
    <mergeCell ref="D65:E65"/>
    <mergeCell ref="F65:G65"/>
    <mergeCell ref="H65:I65"/>
    <mergeCell ref="J65:K65"/>
    <mergeCell ref="L65:M65"/>
    <mergeCell ref="N65:O65"/>
    <mergeCell ref="P65:Q65"/>
    <mergeCell ref="R65:S65"/>
    <mergeCell ref="T65:U65"/>
    <mergeCell ref="F94:G94"/>
    <mergeCell ref="H135:I135"/>
    <mergeCell ref="D139:E139"/>
    <mergeCell ref="F139:Z139"/>
    <mergeCell ref="P134:Q134"/>
    <mergeCell ref="V134:W134"/>
    <mergeCell ref="D135:E135"/>
    <mergeCell ref="F135:G135"/>
    <mergeCell ref="T150:U150"/>
    <mergeCell ref="H119:I119"/>
    <mergeCell ref="J119:K119"/>
    <mergeCell ref="T158:U158"/>
    <mergeCell ref="P116:Q116"/>
    <mergeCell ref="D148:E148"/>
    <mergeCell ref="D165:E165"/>
    <mergeCell ref="F182:G182"/>
    <mergeCell ref="H182:I182"/>
    <mergeCell ref="V188:W188"/>
    <mergeCell ref="F188:G188"/>
    <mergeCell ref="H188:I188"/>
    <mergeCell ref="J188:K188"/>
    <mergeCell ref="L188:M188"/>
    <mergeCell ref="N188:O188"/>
    <mergeCell ref="P182:Q182"/>
    <mergeCell ref="V65:W65"/>
    <mergeCell ref="H159:I159"/>
    <mergeCell ref="V175:W175"/>
    <mergeCell ref="D176:Z176"/>
    <mergeCell ref="D177:Z177"/>
    <mergeCell ref="D178:E178"/>
    <mergeCell ref="R166:S166"/>
    <mergeCell ref="T166:U166"/>
    <mergeCell ref="F174:G174"/>
    <mergeCell ref="H174:I174"/>
    <mergeCell ref="J174:K174"/>
    <mergeCell ref="L174:M174"/>
    <mergeCell ref="N174:O174"/>
    <mergeCell ref="P173:Q173"/>
    <mergeCell ref="D168:E168"/>
    <mergeCell ref="P168:Q168"/>
    <mergeCell ref="R168:S168"/>
    <mergeCell ref="T168:U168"/>
    <mergeCell ref="T178:U178"/>
    <mergeCell ref="V178:W178"/>
    <mergeCell ref="V174:W174"/>
    <mergeCell ref="D175:E175"/>
    <mergeCell ref="F175:G175"/>
    <mergeCell ref="V254:W254"/>
    <mergeCell ref="V214:W214"/>
    <mergeCell ref="H216:I216"/>
    <mergeCell ref="P278:Q278"/>
    <mergeCell ref="P216:Q216"/>
    <mergeCell ref="H249:I249"/>
    <mergeCell ref="V222:W222"/>
    <mergeCell ref="L247:M247"/>
    <mergeCell ref="N247:O247"/>
    <mergeCell ref="H244:I244"/>
    <mergeCell ref="J244:K244"/>
    <mergeCell ref="D253:Z253"/>
    <mergeCell ref="J254:K254"/>
    <mergeCell ref="D193:E193"/>
    <mergeCell ref="J196:K196"/>
    <mergeCell ref="F201:G201"/>
    <mergeCell ref="D196:E196"/>
    <mergeCell ref="D197:E197"/>
    <mergeCell ref="T197:U197"/>
    <mergeCell ref="R193:S193"/>
    <mergeCell ref="V193:W193"/>
    <mergeCell ref="N193:O193"/>
    <mergeCell ref="D195:E195"/>
    <mergeCell ref="T195:U195"/>
    <mergeCell ref="H194:I194"/>
    <mergeCell ref="P193:Q193"/>
    <mergeCell ref="N194:O194"/>
    <mergeCell ref="N201:O201"/>
    <mergeCell ref="J195:K195"/>
    <mergeCell ref="N216:O216"/>
    <mergeCell ref="T215:U215"/>
    <mergeCell ref="L197:M197"/>
    <mergeCell ref="P249:Q249"/>
    <mergeCell ref="R249:S249"/>
    <mergeCell ref="T249:U249"/>
    <mergeCell ref="V249:W249"/>
    <mergeCell ref="F242:G242"/>
    <mergeCell ref="H242:I242"/>
    <mergeCell ref="J242:K242"/>
    <mergeCell ref="L242:M242"/>
    <mergeCell ref="N242:O242"/>
    <mergeCell ref="P242:Q242"/>
    <mergeCell ref="R242:S242"/>
    <mergeCell ref="T242:U242"/>
    <mergeCell ref="D247:E247"/>
    <mergeCell ref="J237:K237"/>
    <mergeCell ref="L216:M216"/>
    <mergeCell ref="T216:U216"/>
    <mergeCell ref="P228:Q228"/>
    <mergeCell ref="R228:S228"/>
    <mergeCell ref="T228:U228"/>
    <mergeCell ref="V228:W228"/>
    <mergeCell ref="T223:U223"/>
    <mergeCell ref="F247:G247"/>
    <mergeCell ref="H247:I247"/>
    <mergeCell ref="J247:K247"/>
    <mergeCell ref="T231:U231"/>
    <mergeCell ref="D245:E245"/>
    <mergeCell ref="D228:E228"/>
    <mergeCell ref="F228:G228"/>
    <mergeCell ref="H228:I228"/>
    <mergeCell ref="J228:K228"/>
    <mergeCell ref="L228:M228"/>
    <mergeCell ref="N228:O228"/>
    <mergeCell ref="D255:E255"/>
    <mergeCell ref="F255:G255"/>
    <mergeCell ref="H255:I255"/>
    <mergeCell ref="J255:K255"/>
    <mergeCell ref="L255:M255"/>
    <mergeCell ref="N255:O255"/>
    <mergeCell ref="P255:Q255"/>
    <mergeCell ref="R255:S255"/>
    <mergeCell ref="T255:U255"/>
    <mergeCell ref="V255:W255"/>
    <mergeCell ref="D278:E278"/>
    <mergeCell ref="F278:G278"/>
    <mergeCell ref="P269:Q269"/>
    <mergeCell ref="D215:E215"/>
    <mergeCell ref="R278:S278"/>
    <mergeCell ref="T278:U278"/>
    <mergeCell ref="D250:E250"/>
    <mergeCell ref="F250:G250"/>
    <mergeCell ref="H250:I250"/>
    <mergeCell ref="V218:W218"/>
    <mergeCell ref="L218:M218"/>
    <mergeCell ref="N218:O218"/>
    <mergeCell ref="N215:O215"/>
    <mergeCell ref="H278:I278"/>
    <mergeCell ref="J278:K278"/>
    <mergeCell ref="L278:M278"/>
    <mergeCell ref="R222:S222"/>
    <mergeCell ref="R216:S216"/>
    <mergeCell ref="D220:E220"/>
    <mergeCell ref="F220:Z220"/>
    <mergeCell ref="J249:K249"/>
    <mergeCell ref="L249:M249"/>
    <mergeCell ref="R254:S254"/>
    <mergeCell ref="T254:U254"/>
    <mergeCell ref="T381:U381"/>
    <mergeCell ref="V381:W381"/>
    <mergeCell ref="J304:K304"/>
    <mergeCell ref="L304:M304"/>
    <mergeCell ref="N304:O304"/>
    <mergeCell ref="P304:Q304"/>
    <mergeCell ref="R304:S304"/>
    <mergeCell ref="T304:U304"/>
    <mergeCell ref="L317:M317"/>
    <mergeCell ref="N317:O317"/>
    <mergeCell ref="P317:Q317"/>
    <mergeCell ref="V327:W327"/>
    <mergeCell ref="D279:X279"/>
    <mergeCell ref="D280:E280"/>
    <mergeCell ref="V265:W265"/>
    <mergeCell ref="L266:M266"/>
    <mergeCell ref="N266:O266"/>
    <mergeCell ref="P266:Q266"/>
    <mergeCell ref="R277:S277"/>
    <mergeCell ref="T277:U277"/>
    <mergeCell ref="V277:W277"/>
    <mergeCell ref="V278:W278"/>
    <mergeCell ref="L328:M328"/>
    <mergeCell ref="T328:U328"/>
    <mergeCell ref="J327:K327"/>
    <mergeCell ref="P327:Q327"/>
    <mergeCell ref="N301:O301"/>
    <mergeCell ref="D302:Z302"/>
    <mergeCell ref="D303:E303"/>
    <mergeCell ref="F303:G303"/>
    <mergeCell ref="P387:Q387"/>
    <mergeCell ref="R387:S387"/>
    <mergeCell ref="T387:U387"/>
    <mergeCell ref="V387:W387"/>
    <mergeCell ref="R385:S385"/>
    <mergeCell ref="T385:U385"/>
    <mergeCell ref="V385:W385"/>
    <mergeCell ref="D386:Z386"/>
    <mergeCell ref="J387:K387"/>
    <mergeCell ref="D331:E331"/>
    <mergeCell ref="F331:G331"/>
    <mergeCell ref="D328:E328"/>
    <mergeCell ref="F328:G328"/>
    <mergeCell ref="N331:O331"/>
    <mergeCell ref="P335:Q335"/>
    <mergeCell ref="R335:S335"/>
    <mergeCell ref="T335:U335"/>
    <mergeCell ref="D380:Z380"/>
    <mergeCell ref="V332:W332"/>
    <mergeCell ref="H331:I331"/>
    <mergeCell ref="L332:M332"/>
    <mergeCell ref="H332:I332"/>
    <mergeCell ref="P332:Q332"/>
    <mergeCell ref="F332:G332"/>
    <mergeCell ref="D375:E375"/>
    <mergeCell ref="F375:G375"/>
    <mergeCell ref="H375:I375"/>
    <mergeCell ref="J375:K375"/>
    <mergeCell ref="L375:M375"/>
    <mergeCell ref="N375:O375"/>
    <mergeCell ref="P375:Q375"/>
    <mergeCell ref="R375:S375"/>
    <mergeCell ref="D256:E256"/>
    <mergeCell ref="F256:G256"/>
    <mergeCell ref="H256:I256"/>
    <mergeCell ref="J256:K256"/>
    <mergeCell ref="L256:M256"/>
    <mergeCell ref="N256:O256"/>
    <mergeCell ref="P256:Q256"/>
    <mergeCell ref="R256:S256"/>
    <mergeCell ref="T256:U256"/>
    <mergeCell ref="V256:W256"/>
    <mergeCell ref="D381:E381"/>
    <mergeCell ref="F381:G381"/>
    <mergeCell ref="H381:I381"/>
    <mergeCell ref="J381:K381"/>
    <mergeCell ref="L381:M381"/>
    <mergeCell ref="N381:O381"/>
    <mergeCell ref="P381:Q381"/>
    <mergeCell ref="R381:S381"/>
    <mergeCell ref="T375:U375"/>
    <mergeCell ref="V375:W375"/>
    <mergeCell ref="R283:S283"/>
    <mergeCell ref="F285:G285"/>
    <mergeCell ref="D335:E335"/>
    <mergeCell ref="F335:G335"/>
    <mergeCell ref="D337:E337"/>
    <mergeCell ref="F337:G337"/>
    <mergeCell ref="H337:I337"/>
    <mergeCell ref="J337:K337"/>
    <mergeCell ref="L337:M337"/>
    <mergeCell ref="V328:W328"/>
    <mergeCell ref="V329:W329"/>
    <mergeCell ref="P330:Q330"/>
    <mergeCell ref="H388:I388"/>
    <mergeCell ref="J388:K388"/>
    <mergeCell ref="L388:M388"/>
    <mergeCell ref="P388:Q388"/>
    <mergeCell ref="R388:S388"/>
    <mergeCell ref="T388:U388"/>
    <mergeCell ref="V388:W388"/>
    <mergeCell ref="N415:O415"/>
    <mergeCell ref="N388:O388"/>
    <mergeCell ref="D396:E396"/>
    <mergeCell ref="F396:G396"/>
    <mergeCell ref="R392:S392"/>
    <mergeCell ref="D401:E401"/>
    <mergeCell ref="F401:G401"/>
    <mergeCell ref="H401:I401"/>
    <mergeCell ref="J401:K401"/>
    <mergeCell ref="L401:M401"/>
    <mergeCell ref="N401:O401"/>
    <mergeCell ref="P401:Q401"/>
    <mergeCell ref="R401:S401"/>
    <mergeCell ref="T401:U401"/>
    <mergeCell ref="V401:W401"/>
    <mergeCell ref="D406:E406"/>
    <mergeCell ref="F406:G406"/>
    <mergeCell ref="H406:I406"/>
    <mergeCell ref="T406:U406"/>
    <mergeCell ref="V406:W406"/>
    <mergeCell ref="V408:W408"/>
    <mergeCell ref="D409:E409"/>
    <mergeCell ref="F409:G409"/>
    <mergeCell ref="D390:E390"/>
    <mergeCell ref="D412:E412"/>
    <mergeCell ref="D385:E385"/>
    <mergeCell ref="F385:G385"/>
    <mergeCell ref="H385:I385"/>
    <mergeCell ref="J385:K385"/>
    <mergeCell ref="L385:M385"/>
    <mergeCell ref="N385:O385"/>
    <mergeCell ref="N387:O387"/>
    <mergeCell ref="D655:E655"/>
    <mergeCell ref="F655:G655"/>
    <mergeCell ref="H655:I655"/>
    <mergeCell ref="J655:K655"/>
    <mergeCell ref="L655:M655"/>
    <mergeCell ref="N655:O655"/>
    <mergeCell ref="P655:Q655"/>
    <mergeCell ref="R655:S655"/>
    <mergeCell ref="J406:K406"/>
    <mergeCell ref="L406:M406"/>
    <mergeCell ref="N406:O406"/>
    <mergeCell ref="P406:Q406"/>
    <mergeCell ref="R406:S406"/>
    <mergeCell ref="D407:Z407"/>
    <mergeCell ref="D408:E408"/>
    <mergeCell ref="F408:G408"/>
    <mergeCell ref="H408:I408"/>
    <mergeCell ref="J408:K408"/>
    <mergeCell ref="L408:M408"/>
    <mergeCell ref="N408:O408"/>
    <mergeCell ref="P408:Q408"/>
    <mergeCell ref="R408:S408"/>
    <mergeCell ref="T408:U408"/>
    <mergeCell ref="D388:E388"/>
    <mergeCell ref="F388:G388"/>
    <mergeCell ref="D405:E405"/>
    <mergeCell ref="F405:G405"/>
    <mergeCell ref="H405:I405"/>
    <mergeCell ref="J405:K405"/>
    <mergeCell ref="L405:M405"/>
    <mergeCell ref="N405:O405"/>
    <mergeCell ref="P405:Q405"/>
    <mergeCell ref="R405:S405"/>
    <mergeCell ref="T405:U405"/>
    <mergeCell ref="V405:W405"/>
    <mergeCell ref="T655:U655"/>
    <mergeCell ref="V655:W655"/>
    <mergeCell ref="L610:M610"/>
    <mergeCell ref="N610:O610"/>
    <mergeCell ref="P610:Q610"/>
    <mergeCell ref="R610:S610"/>
    <mergeCell ref="L643:M643"/>
    <mergeCell ref="N643:O643"/>
    <mergeCell ref="P643:Q643"/>
    <mergeCell ref="R643:S643"/>
    <mergeCell ref="R644:S644"/>
    <mergeCell ref="T644:U644"/>
    <mergeCell ref="V644:W644"/>
    <mergeCell ref="R645:S645"/>
    <mergeCell ref="T645:U645"/>
    <mergeCell ref="V645:W645"/>
    <mergeCell ref="D646:Z646"/>
    <mergeCell ref="D647:E647"/>
    <mergeCell ref="F647:G647"/>
    <mergeCell ref="H647:I647"/>
    <mergeCell ref="J647:K647"/>
    <mergeCell ref="F645:G645"/>
    <mergeCell ref="D402:E402"/>
    <mergeCell ref="F402:G402"/>
    <mergeCell ref="H402:I402"/>
    <mergeCell ref="J402:K402"/>
    <mergeCell ref="L402:M402"/>
    <mergeCell ref="N402:O402"/>
    <mergeCell ref="P402:Q402"/>
    <mergeCell ref="R402:S402"/>
    <mergeCell ref="T402:U402"/>
    <mergeCell ref="V402:W402"/>
    <mergeCell ref="D403:Z403"/>
    <mergeCell ref="D404:E404"/>
    <mergeCell ref="F404:G404"/>
    <mergeCell ref="H404:I404"/>
    <mergeCell ref="J404:K404"/>
    <mergeCell ref="L404:M404"/>
    <mergeCell ref="N404:O404"/>
    <mergeCell ref="P404:Q404"/>
    <mergeCell ref="R404:S404"/>
    <mergeCell ref="T404:U404"/>
    <mergeCell ref="V404:W404"/>
    <mergeCell ref="J410:K410"/>
    <mergeCell ref="L410:M410"/>
    <mergeCell ref="N410:O410"/>
    <mergeCell ref="P410:Q410"/>
    <mergeCell ref="R410:S410"/>
    <mergeCell ref="T410:U410"/>
    <mergeCell ref="V410:W410"/>
    <mergeCell ref="D648:E648"/>
    <mergeCell ref="F648:G648"/>
    <mergeCell ref="H648:I648"/>
    <mergeCell ref="J648:K648"/>
    <mergeCell ref="L648:M648"/>
    <mergeCell ref="N648:O648"/>
    <mergeCell ref="P648:Q648"/>
    <mergeCell ref="R648:S648"/>
    <mergeCell ref="T648:U648"/>
    <mergeCell ref="V648:W648"/>
    <mergeCell ref="H645:I645"/>
    <mergeCell ref="J645:K645"/>
    <mergeCell ref="P633:Q633"/>
    <mergeCell ref="R634:S634"/>
    <mergeCell ref="V630:W630"/>
    <mergeCell ref="D493:E493"/>
    <mergeCell ref="F493:G493"/>
    <mergeCell ref="P597:Q597"/>
    <mergeCell ref="L433:M433"/>
    <mergeCell ref="N433:O433"/>
    <mergeCell ref="P433:Q433"/>
    <mergeCell ref="R433:S433"/>
    <mergeCell ref="T433:U433"/>
    <mergeCell ref="N629:O629"/>
    <mergeCell ref="P629:Q629"/>
    <mergeCell ref="F143:G143"/>
    <mergeCell ref="H143:I143"/>
    <mergeCell ref="J143:K143"/>
    <mergeCell ref="L143:M143"/>
    <mergeCell ref="N143:O143"/>
    <mergeCell ref="P143:Q143"/>
    <mergeCell ref="R143:S143"/>
    <mergeCell ref="T143:U143"/>
    <mergeCell ref="V143:W143"/>
    <mergeCell ref="D252:E252"/>
    <mergeCell ref="F252:G252"/>
    <mergeCell ref="H252:I252"/>
    <mergeCell ref="J252:K252"/>
    <mergeCell ref="L252:M252"/>
    <mergeCell ref="N252:O252"/>
    <mergeCell ref="P252:Q252"/>
    <mergeCell ref="R252:S252"/>
    <mergeCell ref="T252:U252"/>
    <mergeCell ref="V252:W252"/>
    <mergeCell ref="D145:E145"/>
    <mergeCell ref="F145:G145"/>
    <mergeCell ref="H145:I145"/>
    <mergeCell ref="J145:K145"/>
    <mergeCell ref="L145:M145"/>
    <mergeCell ref="N145:O145"/>
    <mergeCell ref="P145:Q145"/>
    <mergeCell ref="R145:S145"/>
    <mergeCell ref="T145:U145"/>
    <mergeCell ref="V145:W145"/>
    <mergeCell ref="D146:E146"/>
    <mergeCell ref="F146:G146"/>
    <mergeCell ref="R250:S250"/>
    <mergeCell ref="T250:U250"/>
    <mergeCell ref="V250:W250"/>
    <mergeCell ref="D251:E251"/>
    <mergeCell ref="F251:G251"/>
    <mergeCell ref="H251:I251"/>
    <mergeCell ref="J251:K251"/>
    <mergeCell ref="L251:M251"/>
    <mergeCell ref="N251:O251"/>
    <mergeCell ref="P251:Q251"/>
    <mergeCell ref="H146:I146"/>
    <mergeCell ref="J146:K146"/>
    <mergeCell ref="L146:M146"/>
    <mergeCell ref="N146:O146"/>
    <mergeCell ref="P146:Q146"/>
    <mergeCell ref="R146:S146"/>
    <mergeCell ref="T146:U146"/>
    <mergeCell ref="V146:W146"/>
    <mergeCell ref="N207:O207"/>
    <mergeCell ref="P207:Q207"/>
    <mergeCell ref="J201:K201"/>
    <mergeCell ref="L217:M217"/>
    <mergeCell ref="N214:O214"/>
    <mergeCell ref="P214:Q214"/>
    <mergeCell ref="R251:S251"/>
    <mergeCell ref="T251:U251"/>
    <mergeCell ref="V251:W251"/>
    <mergeCell ref="L195:M195"/>
    <mergeCell ref="R197:S197"/>
    <mergeCell ref="R196:S196"/>
    <mergeCell ref="F209:G209"/>
    <mergeCell ref="H210:I210"/>
    <mergeCell ref="N249:O249"/>
    <mergeCell ref="D144:E144"/>
    <mergeCell ref="F144:G144"/>
    <mergeCell ref="H144:I144"/>
    <mergeCell ref="J144:K144"/>
    <mergeCell ref="L144:M144"/>
    <mergeCell ref="N144:O144"/>
    <mergeCell ref="P144:Q144"/>
    <mergeCell ref="R144:S144"/>
    <mergeCell ref="T144:U144"/>
    <mergeCell ref="V144:W144"/>
    <mergeCell ref="D188:E188"/>
    <mergeCell ref="C191:Z191"/>
    <mergeCell ref="F190:Z190"/>
    <mergeCell ref="D198:X198"/>
    <mergeCell ref="N196:O196"/>
    <mergeCell ref="D189:X189"/>
    <mergeCell ref="R194:S194"/>
    <mergeCell ref="R195:S195"/>
    <mergeCell ref="N197:O197"/>
    <mergeCell ref="T193:U193"/>
    <mergeCell ref="P195:Q195"/>
    <mergeCell ref="N195:O195"/>
    <mergeCell ref="H193:I193"/>
    <mergeCell ref="J193:K193"/>
    <mergeCell ref="V184:W184"/>
    <mergeCell ref="D183:Z183"/>
    <mergeCell ref="D184:E184"/>
    <mergeCell ref="F184:G184"/>
    <mergeCell ref="H184:I184"/>
    <mergeCell ref="J184:K184"/>
    <mergeCell ref="D181:Z181"/>
    <mergeCell ref="D182:E182"/>
  </mergeCells>
  <phoneticPr fontId="54" type="noConversion"/>
  <conditionalFormatting sqref="C336">
    <cfRule type="expression" dxfId="631" priority="435" stopIfTrue="1">
      <formula>COUNTIF($D$335:$W$335,"a")&gt;0</formula>
    </cfRule>
  </conditionalFormatting>
  <conditionalFormatting sqref="C348">
    <cfRule type="expression" dxfId="630" priority="428" stopIfTrue="1">
      <formula>COUNTIF($D$347:$W$347,"a")&gt;0</formula>
    </cfRule>
  </conditionalFormatting>
  <conditionalFormatting sqref="C358">
    <cfRule type="expression" dxfId="629" priority="425" stopIfTrue="1">
      <formula>COUNTIF($D$357:$W$357,"a")&gt;0</formula>
    </cfRule>
  </conditionalFormatting>
  <conditionalFormatting sqref="C367">
    <cfRule type="expression" dxfId="628" priority="422" stopIfTrue="1">
      <formula>COUNTIF($D$366:$W$366,"a")&gt;0</formula>
    </cfRule>
  </conditionalFormatting>
  <conditionalFormatting sqref="C373">
    <cfRule type="expression" dxfId="627" priority="418" stopIfTrue="1">
      <formula>COUNTIF($D$370:$W$370,"a")&gt;0</formula>
    </cfRule>
  </conditionalFormatting>
  <conditionalFormatting sqref="C374">
    <cfRule type="expression" dxfId="626" priority="417" stopIfTrue="1">
      <formula>COUNTIF($D$372:$W$372,"a")&gt;0</formula>
    </cfRule>
  </conditionalFormatting>
  <conditionalFormatting sqref="D30">
    <cfRule type="expression" dxfId="625" priority="660" stopIfTrue="1">
      <formula>F30=0</formula>
    </cfRule>
  </conditionalFormatting>
  <conditionalFormatting sqref="D42">
    <cfRule type="expression" dxfId="624" priority="618" stopIfTrue="1">
      <formula>F42=0</formula>
    </cfRule>
  </conditionalFormatting>
  <conditionalFormatting sqref="D67">
    <cfRule type="expression" dxfId="623" priority="630" stopIfTrue="1">
      <formula>F67=0</formula>
    </cfRule>
  </conditionalFormatting>
  <conditionalFormatting sqref="D80">
    <cfRule type="expression" dxfId="622" priority="1391" stopIfTrue="1">
      <formula>F80=0</formula>
    </cfRule>
  </conditionalFormatting>
  <conditionalFormatting sqref="D87">
    <cfRule type="expression" dxfId="621" priority="1382" stopIfTrue="1">
      <formula>F87=0</formula>
    </cfRule>
  </conditionalFormatting>
  <conditionalFormatting sqref="D139">
    <cfRule type="expression" dxfId="620" priority="1145" stopIfTrue="1">
      <formula>F139=0</formula>
    </cfRule>
  </conditionalFormatting>
  <conditionalFormatting sqref="D170">
    <cfRule type="expression" dxfId="619" priority="318" stopIfTrue="1">
      <formula>F170=0</formula>
    </cfRule>
  </conditionalFormatting>
  <conditionalFormatting sqref="D233">
    <cfRule type="expression" dxfId="618" priority="87" stopIfTrue="1">
      <formula>F233=0</formula>
    </cfRule>
  </conditionalFormatting>
  <conditionalFormatting sqref="D258">
    <cfRule type="expression" dxfId="617" priority="1371" stopIfTrue="1">
      <formula>F258=0</formula>
    </cfRule>
  </conditionalFormatting>
  <conditionalFormatting sqref="D280 D294">
    <cfRule type="expression" dxfId="616" priority="604" stopIfTrue="1">
      <formula>F280=0</formula>
    </cfRule>
  </conditionalFormatting>
  <conditionalFormatting sqref="D288:D292 F288:F292 H288:H292 J288:J292 L288:L292 N288:N292 P288:P292 R288:R292 T288:T292 V288:V292">
    <cfRule type="cellIs" dxfId="615" priority="546" stopIfTrue="1" operator="equal">
      <formula>"a"</formula>
    </cfRule>
    <cfRule type="cellIs" dxfId="614" priority="547" stopIfTrue="1" operator="equal">
      <formula>"s"</formula>
    </cfRule>
  </conditionalFormatting>
  <conditionalFormatting sqref="D301 F301 H301 J301 L301 N301 P301 R301 T301 V301 D303:W305 D315:W315">
    <cfRule type="cellIs" dxfId="613" priority="537" stopIfTrue="1" operator="equal">
      <formula>"s"</formula>
    </cfRule>
    <cfRule type="cellIs" dxfId="612" priority="536" stopIfTrue="1" operator="equal">
      <formula>"a"</formula>
    </cfRule>
  </conditionalFormatting>
  <conditionalFormatting sqref="D307 D377">
    <cfRule type="expression" dxfId="611" priority="534" stopIfTrue="1">
      <formula>F307=0</formula>
    </cfRule>
  </conditionalFormatting>
  <conditionalFormatting sqref="D381 F381 H381 J381 L381 N381 P381 R381 T381 V381">
    <cfRule type="cellIs" dxfId="610" priority="168" stopIfTrue="1" operator="equal">
      <formula>"s"</formula>
    </cfRule>
    <cfRule type="cellIs" dxfId="609" priority="167" stopIfTrue="1" operator="equal">
      <formula>"a"</formula>
    </cfRule>
  </conditionalFormatting>
  <conditionalFormatting sqref="D383 F383 H383 J383 L383 N383 P383 R383 T383 V383">
    <cfRule type="cellIs" dxfId="608" priority="163" stopIfTrue="1" operator="equal">
      <formula>"a"</formula>
    </cfRule>
    <cfRule type="cellIs" dxfId="607" priority="164" stopIfTrue="1" operator="equal">
      <formula>"s"</formula>
    </cfRule>
  </conditionalFormatting>
  <conditionalFormatting sqref="D385 F385 H385 J385 L385 N385 P385 R385 T385 V385">
    <cfRule type="cellIs" dxfId="606" priority="184" stopIfTrue="1" operator="equal">
      <formula>"s"</formula>
    </cfRule>
    <cfRule type="cellIs" dxfId="605" priority="183" stopIfTrue="1" operator="equal">
      <formula>"a"</formula>
    </cfRule>
  </conditionalFormatting>
  <conditionalFormatting sqref="D387:D388 F387:F388 H387:H388 J387:J388 L387:L388 N387:N388 P387:P388 R387:R388 T387:T388 V387:V388">
    <cfRule type="cellIs" dxfId="604" priority="171" stopIfTrue="1" operator="equal">
      <formula>"a"</formula>
    </cfRule>
    <cfRule type="cellIs" dxfId="603" priority="172" stopIfTrue="1" operator="equal">
      <formula>"s"</formula>
    </cfRule>
  </conditionalFormatting>
  <conditionalFormatting sqref="D390">
    <cfRule type="expression" dxfId="602" priority="188" stopIfTrue="1">
      <formula>F390=0</formula>
    </cfRule>
  </conditionalFormatting>
  <conditionalFormatting sqref="D406 F406 H406 J406 L406 N406 P406 R406 T406 V406">
    <cfRule type="cellIs" dxfId="601" priority="37" stopIfTrue="1" operator="equal">
      <formula>"a"</formula>
    </cfRule>
    <cfRule type="cellIs" dxfId="600" priority="38" stopIfTrue="1" operator="equal">
      <formula>"s"</formula>
    </cfRule>
  </conditionalFormatting>
  <conditionalFormatting sqref="D410 F410 H410 J410 L410 N410 P410 R410 T410 V410">
    <cfRule type="cellIs" dxfId="599" priority="33" stopIfTrue="1" operator="equal">
      <formula>"a"</formula>
    </cfRule>
    <cfRule type="cellIs" dxfId="598" priority="34" stopIfTrue="1" operator="equal">
      <formula>"s"</formula>
    </cfRule>
  </conditionalFormatting>
  <conditionalFormatting sqref="D412">
    <cfRule type="expression" dxfId="597" priority="409" stopIfTrue="1">
      <formula>F412=0</formula>
    </cfRule>
  </conditionalFormatting>
  <conditionalFormatting sqref="D414:D415 F414:F415 H414:H415 J414:J415 L414:L415 N414:N415 P414:P415 R414:R415 T414:T415 V414:V415">
    <cfRule type="cellIs" dxfId="596" priority="1104" stopIfTrue="1" operator="equal">
      <formula>"s"</formula>
    </cfRule>
    <cfRule type="cellIs" dxfId="595" priority="1103" stopIfTrue="1" operator="equal">
      <formula>"a"</formula>
    </cfRule>
  </conditionalFormatting>
  <conditionalFormatting sqref="D417">
    <cfRule type="expression" dxfId="594" priority="1111" stopIfTrue="1">
      <formula>F417=0</formula>
    </cfRule>
  </conditionalFormatting>
  <conditionalFormatting sqref="D435">
    <cfRule type="expression" dxfId="593" priority="157" stopIfTrue="1">
      <formula>F435=0</formula>
    </cfRule>
  </conditionalFormatting>
  <conditionalFormatting sqref="D439:D440 F439:F440 H439:H440 J439:J440 L439:L440 N439:N440 P439:P440 R439:R440 T439:T440 V439:V440">
    <cfRule type="cellIs" dxfId="592" priority="874" stopIfTrue="1" operator="equal">
      <formula>"s"</formula>
    </cfRule>
    <cfRule type="cellIs" dxfId="591" priority="873" stopIfTrue="1" operator="equal">
      <formula>"a"</formula>
    </cfRule>
  </conditionalFormatting>
  <conditionalFormatting sqref="D457:D460 F457:F460 H457:H460 J457:J460 L457:L460 N457:N460 P457:P460 R457:R460 T457:T460 V457:V460 D468 F468 H468 J468 L468 N468 P468 R468 T468 V468 D470:D471 F470:F471 H470:H471 J470:J471 L470:L471 N470:N471 P470:P471 R470:R471 T470:T471 V470:V471 D473:D475 F473:F475 H473:H475 J473:J475 L473:L475 N473:N475 P473:P475 R473:R475 T473:T475 V473:V475 D477 F477 H477 J477 L477 N477 P477 R477 T477 V477 D481:W481 D482:D484 F482:F484 H482:H484 J482:J484 L482:L484 N482:N484 P482:P484 R482:R484 T482:T484 V482:V484 D489:D491 F489:F491 H489:H491 J489:J491 L489:L491 N489:N491 P489:P491 R489:R491 T489:T491 V489:V491">
    <cfRule type="cellIs" dxfId="590" priority="388" stopIfTrue="1" operator="equal">
      <formula>"a"</formula>
    </cfRule>
    <cfRule type="cellIs" dxfId="589" priority="389" stopIfTrue="1" operator="equal">
      <formula>"s"</formula>
    </cfRule>
  </conditionalFormatting>
  <conditionalFormatting sqref="D462 D479 D486 D497 D512">
    <cfRule type="expression" dxfId="588" priority="384" stopIfTrue="1">
      <formula>F462=0</formula>
    </cfRule>
  </conditionalFormatting>
  <conditionalFormatting sqref="D493:D495 F493:F495 H493:H495 J493:J495 L493:L495 N493:N495 P493:P495 R493:R495 T493:T495 V493:V495">
    <cfRule type="cellIs" dxfId="587" priority="41" stopIfTrue="1" operator="equal">
      <formula>"a"</formula>
    </cfRule>
    <cfRule type="cellIs" dxfId="586" priority="42" stopIfTrue="1" operator="equal">
      <formula>"s"</formula>
    </cfRule>
  </conditionalFormatting>
  <conditionalFormatting sqref="D500:D506 F500:F506 H500:H506 J500:J506 L500:L506 N500:N506 P500:P506 R500:R506 T500:T506 V500:V506 D508:D510 F508:F510 H508:H510 J508:J510 L508:L510 N508:N510 P508:P510 R508:R510 T508:T510 V508:V510">
    <cfRule type="cellIs" dxfId="585" priority="375" stopIfTrue="1" operator="equal">
      <formula>"a"</formula>
    </cfRule>
    <cfRule type="cellIs" dxfId="584" priority="376" stopIfTrue="1" operator="equal">
      <formula>"s"</formula>
    </cfRule>
  </conditionalFormatting>
  <conditionalFormatting sqref="D556:D562 F556:F562 H556:H562 J556:J562 L556:L562 N556:N562 P556:P562 R556:R562 T556:T562 V556:V562">
    <cfRule type="cellIs" dxfId="583" priority="907" stopIfTrue="1" operator="equal">
      <formula>"a"</formula>
    </cfRule>
    <cfRule type="cellIs" dxfId="582" priority="908" stopIfTrue="1" operator="equal">
      <formula>"s"</formula>
    </cfRule>
  </conditionalFormatting>
  <conditionalFormatting sqref="D17:E17 D22:E22 D37:E37 D53:E53 D121:E121 D148:E148 D152:E152 D161:E161 D190 D199:E199 D212:E212 D220:E220 D225:E225 D299:E299 D394:E394 D398:E398 D430:E430 D442:E442 D446:E446 D455:E455 D530 D541 D554:E554 D564:E564 D579 D584:E584 D601:E601 D612:E612 D627 D636:E636 D651:E651 D665:E665">
    <cfRule type="expression" dxfId="581" priority="1441" stopIfTrue="1">
      <formula>F17=0</formula>
    </cfRule>
  </conditionalFormatting>
  <conditionalFormatting sqref="D106:E106">
    <cfRule type="expression" dxfId="580" priority="611" stopIfTrue="1">
      <formula>F106=0</formula>
    </cfRule>
  </conditionalFormatting>
  <conditionalFormatting sqref="D127:E127">
    <cfRule type="expression" dxfId="579" priority="1172" stopIfTrue="1">
      <formula>F127=0</formula>
    </cfRule>
  </conditionalFormatting>
  <conditionalFormatting sqref="D592:E592">
    <cfRule type="expression" dxfId="578" priority="898" stopIfTrue="1">
      <formula>F592=0</formula>
    </cfRule>
  </conditionalFormatting>
  <conditionalFormatting sqref="D6:W15 D19:W20 D32:W35 D44:W51 D85:W85 D150:W150 D155:W159 D193:W197 D222:W223 D296:W297 D310:W312 D392:W392 D396:W396 D444:W444 D448:W448 D449:D453 F449:F453 H449:H453 J449:J453 L449:L453 N449:N453 P449:P453 R449:R453 T449:T453 V449:V453 D532:W539 D543:W552 D567:W569 D571:W577 D581:W582 D595:W595 D597:W599">
    <cfRule type="cellIs" dxfId="577" priority="1515" stopIfTrue="1" operator="equal">
      <formula>"a"</formula>
    </cfRule>
    <cfRule type="cellIs" dxfId="576" priority="1516" stopIfTrue="1" operator="equal">
      <formula>"s"</formula>
    </cfRule>
  </conditionalFormatting>
  <conditionalFormatting sqref="D24:W28">
    <cfRule type="cellIs" dxfId="575" priority="645" stopIfTrue="1" operator="equal">
      <formula>"a"</formula>
    </cfRule>
    <cfRule type="cellIs" dxfId="574" priority="646" stopIfTrue="1" operator="equal">
      <formula>"s"</formula>
    </cfRule>
  </conditionalFormatting>
  <conditionalFormatting sqref="D39:W40">
    <cfRule type="cellIs" dxfId="573" priority="620" stopIfTrue="1" operator="equal">
      <formula>"s"</formula>
    </cfRule>
    <cfRule type="cellIs" dxfId="572" priority="619" stopIfTrue="1" operator="equal">
      <formula>"a"</formula>
    </cfRule>
  </conditionalFormatting>
  <conditionalFormatting sqref="D55:W65">
    <cfRule type="cellIs" dxfId="571" priority="282" stopIfTrue="1" operator="equal">
      <formula>"s"</formula>
    </cfRule>
    <cfRule type="cellIs" dxfId="570" priority="281" stopIfTrue="1" operator="equal">
      <formula>"a"</formula>
    </cfRule>
  </conditionalFormatting>
  <conditionalFormatting sqref="D70:W73 D75:W78">
    <cfRule type="cellIs" dxfId="569" priority="1393" stopIfTrue="1" operator="equal">
      <formula>"a"</formula>
    </cfRule>
    <cfRule type="cellIs" dxfId="568" priority="1394" stopIfTrue="1" operator="equal">
      <formula>"s"</formula>
    </cfRule>
  </conditionalFormatting>
  <conditionalFormatting sqref="D82:W83">
    <cfRule type="cellIs" dxfId="567" priority="627" stopIfTrue="1" operator="equal">
      <formula>"s"</formula>
    </cfRule>
    <cfRule type="cellIs" dxfId="566" priority="626" stopIfTrue="1" operator="equal">
      <formula>"a"</formula>
    </cfRule>
  </conditionalFormatting>
  <conditionalFormatting sqref="D109:W119 D228:D231 F228:F231 H228:H231 J228:J231 L228:L231 N228:N231 P228:P231 R228:R231 T228:T231 V228:V231 D614:W625">
    <cfRule type="cellIs" dxfId="565" priority="71" stopIfTrue="1" operator="equal">
      <formula>"a"</formula>
    </cfRule>
    <cfRule type="cellIs" dxfId="564" priority="72" stopIfTrue="1" operator="equal">
      <formula>"s"</formula>
    </cfRule>
  </conditionalFormatting>
  <conditionalFormatting sqref="D124:W125">
    <cfRule type="cellIs" dxfId="563" priority="1168" stopIfTrue="1" operator="equal">
      <formula>"a"</formula>
    </cfRule>
    <cfRule type="cellIs" dxfId="562" priority="1169" stopIfTrue="1" operator="equal">
      <formula>"s"</formula>
    </cfRule>
  </conditionalFormatting>
  <conditionalFormatting sqref="D130:W137">
    <cfRule type="cellIs" dxfId="561" priority="1148" stopIfTrue="1" operator="equal">
      <formula>"s"</formula>
    </cfRule>
    <cfRule type="cellIs" dxfId="560" priority="1147" stopIfTrue="1" operator="equal">
      <formula>"a"</formula>
    </cfRule>
  </conditionalFormatting>
  <conditionalFormatting sqref="D141:W146">
    <cfRule type="cellIs" dxfId="559" priority="14" stopIfTrue="1" operator="equal">
      <formula>"s"</formula>
    </cfRule>
    <cfRule type="cellIs" dxfId="558" priority="13" stopIfTrue="1" operator="equal">
      <formula>"a"</formula>
    </cfRule>
  </conditionalFormatting>
  <conditionalFormatting sqref="D163:W168">
    <cfRule type="cellIs" dxfId="557" priority="315" stopIfTrue="1" operator="equal">
      <formula>"s"</formula>
    </cfRule>
    <cfRule type="cellIs" dxfId="556" priority="314" stopIfTrue="1" operator="equal">
      <formula>"a"</formula>
    </cfRule>
  </conditionalFormatting>
  <conditionalFormatting sqref="D173:W175">
    <cfRule type="cellIs" dxfId="555" priority="266" stopIfTrue="1" operator="equal">
      <formula>"s"</formula>
    </cfRule>
    <cfRule type="cellIs" dxfId="554" priority="265" stopIfTrue="1" operator="equal">
      <formula>"a"</formula>
    </cfRule>
  </conditionalFormatting>
  <conditionalFormatting sqref="D178:W178 D180:W180 D182:W182">
    <cfRule type="cellIs" dxfId="553" priority="274" stopIfTrue="1" operator="equal">
      <formula>"a"</formula>
    </cfRule>
    <cfRule type="cellIs" dxfId="552" priority="275" stopIfTrue="1" operator="equal">
      <formula>"s"</formula>
    </cfRule>
  </conditionalFormatting>
  <conditionalFormatting sqref="D184:W185">
    <cfRule type="cellIs" dxfId="551" priority="254" stopIfTrue="1" operator="equal">
      <formula>"s"</formula>
    </cfRule>
    <cfRule type="cellIs" dxfId="550" priority="253" stopIfTrue="1" operator="equal">
      <formula>"a"</formula>
    </cfRule>
  </conditionalFormatting>
  <conditionalFormatting sqref="D187:W188">
    <cfRule type="cellIs" dxfId="549" priority="262" stopIfTrue="1" operator="equal">
      <formula>"s"</formula>
    </cfRule>
    <cfRule type="cellIs" dxfId="548" priority="261" stopIfTrue="1" operator="equal">
      <formula>"a"</formula>
    </cfRule>
  </conditionalFormatting>
  <conditionalFormatting sqref="D201:W205">
    <cfRule type="cellIs" dxfId="547" priority="1053" stopIfTrue="1" operator="equal">
      <formula>"a"</formula>
    </cfRule>
    <cfRule type="cellIs" dxfId="546" priority="1054" stopIfTrue="1" operator="equal">
      <formula>"s"</formula>
    </cfRule>
  </conditionalFormatting>
  <conditionalFormatting sqref="D207:W210">
    <cfRule type="cellIs" dxfId="545" priority="1007" stopIfTrue="1" operator="equal">
      <formula>"a"</formula>
    </cfRule>
    <cfRule type="cellIs" dxfId="544" priority="1008" stopIfTrue="1" operator="equal">
      <formula>"s"</formula>
    </cfRule>
  </conditionalFormatting>
  <conditionalFormatting sqref="D214:W218">
    <cfRule type="cellIs" dxfId="543" priority="988" stopIfTrue="1" operator="equal">
      <formula>"a"</formula>
    </cfRule>
    <cfRule type="cellIs" dxfId="542" priority="989" stopIfTrue="1" operator="equal">
      <formula>"s"</formula>
    </cfRule>
  </conditionalFormatting>
  <conditionalFormatting sqref="D236:W237">
    <cfRule type="cellIs" dxfId="541" priority="204" stopIfTrue="1" operator="equal">
      <formula>"a"</formula>
    </cfRule>
    <cfRule type="cellIs" dxfId="540" priority="205" stopIfTrue="1" operator="equal">
      <formula>"s"</formula>
    </cfRule>
  </conditionalFormatting>
  <conditionalFormatting sqref="D240:W240">
    <cfRule type="cellIs" dxfId="539" priority="196" stopIfTrue="1" operator="equal">
      <formula>"a"</formula>
    </cfRule>
    <cfRule type="cellIs" dxfId="538" priority="197" stopIfTrue="1" operator="equal">
      <formula>"s"</formula>
    </cfRule>
  </conditionalFormatting>
  <conditionalFormatting sqref="D242:W242">
    <cfRule type="cellIs" dxfId="537" priority="241" stopIfTrue="1" operator="equal">
      <formula>"s"</formula>
    </cfRule>
    <cfRule type="cellIs" dxfId="536" priority="240" stopIfTrue="1" operator="equal">
      <formula>"a"</formula>
    </cfRule>
  </conditionalFormatting>
  <conditionalFormatting sqref="D244:W245">
    <cfRule type="cellIs" dxfId="535" priority="192" stopIfTrue="1" operator="equal">
      <formula>"a"</formula>
    </cfRule>
    <cfRule type="cellIs" dxfId="534" priority="193" stopIfTrue="1" operator="equal">
      <formula>"s"</formula>
    </cfRule>
  </conditionalFormatting>
  <conditionalFormatting sqref="D247:W252">
    <cfRule type="cellIs" dxfId="533" priority="5" stopIfTrue="1" operator="equal">
      <formula>"a"</formula>
    </cfRule>
    <cfRule type="cellIs" dxfId="532" priority="6" stopIfTrue="1" operator="equal">
      <formula>"s"</formula>
    </cfRule>
  </conditionalFormatting>
  <conditionalFormatting sqref="D254:W256">
    <cfRule type="cellIs" dxfId="531" priority="201" stopIfTrue="1" operator="equal">
      <formula>"s"</formula>
    </cfRule>
    <cfRule type="cellIs" dxfId="530" priority="200" stopIfTrue="1" operator="equal">
      <formula>"a"</formula>
    </cfRule>
  </conditionalFormatting>
  <conditionalFormatting sqref="D261:W261 D263:W263 D265:W267 D283 F283 H283 J283 L283 N283 P283 R283 T283 V283 D285 F285 H285 J285 L285 N285 P285 R285 T285 V285">
    <cfRule type="cellIs" dxfId="529" priority="606" stopIfTrue="1" operator="equal">
      <formula>"a"</formula>
    </cfRule>
    <cfRule type="cellIs" dxfId="528" priority="607" stopIfTrue="1" operator="equal">
      <formula>"s"</formula>
    </cfRule>
  </conditionalFormatting>
  <conditionalFormatting sqref="D269:W269">
    <cfRule type="cellIs" dxfId="527" priority="598" stopIfTrue="1" operator="equal">
      <formula>"s"</formula>
    </cfRule>
    <cfRule type="cellIs" dxfId="526" priority="597" stopIfTrue="1" operator="equal">
      <formula>"a"</formula>
    </cfRule>
  </conditionalFormatting>
  <conditionalFormatting sqref="D272:W274">
    <cfRule type="cellIs" dxfId="525" priority="584" stopIfTrue="1" operator="equal">
      <formula>"s"</formula>
    </cfRule>
    <cfRule type="cellIs" dxfId="524" priority="583" stopIfTrue="1" operator="equal">
      <formula>"a"</formula>
    </cfRule>
  </conditionalFormatting>
  <conditionalFormatting sqref="D276:W278">
    <cfRule type="cellIs" dxfId="523" priority="570" stopIfTrue="1" operator="equal">
      <formula>"a"</formula>
    </cfRule>
    <cfRule type="cellIs" dxfId="522" priority="571" stopIfTrue="1" operator="equal">
      <formula>"s"</formula>
    </cfRule>
  </conditionalFormatting>
  <conditionalFormatting sqref="D317:W323">
    <cfRule type="cellIs" dxfId="521" priority="523" stopIfTrue="1" operator="equal">
      <formula>"a"</formula>
    </cfRule>
    <cfRule type="cellIs" dxfId="520" priority="524" stopIfTrue="1" operator="equal">
      <formula>"s"</formula>
    </cfRule>
  </conditionalFormatting>
  <conditionalFormatting sqref="D325:W325">
    <cfRule type="cellIs" dxfId="519" priority="514" stopIfTrue="1" operator="equal">
      <formula>"s"</formula>
    </cfRule>
    <cfRule type="cellIs" dxfId="518" priority="513" stopIfTrue="1" operator="equal">
      <formula>"a"</formula>
    </cfRule>
  </conditionalFormatting>
  <conditionalFormatting sqref="D327:W335">
    <cfRule type="cellIs" dxfId="517" priority="457" stopIfTrue="1" operator="equal">
      <formula>"s"</formula>
    </cfRule>
    <cfRule type="cellIs" dxfId="516" priority="456" stopIfTrue="1" operator="equal">
      <formula>"a"</formula>
    </cfRule>
  </conditionalFormatting>
  <conditionalFormatting sqref="D337:W337">
    <cfRule type="cellIs" dxfId="515" priority="500" stopIfTrue="1" operator="equal">
      <formula>"a"</formula>
    </cfRule>
    <cfRule type="cellIs" dxfId="514" priority="501" stopIfTrue="1" operator="equal">
      <formula>"s"</formula>
    </cfRule>
  </conditionalFormatting>
  <conditionalFormatting sqref="D339:W347">
    <cfRule type="cellIs" dxfId="513" priority="503" stopIfTrue="1" operator="equal">
      <formula>"a"</formula>
    </cfRule>
    <cfRule type="cellIs" dxfId="512" priority="504" stopIfTrue="1" operator="equal">
      <formula>"s"</formula>
    </cfRule>
  </conditionalFormatting>
  <conditionalFormatting sqref="D350:W350">
    <cfRule type="cellIs" dxfId="511" priority="495" stopIfTrue="1" operator="equal">
      <formula>"a"</formula>
    </cfRule>
    <cfRule type="cellIs" dxfId="510" priority="496" stopIfTrue="1" operator="equal">
      <formula>"s"</formula>
    </cfRule>
  </conditionalFormatting>
  <conditionalFormatting sqref="D352:W357">
    <cfRule type="cellIs" dxfId="509" priority="447" stopIfTrue="1" operator="equal">
      <formula>"a"</formula>
    </cfRule>
    <cfRule type="cellIs" dxfId="508" priority="448" stopIfTrue="1" operator="equal">
      <formula>"s"</formula>
    </cfRule>
  </conditionalFormatting>
  <conditionalFormatting sqref="D359:W359">
    <cfRule type="cellIs" dxfId="507" priority="486" stopIfTrue="1" operator="equal">
      <formula>"s"</formula>
    </cfRule>
    <cfRule type="cellIs" dxfId="506" priority="485" stopIfTrue="1" operator="equal">
      <formula>"a"</formula>
    </cfRule>
  </conditionalFormatting>
  <conditionalFormatting sqref="D361:W366">
    <cfRule type="cellIs" dxfId="505" priority="488" stopIfTrue="1" operator="equal">
      <formula>"a"</formula>
    </cfRule>
    <cfRule type="cellIs" dxfId="504" priority="489" stopIfTrue="1" operator="equal">
      <formula>"s"</formula>
    </cfRule>
  </conditionalFormatting>
  <conditionalFormatting sqref="D368:W368">
    <cfRule type="cellIs" dxfId="503" priority="478" stopIfTrue="1" operator="equal">
      <formula>"a"</formula>
    </cfRule>
    <cfRule type="cellIs" dxfId="502" priority="479" stopIfTrue="1" operator="equal">
      <formula>"s"</formula>
    </cfRule>
  </conditionalFormatting>
  <conditionalFormatting sqref="D370:W372">
    <cfRule type="cellIs" dxfId="501" priority="475" stopIfTrue="1" operator="equal">
      <formula>"s"</formula>
    </cfRule>
    <cfRule type="cellIs" dxfId="500" priority="474" stopIfTrue="1" operator="equal">
      <formula>"a"</formula>
    </cfRule>
  </conditionalFormatting>
  <conditionalFormatting sqref="D375:W375">
    <cfRule type="cellIs" dxfId="499" priority="114" stopIfTrue="1" operator="equal">
      <formula>"s"</formula>
    </cfRule>
    <cfRule type="cellIs" dxfId="498" priority="113" stopIfTrue="1" operator="equal">
      <formula>"a"</formula>
    </cfRule>
  </conditionalFormatting>
  <conditionalFormatting sqref="D401:W402 D404:W405">
    <cfRule type="cellIs" dxfId="497" priority="28" stopIfTrue="1" operator="equal">
      <formula>"a"</formula>
    </cfRule>
    <cfRule type="cellIs" dxfId="496" priority="29" stopIfTrue="1" operator="equal">
      <formula>"s"</formula>
    </cfRule>
  </conditionalFormatting>
  <conditionalFormatting sqref="D408:W409">
    <cfRule type="cellIs" dxfId="495" priority="31" stopIfTrue="1" operator="equal">
      <formula>"a"</formula>
    </cfRule>
    <cfRule type="cellIs" dxfId="494" priority="32" stopIfTrue="1" operator="equal">
      <formula>"s"</formula>
    </cfRule>
  </conditionalFormatting>
  <conditionalFormatting sqref="D420:W422">
    <cfRule type="cellIs" dxfId="493" priority="109" stopIfTrue="1" operator="equal">
      <formula>"a"</formula>
    </cfRule>
    <cfRule type="cellIs" dxfId="492" priority="110" stopIfTrue="1" operator="equal">
      <formula>"s"</formula>
    </cfRule>
  </conditionalFormatting>
  <conditionalFormatting sqref="D424:W428">
    <cfRule type="cellIs" dxfId="491" priority="92" stopIfTrue="1" operator="equal">
      <formula>"a"</formula>
    </cfRule>
    <cfRule type="cellIs" dxfId="490" priority="93" stopIfTrue="1" operator="equal">
      <formula>"s"</formula>
    </cfRule>
  </conditionalFormatting>
  <conditionalFormatting sqref="D433:W433">
    <cfRule type="cellIs" dxfId="489" priority="159" stopIfTrue="1" operator="equal">
      <formula>"a"</formula>
    </cfRule>
    <cfRule type="cellIs" dxfId="488" priority="160" stopIfTrue="1" operator="equal">
      <formula>"s"</formula>
    </cfRule>
  </conditionalFormatting>
  <conditionalFormatting sqref="D438:W438">
    <cfRule type="cellIs" dxfId="487" priority="877" stopIfTrue="1" operator="equal">
      <formula>"s"</formula>
    </cfRule>
    <cfRule type="cellIs" dxfId="486" priority="876" stopIfTrue="1" operator="equal">
      <formula>"a"</formula>
    </cfRule>
  </conditionalFormatting>
  <conditionalFormatting sqref="D465:W466">
    <cfRule type="cellIs" dxfId="485" priority="380" stopIfTrue="1" operator="equal">
      <formula>"a"</formula>
    </cfRule>
    <cfRule type="cellIs" dxfId="484" priority="381" stopIfTrue="1" operator="equal">
      <formula>"s"</formula>
    </cfRule>
  </conditionalFormatting>
  <conditionalFormatting sqref="D515:W528">
    <cfRule type="cellIs" dxfId="483" priority="914" stopIfTrue="1" operator="equal">
      <formula>"s"</formula>
    </cfRule>
    <cfRule type="cellIs" dxfId="482" priority="913" stopIfTrue="1" operator="equal">
      <formula>"a"</formula>
    </cfRule>
  </conditionalFormatting>
  <conditionalFormatting sqref="D586:W590">
    <cfRule type="cellIs" dxfId="481" priority="882" stopIfTrue="1" operator="equal">
      <formula>"s"</formula>
    </cfRule>
    <cfRule type="cellIs" dxfId="480" priority="881" stopIfTrue="1" operator="equal">
      <formula>"a"</formula>
    </cfRule>
  </conditionalFormatting>
  <conditionalFormatting sqref="D603:W610">
    <cfRule type="cellIs" dxfId="479" priority="1289" stopIfTrue="1" operator="equal">
      <formula>"a"</formula>
    </cfRule>
    <cfRule type="cellIs" dxfId="478" priority="1290" stopIfTrue="1" operator="equal">
      <formula>"s"</formula>
    </cfRule>
  </conditionalFormatting>
  <conditionalFormatting sqref="D629:W634">
    <cfRule type="cellIs" dxfId="477" priority="1057" stopIfTrue="1" operator="equal">
      <formula>"a"</formula>
    </cfRule>
    <cfRule type="cellIs" dxfId="476" priority="1058" stopIfTrue="1" operator="equal">
      <formula>"s"</formula>
    </cfRule>
  </conditionalFormatting>
  <conditionalFormatting sqref="D639:W641">
    <cfRule type="cellIs" dxfId="475" priority="128" stopIfTrue="1" operator="equal">
      <formula>"s"</formula>
    </cfRule>
    <cfRule type="cellIs" dxfId="474" priority="127" stopIfTrue="1" operator="equal">
      <formula>"a"</formula>
    </cfRule>
  </conditionalFormatting>
  <conditionalFormatting sqref="D643:W645">
    <cfRule type="cellIs" dxfId="473" priority="122" stopIfTrue="1" operator="equal">
      <formula>"a"</formula>
    </cfRule>
    <cfRule type="cellIs" dxfId="472" priority="123" stopIfTrue="1" operator="equal">
      <formula>"s"</formula>
    </cfRule>
  </conditionalFormatting>
  <conditionalFormatting sqref="D647:W649">
    <cfRule type="cellIs" dxfId="471" priority="118" stopIfTrue="1" operator="equal">
      <formula>"a"</formula>
    </cfRule>
    <cfRule type="cellIs" dxfId="470" priority="119" stopIfTrue="1" operator="equal">
      <formula>"s"</formula>
    </cfRule>
  </conditionalFormatting>
  <conditionalFormatting sqref="D654:W663">
    <cfRule type="cellIs" dxfId="469" priority="329" stopIfTrue="1" operator="equal">
      <formula>"a"</formula>
    </cfRule>
    <cfRule type="cellIs" dxfId="468" priority="330" stopIfTrue="1" operator="equal">
      <formula>"s"</formula>
    </cfRule>
  </conditionalFormatting>
  <conditionalFormatting sqref="U90 D90:T94 V90:W94 U92:U94 D97:W99 D101:W102 D104:W104">
    <cfRule type="cellIs" dxfId="467" priority="614" stopIfTrue="1" operator="equal">
      <formula>"s"</formula>
    </cfRule>
    <cfRule type="cellIs" dxfId="466" priority="613" stopIfTrue="1" operator="equal">
      <formula>"a"</formula>
    </cfRule>
  </conditionalFormatting>
  <conditionalFormatting sqref="Y16">
    <cfRule type="cellIs" dxfId="465" priority="666" stopIfTrue="1" operator="greaterThan">
      <formula>Z16</formula>
    </cfRule>
    <cfRule type="cellIs" dxfId="464" priority="667" stopIfTrue="1" operator="lessThan">
      <formula>F17</formula>
    </cfRule>
  </conditionalFormatting>
  <conditionalFormatting sqref="Y19">
    <cfRule type="expression" dxfId="463" priority="1525" stopIfTrue="1">
      <formula>SUM($AA$20:$AA$20)&gt;0</formula>
    </cfRule>
  </conditionalFormatting>
  <conditionalFormatting sqref="Y20">
    <cfRule type="expression" dxfId="462" priority="1526" stopIfTrue="1">
      <formula>SUM($AA$20)&gt;0</formula>
    </cfRule>
  </conditionalFormatting>
  <conditionalFormatting sqref="Y21">
    <cfRule type="cellIs" dxfId="461" priority="669" stopIfTrue="1" operator="lessThan">
      <formula>F22</formula>
    </cfRule>
    <cfRule type="cellIs" dxfId="460" priority="668" stopIfTrue="1" operator="greaterThan">
      <formula>Z21</formula>
    </cfRule>
  </conditionalFormatting>
  <conditionalFormatting sqref="Y25">
    <cfRule type="expression" dxfId="459" priority="636" stopIfTrue="1">
      <formula>AA27&gt;0</formula>
    </cfRule>
  </conditionalFormatting>
  <conditionalFormatting sqref="Y26">
    <cfRule type="expression" dxfId="458" priority="635" stopIfTrue="1">
      <formula>AA27&gt;0</formula>
    </cfRule>
  </conditionalFormatting>
  <conditionalFormatting sqref="Y27">
    <cfRule type="expression" dxfId="457" priority="637" stopIfTrue="1">
      <formula>SUM(AA27)&gt;0</formula>
    </cfRule>
  </conditionalFormatting>
  <conditionalFormatting sqref="Y29">
    <cfRule type="cellIs" dxfId="456" priority="658" stopIfTrue="1" operator="greaterThan">
      <formula>Z29</formula>
    </cfRule>
    <cfRule type="cellIs" dxfId="455" priority="659" stopIfTrue="1" operator="lessThan">
      <formula>F30</formula>
    </cfRule>
  </conditionalFormatting>
  <conditionalFormatting sqref="Y36">
    <cfRule type="cellIs" dxfId="454" priority="672" stopIfTrue="1" operator="greaterThan">
      <formula>Z36</formula>
    </cfRule>
    <cfRule type="cellIs" dxfId="453" priority="673" stopIfTrue="1" operator="lessThan">
      <formula>F37</formula>
    </cfRule>
  </conditionalFormatting>
  <conditionalFormatting sqref="Y41">
    <cfRule type="cellIs" dxfId="452" priority="617" stopIfTrue="1" operator="lessThan">
      <formula>F42</formula>
    </cfRule>
    <cfRule type="cellIs" dxfId="451" priority="616" stopIfTrue="1" operator="greaterThan">
      <formula>Z41</formula>
    </cfRule>
  </conditionalFormatting>
  <conditionalFormatting sqref="Y52">
    <cfRule type="cellIs" dxfId="450" priority="674" stopIfTrue="1" operator="greaterThan">
      <formula>Z52</formula>
    </cfRule>
    <cfRule type="cellIs" dxfId="449" priority="675" stopIfTrue="1" operator="lessThan">
      <formula>F53</formula>
    </cfRule>
  </conditionalFormatting>
  <conditionalFormatting sqref="Y66">
    <cfRule type="cellIs" dxfId="448" priority="628" stopIfTrue="1" operator="greaterThan">
      <formula>Z66</formula>
    </cfRule>
    <cfRule type="cellIs" dxfId="447" priority="629" stopIfTrue="1" operator="lessThan">
      <formula>F67</formula>
    </cfRule>
  </conditionalFormatting>
  <conditionalFormatting sqref="Y79">
    <cfRule type="cellIs" dxfId="446" priority="1390" stopIfTrue="1" operator="lessThan">
      <formula>F80</formula>
    </cfRule>
    <cfRule type="cellIs" dxfId="445" priority="1389" stopIfTrue="1" operator="greaterThan">
      <formula>Z79</formula>
    </cfRule>
  </conditionalFormatting>
  <conditionalFormatting sqref="Y86">
    <cfRule type="cellIs" dxfId="444" priority="676" stopIfTrue="1" operator="greaterThan">
      <formula>Z86</formula>
    </cfRule>
    <cfRule type="cellIs" dxfId="443" priority="677" stopIfTrue="1" operator="lessThan">
      <formula>F87</formula>
    </cfRule>
  </conditionalFormatting>
  <conditionalFormatting sqref="Y105">
    <cfRule type="cellIs" dxfId="442" priority="610" stopIfTrue="1" operator="lessThan">
      <formula>F106</formula>
    </cfRule>
    <cfRule type="cellIs" dxfId="441" priority="609" stopIfTrue="1" operator="greaterThan">
      <formula>Z105</formula>
    </cfRule>
  </conditionalFormatting>
  <conditionalFormatting sqref="Y115">
    <cfRule type="expression" dxfId="440" priority="1078" stopIfTrue="1">
      <formula>SUM(AA116)&gt;0</formula>
    </cfRule>
  </conditionalFormatting>
  <conditionalFormatting sqref="Y116">
    <cfRule type="expression" dxfId="439" priority="1077" stopIfTrue="1">
      <formula>SUM(AA116)&gt;0</formula>
    </cfRule>
  </conditionalFormatting>
  <conditionalFormatting sqref="Y120">
    <cfRule type="cellIs" dxfId="438" priority="678" stopIfTrue="1" operator="greaterThan">
      <formula>Z120</formula>
    </cfRule>
    <cfRule type="cellIs" dxfId="437" priority="679" stopIfTrue="1" operator="lessThan">
      <formula>F121</formula>
    </cfRule>
  </conditionalFormatting>
  <conditionalFormatting sqref="Y126">
    <cfRule type="cellIs" dxfId="436" priority="680" stopIfTrue="1" operator="greaterThan">
      <formula>Z126</formula>
    </cfRule>
    <cfRule type="cellIs" dxfId="435" priority="681" stopIfTrue="1" operator="lessThan">
      <formula>F127</formula>
    </cfRule>
  </conditionalFormatting>
  <conditionalFormatting sqref="Y138">
    <cfRule type="cellIs" dxfId="434" priority="683" stopIfTrue="1" operator="lessThan">
      <formula>F139</formula>
    </cfRule>
    <cfRule type="cellIs" dxfId="433" priority="682" stopIfTrue="1" operator="greaterThan">
      <formula>Z138</formula>
    </cfRule>
  </conditionalFormatting>
  <conditionalFormatting sqref="Y143">
    <cfRule type="expression" dxfId="432" priority="9" stopIfTrue="1">
      <formula>SUM(AA144)&gt;0</formula>
    </cfRule>
  </conditionalFormatting>
  <conditionalFormatting sqref="Y144">
    <cfRule type="expression" dxfId="431" priority="8" stopIfTrue="1">
      <formula>SUM(AA144)&gt;0</formula>
    </cfRule>
  </conditionalFormatting>
  <conditionalFormatting sqref="Y147">
    <cfRule type="cellIs" dxfId="430" priority="685" stopIfTrue="1" operator="lessThan">
      <formula>F148</formula>
    </cfRule>
    <cfRule type="cellIs" dxfId="429" priority="684" stopIfTrue="1" operator="greaterThan">
      <formula>Z147</formula>
    </cfRule>
  </conditionalFormatting>
  <conditionalFormatting sqref="Y151">
    <cfRule type="cellIs" dxfId="428" priority="686" stopIfTrue="1" operator="greaterThan">
      <formula>Z151</formula>
    </cfRule>
    <cfRule type="cellIs" dxfId="427" priority="687" stopIfTrue="1" operator="lessThan">
      <formula>F152</formula>
    </cfRule>
  </conditionalFormatting>
  <conditionalFormatting sqref="Y160">
    <cfRule type="cellIs" dxfId="426" priority="689" stopIfTrue="1" operator="lessThan">
      <formula>F161</formula>
    </cfRule>
    <cfRule type="cellIs" dxfId="425" priority="688" stopIfTrue="1" operator="greaterThan">
      <formula>Z160</formula>
    </cfRule>
  </conditionalFormatting>
  <conditionalFormatting sqref="Y169">
    <cfRule type="cellIs" dxfId="424" priority="317" stopIfTrue="1" operator="lessThan">
      <formula>F170</formula>
    </cfRule>
    <cfRule type="cellIs" dxfId="423" priority="316" stopIfTrue="1" operator="greaterThan">
      <formula>Z169</formula>
    </cfRule>
  </conditionalFormatting>
  <conditionalFormatting sqref="Y189">
    <cfRule type="cellIs" dxfId="422" priority="690" stopIfTrue="1" operator="greaterThan">
      <formula>Z189</formula>
    </cfRule>
    <cfRule type="cellIs" dxfId="421" priority="691" stopIfTrue="1" operator="lessThan">
      <formula>F190</formula>
    </cfRule>
  </conditionalFormatting>
  <conditionalFormatting sqref="Y198">
    <cfRule type="cellIs" dxfId="420" priority="693" stopIfTrue="1" operator="lessThan">
      <formula>F199</formula>
    </cfRule>
    <cfRule type="cellIs" dxfId="419" priority="692" stopIfTrue="1" operator="greaterThan">
      <formula>Z198</formula>
    </cfRule>
  </conditionalFormatting>
  <conditionalFormatting sqref="Y205">
    <cfRule type="expression" dxfId="418" priority="994" stopIfTrue="1">
      <formula>SUM(AA207:AA210)&gt;0</formula>
    </cfRule>
  </conditionalFormatting>
  <conditionalFormatting sqref="Y207:Y210">
    <cfRule type="expression" dxfId="417" priority="995" stopIfTrue="1">
      <formula>AA207&gt;0</formula>
    </cfRule>
  </conditionalFormatting>
  <conditionalFormatting sqref="Y211">
    <cfRule type="cellIs" dxfId="416" priority="694" stopIfTrue="1" operator="greaterThan">
      <formula>Z211</formula>
    </cfRule>
    <cfRule type="cellIs" dxfId="415" priority="695" stopIfTrue="1" operator="lessThan">
      <formula>F212</formula>
    </cfRule>
  </conditionalFormatting>
  <conditionalFormatting sqref="Y219">
    <cfRule type="cellIs" dxfId="414" priority="696" stopIfTrue="1" operator="greaterThan">
      <formula>Z219</formula>
    </cfRule>
    <cfRule type="cellIs" dxfId="413" priority="697" stopIfTrue="1" operator="lessThan">
      <formula>F220</formula>
    </cfRule>
  </conditionalFormatting>
  <conditionalFormatting sqref="Y224">
    <cfRule type="cellIs" dxfId="412" priority="699" stopIfTrue="1" operator="lessThan">
      <formula>F225</formula>
    </cfRule>
    <cfRule type="cellIs" dxfId="411" priority="698" stopIfTrue="1" operator="greaterThan">
      <formula>Z224</formula>
    </cfRule>
  </conditionalFormatting>
  <conditionalFormatting sqref="Y232">
    <cfRule type="cellIs" dxfId="410" priority="86" stopIfTrue="1" operator="lessThan">
      <formula>F233</formula>
    </cfRule>
    <cfRule type="cellIs" dxfId="409" priority="85" stopIfTrue="1" operator="greaterThan">
      <formula>Z232</formula>
    </cfRule>
  </conditionalFormatting>
  <conditionalFormatting sqref="Y257">
    <cfRule type="cellIs" dxfId="408" priority="701" stopIfTrue="1" operator="lessThan">
      <formula>F258</formula>
    </cfRule>
    <cfRule type="cellIs" dxfId="407" priority="700" stopIfTrue="1" operator="greaterThan">
      <formula>Z257</formula>
    </cfRule>
  </conditionalFormatting>
  <conditionalFormatting sqref="Y279 Y293">
    <cfRule type="cellIs" dxfId="406" priority="603" stopIfTrue="1" operator="lessThan">
      <formula>F280</formula>
    </cfRule>
    <cfRule type="cellIs" dxfId="405" priority="602" stopIfTrue="1" operator="greaterThan">
      <formula>Z279</formula>
    </cfRule>
  </conditionalFormatting>
  <conditionalFormatting sqref="Y298">
    <cfRule type="cellIs" dxfId="404" priority="707" stopIfTrue="1" operator="lessThan">
      <formula>F299</formula>
    </cfRule>
    <cfRule type="cellIs" dxfId="403" priority="706" stopIfTrue="1" operator="greaterThan">
      <formula>Z298</formula>
    </cfRule>
  </conditionalFormatting>
  <conditionalFormatting sqref="Y306 Y376">
    <cfRule type="cellIs" dxfId="402" priority="533" stopIfTrue="1" operator="lessThan">
      <formula>F307</formula>
    </cfRule>
    <cfRule type="cellIs" dxfId="401" priority="532" stopIfTrue="1" operator="greaterThan">
      <formula>Z306</formula>
    </cfRule>
  </conditionalFormatting>
  <conditionalFormatting sqref="Y322">
    <cfRule type="expression" dxfId="400" priority="517" stopIfTrue="1">
      <formula>SUM(AA323)&gt;0</formula>
    </cfRule>
  </conditionalFormatting>
  <conditionalFormatting sqref="Y323">
    <cfRule type="expression" dxfId="399" priority="516" stopIfTrue="1">
      <formula>SUM(AA323)&gt;0</formula>
    </cfRule>
  </conditionalFormatting>
  <conditionalFormatting sqref="Y389">
    <cfRule type="cellIs" dxfId="398" priority="187" stopIfTrue="1" operator="lessThan">
      <formula>F390</formula>
    </cfRule>
    <cfRule type="cellIs" dxfId="397" priority="186" stopIfTrue="1" operator="greaterThan">
      <formula>Z389</formula>
    </cfRule>
  </conditionalFormatting>
  <conditionalFormatting sqref="Y393">
    <cfRule type="cellIs" dxfId="396" priority="712" stopIfTrue="1" operator="greaterThan">
      <formula>Z393</formula>
    </cfRule>
    <cfRule type="cellIs" dxfId="395" priority="713" stopIfTrue="1" operator="lessThan">
      <formula>F394</formula>
    </cfRule>
  </conditionalFormatting>
  <conditionalFormatting sqref="Y397">
    <cfRule type="cellIs" dxfId="394" priority="714" stopIfTrue="1" operator="greaterThan">
      <formula>Z397</formula>
    </cfRule>
    <cfRule type="cellIs" dxfId="393" priority="715" stopIfTrue="1" operator="lessThan">
      <formula>F398</formula>
    </cfRule>
  </conditionalFormatting>
  <conditionalFormatting sqref="Y401:Y402">
    <cfRule type="expression" dxfId="392" priority="27" stopIfTrue="1">
      <formula>SUM($AA$374:$AA$375)&gt;0</formula>
    </cfRule>
  </conditionalFormatting>
  <conditionalFormatting sqref="Y404:Y405">
    <cfRule type="expression" dxfId="391" priority="26" stopIfTrue="1">
      <formula>AA404&gt;0</formula>
    </cfRule>
  </conditionalFormatting>
  <conditionalFormatting sqref="Y406 Y408:Y409">
    <cfRule type="expression" dxfId="390" priority="30" stopIfTrue="1">
      <formula>$AA$377&gt;0</formula>
    </cfRule>
  </conditionalFormatting>
  <conditionalFormatting sqref="Y410">
    <cfRule type="expression" dxfId="389" priority="1587" stopIfTrue="1">
      <formula>#REF!&gt;0</formula>
    </cfRule>
  </conditionalFormatting>
  <conditionalFormatting sqref="Y411">
    <cfRule type="cellIs" dxfId="388" priority="408" stopIfTrue="1" operator="lessThan">
      <formula>F412</formula>
    </cfRule>
    <cfRule type="cellIs" dxfId="387" priority="407" stopIfTrue="1" operator="greaterThan">
      <formula>Z411</formula>
    </cfRule>
  </conditionalFormatting>
  <conditionalFormatting sqref="Y416">
    <cfRule type="cellIs" dxfId="386" priority="718" stopIfTrue="1" operator="greaterThan">
      <formula>Z416</formula>
    </cfRule>
    <cfRule type="cellIs" dxfId="385" priority="719" stopIfTrue="1" operator="lessThan">
      <formula>F417</formula>
    </cfRule>
  </conditionalFormatting>
  <conditionalFormatting sqref="Y429">
    <cfRule type="cellIs" dxfId="384" priority="720" stopIfTrue="1" operator="greaterThan">
      <formula>Z429</formula>
    </cfRule>
    <cfRule type="cellIs" dxfId="383" priority="721" stopIfTrue="1" operator="lessThan">
      <formula>F430</formula>
    </cfRule>
  </conditionalFormatting>
  <conditionalFormatting sqref="Y434">
    <cfRule type="cellIs" dxfId="382" priority="155" stopIfTrue="1" operator="greaterThan">
      <formula>Z434</formula>
    </cfRule>
    <cfRule type="cellIs" dxfId="381" priority="156" stopIfTrue="1" operator="lessThan">
      <formula>F435</formula>
    </cfRule>
  </conditionalFormatting>
  <conditionalFormatting sqref="Y438">
    <cfRule type="expression" dxfId="380" priority="863" stopIfTrue="1">
      <formula>SUM(AA439:AA440)&gt;0</formula>
    </cfRule>
  </conditionalFormatting>
  <conditionalFormatting sqref="Y439:Y440">
    <cfRule type="expression" dxfId="379" priority="866" stopIfTrue="1">
      <formula>AA439&gt;0</formula>
    </cfRule>
  </conditionalFormatting>
  <conditionalFormatting sqref="Y441">
    <cfRule type="cellIs" dxfId="378" priority="722" stopIfTrue="1" operator="greaterThan">
      <formula>Z441</formula>
    </cfRule>
    <cfRule type="cellIs" dxfId="377" priority="723" stopIfTrue="1" operator="lessThan">
      <formula>F442</formula>
    </cfRule>
  </conditionalFormatting>
  <conditionalFormatting sqref="Y445">
    <cfRule type="cellIs" dxfId="376" priority="725" stopIfTrue="1" operator="lessThan">
      <formula>F446</formula>
    </cfRule>
    <cfRule type="cellIs" dxfId="375" priority="724" stopIfTrue="1" operator="greaterThan">
      <formula>Z445</formula>
    </cfRule>
  </conditionalFormatting>
  <conditionalFormatting sqref="Y454">
    <cfRule type="cellIs" dxfId="374" priority="726" stopIfTrue="1" operator="greaterThan">
      <formula>Z454</formula>
    </cfRule>
    <cfRule type="cellIs" dxfId="373" priority="727" stopIfTrue="1" operator="lessThan">
      <formula>F455</formula>
    </cfRule>
  </conditionalFormatting>
  <conditionalFormatting sqref="Y461 Y478 Y485 Y496">
    <cfRule type="cellIs" dxfId="372" priority="382" stopIfTrue="1" operator="greaterThan">
      <formula>Z461</formula>
    </cfRule>
    <cfRule type="cellIs" dxfId="371" priority="383" stopIfTrue="1" operator="lessThan">
      <formula>F462</formula>
    </cfRule>
  </conditionalFormatting>
  <conditionalFormatting sqref="Y465:Y466 Y470:Y471 Y473:Y475">
    <cfRule type="expression" dxfId="370" priority="331" stopIfTrue="1">
      <formula>$AA$477&gt;0</formula>
    </cfRule>
  </conditionalFormatting>
  <conditionalFormatting sqref="Y468">
    <cfRule type="expression" dxfId="369" priority="333" stopIfTrue="1">
      <formula>$AA$477&gt;0</formula>
    </cfRule>
  </conditionalFormatting>
  <conditionalFormatting sqref="Y477">
    <cfRule type="expression" dxfId="368" priority="390" stopIfTrue="1">
      <formula>$AA$477&gt;0</formula>
    </cfRule>
  </conditionalFormatting>
  <conditionalFormatting sqref="Y493">
    <cfRule type="expression" dxfId="367" priority="44" stopIfTrue="1">
      <formula>SUM(AA494)&gt;0</formula>
    </cfRule>
  </conditionalFormatting>
  <conditionalFormatting sqref="Y494">
    <cfRule type="expression" dxfId="366" priority="43" stopIfTrue="1">
      <formula>SUM(AA494)&gt;0</formula>
    </cfRule>
  </conditionalFormatting>
  <conditionalFormatting sqref="Y500:Y501">
    <cfRule type="expression" dxfId="365" priority="397" stopIfTrue="1">
      <formula>#REF!&gt;0</formula>
    </cfRule>
  </conditionalFormatting>
  <conditionalFormatting sqref="Y508">
    <cfRule type="expression" dxfId="364" priority="351" stopIfTrue="1">
      <formula>SUM(AA509:AA510)&gt;0</formula>
    </cfRule>
  </conditionalFormatting>
  <conditionalFormatting sqref="Y509">
    <cfRule type="expression" dxfId="363" priority="350" stopIfTrue="1">
      <formula>AA509&gt;0</formula>
    </cfRule>
  </conditionalFormatting>
  <conditionalFormatting sqref="Y510">
    <cfRule type="expression" dxfId="362" priority="349" stopIfTrue="1">
      <formula>AA510&gt;0</formula>
    </cfRule>
  </conditionalFormatting>
  <conditionalFormatting sqref="Y511">
    <cfRule type="cellIs" dxfId="361" priority="403" stopIfTrue="1" operator="lessThan">
      <formula>F512</formula>
    </cfRule>
    <cfRule type="cellIs" dxfId="360" priority="402" stopIfTrue="1" operator="greaterThan">
      <formula>Z511</formula>
    </cfRule>
    <cfRule type="expression" dxfId="359" priority="401" stopIfTrue="1">
      <formula>X500="na"</formula>
    </cfRule>
  </conditionalFormatting>
  <conditionalFormatting sqref="Y515">
    <cfRule type="expression" dxfId="358" priority="939" stopIfTrue="1">
      <formula>AA516&gt;0</formula>
    </cfRule>
  </conditionalFormatting>
  <conditionalFormatting sqref="Y516">
    <cfRule type="expression" dxfId="357" priority="958" stopIfTrue="1">
      <formula>AA516&gt;0</formula>
    </cfRule>
  </conditionalFormatting>
  <conditionalFormatting sqref="Y517">
    <cfRule type="expression" dxfId="356" priority="938" stopIfTrue="1">
      <formula>AA518&gt;0</formula>
    </cfRule>
  </conditionalFormatting>
  <conditionalFormatting sqref="Y518">
    <cfRule type="expression" dxfId="355" priority="940" stopIfTrue="1">
      <formula>AA518&gt;0</formula>
    </cfRule>
  </conditionalFormatting>
  <conditionalFormatting sqref="Y519">
    <cfRule type="expression" dxfId="354" priority="937" stopIfTrue="1">
      <formula>AA520&gt;0</formula>
    </cfRule>
  </conditionalFormatting>
  <conditionalFormatting sqref="Y520">
    <cfRule type="expression" dxfId="353" priority="928" stopIfTrue="1">
      <formula>AA520&gt;0</formula>
    </cfRule>
  </conditionalFormatting>
  <conditionalFormatting sqref="Y521">
    <cfRule type="expression" dxfId="352" priority="936" stopIfTrue="1">
      <formula>AA522&gt;0</formula>
    </cfRule>
  </conditionalFormatting>
  <conditionalFormatting sqref="Y522">
    <cfRule type="expression" dxfId="351" priority="922" stopIfTrue="1">
      <formula>AA522&gt;0</formula>
    </cfRule>
  </conditionalFormatting>
  <conditionalFormatting sqref="Y523">
    <cfRule type="expression" dxfId="350" priority="935" stopIfTrue="1">
      <formula>AA524&gt;0</formula>
    </cfRule>
  </conditionalFormatting>
  <conditionalFormatting sqref="Y524">
    <cfRule type="expression" dxfId="349" priority="916" stopIfTrue="1">
      <formula>AA524&gt;0</formula>
    </cfRule>
  </conditionalFormatting>
  <conditionalFormatting sqref="Y525">
    <cfRule type="expression" dxfId="348" priority="934" stopIfTrue="1">
      <formula>AA526&gt;0</formula>
    </cfRule>
  </conditionalFormatting>
  <conditionalFormatting sqref="Y526">
    <cfRule type="expression" dxfId="347" priority="910" stopIfTrue="1">
      <formula>AA526&gt;0</formula>
    </cfRule>
  </conditionalFormatting>
  <conditionalFormatting sqref="Y529">
    <cfRule type="cellIs" dxfId="346" priority="739" stopIfTrue="1" operator="lessThan">
      <formula>F530</formula>
    </cfRule>
    <cfRule type="cellIs" dxfId="345" priority="738" stopIfTrue="1" operator="greaterThan">
      <formula>Z529</formula>
    </cfRule>
  </conditionalFormatting>
  <conditionalFormatting sqref="Y540">
    <cfRule type="cellIs" dxfId="344" priority="741" stopIfTrue="1" operator="lessThan">
      <formula>F541</formula>
    </cfRule>
    <cfRule type="cellIs" dxfId="343" priority="740" stopIfTrue="1" operator="greaterThan">
      <formula>Z540</formula>
    </cfRule>
  </conditionalFormatting>
  <conditionalFormatting sqref="Y551">
    <cfRule type="expression" dxfId="342" priority="1523" stopIfTrue="1">
      <formula>SUM($AA$552:$AA$552)&gt;0</formula>
    </cfRule>
  </conditionalFormatting>
  <conditionalFormatting sqref="Y552">
    <cfRule type="expression" dxfId="341" priority="1524" stopIfTrue="1">
      <formula>SUM($AA$552:$AA$552)&gt;0</formula>
    </cfRule>
  </conditionalFormatting>
  <conditionalFormatting sqref="Y553">
    <cfRule type="cellIs" dxfId="340" priority="742" stopIfTrue="1" operator="greaterThan">
      <formula>Z553</formula>
    </cfRule>
    <cfRule type="cellIs" dxfId="339" priority="743" stopIfTrue="1" operator="lessThan">
      <formula>F554</formula>
    </cfRule>
  </conditionalFormatting>
  <conditionalFormatting sqref="Y560">
    <cfRule type="expression" dxfId="338" priority="900" stopIfTrue="1">
      <formula>AA561&gt;0</formula>
    </cfRule>
  </conditionalFormatting>
  <conditionalFormatting sqref="Y561">
    <cfRule type="expression" dxfId="337" priority="903" stopIfTrue="1">
      <formula>AA561&gt;0</formula>
    </cfRule>
  </conditionalFormatting>
  <conditionalFormatting sqref="Y563">
    <cfRule type="cellIs" dxfId="336" priority="744" stopIfTrue="1" operator="greaterThan">
      <formula>Z563</formula>
    </cfRule>
    <cfRule type="cellIs" dxfId="335" priority="745" stopIfTrue="1" operator="lessThan">
      <formula>F564</formula>
    </cfRule>
  </conditionalFormatting>
  <conditionalFormatting sqref="Y567">
    <cfRule type="expression" dxfId="334" priority="1513" stopIfTrue="1">
      <formula>SUM(AA571:AA573)&gt;0</formula>
    </cfRule>
  </conditionalFormatting>
  <conditionalFormatting sqref="Y568">
    <cfRule type="expression" dxfId="333" priority="1514" stopIfTrue="1">
      <formula>SUM(AA571:AA573)&gt;0</formula>
    </cfRule>
  </conditionalFormatting>
  <conditionalFormatting sqref="Y569">
    <cfRule type="expression" dxfId="332" priority="1465" stopIfTrue="1">
      <formula>SUM(AA571:AA573)&gt;0</formula>
    </cfRule>
  </conditionalFormatting>
  <conditionalFormatting sqref="Y571:Y573">
    <cfRule type="expression" dxfId="331" priority="1512" stopIfTrue="1">
      <formula>AA571&gt;0</formula>
    </cfRule>
  </conditionalFormatting>
  <conditionalFormatting sqref="Y578">
    <cfRule type="cellIs" dxfId="330" priority="747" stopIfTrue="1" operator="lessThan">
      <formula>F579</formula>
    </cfRule>
    <cfRule type="cellIs" dxfId="329" priority="746" stopIfTrue="1" operator="greaterThan">
      <formula>Z578</formula>
    </cfRule>
  </conditionalFormatting>
  <conditionalFormatting sqref="Y583">
    <cfRule type="cellIs" dxfId="328" priority="749" stopIfTrue="1" operator="lessThan">
      <formula>F584</formula>
    </cfRule>
    <cfRule type="cellIs" dxfId="327" priority="748" stopIfTrue="1" operator="greaterThan">
      <formula>Z583</formula>
    </cfRule>
  </conditionalFormatting>
  <conditionalFormatting sqref="Y591">
    <cfRule type="cellIs" dxfId="326" priority="750" stopIfTrue="1" operator="greaterThan">
      <formula>Z591</formula>
    </cfRule>
    <cfRule type="cellIs" dxfId="325" priority="751" stopIfTrue="1" operator="lessThan">
      <formula>F592</formula>
    </cfRule>
  </conditionalFormatting>
  <conditionalFormatting sqref="Y595">
    <cfRule type="expression" dxfId="324" priority="1519" stopIfTrue="1">
      <formula>SUM($AA$597:$AA$599)&gt;0</formula>
    </cfRule>
  </conditionalFormatting>
  <conditionalFormatting sqref="Y597:Y599">
    <cfRule type="expression" dxfId="323" priority="1520" stopIfTrue="1">
      <formula>SUM($AA$597:$AA$599)&gt;0</formula>
    </cfRule>
  </conditionalFormatting>
  <conditionalFormatting sqref="Y600">
    <cfRule type="cellIs" dxfId="322" priority="753" stopIfTrue="1" operator="lessThan">
      <formula>F601</formula>
    </cfRule>
    <cfRule type="cellIs" dxfId="321" priority="752" stopIfTrue="1" operator="greaterThan">
      <formula>Z600</formula>
    </cfRule>
  </conditionalFormatting>
  <conditionalFormatting sqref="Y611">
    <cfRule type="cellIs" dxfId="320" priority="754" stopIfTrue="1" operator="greaterThan">
      <formula>Z611</formula>
    </cfRule>
    <cfRule type="cellIs" dxfId="319" priority="755" stopIfTrue="1" operator="lessThan">
      <formula>F612</formula>
    </cfRule>
  </conditionalFormatting>
  <conditionalFormatting sqref="Y619">
    <cfRule type="expression" dxfId="318" priority="1070" stopIfTrue="1">
      <formula>AA621&gt;0</formula>
    </cfRule>
  </conditionalFormatting>
  <conditionalFormatting sqref="Y620">
    <cfRule type="expression" dxfId="317" priority="1065" stopIfTrue="1">
      <formula>AA621&gt;0</formula>
    </cfRule>
  </conditionalFormatting>
  <conditionalFormatting sqref="Y621">
    <cfRule type="expression" dxfId="316" priority="1064" stopIfTrue="1">
      <formula>SUM(AA621)&gt;0</formula>
    </cfRule>
  </conditionalFormatting>
  <conditionalFormatting sqref="Y626">
    <cfRule type="cellIs" dxfId="315" priority="757" stopIfTrue="1" operator="lessThan">
      <formula>F627</formula>
    </cfRule>
    <cfRule type="cellIs" dxfId="314" priority="756" stopIfTrue="1" operator="greaterThan">
      <formula>Z626</formula>
    </cfRule>
  </conditionalFormatting>
  <conditionalFormatting sqref="Y635">
    <cfRule type="cellIs" dxfId="313" priority="758" stopIfTrue="1" operator="greaterThan">
      <formula>Z635</formula>
    </cfRule>
    <cfRule type="cellIs" dxfId="312" priority="759" stopIfTrue="1" operator="lessThan">
      <formula>F636</formula>
    </cfRule>
  </conditionalFormatting>
  <conditionalFormatting sqref="Y650">
    <cfRule type="cellIs" dxfId="311" priority="1452" stopIfTrue="1" operator="greaterThan">
      <formula>Z650</formula>
    </cfRule>
    <cfRule type="cellIs" dxfId="310" priority="1453" stopIfTrue="1" operator="lessThan">
      <formula>F651</formula>
    </cfRule>
  </conditionalFormatting>
  <conditionalFormatting sqref="Y664">
    <cfRule type="cellIs" dxfId="309" priority="761" stopIfTrue="1" operator="lessThan">
      <formula>F665</formula>
    </cfRule>
    <cfRule type="cellIs" dxfId="308" priority="760" stopIfTrue="1" operator="greaterThan">
      <formula>Z664</formula>
    </cfRule>
  </conditionalFormatting>
  <conditionalFormatting sqref="AB6:AB15 AB85 AB116:AB119 AB614:AB619 AB621:AB625">
    <cfRule type="expression" dxfId="307" priority="827" stopIfTrue="1">
      <formula>AA6=0</formula>
    </cfRule>
  </conditionalFormatting>
  <conditionalFormatting sqref="AB19">
    <cfRule type="expression" dxfId="306" priority="1427" stopIfTrue="1">
      <formula>AA19=0</formula>
    </cfRule>
    <cfRule type="expression" dxfId="305" priority="1426" stopIfTrue="1">
      <formula>SUM($AA$20)&gt;0</formula>
    </cfRule>
  </conditionalFormatting>
  <conditionalFormatting sqref="AB20">
    <cfRule type="expression" dxfId="304" priority="1428" stopIfTrue="1">
      <formula>SUM($AA$19)&gt;0</formula>
    </cfRule>
    <cfRule type="expression" dxfId="303" priority="1429" stopIfTrue="1">
      <formula>AA20=0</formula>
    </cfRule>
  </conditionalFormatting>
  <conditionalFormatting sqref="AB24:AB25">
    <cfRule type="expression" dxfId="302" priority="639" stopIfTrue="1">
      <formula>AA24=0</formula>
    </cfRule>
  </conditionalFormatting>
  <conditionalFormatting sqref="AB25">
    <cfRule type="expression" dxfId="301" priority="638" stopIfTrue="1">
      <formula>AA27&gt;0</formula>
    </cfRule>
  </conditionalFormatting>
  <conditionalFormatting sqref="AB26">
    <cfRule type="expression" dxfId="300" priority="640" stopIfTrue="1">
      <formula>AA27&gt;0</formula>
    </cfRule>
    <cfRule type="expression" dxfId="299" priority="641" stopIfTrue="1">
      <formula>AA26=0</formula>
    </cfRule>
  </conditionalFormatting>
  <conditionalFormatting sqref="AB27">
    <cfRule type="expression" dxfId="298" priority="642" stopIfTrue="1">
      <formula>SUM(AA25:AA26)&gt;0</formula>
    </cfRule>
  </conditionalFormatting>
  <conditionalFormatting sqref="AB27:AB28">
    <cfRule type="expression" dxfId="297" priority="643" stopIfTrue="1">
      <formula>AA27=0</formula>
    </cfRule>
  </conditionalFormatting>
  <conditionalFormatting sqref="AB32:AB35">
    <cfRule type="expression" dxfId="296" priority="1379" stopIfTrue="1">
      <formula>AA32=0</formula>
    </cfRule>
  </conditionalFormatting>
  <conditionalFormatting sqref="AB39:AB40">
    <cfRule type="expression" dxfId="295" priority="615" stopIfTrue="1">
      <formula>AA39=0</formula>
    </cfRule>
  </conditionalFormatting>
  <conditionalFormatting sqref="AB44:AB51">
    <cfRule type="expression" dxfId="294" priority="824" stopIfTrue="1">
      <formula>AA44=0</formula>
    </cfRule>
  </conditionalFormatting>
  <conditionalFormatting sqref="AB55:AB65">
    <cfRule type="expression" dxfId="293" priority="280" stopIfTrue="1">
      <formula>AA55=0</formula>
    </cfRule>
  </conditionalFormatting>
  <conditionalFormatting sqref="AB70:AB73">
    <cfRule type="expression" dxfId="292" priority="823" stopIfTrue="1">
      <formula>AA70=0</formula>
    </cfRule>
  </conditionalFormatting>
  <conditionalFormatting sqref="AB75:AB78">
    <cfRule type="expression" dxfId="291" priority="822" stopIfTrue="1">
      <formula>AA75=0</formula>
    </cfRule>
  </conditionalFormatting>
  <conditionalFormatting sqref="AB82:AB83">
    <cfRule type="expression" dxfId="290" priority="624" stopIfTrue="1">
      <formula>AA82=0</formula>
    </cfRule>
  </conditionalFormatting>
  <conditionalFormatting sqref="AB90:AB94 AB97:AB99 AB101:AB102 AB104">
    <cfRule type="expression" dxfId="289" priority="608" stopIfTrue="1">
      <formula>AA90=0</formula>
    </cfRule>
  </conditionalFormatting>
  <conditionalFormatting sqref="AB109:AB115">
    <cfRule type="expression" dxfId="288" priority="1080" stopIfTrue="1">
      <formula>AA109=0</formula>
    </cfRule>
  </conditionalFormatting>
  <conditionalFormatting sqref="AB115">
    <cfRule type="expression" dxfId="287" priority="1079" stopIfTrue="1">
      <formula>AA116&gt;0</formula>
    </cfRule>
  </conditionalFormatting>
  <conditionalFormatting sqref="AB116">
    <cfRule type="expression" dxfId="286" priority="1081" stopIfTrue="1">
      <formula>AA115&gt;0</formula>
    </cfRule>
  </conditionalFormatting>
  <conditionalFormatting sqref="AB124:AB125">
    <cfRule type="expression" dxfId="285" priority="821" stopIfTrue="1">
      <formula>AA124=0</formula>
    </cfRule>
  </conditionalFormatting>
  <conditionalFormatting sqref="AB130:AB137">
    <cfRule type="expression" dxfId="284" priority="1140" stopIfTrue="1">
      <formula>AA130=0</formula>
    </cfRule>
  </conditionalFormatting>
  <conditionalFormatting sqref="AB141:AB143">
    <cfRule type="expression" dxfId="283" priority="11" stopIfTrue="1">
      <formula>AA141=0</formula>
    </cfRule>
  </conditionalFormatting>
  <conditionalFormatting sqref="AB143">
    <cfRule type="expression" dxfId="282" priority="10" stopIfTrue="1">
      <formula>AA144&gt;0</formula>
    </cfRule>
  </conditionalFormatting>
  <conditionalFormatting sqref="AB143:AB144">
    <cfRule type="expression" dxfId="281" priority="7">
      <formula>SUM($AA$136:$AA$137)&gt;0</formula>
    </cfRule>
  </conditionalFormatting>
  <conditionalFormatting sqref="AB144">
    <cfRule type="expression" dxfId="280" priority="12" stopIfTrue="1">
      <formula>AA143&gt;0</formula>
    </cfRule>
  </conditionalFormatting>
  <conditionalFormatting sqref="AB144:AB146">
    <cfRule type="expression" dxfId="279" priority="16" stopIfTrue="1">
      <formula>AA144=0</formula>
    </cfRule>
  </conditionalFormatting>
  <conditionalFormatting sqref="AB150">
    <cfRule type="expression" dxfId="278" priority="820" stopIfTrue="1">
      <formula>AA150=0</formula>
    </cfRule>
  </conditionalFormatting>
  <conditionalFormatting sqref="AB155:AB159">
    <cfRule type="expression" dxfId="277" priority="819" stopIfTrue="1">
      <formula>AA155=0</formula>
    </cfRule>
  </conditionalFormatting>
  <conditionalFormatting sqref="AB163:AB168">
    <cfRule type="expression" dxfId="276" priority="320" stopIfTrue="1">
      <formula>AA163=0</formula>
    </cfRule>
  </conditionalFormatting>
  <conditionalFormatting sqref="AB173:AB175">
    <cfRule type="expression" dxfId="275" priority="263" stopIfTrue="1">
      <formula>AA173=0</formula>
    </cfRule>
  </conditionalFormatting>
  <conditionalFormatting sqref="AB178">
    <cfRule type="expression" dxfId="274" priority="270" stopIfTrue="1">
      <formula>AA178=0</formula>
    </cfRule>
  </conditionalFormatting>
  <conditionalFormatting sqref="AB180">
    <cfRule type="expression" dxfId="273" priority="269" stopIfTrue="1">
      <formula>AA180=0</formula>
    </cfRule>
  </conditionalFormatting>
  <conditionalFormatting sqref="AB182">
    <cfRule type="expression" dxfId="272" priority="268" stopIfTrue="1">
      <formula>AA182=0</formula>
    </cfRule>
  </conditionalFormatting>
  <conditionalFormatting sqref="AB184:AB185">
    <cfRule type="expression" dxfId="271" priority="251" stopIfTrue="1">
      <formula>AA184=0</formula>
    </cfRule>
  </conditionalFormatting>
  <conditionalFormatting sqref="AB187:AB188">
    <cfRule type="expression" dxfId="270" priority="259" stopIfTrue="1">
      <formula>AA187=0</formula>
    </cfRule>
  </conditionalFormatting>
  <conditionalFormatting sqref="AB193:AB197">
    <cfRule type="expression" dxfId="269" priority="817" stopIfTrue="1">
      <formula>AA193=0</formula>
    </cfRule>
  </conditionalFormatting>
  <conditionalFormatting sqref="AB201:AB204">
    <cfRule type="expression" dxfId="268" priority="816" stopIfTrue="1">
      <formula>AA201=0</formula>
    </cfRule>
  </conditionalFormatting>
  <conditionalFormatting sqref="AB205">
    <cfRule type="expression" dxfId="267" priority="992" stopIfTrue="1">
      <formula>SUM($AA$205:$AA$210)&gt;0</formula>
    </cfRule>
    <cfRule type="expression" dxfId="266" priority="993" stopIfTrue="1">
      <formula>AA205=0</formula>
    </cfRule>
  </conditionalFormatting>
  <conditionalFormatting sqref="AB207">
    <cfRule type="expression" dxfId="265" priority="1004" stopIfTrue="1">
      <formula>AA207=0</formula>
    </cfRule>
    <cfRule type="expression" dxfId="264" priority="1003" stopIfTrue="1">
      <formula>SUM(AA205:AA207)&gt;0</formula>
    </cfRule>
  </conditionalFormatting>
  <conditionalFormatting sqref="AB208">
    <cfRule type="expression" dxfId="263" priority="815" stopIfTrue="1">
      <formula>AA208=0</formula>
    </cfRule>
    <cfRule type="expression" dxfId="262" priority="814" stopIfTrue="1">
      <formula>SUM(AA205,AA208)&gt;0</formula>
    </cfRule>
  </conditionalFormatting>
  <conditionalFormatting sqref="AB209:AB210">
    <cfRule type="expression" dxfId="261" priority="810" stopIfTrue="1">
      <formula>SUM($AA$205,AA209)&gt;0</formula>
    </cfRule>
    <cfRule type="expression" dxfId="260" priority="811" stopIfTrue="1">
      <formula>AA209=0</formula>
    </cfRule>
  </conditionalFormatting>
  <conditionalFormatting sqref="AB214:AB218">
    <cfRule type="expression" dxfId="259" priority="809" stopIfTrue="1">
      <formula>AA214=0</formula>
    </cfRule>
  </conditionalFormatting>
  <conditionalFormatting sqref="AB222:AB223">
    <cfRule type="expression" dxfId="258" priority="808" stopIfTrue="1">
      <formula>AA222=0</formula>
    </cfRule>
  </conditionalFormatting>
  <conditionalFormatting sqref="AB228:AB231">
    <cfRule type="expression" dxfId="257" priority="69" stopIfTrue="1">
      <formula>AA228=0</formula>
    </cfRule>
  </conditionalFormatting>
  <conditionalFormatting sqref="AB236:AB237">
    <cfRule type="expression" dxfId="256" priority="202" stopIfTrue="1">
      <formula>AA236=0</formula>
    </cfRule>
  </conditionalFormatting>
  <conditionalFormatting sqref="AB240">
    <cfRule type="expression" dxfId="255" priority="194" stopIfTrue="1">
      <formula>AA240=0</formula>
    </cfRule>
  </conditionalFormatting>
  <conditionalFormatting sqref="AB242">
    <cfRule type="expression" dxfId="254" priority="238" stopIfTrue="1">
      <formula>AA242=0</formula>
    </cfRule>
  </conditionalFormatting>
  <conditionalFormatting sqref="AB244:AB245">
    <cfRule type="expression" dxfId="253" priority="190" stopIfTrue="1">
      <formula>AA244=0</formula>
    </cfRule>
  </conditionalFormatting>
  <conditionalFormatting sqref="AB247:AB252">
    <cfRule type="expression" dxfId="252" priority="3" stopIfTrue="1">
      <formula>AA247=0</formula>
    </cfRule>
  </conditionalFormatting>
  <conditionalFormatting sqref="AB254:AB256">
    <cfRule type="expression" dxfId="251" priority="198" stopIfTrue="1">
      <formula>AA254=0</formula>
    </cfRule>
  </conditionalFormatting>
  <conditionalFormatting sqref="AB261">
    <cfRule type="expression" dxfId="250" priority="543" stopIfTrue="1">
      <formula>AA261=0</formula>
    </cfRule>
  </conditionalFormatting>
  <conditionalFormatting sqref="AB263">
    <cfRule type="expression" dxfId="249" priority="542" stopIfTrue="1">
      <formula>AA263=0</formula>
    </cfRule>
  </conditionalFormatting>
  <conditionalFormatting sqref="AB265:AB267">
    <cfRule type="expression" dxfId="248" priority="601" stopIfTrue="1">
      <formula>AA265=0</formula>
    </cfRule>
    <cfRule type="expression" dxfId="247" priority="539" stopIfTrue="1">
      <formula>SUM($AA$265:$AA$267)&gt;0</formula>
    </cfRule>
  </conditionalFormatting>
  <conditionalFormatting sqref="AB269">
    <cfRule type="expression" dxfId="246" priority="595" stopIfTrue="1">
      <formula>AA269=0</formula>
    </cfRule>
  </conditionalFormatting>
  <conditionalFormatting sqref="AB272:AB274">
    <cfRule type="expression" dxfId="245" priority="581" stopIfTrue="1">
      <formula>AA272=0</formula>
    </cfRule>
  </conditionalFormatting>
  <conditionalFormatting sqref="AB276:AB278">
    <cfRule type="expression" dxfId="244" priority="568" stopIfTrue="1">
      <formula>AA276=0</formula>
    </cfRule>
  </conditionalFormatting>
  <conditionalFormatting sqref="AB283">
    <cfRule type="expression" dxfId="243" priority="541" stopIfTrue="1">
      <formula>AA283=0</formula>
    </cfRule>
  </conditionalFormatting>
  <conditionalFormatting sqref="AB285">
    <cfRule type="expression" dxfId="242" priority="540" stopIfTrue="1">
      <formula>AA285=0</formula>
    </cfRule>
  </conditionalFormatting>
  <conditionalFormatting sqref="AB288:AB292">
    <cfRule type="expression" dxfId="241" priority="544" stopIfTrue="1">
      <formula>AA288=0</formula>
    </cfRule>
  </conditionalFormatting>
  <conditionalFormatting sqref="AB296:AB297">
    <cfRule type="expression" dxfId="240" priority="805" stopIfTrue="1">
      <formula>AA296=0</formula>
    </cfRule>
  </conditionalFormatting>
  <conditionalFormatting sqref="AB301">
    <cfRule type="expression" dxfId="239" priority="472" stopIfTrue="1">
      <formula>AA301=0</formula>
    </cfRule>
  </conditionalFormatting>
  <conditionalFormatting sqref="AB303:AB305">
    <cfRule type="expression" dxfId="238" priority="434" stopIfTrue="1">
      <formula>AA303=0</formula>
    </cfRule>
    <cfRule type="expression" dxfId="237" priority="433" stopIfTrue="1">
      <formula>SUM($AA$303:$AA$305)&gt;0</formula>
    </cfRule>
  </conditionalFormatting>
  <conditionalFormatting sqref="AB310:AB312">
    <cfRule type="expression" dxfId="236" priority="468" stopIfTrue="1">
      <formula>AA310=0</formula>
    </cfRule>
  </conditionalFormatting>
  <conditionalFormatting sqref="AB315">
    <cfRule type="expression" dxfId="235" priority="467" stopIfTrue="1">
      <formula>AA315=0</formula>
    </cfRule>
  </conditionalFormatting>
  <conditionalFormatting sqref="AB317:AB321">
    <cfRule type="expression" dxfId="234" priority="432" stopIfTrue="1">
      <formula>SUM($AA$317:$AA$321)&gt;0</formula>
    </cfRule>
    <cfRule type="expression" dxfId="233" priority="466" stopIfTrue="1">
      <formula>AA317=0</formula>
    </cfRule>
  </conditionalFormatting>
  <conditionalFormatting sqref="AB322">
    <cfRule type="expression" dxfId="232" priority="519" stopIfTrue="1">
      <formula>AA322=0</formula>
    </cfRule>
    <cfRule type="expression" dxfId="231" priority="518" stopIfTrue="1">
      <formula>AA323&gt;0</formula>
    </cfRule>
  </conditionalFormatting>
  <conditionalFormatting sqref="AB323">
    <cfRule type="expression" dxfId="230" priority="520" stopIfTrue="1">
      <formula>AA322&gt;0</formula>
    </cfRule>
    <cfRule type="expression" dxfId="229" priority="521" stopIfTrue="1">
      <formula>AA323=0</formula>
    </cfRule>
  </conditionalFormatting>
  <conditionalFormatting sqref="AB325">
    <cfRule type="expression" dxfId="228" priority="511" stopIfTrue="1">
      <formula>AA325=0</formula>
    </cfRule>
  </conditionalFormatting>
  <conditionalFormatting sqref="AB327:AB335">
    <cfRule type="expression" dxfId="227" priority="438" stopIfTrue="1">
      <formula>AA327=0</formula>
    </cfRule>
    <cfRule type="expression" dxfId="226" priority="437" stopIfTrue="1">
      <formula>SUM($AA$327:$AA$335)&gt;0</formula>
    </cfRule>
  </conditionalFormatting>
  <conditionalFormatting sqref="AB336:AB337">
    <cfRule type="expression" dxfId="225" priority="436" stopIfTrue="1">
      <formula>AA336=0</formula>
    </cfRule>
  </conditionalFormatting>
  <conditionalFormatting sqref="AB339:AB347">
    <cfRule type="expression" dxfId="224" priority="429" stopIfTrue="1">
      <formula>SUM($AA$339:$AA$347)&gt;0</formula>
    </cfRule>
  </conditionalFormatting>
  <conditionalFormatting sqref="AB339:AB348">
    <cfRule type="expression" dxfId="223" priority="430" stopIfTrue="1">
      <formula>AA339=0</formula>
    </cfRule>
  </conditionalFormatting>
  <conditionalFormatting sqref="AB350">
    <cfRule type="expression" dxfId="222" priority="493" stopIfTrue="1">
      <formula>AA350=0</formula>
    </cfRule>
  </conditionalFormatting>
  <conditionalFormatting sqref="AB352:AB357">
    <cfRule type="expression" dxfId="221" priority="445" stopIfTrue="1">
      <formula>AA352=0</formula>
    </cfRule>
    <cfRule type="expression" dxfId="220" priority="426" stopIfTrue="1">
      <formula>SUM($AA$352:$AA$357)&gt;0</formula>
    </cfRule>
  </conditionalFormatting>
  <conditionalFormatting sqref="AB358">
    <cfRule type="expression" dxfId="219" priority="427" stopIfTrue="1">
      <formula>AA358=0</formula>
    </cfRule>
  </conditionalFormatting>
  <conditionalFormatting sqref="AB359">
    <cfRule type="expression" dxfId="218" priority="483" stopIfTrue="1">
      <formula>AA359=0</formula>
    </cfRule>
  </conditionalFormatting>
  <conditionalFormatting sqref="AB361:AB366">
    <cfRule type="expression" dxfId="217" priority="465" stopIfTrue="1">
      <formula>AA361=0</formula>
    </cfRule>
    <cfRule type="expression" dxfId="216" priority="424" stopIfTrue="1">
      <formula>SUM($AA$361:$AA$366)&gt;0</formula>
    </cfRule>
  </conditionalFormatting>
  <conditionalFormatting sqref="AB367">
    <cfRule type="expression" dxfId="215" priority="423" stopIfTrue="1">
      <formula>AA367=0</formula>
    </cfRule>
  </conditionalFormatting>
  <conditionalFormatting sqref="AB368">
    <cfRule type="expression" dxfId="214" priority="476" stopIfTrue="1">
      <formula>AA368=0</formula>
    </cfRule>
  </conditionalFormatting>
  <conditionalFormatting sqref="AB370:AB372">
    <cfRule type="expression" dxfId="213" priority="421" stopIfTrue="1">
      <formula>SUM($AA$370:$AA$372)&gt;0</formula>
    </cfRule>
    <cfRule type="expression" dxfId="212" priority="464" stopIfTrue="1">
      <formula>AA370=0</formula>
    </cfRule>
  </conditionalFormatting>
  <conditionalFormatting sqref="AB373:AB374">
    <cfRule type="expression" dxfId="211" priority="419" stopIfTrue="1">
      <formula>AA373=0</formula>
    </cfRule>
  </conditionalFormatting>
  <conditionalFormatting sqref="AB375">
    <cfRule type="expression" dxfId="210" priority="111" stopIfTrue="1">
      <formula>AA375=0</formula>
    </cfRule>
  </conditionalFormatting>
  <conditionalFormatting sqref="AB381">
    <cfRule type="expression" dxfId="209" priority="165" stopIfTrue="1">
      <formula>AA381=0</formula>
    </cfRule>
  </conditionalFormatting>
  <conditionalFormatting sqref="AB383">
    <cfRule type="expression" dxfId="208" priority="161" stopIfTrue="1">
      <formula>AA383=0</formula>
    </cfRule>
  </conditionalFormatting>
  <conditionalFormatting sqref="AB385">
    <cfRule type="expression" dxfId="207" priority="181" stopIfTrue="1">
      <formula>AA385=0</formula>
    </cfRule>
  </conditionalFormatting>
  <conditionalFormatting sqref="AB387:AB388">
    <cfRule type="expression" dxfId="206" priority="169" stopIfTrue="1">
      <formula>AA387=0</formula>
    </cfRule>
  </conditionalFormatting>
  <conditionalFormatting sqref="AB392">
    <cfRule type="expression" dxfId="205" priority="801" stopIfTrue="1">
      <formula>AA392=0</formula>
    </cfRule>
  </conditionalFormatting>
  <conditionalFormatting sqref="AB396">
    <cfRule type="expression" dxfId="204" priority="800" stopIfTrue="1">
      <formula>AA396=0</formula>
    </cfRule>
  </conditionalFormatting>
  <conditionalFormatting sqref="AB401">
    <cfRule type="expression" dxfId="203" priority="22">
      <formula>SUM($AA404:$AA405)&gt;0</formula>
    </cfRule>
  </conditionalFormatting>
  <conditionalFormatting sqref="AB401:AB402 AB404:AB406 AB408:AB409">
    <cfRule type="expression" dxfId="202" priority="17">
      <formula>$AA$410&gt;0</formula>
    </cfRule>
  </conditionalFormatting>
  <conditionalFormatting sqref="AB401:AB402">
    <cfRule type="expression" dxfId="201" priority="25">
      <formula>AA401=0</formula>
    </cfRule>
  </conditionalFormatting>
  <conditionalFormatting sqref="AB402">
    <cfRule type="expression" dxfId="200" priority="18">
      <formula>SUM($AA$404:$AA$405)&gt;0</formula>
    </cfRule>
  </conditionalFormatting>
  <conditionalFormatting sqref="AB404:AB405">
    <cfRule type="expression" dxfId="199" priority="23">
      <formula>SUM($AA$401:$AA$402)&gt;0</formula>
    </cfRule>
  </conditionalFormatting>
  <conditionalFormatting sqref="AB404:AB406">
    <cfRule type="expression" dxfId="198" priority="24">
      <formula>AA404=0</formula>
    </cfRule>
  </conditionalFormatting>
  <conditionalFormatting sqref="AB408:AB410">
    <cfRule type="expression" dxfId="197" priority="20">
      <formula>AA408=0</formula>
    </cfRule>
  </conditionalFormatting>
  <conditionalFormatting sqref="AB410">
    <cfRule type="expression" dxfId="196" priority="19">
      <formula>SUM(AA401:AA409)</formula>
    </cfRule>
  </conditionalFormatting>
  <conditionalFormatting sqref="AB411">
    <cfRule type="expression" dxfId="195" priority="1">
      <formula>$AC$378&gt;0</formula>
    </cfRule>
  </conditionalFormatting>
  <conditionalFormatting sqref="AB414:AB415">
    <cfRule type="expression" dxfId="194" priority="1101" stopIfTrue="1">
      <formula>AA414=0</formula>
    </cfRule>
  </conditionalFormatting>
  <conditionalFormatting sqref="AB420:AB422">
    <cfRule type="expression" dxfId="193" priority="102" stopIfTrue="1">
      <formula>AA420=0</formula>
    </cfRule>
  </conditionalFormatting>
  <conditionalFormatting sqref="AB424:AB428">
    <cfRule type="expression" dxfId="192" priority="90" stopIfTrue="1">
      <formula>AA424=0</formula>
    </cfRule>
  </conditionalFormatting>
  <conditionalFormatting sqref="AB433">
    <cfRule type="expression" dxfId="191" priority="154" stopIfTrue="1">
      <formula>AA433=0</formula>
    </cfRule>
  </conditionalFormatting>
  <conditionalFormatting sqref="AB438">
    <cfRule type="expression" dxfId="190" priority="865" stopIfTrue="1">
      <formula>AA438=0</formula>
    </cfRule>
    <cfRule type="expression" dxfId="189" priority="864" stopIfTrue="1">
      <formula>SUM(AA439:AA440)&gt;0</formula>
    </cfRule>
  </conditionalFormatting>
  <conditionalFormatting sqref="AB439">
    <cfRule type="expression" dxfId="188" priority="870" stopIfTrue="1">
      <formula>SUM(AA438,AA440)&gt;0</formula>
    </cfRule>
    <cfRule type="expression" dxfId="187" priority="871" stopIfTrue="1">
      <formula>AA439=0</formula>
    </cfRule>
  </conditionalFormatting>
  <conditionalFormatting sqref="AB440">
    <cfRule type="expression" dxfId="186" priority="867" stopIfTrue="1">
      <formula>SUM(AA438:AA439)&gt;0</formula>
    </cfRule>
    <cfRule type="expression" dxfId="185" priority="868" stopIfTrue="1">
      <formula>AA440=0</formula>
    </cfRule>
  </conditionalFormatting>
  <conditionalFormatting sqref="AB444">
    <cfRule type="expression" dxfId="184" priority="798" stopIfTrue="1">
      <formula>AA444=0</formula>
    </cfRule>
  </conditionalFormatting>
  <conditionalFormatting sqref="AB448:AB453">
    <cfRule type="expression" dxfId="183" priority="797" stopIfTrue="1">
      <formula>AA448=0</formula>
    </cfRule>
  </conditionalFormatting>
  <conditionalFormatting sqref="AB457:AB460">
    <cfRule type="expression" dxfId="182" priority="345" stopIfTrue="1">
      <formula>AA457=0</formula>
    </cfRule>
  </conditionalFormatting>
  <conditionalFormatting sqref="AB465">
    <cfRule type="expression" dxfId="181" priority="386" stopIfTrue="1">
      <formula>AA477&gt;0</formula>
    </cfRule>
    <cfRule type="expression" dxfId="180" priority="387" stopIfTrue="1">
      <formula>AA465=0</formula>
    </cfRule>
  </conditionalFormatting>
  <conditionalFormatting sqref="AB466">
    <cfRule type="expression" dxfId="179" priority="378" stopIfTrue="1">
      <formula>AA477&gt;0</formula>
    </cfRule>
    <cfRule type="expression" dxfId="178" priority="379" stopIfTrue="1">
      <formula>AA466=0</formula>
    </cfRule>
  </conditionalFormatting>
  <conditionalFormatting sqref="AB468">
    <cfRule type="expression" dxfId="177" priority="370" stopIfTrue="1">
      <formula>AA477&gt;0</formula>
    </cfRule>
    <cfRule type="expression" dxfId="176" priority="371" stopIfTrue="1">
      <formula>AA468=0</formula>
    </cfRule>
  </conditionalFormatting>
  <conditionalFormatting sqref="AB470">
    <cfRule type="expression" dxfId="175" priority="368" stopIfTrue="1">
      <formula>AA477&gt;0</formula>
    </cfRule>
    <cfRule type="expression" dxfId="174" priority="369" stopIfTrue="1">
      <formula>AA470=0</formula>
    </cfRule>
  </conditionalFormatting>
  <conditionalFormatting sqref="AB471">
    <cfRule type="expression" dxfId="173" priority="367" stopIfTrue="1">
      <formula>AA471=0</formula>
    </cfRule>
    <cfRule type="expression" dxfId="172" priority="366" stopIfTrue="1">
      <formula>AA477&gt;0</formula>
    </cfRule>
  </conditionalFormatting>
  <conditionalFormatting sqref="AB473">
    <cfRule type="expression" dxfId="171" priority="365" stopIfTrue="1">
      <formula>AA473=0</formula>
    </cfRule>
    <cfRule type="expression" dxfId="170" priority="364" stopIfTrue="1">
      <formula>AA477&gt;0</formula>
    </cfRule>
  </conditionalFormatting>
  <conditionalFormatting sqref="AB474">
    <cfRule type="expression" dxfId="169" priority="362" stopIfTrue="1">
      <formula>AA477&gt;0</formula>
    </cfRule>
    <cfRule type="expression" dxfId="168" priority="363" stopIfTrue="1">
      <formula>AA474=0</formula>
    </cfRule>
  </conditionalFormatting>
  <conditionalFormatting sqref="AB475">
    <cfRule type="expression" dxfId="167" priority="361" stopIfTrue="1">
      <formula>AA475=0</formula>
    </cfRule>
    <cfRule type="expression" dxfId="166" priority="360" stopIfTrue="1">
      <formula>AA477&gt;0</formula>
    </cfRule>
  </conditionalFormatting>
  <conditionalFormatting sqref="AB477">
    <cfRule type="expression" dxfId="165" priority="392" stopIfTrue="1">
      <formula>AA477=0</formula>
    </cfRule>
    <cfRule type="expression" dxfId="164" priority="391" stopIfTrue="1">
      <formula>SUM(AA465:AA475)&gt;0</formula>
    </cfRule>
  </conditionalFormatting>
  <conditionalFormatting sqref="AB481:AB484">
    <cfRule type="expression" dxfId="163" priority="341" stopIfTrue="1">
      <formula>AA481=0</formula>
    </cfRule>
  </conditionalFormatting>
  <conditionalFormatting sqref="AB489:AB491">
    <cfRule type="expression" dxfId="162" priority="338" stopIfTrue="1">
      <formula>AA489=0</formula>
    </cfRule>
  </conditionalFormatting>
  <conditionalFormatting sqref="AB493">
    <cfRule type="expression" dxfId="161" priority="48" stopIfTrue="1">
      <formula>SUM(AA494:AA494)&gt;0</formula>
    </cfRule>
    <cfRule type="expression" dxfId="160" priority="49" stopIfTrue="1">
      <formula>AA493=0</formula>
    </cfRule>
  </conditionalFormatting>
  <conditionalFormatting sqref="AB494">
    <cfRule type="expression" dxfId="159" priority="51" stopIfTrue="1">
      <formula>AA494=0</formula>
    </cfRule>
    <cfRule type="expression" dxfId="158" priority="50" stopIfTrue="1">
      <formula>SUM(AA493)&gt;0</formula>
    </cfRule>
  </conditionalFormatting>
  <conditionalFormatting sqref="AB495">
    <cfRule type="expression" dxfId="157" priority="39" stopIfTrue="1">
      <formula>AA495=0</formula>
    </cfRule>
  </conditionalFormatting>
  <conditionalFormatting sqref="AB500:AB506">
    <cfRule type="expression" dxfId="156" priority="334" stopIfTrue="1">
      <formula>AA500=0</formula>
    </cfRule>
  </conditionalFormatting>
  <conditionalFormatting sqref="AB508">
    <cfRule type="expression" dxfId="155" priority="373" stopIfTrue="1">
      <formula>AA508=0</formula>
    </cfRule>
    <cfRule type="expression" dxfId="154" priority="356" stopIfTrue="1">
      <formula>SUM(AA509:AA510)&gt;0</formula>
    </cfRule>
  </conditionalFormatting>
  <conditionalFormatting sqref="AB509">
    <cfRule type="expression" dxfId="153" priority="354" stopIfTrue="1">
      <formula>SUM(AA508,AA510)&gt;0</formula>
    </cfRule>
    <cfRule type="expression" dxfId="152" priority="355" stopIfTrue="1">
      <formula>AA509=0</formula>
    </cfRule>
  </conditionalFormatting>
  <conditionalFormatting sqref="AB510">
    <cfRule type="expression" dxfId="151" priority="353" stopIfTrue="1">
      <formula>AA510=0</formula>
    </cfRule>
    <cfRule type="expression" dxfId="150" priority="352" stopIfTrue="1">
      <formula>SUM(AA508:AA509)&gt;0</formula>
    </cfRule>
  </conditionalFormatting>
  <conditionalFormatting sqref="AB515">
    <cfRule type="expression" dxfId="149" priority="956" stopIfTrue="1">
      <formula>SUM(AA515:AA516)&gt;0</formula>
    </cfRule>
    <cfRule type="expression" dxfId="148" priority="957" stopIfTrue="1">
      <formula>AA515=0</formula>
    </cfRule>
  </conditionalFormatting>
  <conditionalFormatting sqref="AB516">
    <cfRule type="expression" dxfId="147" priority="960" stopIfTrue="1">
      <formula>AA516=0</formula>
    </cfRule>
    <cfRule type="expression" dxfId="146" priority="959" stopIfTrue="1">
      <formula>SUM(AA515:AA516)&gt;0</formula>
    </cfRule>
  </conditionalFormatting>
  <conditionalFormatting sqref="AB517">
    <cfRule type="expression" dxfId="145" priority="954" stopIfTrue="1">
      <formula>SUM(AA517:AA518)&gt;0</formula>
    </cfRule>
    <cfRule type="expression" dxfId="144" priority="955" stopIfTrue="1">
      <formula>AA517=0</formula>
    </cfRule>
  </conditionalFormatting>
  <conditionalFormatting sqref="AB518">
    <cfRule type="expression" dxfId="143" priority="941" stopIfTrue="1">
      <formula>SUM(AA517:AA518)&gt;0</formula>
    </cfRule>
    <cfRule type="expression" dxfId="142" priority="942" stopIfTrue="1">
      <formula>AA518=0</formula>
    </cfRule>
  </conditionalFormatting>
  <conditionalFormatting sqref="AB519">
    <cfRule type="expression" dxfId="141" priority="952" stopIfTrue="1">
      <formula>SUM(AA519:AA520)&gt;0</formula>
    </cfRule>
    <cfRule type="expression" dxfId="140" priority="953" stopIfTrue="1">
      <formula>AA519=0</formula>
    </cfRule>
  </conditionalFormatting>
  <conditionalFormatting sqref="AB520">
    <cfRule type="expression" dxfId="139" priority="930" stopIfTrue="1">
      <formula>AA520=0</formula>
    </cfRule>
    <cfRule type="expression" dxfId="138" priority="929" stopIfTrue="1">
      <formula>SUM(AA519:AA520)&gt;0</formula>
    </cfRule>
  </conditionalFormatting>
  <conditionalFormatting sqref="AB521">
    <cfRule type="expression" dxfId="137" priority="950" stopIfTrue="1">
      <formula>SUM(AA521:AA522)&gt;0</formula>
    </cfRule>
    <cfRule type="expression" dxfId="136" priority="951" stopIfTrue="1">
      <formula>AA521=0</formula>
    </cfRule>
  </conditionalFormatting>
  <conditionalFormatting sqref="AB522">
    <cfRule type="expression" dxfId="135" priority="923" stopIfTrue="1">
      <formula>SUM(AA521:AA522)&gt;0</formula>
    </cfRule>
    <cfRule type="expression" dxfId="134" priority="924" stopIfTrue="1">
      <formula>AA522=0</formula>
    </cfRule>
  </conditionalFormatting>
  <conditionalFormatting sqref="AB523">
    <cfRule type="expression" dxfId="133" priority="949" stopIfTrue="1">
      <formula>AA523=0</formula>
    </cfRule>
    <cfRule type="expression" dxfId="132" priority="948" stopIfTrue="1">
      <formula>SUM(AA523:AA524)&gt;0</formula>
    </cfRule>
  </conditionalFormatting>
  <conditionalFormatting sqref="AB524">
    <cfRule type="expression" dxfId="131" priority="918" stopIfTrue="1">
      <formula>AA524=0</formula>
    </cfRule>
    <cfRule type="expression" dxfId="130" priority="917" stopIfTrue="1">
      <formula>SUM(AA523:AA524)&gt;0</formula>
    </cfRule>
  </conditionalFormatting>
  <conditionalFormatting sqref="AB525">
    <cfRule type="expression" dxfId="129" priority="947" stopIfTrue="1">
      <formula>AA525=0</formula>
    </cfRule>
    <cfRule type="expression" dxfId="128" priority="946" stopIfTrue="1">
      <formula>SUM(AA525:AA526)&gt;0</formula>
    </cfRule>
  </conditionalFormatting>
  <conditionalFormatting sqref="AB526">
    <cfRule type="expression" dxfId="127" priority="912" stopIfTrue="1">
      <formula>AA526=0</formula>
    </cfRule>
    <cfRule type="expression" dxfId="126" priority="911" stopIfTrue="1">
      <formula>SUM(AA525:AA526)&gt;0</formula>
    </cfRule>
  </conditionalFormatting>
  <conditionalFormatting sqref="AB527:AB528">
    <cfRule type="expression" dxfId="125" priority="844" stopIfTrue="1">
      <formula>AA527=0</formula>
    </cfRule>
    <cfRule type="expression" dxfId="124" priority="843" stopIfTrue="1">
      <formula>SUM(AA527)&gt;0</formula>
    </cfRule>
  </conditionalFormatting>
  <conditionalFormatting sqref="AB532:AB539">
    <cfRule type="expression" dxfId="123" priority="848" stopIfTrue="1">
      <formula>AA532=0</formula>
    </cfRule>
    <cfRule type="expression" dxfId="122" priority="847" stopIfTrue="1">
      <formula>SUM(AA532)&gt;0</formula>
    </cfRule>
  </conditionalFormatting>
  <conditionalFormatting sqref="AB543:AB550">
    <cfRule type="expression" dxfId="121" priority="792" stopIfTrue="1">
      <formula>AA543=0</formula>
    </cfRule>
    <cfRule type="expression" dxfId="120" priority="791" stopIfTrue="1">
      <formula>SUM(AA543)&gt;0</formula>
    </cfRule>
  </conditionalFormatting>
  <conditionalFormatting sqref="AB551">
    <cfRule type="expression" dxfId="119" priority="1432" stopIfTrue="1">
      <formula>AA551=0</formula>
    </cfRule>
    <cfRule type="expression" dxfId="118" priority="1431" stopIfTrue="1">
      <formula>SUM($AA$552)&gt;0</formula>
    </cfRule>
  </conditionalFormatting>
  <conditionalFormatting sqref="AB552">
    <cfRule type="expression" dxfId="117" priority="1433" stopIfTrue="1">
      <formula>SUM($AA$551)&gt;0</formula>
    </cfRule>
    <cfRule type="expression" dxfId="116" priority="1434" stopIfTrue="1">
      <formula>AA552=0</formula>
    </cfRule>
  </conditionalFormatting>
  <conditionalFormatting sqref="AB556:AB559">
    <cfRule type="expression" dxfId="115" priority="788" stopIfTrue="1">
      <formula>AA556=0</formula>
    </cfRule>
    <cfRule type="expression" dxfId="114" priority="787" stopIfTrue="1">
      <formula>SUM(AA556)&gt;0</formula>
    </cfRule>
  </conditionalFormatting>
  <conditionalFormatting sqref="AB560">
    <cfRule type="expression" dxfId="113" priority="902" stopIfTrue="1">
      <formula>AA560=0</formula>
    </cfRule>
    <cfRule type="expression" dxfId="112" priority="901" stopIfTrue="1">
      <formula>AA561&gt;0</formula>
    </cfRule>
  </conditionalFormatting>
  <conditionalFormatting sqref="AB561">
    <cfRule type="expression" dxfId="111" priority="904" stopIfTrue="1">
      <formula>SUM(AA560:AA561)&gt;0</formula>
    </cfRule>
    <cfRule type="expression" dxfId="110" priority="905" stopIfTrue="1">
      <formula>AA561=0</formula>
    </cfRule>
  </conditionalFormatting>
  <conditionalFormatting sqref="AB562">
    <cfRule type="expression" dxfId="109" priority="786" stopIfTrue="1">
      <formula>AA562=0</formula>
    </cfRule>
    <cfRule type="expression" dxfId="108" priority="785" stopIfTrue="1">
      <formula>SUM(AA562)&gt;0</formula>
    </cfRule>
  </conditionalFormatting>
  <conditionalFormatting sqref="AB567">
    <cfRule type="expression" dxfId="107" priority="1521" stopIfTrue="1">
      <formula>SUM(AA571:AA573)&gt;0</formula>
    </cfRule>
    <cfRule type="expression" dxfId="106" priority="1522" stopIfTrue="1">
      <formula>AA567=0</formula>
    </cfRule>
  </conditionalFormatting>
  <conditionalFormatting sqref="AB568">
    <cfRule type="expression" dxfId="105" priority="1502" stopIfTrue="1">
      <formula>SUM(AA571:AA573)&gt;0</formula>
    </cfRule>
    <cfRule type="expression" dxfId="104" priority="1503" stopIfTrue="1">
      <formula>AA568=0</formula>
    </cfRule>
  </conditionalFormatting>
  <conditionalFormatting sqref="AB569">
    <cfRule type="expression" dxfId="103" priority="1504" stopIfTrue="1">
      <formula>SUM(AA571:AA573)&gt;0</formula>
    </cfRule>
    <cfRule type="expression" dxfId="102" priority="1505" stopIfTrue="1">
      <formula>AA569=0</formula>
    </cfRule>
  </conditionalFormatting>
  <conditionalFormatting sqref="AB571">
    <cfRule type="expression" dxfId="101" priority="1506" stopIfTrue="1">
      <formula>SUM(AA567:AA569)&gt;0</formula>
    </cfRule>
    <cfRule type="expression" dxfId="100" priority="1507" stopIfTrue="1">
      <formula>AA571=0</formula>
    </cfRule>
  </conditionalFormatting>
  <conditionalFormatting sqref="AB572">
    <cfRule type="expression" dxfId="99" priority="1508" stopIfTrue="1">
      <formula>SUM(AA567:AA569)&gt;0</formula>
    </cfRule>
    <cfRule type="expression" dxfId="98" priority="1509" stopIfTrue="1">
      <formula>AA572=0</formula>
    </cfRule>
  </conditionalFormatting>
  <conditionalFormatting sqref="AB573">
    <cfRule type="expression" dxfId="97" priority="1510" stopIfTrue="1">
      <formula>SUM(AA567:AA569)&gt;0</formula>
    </cfRule>
    <cfRule type="expression" dxfId="96" priority="1511" stopIfTrue="1">
      <formula>AA573=0</formula>
    </cfRule>
  </conditionalFormatting>
  <conditionalFormatting sqref="AB574:AB577">
    <cfRule type="expression" dxfId="95" priority="783" stopIfTrue="1">
      <formula>SUM(AA574)&gt;0</formula>
    </cfRule>
    <cfRule type="expression" dxfId="94" priority="784" stopIfTrue="1">
      <formula>AA574=0</formula>
    </cfRule>
  </conditionalFormatting>
  <conditionalFormatting sqref="AB581:AB582">
    <cfRule type="expression" dxfId="93" priority="782" stopIfTrue="1">
      <formula>AA581=0</formula>
    </cfRule>
    <cfRule type="expression" dxfId="92" priority="781" stopIfTrue="1">
      <formula>SUM(AA581)&gt;0</formula>
    </cfRule>
  </conditionalFormatting>
  <conditionalFormatting sqref="AB586:AB590">
    <cfRule type="expression" dxfId="91" priority="879" stopIfTrue="1">
      <formula>AA586=0</formula>
    </cfRule>
  </conditionalFormatting>
  <conditionalFormatting sqref="AB595">
    <cfRule type="expression" dxfId="90" priority="1435" stopIfTrue="1">
      <formula>SUM($AA$597:$AA$599)&gt;0</formula>
    </cfRule>
    <cfRule type="expression" dxfId="89" priority="1436" stopIfTrue="1">
      <formula>AA595=0</formula>
    </cfRule>
  </conditionalFormatting>
  <conditionalFormatting sqref="AB597:AB599">
    <cfRule type="expression" dxfId="88" priority="1437" stopIfTrue="1">
      <formula>SUM($AA$595)&gt;0</formula>
    </cfRule>
    <cfRule type="expression" dxfId="87" priority="1438" stopIfTrue="1">
      <formula>AA597=0</formula>
    </cfRule>
  </conditionalFormatting>
  <conditionalFormatting sqref="AB603:AB610">
    <cfRule type="expression" dxfId="86" priority="1287" stopIfTrue="1">
      <formula>AA603=0</formula>
    </cfRule>
  </conditionalFormatting>
  <conditionalFormatting sqref="AB619">
    <cfRule type="expression" dxfId="85" priority="1071" stopIfTrue="1">
      <formula>AA621&gt;0</formula>
    </cfRule>
  </conditionalFormatting>
  <conditionalFormatting sqref="AB620">
    <cfRule type="expression" dxfId="84" priority="1067" stopIfTrue="1">
      <formula>AA620=0</formula>
    </cfRule>
    <cfRule type="expression" dxfId="83" priority="1066" stopIfTrue="1">
      <formula>AA621&gt;0</formula>
    </cfRule>
  </conditionalFormatting>
  <conditionalFormatting sqref="AB621">
    <cfRule type="expression" dxfId="82" priority="1068" stopIfTrue="1">
      <formula>SUM(AA619:AA620)&gt;0</formula>
    </cfRule>
  </conditionalFormatting>
  <conditionalFormatting sqref="AB629:AB634">
    <cfRule type="expression" dxfId="81" priority="1059" stopIfTrue="1">
      <formula>AA629=0</formula>
    </cfRule>
  </conditionalFormatting>
  <conditionalFormatting sqref="AB639:AB641">
    <cfRule type="expression" dxfId="80" priority="124" stopIfTrue="1">
      <formula>AA639=0</formula>
    </cfRule>
  </conditionalFormatting>
  <conditionalFormatting sqref="AB643:AB644">
    <cfRule type="expression" dxfId="79" priority="115" stopIfTrue="1">
      <formula>AND(COUNTIF($D$593:$W$593,"s"),COUNTIF($D$594:$W$594,"a"))</formula>
    </cfRule>
  </conditionalFormatting>
  <conditionalFormatting sqref="AB643:AB645">
    <cfRule type="expression" dxfId="78" priority="120" stopIfTrue="1">
      <formula>AA643=0</formula>
    </cfRule>
  </conditionalFormatting>
  <conditionalFormatting sqref="AB647:AB649">
    <cfRule type="expression" dxfId="77" priority="116" stopIfTrue="1">
      <formula>AA647=0</formula>
    </cfRule>
  </conditionalFormatting>
  <conditionalFormatting sqref="AB654:AB663">
    <cfRule type="expression" dxfId="76" priority="322" stopIfTrue="1">
      <formula>AA654=0</formula>
    </cfRule>
  </conditionalFormatting>
  <conditionalFormatting sqref="AC411">
    <cfRule type="cellIs" dxfId="75" priority="2" operator="greaterThan">
      <formula>0</formula>
    </cfRule>
  </conditionalFormatting>
  <conditionalFormatting sqref="AD5:AD10 AD12:AD17 AD54:AD94 AD109:AD119 AD155 AD613:AD627">
    <cfRule type="cellIs" dxfId="74" priority="1517" stopIfTrue="1" operator="equal">
      <formula>"a"</formula>
    </cfRule>
  </conditionalFormatting>
  <conditionalFormatting sqref="AD11 AD18:AD22 AD31:AD37 AD43:AD53 AD107:AD108 AD149:AD154 AD156:AD161 AD418 AD429:AD430 AD513 AD542:AD554 AD580:AD584 AD611:AD612 AD628 AD635:AD637 AD652:AD653 AD664:AD665">
    <cfRule type="cellIs" dxfId="73" priority="1518" stopIfTrue="1" operator="equal">
      <formula>"a"</formula>
    </cfRule>
  </conditionalFormatting>
  <conditionalFormatting sqref="AD23:AD30">
    <cfRule type="cellIs" dxfId="72" priority="644" stopIfTrue="1" operator="equal">
      <formula>"a"</formula>
    </cfRule>
  </conditionalFormatting>
  <conditionalFormatting sqref="AD38:AD42">
    <cfRule type="cellIs" dxfId="71" priority="622" stopIfTrue="1" operator="equal">
      <formula>"a"</formula>
    </cfRule>
  </conditionalFormatting>
  <conditionalFormatting sqref="AD97:AD99 AD101:AD102 AD104:AD106">
    <cfRule type="cellIs" dxfId="70" priority="612" stopIfTrue="1" operator="equal">
      <formula>"a"</formula>
    </cfRule>
  </conditionalFormatting>
  <conditionalFormatting sqref="AD120:AD122 AD126:AD127">
    <cfRule type="cellIs" dxfId="69" priority="1173" stopIfTrue="1" operator="equal">
      <formula>"a"</formula>
    </cfRule>
  </conditionalFormatting>
  <conditionalFormatting sqref="AD123:AD125">
    <cfRule type="cellIs" dxfId="68" priority="1149" stopIfTrue="1" operator="equal">
      <formula>"a"</formula>
    </cfRule>
  </conditionalFormatting>
  <conditionalFormatting sqref="AD128:AD148">
    <cfRule type="cellIs" dxfId="67" priority="15" stopIfTrue="1" operator="equal">
      <formula>"a"</formula>
    </cfRule>
  </conditionalFormatting>
  <conditionalFormatting sqref="AD162:AD171">
    <cfRule type="cellIs" dxfId="66" priority="319" stopIfTrue="1" operator="equal">
      <formula>"a"</formula>
    </cfRule>
  </conditionalFormatting>
  <conditionalFormatting sqref="AD173:AD175">
    <cfRule type="cellIs" dxfId="65" priority="264" stopIfTrue="1" operator="equal">
      <formula>"a"</formula>
    </cfRule>
  </conditionalFormatting>
  <conditionalFormatting sqref="AD178 AD180 AD182">
    <cfRule type="cellIs" dxfId="64" priority="273" stopIfTrue="1" operator="equal">
      <formula>"a"</formula>
    </cfRule>
  </conditionalFormatting>
  <conditionalFormatting sqref="AD184:AD185">
    <cfRule type="cellIs" dxfId="63" priority="252" stopIfTrue="1" operator="equal">
      <formula>"a"</formula>
    </cfRule>
  </conditionalFormatting>
  <conditionalFormatting sqref="AD187:AD190">
    <cfRule type="cellIs" dxfId="62" priority="260" stopIfTrue="1" operator="equal">
      <formula>"a"</formula>
    </cfRule>
  </conditionalFormatting>
  <conditionalFormatting sqref="AD191:AD205">
    <cfRule type="cellIs" dxfId="61" priority="1055" stopIfTrue="1" operator="equal">
      <formula>"a"</formula>
    </cfRule>
  </conditionalFormatting>
  <conditionalFormatting sqref="AD206">
    <cfRule type="cellIs" dxfId="60" priority="1019" stopIfTrue="1" operator="equal">
      <formula>"a"</formula>
    </cfRule>
  </conditionalFormatting>
  <conditionalFormatting sqref="AD207:AD226">
    <cfRule type="cellIs" dxfId="59" priority="990" stopIfTrue="1" operator="equal">
      <formula>"a"</formula>
    </cfRule>
  </conditionalFormatting>
  <conditionalFormatting sqref="AD227:AD234">
    <cfRule type="cellIs" dxfId="58" priority="70" stopIfTrue="1" operator="equal">
      <formula>"a"</formula>
    </cfRule>
  </conditionalFormatting>
  <conditionalFormatting sqref="AD236:AD237">
    <cfRule type="cellIs" dxfId="57" priority="203" stopIfTrue="1" operator="equal">
      <formula>"a"</formula>
    </cfRule>
  </conditionalFormatting>
  <conditionalFormatting sqref="AD240">
    <cfRule type="cellIs" dxfId="56" priority="195" stopIfTrue="1" operator="equal">
      <formula>"a"</formula>
    </cfRule>
  </conditionalFormatting>
  <conditionalFormatting sqref="AD242">
    <cfRule type="cellIs" dxfId="55" priority="239" stopIfTrue="1" operator="equal">
      <formula>"a"</formula>
    </cfRule>
  </conditionalFormatting>
  <conditionalFormatting sqref="AD244:AD245">
    <cfRule type="cellIs" dxfId="54" priority="191" stopIfTrue="1" operator="equal">
      <formula>"a"</formula>
    </cfRule>
  </conditionalFormatting>
  <conditionalFormatting sqref="AD247:AD252">
    <cfRule type="cellIs" dxfId="53" priority="4" stopIfTrue="1" operator="equal">
      <formula>"a"</formula>
    </cfRule>
  </conditionalFormatting>
  <conditionalFormatting sqref="AD254:AD417">
    <cfRule type="cellIs" dxfId="52" priority="35" stopIfTrue="1" operator="equal">
      <formula>"a"</formula>
    </cfRule>
  </conditionalFormatting>
  <conditionalFormatting sqref="AD419:AD428">
    <cfRule type="cellIs" dxfId="51" priority="91" stopIfTrue="1" operator="equal">
      <formula>"a"</formula>
    </cfRule>
  </conditionalFormatting>
  <conditionalFormatting sqref="AD431:AD463">
    <cfRule type="cellIs" dxfId="50" priority="153" stopIfTrue="1" operator="equal">
      <formula>"a"</formula>
    </cfRule>
  </conditionalFormatting>
  <conditionalFormatting sqref="AD465:AD466">
    <cfRule type="cellIs" dxfId="49" priority="377" stopIfTrue="1" operator="equal">
      <formula>"a"</formula>
    </cfRule>
  </conditionalFormatting>
  <conditionalFormatting sqref="AD468 AD470:AD471">
    <cfRule type="cellIs" dxfId="48" priority="385" stopIfTrue="1" operator="equal">
      <formula>"a"</formula>
    </cfRule>
  </conditionalFormatting>
  <conditionalFormatting sqref="AD473:AD512">
    <cfRule type="cellIs" dxfId="47" priority="40" stopIfTrue="1" operator="equal">
      <formula>"a"</formula>
    </cfRule>
  </conditionalFormatting>
  <conditionalFormatting sqref="AD514:AD541">
    <cfRule type="cellIs" dxfId="46" priority="915" stopIfTrue="1" operator="equal">
      <formula>"a"</formula>
    </cfRule>
  </conditionalFormatting>
  <conditionalFormatting sqref="AD555:AD577">
    <cfRule type="cellIs" dxfId="45" priority="909" stopIfTrue="1" operator="equal">
      <formula>"a"</formula>
    </cfRule>
  </conditionalFormatting>
  <conditionalFormatting sqref="AD585:AD590">
    <cfRule type="cellIs" dxfId="44" priority="880" stopIfTrue="1" operator="equal">
      <formula>"a"</formula>
    </cfRule>
  </conditionalFormatting>
  <conditionalFormatting sqref="AD591:AD601">
    <cfRule type="cellIs" dxfId="43" priority="899" stopIfTrue="1" operator="equal">
      <formula>"a"</formula>
    </cfRule>
  </conditionalFormatting>
  <conditionalFormatting sqref="AD602:AD610">
    <cfRule type="cellIs" dxfId="42" priority="1288" stopIfTrue="1" operator="equal">
      <formula>"a"</formula>
    </cfRule>
  </conditionalFormatting>
  <conditionalFormatting sqref="AD629:AD634">
    <cfRule type="cellIs" dxfId="41" priority="1056" stopIfTrue="1" operator="equal">
      <formula>"a"</formula>
    </cfRule>
  </conditionalFormatting>
  <conditionalFormatting sqref="AD639:AD641">
    <cfRule type="cellIs" dxfId="40" priority="126" stopIfTrue="1" operator="equal">
      <formula>"a"</formula>
    </cfRule>
  </conditionalFormatting>
  <conditionalFormatting sqref="AD643:AD645">
    <cfRule type="cellIs" dxfId="39" priority="121" stopIfTrue="1" operator="equal">
      <formula>"a"</formula>
    </cfRule>
  </conditionalFormatting>
  <conditionalFormatting sqref="AD647:AD651">
    <cfRule type="cellIs" dxfId="38" priority="117" stopIfTrue="1" operator="equal">
      <formula>"a"</formula>
    </cfRule>
  </conditionalFormatting>
  <conditionalFormatting sqref="AD654:AD663">
    <cfRule type="cellIs" dxfId="37" priority="328" stopIfTrue="1" operator="equal">
      <formula>"a"</formula>
    </cfRule>
  </conditionalFormatting>
  <printOptions horizontalCentered="1"/>
  <pageMargins left="0.35433070866141736" right="0.35433070866141736" top="0.15748031496062992" bottom="0.27559055118110237" header="0.11811023622047245" footer="0.15748031496062992"/>
  <pageSetup paperSize="9" scale="42" orientation="landscape" r:id="rId1"/>
  <headerFooter alignWithMargins="0">
    <oddFooter>&amp;LCKL GCC / VERSION 2025 / 1.0&amp;CBMC-07&amp;R&amp;P of &amp;N</oddFooter>
  </headerFooter>
  <rowBreaks count="33" manualBreakCount="33">
    <brk id="22" max="27" man="1"/>
    <brk id="42" max="27" man="1"/>
    <brk id="67" max="27" man="1"/>
    <brk id="87" max="27" man="1"/>
    <brk id="106" max="27" man="1"/>
    <brk id="127" max="27" man="1"/>
    <brk id="152" max="27" man="1"/>
    <brk id="170" max="27" man="1"/>
    <brk id="190" max="27" man="1"/>
    <brk id="212" max="27" man="1"/>
    <brk id="225" max="27" man="1"/>
    <brk id="233" max="27" man="1"/>
    <brk id="258" max="27" man="1"/>
    <brk id="280" max="27" man="1"/>
    <brk id="294" max="27" man="1"/>
    <brk id="307" max="27" man="1"/>
    <brk id="323" max="27" man="1"/>
    <brk id="348" max="27" man="1"/>
    <brk id="377" max="27" man="1"/>
    <brk id="398" max="27" man="1"/>
    <brk id="417" max="27" man="1"/>
    <brk id="435" max="27" man="1"/>
    <brk id="455" max="27" man="1"/>
    <brk id="479" max="27" man="1"/>
    <brk id="497" max="27" man="1"/>
    <brk id="512" max="27" man="1"/>
    <brk id="530" max="27" man="1"/>
    <brk id="554" max="27" man="1"/>
    <brk id="579" max="27" man="1"/>
    <brk id="592" max="27" man="1"/>
    <brk id="612" max="27" man="1"/>
    <brk id="627" max="27" man="1"/>
    <brk id="651" max="2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A438"/>
  <sheetViews>
    <sheetView zoomScale="50" zoomScaleNormal="50" zoomScaleSheetLayoutView="50" workbookViewId="0">
      <pane ySplit="3" topLeftCell="A4" activePane="bottomLeft" state="frozen"/>
      <selection activeCell="AS76" sqref="AS76"/>
      <selection pane="bottomLeft" activeCell="C8" sqref="C8:N8"/>
    </sheetView>
  </sheetViews>
  <sheetFormatPr defaultRowHeight="12.75" x14ac:dyDescent="0.2"/>
  <cols>
    <col min="1" max="1" width="9.85546875" customWidth="1"/>
    <col min="2" max="2" width="14.85546875" customWidth="1"/>
    <col min="3" max="3" width="128" customWidth="1"/>
    <col min="4" max="24" width="5.7109375" customWidth="1"/>
    <col min="25" max="25" width="8" customWidth="1"/>
    <col min="26" max="26" width="8.85546875" customWidth="1"/>
    <col min="27" max="27" width="3.28515625" style="56" hidden="1" customWidth="1"/>
    <col min="28" max="28" width="7.42578125" style="56" customWidth="1"/>
    <col min="29" max="29" width="9.140625" style="220" customWidth="1"/>
    <col min="30" max="30" width="12.140625" style="220" customWidth="1"/>
    <col min="31" max="32" width="14.140625" style="220" customWidth="1"/>
    <col min="33" max="91" width="9.140625" style="220" customWidth="1"/>
    <col min="92" max="105" width="9.140625" style="56" customWidth="1"/>
  </cols>
  <sheetData>
    <row r="1" spans="1:91" customFormat="1" ht="45" customHeight="1" thickBot="1" x14ac:dyDescent="0.25">
      <c r="A1" s="306" t="str">
        <f>'Checklist - Basic Office GCC'!A1</f>
        <v xml:space="preserve">GA Code: </v>
      </c>
      <c r="B1" s="307"/>
      <c r="C1" s="306"/>
      <c r="D1" s="308" t="str">
        <f>'Checklist - Basic Office GCC'!D1</f>
        <v xml:space="preserve">Certificate Holder name:   </v>
      </c>
      <c r="E1" s="306"/>
      <c r="F1" s="306"/>
      <c r="G1" s="306"/>
      <c r="H1" s="306"/>
      <c r="I1" s="306"/>
      <c r="J1" s="306"/>
      <c r="K1" s="306"/>
      <c r="L1" s="306"/>
      <c r="M1" s="306"/>
      <c r="N1" s="306"/>
      <c r="O1" s="306"/>
      <c r="P1" s="306"/>
      <c r="Q1" s="306"/>
      <c r="R1" s="306"/>
      <c r="S1" s="306"/>
      <c r="T1" s="306"/>
      <c r="U1" s="306"/>
      <c r="V1" s="306"/>
      <c r="W1" s="306"/>
      <c r="X1" s="309"/>
      <c r="Y1" s="56"/>
      <c r="Z1" s="309" t="str">
        <f>'Checklist - Basic Office GCC'!X1</f>
        <v xml:space="preserve">Date of Office Audit:   </v>
      </c>
      <c r="AA1" s="56"/>
      <c r="AB1" s="56"/>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0"/>
      <c r="CE1" s="220"/>
      <c r="CF1" s="220"/>
      <c r="CG1" s="220"/>
      <c r="CH1" s="220"/>
      <c r="CI1" s="220"/>
      <c r="CJ1" s="220"/>
      <c r="CK1" s="220"/>
      <c r="CL1" s="220"/>
      <c r="CM1" s="220"/>
    </row>
    <row r="2" spans="1:91" ht="31.7" customHeight="1" thickBot="1" x14ac:dyDescent="0.25">
      <c r="A2" s="1"/>
      <c r="B2" s="841" t="s">
        <v>1237</v>
      </c>
      <c r="C2" s="999"/>
      <c r="D2" s="999"/>
      <c r="E2" s="999"/>
      <c r="F2" s="999"/>
      <c r="G2" s="999"/>
      <c r="H2" s="999"/>
      <c r="I2" s="999"/>
      <c r="J2" s="999"/>
      <c r="K2" s="999"/>
      <c r="L2" s="999"/>
      <c r="M2" s="999"/>
      <c r="N2" s="999"/>
      <c r="O2" s="999"/>
      <c r="P2" s="999"/>
      <c r="Q2" s="999"/>
      <c r="R2" s="999"/>
      <c r="S2" s="999"/>
      <c r="T2" s="999"/>
      <c r="U2" s="999"/>
      <c r="V2" s="999"/>
      <c r="W2" s="999"/>
      <c r="X2" s="999"/>
      <c r="Y2" s="645"/>
      <c r="Z2" s="59"/>
      <c r="AA2" s="60"/>
    </row>
    <row r="3" spans="1:91" ht="161.44999999999999" customHeight="1" thickBot="1" x14ac:dyDescent="0.25">
      <c r="A3" s="402"/>
      <c r="B3" s="404" t="s">
        <v>26</v>
      </c>
      <c r="C3" s="1000" t="s">
        <v>1277</v>
      </c>
      <c r="D3" s="1001"/>
      <c r="E3" s="1001"/>
      <c r="F3" s="1001"/>
      <c r="G3" s="1001"/>
      <c r="H3" s="1001"/>
      <c r="I3" s="1001"/>
      <c r="J3" s="1001"/>
      <c r="K3" s="1001"/>
      <c r="L3" s="1001"/>
      <c r="M3" s="1001"/>
      <c r="N3" s="1002"/>
      <c r="O3" s="1003" t="s">
        <v>169</v>
      </c>
      <c r="P3" s="1004"/>
      <c r="Q3" s="1005"/>
      <c r="R3" s="1006" t="s">
        <v>570</v>
      </c>
      <c r="S3" s="1007"/>
      <c r="T3" s="1008"/>
      <c r="U3" s="1009" t="s">
        <v>116</v>
      </c>
      <c r="V3" s="1010"/>
      <c r="W3" s="1010"/>
      <c r="X3" s="1011" t="s">
        <v>517</v>
      </c>
      <c r="Y3" s="1012"/>
      <c r="Z3" s="59"/>
      <c r="AA3" s="60"/>
    </row>
    <row r="4" spans="1:91" s="10" customFormat="1" ht="30" customHeight="1" thickBot="1" x14ac:dyDescent="0.25">
      <c r="A4" s="161"/>
      <c r="B4" s="476">
        <f>'Checklist - Ranking Office GCC'!B4</f>
        <v>1000</v>
      </c>
      <c r="C4" s="649" t="str">
        <f>'Checklist - Ranking Office GCC'!C4</f>
        <v>GENERAL</v>
      </c>
      <c r="D4" s="650"/>
      <c r="E4" s="650"/>
      <c r="F4" s="650"/>
      <c r="G4" s="650"/>
      <c r="H4" s="650"/>
      <c r="I4" s="650"/>
      <c r="J4" s="650"/>
      <c r="K4" s="650"/>
      <c r="L4" s="650"/>
      <c r="M4" s="650"/>
      <c r="N4" s="650"/>
      <c r="O4" s="776"/>
      <c r="P4" s="776"/>
      <c r="Q4" s="776"/>
      <c r="R4" s="776"/>
      <c r="S4" s="776"/>
      <c r="T4" s="776"/>
      <c r="U4" s="776"/>
      <c r="V4" s="776"/>
      <c r="W4" s="776"/>
      <c r="X4" s="776"/>
      <c r="Y4" s="777"/>
      <c r="Z4" s="60"/>
      <c r="AA4" s="60"/>
      <c r="AB4" s="60"/>
      <c r="AC4" s="223"/>
      <c r="AD4" s="223"/>
      <c r="AE4" s="223"/>
      <c r="AF4" s="223"/>
      <c r="AG4" s="223"/>
      <c r="AH4" s="223"/>
      <c r="AI4" s="223"/>
      <c r="AJ4" s="223"/>
      <c r="AK4" s="223"/>
      <c r="AL4" s="223"/>
      <c r="AM4" s="223"/>
      <c r="AN4" s="223"/>
      <c r="AO4" s="223"/>
      <c r="AP4" s="223"/>
      <c r="AQ4" s="223"/>
      <c r="AR4" s="223"/>
      <c r="AS4" s="223"/>
      <c r="AT4" s="223"/>
      <c r="AU4" s="223"/>
      <c r="AV4" s="223"/>
      <c r="AW4" s="223"/>
      <c r="AX4" s="223"/>
      <c r="AY4" s="223"/>
      <c r="AZ4" s="223"/>
      <c r="BA4" s="223"/>
      <c r="BB4" s="223"/>
      <c r="BC4" s="223"/>
      <c r="BD4" s="223"/>
      <c r="BE4" s="223"/>
      <c r="BF4" s="223"/>
      <c r="BG4" s="223"/>
      <c r="BH4" s="223"/>
      <c r="BI4" s="223"/>
      <c r="BJ4" s="223"/>
      <c r="BK4" s="223"/>
      <c r="BL4" s="223"/>
      <c r="BM4" s="223"/>
      <c r="BN4" s="223"/>
      <c r="BO4" s="223"/>
      <c r="BP4" s="223"/>
      <c r="BQ4" s="223"/>
      <c r="BR4" s="223"/>
      <c r="BS4" s="223"/>
      <c r="BT4" s="223"/>
      <c r="BU4" s="223"/>
      <c r="BV4" s="223"/>
      <c r="BW4" s="223"/>
      <c r="BX4" s="223"/>
      <c r="BY4" s="223"/>
      <c r="BZ4" s="223"/>
      <c r="CA4" s="223"/>
      <c r="CB4" s="223"/>
      <c r="CC4" s="223"/>
      <c r="CD4" s="223"/>
      <c r="CE4" s="223"/>
      <c r="CF4" s="223"/>
      <c r="CG4" s="223"/>
      <c r="CH4" s="223"/>
      <c r="CI4" s="223"/>
      <c r="CJ4" s="223"/>
      <c r="CK4" s="223"/>
      <c r="CL4" s="223"/>
      <c r="CM4" s="223"/>
    </row>
    <row r="5" spans="1:91" ht="27.95" customHeight="1" x14ac:dyDescent="0.2">
      <c r="A5" s="161"/>
      <c r="B5" s="406" t="str">
        <f>'Checklist - Ranking Office GCC'!B5</f>
        <v>1200</v>
      </c>
      <c r="C5" s="895" t="str">
        <f>'Checklist - Ranking Office GCC'!C5</f>
        <v>Enclosed Space Entry &amp; Hot Work</v>
      </c>
      <c r="D5" s="837"/>
      <c r="E5" s="837"/>
      <c r="F5" s="837"/>
      <c r="G5" s="837"/>
      <c r="H5" s="837"/>
      <c r="I5" s="837"/>
      <c r="J5" s="837"/>
      <c r="K5" s="837"/>
      <c r="L5" s="837"/>
      <c r="M5" s="837"/>
      <c r="N5" s="838"/>
      <c r="O5" s="944">
        <f>'Checklist - Ranking Office GCC'!Y16</f>
        <v>0</v>
      </c>
      <c r="P5" s="945"/>
      <c r="Q5" s="946"/>
      <c r="R5" s="947">
        <f>'Checklist - Ranking Office GCC'!Z16</f>
        <v>100</v>
      </c>
      <c r="S5" s="948"/>
      <c r="T5" s="949"/>
      <c r="U5" s="950">
        <f>'Checklist - Ranking Office GCC'!F17</f>
        <v>100</v>
      </c>
      <c r="V5" s="951"/>
      <c r="W5" s="951"/>
      <c r="X5" s="952"/>
      <c r="Y5" s="784"/>
      <c r="Z5" s="206"/>
      <c r="AA5" s="60"/>
    </row>
    <row r="6" spans="1:91" ht="27.95" customHeight="1" x14ac:dyDescent="0.2">
      <c r="A6" s="161"/>
      <c r="B6" s="406" t="str">
        <f>'Checklist - Ranking Office GCC'!B18</f>
        <v>1300</v>
      </c>
      <c r="C6" s="895" t="str">
        <f>'Checklist - Ranking Office GCC'!C18</f>
        <v>Compressor for the refilling of air cylinders for breathing apparatus or alternative, Additional Green Award Requirement</v>
      </c>
      <c r="D6" s="837"/>
      <c r="E6" s="837"/>
      <c r="F6" s="837"/>
      <c r="G6" s="837"/>
      <c r="H6" s="837"/>
      <c r="I6" s="837"/>
      <c r="J6" s="837"/>
      <c r="K6" s="837"/>
      <c r="L6" s="837"/>
      <c r="M6" s="837"/>
      <c r="N6" s="838"/>
      <c r="O6" s="944">
        <f>'Checklist - Ranking Office GCC'!Y21</f>
        <v>0</v>
      </c>
      <c r="P6" s="945"/>
      <c r="Q6" s="946"/>
      <c r="R6" s="947">
        <f>'Checklist - Ranking Office GCC'!Z21</f>
        <v>20</v>
      </c>
      <c r="S6" s="948"/>
      <c r="T6" s="949"/>
      <c r="U6" s="950">
        <f>'Checklist - Ranking Office GCC'!F22</f>
        <v>10</v>
      </c>
      <c r="V6" s="951"/>
      <c r="W6" s="951"/>
      <c r="X6" s="952"/>
      <c r="Y6" s="784"/>
      <c r="Z6" s="206"/>
      <c r="AA6" s="60"/>
    </row>
    <row r="7" spans="1:91" ht="27.95" customHeight="1" x14ac:dyDescent="0.2">
      <c r="A7" s="161"/>
      <c r="B7" s="406" t="str">
        <f>'Checklist - Ranking Office GCC'!B23</f>
        <v>1400</v>
      </c>
      <c r="C7" s="895" t="str">
        <f>'Checklist - Ranking Office GCC'!C23</f>
        <v>Control of drugs &amp; alcohol onboard</v>
      </c>
      <c r="D7" s="837"/>
      <c r="E7" s="837"/>
      <c r="F7" s="837"/>
      <c r="G7" s="837"/>
      <c r="H7" s="837"/>
      <c r="I7" s="837"/>
      <c r="J7" s="837"/>
      <c r="K7" s="837"/>
      <c r="L7" s="837"/>
      <c r="M7" s="837"/>
      <c r="N7" s="838"/>
      <c r="O7" s="944">
        <f>'Checklist - Ranking Office GCC'!Y29</f>
        <v>0</v>
      </c>
      <c r="P7" s="945"/>
      <c r="Q7" s="946"/>
      <c r="R7" s="947">
        <f>'Checklist - Ranking Office GCC'!Z29</f>
        <v>45</v>
      </c>
      <c r="S7" s="948"/>
      <c r="T7" s="949"/>
      <c r="U7" s="950">
        <f>'Checklist - Ranking Office GCC'!F30</f>
        <v>20</v>
      </c>
      <c r="V7" s="951"/>
      <c r="W7" s="951"/>
      <c r="X7" s="952"/>
      <c r="Y7" s="784"/>
      <c r="Z7" s="206"/>
      <c r="AA7" s="60"/>
    </row>
    <row r="8" spans="1:91" ht="27.95" customHeight="1" x14ac:dyDescent="0.2">
      <c r="A8" s="161"/>
      <c r="B8" s="406">
        <f>'Checklist - Ranking Office GCC'!B31</f>
        <v>1500</v>
      </c>
      <c r="C8" s="895" t="str">
        <f>'Checklist - Ranking Office GCC'!C31</f>
        <v>Emergency Response System</v>
      </c>
      <c r="D8" s="837"/>
      <c r="E8" s="837"/>
      <c r="F8" s="837"/>
      <c r="G8" s="837"/>
      <c r="H8" s="837"/>
      <c r="I8" s="837"/>
      <c r="J8" s="837"/>
      <c r="K8" s="837"/>
      <c r="L8" s="837"/>
      <c r="M8" s="837"/>
      <c r="N8" s="838"/>
      <c r="O8" s="944">
        <f>'Checklist - Ranking Office GCC'!Y36</f>
        <v>0</v>
      </c>
      <c r="P8" s="945"/>
      <c r="Q8" s="946"/>
      <c r="R8" s="947">
        <f>'Checklist - Ranking Office GCC'!Z36</f>
        <v>45</v>
      </c>
      <c r="S8" s="948"/>
      <c r="T8" s="949"/>
      <c r="U8" s="950">
        <f>'Checklist - Ranking Office GCC'!F37</f>
        <v>25</v>
      </c>
      <c r="V8" s="951"/>
      <c r="W8" s="951"/>
      <c r="X8" s="952"/>
      <c r="Y8" s="784"/>
      <c r="Z8" s="206"/>
      <c r="AA8" s="60"/>
    </row>
    <row r="9" spans="1:91" ht="27.95" customHeight="1" x14ac:dyDescent="0.2">
      <c r="A9" s="161"/>
      <c r="B9" s="406" t="str">
        <f>'Checklist - Ranking Office GCC'!B38</f>
        <v>1510</v>
      </c>
      <c r="C9" s="895" t="str">
        <f>'Checklist - Ranking Office GCC'!C38</f>
        <v>Emergency Oil Recovery</v>
      </c>
      <c r="D9" s="837"/>
      <c r="E9" s="837"/>
      <c r="F9" s="837"/>
      <c r="G9" s="837"/>
      <c r="H9" s="837"/>
      <c r="I9" s="837"/>
      <c r="J9" s="837"/>
      <c r="K9" s="837"/>
      <c r="L9" s="837"/>
      <c r="M9" s="837"/>
      <c r="N9" s="838"/>
      <c r="O9" s="944">
        <f>'Checklist - Ranking Office GCC'!Y41</f>
        <v>0</v>
      </c>
      <c r="P9" s="945"/>
      <c r="Q9" s="946"/>
      <c r="R9" s="947">
        <f>'Checklist - Ranking Office GCC'!Z41</f>
        <v>10</v>
      </c>
      <c r="S9" s="948"/>
      <c r="T9" s="949"/>
      <c r="U9" s="950">
        <f>'Checklist - Ranking Office GCC'!F42</f>
        <v>0</v>
      </c>
      <c r="V9" s="951"/>
      <c r="W9" s="951"/>
      <c r="X9" s="952"/>
      <c r="Y9" s="784"/>
      <c r="Z9" s="206"/>
      <c r="AA9" s="60"/>
    </row>
    <row r="10" spans="1:91" ht="27.95" customHeight="1" x14ac:dyDescent="0.2">
      <c r="A10" s="161"/>
      <c r="B10" s="406">
        <f>'Checklist - Ranking Office GCC'!B43</f>
        <v>1600</v>
      </c>
      <c r="C10" s="895" t="str">
        <f>'Checklist - Ranking Office GCC'!C43</f>
        <v>Computer Systems, Networks, Data Security and Training</v>
      </c>
      <c r="D10" s="837"/>
      <c r="E10" s="837"/>
      <c r="F10" s="837"/>
      <c r="G10" s="837"/>
      <c r="H10" s="837"/>
      <c r="I10" s="837"/>
      <c r="J10" s="837"/>
      <c r="K10" s="837"/>
      <c r="L10" s="837"/>
      <c r="M10" s="837"/>
      <c r="N10" s="838"/>
      <c r="O10" s="944">
        <f>'Checklist - Ranking Office GCC'!Y52</f>
        <v>0</v>
      </c>
      <c r="P10" s="945"/>
      <c r="Q10" s="946"/>
      <c r="R10" s="947">
        <f>'Checklist - Ranking Office GCC'!Z52</f>
        <v>65</v>
      </c>
      <c r="S10" s="948"/>
      <c r="T10" s="949"/>
      <c r="U10" s="950">
        <f>'Checklist - Ranking Office GCC'!F53</f>
        <v>40</v>
      </c>
      <c r="V10" s="951"/>
      <c r="W10" s="951"/>
      <c r="X10" s="952"/>
      <c r="Y10" s="784"/>
      <c r="Z10" s="206"/>
      <c r="AA10" s="60"/>
    </row>
    <row r="11" spans="1:91" ht="27.95" customHeight="1" x14ac:dyDescent="0.2">
      <c r="A11" s="161"/>
      <c r="B11" s="406" t="str">
        <f>'Checklist - Ranking Office GCC'!B54</f>
        <v>1610</v>
      </c>
      <c r="C11" s="895" t="str">
        <f>'Checklist - Ranking Office GCC'!C54</f>
        <v>Cyber Risk Management</v>
      </c>
      <c r="D11" s="837"/>
      <c r="E11" s="837"/>
      <c r="F11" s="837"/>
      <c r="G11" s="837"/>
      <c r="H11" s="837"/>
      <c r="I11" s="837"/>
      <c r="J11" s="837"/>
      <c r="K11" s="837"/>
      <c r="L11" s="837"/>
      <c r="M11" s="837"/>
      <c r="N11" s="838"/>
      <c r="O11" s="944">
        <f>'Checklist - Ranking Office GCC'!Y66</f>
        <v>0</v>
      </c>
      <c r="P11" s="945"/>
      <c r="Q11" s="946"/>
      <c r="R11" s="947">
        <f>'Checklist - Ranking Office GCC'!Z66</f>
        <v>75</v>
      </c>
      <c r="S11" s="948"/>
      <c r="T11" s="949"/>
      <c r="U11" s="950">
        <f>'Checklist - Ranking Office GCC'!F67</f>
        <v>35</v>
      </c>
      <c r="V11" s="951"/>
      <c r="W11" s="951"/>
      <c r="X11" s="952"/>
      <c r="Y11" s="784"/>
      <c r="Z11" s="206"/>
      <c r="AA11" s="60"/>
    </row>
    <row r="12" spans="1:91" ht="27.95" customHeight="1" x14ac:dyDescent="0.2">
      <c r="A12" s="161"/>
      <c r="B12" s="406" t="str">
        <f>'Checklist - Ranking Office GCC'!B68</f>
        <v>1700</v>
      </c>
      <c r="C12" s="895" t="str">
        <f>'Checklist - Ranking Office GCC'!C68</f>
        <v>Noise and Vibration Management</v>
      </c>
      <c r="D12" s="837"/>
      <c r="E12" s="837"/>
      <c r="F12" s="837"/>
      <c r="G12" s="837"/>
      <c r="H12" s="837"/>
      <c r="I12" s="837"/>
      <c r="J12" s="837"/>
      <c r="K12" s="837"/>
      <c r="L12" s="837"/>
      <c r="M12" s="837"/>
      <c r="N12" s="838"/>
      <c r="O12" s="944">
        <f>'Checklist - Ranking Office GCC'!Y79</f>
        <v>0</v>
      </c>
      <c r="P12" s="945"/>
      <c r="Q12" s="946"/>
      <c r="R12" s="947">
        <f>'Checklist - Ranking Office GCC'!Z79</f>
        <v>65</v>
      </c>
      <c r="S12" s="948"/>
      <c r="T12" s="949"/>
      <c r="U12" s="950">
        <f>'Checklist - Ranking Office GCC'!F80</f>
        <v>25</v>
      </c>
      <c r="V12" s="951"/>
      <c r="W12" s="951"/>
      <c r="X12" s="952"/>
      <c r="Y12" s="784"/>
      <c r="Z12" s="206"/>
      <c r="AA12" s="60"/>
    </row>
    <row r="13" spans="1:91" ht="27.95" customHeight="1" x14ac:dyDescent="0.2">
      <c r="A13" s="161"/>
      <c r="B13" s="406" t="str">
        <f>'Checklist - Ranking Office GCC'!B81</f>
        <v>1710</v>
      </c>
      <c r="C13" s="895" t="str">
        <f>'Checklist - Ranking Office GCC'!C81</f>
        <v>Underwater Noise and Vibration Management</v>
      </c>
      <c r="D13" s="837"/>
      <c r="E13" s="837"/>
      <c r="F13" s="837"/>
      <c r="G13" s="837"/>
      <c r="H13" s="837"/>
      <c r="I13" s="837"/>
      <c r="J13" s="837"/>
      <c r="K13" s="837"/>
      <c r="L13" s="837"/>
      <c r="M13" s="837"/>
      <c r="N13" s="838"/>
      <c r="O13" s="944">
        <f>'Checklist - Ranking Office GCC'!Y86</f>
        <v>0</v>
      </c>
      <c r="P13" s="945"/>
      <c r="Q13" s="946"/>
      <c r="R13" s="947">
        <f>'Checklist - Ranking Office GCC'!Z86</f>
        <v>25</v>
      </c>
      <c r="S13" s="948"/>
      <c r="T13" s="949"/>
      <c r="U13" s="950">
        <f>'Checklist - Ranking Office GCC'!F87</f>
        <v>0</v>
      </c>
      <c r="V13" s="951"/>
      <c r="W13" s="951"/>
      <c r="X13" s="952"/>
      <c r="Y13" s="784"/>
      <c r="Z13" s="206"/>
      <c r="AA13" s="60"/>
    </row>
    <row r="14" spans="1:91" ht="27.95" customHeight="1" thickBot="1" x14ac:dyDescent="0.25">
      <c r="A14" s="161"/>
      <c r="B14" s="406" t="str">
        <f>'Checklist - Ranking Office GCC'!B88</f>
        <v>1800</v>
      </c>
      <c r="C14" s="895" t="str">
        <f>'Checklist - Ranking Office GCC'!C88</f>
        <v>Social Dimension / Sustainability</v>
      </c>
      <c r="D14" s="837"/>
      <c r="E14" s="837"/>
      <c r="F14" s="837"/>
      <c r="G14" s="837"/>
      <c r="H14" s="837"/>
      <c r="I14" s="837"/>
      <c r="J14" s="837"/>
      <c r="K14" s="837"/>
      <c r="L14" s="837"/>
      <c r="M14" s="837"/>
      <c r="N14" s="838"/>
      <c r="O14" s="944">
        <f>'Checklist - Ranking Office GCC'!Y105</f>
        <v>0</v>
      </c>
      <c r="P14" s="945"/>
      <c r="Q14" s="946"/>
      <c r="R14" s="947">
        <f>'Checklist - Ranking Office GCC'!Z105</f>
        <v>85</v>
      </c>
      <c r="S14" s="948"/>
      <c r="T14" s="949"/>
      <c r="U14" s="950">
        <f>'Checklist - Ranking Office GCC'!F106</f>
        <v>15</v>
      </c>
      <c r="V14" s="951"/>
      <c r="W14" s="951"/>
      <c r="X14" s="952"/>
      <c r="Y14" s="784"/>
      <c r="Z14" s="206"/>
      <c r="AA14" s="60"/>
    </row>
    <row r="15" spans="1:91" s="10" customFormat="1" ht="30" customHeight="1" thickBot="1" x14ac:dyDescent="0.25">
      <c r="A15" s="161"/>
      <c r="B15" s="405">
        <f>'Checklist - Ranking Office GCC'!B107</f>
        <v>2000</v>
      </c>
      <c r="C15" s="955" t="str">
        <f>'Checklist - Ranking Office GCC'!C107</f>
        <v>NAVIGATION / BRIDGE OPERATIONS</v>
      </c>
      <c r="D15" s="956"/>
      <c r="E15" s="956"/>
      <c r="F15" s="956"/>
      <c r="G15" s="956"/>
      <c r="H15" s="956"/>
      <c r="I15" s="956"/>
      <c r="J15" s="956"/>
      <c r="K15" s="956"/>
      <c r="L15" s="956"/>
      <c r="M15" s="956"/>
      <c r="N15" s="956"/>
      <c r="O15" s="762"/>
      <c r="P15" s="762"/>
      <c r="Q15" s="762"/>
      <c r="R15" s="762"/>
      <c r="S15" s="762"/>
      <c r="T15" s="762"/>
      <c r="U15" s="762"/>
      <c r="V15" s="762"/>
      <c r="W15" s="762"/>
      <c r="X15" s="762"/>
      <c r="Y15" s="639"/>
      <c r="Z15" s="60"/>
      <c r="AA15" s="60"/>
      <c r="AB15" s="60"/>
      <c r="AC15" s="223"/>
      <c r="AD15" s="223"/>
      <c r="AE15" s="223"/>
      <c r="AF15" s="223"/>
      <c r="AG15" s="223"/>
      <c r="AH15" s="223"/>
      <c r="AI15" s="223"/>
      <c r="AJ15" s="223"/>
      <c r="AK15" s="223"/>
      <c r="AL15" s="223"/>
      <c r="AM15" s="223"/>
      <c r="AN15" s="223"/>
      <c r="AO15" s="223"/>
      <c r="AP15" s="223"/>
      <c r="AQ15" s="223"/>
      <c r="AR15" s="223"/>
      <c r="AS15" s="223"/>
      <c r="AT15" s="223"/>
      <c r="AU15" s="223"/>
      <c r="AV15" s="223"/>
      <c r="AW15" s="223"/>
      <c r="AX15" s="223"/>
      <c r="AY15" s="223"/>
      <c r="AZ15" s="223"/>
      <c r="BA15" s="223"/>
      <c r="BB15" s="223"/>
      <c r="BC15" s="223"/>
      <c r="BD15" s="223"/>
      <c r="BE15" s="223"/>
      <c r="BF15" s="223"/>
      <c r="BG15" s="223"/>
      <c r="BH15" s="223"/>
      <c r="BI15" s="223"/>
      <c r="BJ15" s="223"/>
      <c r="BK15" s="223"/>
      <c r="BL15" s="223"/>
      <c r="BM15" s="223"/>
      <c r="BN15" s="223"/>
      <c r="BO15" s="223"/>
      <c r="BP15" s="223"/>
      <c r="BQ15" s="223"/>
      <c r="BR15" s="223"/>
      <c r="BS15" s="223"/>
      <c r="BT15" s="223"/>
      <c r="BU15" s="223"/>
      <c r="BV15" s="223"/>
      <c r="BW15" s="223"/>
      <c r="BX15" s="223"/>
      <c r="BY15" s="223"/>
      <c r="BZ15" s="223"/>
      <c r="CA15" s="223"/>
      <c r="CB15" s="223"/>
      <c r="CC15" s="223"/>
      <c r="CD15" s="223"/>
      <c r="CE15" s="223"/>
      <c r="CF15" s="223"/>
      <c r="CG15" s="223"/>
      <c r="CH15" s="223"/>
      <c r="CI15" s="223"/>
      <c r="CJ15" s="223"/>
      <c r="CK15" s="223"/>
      <c r="CL15" s="223"/>
      <c r="CM15" s="223"/>
    </row>
    <row r="16" spans="1:91" ht="27.95" customHeight="1" x14ac:dyDescent="0.2">
      <c r="A16" s="161"/>
      <c r="B16" s="406">
        <f>'Checklist - Ranking Office GCC'!B108</f>
        <v>2100</v>
      </c>
      <c r="C16" s="895" t="str">
        <f>'Checklist - Ranking Office GCC'!C108</f>
        <v>Navigation</v>
      </c>
      <c r="D16" s="837"/>
      <c r="E16" s="837"/>
      <c r="F16" s="837"/>
      <c r="G16" s="837"/>
      <c r="H16" s="837"/>
      <c r="I16" s="837"/>
      <c r="J16" s="837"/>
      <c r="K16" s="837"/>
      <c r="L16" s="837"/>
      <c r="M16" s="837"/>
      <c r="N16" s="838"/>
      <c r="O16" s="944">
        <f>'Checklist - Ranking Office GCC'!Y120</f>
        <v>0</v>
      </c>
      <c r="P16" s="945"/>
      <c r="Q16" s="946"/>
      <c r="R16" s="947">
        <f>'Checklist - Ranking Office GCC'!Z120</f>
        <v>110</v>
      </c>
      <c r="S16" s="948"/>
      <c r="T16" s="949"/>
      <c r="U16" s="950">
        <f>'Checklist - Ranking Office GCC'!F121</f>
        <v>40</v>
      </c>
      <c r="V16" s="951"/>
      <c r="W16" s="951"/>
      <c r="X16" s="952"/>
      <c r="Y16" s="784"/>
      <c r="Z16" s="206"/>
      <c r="AA16" s="60"/>
    </row>
    <row r="17" spans="1:91" ht="27.95" customHeight="1" x14ac:dyDescent="0.2">
      <c r="A17" s="161"/>
      <c r="B17" s="467" t="str">
        <f>'Checklist - Ranking Office GCC'!B122</f>
        <v>2110</v>
      </c>
      <c r="C17" s="895" t="str">
        <f>'Checklist - Ranking Office GCC'!C122</f>
        <v>Electronic chart display &amp; information systems / ECDIS</v>
      </c>
      <c r="D17" s="837"/>
      <c r="E17" s="837"/>
      <c r="F17" s="837"/>
      <c r="G17" s="837"/>
      <c r="H17" s="837"/>
      <c r="I17" s="837"/>
      <c r="J17" s="837"/>
      <c r="K17" s="837"/>
      <c r="L17" s="837"/>
      <c r="M17" s="837"/>
      <c r="N17" s="838"/>
      <c r="O17" s="944">
        <f>'Checklist - Ranking Office GCC'!Y126</f>
        <v>0</v>
      </c>
      <c r="P17" s="945"/>
      <c r="Q17" s="946"/>
      <c r="R17" s="947">
        <f>'Checklist - Ranking Office GCC'!Z126</f>
        <v>0</v>
      </c>
      <c r="S17" s="948"/>
      <c r="T17" s="949"/>
      <c r="U17" s="950">
        <f>'Checklist - Ranking Office GCC'!F127</f>
        <v>0</v>
      </c>
      <c r="V17" s="951"/>
      <c r="W17" s="951"/>
      <c r="X17" s="952"/>
      <c r="Y17" s="784"/>
      <c r="Z17" s="214"/>
      <c r="AA17" s="60"/>
    </row>
    <row r="18" spans="1:91" ht="27.95" customHeight="1" x14ac:dyDescent="0.2">
      <c r="A18" s="161"/>
      <c r="B18" s="467" t="str">
        <f>'Checklist - Ranking Office GCC'!B128</f>
        <v>2111</v>
      </c>
      <c r="C18" s="895" t="str">
        <f>'Checklist - Ranking Office GCC'!C128</f>
        <v>Electronic chart display &amp; information systems / ECDIS</v>
      </c>
      <c r="D18" s="837"/>
      <c r="E18" s="837"/>
      <c r="F18" s="837"/>
      <c r="G18" s="837"/>
      <c r="H18" s="837"/>
      <c r="I18" s="837"/>
      <c r="J18" s="837"/>
      <c r="K18" s="837"/>
      <c r="L18" s="837"/>
      <c r="M18" s="837"/>
      <c r="N18" s="838"/>
      <c r="O18" s="944">
        <f>'Checklist - Ranking Office GCC'!Y138</f>
        <v>0</v>
      </c>
      <c r="P18" s="945"/>
      <c r="Q18" s="946"/>
      <c r="R18" s="947">
        <f>'Checklist - Ranking Office GCC'!Z138</f>
        <v>60</v>
      </c>
      <c r="S18" s="948"/>
      <c r="T18" s="949"/>
      <c r="U18" s="950">
        <f>'Checklist - Ranking Office GCC'!F139</f>
        <v>35</v>
      </c>
      <c r="V18" s="951"/>
      <c r="W18" s="951"/>
      <c r="X18" s="952"/>
      <c r="Y18" s="784"/>
      <c r="Z18" s="214"/>
      <c r="AA18" s="60"/>
    </row>
    <row r="19" spans="1:91" ht="27.75" customHeight="1" x14ac:dyDescent="0.2">
      <c r="A19" s="161"/>
      <c r="B19" s="406" t="str">
        <f>'Checklist - Ranking Office GCC'!B140</f>
        <v>2120</v>
      </c>
      <c r="C19" s="895" t="str">
        <f>'Checklist - Ranking Office GCC'!C140</f>
        <v>Environmental Requirements during the Voyage</v>
      </c>
      <c r="D19" s="837"/>
      <c r="E19" s="837"/>
      <c r="F19" s="837"/>
      <c r="G19" s="837"/>
      <c r="H19" s="837"/>
      <c r="I19" s="837"/>
      <c r="J19" s="837"/>
      <c r="K19" s="837"/>
      <c r="L19" s="837"/>
      <c r="M19" s="837"/>
      <c r="N19" s="838"/>
      <c r="O19" s="944">
        <f>'Checklist - Ranking Office GCC'!Y147</f>
        <v>0</v>
      </c>
      <c r="P19" s="945"/>
      <c r="Q19" s="946"/>
      <c r="R19" s="947">
        <f>'Checklist - Ranking Office GCC'!Z147</f>
        <v>55</v>
      </c>
      <c r="S19" s="948"/>
      <c r="T19" s="949"/>
      <c r="U19" s="950">
        <f>'Checklist - Ranking Office GCC'!F148</f>
        <v>40</v>
      </c>
      <c r="V19" s="951"/>
      <c r="W19" s="951"/>
      <c r="X19" s="952"/>
      <c r="Y19" s="784"/>
      <c r="Z19" s="214"/>
      <c r="AA19" s="60"/>
    </row>
    <row r="20" spans="1:91" ht="27.95" customHeight="1" thickBot="1" x14ac:dyDescent="0.25">
      <c r="A20" s="161"/>
      <c r="B20" s="406">
        <f>'Checklist - Ranking Office GCC'!B149</f>
        <v>2300</v>
      </c>
      <c r="C20" s="895" t="str">
        <f>'Checklist - Ranking Office GCC'!C149</f>
        <v>Mooring Operations</v>
      </c>
      <c r="D20" s="837"/>
      <c r="E20" s="837"/>
      <c r="F20" s="837"/>
      <c r="G20" s="837"/>
      <c r="H20" s="837"/>
      <c r="I20" s="837"/>
      <c r="J20" s="837"/>
      <c r="K20" s="837"/>
      <c r="L20" s="837"/>
      <c r="M20" s="837"/>
      <c r="N20" s="838"/>
      <c r="O20" s="944">
        <f>'Checklist - Ranking Office GCC'!Y151</f>
        <v>0</v>
      </c>
      <c r="P20" s="945"/>
      <c r="Q20" s="946"/>
      <c r="R20" s="947">
        <f>'Checklist - Ranking Office GCC'!Z151</f>
        <v>10</v>
      </c>
      <c r="S20" s="948"/>
      <c r="T20" s="949"/>
      <c r="U20" s="950">
        <f>'Checklist - Ranking Office GCC'!F152</f>
        <v>10</v>
      </c>
      <c r="V20" s="951"/>
      <c r="W20" s="951"/>
      <c r="X20" s="952"/>
      <c r="Y20" s="784"/>
      <c r="Z20" s="206"/>
      <c r="AA20" s="60"/>
    </row>
    <row r="21" spans="1:91" s="10" customFormat="1" ht="30" customHeight="1" thickBot="1" x14ac:dyDescent="0.25">
      <c r="A21" s="161"/>
      <c r="B21" s="405">
        <f>'Checklist - Ranking Office GCC'!B153</f>
        <v>3000</v>
      </c>
      <c r="C21" s="955" t="str">
        <f>'Checklist - Ranking Office GCC'!C153</f>
        <v>MACHINERY / ENGINE OPERATIONS</v>
      </c>
      <c r="D21" s="956"/>
      <c r="E21" s="956"/>
      <c r="F21" s="956"/>
      <c r="G21" s="956"/>
      <c r="H21" s="956"/>
      <c r="I21" s="956"/>
      <c r="J21" s="956"/>
      <c r="K21" s="956"/>
      <c r="L21" s="956"/>
      <c r="M21" s="956"/>
      <c r="N21" s="956"/>
      <c r="O21" s="762"/>
      <c r="P21" s="762"/>
      <c r="Q21" s="762"/>
      <c r="R21" s="762"/>
      <c r="S21" s="762"/>
      <c r="T21" s="762"/>
      <c r="U21" s="762"/>
      <c r="V21" s="762"/>
      <c r="W21" s="762"/>
      <c r="X21" s="762"/>
      <c r="Y21" s="639"/>
      <c r="Z21" s="60"/>
      <c r="AA21" s="60"/>
      <c r="AB21" s="60"/>
      <c r="AC21" s="223"/>
      <c r="AD21" s="223"/>
      <c r="AE21" s="223"/>
      <c r="AF21" s="223"/>
      <c r="AG21" s="223"/>
      <c r="AH21" s="223"/>
      <c r="AI21" s="223"/>
      <c r="AJ21" s="223"/>
      <c r="AK21" s="223"/>
      <c r="AL21" s="223"/>
      <c r="AM21" s="223"/>
      <c r="AN21" s="223"/>
      <c r="AO21" s="223"/>
      <c r="AP21" s="223"/>
      <c r="AQ21" s="223"/>
      <c r="AR21" s="223"/>
      <c r="AS21" s="223"/>
      <c r="AT21" s="223"/>
      <c r="AU21" s="223"/>
      <c r="AV21" s="223"/>
      <c r="AW21" s="223"/>
      <c r="AX21" s="223"/>
      <c r="AY21" s="223"/>
      <c r="AZ21" s="223"/>
      <c r="BA21" s="223"/>
      <c r="BB21" s="223"/>
      <c r="BC21" s="223"/>
      <c r="BD21" s="223"/>
      <c r="BE21" s="223"/>
      <c r="BF21" s="223"/>
      <c r="BG21" s="223"/>
      <c r="BH21" s="223"/>
      <c r="BI21" s="223"/>
      <c r="BJ21" s="223"/>
      <c r="BK21" s="223"/>
      <c r="BL21" s="223"/>
      <c r="BM21" s="223"/>
      <c r="BN21" s="223"/>
      <c r="BO21" s="223"/>
      <c r="BP21" s="223"/>
      <c r="BQ21" s="223"/>
      <c r="BR21" s="223"/>
      <c r="BS21" s="223"/>
      <c r="BT21" s="223"/>
      <c r="BU21" s="223"/>
      <c r="BV21" s="223"/>
      <c r="BW21" s="223"/>
      <c r="BX21" s="223"/>
      <c r="BY21" s="223"/>
      <c r="BZ21" s="223"/>
      <c r="CA21" s="223"/>
      <c r="CB21" s="223"/>
      <c r="CC21" s="223"/>
      <c r="CD21" s="223"/>
      <c r="CE21" s="223"/>
      <c r="CF21" s="223"/>
      <c r="CG21" s="223"/>
      <c r="CH21" s="223"/>
      <c r="CI21" s="223"/>
      <c r="CJ21" s="223"/>
      <c r="CK21" s="223"/>
      <c r="CL21" s="223"/>
      <c r="CM21" s="223"/>
    </row>
    <row r="22" spans="1:91" ht="27.95" customHeight="1" x14ac:dyDescent="0.2">
      <c r="A22" s="161"/>
      <c r="B22" s="406">
        <f>'Checklist - Ranking Office GCC'!B154</f>
        <v>3100</v>
      </c>
      <c r="C22" s="895" t="str">
        <f>'Checklist - Ranking Office GCC'!C154</f>
        <v>Bunker Operations</v>
      </c>
      <c r="D22" s="837"/>
      <c r="E22" s="837"/>
      <c r="F22" s="837"/>
      <c r="G22" s="837"/>
      <c r="H22" s="837"/>
      <c r="I22" s="837"/>
      <c r="J22" s="837"/>
      <c r="K22" s="837"/>
      <c r="L22" s="837"/>
      <c r="M22" s="837"/>
      <c r="N22" s="838"/>
      <c r="O22" s="944">
        <f>'Checklist - Ranking Office GCC'!Y160</f>
        <v>0</v>
      </c>
      <c r="P22" s="945"/>
      <c r="Q22" s="946"/>
      <c r="R22" s="947">
        <f>'Checklist - Ranking Office GCC'!Z160</f>
        <v>50</v>
      </c>
      <c r="S22" s="948"/>
      <c r="T22" s="949"/>
      <c r="U22" s="950">
        <f>'Checklist - Ranking Office GCC'!F161</f>
        <v>50</v>
      </c>
      <c r="V22" s="951"/>
      <c r="W22" s="951"/>
      <c r="X22" s="952"/>
      <c r="Y22" s="784"/>
      <c r="Z22" s="206"/>
      <c r="AA22" s="60"/>
    </row>
    <row r="23" spans="1:91" ht="27.95" customHeight="1" x14ac:dyDescent="0.2">
      <c r="A23" s="161"/>
      <c r="B23" s="407" t="str">
        <f>'Checklist - Ranking Office GCC'!B162</f>
        <v>3101</v>
      </c>
      <c r="C23" s="895" t="str">
        <f>'Checklist - Ranking Office GCC'!C162</f>
        <v>Bunker Operations - LNG</v>
      </c>
      <c r="D23" s="837"/>
      <c r="E23" s="837"/>
      <c r="F23" s="837"/>
      <c r="G23" s="837"/>
      <c r="H23" s="837"/>
      <c r="I23" s="837"/>
      <c r="J23" s="837"/>
      <c r="K23" s="837"/>
      <c r="L23" s="837"/>
      <c r="M23" s="837"/>
      <c r="N23" s="838"/>
      <c r="O23" s="944">
        <f>'Checklist - Ranking Office GCC'!Y169</f>
        <v>0</v>
      </c>
      <c r="P23" s="945"/>
      <c r="Q23" s="946"/>
      <c r="R23" s="947">
        <f>'Checklist - Ranking Office GCC'!Z169</f>
        <v>50</v>
      </c>
      <c r="S23" s="948"/>
      <c r="T23" s="949"/>
      <c r="U23" s="950">
        <f>'Checklist - Ranking Office GCC'!F170</f>
        <v>25</v>
      </c>
      <c r="V23" s="951"/>
      <c r="W23" s="998"/>
      <c r="X23" s="952"/>
      <c r="Y23" s="784"/>
      <c r="Z23" s="206"/>
      <c r="AA23" s="60"/>
    </row>
    <row r="24" spans="1:91" ht="27.95" customHeight="1" thickBot="1" x14ac:dyDescent="0.25">
      <c r="A24" s="161"/>
      <c r="B24" s="407">
        <f>'Checklist - Ranking Office GCC'!B171</f>
        <v>3200</v>
      </c>
      <c r="C24" s="895" t="str">
        <f>'Checklist - Ranking Office GCC'!C171</f>
        <v>Fuel oil management</v>
      </c>
      <c r="D24" s="837"/>
      <c r="E24" s="837"/>
      <c r="F24" s="837"/>
      <c r="G24" s="837"/>
      <c r="H24" s="837"/>
      <c r="I24" s="837"/>
      <c r="J24" s="837"/>
      <c r="K24" s="837"/>
      <c r="L24" s="837"/>
      <c r="M24" s="837"/>
      <c r="N24" s="838"/>
      <c r="O24" s="944">
        <f>'Checklist - Ranking Office GCC'!Y189</f>
        <v>0</v>
      </c>
      <c r="P24" s="945"/>
      <c r="Q24" s="946"/>
      <c r="R24" s="947">
        <f>'Checklist - Ranking Office GCC'!Z189</f>
        <v>120</v>
      </c>
      <c r="S24" s="948"/>
      <c r="T24" s="949"/>
      <c r="U24" s="950">
        <f>'Checklist - Ranking Office GCC'!F190</f>
        <v>60</v>
      </c>
      <c r="V24" s="951"/>
      <c r="W24" s="998"/>
      <c r="X24" s="952"/>
      <c r="Y24" s="784"/>
      <c r="Z24" s="206"/>
      <c r="AA24" s="60"/>
    </row>
    <row r="25" spans="1:91" s="10" customFormat="1" ht="30" customHeight="1" thickBot="1" x14ac:dyDescent="0.25">
      <c r="A25" s="161"/>
      <c r="B25" s="405">
        <f>'Checklist - Ranking Office GCC'!B191</f>
        <v>4000</v>
      </c>
      <c r="C25" s="955" t="str">
        <f>'Checklist - Ranking Office GCC'!C191</f>
        <v>CARGOES / CARGO OPERATIONS</v>
      </c>
      <c r="D25" s="956"/>
      <c r="E25" s="956"/>
      <c r="F25" s="956"/>
      <c r="G25" s="956"/>
      <c r="H25" s="956"/>
      <c r="I25" s="956"/>
      <c r="J25" s="956"/>
      <c r="K25" s="956"/>
      <c r="L25" s="956"/>
      <c r="M25" s="956"/>
      <c r="N25" s="956"/>
      <c r="O25" s="762"/>
      <c r="P25" s="762"/>
      <c r="Q25" s="762"/>
      <c r="R25" s="762"/>
      <c r="S25" s="762"/>
      <c r="T25" s="762"/>
      <c r="U25" s="762"/>
      <c r="V25" s="762"/>
      <c r="W25" s="762"/>
      <c r="X25" s="762"/>
      <c r="Y25" s="639"/>
      <c r="Z25" s="60"/>
      <c r="AA25" s="60"/>
      <c r="AB25" s="60"/>
      <c r="AC25" s="223"/>
      <c r="AD25" s="223"/>
      <c r="AE25" s="223"/>
      <c r="AF25" s="223"/>
      <c r="AG25" s="223"/>
      <c r="AH25" s="223"/>
      <c r="AI25" s="223"/>
      <c r="AJ25" s="223"/>
      <c r="AK25" s="223"/>
      <c r="AL25" s="223"/>
      <c r="AM25" s="223"/>
      <c r="AN25" s="223"/>
      <c r="AO25" s="223"/>
      <c r="AP25" s="223"/>
      <c r="AQ25" s="223"/>
      <c r="AR25" s="223"/>
      <c r="AS25" s="223"/>
      <c r="AT25" s="223"/>
      <c r="AU25" s="223"/>
      <c r="AV25" s="223"/>
      <c r="AW25" s="223"/>
      <c r="AX25" s="223"/>
      <c r="AY25" s="223"/>
      <c r="AZ25" s="223"/>
      <c r="BA25" s="223"/>
      <c r="BB25" s="223"/>
      <c r="BC25" s="223"/>
      <c r="BD25" s="223"/>
      <c r="BE25" s="223"/>
      <c r="BF25" s="223"/>
      <c r="BG25" s="223"/>
      <c r="BH25" s="223"/>
      <c r="BI25" s="223"/>
      <c r="BJ25" s="223"/>
      <c r="BK25" s="223"/>
      <c r="BL25" s="223"/>
      <c r="BM25" s="223"/>
      <c r="BN25" s="223"/>
      <c r="BO25" s="223"/>
      <c r="BP25" s="223"/>
      <c r="BQ25" s="223"/>
      <c r="BR25" s="223"/>
      <c r="BS25" s="223"/>
      <c r="BT25" s="223"/>
      <c r="BU25" s="223"/>
      <c r="BV25" s="223"/>
      <c r="BW25" s="223"/>
      <c r="BX25" s="223"/>
      <c r="BY25" s="223"/>
      <c r="BZ25" s="223"/>
      <c r="CA25" s="223"/>
      <c r="CB25" s="223"/>
      <c r="CC25" s="223"/>
      <c r="CD25" s="223"/>
      <c r="CE25" s="223"/>
      <c r="CF25" s="223"/>
      <c r="CG25" s="223"/>
      <c r="CH25" s="223"/>
      <c r="CI25" s="223"/>
      <c r="CJ25" s="223"/>
      <c r="CK25" s="223"/>
      <c r="CL25" s="223"/>
      <c r="CM25" s="223"/>
    </row>
    <row r="26" spans="1:91" ht="27.95" customHeight="1" x14ac:dyDescent="0.2">
      <c r="A26" s="161"/>
      <c r="B26" s="407" t="str">
        <f>'Checklist - Ranking Office GCC'!B192</f>
        <v>4600</v>
      </c>
      <c r="C26" s="895" t="str">
        <f>'Checklist - Ranking Office GCC'!C192</f>
        <v>Cargo Operations</v>
      </c>
      <c r="D26" s="837"/>
      <c r="E26" s="837"/>
      <c r="F26" s="837"/>
      <c r="G26" s="837"/>
      <c r="H26" s="837"/>
      <c r="I26" s="837"/>
      <c r="J26" s="837"/>
      <c r="K26" s="837"/>
      <c r="L26" s="837"/>
      <c r="M26" s="837"/>
      <c r="N26" s="838"/>
      <c r="O26" s="944">
        <f>'Checklist - Ranking Office GCC'!Y198</f>
        <v>0</v>
      </c>
      <c r="P26" s="945"/>
      <c r="Q26" s="946"/>
      <c r="R26" s="947">
        <f>'Checklist - Ranking Office GCC'!Z198</f>
        <v>60</v>
      </c>
      <c r="S26" s="948"/>
      <c r="T26" s="949"/>
      <c r="U26" s="950">
        <f>'Checklist - Ranking Office GCC'!F199</f>
        <v>20</v>
      </c>
      <c r="V26" s="951"/>
      <c r="W26" s="998"/>
      <c r="X26" s="952"/>
      <c r="Y26" s="784"/>
      <c r="Z26" s="206"/>
      <c r="AA26" s="60"/>
    </row>
    <row r="27" spans="1:91" ht="27.95" customHeight="1" x14ac:dyDescent="0.2">
      <c r="A27" s="161"/>
      <c r="B27" s="407" t="str">
        <f>'Checklist - Ranking Office GCC'!B200</f>
        <v>4601</v>
      </c>
      <c r="C27" s="895" t="str">
        <f>'Checklist - Ranking Office GCC'!C200</f>
        <v>Preparation of loading / unloading plan</v>
      </c>
      <c r="D27" s="837"/>
      <c r="E27" s="837"/>
      <c r="F27" s="837"/>
      <c r="G27" s="837"/>
      <c r="H27" s="837"/>
      <c r="I27" s="837"/>
      <c r="J27" s="837"/>
      <c r="K27" s="837"/>
      <c r="L27" s="837"/>
      <c r="M27" s="837"/>
      <c r="N27" s="838"/>
      <c r="O27" s="944">
        <f>'Checklist - Ranking Office GCC'!Y211</f>
        <v>0</v>
      </c>
      <c r="P27" s="945"/>
      <c r="Q27" s="946"/>
      <c r="R27" s="947">
        <f>'Checklist - Ranking Office GCC'!Z211</f>
        <v>100</v>
      </c>
      <c r="S27" s="948"/>
      <c r="T27" s="949"/>
      <c r="U27" s="950">
        <f>'Checklist - Ranking Office GCC'!F212</f>
        <v>80</v>
      </c>
      <c r="V27" s="951"/>
      <c r="W27" s="998"/>
      <c r="X27" s="952"/>
      <c r="Y27" s="784"/>
      <c r="Z27" s="206"/>
      <c r="AA27" s="60"/>
    </row>
    <row r="28" spans="1:91" ht="27.95" customHeight="1" x14ac:dyDescent="0.2">
      <c r="A28" s="161"/>
      <c r="B28" s="407" t="str">
        <f>'Checklist - Ranking Office GCC'!B213</f>
        <v>4602</v>
      </c>
      <c r="C28" s="895" t="str">
        <f>'Checklist - Ranking Office GCC'!C213</f>
        <v>Cargo handling and operations</v>
      </c>
      <c r="D28" s="837"/>
      <c r="E28" s="837"/>
      <c r="F28" s="837"/>
      <c r="G28" s="837"/>
      <c r="H28" s="837"/>
      <c r="I28" s="837"/>
      <c r="J28" s="837"/>
      <c r="K28" s="837"/>
      <c r="L28" s="837"/>
      <c r="M28" s="837"/>
      <c r="N28" s="838"/>
      <c r="O28" s="944">
        <f>'Checklist - Ranking Office GCC'!Y219</f>
        <v>0</v>
      </c>
      <c r="P28" s="945"/>
      <c r="Q28" s="946"/>
      <c r="R28" s="947">
        <f>'Checklist - Ranking Office GCC'!Z219</f>
        <v>40</v>
      </c>
      <c r="S28" s="948"/>
      <c r="T28" s="949"/>
      <c r="U28" s="950">
        <f>'Checklist - Ranking Office GCC'!F220</f>
        <v>30</v>
      </c>
      <c r="V28" s="951"/>
      <c r="W28" s="998"/>
      <c r="X28" s="952"/>
      <c r="Y28" s="784"/>
      <c r="Z28" s="206"/>
      <c r="AA28" s="60"/>
    </row>
    <row r="29" spans="1:91" ht="27.95" customHeight="1" thickBot="1" x14ac:dyDescent="0.25">
      <c r="A29" s="161"/>
      <c r="B29" s="406" t="str">
        <f>'Checklist - Ranking Office GCC'!B221</f>
        <v>4606</v>
      </c>
      <c r="C29" s="895" t="str">
        <f>'Checklist - Ranking Office GCC'!C221</f>
        <v>Safety precautions during cargo operations</v>
      </c>
      <c r="D29" s="837"/>
      <c r="E29" s="837"/>
      <c r="F29" s="837"/>
      <c r="G29" s="837"/>
      <c r="H29" s="837"/>
      <c r="I29" s="837"/>
      <c r="J29" s="837"/>
      <c r="K29" s="837"/>
      <c r="L29" s="837"/>
      <c r="M29" s="837"/>
      <c r="N29" s="838"/>
      <c r="O29" s="944">
        <f>'Checklist - Ranking Office GCC'!Y224</f>
        <v>0</v>
      </c>
      <c r="P29" s="945"/>
      <c r="Q29" s="946"/>
      <c r="R29" s="947">
        <f>'Checklist - Ranking Office GCC'!Z224</f>
        <v>20</v>
      </c>
      <c r="S29" s="948"/>
      <c r="T29" s="949"/>
      <c r="U29" s="950">
        <f>'Checklist - Ranking Office GCC'!F225</f>
        <v>20</v>
      </c>
      <c r="V29" s="951"/>
      <c r="W29" s="951"/>
      <c r="X29" s="952"/>
      <c r="Y29" s="784"/>
      <c r="Z29" s="206"/>
      <c r="AA29" s="60"/>
    </row>
    <row r="30" spans="1:91" s="10" customFormat="1" ht="30" customHeight="1" thickBot="1" x14ac:dyDescent="0.25">
      <c r="A30" s="161"/>
      <c r="B30" s="405" t="str">
        <f>'Checklist - Ranking Office GCC'!B226</f>
        <v>5000</v>
      </c>
      <c r="C30" s="955" t="str">
        <f>'Checklist - Ranking Office GCC'!C226</f>
        <v>PREVENTION OF POLLUTION</v>
      </c>
      <c r="D30" s="956"/>
      <c r="E30" s="956"/>
      <c r="F30" s="956"/>
      <c r="G30" s="956"/>
      <c r="H30" s="956"/>
      <c r="I30" s="956"/>
      <c r="J30" s="956"/>
      <c r="K30" s="956"/>
      <c r="L30" s="956"/>
      <c r="M30" s="956"/>
      <c r="N30" s="956"/>
      <c r="O30" s="956"/>
      <c r="P30" s="956"/>
      <c r="Q30" s="956"/>
      <c r="R30" s="956"/>
      <c r="S30" s="956"/>
      <c r="T30" s="956"/>
      <c r="U30" s="956"/>
      <c r="V30" s="956"/>
      <c r="W30" s="956"/>
      <c r="X30" s="956"/>
      <c r="Y30" s="997"/>
      <c r="Z30" s="60"/>
      <c r="AA30" s="60"/>
      <c r="AB30" s="60"/>
      <c r="AC30" s="223"/>
      <c r="AD30" s="223"/>
      <c r="AE30" s="223"/>
      <c r="AF30" s="223"/>
      <c r="AG30" s="223"/>
      <c r="AH30" s="223"/>
      <c r="AI30" s="223"/>
      <c r="AJ30" s="223"/>
      <c r="AK30" s="223"/>
      <c r="AL30" s="223"/>
      <c r="AM30" s="223"/>
      <c r="AN30" s="223"/>
      <c r="AO30" s="223"/>
      <c r="AP30" s="223"/>
      <c r="AQ30" s="223"/>
      <c r="AR30" s="223"/>
      <c r="AS30" s="223"/>
      <c r="AT30" s="223"/>
      <c r="AU30" s="223"/>
      <c r="AV30" s="223"/>
      <c r="AW30" s="223"/>
      <c r="AX30" s="223"/>
      <c r="AY30" s="223"/>
      <c r="AZ30" s="223"/>
      <c r="BA30" s="223"/>
      <c r="BB30" s="223"/>
      <c r="BC30" s="223"/>
      <c r="BD30" s="223"/>
      <c r="BE30" s="223"/>
      <c r="BF30" s="223"/>
      <c r="BG30" s="223"/>
      <c r="BH30" s="223"/>
      <c r="BI30" s="223"/>
      <c r="BJ30" s="223"/>
      <c r="BK30" s="223"/>
      <c r="BL30" s="223"/>
      <c r="BM30" s="223"/>
      <c r="BN30" s="223"/>
      <c r="BO30" s="223"/>
      <c r="BP30" s="223"/>
      <c r="BQ30" s="223"/>
      <c r="BR30" s="223"/>
      <c r="BS30" s="223"/>
      <c r="BT30" s="223"/>
      <c r="BU30" s="223"/>
      <c r="BV30" s="223"/>
      <c r="BW30" s="223"/>
      <c r="BX30" s="223"/>
      <c r="BY30" s="223"/>
      <c r="BZ30" s="223"/>
      <c r="CA30" s="223"/>
      <c r="CB30" s="223"/>
      <c r="CC30" s="223"/>
      <c r="CD30" s="223"/>
      <c r="CE30" s="223"/>
      <c r="CF30" s="223"/>
      <c r="CG30" s="223"/>
      <c r="CH30" s="223"/>
      <c r="CI30" s="223"/>
      <c r="CJ30" s="223"/>
      <c r="CK30" s="223"/>
      <c r="CL30" s="223"/>
      <c r="CM30" s="223"/>
    </row>
    <row r="31" spans="1:91" ht="27.95" customHeight="1" x14ac:dyDescent="0.2">
      <c r="A31" s="161"/>
      <c r="B31" s="467" t="str">
        <f>'Checklist - Ranking Office GCC'!B227</f>
        <v>5100</v>
      </c>
      <c r="C31" s="895" t="str">
        <f>'Checklist - Ranking Office GCC'!C227</f>
        <v>Biofouling Management</v>
      </c>
      <c r="D31" s="837"/>
      <c r="E31" s="837"/>
      <c r="F31" s="837"/>
      <c r="G31" s="837"/>
      <c r="H31" s="837"/>
      <c r="I31" s="837"/>
      <c r="J31" s="837"/>
      <c r="K31" s="837"/>
      <c r="L31" s="837"/>
      <c r="M31" s="837"/>
      <c r="N31" s="838"/>
      <c r="O31" s="944">
        <f>'Checklist - Ranking Office GCC'!Y232</f>
        <v>0</v>
      </c>
      <c r="P31" s="945"/>
      <c r="Q31" s="946"/>
      <c r="R31" s="947">
        <f>'Checklist - Ranking Office GCC'!Z232</f>
        <v>30</v>
      </c>
      <c r="S31" s="948"/>
      <c r="T31" s="949"/>
      <c r="U31" s="950">
        <f>'Checklist - Ranking Office GCC'!F233</f>
        <v>5</v>
      </c>
      <c r="V31" s="951"/>
      <c r="W31" s="951"/>
      <c r="X31" s="952"/>
      <c r="Y31" s="784"/>
      <c r="Z31" s="206"/>
      <c r="AA31" s="60"/>
    </row>
    <row r="32" spans="1:91" ht="27.95" customHeight="1" x14ac:dyDescent="0.2">
      <c r="A32" s="161"/>
      <c r="B32" s="467" t="str">
        <f>'Checklist - Ranking Office GCC'!B234</f>
        <v>5200</v>
      </c>
      <c r="C32" s="895" t="str">
        <f>'Checklist - Ranking Office GCC'!C234</f>
        <v>Waste Management / Garbage Handling Onboard</v>
      </c>
      <c r="D32" s="837"/>
      <c r="E32" s="837"/>
      <c r="F32" s="837"/>
      <c r="G32" s="837"/>
      <c r="H32" s="837"/>
      <c r="I32" s="837"/>
      <c r="J32" s="837"/>
      <c r="K32" s="837"/>
      <c r="L32" s="837"/>
      <c r="M32" s="837"/>
      <c r="N32" s="838"/>
      <c r="O32" s="944">
        <f>'Checklist - Ranking Office GCC'!Y257</f>
        <v>0</v>
      </c>
      <c r="P32" s="945"/>
      <c r="Q32" s="946"/>
      <c r="R32" s="947">
        <f>'Checklist - Ranking Office GCC'!Z257</f>
        <v>105</v>
      </c>
      <c r="S32" s="948"/>
      <c r="T32" s="949"/>
      <c r="U32" s="950">
        <f>'Checklist - Ranking Office GCC'!F258</f>
        <v>50</v>
      </c>
      <c r="V32" s="951"/>
      <c r="W32" s="951"/>
      <c r="X32" s="952"/>
      <c r="Y32" s="784"/>
      <c r="Z32" s="206"/>
      <c r="AA32" s="60"/>
    </row>
    <row r="33" spans="1:27" ht="27.95" customHeight="1" x14ac:dyDescent="0.2">
      <c r="A33" s="161"/>
      <c r="B33" s="406">
        <f>'Checklist - Ranking Office GCC'!B259</f>
        <v>5410</v>
      </c>
      <c r="C33" s="895" t="str">
        <f>'Checklist - Ranking Office GCC'!C259</f>
        <v>NOx Emissions</v>
      </c>
      <c r="D33" s="837"/>
      <c r="E33" s="837"/>
      <c r="F33" s="837"/>
      <c r="G33" s="837"/>
      <c r="H33" s="837"/>
      <c r="I33" s="837"/>
      <c r="J33" s="837"/>
      <c r="K33" s="837"/>
      <c r="L33" s="837"/>
      <c r="M33" s="837"/>
      <c r="N33" s="838"/>
      <c r="O33" s="944">
        <f>'Checklist - Ranking Office GCC'!Y279</f>
        <v>0</v>
      </c>
      <c r="P33" s="945"/>
      <c r="Q33" s="946"/>
      <c r="R33" s="947">
        <f>'Checklist - Ranking Office GCC'!Z279</f>
        <v>95</v>
      </c>
      <c r="S33" s="948"/>
      <c r="T33" s="949"/>
      <c r="U33" s="950">
        <f>'Checklist - Ranking Office GCC'!F280</f>
        <v>35</v>
      </c>
      <c r="V33" s="951"/>
      <c r="W33" s="951"/>
      <c r="X33" s="952"/>
      <c r="Y33" s="784"/>
      <c r="Z33" s="206"/>
      <c r="AA33" s="60"/>
    </row>
    <row r="34" spans="1:27" ht="27.95" customHeight="1" x14ac:dyDescent="0.2">
      <c r="A34" s="161"/>
      <c r="B34" s="406">
        <f>'Checklist - Ranking Office GCC'!B281</f>
        <v>5420</v>
      </c>
      <c r="C34" s="895" t="str">
        <f>'Checklist - Ranking Office GCC'!C281</f>
        <v>SOx Emissions</v>
      </c>
      <c r="D34" s="837"/>
      <c r="E34" s="837"/>
      <c r="F34" s="837"/>
      <c r="G34" s="837"/>
      <c r="H34" s="837"/>
      <c r="I34" s="837"/>
      <c r="J34" s="837"/>
      <c r="K34" s="837"/>
      <c r="L34" s="837"/>
      <c r="M34" s="837"/>
      <c r="N34" s="838"/>
      <c r="O34" s="944">
        <f>'Checklist - Ranking Office GCC'!Y293</f>
        <v>0</v>
      </c>
      <c r="P34" s="945"/>
      <c r="Q34" s="946"/>
      <c r="R34" s="947">
        <f>'Checklist - Ranking Office GCC'!Z293</f>
        <v>120</v>
      </c>
      <c r="S34" s="948"/>
      <c r="T34" s="949"/>
      <c r="U34" s="950">
        <f>'Checklist - Ranking Office GCC'!F294</f>
        <v>20</v>
      </c>
      <c r="V34" s="951"/>
      <c r="W34" s="951"/>
      <c r="X34" s="952"/>
      <c r="Y34" s="784"/>
      <c r="Z34" s="206"/>
      <c r="AA34" s="60"/>
    </row>
    <row r="35" spans="1:27" ht="45" customHeight="1" x14ac:dyDescent="0.2">
      <c r="A35" s="161"/>
      <c r="B35" s="406" t="str">
        <f>'Checklist - Ranking Office GCC'!B295</f>
        <v>5421</v>
      </c>
      <c r="C35" s="895" t="str">
        <f>'Checklist - Ranking Office GCC'!C295</f>
        <v xml:space="preserve">Ships required to carry out Fuel Change Over to low sulphur MARINE DIESEL OIL or low sulphur MARINE GAS OIL  ( low sulphur Distillates )  </v>
      </c>
      <c r="D35" s="837"/>
      <c r="E35" s="837"/>
      <c r="F35" s="837"/>
      <c r="G35" s="837"/>
      <c r="H35" s="837"/>
      <c r="I35" s="837"/>
      <c r="J35" s="837"/>
      <c r="K35" s="837"/>
      <c r="L35" s="837"/>
      <c r="M35" s="837"/>
      <c r="N35" s="838"/>
      <c r="O35" s="944">
        <f>'Checklist - Ranking Office GCC'!Y298</f>
        <v>0</v>
      </c>
      <c r="P35" s="945"/>
      <c r="Q35" s="946"/>
      <c r="R35" s="947">
        <f>'Checklist - Ranking Office GCC'!Z298</f>
        <v>40</v>
      </c>
      <c r="S35" s="948"/>
      <c r="T35" s="949"/>
      <c r="U35" s="950">
        <f>'Checklist - Ranking Office GCC'!F299</f>
        <v>40</v>
      </c>
      <c r="V35" s="951"/>
      <c r="W35" s="951"/>
      <c r="X35" s="952"/>
      <c r="Y35" s="784"/>
      <c r="Z35" s="206"/>
      <c r="AA35" s="60"/>
    </row>
    <row r="36" spans="1:27" ht="27.95" customHeight="1" x14ac:dyDescent="0.2">
      <c r="A36" s="161"/>
      <c r="B36" s="406">
        <f>'Checklist - Ranking Office GCC'!B300</f>
        <v>5430</v>
      </c>
      <c r="C36" s="895" t="str">
        <f>'Checklist - Ranking Office GCC'!C300</f>
        <v xml:space="preserve">Particulate Matter (PM) Emissions   </v>
      </c>
      <c r="D36" s="837"/>
      <c r="E36" s="837"/>
      <c r="F36" s="837"/>
      <c r="G36" s="837"/>
      <c r="H36" s="837"/>
      <c r="I36" s="837"/>
      <c r="J36" s="837"/>
      <c r="K36" s="837"/>
      <c r="L36" s="837"/>
      <c r="M36" s="837"/>
      <c r="N36" s="838"/>
      <c r="O36" s="944">
        <f>'Checklist - Ranking Office GCC'!Y306</f>
        <v>0</v>
      </c>
      <c r="P36" s="945"/>
      <c r="Q36" s="946"/>
      <c r="R36" s="947">
        <f>'Checklist - Ranking Office GCC'!Z306</f>
        <v>30</v>
      </c>
      <c r="S36" s="948"/>
      <c r="T36" s="949"/>
      <c r="U36" s="950">
        <f>'Checklist - Ranking Office GCC'!F307</f>
        <v>0</v>
      </c>
      <c r="V36" s="951"/>
      <c r="W36" s="951"/>
      <c r="X36" s="952"/>
      <c r="Y36" s="784"/>
      <c r="Z36" s="206"/>
      <c r="AA36" s="60"/>
    </row>
    <row r="37" spans="1:27" ht="27.95" customHeight="1" x14ac:dyDescent="0.2">
      <c r="A37" s="161"/>
      <c r="B37" s="406">
        <f>'Checklist - Ranking Office GCC'!B308</f>
        <v>5440</v>
      </c>
      <c r="C37" s="895" t="str">
        <f>'Checklist - Ranking Office GCC'!C308</f>
        <v>Greenhouse Gas (GHG) Emissions - CO2 Emissions</v>
      </c>
      <c r="D37" s="837"/>
      <c r="E37" s="837"/>
      <c r="F37" s="837"/>
      <c r="G37" s="837"/>
      <c r="H37" s="837"/>
      <c r="I37" s="837"/>
      <c r="J37" s="837"/>
      <c r="K37" s="837"/>
      <c r="L37" s="837"/>
      <c r="M37" s="837"/>
      <c r="N37" s="838"/>
      <c r="O37" s="944">
        <f>'Checklist - Ranking Office GCC'!Y376</f>
        <v>0</v>
      </c>
      <c r="P37" s="945"/>
      <c r="Q37" s="946"/>
      <c r="R37" s="947">
        <f>'Checklist - Ranking Office GCC'!Z376</f>
        <v>200</v>
      </c>
      <c r="S37" s="948"/>
      <c r="T37" s="949"/>
      <c r="U37" s="950">
        <f>'Checklist - Ranking Office GCC'!F377</f>
        <v>0</v>
      </c>
      <c r="V37" s="951"/>
      <c r="W37" s="951"/>
      <c r="X37" s="952"/>
      <c r="Y37" s="784"/>
      <c r="Z37" s="206"/>
      <c r="AA37" s="60"/>
    </row>
    <row r="38" spans="1:27" ht="27.95" customHeight="1" x14ac:dyDescent="0.2">
      <c r="A38" s="161"/>
      <c r="B38" s="406" t="str">
        <f>'Checklist - Ranking Office GCC'!B378</f>
        <v>5441</v>
      </c>
      <c r="C38" s="895" t="str">
        <f>'Checklist - Ranking Office GCC'!C378</f>
        <v>Greenhouse Gas (GHG) Emissions - Methane (CH4) Emissions - Main Propulsion</v>
      </c>
      <c r="D38" s="837"/>
      <c r="E38" s="837"/>
      <c r="F38" s="837"/>
      <c r="G38" s="837"/>
      <c r="H38" s="837"/>
      <c r="I38" s="837"/>
      <c r="J38" s="837"/>
      <c r="K38" s="837"/>
      <c r="L38" s="837"/>
      <c r="M38" s="837"/>
      <c r="N38" s="838"/>
      <c r="O38" s="944">
        <f>'Checklist - Ranking Office GCC'!Y389</f>
        <v>0</v>
      </c>
      <c r="P38" s="945"/>
      <c r="Q38" s="946"/>
      <c r="R38" s="947">
        <f>'Checklist - Ranking Office GCC'!Z389</f>
        <v>55</v>
      </c>
      <c r="S38" s="948"/>
      <c r="T38" s="949"/>
      <c r="U38" s="950">
        <f>'Checklist - Ranking Office GCC'!F390</f>
        <v>0</v>
      </c>
      <c r="V38" s="951"/>
      <c r="W38" s="951"/>
      <c r="X38" s="952"/>
      <c r="Y38" s="784"/>
      <c r="Z38" s="206"/>
      <c r="AA38" s="60"/>
    </row>
    <row r="39" spans="1:27" ht="27.95" customHeight="1" x14ac:dyDescent="0.2">
      <c r="A39" s="161"/>
      <c r="B39" s="406" t="str">
        <f>'Checklist - Ranking Office GCC'!B391</f>
        <v>5450</v>
      </c>
      <c r="C39" s="895" t="str">
        <f>'Checklist - Ranking Office GCC'!C391</f>
        <v>Newbuild policy</v>
      </c>
      <c r="D39" s="837"/>
      <c r="E39" s="837"/>
      <c r="F39" s="837"/>
      <c r="G39" s="837"/>
      <c r="H39" s="837"/>
      <c r="I39" s="837"/>
      <c r="J39" s="837"/>
      <c r="K39" s="837"/>
      <c r="L39" s="837"/>
      <c r="M39" s="837"/>
      <c r="N39" s="838"/>
      <c r="O39" s="944">
        <f>'Checklist - Ranking Office GCC'!Y393</f>
        <v>0</v>
      </c>
      <c r="P39" s="945"/>
      <c r="Q39" s="946"/>
      <c r="R39" s="947">
        <f>'Checklist - Ranking Office GCC'!Z393</f>
        <v>40</v>
      </c>
      <c r="S39" s="948"/>
      <c r="T39" s="949"/>
      <c r="U39" s="950">
        <f>'Checklist - Ranking Office GCC'!F394</f>
        <v>0</v>
      </c>
      <c r="V39" s="951"/>
      <c r="W39" s="951"/>
      <c r="X39" s="952"/>
      <c r="Y39" s="784"/>
      <c r="Z39" s="206"/>
      <c r="AA39" s="60"/>
    </row>
    <row r="40" spans="1:27" ht="27.95" customHeight="1" x14ac:dyDescent="0.2">
      <c r="A40" s="161"/>
      <c r="B40" s="406" t="str">
        <f>'Checklist - Ranking Office GCC'!B395</f>
        <v>5460</v>
      </c>
      <c r="C40" s="895" t="str">
        <f>'Checklist - Ranking Office GCC'!C395</f>
        <v>Environmental Ship Index (ESI)</v>
      </c>
      <c r="D40" s="837"/>
      <c r="E40" s="837"/>
      <c r="F40" s="837"/>
      <c r="G40" s="837"/>
      <c r="H40" s="837"/>
      <c r="I40" s="837"/>
      <c r="J40" s="837"/>
      <c r="K40" s="837"/>
      <c r="L40" s="837"/>
      <c r="M40" s="837"/>
      <c r="N40" s="838"/>
      <c r="O40" s="944">
        <f>'Checklist - Ranking Office GCC'!Y397</f>
        <v>0</v>
      </c>
      <c r="P40" s="945"/>
      <c r="Q40" s="946"/>
      <c r="R40" s="947">
        <f>'Checklist - Ranking Office GCC'!Z397</f>
        <v>50</v>
      </c>
      <c r="S40" s="948"/>
      <c r="T40" s="949"/>
      <c r="U40" s="950">
        <f>'Checklist - Ranking Office GCC'!F398</f>
        <v>0</v>
      </c>
      <c r="V40" s="951"/>
      <c r="W40" s="951"/>
      <c r="X40" s="952"/>
      <c r="Y40" s="784"/>
      <c r="Z40" s="206"/>
      <c r="AA40" s="60"/>
    </row>
    <row r="41" spans="1:27" ht="27.95" customHeight="1" x14ac:dyDescent="0.2">
      <c r="A41" s="161"/>
      <c r="B41" s="406" t="str">
        <f>'Checklist - Ranking Office GCC'!B399</f>
        <v>5500</v>
      </c>
      <c r="C41" s="895" t="str">
        <f>'Checklist - Ranking Office GCC'!C399</f>
        <v>Sewage Management</v>
      </c>
      <c r="D41" s="837"/>
      <c r="E41" s="837"/>
      <c r="F41" s="837"/>
      <c r="G41" s="837"/>
      <c r="H41" s="837"/>
      <c r="I41" s="837"/>
      <c r="J41" s="837"/>
      <c r="K41" s="837"/>
      <c r="L41" s="837"/>
      <c r="M41" s="837"/>
      <c r="N41" s="838"/>
      <c r="O41" s="944">
        <f>'Checklist - Ranking Office GCC'!Y411</f>
        <v>0</v>
      </c>
      <c r="P41" s="945"/>
      <c r="Q41" s="946"/>
      <c r="R41" s="947">
        <f>'Checklist - Ranking Office GCC'!Z411</f>
        <v>45</v>
      </c>
      <c r="S41" s="948"/>
      <c r="T41" s="949"/>
      <c r="U41" s="950">
        <f>'Checklist - Ranking Office GCC'!F412</f>
        <v>20</v>
      </c>
      <c r="V41" s="951"/>
      <c r="W41" s="951"/>
      <c r="X41" s="952"/>
      <c r="Y41" s="784"/>
      <c r="Z41" s="206"/>
      <c r="AA41" s="60"/>
    </row>
    <row r="42" spans="1:27" ht="27.95" customHeight="1" x14ac:dyDescent="0.2">
      <c r="A42" s="161"/>
      <c r="B42" s="467" t="str">
        <f>'Checklist - Ranking Office GCC'!B413</f>
        <v>5510</v>
      </c>
      <c r="C42" s="895" t="str">
        <f>'Checklist - Ranking Office GCC'!C413</f>
        <v>Grey Water Management</v>
      </c>
      <c r="D42" s="837"/>
      <c r="E42" s="837"/>
      <c r="F42" s="837"/>
      <c r="G42" s="837"/>
      <c r="H42" s="837"/>
      <c r="I42" s="837"/>
      <c r="J42" s="837"/>
      <c r="K42" s="837"/>
      <c r="L42" s="837"/>
      <c r="M42" s="837"/>
      <c r="N42" s="838"/>
      <c r="O42" s="944">
        <f>'Checklist - Ranking Office GCC'!Y416</f>
        <v>0</v>
      </c>
      <c r="P42" s="945"/>
      <c r="Q42" s="946"/>
      <c r="R42" s="947">
        <f>'Checklist - Ranking Office GCC'!Z416</f>
        <v>25</v>
      </c>
      <c r="S42" s="948"/>
      <c r="T42" s="949"/>
      <c r="U42" s="950">
        <f>'Checklist - Ranking Office GCC'!F417</f>
        <v>0</v>
      </c>
      <c r="V42" s="951"/>
      <c r="W42" s="951"/>
      <c r="X42" s="952"/>
      <c r="Y42" s="784"/>
      <c r="Z42" s="206"/>
      <c r="AA42" s="60"/>
    </row>
    <row r="43" spans="1:27" ht="27.75" customHeight="1" x14ac:dyDescent="0.2">
      <c r="A43" s="161"/>
      <c r="B43" s="406" t="str">
        <f>'Checklist - Ranking Office GCC'!B418</f>
        <v>5700</v>
      </c>
      <c r="C43" s="895" t="str">
        <f>'Checklist - Ranking Office GCC'!C418</f>
        <v>Ballast Water Management</v>
      </c>
      <c r="D43" s="837"/>
      <c r="E43" s="837"/>
      <c r="F43" s="837"/>
      <c r="G43" s="837"/>
      <c r="H43" s="837"/>
      <c r="I43" s="837"/>
      <c r="J43" s="837"/>
      <c r="K43" s="837"/>
      <c r="L43" s="837"/>
      <c r="M43" s="837"/>
      <c r="N43" s="838"/>
      <c r="O43" s="944">
        <f>'Checklist - Ranking Office GCC'!Y429</f>
        <v>0</v>
      </c>
      <c r="P43" s="945"/>
      <c r="Q43" s="946"/>
      <c r="R43" s="947">
        <f>'Checklist - Ranking Office GCC'!Z429</f>
        <v>60</v>
      </c>
      <c r="S43" s="948"/>
      <c r="T43" s="949"/>
      <c r="U43" s="950">
        <f>'Checklist - Ranking Office GCC'!F430</f>
        <v>20</v>
      </c>
      <c r="V43" s="951"/>
      <c r="W43" s="951"/>
      <c r="X43" s="952"/>
      <c r="Y43" s="784"/>
      <c r="Z43" s="206"/>
      <c r="AA43" s="60"/>
    </row>
    <row r="44" spans="1:27" ht="27.95" customHeight="1" x14ac:dyDescent="0.2">
      <c r="A44" s="161"/>
      <c r="B44" s="406" t="str">
        <f>'Checklist - Ranking Office GCC'!B431</f>
        <v>5801</v>
      </c>
      <c r="C44" s="895" t="str">
        <f>'Checklist - Ranking Office GCC'!C431</f>
        <v>Protection of fuel oil tanks, lube oil tanks and hull</v>
      </c>
      <c r="D44" s="837"/>
      <c r="E44" s="837"/>
      <c r="F44" s="837"/>
      <c r="G44" s="837"/>
      <c r="H44" s="837"/>
      <c r="I44" s="837"/>
      <c r="J44" s="837"/>
      <c r="K44" s="837"/>
      <c r="L44" s="837"/>
      <c r="M44" s="837"/>
      <c r="N44" s="838"/>
      <c r="O44" s="966">
        <f>'Checklist - Ranking Office GCC'!Y434</f>
        <v>0</v>
      </c>
      <c r="P44" s="967"/>
      <c r="Q44" s="968"/>
      <c r="R44" s="947">
        <f>'Checklist - Ranking Office GCC'!Z434</f>
        <v>30</v>
      </c>
      <c r="S44" s="948"/>
      <c r="T44" s="949"/>
      <c r="U44" s="950">
        <f>'Checklist - Ranking Office GCC'!F435</f>
        <v>0</v>
      </c>
      <c r="V44" s="951"/>
      <c r="W44" s="951"/>
      <c r="X44" s="952"/>
      <c r="Y44" s="784"/>
      <c r="Z44" s="206"/>
      <c r="AA44" s="60"/>
    </row>
    <row r="45" spans="1:27" ht="27.95" customHeight="1" x14ac:dyDescent="0.2">
      <c r="A45" s="161"/>
      <c r="B45" s="406" t="str">
        <f>'Checklist - Ranking Office GCC'!B437</f>
        <v>5810</v>
      </c>
      <c r="C45" s="895" t="str">
        <f>'Checklist - Ranking Office GCC'!C437</f>
        <v>Stern tube lubrication</v>
      </c>
      <c r="D45" s="837"/>
      <c r="E45" s="837"/>
      <c r="F45" s="837"/>
      <c r="G45" s="837"/>
      <c r="H45" s="837"/>
      <c r="I45" s="837"/>
      <c r="J45" s="837"/>
      <c r="K45" s="837"/>
      <c r="L45" s="837"/>
      <c r="M45" s="837"/>
      <c r="N45" s="838"/>
      <c r="O45" s="966">
        <f>'Checklist - Ranking Office GCC'!Y441</f>
        <v>0</v>
      </c>
      <c r="P45" s="967"/>
      <c r="Q45" s="968"/>
      <c r="R45" s="947">
        <f>'Checklist - Ranking Office GCC'!Z441</f>
        <v>60</v>
      </c>
      <c r="S45" s="948"/>
      <c r="T45" s="949"/>
      <c r="U45" s="950">
        <f>'Checklist - Ranking Office GCC'!F442</f>
        <v>0</v>
      </c>
      <c r="V45" s="951"/>
      <c r="W45" s="951"/>
      <c r="X45" s="952"/>
      <c r="Y45" s="784"/>
      <c r="Z45" s="206"/>
      <c r="AA45" s="60"/>
    </row>
    <row r="46" spans="1:27" ht="27.95" customHeight="1" x14ac:dyDescent="0.2">
      <c r="A46" s="161"/>
      <c r="B46" s="475" t="str">
        <f>'Checklist - Ranking Office GCC'!B443</f>
        <v>5811</v>
      </c>
      <c r="C46" s="958" t="str">
        <f>'Checklist - Ranking Office GCC'!C443</f>
        <v>Mooring wire lubrication</v>
      </c>
      <c r="D46" s="959"/>
      <c r="E46" s="959"/>
      <c r="F46" s="959"/>
      <c r="G46" s="959"/>
      <c r="H46" s="959"/>
      <c r="I46" s="959"/>
      <c r="J46" s="959"/>
      <c r="K46" s="959"/>
      <c r="L46" s="959"/>
      <c r="M46" s="959"/>
      <c r="N46" s="960"/>
      <c r="O46" s="944">
        <f>'Checklist - Ranking Office GCC'!Y445</f>
        <v>0</v>
      </c>
      <c r="P46" s="945"/>
      <c r="Q46" s="946"/>
      <c r="R46" s="961">
        <f>'Checklist - Ranking Office GCC'!Z445</f>
        <v>20</v>
      </c>
      <c r="S46" s="962"/>
      <c r="T46" s="963"/>
      <c r="U46" s="964">
        <f>'Checklist - Ranking Office GCC'!F446</f>
        <v>0</v>
      </c>
      <c r="V46" s="965"/>
      <c r="W46" s="965"/>
      <c r="X46" s="957"/>
      <c r="Y46" s="693"/>
      <c r="Z46" s="206"/>
      <c r="AA46" s="60"/>
    </row>
    <row r="47" spans="1:27" ht="27.95" customHeight="1" x14ac:dyDescent="0.2">
      <c r="A47" s="161"/>
      <c r="B47" s="475" t="str">
        <f>'Checklist - Ranking Office GCC'!B447</f>
        <v>5812</v>
      </c>
      <c r="C47" s="958" t="str">
        <f>'Checklist - Ranking Office GCC'!C447</f>
        <v>Deck equipment lubrication (use of oils)</v>
      </c>
      <c r="D47" s="959"/>
      <c r="E47" s="959"/>
      <c r="F47" s="959"/>
      <c r="G47" s="959"/>
      <c r="H47" s="959"/>
      <c r="I47" s="959"/>
      <c r="J47" s="959"/>
      <c r="K47" s="959"/>
      <c r="L47" s="959"/>
      <c r="M47" s="959"/>
      <c r="N47" s="960"/>
      <c r="O47" s="944">
        <f>'Checklist - Ranking Office GCC'!Y454</f>
        <v>0</v>
      </c>
      <c r="P47" s="945"/>
      <c r="Q47" s="946"/>
      <c r="R47" s="961">
        <f>'Checklist - Ranking Office GCC'!Z454</f>
        <v>65</v>
      </c>
      <c r="S47" s="962"/>
      <c r="T47" s="963"/>
      <c r="U47" s="964">
        <f>'Checklist - Ranking Office GCC'!F455</f>
        <v>0</v>
      </c>
      <c r="V47" s="965"/>
      <c r="W47" s="965"/>
      <c r="X47" s="957"/>
      <c r="Y47" s="693"/>
      <c r="Z47" s="206"/>
      <c r="AA47" s="60"/>
    </row>
    <row r="48" spans="1:27" ht="27.95" customHeight="1" x14ac:dyDescent="0.2">
      <c r="A48" s="161"/>
      <c r="B48" s="406" t="str">
        <f>'Checklist - Ranking Office GCC'!B456</f>
        <v>5820</v>
      </c>
      <c r="C48" s="895" t="str">
        <f>'Checklist - Ranking Office GCC'!C456</f>
        <v>Management of bilge water and sludge handling onboard</v>
      </c>
      <c r="D48" s="837"/>
      <c r="E48" s="837"/>
      <c r="F48" s="837"/>
      <c r="G48" s="837"/>
      <c r="H48" s="837"/>
      <c r="I48" s="837"/>
      <c r="J48" s="837"/>
      <c r="K48" s="837"/>
      <c r="L48" s="837"/>
      <c r="M48" s="837"/>
      <c r="N48" s="838"/>
      <c r="O48" s="944">
        <f>'Checklist - Ranking Office GCC'!Y461</f>
        <v>0</v>
      </c>
      <c r="P48" s="945"/>
      <c r="Q48" s="946"/>
      <c r="R48" s="947">
        <f>'Checklist - Ranking Office GCC'!Z461</f>
        <v>25</v>
      </c>
      <c r="S48" s="948"/>
      <c r="T48" s="949"/>
      <c r="U48" s="950">
        <f>'Checklist - Ranking Office GCC'!F462</f>
        <v>15</v>
      </c>
      <c r="V48" s="951"/>
      <c r="W48" s="951"/>
      <c r="X48" s="952"/>
      <c r="Y48" s="784"/>
      <c r="Z48" s="206"/>
      <c r="AA48" s="60"/>
    </row>
    <row r="49" spans="1:89" ht="27.95" customHeight="1" x14ac:dyDescent="0.2">
      <c r="A49" s="403"/>
      <c r="B49" s="406" t="str">
        <f>'Checklist - Ranking Office GCC'!B463</f>
        <v>5821</v>
      </c>
      <c r="C49" s="895" t="str">
        <f>'Checklist - Ranking Office GCC'!C463</f>
        <v>Outfitting of bilge water system</v>
      </c>
      <c r="D49" s="837"/>
      <c r="E49" s="837"/>
      <c r="F49" s="837"/>
      <c r="G49" s="837"/>
      <c r="H49" s="837"/>
      <c r="I49" s="837"/>
      <c r="J49" s="837"/>
      <c r="K49" s="837"/>
      <c r="L49" s="837"/>
      <c r="M49" s="837"/>
      <c r="N49" s="838"/>
      <c r="O49" s="966">
        <f>'Checklist - Ranking Office GCC'!Y478</f>
        <v>0</v>
      </c>
      <c r="P49" s="967"/>
      <c r="Q49" s="968"/>
      <c r="R49" s="947">
        <f>'Checklist - Ranking Office GCC'!Z478</f>
        <v>50</v>
      </c>
      <c r="S49" s="948"/>
      <c r="T49" s="949"/>
      <c r="U49" s="950">
        <f>'Checklist - Ranking Office GCC'!F479</f>
        <v>20</v>
      </c>
      <c r="V49" s="951"/>
      <c r="W49" s="951"/>
      <c r="X49" s="952"/>
      <c r="Y49" s="784"/>
      <c r="Z49" s="206"/>
      <c r="AA49" s="60"/>
    </row>
    <row r="50" spans="1:89" ht="27.95" customHeight="1" x14ac:dyDescent="0.2">
      <c r="A50" s="161"/>
      <c r="B50" s="411" t="str">
        <f>'Checklist - Ranking Office GCC'!B480</f>
        <v>5822</v>
      </c>
      <c r="C50" s="958" t="str">
        <f>'Checklist - Ranking Office GCC'!C480</f>
        <v>Outfitting of sludge handling system</v>
      </c>
      <c r="D50" s="959"/>
      <c r="E50" s="959"/>
      <c r="F50" s="959"/>
      <c r="G50" s="959"/>
      <c r="H50" s="959"/>
      <c r="I50" s="959"/>
      <c r="J50" s="959"/>
      <c r="K50" s="959"/>
      <c r="L50" s="959"/>
      <c r="M50" s="959"/>
      <c r="N50" s="960"/>
      <c r="O50" s="944">
        <f>'Checklist - Ranking Office GCC'!Y485</f>
        <v>0</v>
      </c>
      <c r="P50" s="945"/>
      <c r="Q50" s="946"/>
      <c r="R50" s="961">
        <f>'Checklist - Ranking Office GCC'!Z485</f>
        <v>20</v>
      </c>
      <c r="S50" s="962"/>
      <c r="T50" s="963"/>
      <c r="U50" s="964">
        <f>'Checklist - Ranking Office GCC'!F486</f>
        <v>10</v>
      </c>
      <c r="V50" s="965"/>
      <c r="W50" s="965"/>
      <c r="X50" s="957"/>
      <c r="Y50" s="693"/>
      <c r="Z50" s="206"/>
      <c r="AA50" s="60"/>
    </row>
    <row r="51" spans="1:89" ht="27.95" customHeight="1" x14ac:dyDescent="0.2">
      <c r="A51" s="161"/>
      <c r="B51" s="406">
        <f>'Checklist - Ranking Office GCC'!B487</f>
        <v>5900</v>
      </c>
      <c r="C51" s="895" t="str">
        <f>'Checklist - Ranking Office GCC'!C487</f>
        <v>Ship Recycling - Inventory of Hazardous Materials</v>
      </c>
      <c r="D51" s="837"/>
      <c r="E51" s="837"/>
      <c r="F51" s="837"/>
      <c r="G51" s="837"/>
      <c r="H51" s="837"/>
      <c r="I51" s="837"/>
      <c r="J51" s="837"/>
      <c r="K51" s="837"/>
      <c r="L51" s="837"/>
      <c r="M51" s="837"/>
      <c r="N51" s="838"/>
      <c r="O51" s="944">
        <f>'Checklist - Ranking Office GCC'!Y496</f>
        <v>0</v>
      </c>
      <c r="P51" s="945"/>
      <c r="Q51" s="946"/>
      <c r="R51" s="947">
        <f>'Checklist - Ranking Office GCC'!Z496</f>
        <v>120</v>
      </c>
      <c r="S51" s="948"/>
      <c r="T51" s="949"/>
      <c r="U51" s="950">
        <f>'Checklist - Ranking Office GCC'!F497</f>
        <v>40</v>
      </c>
      <c r="V51" s="951"/>
      <c r="W51" s="951"/>
      <c r="X51" s="952"/>
      <c r="Y51" s="784"/>
      <c r="Z51" s="206"/>
      <c r="AA51" s="60"/>
    </row>
    <row r="52" spans="1:89" ht="27.95" customHeight="1" thickBot="1" x14ac:dyDescent="0.25">
      <c r="A52" s="161"/>
      <c r="B52" s="406">
        <f>'Checklist - Ranking Office GCC'!B498</f>
        <v>5910</v>
      </c>
      <c r="C52" s="895" t="str">
        <f>'Checklist - Ranking Office GCC'!C498</f>
        <v xml:space="preserve">Ship Recycling - Policy for ships due to be recycled    </v>
      </c>
      <c r="D52" s="837"/>
      <c r="E52" s="837"/>
      <c r="F52" s="837"/>
      <c r="G52" s="837"/>
      <c r="H52" s="837"/>
      <c r="I52" s="837"/>
      <c r="J52" s="837"/>
      <c r="K52" s="837"/>
      <c r="L52" s="837"/>
      <c r="M52" s="837"/>
      <c r="N52" s="838"/>
      <c r="O52" s="944">
        <f>'Checklist - Ranking Office GCC'!Y511</f>
        <v>0</v>
      </c>
      <c r="P52" s="945"/>
      <c r="Q52" s="946"/>
      <c r="R52" s="947">
        <f>'Checklist - Ranking Office GCC'!Z511</f>
        <v>140</v>
      </c>
      <c r="S52" s="948"/>
      <c r="T52" s="949"/>
      <c r="U52" s="950">
        <f>'Checklist - Ranking Office GCC'!F512</f>
        <v>60</v>
      </c>
      <c r="V52" s="951"/>
      <c r="W52" s="951"/>
      <c r="X52" s="952"/>
      <c r="Y52" s="784"/>
      <c r="Z52" s="206"/>
      <c r="AA52" s="60"/>
    </row>
    <row r="53" spans="1:89" s="10" customFormat="1" ht="30" customHeight="1" thickBot="1" x14ac:dyDescent="0.25">
      <c r="A53" s="161"/>
      <c r="B53" s="405">
        <f>'Checklist - Ranking Office GCC'!B513</f>
        <v>6000</v>
      </c>
      <c r="C53" s="955" t="str">
        <f>'Checklist - Ranking Office GCC'!C513</f>
        <v>MAINTENANCE / SURVEYS</v>
      </c>
      <c r="D53" s="956"/>
      <c r="E53" s="956"/>
      <c r="F53" s="956"/>
      <c r="G53" s="956"/>
      <c r="H53" s="956"/>
      <c r="I53" s="956"/>
      <c r="J53" s="956"/>
      <c r="K53" s="956"/>
      <c r="L53" s="956"/>
      <c r="M53" s="956"/>
      <c r="N53" s="956"/>
      <c r="O53" s="762"/>
      <c r="P53" s="762"/>
      <c r="Q53" s="762"/>
      <c r="R53" s="762"/>
      <c r="S53" s="762"/>
      <c r="T53" s="762"/>
      <c r="U53" s="762"/>
      <c r="V53" s="762"/>
      <c r="W53" s="762"/>
      <c r="X53" s="762"/>
      <c r="Y53" s="639"/>
      <c r="Z53" s="60"/>
      <c r="AA53" s="60"/>
      <c r="AB53" s="60"/>
      <c r="AC53" s="223"/>
      <c r="AD53" s="223"/>
      <c r="AE53" s="223"/>
      <c r="AF53" s="223"/>
      <c r="AG53" s="223"/>
      <c r="AH53" s="223"/>
      <c r="AI53" s="223"/>
      <c r="AJ53" s="223"/>
      <c r="AK53" s="223"/>
      <c r="AL53" s="223"/>
      <c r="AM53" s="223"/>
      <c r="AN53" s="223"/>
      <c r="AO53" s="223"/>
      <c r="AP53" s="223"/>
      <c r="AQ53" s="223"/>
      <c r="AR53" s="223"/>
      <c r="AS53" s="223"/>
      <c r="AT53" s="223"/>
      <c r="AU53" s="223"/>
      <c r="AV53" s="223"/>
      <c r="AW53" s="223"/>
      <c r="AX53" s="223"/>
      <c r="AY53" s="223"/>
      <c r="AZ53" s="223"/>
      <c r="BA53" s="223"/>
      <c r="BB53" s="223"/>
      <c r="BC53" s="223"/>
      <c r="BD53" s="223"/>
      <c r="BE53" s="223"/>
      <c r="BF53" s="223"/>
      <c r="BG53" s="223"/>
      <c r="BH53" s="223"/>
      <c r="BI53" s="223"/>
      <c r="BJ53" s="223"/>
      <c r="BK53" s="223"/>
      <c r="BL53" s="223"/>
      <c r="BM53" s="223"/>
      <c r="BN53" s="223"/>
      <c r="BO53" s="223"/>
      <c r="BP53" s="223"/>
      <c r="BQ53" s="223"/>
      <c r="BR53" s="223"/>
      <c r="BS53" s="223"/>
      <c r="BT53" s="223"/>
      <c r="BU53" s="223"/>
      <c r="BV53" s="223"/>
      <c r="BW53" s="223"/>
      <c r="BX53" s="223"/>
      <c r="BY53" s="223"/>
      <c r="BZ53" s="223"/>
      <c r="CA53" s="223"/>
      <c r="CB53" s="223"/>
      <c r="CC53" s="223"/>
      <c r="CD53" s="223"/>
      <c r="CE53" s="223"/>
      <c r="CF53" s="223"/>
      <c r="CG53" s="60"/>
      <c r="CH53" s="60"/>
      <c r="CI53" s="60"/>
      <c r="CJ53" s="60"/>
      <c r="CK53" s="60"/>
    </row>
    <row r="54" spans="1:89" ht="27.95" customHeight="1" x14ac:dyDescent="0.2">
      <c r="A54" s="161"/>
      <c r="B54" s="406">
        <f>'Checklist - Ranking Office GCC'!B514</f>
        <v>6100</v>
      </c>
      <c r="C54" s="895" t="str">
        <f>'Checklist - Ranking Office GCC'!C514</f>
        <v xml:space="preserve">Programme of Inspections &amp; Cargo Hold Inspection / Maintenance  </v>
      </c>
      <c r="D54" s="837"/>
      <c r="E54" s="837"/>
      <c r="F54" s="837"/>
      <c r="G54" s="837"/>
      <c r="H54" s="837"/>
      <c r="I54" s="837"/>
      <c r="J54" s="837"/>
      <c r="K54" s="837"/>
      <c r="L54" s="837"/>
      <c r="M54" s="837"/>
      <c r="N54" s="838"/>
      <c r="O54" s="944">
        <f>'Checklist - Ranking Office GCC'!Y529</f>
        <v>0</v>
      </c>
      <c r="P54" s="945"/>
      <c r="Q54" s="946"/>
      <c r="R54" s="947">
        <f>'Checklist - Ranking Office GCC'!Z529</f>
        <v>115</v>
      </c>
      <c r="S54" s="948"/>
      <c r="T54" s="949"/>
      <c r="U54" s="950">
        <f>'Checklist - Ranking Office GCC'!F530</f>
        <v>80</v>
      </c>
      <c r="V54" s="951"/>
      <c r="W54" s="951"/>
      <c r="X54" s="952"/>
      <c r="Y54" s="784"/>
      <c r="Z54" s="206"/>
      <c r="AA54" s="60"/>
    </row>
    <row r="55" spans="1:89" ht="27.95" customHeight="1" x14ac:dyDescent="0.2">
      <c r="A55" s="161"/>
      <c r="B55" s="406" t="str">
        <f>'Checklist - Ranking Office GCC'!B531</f>
        <v>6110</v>
      </c>
      <c r="C55" s="895" t="str">
        <f>'Checklist - Ranking Office GCC'!C531</f>
        <v>Critical and Stand-by Equipment</v>
      </c>
      <c r="D55" s="837"/>
      <c r="E55" s="837"/>
      <c r="F55" s="837"/>
      <c r="G55" s="837"/>
      <c r="H55" s="837"/>
      <c r="I55" s="837"/>
      <c r="J55" s="837"/>
      <c r="K55" s="837"/>
      <c r="L55" s="837"/>
      <c r="M55" s="837"/>
      <c r="N55" s="838"/>
      <c r="O55" s="944">
        <f>'Checklist - Ranking Office GCC'!Y540</f>
        <v>0</v>
      </c>
      <c r="P55" s="945"/>
      <c r="Q55" s="946"/>
      <c r="R55" s="947">
        <f>'Checklist - Ranking Office GCC'!Z540</f>
        <v>75</v>
      </c>
      <c r="S55" s="948"/>
      <c r="T55" s="949"/>
      <c r="U55" s="950">
        <f>'Checklist - Ranking Office GCC'!F541</f>
        <v>30</v>
      </c>
      <c r="V55" s="951"/>
      <c r="W55" s="951"/>
      <c r="X55" s="952"/>
      <c r="Y55" s="784"/>
      <c r="Z55" s="206"/>
      <c r="AA55" s="60"/>
    </row>
    <row r="56" spans="1:89" ht="27.95" customHeight="1" x14ac:dyDescent="0.2">
      <c r="A56" s="161"/>
      <c r="B56" s="406" t="str">
        <f>'Checklist - Ranking Office GCC'!B542</f>
        <v>6200</v>
      </c>
      <c r="C56" s="895" t="str">
        <f>'Checklist - Ranking Office GCC'!C542</f>
        <v>Mooring Equipment</v>
      </c>
      <c r="D56" s="837"/>
      <c r="E56" s="837"/>
      <c r="F56" s="837"/>
      <c r="G56" s="837"/>
      <c r="H56" s="837"/>
      <c r="I56" s="837"/>
      <c r="J56" s="837"/>
      <c r="K56" s="837"/>
      <c r="L56" s="837"/>
      <c r="M56" s="837"/>
      <c r="N56" s="838"/>
      <c r="O56" s="944">
        <f>'Checklist - Ranking Office GCC'!Y553</f>
        <v>0</v>
      </c>
      <c r="P56" s="945"/>
      <c r="Q56" s="946"/>
      <c r="R56" s="947">
        <f>'Checklist - Ranking Office GCC'!Z553</f>
        <v>75</v>
      </c>
      <c r="S56" s="948"/>
      <c r="T56" s="949"/>
      <c r="U56" s="950">
        <f>'Checklist - Ranking Office GCC'!F554</f>
        <v>45</v>
      </c>
      <c r="V56" s="951"/>
      <c r="W56" s="951"/>
      <c r="X56" s="952"/>
      <c r="Y56" s="784"/>
      <c r="Z56" s="206"/>
      <c r="AA56" s="60"/>
    </row>
    <row r="57" spans="1:89" ht="27.95" customHeight="1" x14ac:dyDescent="0.2">
      <c r="A57" s="161"/>
      <c r="B57" s="406" t="str">
        <f>'Checklist - Ranking Office GCC'!B555</f>
        <v>6300</v>
      </c>
      <c r="C57" s="895" t="str">
        <f>'Checklist - Ranking Office GCC'!C555</f>
        <v>Corrosion Prevention of Seawater Ballast Tanks</v>
      </c>
      <c r="D57" s="837"/>
      <c r="E57" s="837"/>
      <c r="F57" s="837"/>
      <c r="G57" s="837"/>
      <c r="H57" s="837"/>
      <c r="I57" s="837"/>
      <c r="J57" s="837"/>
      <c r="K57" s="837"/>
      <c r="L57" s="837"/>
      <c r="M57" s="837"/>
      <c r="N57" s="838"/>
      <c r="O57" s="944">
        <f>'Checklist - Ranking Office GCC'!Y563</f>
        <v>0</v>
      </c>
      <c r="P57" s="945"/>
      <c r="Q57" s="946"/>
      <c r="R57" s="947">
        <f>'Checklist - Ranking Office GCC'!Z563</f>
        <v>75</v>
      </c>
      <c r="S57" s="948"/>
      <c r="T57" s="949"/>
      <c r="U57" s="950">
        <f>'Checklist - Ranking Office GCC'!F564</f>
        <v>40</v>
      </c>
      <c r="V57" s="951"/>
      <c r="W57" s="951"/>
      <c r="X57" s="952"/>
      <c r="Y57" s="784"/>
      <c r="Z57" s="206"/>
      <c r="AA57" s="60"/>
    </row>
    <row r="58" spans="1:89" ht="27.95" customHeight="1" x14ac:dyDescent="0.2">
      <c r="A58" s="161"/>
      <c r="B58" s="406" t="str">
        <f>'Checklist - Ranking Office GCC'!B565</f>
        <v>6400</v>
      </c>
      <c r="C58" s="895" t="str">
        <f>'Checklist - Ranking Office GCC'!C565</f>
        <v xml:space="preserve">Condition Assessment Program, Maintenance    Additional Green Award requirements </v>
      </c>
      <c r="D58" s="837"/>
      <c r="E58" s="837"/>
      <c r="F58" s="837"/>
      <c r="G58" s="837"/>
      <c r="H58" s="837"/>
      <c r="I58" s="837"/>
      <c r="J58" s="837"/>
      <c r="K58" s="837"/>
      <c r="L58" s="837"/>
      <c r="M58" s="837"/>
      <c r="N58" s="838"/>
      <c r="O58" s="944">
        <f>'Checklist - Ranking Office GCC'!Y578</f>
        <v>0</v>
      </c>
      <c r="P58" s="945"/>
      <c r="Q58" s="946"/>
      <c r="R58" s="947">
        <f>'Checklist - Ranking Office GCC'!Z578</f>
        <v>120</v>
      </c>
      <c r="S58" s="948"/>
      <c r="T58" s="949"/>
      <c r="U58" s="950">
        <f>'Checklist - Ranking Office GCC'!F579</f>
        <v>60</v>
      </c>
      <c r="V58" s="951"/>
      <c r="W58" s="951"/>
      <c r="X58" s="952"/>
      <c r="Y58" s="784"/>
      <c r="Z58" s="206"/>
      <c r="AA58" s="60"/>
    </row>
    <row r="59" spans="1:89" ht="27.95" customHeight="1" x14ac:dyDescent="0.2">
      <c r="A59" s="161"/>
      <c r="B59" s="467" t="str">
        <f>'Checklist - Ranking Office GCC'!B580</f>
        <v>6600</v>
      </c>
      <c r="C59" s="895" t="str">
        <f>'Checklist - Ranking Office GCC'!C580</f>
        <v xml:space="preserve">Bulk Carrier Practice </v>
      </c>
      <c r="D59" s="837"/>
      <c r="E59" s="837"/>
      <c r="F59" s="837"/>
      <c r="G59" s="837"/>
      <c r="H59" s="837"/>
      <c r="I59" s="837"/>
      <c r="J59" s="837"/>
      <c r="K59" s="837"/>
      <c r="L59" s="837"/>
      <c r="M59" s="837"/>
      <c r="N59" s="838"/>
      <c r="O59" s="944">
        <f>'Checklist - Ranking Office GCC'!Y583</f>
        <v>0</v>
      </c>
      <c r="P59" s="945"/>
      <c r="Q59" s="946"/>
      <c r="R59" s="947">
        <f>'Checklist - Ranking Office GCC'!Z583</f>
        <v>40</v>
      </c>
      <c r="S59" s="948"/>
      <c r="T59" s="949"/>
      <c r="U59" s="950">
        <f>'Checklist - Ranking Office GCC'!F584</f>
        <v>40</v>
      </c>
      <c r="V59" s="951"/>
      <c r="W59" s="951"/>
      <c r="X59" s="952"/>
      <c r="Y59" s="784"/>
      <c r="Z59" s="206"/>
      <c r="AA59" s="60"/>
    </row>
    <row r="60" spans="1:89" ht="30" customHeight="1" thickBot="1" x14ac:dyDescent="0.25">
      <c r="A60" s="161"/>
      <c r="B60" s="467" t="str">
        <f>'Checklist - Ranking Office GCC'!B585</f>
        <v>6610</v>
      </c>
      <c r="C60" s="895" t="str">
        <f>'Checklist - Ranking Office GCC'!C585</f>
        <v>Alternative Green Award requirements (SOLAS XII) (For General Cargo Carriers)</v>
      </c>
      <c r="D60" s="837"/>
      <c r="E60" s="837"/>
      <c r="F60" s="837"/>
      <c r="G60" s="837"/>
      <c r="H60" s="837"/>
      <c r="I60" s="837"/>
      <c r="J60" s="837"/>
      <c r="K60" s="837"/>
      <c r="L60" s="837"/>
      <c r="M60" s="837"/>
      <c r="N60" s="838"/>
      <c r="O60" s="944">
        <f>'Checklist - Ranking Office GCC'!Y591</f>
        <v>0</v>
      </c>
      <c r="P60" s="945"/>
      <c r="Q60" s="946"/>
      <c r="R60" s="947">
        <f>'Checklist - Ranking Office GCC'!Z591</f>
        <v>70</v>
      </c>
      <c r="S60" s="948"/>
      <c r="T60" s="949"/>
      <c r="U60" s="951">
        <f>'Checklist - Ranking Office GCC'!F592</f>
        <v>40</v>
      </c>
      <c r="V60" s="951"/>
      <c r="W60" s="951"/>
      <c r="X60" s="952"/>
      <c r="Y60" s="784"/>
      <c r="Z60" s="206"/>
      <c r="AA60" s="60"/>
    </row>
    <row r="61" spans="1:89" s="10" customFormat="1" ht="30" customHeight="1" thickBot="1" x14ac:dyDescent="0.25">
      <c r="A61" s="161"/>
      <c r="B61" s="405" t="str">
        <f>'Checklist - Ranking Office GCC'!B593</f>
        <v>7000</v>
      </c>
      <c r="C61" s="955" t="str">
        <f>'Checklist - Ranking Office GCC'!C593</f>
        <v>CREW</v>
      </c>
      <c r="D61" s="956"/>
      <c r="E61" s="956"/>
      <c r="F61" s="956"/>
      <c r="G61" s="956"/>
      <c r="H61" s="956"/>
      <c r="I61" s="956"/>
      <c r="J61" s="956"/>
      <c r="K61" s="956"/>
      <c r="L61" s="956"/>
      <c r="M61" s="956"/>
      <c r="N61" s="956"/>
      <c r="O61" s="762"/>
      <c r="P61" s="762"/>
      <c r="Q61" s="762"/>
      <c r="R61" s="762"/>
      <c r="S61" s="762"/>
      <c r="T61" s="762"/>
      <c r="U61" s="762"/>
      <c r="V61" s="762"/>
      <c r="W61" s="762"/>
      <c r="X61" s="762"/>
      <c r="Y61" s="639"/>
      <c r="Z61" s="60"/>
      <c r="AA61" s="60"/>
      <c r="AB61" s="60"/>
      <c r="AC61" s="223"/>
      <c r="AD61" s="223"/>
      <c r="AE61" s="223"/>
      <c r="AF61" s="223"/>
      <c r="AG61" s="223"/>
      <c r="AH61" s="223"/>
      <c r="AI61" s="223"/>
      <c r="AJ61" s="223"/>
      <c r="AK61" s="223"/>
      <c r="AL61" s="223"/>
      <c r="AM61" s="223"/>
      <c r="AN61" s="223"/>
      <c r="AO61" s="223"/>
      <c r="AP61" s="223"/>
      <c r="AQ61" s="223"/>
      <c r="AR61" s="223"/>
      <c r="AS61" s="223"/>
      <c r="AT61" s="223"/>
      <c r="AU61" s="223"/>
      <c r="AV61" s="223"/>
      <c r="AW61" s="223"/>
      <c r="AX61" s="223"/>
      <c r="AY61" s="223"/>
      <c r="AZ61" s="223"/>
      <c r="BA61" s="223"/>
      <c r="BB61" s="223"/>
      <c r="BC61" s="223"/>
      <c r="BD61" s="223"/>
      <c r="BE61" s="223"/>
      <c r="BF61" s="223"/>
      <c r="BG61" s="223"/>
      <c r="BH61" s="223"/>
      <c r="BI61" s="223"/>
      <c r="BJ61" s="223"/>
      <c r="BK61" s="223"/>
      <c r="BL61" s="223"/>
      <c r="BM61" s="223"/>
      <c r="BN61" s="223"/>
      <c r="BO61" s="223"/>
      <c r="BP61" s="223"/>
      <c r="BQ61" s="223"/>
      <c r="BR61" s="223"/>
      <c r="BS61" s="223"/>
      <c r="BT61" s="223"/>
      <c r="BU61" s="223"/>
      <c r="BV61" s="223"/>
      <c r="BW61" s="223"/>
      <c r="BX61" s="223"/>
      <c r="BY61" s="223"/>
      <c r="BZ61" s="223"/>
      <c r="CA61" s="223"/>
      <c r="CB61" s="223"/>
      <c r="CC61" s="223"/>
      <c r="CD61" s="223"/>
      <c r="CE61" s="223"/>
      <c r="CF61" s="223"/>
      <c r="CG61" s="60"/>
      <c r="CH61" s="60"/>
      <c r="CI61" s="60"/>
      <c r="CJ61" s="60"/>
      <c r="CK61" s="60"/>
    </row>
    <row r="62" spans="1:89" ht="27.95" customHeight="1" x14ac:dyDescent="0.2">
      <c r="A62" s="161"/>
      <c r="B62" s="406" t="str">
        <f>'Checklist - Ranking Office GCC'!B594</f>
        <v>7100</v>
      </c>
      <c r="C62" s="895" t="str">
        <f>'Checklist - Ranking Office GCC'!C594</f>
        <v>Employment of Personnel</v>
      </c>
      <c r="D62" s="837"/>
      <c r="E62" s="837"/>
      <c r="F62" s="837"/>
      <c r="G62" s="837"/>
      <c r="H62" s="837"/>
      <c r="I62" s="837"/>
      <c r="J62" s="837"/>
      <c r="K62" s="837"/>
      <c r="L62" s="837"/>
      <c r="M62" s="837"/>
      <c r="N62" s="838"/>
      <c r="O62" s="944">
        <f>'Checklist - Ranking Office GCC'!Y600</f>
        <v>0</v>
      </c>
      <c r="P62" s="945"/>
      <c r="Q62" s="946"/>
      <c r="R62" s="947">
        <f>'Checklist - Ranking Office GCC'!Z600</f>
        <v>30</v>
      </c>
      <c r="S62" s="948"/>
      <c r="T62" s="949"/>
      <c r="U62" s="950">
        <f>'Checklist - Ranking Office GCC'!F601</f>
        <v>0</v>
      </c>
      <c r="V62" s="951"/>
      <c r="W62" s="951"/>
      <c r="X62" s="952"/>
      <c r="Y62" s="784"/>
      <c r="Z62" s="206"/>
      <c r="AA62" s="60"/>
    </row>
    <row r="63" spans="1:89" ht="27.95" customHeight="1" x14ac:dyDescent="0.2">
      <c r="A63" s="161"/>
      <c r="B63" s="467" t="str">
        <f>'Checklist - Ranking Office GCC'!B602</f>
        <v>7200</v>
      </c>
      <c r="C63" s="895" t="str">
        <f>'Checklist - Ranking Office GCC'!C602</f>
        <v>Extra Personnel, Additional Green Award Requirement</v>
      </c>
      <c r="D63" s="837"/>
      <c r="E63" s="837"/>
      <c r="F63" s="837"/>
      <c r="G63" s="837"/>
      <c r="H63" s="837"/>
      <c r="I63" s="837"/>
      <c r="J63" s="837"/>
      <c r="K63" s="837"/>
      <c r="L63" s="837"/>
      <c r="M63" s="837"/>
      <c r="N63" s="838"/>
      <c r="O63" s="944">
        <f>'Checklist - Ranking Office GCC'!Y611</f>
        <v>0</v>
      </c>
      <c r="P63" s="945"/>
      <c r="Q63" s="946"/>
      <c r="R63" s="947">
        <f>'Checklist - Ranking Office GCC'!Z611</f>
        <v>80</v>
      </c>
      <c r="S63" s="948"/>
      <c r="T63" s="949"/>
      <c r="U63" s="950">
        <f>'Checklist - Ranking Office GCC'!F612</f>
        <v>40</v>
      </c>
      <c r="V63" s="951"/>
      <c r="W63" s="951"/>
      <c r="X63" s="952"/>
      <c r="Y63" s="784"/>
      <c r="Z63" s="206"/>
      <c r="AA63" s="60"/>
    </row>
    <row r="64" spans="1:89" ht="45" customHeight="1" x14ac:dyDescent="0.2">
      <c r="A64" s="161"/>
      <c r="B64" s="406">
        <f>'Checklist - Ranking Office GCC'!B613</f>
        <v>7300</v>
      </c>
      <c r="C64" s="895" t="str">
        <f>'Checklist - Ranking Office GCC'!C613</f>
        <v>Training / Courses for Personnel
Additional Green Award Requirements &amp; IMO Model Courses</v>
      </c>
      <c r="D64" s="837"/>
      <c r="E64" s="837"/>
      <c r="F64" s="837"/>
      <c r="G64" s="837"/>
      <c r="H64" s="837"/>
      <c r="I64" s="837"/>
      <c r="J64" s="837"/>
      <c r="K64" s="837"/>
      <c r="L64" s="837"/>
      <c r="M64" s="837"/>
      <c r="N64" s="838"/>
      <c r="O64" s="944">
        <f>'Checklist - Ranking Office GCC'!Y626</f>
        <v>0</v>
      </c>
      <c r="P64" s="945"/>
      <c r="Q64" s="946"/>
      <c r="R64" s="947">
        <f>'Checklist - Ranking Office GCC'!Z626</f>
        <v>125</v>
      </c>
      <c r="S64" s="948"/>
      <c r="T64" s="949"/>
      <c r="U64" s="950">
        <f>'Checklist - Ranking Office GCC'!F627</f>
        <v>55</v>
      </c>
      <c r="V64" s="951"/>
      <c r="W64" s="951"/>
      <c r="X64" s="952"/>
      <c r="Y64" s="784"/>
      <c r="Z64" s="206"/>
      <c r="AA64" s="60"/>
    </row>
    <row r="65" spans="1:89" ht="27.95" customHeight="1" x14ac:dyDescent="0.2">
      <c r="A65" s="161"/>
      <c r="B65" s="406" t="str">
        <f>'Checklist - Ranking Office GCC'!B628</f>
        <v>7400</v>
      </c>
      <c r="C65" s="895" t="str">
        <f>'Checklist - Ranking Office GCC'!C628</f>
        <v>Familiarisation, Additional Green Award Requirement</v>
      </c>
      <c r="D65" s="837"/>
      <c r="E65" s="837"/>
      <c r="F65" s="837"/>
      <c r="G65" s="837"/>
      <c r="H65" s="837"/>
      <c r="I65" s="837"/>
      <c r="J65" s="837"/>
      <c r="K65" s="837"/>
      <c r="L65" s="837"/>
      <c r="M65" s="837"/>
      <c r="N65" s="838"/>
      <c r="O65" s="944">
        <f>'Checklist - Ranking Office GCC'!Y635</f>
        <v>0</v>
      </c>
      <c r="P65" s="945"/>
      <c r="Q65" s="946"/>
      <c r="R65" s="947">
        <f>'Checklist - Ranking Office GCC'!Z635</f>
        <v>80</v>
      </c>
      <c r="S65" s="948"/>
      <c r="T65" s="949"/>
      <c r="U65" s="950">
        <f>'Checklist - Ranking Office GCC'!F636</f>
        <v>50</v>
      </c>
      <c r="V65" s="951"/>
      <c r="W65" s="951"/>
      <c r="X65" s="952"/>
      <c r="Y65" s="784"/>
      <c r="Z65" s="206"/>
      <c r="AA65" s="60"/>
    </row>
    <row r="66" spans="1:89" ht="27.95" customHeight="1" thickBot="1" x14ac:dyDescent="0.25">
      <c r="A66" s="161"/>
      <c r="B66" s="406" t="str">
        <f>'Checklist - Ranking Office GCC'!B637</f>
        <v>7500</v>
      </c>
      <c r="C66" s="980" t="str">
        <f>'Checklist - Ranking Office GCC'!C637</f>
        <v>Safe Manning and Fatigue Management</v>
      </c>
      <c r="D66" s="981"/>
      <c r="E66" s="981"/>
      <c r="F66" s="981"/>
      <c r="G66" s="981"/>
      <c r="H66" s="981"/>
      <c r="I66" s="981"/>
      <c r="J66" s="981"/>
      <c r="K66" s="981"/>
      <c r="L66" s="981"/>
      <c r="M66" s="981"/>
      <c r="N66" s="982"/>
      <c r="O66" s="983">
        <f>'Checklist - Ranking Office GCC'!Y650</f>
        <v>0</v>
      </c>
      <c r="P66" s="984"/>
      <c r="Q66" s="985"/>
      <c r="R66" s="986">
        <f>'Checklist - Ranking Office GCC'!Z650</f>
        <v>110</v>
      </c>
      <c r="S66" s="987"/>
      <c r="T66" s="988"/>
      <c r="U66" s="989">
        <f>'Checklist - Ranking Office GCC'!F651</f>
        <v>65</v>
      </c>
      <c r="V66" s="990"/>
      <c r="W66" s="991"/>
      <c r="X66" s="953"/>
      <c r="Y66" s="954"/>
      <c r="Z66" s="206"/>
      <c r="AA66" s="60"/>
    </row>
    <row r="67" spans="1:89" s="10" customFormat="1" ht="30" customHeight="1" thickBot="1" x14ac:dyDescent="0.25">
      <c r="A67" s="161"/>
      <c r="B67" s="405" t="str">
        <f>'Checklist - Ranking Office GCC'!B652</f>
        <v>9000</v>
      </c>
      <c r="C67" s="955" t="str">
        <f>'Checklist - Ranking Office GCC'!C652</f>
        <v>REQUIREMENTS ACCORDING TO ISO STANDARDS</v>
      </c>
      <c r="D67" s="956"/>
      <c r="E67" s="956"/>
      <c r="F67" s="956"/>
      <c r="G67" s="956"/>
      <c r="H67" s="956"/>
      <c r="I67" s="956"/>
      <c r="J67" s="956"/>
      <c r="K67" s="956"/>
      <c r="L67" s="956"/>
      <c r="M67" s="956"/>
      <c r="N67" s="956"/>
      <c r="O67" s="762"/>
      <c r="P67" s="762"/>
      <c r="Q67" s="762"/>
      <c r="R67" s="762"/>
      <c r="S67" s="762"/>
      <c r="T67" s="762"/>
      <c r="U67" s="762"/>
      <c r="V67" s="762"/>
      <c r="W67" s="762"/>
      <c r="X67" s="762"/>
      <c r="Y67" s="639"/>
      <c r="Z67" s="60"/>
      <c r="AA67" s="60"/>
      <c r="AB67" s="60"/>
      <c r="AC67" s="223"/>
      <c r="AD67" s="223"/>
      <c r="AE67" s="223"/>
      <c r="AF67" s="223"/>
      <c r="AG67" s="223"/>
      <c r="AH67" s="223"/>
      <c r="AI67" s="223"/>
      <c r="AJ67" s="223"/>
      <c r="AK67" s="223"/>
      <c r="AL67" s="223"/>
      <c r="AM67" s="223"/>
      <c r="AN67" s="223"/>
      <c r="AO67" s="223"/>
      <c r="AP67" s="223"/>
      <c r="AQ67" s="223"/>
      <c r="AR67" s="223"/>
      <c r="AS67" s="223"/>
      <c r="AT67" s="223"/>
      <c r="AU67" s="223"/>
      <c r="AV67" s="223"/>
      <c r="AW67" s="223"/>
      <c r="AX67" s="223"/>
      <c r="AY67" s="223"/>
      <c r="AZ67" s="223"/>
      <c r="BA67" s="223"/>
      <c r="BB67" s="223"/>
      <c r="BC67" s="223"/>
      <c r="BD67" s="223"/>
      <c r="BE67" s="223"/>
      <c r="BF67" s="223"/>
      <c r="BG67" s="223"/>
      <c r="BH67" s="223"/>
      <c r="BI67" s="223"/>
      <c r="BJ67" s="223"/>
      <c r="BK67" s="223"/>
      <c r="BL67" s="223"/>
      <c r="BM67" s="223"/>
      <c r="BN67" s="223"/>
      <c r="BO67" s="223"/>
      <c r="BP67" s="223"/>
      <c r="BQ67" s="223"/>
      <c r="BR67" s="223"/>
      <c r="BS67" s="223"/>
      <c r="BT67" s="223"/>
      <c r="BU67" s="223"/>
      <c r="BV67" s="223"/>
      <c r="BW67" s="223"/>
      <c r="BX67" s="223"/>
      <c r="BY67" s="223"/>
      <c r="BZ67" s="223"/>
      <c r="CA67" s="223"/>
      <c r="CB67" s="223"/>
      <c r="CC67" s="223"/>
      <c r="CD67" s="223"/>
      <c r="CE67" s="223"/>
      <c r="CF67" s="223"/>
      <c r="CG67" s="60"/>
      <c r="CH67" s="60"/>
      <c r="CI67" s="60"/>
      <c r="CJ67" s="60"/>
      <c r="CK67" s="60"/>
    </row>
    <row r="68" spans="1:89" ht="27.95" customHeight="1" thickBot="1" x14ac:dyDescent="0.25">
      <c r="A68" s="161"/>
      <c r="B68" s="406" t="str">
        <f>'Checklist - Ranking Office GCC'!B653</f>
        <v>9421</v>
      </c>
      <c r="C68" s="895" t="str">
        <f>'Checklist - Ranking Office GCC'!C653</f>
        <v>ISO Certification</v>
      </c>
      <c r="D68" s="837"/>
      <c r="E68" s="837"/>
      <c r="F68" s="837"/>
      <c r="G68" s="837"/>
      <c r="H68" s="837"/>
      <c r="I68" s="837"/>
      <c r="J68" s="837"/>
      <c r="K68" s="837"/>
      <c r="L68" s="837"/>
      <c r="M68" s="837"/>
      <c r="N68" s="838"/>
      <c r="O68" s="944">
        <f>'Checklist - Ranking Office GCC'!Y664</f>
        <v>0</v>
      </c>
      <c r="P68" s="945"/>
      <c r="Q68" s="946"/>
      <c r="R68" s="947">
        <f>'Checklist - Ranking Office GCC'!Z664</f>
        <v>95</v>
      </c>
      <c r="S68" s="948"/>
      <c r="T68" s="949"/>
      <c r="U68" s="950">
        <f>'Checklist - Ranking Office GCC'!F665</f>
        <v>0</v>
      </c>
      <c r="V68" s="951"/>
      <c r="W68" s="951"/>
      <c r="X68" s="952"/>
      <c r="Y68" s="784"/>
      <c r="Z68" s="206"/>
      <c r="AA68" s="60"/>
    </row>
    <row r="69" spans="1:89" ht="30" customHeight="1" thickBot="1" x14ac:dyDescent="0.25">
      <c r="A69" s="161"/>
      <c r="B69" s="408"/>
      <c r="C69" s="994" t="s">
        <v>59</v>
      </c>
      <c r="D69" s="995"/>
      <c r="E69" s="995"/>
      <c r="F69" s="995"/>
      <c r="G69" s="995"/>
      <c r="H69" s="995"/>
      <c r="I69" s="995"/>
      <c r="J69" s="995"/>
      <c r="K69" s="995"/>
      <c r="L69" s="995"/>
      <c r="M69" s="995"/>
      <c r="N69" s="996"/>
      <c r="O69" s="977">
        <f>SUM(O5:Q68)</f>
        <v>0</v>
      </c>
      <c r="P69" s="978"/>
      <c r="Q69" s="979"/>
      <c r="R69" s="971">
        <f>SUM(R5:T68)</f>
        <v>3725</v>
      </c>
      <c r="S69" s="972"/>
      <c r="T69" s="973"/>
      <c r="U69" s="974">
        <f>SUM(U5:W68)</f>
        <v>1560</v>
      </c>
      <c r="V69" s="975"/>
      <c r="W69" s="976"/>
      <c r="X69" s="409"/>
      <c r="Y69" s="410"/>
      <c r="Z69" s="206"/>
      <c r="AA69" s="60"/>
    </row>
    <row r="70" spans="1:89" ht="13.5" thickBot="1" x14ac:dyDescent="0.25">
      <c r="A70" s="56"/>
      <c r="B70" s="59"/>
      <c r="C70" s="59"/>
      <c r="D70" s="59"/>
      <c r="E70" s="59"/>
      <c r="F70" s="59"/>
      <c r="G70" s="59"/>
      <c r="H70" s="59"/>
      <c r="I70" s="59"/>
      <c r="J70" s="59"/>
      <c r="K70" s="59"/>
      <c r="L70" s="59"/>
      <c r="M70" s="59"/>
      <c r="N70" s="59"/>
      <c r="O70" s="56"/>
      <c r="P70" s="56"/>
      <c r="Q70" s="56"/>
      <c r="R70" s="56"/>
      <c r="S70" s="56"/>
      <c r="T70" s="56"/>
      <c r="U70" s="56"/>
      <c r="V70" s="56"/>
      <c r="W70" s="56"/>
      <c r="X70" s="56"/>
      <c r="Y70" s="56"/>
      <c r="Z70" s="56"/>
    </row>
    <row r="71" spans="1:89" ht="23.25" customHeight="1" x14ac:dyDescent="0.2">
      <c r="A71" s="56"/>
      <c r="B71" s="216" t="s">
        <v>199</v>
      </c>
      <c r="C71" s="1"/>
      <c r="D71" s="59"/>
      <c r="E71" s="59"/>
      <c r="F71" s="59"/>
      <c r="G71" s="59"/>
      <c r="H71" s="59"/>
      <c r="I71" s="59"/>
      <c r="J71" s="59"/>
      <c r="K71" s="59"/>
      <c r="L71" s="59"/>
      <c r="M71" s="59"/>
      <c r="N71" s="59"/>
      <c r="O71" s="56"/>
      <c r="P71" s="56"/>
      <c r="Q71" s="56"/>
      <c r="R71" s="56"/>
      <c r="S71" s="56"/>
      <c r="T71" s="56"/>
      <c r="U71" s="56"/>
      <c r="V71" s="56"/>
      <c r="W71" s="56"/>
      <c r="X71" s="56"/>
      <c r="Y71" s="56"/>
      <c r="Z71" s="56"/>
      <c r="AE71" s="969" t="s">
        <v>53</v>
      </c>
      <c r="AF71" s="970"/>
    </row>
    <row r="72" spans="1:89" ht="23.25" customHeight="1" thickBot="1" x14ac:dyDescent="0.25">
      <c r="A72" s="56"/>
      <c r="B72" s="207" t="s">
        <v>569</v>
      </c>
      <c r="C72" s="992" t="s">
        <v>154</v>
      </c>
      <c r="D72" s="783"/>
      <c r="E72" s="783"/>
      <c r="F72" s="783"/>
      <c r="G72" s="783"/>
      <c r="H72" s="783"/>
      <c r="I72" s="783"/>
      <c r="J72" s="783"/>
      <c r="K72" s="783"/>
      <c r="L72" s="783"/>
      <c r="M72" s="783"/>
      <c r="N72" s="993"/>
      <c r="O72" s="56"/>
      <c r="P72" s="56"/>
      <c r="Q72" s="56"/>
      <c r="R72" s="56"/>
      <c r="S72" s="56"/>
      <c r="T72" s="56"/>
      <c r="U72" s="56"/>
      <c r="V72" s="56"/>
      <c r="W72" s="56"/>
      <c r="X72" s="56"/>
      <c r="Y72" s="56"/>
      <c r="Z72" s="56"/>
      <c r="AD72" s="228"/>
      <c r="AE72" s="226" t="s">
        <v>282</v>
      </c>
      <c r="AF72" s="227">
        <f>O69/R69</f>
        <v>0</v>
      </c>
    </row>
    <row r="73" spans="1:89" ht="23.25" customHeight="1" x14ac:dyDescent="0.2">
      <c r="A73" s="56"/>
      <c r="B73" s="208"/>
      <c r="C73" s="992" t="s">
        <v>155</v>
      </c>
      <c r="D73" s="783"/>
      <c r="E73" s="783"/>
      <c r="F73" s="783"/>
      <c r="G73" s="783"/>
      <c r="H73" s="783"/>
      <c r="I73" s="783"/>
      <c r="J73" s="783"/>
      <c r="K73" s="783"/>
      <c r="L73" s="783"/>
      <c r="M73" s="783"/>
      <c r="N73" s="993"/>
      <c r="O73" s="56"/>
      <c r="P73" s="56"/>
      <c r="Q73" s="56"/>
      <c r="R73" s="56"/>
      <c r="S73" s="56"/>
      <c r="T73" s="56"/>
      <c r="U73" s="56"/>
      <c r="V73" s="56"/>
      <c r="W73" s="56"/>
      <c r="X73" s="56"/>
      <c r="Y73" s="56"/>
      <c r="Z73" s="56"/>
    </row>
    <row r="74" spans="1:89" ht="23.25" customHeight="1" x14ac:dyDescent="0.2">
      <c r="A74" s="56"/>
      <c r="B74" s="209"/>
      <c r="C74" s="992" t="s">
        <v>156</v>
      </c>
      <c r="D74" s="783"/>
      <c r="E74" s="783"/>
      <c r="F74" s="783"/>
      <c r="G74" s="783"/>
      <c r="H74" s="783"/>
      <c r="I74" s="783"/>
      <c r="J74" s="783"/>
      <c r="K74" s="783"/>
      <c r="L74" s="783"/>
      <c r="M74" s="783"/>
      <c r="N74" s="993"/>
      <c r="O74" s="56"/>
      <c r="P74" s="56"/>
      <c r="Q74" s="56"/>
      <c r="R74" s="56"/>
      <c r="S74" s="56"/>
      <c r="T74" s="56"/>
      <c r="U74" s="56"/>
      <c r="V74" s="56"/>
      <c r="W74" s="56"/>
      <c r="X74" s="56"/>
      <c r="Y74" s="56"/>
      <c r="Z74" s="56"/>
    </row>
    <row r="75" spans="1:89" ht="23.25" customHeight="1" x14ac:dyDescent="0.2">
      <c r="A75" s="56"/>
      <c r="B75" s="210">
        <v>0</v>
      </c>
      <c r="C75" s="992" t="s">
        <v>279</v>
      </c>
      <c r="D75" s="783"/>
      <c r="E75" s="783"/>
      <c r="F75" s="783"/>
      <c r="G75" s="783"/>
      <c r="H75" s="783"/>
      <c r="I75" s="783"/>
      <c r="J75" s="783"/>
      <c r="K75" s="783"/>
      <c r="L75" s="783"/>
      <c r="M75" s="783"/>
      <c r="N75" s="993"/>
      <c r="O75" s="56"/>
      <c r="P75" s="56"/>
      <c r="Q75" s="56"/>
      <c r="R75" s="56"/>
      <c r="S75" s="56"/>
      <c r="T75" s="56"/>
      <c r="U75" s="56"/>
      <c r="V75" s="56"/>
      <c r="W75" s="56"/>
      <c r="X75" s="56"/>
      <c r="Y75" s="56"/>
      <c r="Z75" s="56"/>
    </row>
    <row r="76" spans="1:89" ht="23.25" customHeight="1" x14ac:dyDescent="0.2">
      <c r="A76" s="56"/>
      <c r="B76" s="211"/>
      <c r="C76" s="992" t="s">
        <v>280</v>
      </c>
      <c r="D76" s="783"/>
      <c r="E76" s="783"/>
      <c r="F76" s="783"/>
      <c r="G76" s="783"/>
      <c r="H76" s="783"/>
      <c r="I76" s="783"/>
      <c r="J76" s="783"/>
      <c r="K76" s="783"/>
      <c r="L76" s="783"/>
      <c r="M76" s="783"/>
      <c r="N76" s="993"/>
      <c r="O76" s="56"/>
      <c r="P76" s="56"/>
      <c r="Q76" s="56"/>
      <c r="R76" s="56"/>
      <c r="S76" s="56"/>
      <c r="T76" s="56"/>
      <c r="U76" s="56"/>
      <c r="V76" s="56"/>
      <c r="W76" s="56"/>
      <c r="X76" s="56"/>
      <c r="Y76" s="56"/>
      <c r="Z76" s="56"/>
    </row>
    <row r="77" spans="1:89" ht="23.25" customHeight="1" x14ac:dyDescent="0.2">
      <c r="A77" s="56"/>
      <c r="B77" s="212">
        <v>0</v>
      </c>
      <c r="C77" s="992" t="s">
        <v>229</v>
      </c>
      <c r="D77" s="783"/>
      <c r="E77" s="783"/>
      <c r="F77" s="783"/>
      <c r="G77" s="783"/>
      <c r="H77" s="783"/>
      <c r="I77" s="783"/>
      <c r="J77" s="783"/>
      <c r="K77" s="783"/>
      <c r="L77" s="783"/>
      <c r="M77" s="783"/>
      <c r="N77" s="993"/>
      <c r="O77" s="56"/>
      <c r="P77" s="56"/>
      <c r="Q77" s="56"/>
      <c r="R77" s="56"/>
      <c r="S77" s="56"/>
      <c r="T77" s="56"/>
      <c r="U77" s="56"/>
      <c r="V77" s="56"/>
      <c r="W77" s="56"/>
      <c r="X77" s="56"/>
      <c r="Y77" s="56"/>
      <c r="Z77" s="56"/>
    </row>
    <row r="78" spans="1:89" ht="23.25" customHeight="1" x14ac:dyDescent="0.2">
      <c r="A78" s="56"/>
      <c r="B78" s="213"/>
      <c r="C78" s="992" t="s">
        <v>281</v>
      </c>
      <c r="D78" s="783"/>
      <c r="E78" s="783"/>
      <c r="F78" s="783"/>
      <c r="G78" s="783"/>
      <c r="H78" s="783"/>
      <c r="I78" s="783"/>
      <c r="J78" s="783"/>
      <c r="K78" s="783"/>
      <c r="L78" s="783"/>
      <c r="M78" s="783"/>
      <c r="N78" s="993"/>
      <c r="O78" s="56"/>
      <c r="P78" s="56"/>
      <c r="Q78" s="56"/>
      <c r="R78" s="56"/>
      <c r="S78" s="56"/>
      <c r="T78" s="56"/>
      <c r="U78" s="56"/>
      <c r="V78" s="56"/>
      <c r="W78" s="56"/>
      <c r="X78" s="56"/>
      <c r="Y78" s="56"/>
      <c r="Z78" s="56"/>
    </row>
    <row r="79" spans="1:89" ht="20.25" x14ac:dyDescent="0.2">
      <c r="A79" s="56"/>
      <c r="B79" s="230"/>
      <c r="C79" s="992" t="s">
        <v>230</v>
      </c>
      <c r="D79" s="783"/>
      <c r="E79" s="783"/>
      <c r="F79" s="783"/>
      <c r="G79" s="783"/>
      <c r="H79" s="783"/>
      <c r="I79" s="783"/>
      <c r="J79" s="783"/>
      <c r="K79" s="783"/>
      <c r="L79" s="783"/>
      <c r="M79" s="783"/>
      <c r="N79" s="993"/>
      <c r="O79" s="56"/>
      <c r="P79" s="56"/>
      <c r="Q79" s="56"/>
      <c r="R79" s="56"/>
      <c r="S79" s="56"/>
      <c r="T79" s="56"/>
      <c r="U79" s="56"/>
      <c r="V79" s="56"/>
      <c r="W79" s="56"/>
      <c r="X79" s="56"/>
      <c r="Y79" s="56"/>
      <c r="Z79" s="56"/>
    </row>
    <row r="80" spans="1:89" ht="20.25" x14ac:dyDescent="0.2">
      <c r="A80" s="56"/>
      <c r="B80" s="218" t="s">
        <v>50</v>
      </c>
      <c r="C80" s="215"/>
      <c r="D80" s="59"/>
      <c r="E80" s="59"/>
      <c r="F80" s="59"/>
      <c r="G80" s="59"/>
      <c r="H80" s="59"/>
      <c r="I80" s="59"/>
      <c r="J80" s="59"/>
      <c r="K80" s="59"/>
      <c r="L80" s="59"/>
      <c r="M80" s="59"/>
      <c r="N80" s="59"/>
      <c r="O80" s="56"/>
      <c r="P80" s="56"/>
      <c r="Q80" s="56"/>
      <c r="R80" s="56"/>
      <c r="S80" s="56"/>
      <c r="T80" s="56"/>
      <c r="U80" s="56"/>
      <c r="V80" s="56"/>
      <c r="W80" s="56"/>
      <c r="X80" s="56"/>
      <c r="Y80" s="56"/>
      <c r="Z80" s="56"/>
    </row>
    <row r="81" spans="1:26" x14ac:dyDescent="0.2">
      <c r="A81" s="56"/>
      <c r="B81" s="56"/>
      <c r="C81" s="56"/>
      <c r="D81" s="56"/>
      <c r="E81" s="56"/>
      <c r="F81" s="56"/>
      <c r="G81" s="56"/>
      <c r="H81" s="56"/>
      <c r="I81" s="56"/>
      <c r="J81" s="56"/>
      <c r="K81" s="56"/>
      <c r="L81" s="56"/>
      <c r="M81" s="56"/>
      <c r="N81" s="56"/>
      <c r="O81" s="56"/>
      <c r="P81" s="56"/>
      <c r="Q81" s="56"/>
      <c r="R81" s="56"/>
      <c r="S81" s="56"/>
      <c r="T81" s="56"/>
      <c r="U81" s="56"/>
      <c r="V81" s="56"/>
      <c r="W81" s="56"/>
      <c r="X81" s="56"/>
      <c r="Y81" s="56"/>
      <c r="Z81" s="56"/>
    </row>
    <row r="82" spans="1:26" x14ac:dyDescent="0.2">
      <c r="A82" s="56"/>
      <c r="B82" s="56"/>
      <c r="C82" s="56"/>
      <c r="D82" s="56"/>
      <c r="E82" s="56"/>
      <c r="F82" s="56"/>
      <c r="G82" s="56"/>
      <c r="H82" s="56"/>
      <c r="I82" s="56"/>
      <c r="J82" s="56"/>
      <c r="K82" s="56"/>
      <c r="L82" s="56"/>
      <c r="M82" s="56"/>
      <c r="N82" s="56"/>
      <c r="O82" s="56"/>
      <c r="P82" s="56"/>
      <c r="Q82" s="56"/>
      <c r="R82" s="56"/>
      <c r="S82" s="56"/>
      <c r="T82" s="56"/>
      <c r="U82" s="56"/>
      <c r="V82" s="56"/>
      <c r="W82" s="56"/>
      <c r="X82" s="56"/>
      <c r="Y82" s="56"/>
      <c r="Z82" s="56"/>
    </row>
    <row r="83" spans="1:26" x14ac:dyDescent="0.2">
      <c r="A83" s="56"/>
      <c r="B83" s="56"/>
      <c r="C83" s="56"/>
      <c r="D83" s="56"/>
      <c r="E83" s="56"/>
      <c r="F83" s="56"/>
      <c r="G83" s="56"/>
      <c r="H83" s="56"/>
      <c r="I83" s="56"/>
      <c r="J83" s="56"/>
      <c r="K83" s="56"/>
      <c r="L83" s="56"/>
      <c r="M83" s="56"/>
      <c r="N83" s="56"/>
      <c r="O83" s="56"/>
      <c r="P83" s="56"/>
      <c r="Q83" s="56"/>
      <c r="R83" s="56"/>
      <c r="S83" s="56"/>
      <c r="T83" s="56"/>
      <c r="U83" s="56"/>
      <c r="V83" s="56"/>
      <c r="W83" s="56"/>
      <c r="X83" s="56"/>
      <c r="Y83" s="56"/>
      <c r="Z83" s="56"/>
    </row>
    <row r="84" spans="1:26" x14ac:dyDescent="0.2">
      <c r="A84" s="56"/>
      <c r="B84" s="56"/>
      <c r="C84" s="56"/>
      <c r="D84" s="56"/>
      <c r="E84" s="56"/>
      <c r="F84" s="56"/>
      <c r="G84" s="56"/>
      <c r="H84" s="56"/>
      <c r="I84" s="56"/>
      <c r="J84" s="56"/>
      <c r="K84" s="56"/>
      <c r="L84" s="56"/>
      <c r="M84" s="56"/>
      <c r="N84" s="56"/>
      <c r="O84" s="56"/>
      <c r="P84" s="56"/>
      <c r="Q84" s="56"/>
      <c r="R84" s="56"/>
      <c r="S84" s="56"/>
      <c r="T84" s="56"/>
      <c r="U84" s="56"/>
      <c r="V84" s="56"/>
      <c r="W84" s="56"/>
      <c r="X84" s="56"/>
      <c r="Y84" s="56"/>
      <c r="Z84" s="56"/>
    </row>
    <row r="85" spans="1:26" x14ac:dyDescent="0.2">
      <c r="A85" s="56"/>
      <c r="B85" s="56"/>
      <c r="C85" s="56"/>
      <c r="D85" s="56"/>
      <c r="E85" s="56"/>
      <c r="F85" s="56"/>
      <c r="G85" s="56"/>
      <c r="H85" s="56"/>
      <c r="I85" s="56"/>
      <c r="J85" s="56"/>
      <c r="K85" s="56"/>
      <c r="L85" s="56"/>
      <c r="M85" s="56"/>
      <c r="N85" s="56"/>
      <c r="O85" s="56"/>
      <c r="P85" s="56"/>
      <c r="Q85" s="56"/>
      <c r="R85" s="56"/>
      <c r="S85" s="56"/>
      <c r="T85" s="56"/>
      <c r="U85" s="56"/>
      <c r="V85" s="56"/>
      <c r="W85" s="56"/>
      <c r="X85" s="56"/>
      <c r="Y85" s="56"/>
      <c r="Z85" s="56"/>
    </row>
    <row r="86" spans="1:26" x14ac:dyDescent="0.2">
      <c r="A86" s="56"/>
      <c r="B86" s="56"/>
      <c r="C86" s="56"/>
      <c r="D86" s="56"/>
      <c r="E86" s="56"/>
      <c r="F86" s="56"/>
      <c r="G86" s="56"/>
      <c r="H86" s="56"/>
      <c r="I86" s="56"/>
      <c r="J86" s="56"/>
      <c r="K86" s="56"/>
      <c r="L86" s="56"/>
      <c r="M86" s="56"/>
      <c r="N86" s="56"/>
      <c r="O86" s="56"/>
      <c r="P86" s="56"/>
      <c r="Q86" s="56"/>
      <c r="R86" s="56"/>
      <c r="S86" s="56"/>
      <c r="T86" s="56"/>
      <c r="U86" s="56"/>
      <c r="V86" s="56"/>
      <c r="W86" s="56"/>
      <c r="X86" s="56"/>
      <c r="Y86" s="56"/>
      <c r="Z86" s="56"/>
    </row>
    <row r="87" spans="1:26" x14ac:dyDescent="0.2">
      <c r="A87" s="56"/>
      <c r="B87" s="56"/>
      <c r="C87" s="56"/>
      <c r="D87" s="56"/>
      <c r="E87" s="56"/>
      <c r="F87" s="56"/>
      <c r="G87" s="56"/>
      <c r="H87" s="56"/>
      <c r="I87" s="56"/>
      <c r="J87" s="56"/>
      <c r="K87" s="56"/>
      <c r="L87" s="56"/>
      <c r="M87" s="56"/>
      <c r="N87" s="56"/>
      <c r="O87" s="56"/>
      <c r="P87" s="56"/>
      <c r="Q87" s="56"/>
      <c r="R87" s="56"/>
      <c r="S87" s="56"/>
      <c r="T87" s="56"/>
      <c r="U87" s="56"/>
      <c r="V87" s="56"/>
      <c r="W87" s="56"/>
      <c r="X87" s="56"/>
      <c r="Y87" s="56"/>
      <c r="Z87" s="56"/>
    </row>
    <row r="88" spans="1:26" x14ac:dyDescent="0.2">
      <c r="A88" s="56"/>
      <c r="B88" s="56"/>
      <c r="C88" s="56"/>
      <c r="D88" s="56"/>
      <c r="E88" s="56"/>
      <c r="F88" s="56"/>
      <c r="G88" s="56"/>
      <c r="H88" s="56"/>
      <c r="I88" s="56"/>
      <c r="J88" s="56"/>
      <c r="K88" s="56"/>
      <c r="L88" s="56"/>
      <c r="M88" s="56"/>
      <c r="N88" s="56"/>
      <c r="O88" s="56"/>
      <c r="P88" s="56"/>
      <c r="Q88" s="56"/>
      <c r="R88" s="56"/>
      <c r="S88" s="56"/>
      <c r="T88" s="56"/>
      <c r="U88" s="56"/>
      <c r="V88" s="56"/>
      <c r="W88" s="56"/>
      <c r="X88" s="56"/>
      <c r="Y88" s="56"/>
      <c r="Z88" s="56"/>
    </row>
    <row r="89" spans="1:26" x14ac:dyDescent="0.2">
      <c r="A89" s="56"/>
      <c r="B89" s="56"/>
      <c r="C89" s="56"/>
      <c r="D89" s="56"/>
      <c r="E89" s="56"/>
      <c r="F89" s="56"/>
      <c r="G89" s="56"/>
      <c r="H89" s="56"/>
      <c r="I89" s="56"/>
      <c r="J89" s="56"/>
      <c r="K89" s="56"/>
      <c r="L89" s="56"/>
      <c r="M89" s="56"/>
      <c r="N89" s="56"/>
      <c r="O89" s="56"/>
      <c r="P89" s="56"/>
      <c r="Q89" s="56"/>
      <c r="R89" s="56"/>
      <c r="S89" s="56"/>
      <c r="T89" s="56"/>
      <c r="U89" s="56"/>
      <c r="V89" s="56"/>
      <c r="W89" s="56"/>
      <c r="X89" s="56"/>
      <c r="Y89" s="56"/>
      <c r="Z89" s="56"/>
    </row>
    <row r="90" spans="1:26" x14ac:dyDescent="0.2">
      <c r="A90" s="56"/>
      <c r="B90" s="56"/>
      <c r="C90" s="56"/>
      <c r="D90" s="56"/>
      <c r="E90" s="56"/>
      <c r="F90" s="56"/>
      <c r="G90" s="56"/>
      <c r="H90" s="56"/>
      <c r="I90" s="56"/>
      <c r="J90" s="56"/>
      <c r="K90" s="56"/>
      <c r="L90" s="56"/>
      <c r="M90" s="56"/>
      <c r="N90" s="56"/>
      <c r="O90" s="56"/>
      <c r="P90" s="56"/>
      <c r="Q90" s="56"/>
      <c r="R90" s="56"/>
      <c r="S90" s="56"/>
      <c r="T90" s="56"/>
      <c r="U90" s="56"/>
      <c r="V90" s="56"/>
      <c r="W90" s="56"/>
      <c r="X90" s="56"/>
      <c r="Y90" s="56"/>
      <c r="Z90" s="56"/>
    </row>
    <row r="91" spans="1:26" x14ac:dyDescent="0.2">
      <c r="A91" s="56"/>
      <c r="B91" s="56"/>
      <c r="C91" s="56"/>
      <c r="D91" s="56"/>
      <c r="E91" s="56"/>
      <c r="F91" s="56"/>
      <c r="G91" s="56"/>
      <c r="H91" s="56"/>
      <c r="I91" s="56"/>
      <c r="J91" s="56"/>
      <c r="K91" s="56"/>
      <c r="L91" s="56"/>
      <c r="M91" s="56"/>
      <c r="N91" s="56"/>
      <c r="O91" s="56"/>
      <c r="P91" s="56"/>
      <c r="Q91" s="56"/>
      <c r="R91" s="56"/>
      <c r="S91" s="56"/>
      <c r="T91" s="56"/>
      <c r="U91" s="56"/>
      <c r="V91" s="56"/>
      <c r="W91" s="56"/>
      <c r="X91" s="56"/>
      <c r="Y91" s="56"/>
      <c r="Z91" s="56"/>
    </row>
    <row r="92" spans="1:26" x14ac:dyDescent="0.2">
      <c r="A92" s="56"/>
      <c r="B92" s="56"/>
      <c r="C92" s="56"/>
      <c r="D92" s="56"/>
      <c r="E92" s="56"/>
      <c r="F92" s="56"/>
      <c r="G92" s="56"/>
      <c r="H92" s="56"/>
      <c r="I92" s="56"/>
      <c r="J92" s="56"/>
      <c r="K92" s="56"/>
      <c r="L92" s="56"/>
      <c r="M92" s="56"/>
      <c r="N92" s="56"/>
      <c r="O92" s="56"/>
      <c r="P92" s="56"/>
      <c r="Q92" s="56"/>
      <c r="R92" s="56"/>
      <c r="S92" s="56"/>
      <c r="T92" s="56"/>
      <c r="U92" s="56"/>
      <c r="V92" s="56"/>
      <c r="W92" s="56"/>
      <c r="X92" s="56"/>
      <c r="Y92" s="56"/>
      <c r="Z92" s="56"/>
    </row>
    <row r="93" spans="1:26" x14ac:dyDescent="0.2">
      <c r="A93" s="56"/>
      <c r="B93" s="56"/>
      <c r="C93" s="56"/>
      <c r="D93" s="56"/>
      <c r="E93" s="56"/>
      <c r="F93" s="56"/>
      <c r="G93" s="56"/>
      <c r="H93" s="56"/>
      <c r="I93" s="56"/>
      <c r="J93" s="56"/>
      <c r="K93" s="56"/>
      <c r="L93" s="56"/>
      <c r="M93" s="56"/>
      <c r="N93" s="56"/>
      <c r="O93" s="56"/>
      <c r="P93" s="56"/>
      <c r="Q93" s="56"/>
      <c r="R93" s="56"/>
      <c r="S93" s="56"/>
      <c r="T93" s="56"/>
      <c r="U93" s="56"/>
      <c r="V93" s="56"/>
      <c r="W93" s="56"/>
      <c r="X93" s="56"/>
      <c r="Y93" s="56"/>
      <c r="Z93" s="56"/>
    </row>
    <row r="94" spans="1:26" x14ac:dyDescent="0.2">
      <c r="A94" s="56"/>
      <c r="B94" s="56"/>
      <c r="C94" s="56"/>
      <c r="D94" s="56"/>
      <c r="E94" s="56"/>
      <c r="F94" s="56"/>
      <c r="G94" s="56"/>
      <c r="H94" s="56"/>
      <c r="I94" s="56"/>
      <c r="J94" s="56"/>
      <c r="K94" s="56"/>
      <c r="L94" s="56"/>
      <c r="M94" s="56"/>
      <c r="N94" s="56"/>
      <c r="O94" s="56"/>
      <c r="P94" s="56"/>
      <c r="Q94" s="56"/>
      <c r="R94" s="56"/>
      <c r="S94" s="56"/>
      <c r="T94" s="56"/>
      <c r="U94" s="56"/>
      <c r="V94" s="56"/>
      <c r="W94" s="56"/>
      <c r="X94" s="56"/>
      <c r="Y94" s="56"/>
      <c r="Z94" s="56"/>
    </row>
    <row r="95" spans="1:26" x14ac:dyDescent="0.2">
      <c r="A95" s="56"/>
      <c r="B95" s="56"/>
      <c r="C95" s="56"/>
      <c r="D95" s="56"/>
      <c r="E95" s="56"/>
      <c r="F95" s="56"/>
      <c r="G95" s="56"/>
      <c r="H95" s="56"/>
      <c r="I95" s="56"/>
      <c r="J95" s="56"/>
      <c r="K95" s="56"/>
      <c r="L95" s="56"/>
      <c r="M95" s="56"/>
      <c r="N95" s="56"/>
      <c r="O95" s="56"/>
      <c r="P95" s="56"/>
      <c r="Q95" s="56"/>
      <c r="R95" s="56"/>
      <c r="S95" s="56"/>
      <c r="T95" s="56"/>
      <c r="U95" s="56"/>
      <c r="V95" s="56"/>
      <c r="W95" s="56"/>
      <c r="X95" s="56"/>
      <c r="Y95" s="56"/>
      <c r="Z95" s="56"/>
    </row>
    <row r="96" spans="1:26" x14ac:dyDescent="0.2">
      <c r="A96" s="56"/>
      <c r="B96" s="56"/>
      <c r="C96" s="56"/>
      <c r="D96" s="56"/>
      <c r="E96" s="56"/>
      <c r="F96" s="56"/>
      <c r="G96" s="56"/>
      <c r="H96" s="56"/>
      <c r="I96" s="56"/>
      <c r="J96" s="56"/>
      <c r="K96" s="56"/>
      <c r="L96" s="56"/>
      <c r="M96" s="56"/>
      <c r="N96" s="56"/>
      <c r="O96" s="56"/>
      <c r="P96" s="56"/>
      <c r="Q96" s="56"/>
      <c r="R96" s="56"/>
      <c r="S96" s="56"/>
      <c r="T96" s="56"/>
      <c r="U96" s="56"/>
      <c r="V96" s="56"/>
      <c r="W96" s="56"/>
      <c r="X96" s="56"/>
      <c r="Y96" s="56"/>
      <c r="Z96" s="56"/>
    </row>
    <row r="97" spans="1:26" x14ac:dyDescent="0.2">
      <c r="A97" s="56"/>
      <c r="B97" s="56"/>
      <c r="C97" s="56"/>
      <c r="D97" s="56"/>
      <c r="E97" s="56"/>
      <c r="F97" s="56"/>
      <c r="G97" s="56"/>
      <c r="H97" s="56"/>
      <c r="I97" s="56"/>
      <c r="J97" s="56"/>
      <c r="K97" s="56"/>
      <c r="L97" s="56"/>
      <c r="M97" s="56"/>
      <c r="N97" s="56"/>
      <c r="O97" s="56"/>
      <c r="P97" s="56"/>
      <c r="Q97" s="56"/>
      <c r="R97" s="56"/>
      <c r="S97" s="56"/>
      <c r="T97" s="56"/>
      <c r="U97" s="56"/>
      <c r="V97" s="56"/>
      <c r="W97" s="56"/>
      <c r="X97" s="56"/>
      <c r="Y97" s="56"/>
      <c r="Z97" s="56"/>
    </row>
    <row r="98" spans="1:26" x14ac:dyDescent="0.2">
      <c r="A98" s="56"/>
      <c r="B98" s="56"/>
      <c r="C98" s="56"/>
      <c r="D98" s="56"/>
      <c r="E98" s="56"/>
      <c r="F98" s="56"/>
      <c r="G98" s="56"/>
      <c r="H98" s="56"/>
      <c r="I98" s="56"/>
      <c r="J98" s="56"/>
      <c r="K98" s="56"/>
      <c r="L98" s="56"/>
      <c r="M98" s="56"/>
      <c r="N98" s="56"/>
      <c r="O98" s="56"/>
      <c r="P98" s="56"/>
      <c r="Q98" s="56"/>
      <c r="R98" s="56"/>
      <c r="S98" s="56"/>
      <c r="T98" s="56"/>
      <c r="U98" s="56"/>
      <c r="V98" s="56"/>
      <c r="W98" s="56"/>
      <c r="X98" s="56"/>
      <c r="Y98" s="56"/>
      <c r="Z98" s="56"/>
    </row>
    <row r="99" spans="1:26" x14ac:dyDescent="0.2">
      <c r="A99" s="56"/>
      <c r="B99" s="56"/>
      <c r="C99" s="56"/>
      <c r="D99" s="56"/>
      <c r="E99" s="56"/>
      <c r="F99" s="56"/>
      <c r="G99" s="56"/>
      <c r="H99" s="56"/>
      <c r="I99" s="56"/>
      <c r="J99" s="56"/>
      <c r="K99" s="56"/>
      <c r="L99" s="56"/>
      <c r="M99" s="56"/>
      <c r="N99" s="56"/>
      <c r="O99" s="56"/>
      <c r="P99" s="56"/>
      <c r="Q99" s="56"/>
      <c r="R99" s="56"/>
      <c r="S99" s="56"/>
      <c r="T99" s="56"/>
      <c r="U99" s="56"/>
      <c r="V99" s="56"/>
      <c r="W99" s="56"/>
      <c r="X99" s="56"/>
      <c r="Y99" s="56"/>
      <c r="Z99" s="56"/>
    </row>
    <row r="100" spans="1:26" x14ac:dyDescent="0.2">
      <c r="A100" s="56"/>
      <c r="B100" s="56"/>
      <c r="C100" s="56"/>
      <c r="D100" s="56"/>
      <c r="E100" s="56"/>
      <c r="F100" s="56"/>
      <c r="G100" s="56"/>
      <c r="H100" s="56"/>
      <c r="I100" s="56"/>
      <c r="J100" s="56"/>
      <c r="K100" s="56"/>
      <c r="L100" s="56"/>
      <c r="M100" s="56"/>
      <c r="N100" s="56"/>
      <c r="O100" s="56"/>
      <c r="P100" s="56"/>
      <c r="Q100" s="56"/>
      <c r="R100" s="56"/>
      <c r="S100" s="56"/>
      <c r="T100" s="56"/>
      <c r="U100" s="56"/>
      <c r="V100" s="56"/>
      <c r="W100" s="56"/>
      <c r="X100" s="56"/>
      <c r="Y100" s="56"/>
      <c r="Z100" s="56"/>
    </row>
    <row r="101" spans="1:26" x14ac:dyDescent="0.2">
      <c r="A101" s="56"/>
      <c r="B101" s="56"/>
      <c r="C101" s="56"/>
      <c r="D101" s="56"/>
      <c r="E101" s="56"/>
      <c r="F101" s="56"/>
      <c r="G101" s="56"/>
      <c r="H101" s="56"/>
      <c r="I101" s="56"/>
      <c r="J101" s="56"/>
      <c r="K101" s="56"/>
      <c r="L101" s="56"/>
      <c r="M101" s="56"/>
      <c r="N101" s="56"/>
      <c r="O101" s="56"/>
      <c r="P101" s="56"/>
      <c r="Q101" s="56"/>
      <c r="R101" s="56"/>
      <c r="S101" s="56"/>
      <c r="T101" s="56"/>
      <c r="U101" s="56"/>
      <c r="V101" s="56"/>
      <c r="W101" s="56"/>
      <c r="X101" s="56"/>
      <c r="Y101" s="56"/>
      <c r="Z101" s="56"/>
    </row>
    <row r="102" spans="1:26" x14ac:dyDescent="0.2">
      <c r="A102" s="56"/>
      <c r="B102" s="56"/>
      <c r="C102" s="56"/>
      <c r="D102" s="56"/>
      <c r="E102" s="56"/>
      <c r="F102" s="56"/>
      <c r="G102" s="56"/>
      <c r="H102" s="56"/>
      <c r="I102" s="56"/>
      <c r="J102" s="56"/>
      <c r="K102" s="56"/>
      <c r="L102" s="56"/>
      <c r="M102" s="56"/>
      <c r="N102" s="56"/>
      <c r="O102" s="56"/>
      <c r="P102" s="56"/>
      <c r="Q102" s="56"/>
      <c r="R102" s="56"/>
      <c r="S102" s="56"/>
      <c r="T102" s="56"/>
      <c r="U102" s="56"/>
      <c r="V102" s="56"/>
      <c r="W102" s="56"/>
      <c r="X102" s="56"/>
      <c r="Y102" s="56"/>
      <c r="Z102" s="56"/>
    </row>
    <row r="103" spans="1:26" x14ac:dyDescent="0.2">
      <c r="A103" s="56"/>
      <c r="B103" s="56"/>
      <c r="C103" s="56"/>
      <c r="D103" s="56"/>
      <c r="E103" s="56"/>
      <c r="F103" s="56"/>
      <c r="G103" s="56"/>
      <c r="H103" s="56"/>
      <c r="I103" s="56"/>
      <c r="J103" s="56"/>
      <c r="K103" s="56"/>
      <c r="L103" s="56"/>
      <c r="M103" s="56"/>
      <c r="N103" s="56"/>
      <c r="O103" s="56"/>
      <c r="P103" s="56"/>
      <c r="Q103" s="56"/>
      <c r="R103" s="56"/>
      <c r="S103" s="56"/>
      <c r="T103" s="56"/>
      <c r="U103" s="56"/>
      <c r="V103" s="56"/>
      <c r="W103" s="56"/>
      <c r="X103" s="56"/>
      <c r="Y103" s="56"/>
      <c r="Z103" s="56"/>
    </row>
    <row r="104" spans="1:26" x14ac:dyDescent="0.2">
      <c r="A104" s="56"/>
      <c r="B104" s="56"/>
      <c r="C104" s="56"/>
      <c r="D104" s="56"/>
      <c r="E104" s="56"/>
      <c r="F104" s="56"/>
      <c r="G104" s="56"/>
      <c r="H104" s="56"/>
      <c r="I104" s="56"/>
      <c r="J104" s="56"/>
      <c r="K104" s="56"/>
      <c r="L104" s="56"/>
      <c r="M104" s="56"/>
      <c r="N104" s="56"/>
      <c r="O104" s="56"/>
      <c r="P104" s="56"/>
      <c r="Q104" s="56"/>
      <c r="R104" s="56"/>
      <c r="S104" s="56"/>
      <c r="T104" s="56"/>
      <c r="U104" s="56"/>
      <c r="V104" s="56"/>
      <c r="W104" s="56"/>
      <c r="X104" s="56"/>
      <c r="Y104" s="56"/>
      <c r="Z104" s="56"/>
    </row>
    <row r="105" spans="1:26" x14ac:dyDescent="0.2">
      <c r="A105" s="56"/>
      <c r="B105" s="56"/>
      <c r="C105" s="56"/>
      <c r="D105" s="56"/>
      <c r="E105" s="56"/>
      <c r="F105" s="56"/>
      <c r="G105" s="56"/>
      <c r="H105" s="56"/>
      <c r="I105" s="56"/>
      <c r="J105" s="56"/>
      <c r="K105" s="56"/>
      <c r="L105" s="56"/>
      <c r="M105" s="56"/>
      <c r="N105" s="56"/>
      <c r="O105" s="56"/>
      <c r="P105" s="56"/>
      <c r="Q105" s="56"/>
      <c r="R105" s="56"/>
      <c r="S105" s="56"/>
      <c r="T105" s="56"/>
      <c r="U105" s="56"/>
      <c r="V105" s="56"/>
      <c r="W105" s="56"/>
      <c r="X105" s="56"/>
      <c r="Y105" s="56"/>
      <c r="Z105" s="56"/>
    </row>
    <row r="106" spans="1:26" x14ac:dyDescent="0.2">
      <c r="A106" s="56"/>
      <c r="B106" s="56"/>
      <c r="C106" s="56"/>
      <c r="D106" s="56"/>
      <c r="E106" s="56"/>
      <c r="F106" s="56"/>
      <c r="G106" s="56"/>
      <c r="H106" s="56"/>
      <c r="I106" s="56"/>
      <c r="J106" s="56"/>
      <c r="K106" s="56"/>
      <c r="L106" s="56"/>
      <c r="M106" s="56"/>
      <c r="N106" s="56"/>
      <c r="O106" s="56"/>
      <c r="P106" s="56"/>
      <c r="Q106" s="56"/>
      <c r="R106" s="56"/>
      <c r="S106" s="56"/>
      <c r="T106" s="56"/>
      <c r="U106" s="56"/>
      <c r="V106" s="56"/>
      <c r="W106" s="56"/>
      <c r="X106" s="56"/>
      <c r="Y106" s="56"/>
      <c r="Z106" s="56"/>
    </row>
    <row r="107" spans="1:26" x14ac:dyDescent="0.2">
      <c r="A107" s="56"/>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row>
    <row r="108" spans="1:26" x14ac:dyDescent="0.2">
      <c r="A108" s="56"/>
      <c r="B108" s="56"/>
      <c r="C108" s="56"/>
      <c r="D108" s="56"/>
      <c r="E108" s="56"/>
      <c r="F108" s="56"/>
      <c r="G108" s="56"/>
      <c r="H108" s="56"/>
      <c r="I108" s="56"/>
      <c r="J108" s="56"/>
      <c r="K108" s="56"/>
      <c r="L108" s="56"/>
      <c r="M108" s="56"/>
      <c r="N108" s="56"/>
      <c r="O108" s="56"/>
      <c r="P108" s="56"/>
      <c r="Q108" s="56"/>
      <c r="R108" s="56"/>
      <c r="S108" s="56"/>
      <c r="T108" s="56"/>
      <c r="U108" s="56"/>
      <c r="V108" s="56"/>
      <c r="W108" s="56"/>
      <c r="X108" s="56"/>
      <c r="Y108" s="56"/>
      <c r="Z108" s="56"/>
    </row>
    <row r="109" spans="1:26" x14ac:dyDescent="0.2">
      <c r="A109" s="56"/>
      <c r="B109" s="56"/>
      <c r="C109" s="56"/>
      <c r="D109" s="56"/>
      <c r="E109" s="56"/>
      <c r="F109" s="56"/>
      <c r="G109" s="56"/>
      <c r="H109" s="56"/>
      <c r="I109" s="56"/>
      <c r="J109" s="56"/>
      <c r="K109" s="56"/>
      <c r="L109" s="56"/>
      <c r="M109" s="56"/>
      <c r="N109" s="56"/>
      <c r="O109" s="56"/>
      <c r="P109" s="56"/>
      <c r="Q109" s="56"/>
      <c r="R109" s="56"/>
      <c r="S109" s="56"/>
      <c r="T109" s="56"/>
      <c r="U109" s="56"/>
      <c r="V109" s="56"/>
      <c r="W109" s="56"/>
      <c r="X109" s="56"/>
      <c r="Y109" s="56"/>
      <c r="Z109" s="56"/>
    </row>
    <row r="110" spans="1:26" x14ac:dyDescent="0.2">
      <c r="A110" s="56"/>
      <c r="B110" s="56"/>
      <c r="C110" s="56"/>
      <c r="D110" s="56"/>
      <c r="E110" s="56"/>
      <c r="F110" s="56"/>
      <c r="G110" s="56"/>
      <c r="H110" s="56"/>
      <c r="I110" s="56"/>
      <c r="J110" s="56"/>
      <c r="K110" s="56"/>
      <c r="L110" s="56"/>
      <c r="M110" s="56"/>
      <c r="N110" s="56"/>
      <c r="O110" s="56"/>
      <c r="P110" s="56"/>
      <c r="Q110" s="56"/>
      <c r="R110" s="56"/>
      <c r="S110" s="56"/>
      <c r="T110" s="56"/>
      <c r="U110" s="56"/>
      <c r="V110" s="56"/>
      <c r="W110" s="56"/>
      <c r="X110" s="56"/>
      <c r="Y110" s="56"/>
      <c r="Z110" s="56"/>
    </row>
    <row r="111" spans="1:26" x14ac:dyDescent="0.2">
      <c r="A111" s="56"/>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row>
    <row r="112" spans="1:26" x14ac:dyDescent="0.2">
      <c r="A112" s="56"/>
      <c r="B112" s="56"/>
      <c r="C112" s="56"/>
      <c r="D112" s="56"/>
      <c r="E112" s="56"/>
      <c r="F112" s="56"/>
      <c r="G112" s="56"/>
      <c r="H112" s="56"/>
      <c r="I112" s="56"/>
      <c r="J112" s="56"/>
      <c r="K112" s="56"/>
      <c r="L112" s="56"/>
      <c r="M112" s="56"/>
      <c r="N112" s="56"/>
      <c r="O112" s="56"/>
      <c r="P112" s="56"/>
      <c r="Q112" s="56"/>
      <c r="R112" s="56"/>
      <c r="S112" s="56"/>
      <c r="T112" s="56"/>
      <c r="U112" s="56"/>
      <c r="V112" s="56"/>
      <c r="W112" s="56"/>
      <c r="X112" s="56"/>
      <c r="Y112" s="56"/>
      <c r="Z112" s="56"/>
    </row>
    <row r="113" spans="1:26" x14ac:dyDescent="0.2">
      <c r="A113" s="56"/>
      <c r="B113" s="56"/>
      <c r="C113" s="56"/>
      <c r="D113" s="56"/>
      <c r="E113" s="56"/>
      <c r="F113" s="56"/>
      <c r="G113" s="56"/>
      <c r="H113" s="56"/>
      <c r="I113" s="56"/>
      <c r="J113" s="56"/>
      <c r="K113" s="56"/>
      <c r="L113" s="56"/>
      <c r="M113" s="56"/>
      <c r="N113" s="56"/>
      <c r="O113" s="56"/>
      <c r="P113" s="56"/>
      <c r="Q113" s="56"/>
      <c r="R113" s="56"/>
      <c r="S113" s="56"/>
      <c r="T113" s="56"/>
      <c r="U113" s="56"/>
      <c r="V113" s="56"/>
      <c r="W113" s="56"/>
      <c r="X113" s="56"/>
      <c r="Y113" s="56"/>
      <c r="Z113" s="56"/>
    </row>
    <row r="114" spans="1:26" x14ac:dyDescent="0.2">
      <c r="A114" s="56"/>
      <c r="B114" s="56"/>
      <c r="C114" s="56"/>
      <c r="D114" s="56"/>
      <c r="E114" s="56"/>
      <c r="F114" s="56"/>
      <c r="G114" s="56"/>
      <c r="H114" s="56"/>
      <c r="I114" s="56"/>
      <c r="J114" s="56"/>
      <c r="K114" s="56"/>
      <c r="L114" s="56"/>
      <c r="M114" s="56"/>
      <c r="N114" s="56"/>
      <c r="O114" s="56"/>
      <c r="P114" s="56"/>
      <c r="Q114" s="56"/>
      <c r="R114" s="56"/>
      <c r="S114" s="56"/>
      <c r="T114" s="56"/>
      <c r="U114" s="56"/>
      <c r="V114" s="56"/>
      <c r="W114" s="56"/>
      <c r="X114" s="56"/>
      <c r="Y114" s="56"/>
      <c r="Z114" s="56"/>
    </row>
    <row r="115" spans="1:26" x14ac:dyDescent="0.2">
      <c r="A115" s="56"/>
      <c r="B115" s="56"/>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row>
    <row r="116" spans="1:26" x14ac:dyDescent="0.2">
      <c r="A116" s="56"/>
      <c r="B116" s="56"/>
      <c r="C116" s="56"/>
      <c r="D116" s="56"/>
      <c r="E116" s="56"/>
      <c r="F116" s="56"/>
      <c r="G116" s="56"/>
      <c r="H116" s="56"/>
      <c r="I116" s="56"/>
      <c r="J116" s="56"/>
      <c r="K116" s="56"/>
      <c r="L116" s="56"/>
      <c r="M116" s="56"/>
      <c r="N116" s="56"/>
      <c r="O116" s="56"/>
      <c r="P116" s="56"/>
      <c r="Q116" s="56"/>
      <c r="R116" s="56"/>
      <c r="S116" s="56"/>
      <c r="T116" s="56"/>
      <c r="U116" s="56"/>
      <c r="V116" s="56"/>
      <c r="W116" s="56"/>
      <c r="X116" s="56"/>
      <c r="Y116" s="56"/>
      <c r="Z116" s="56"/>
    </row>
    <row r="117" spans="1:26" x14ac:dyDescent="0.2">
      <c r="A117" s="56"/>
      <c r="B117" s="56"/>
      <c r="C117" s="56"/>
      <c r="D117" s="56"/>
      <c r="E117" s="56"/>
      <c r="F117" s="56"/>
      <c r="G117" s="56"/>
      <c r="H117" s="56"/>
      <c r="I117" s="56"/>
      <c r="J117" s="56"/>
      <c r="K117" s="56"/>
      <c r="L117" s="56"/>
      <c r="M117" s="56"/>
      <c r="N117" s="56"/>
      <c r="O117" s="56"/>
      <c r="P117" s="56"/>
      <c r="Q117" s="56"/>
      <c r="R117" s="56"/>
      <c r="S117" s="56"/>
      <c r="T117" s="56"/>
      <c r="U117" s="56"/>
      <c r="V117" s="56"/>
      <c r="W117" s="56"/>
      <c r="X117" s="56"/>
      <c r="Y117" s="56"/>
      <c r="Z117" s="56"/>
    </row>
    <row r="118" spans="1:26" x14ac:dyDescent="0.2">
      <c r="A118" s="56"/>
      <c r="B118" s="56"/>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row>
    <row r="119" spans="1:26" x14ac:dyDescent="0.2">
      <c r="A119" s="56"/>
      <c r="B119" s="56"/>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56"/>
    </row>
    <row r="120" spans="1:26" x14ac:dyDescent="0.2">
      <c r="A120" s="56"/>
      <c r="B120" s="56"/>
      <c r="C120" s="56"/>
      <c r="D120" s="56"/>
      <c r="E120" s="56"/>
      <c r="F120" s="56"/>
      <c r="G120" s="56"/>
      <c r="H120" s="56"/>
      <c r="I120" s="56"/>
      <c r="J120" s="56"/>
      <c r="K120" s="56"/>
      <c r="L120" s="56"/>
      <c r="M120" s="56"/>
      <c r="N120" s="56"/>
      <c r="O120" s="56"/>
      <c r="P120" s="56"/>
      <c r="Q120" s="56"/>
      <c r="R120" s="56"/>
      <c r="S120" s="56"/>
      <c r="T120" s="56"/>
      <c r="U120" s="56"/>
      <c r="V120" s="56"/>
      <c r="W120" s="56"/>
      <c r="X120" s="56"/>
      <c r="Y120" s="56"/>
      <c r="Z120" s="56"/>
    </row>
    <row r="121" spans="1:26" x14ac:dyDescent="0.2">
      <c r="A121" s="56"/>
      <c r="B121" s="56"/>
      <c r="C121" s="56"/>
      <c r="D121" s="56"/>
      <c r="E121" s="56"/>
      <c r="F121" s="56"/>
      <c r="G121" s="56"/>
      <c r="H121" s="56"/>
      <c r="I121" s="56"/>
      <c r="J121" s="56"/>
      <c r="K121" s="56"/>
      <c r="L121" s="56"/>
      <c r="M121" s="56"/>
      <c r="N121" s="56"/>
      <c r="O121" s="56"/>
      <c r="P121" s="56"/>
      <c r="Q121" s="56"/>
      <c r="R121" s="56"/>
      <c r="S121" s="56"/>
      <c r="T121" s="56"/>
      <c r="U121" s="56"/>
      <c r="V121" s="56"/>
      <c r="W121" s="56"/>
      <c r="X121" s="56"/>
      <c r="Y121" s="56"/>
      <c r="Z121" s="56"/>
    </row>
    <row r="122" spans="1:26" x14ac:dyDescent="0.2">
      <c r="A122" s="56"/>
      <c r="B122" s="56"/>
      <c r="C122" s="56"/>
      <c r="D122" s="56"/>
      <c r="E122" s="56"/>
      <c r="F122" s="56"/>
      <c r="G122" s="56"/>
      <c r="H122" s="56"/>
      <c r="I122" s="56"/>
      <c r="J122" s="56"/>
      <c r="K122" s="56"/>
      <c r="L122" s="56"/>
      <c r="M122" s="56"/>
      <c r="N122" s="56"/>
      <c r="O122" s="56"/>
      <c r="P122" s="56"/>
      <c r="Q122" s="56"/>
      <c r="R122" s="56"/>
      <c r="S122" s="56"/>
      <c r="T122" s="56"/>
      <c r="U122" s="56"/>
      <c r="V122" s="56"/>
      <c r="W122" s="56"/>
      <c r="X122" s="56"/>
      <c r="Y122" s="56"/>
      <c r="Z122" s="56"/>
    </row>
    <row r="123" spans="1:26" x14ac:dyDescent="0.2">
      <c r="A123" s="56"/>
      <c r="B123" s="56"/>
      <c r="C123" s="56"/>
      <c r="D123" s="56"/>
      <c r="E123" s="56"/>
      <c r="F123" s="56"/>
      <c r="G123" s="56"/>
      <c r="H123" s="56"/>
      <c r="I123" s="56"/>
      <c r="J123" s="56"/>
      <c r="K123" s="56"/>
      <c r="L123" s="56"/>
      <c r="M123" s="56"/>
      <c r="N123" s="56"/>
      <c r="O123" s="56"/>
      <c r="P123" s="56"/>
      <c r="Q123" s="56"/>
      <c r="R123" s="56"/>
      <c r="S123" s="56"/>
      <c r="T123" s="56"/>
      <c r="U123" s="56"/>
      <c r="V123" s="56"/>
      <c r="W123" s="56"/>
      <c r="X123" s="56"/>
      <c r="Y123" s="56"/>
      <c r="Z123" s="56"/>
    </row>
    <row r="124" spans="1:26" x14ac:dyDescent="0.2">
      <c r="A124" s="56"/>
      <c r="B124" s="56"/>
      <c r="C124" s="56"/>
      <c r="D124" s="56"/>
      <c r="E124" s="56"/>
      <c r="F124" s="56"/>
      <c r="G124" s="56"/>
      <c r="H124" s="56"/>
      <c r="I124" s="56"/>
      <c r="J124" s="56"/>
      <c r="K124" s="56"/>
      <c r="L124" s="56"/>
      <c r="M124" s="56"/>
      <c r="N124" s="56"/>
      <c r="O124" s="56"/>
      <c r="P124" s="56"/>
      <c r="Q124" s="56"/>
      <c r="R124" s="56"/>
      <c r="S124" s="56"/>
      <c r="T124" s="56"/>
      <c r="U124" s="56"/>
      <c r="V124" s="56"/>
      <c r="W124" s="56"/>
      <c r="X124" s="56"/>
      <c r="Y124" s="56"/>
      <c r="Z124" s="56"/>
    </row>
    <row r="125" spans="1:26" x14ac:dyDescent="0.2">
      <c r="A125" s="56"/>
      <c r="B125" s="56"/>
      <c r="C125" s="56"/>
      <c r="D125" s="56"/>
      <c r="E125" s="56"/>
      <c r="F125" s="56"/>
      <c r="G125" s="56"/>
      <c r="H125" s="56"/>
      <c r="I125" s="56"/>
      <c r="J125" s="56"/>
      <c r="K125" s="56"/>
      <c r="L125" s="56"/>
      <c r="M125" s="56"/>
      <c r="N125" s="56"/>
      <c r="O125" s="56"/>
      <c r="P125" s="56"/>
      <c r="Q125" s="56"/>
      <c r="R125" s="56"/>
      <c r="S125" s="56"/>
      <c r="T125" s="56"/>
      <c r="U125" s="56"/>
      <c r="V125" s="56"/>
      <c r="W125" s="56"/>
      <c r="X125" s="56"/>
      <c r="Y125" s="56"/>
      <c r="Z125" s="56"/>
    </row>
    <row r="126" spans="1:26" x14ac:dyDescent="0.2">
      <c r="A126" s="56"/>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row>
    <row r="127" spans="1:26" x14ac:dyDescent="0.2">
      <c r="A127" s="56"/>
      <c r="B127" s="56"/>
      <c r="C127" s="56"/>
      <c r="D127" s="56"/>
      <c r="E127" s="56"/>
      <c r="F127" s="56"/>
      <c r="G127" s="56"/>
      <c r="H127" s="56"/>
      <c r="I127" s="56"/>
      <c r="J127" s="56"/>
      <c r="K127" s="56"/>
      <c r="L127" s="56"/>
      <c r="M127" s="56"/>
      <c r="N127" s="56"/>
      <c r="O127" s="56"/>
      <c r="P127" s="56"/>
      <c r="Q127" s="56"/>
      <c r="R127" s="56"/>
      <c r="S127" s="56"/>
      <c r="T127" s="56"/>
      <c r="U127" s="56"/>
      <c r="V127" s="56"/>
      <c r="W127" s="56"/>
      <c r="X127" s="56"/>
      <c r="Y127" s="56"/>
      <c r="Z127" s="56"/>
    </row>
    <row r="128" spans="1:26" x14ac:dyDescent="0.2">
      <c r="A128" s="56"/>
      <c r="B128" s="56"/>
      <c r="C128" s="56"/>
      <c r="D128" s="56"/>
      <c r="E128" s="56"/>
      <c r="F128" s="56"/>
      <c r="G128" s="56"/>
      <c r="H128" s="56"/>
      <c r="I128" s="56"/>
      <c r="J128" s="56"/>
      <c r="K128" s="56"/>
      <c r="L128" s="56"/>
      <c r="M128" s="56"/>
      <c r="N128" s="56"/>
      <c r="O128" s="56"/>
      <c r="P128" s="56"/>
      <c r="Q128" s="56"/>
      <c r="R128" s="56"/>
      <c r="S128" s="56"/>
      <c r="T128" s="56"/>
      <c r="U128" s="56"/>
      <c r="V128" s="56"/>
      <c r="W128" s="56"/>
      <c r="X128" s="56"/>
      <c r="Y128" s="56"/>
      <c r="Z128" s="56"/>
    </row>
    <row r="129" spans="1:26" x14ac:dyDescent="0.2">
      <c r="A129" s="56"/>
      <c r="B129" s="56"/>
      <c r="C129" s="56"/>
      <c r="D129" s="56"/>
      <c r="E129" s="56"/>
      <c r="F129" s="56"/>
      <c r="G129" s="56"/>
      <c r="H129" s="56"/>
      <c r="I129" s="56"/>
      <c r="J129" s="56"/>
      <c r="K129" s="56"/>
      <c r="L129" s="56"/>
      <c r="M129" s="56"/>
      <c r="N129" s="56"/>
      <c r="O129" s="56"/>
      <c r="P129" s="56"/>
      <c r="Q129" s="56"/>
      <c r="R129" s="56"/>
      <c r="S129" s="56"/>
      <c r="T129" s="56"/>
      <c r="U129" s="56"/>
      <c r="V129" s="56"/>
      <c r="W129" s="56"/>
      <c r="X129" s="56"/>
      <c r="Y129" s="56"/>
      <c r="Z129" s="56"/>
    </row>
    <row r="130" spans="1:26" x14ac:dyDescent="0.2">
      <c r="A130" s="56"/>
      <c r="B130" s="56"/>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56"/>
    </row>
    <row r="131" spans="1:26" x14ac:dyDescent="0.2">
      <c r="A131" s="56"/>
      <c r="B131" s="56"/>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56"/>
    </row>
    <row r="132" spans="1:26" x14ac:dyDescent="0.2">
      <c r="A132" s="56"/>
      <c r="B132" s="56"/>
      <c r="C132" s="56"/>
      <c r="D132" s="56"/>
      <c r="E132" s="56"/>
      <c r="F132" s="56"/>
      <c r="G132" s="56"/>
      <c r="H132" s="56"/>
      <c r="I132" s="56"/>
      <c r="J132" s="56"/>
      <c r="K132" s="56"/>
      <c r="L132" s="56"/>
      <c r="M132" s="56"/>
      <c r="N132" s="56"/>
      <c r="O132" s="56"/>
      <c r="P132" s="56"/>
      <c r="Q132" s="56"/>
      <c r="R132" s="56"/>
      <c r="S132" s="56"/>
      <c r="T132" s="56"/>
      <c r="U132" s="56"/>
      <c r="V132" s="56"/>
      <c r="W132" s="56"/>
      <c r="X132" s="56"/>
      <c r="Y132" s="56"/>
      <c r="Z132" s="56"/>
    </row>
    <row r="133" spans="1:26" x14ac:dyDescent="0.2">
      <c r="A133" s="56"/>
      <c r="B133" s="56"/>
      <c r="C133" s="56"/>
      <c r="D133" s="56"/>
      <c r="E133" s="56"/>
      <c r="F133" s="56"/>
      <c r="G133" s="56"/>
      <c r="H133" s="56"/>
      <c r="I133" s="56"/>
      <c r="J133" s="56"/>
      <c r="K133" s="56"/>
      <c r="L133" s="56"/>
      <c r="M133" s="56"/>
      <c r="N133" s="56"/>
      <c r="O133" s="56"/>
      <c r="P133" s="56"/>
      <c r="Q133" s="56"/>
      <c r="R133" s="56"/>
      <c r="S133" s="56"/>
      <c r="T133" s="56"/>
      <c r="U133" s="56"/>
      <c r="V133" s="56"/>
      <c r="W133" s="56"/>
      <c r="X133" s="56"/>
      <c r="Y133" s="56"/>
      <c r="Z133" s="56"/>
    </row>
    <row r="134" spans="1:26" x14ac:dyDescent="0.2">
      <c r="A134" s="56"/>
      <c r="B134" s="56"/>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row>
    <row r="135" spans="1:26" x14ac:dyDescent="0.2">
      <c r="A135" s="56"/>
      <c r="B135" s="56"/>
      <c r="C135" s="56"/>
      <c r="D135" s="56"/>
      <c r="E135" s="56"/>
      <c r="F135" s="56"/>
      <c r="G135" s="56"/>
      <c r="H135" s="56"/>
      <c r="I135" s="56"/>
      <c r="J135" s="56"/>
      <c r="K135" s="56"/>
      <c r="L135" s="56"/>
      <c r="M135" s="56"/>
      <c r="N135" s="56"/>
      <c r="O135" s="56"/>
      <c r="P135" s="56"/>
      <c r="Q135" s="56"/>
      <c r="R135" s="56"/>
      <c r="S135" s="56"/>
      <c r="T135" s="56"/>
      <c r="U135" s="56"/>
      <c r="V135" s="56"/>
      <c r="W135" s="56"/>
      <c r="X135" s="56"/>
      <c r="Y135" s="56"/>
      <c r="Z135" s="56"/>
    </row>
    <row r="136" spans="1:26" x14ac:dyDescent="0.2">
      <c r="A136" s="56"/>
      <c r="B136" s="56"/>
      <c r="C136" s="56"/>
      <c r="D136" s="56"/>
      <c r="E136" s="56"/>
      <c r="F136" s="56"/>
      <c r="G136" s="56"/>
      <c r="H136" s="56"/>
      <c r="I136" s="56"/>
      <c r="J136" s="56"/>
      <c r="K136" s="56"/>
      <c r="L136" s="56"/>
      <c r="M136" s="56"/>
      <c r="N136" s="56"/>
      <c r="O136" s="56"/>
      <c r="P136" s="56"/>
      <c r="Q136" s="56"/>
      <c r="R136" s="56"/>
      <c r="S136" s="56"/>
      <c r="T136" s="56"/>
      <c r="U136" s="56"/>
      <c r="V136" s="56"/>
      <c r="W136" s="56"/>
      <c r="X136" s="56"/>
      <c r="Y136" s="56"/>
      <c r="Z136" s="56"/>
    </row>
    <row r="137" spans="1:26" x14ac:dyDescent="0.2">
      <c r="A137" s="56"/>
      <c r="B137" s="56"/>
      <c r="C137" s="56"/>
      <c r="D137" s="56"/>
      <c r="E137" s="56"/>
      <c r="F137" s="56"/>
      <c r="G137" s="56"/>
      <c r="H137" s="56"/>
      <c r="I137" s="56"/>
      <c r="J137" s="56"/>
      <c r="K137" s="56"/>
      <c r="L137" s="56"/>
      <c r="M137" s="56"/>
      <c r="N137" s="56"/>
      <c r="O137" s="56"/>
      <c r="P137" s="56"/>
      <c r="Q137" s="56"/>
      <c r="R137" s="56"/>
      <c r="S137" s="56"/>
      <c r="T137" s="56"/>
      <c r="U137" s="56"/>
      <c r="V137" s="56"/>
      <c r="W137" s="56"/>
      <c r="X137" s="56"/>
      <c r="Y137" s="56"/>
      <c r="Z137" s="56"/>
    </row>
    <row r="138" spans="1:26" x14ac:dyDescent="0.2">
      <c r="A138" s="56"/>
      <c r="B138" s="56"/>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row>
    <row r="139" spans="1:26" x14ac:dyDescent="0.2">
      <c r="A139" s="56"/>
      <c r="B139" s="56"/>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56"/>
    </row>
    <row r="140" spans="1:26" x14ac:dyDescent="0.2">
      <c r="A140" s="56"/>
      <c r="B140" s="56"/>
      <c r="C140" s="56"/>
      <c r="D140" s="56"/>
      <c r="E140" s="56"/>
      <c r="F140" s="56"/>
      <c r="G140" s="56"/>
      <c r="H140" s="56"/>
      <c r="I140" s="56"/>
      <c r="J140" s="56"/>
      <c r="K140" s="56"/>
      <c r="L140" s="56"/>
      <c r="M140" s="56"/>
      <c r="N140" s="56"/>
      <c r="O140" s="56"/>
      <c r="P140" s="56"/>
      <c r="Q140" s="56"/>
      <c r="R140" s="56"/>
      <c r="S140" s="56"/>
      <c r="T140" s="56"/>
      <c r="U140" s="56"/>
      <c r="V140" s="56"/>
      <c r="W140" s="56"/>
      <c r="X140" s="56"/>
      <c r="Y140" s="56"/>
      <c r="Z140" s="56"/>
    </row>
    <row r="141" spans="1:26" x14ac:dyDescent="0.2">
      <c r="A141" s="56"/>
      <c r="B141" s="56"/>
      <c r="C141" s="56"/>
      <c r="D141" s="56"/>
      <c r="E141" s="56"/>
      <c r="F141" s="56"/>
      <c r="G141" s="56"/>
      <c r="H141" s="56"/>
      <c r="I141" s="56"/>
      <c r="J141" s="56"/>
      <c r="K141" s="56"/>
      <c r="L141" s="56"/>
      <c r="M141" s="56"/>
      <c r="N141" s="56"/>
      <c r="O141" s="56"/>
      <c r="P141" s="56"/>
      <c r="Q141" s="56"/>
      <c r="R141" s="56"/>
      <c r="S141" s="56"/>
      <c r="T141" s="56"/>
      <c r="U141" s="56"/>
      <c r="V141" s="56"/>
      <c r="W141" s="56"/>
      <c r="X141" s="56"/>
      <c r="Y141" s="56"/>
      <c r="Z141" s="56"/>
    </row>
    <row r="142" spans="1:26" x14ac:dyDescent="0.2">
      <c r="A142" s="56"/>
      <c r="B142" s="56"/>
      <c r="C142" s="56"/>
      <c r="D142" s="56"/>
      <c r="E142" s="56"/>
      <c r="F142" s="56"/>
      <c r="G142" s="56"/>
      <c r="H142" s="56"/>
      <c r="I142" s="56"/>
      <c r="J142" s="56"/>
      <c r="K142" s="56"/>
      <c r="L142" s="56"/>
      <c r="M142" s="56"/>
      <c r="N142" s="56"/>
      <c r="O142" s="56"/>
      <c r="P142" s="56"/>
      <c r="Q142" s="56"/>
      <c r="R142" s="56"/>
      <c r="S142" s="56"/>
      <c r="T142" s="56"/>
      <c r="U142" s="56"/>
      <c r="V142" s="56"/>
      <c r="W142" s="56"/>
      <c r="X142" s="56"/>
      <c r="Y142" s="56"/>
      <c r="Z142" s="56"/>
    </row>
    <row r="143" spans="1:26" x14ac:dyDescent="0.2">
      <c r="A143" s="56"/>
      <c r="B143" s="56"/>
      <c r="C143" s="56"/>
      <c r="D143" s="56"/>
      <c r="E143" s="56"/>
      <c r="F143" s="56"/>
      <c r="G143" s="56"/>
      <c r="H143" s="56"/>
      <c r="I143" s="56"/>
      <c r="J143" s="56"/>
      <c r="K143" s="56"/>
      <c r="L143" s="56"/>
      <c r="M143" s="56"/>
      <c r="N143" s="56"/>
      <c r="O143" s="56"/>
      <c r="P143" s="56"/>
      <c r="Q143" s="56"/>
      <c r="R143" s="56"/>
      <c r="S143" s="56"/>
      <c r="T143" s="56"/>
      <c r="U143" s="56"/>
      <c r="V143" s="56"/>
      <c r="W143" s="56"/>
      <c r="X143" s="56"/>
      <c r="Y143" s="56"/>
      <c r="Z143" s="56"/>
    </row>
    <row r="144" spans="1:26" x14ac:dyDescent="0.2">
      <c r="A144" s="56"/>
      <c r="B144" s="56"/>
      <c r="C144" s="56"/>
      <c r="D144" s="56"/>
      <c r="E144" s="56"/>
      <c r="F144" s="56"/>
      <c r="G144" s="56"/>
      <c r="H144" s="56"/>
      <c r="I144" s="56"/>
      <c r="J144" s="56"/>
      <c r="K144" s="56"/>
      <c r="L144" s="56"/>
      <c r="M144" s="56"/>
      <c r="N144" s="56"/>
      <c r="O144" s="56"/>
      <c r="P144" s="56"/>
      <c r="Q144" s="56"/>
      <c r="R144" s="56"/>
      <c r="S144" s="56"/>
      <c r="T144" s="56"/>
      <c r="U144" s="56"/>
      <c r="V144" s="56"/>
      <c r="W144" s="56"/>
      <c r="X144" s="56"/>
      <c r="Y144" s="56"/>
      <c r="Z144" s="56"/>
    </row>
    <row r="145" spans="1:26" x14ac:dyDescent="0.2">
      <c r="A145" s="56"/>
      <c r="B145" s="56"/>
      <c r="C145" s="56"/>
      <c r="D145" s="56"/>
      <c r="E145" s="56"/>
      <c r="F145" s="56"/>
      <c r="G145" s="56"/>
      <c r="H145" s="56"/>
      <c r="I145" s="56"/>
      <c r="J145" s="56"/>
      <c r="K145" s="56"/>
      <c r="L145" s="56"/>
      <c r="M145" s="56"/>
      <c r="N145" s="56"/>
      <c r="O145" s="56"/>
      <c r="P145" s="56"/>
      <c r="Q145" s="56"/>
      <c r="R145" s="56"/>
      <c r="S145" s="56"/>
      <c r="T145" s="56"/>
      <c r="U145" s="56"/>
      <c r="V145" s="56"/>
      <c r="W145" s="56"/>
      <c r="X145" s="56"/>
      <c r="Y145" s="56"/>
      <c r="Z145" s="56"/>
    </row>
    <row r="146" spans="1:26" x14ac:dyDescent="0.2">
      <c r="A146" s="56"/>
      <c r="B146" s="56"/>
      <c r="C146" s="56"/>
      <c r="D146" s="56"/>
      <c r="E146" s="56"/>
      <c r="F146" s="56"/>
      <c r="G146" s="56"/>
      <c r="H146" s="56"/>
      <c r="I146" s="56"/>
      <c r="J146" s="56"/>
      <c r="K146" s="56"/>
      <c r="L146" s="56"/>
      <c r="M146" s="56"/>
      <c r="N146" s="56"/>
      <c r="O146" s="56"/>
      <c r="P146" s="56"/>
      <c r="Q146" s="56"/>
      <c r="R146" s="56"/>
      <c r="S146" s="56"/>
      <c r="T146" s="56"/>
      <c r="U146" s="56"/>
      <c r="V146" s="56"/>
      <c r="W146" s="56"/>
      <c r="X146" s="56"/>
      <c r="Y146" s="56"/>
      <c r="Z146" s="56"/>
    </row>
    <row r="147" spans="1:26" x14ac:dyDescent="0.2">
      <c r="A147" s="56"/>
      <c r="B147" s="56"/>
      <c r="C147" s="56"/>
      <c r="D147" s="56"/>
      <c r="E147" s="56"/>
      <c r="F147" s="56"/>
      <c r="G147" s="56"/>
      <c r="H147" s="56"/>
      <c r="I147" s="56"/>
      <c r="J147" s="56"/>
      <c r="K147" s="56"/>
      <c r="L147" s="56"/>
      <c r="M147" s="56"/>
      <c r="N147" s="56"/>
      <c r="O147" s="56"/>
      <c r="P147" s="56"/>
      <c r="Q147" s="56"/>
      <c r="R147" s="56"/>
      <c r="S147" s="56"/>
      <c r="T147" s="56"/>
      <c r="U147" s="56"/>
      <c r="V147" s="56"/>
      <c r="W147" s="56"/>
      <c r="X147" s="56"/>
      <c r="Y147" s="56"/>
      <c r="Z147" s="56"/>
    </row>
    <row r="148" spans="1:26" x14ac:dyDescent="0.2">
      <c r="A148" s="56"/>
      <c r="B148" s="56"/>
      <c r="C148" s="56"/>
      <c r="D148" s="56"/>
      <c r="E148" s="56"/>
      <c r="F148" s="56"/>
      <c r="G148" s="56"/>
      <c r="H148" s="56"/>
      <c r="I148" s="56"/>
      <c r="J148" s="56"/>
      <c r="K148" s="56"/>
      <c r="L148" s="56"/>
      <c r="M148" s="56"/>
      <c r="N148" s="56"/>
      <c r="O148" s="56"/>
      <c r="P148" s="56"/>
      <c r="Q148" s="56"/>
      <c r="R148" s="56"/>
      <c r="S148" s="56"/>
      <c r="T148" s="56"/>
      <c r="U148" s="56"/>
      <c r="V148" s="56"/>
      <c r="W148" s="56"/>
      <c r="X148" s="56"/>
      <c r="Y148" s="56"/>
      <c r="Z148" s="56"/>
    </row>
    <row r="149" spans="1:26" x14ac:dyDescent="0.2">
      <c r="A149" s="56"/>
      <c r="B149" s="56"/>
      <c r="C149" s="56"/>
      <c r="D149" s="56"/>
      <c r="E149" s="56"/>
      <c r="F149" s="56"/>
      <c r="G149" s="56"/>
      <c r="H149" s="56"/>
      <c r="I149" s="56"/>
      <c r="J149" s="56"/>
      <c r="K149" s="56"/>
      <c r="L149" s="56"/>
      <c r="M149" s="56"/>
      <c r="N149" s="56"/>
      <c r="O149" s="56"/>
      <c r="P149" s="56"/>
      <c r="Q149" s="56"/>
      <c r="R149" s="56"/>
      <c r="S149" s="56"/>
      <c r="T149" s="56"/>
      <c r="U149" s="56"/>
      <c r="V149" s="56"/>
      <c r="W149" s="56"/>
      <c r="X149" s="56"/>
      <c r="Y149" s="56"/>
      <c r="Z149" s="56"/>
    </row>
    <row r="150" spans="1:26" x14ac:dyDescent="0.2">
      <c r="A150" s="56"/>
      <c r="B150" s="56"/>
      <c r="C150" s="56"/>
      <c r="D150" s="56"/>
      <c r="E150" s="56"/>
      <c r="F150" s="56"/>
      <c r="G150" s="56"/>
      <c r="H150" s="56"/>
      <c r="I150" s="56"/>
      <c r="J150" s="56"/>
      <c r="K150" s="56"/>
      <c r="L150" s="56"/>
      <c r="M150" s="56"/>
      <c r="N150" s="56"/>
      <c r="O150" s="56"/>
      <c r="P150" s="56"/>
      <c r="Q150" s="56"/>
      <c r="R150" s="56"/>
      <c r="S150" s="56"/>
      <c r="T150" s="56"/>
      <c r="U150" s="56"/>
      <c r="V150" s="56"/>
      <c r="W150" s="56"/>
      <c r="X150" s="56"/>
      <c r="Y150" s="56"/>
      <c r="Z150" s="56"/>
    </row>
    <row r="151" spans="1:26" x14ac:dyDescent="0.2">
      <c r="A151" s="56"/>
      <c r="B151" s="56"/>
      <c r="C151" s="56"/>
      <c r="D151" s="56"/>
      <c r="E151" s="56"/>
      <c r="F151" s="56"/>
      <c r="G151" s="56"/>
      <c r="H151" s="56"/>
      <c r="I151" s="56"/>
      <c r="J151" s="56"/>
      <c r="K151" s="56"/>
      <c r="L151" s="56"/>
      <c r="M151" s="56"/>
      <c r="N151" s="56"/>
      <c r="O151" s="56"/>
      <c r="P151" s="56"/>
      <c r="Q151" s="56"/>
      <c r="R151" s="56"/>
      <c r="S151" s="56"/>
      <c r="T151" s="56"/>
      <c r="U151" s="56"/>
      <c r="V151" s="56"/>
      <c r="W151" s="56"/>
      <c r="X151" s="56"/>
      <c r="Y151" s="56"/>
      <c r="Z151" s="56"/>
    </row>
    <row r="152" spans="1:26" x14ac:dyDescent="0.2">
      <c r="A152" s="56"/>
      <c r="B152" s="56"/>
      <c r="C152" s="56"/>
      <c r="D152" s="56"/>
      <c r="E152" s="56"/>
      <c r="F152" s="56"/>
      <c r="G152" s="56"/>
      <c r="H152" s="56"/>
      <c r="I152" s="56"/>
      <c r="J152" s="56"/>
      <c r="K152" s="56"/>
      <c r="L152" s="56"/>
      <c r="M152" s="56"/>
      <c r="N152" s="56"/>
      <c r="O152" s="56"/>
      <c r="P152" s="56"/>
      <c r="Q152" s="56"/>
      <c r="R152" s="56"/>
      <c r="S152" s="56"/>
      <c r="T152" s="56"/>
      <c r="U152" s="56"/>
      <c r="V152" s="56"/>
      <c r="W152" s="56"/>
      <c r="X152" s="56"/>
      <c r="Y152" s="56"/>
      <c r="Z152" s="56"/>
    </row>
    <row r="153" spans="1:26" x14ac:dyDescent="0.2">
      <c r="A153" s="56"/>
      <c r="B153" s="56"/>
      <c r="C153" s="56"/>
      <c r="D153" s="56"/>
      <c r="E153" s="56"/>
      <c r="F153" s="56"/>
      <c r="G153" s="56"/>
      <c r="H153" s="56"/>
      <c r="I153" s="56"/>
      <c r="J153" s="56"/>
      <c r="K153" s="56"/>
      <c r="L153" s="56"/>
      <c r="M153" s="56"/>
      <c r="N153" s="56"/>
      <c r="O153" s="56"/>
      <c r="P153" s="56"/>
      <c r="Q153" s="56"/>
      <c r="R153" s="56"/>
      <c r="S153" s="56"/>
      <c r="T153" s="56"/>
      <c r="U153" s="56"/>
      <c r="V153" s="56"/>
      <c r="W153" s="56"/>
      <c r="X153" s="56"/>
      <c r="Y153" s="56"/>
      <c r="Z153" s="56"/>
    </row>
    <row r="154" spans="1:26" x14ac:dyDescent="0.2">
      <c r="A154" s="56"/>
      <c r="B154" s="56"/>
      <c r="C154" s="56"/>
      <c r="D154" s="56"/>
      <c r="E154" s="56"/>
      <c r="F154" s="56"/>
      <c r="G154" s="56"/>
      <c r="H154" s="56"/>
      <c r="I154" s="56"/>
      <c r="J154" s="56"/>
      <c r="K154" s="56"/>
      <c r="L154" s="56"/>
      <c r="M154" s="56"/>
      <c r="N154" s="56"/>
      <c r="O154" s="56"/>
      <c r="P154" s="56"/>
      <c r="Q154" s="56"/>
      <c r="R154" s="56"/>
      <c r="S154" s="56"/>
      <c r="T154" s="56"/>
      <c r="U154" s="56"/>
      <c r="V154" s="56"/>
      <c r="W154" s="56"/>
      <c r="X154" s="56"/>
      <c r="Y154" s="56"/>
      <c r="Z154" s="56"/>
    </row>
    <row r="155" spans="1:26" x14ac:dyDescent="0.2">
      <c r="A155" s="56"/>
      <c r="B155" s="56"/>
      <c r="C155" s="56"/>
      <c r="D155" s="56"/>
      <c r="E155" s="56"/>
      <c r="F155" s="56"/>
      <c r="G155" s="56"/>
      <c r="H155" s="56"/>
      <c r="I155" s="56"/>
      <c r="J155" s="56"/>
      <c r="K155" s="56"/>
      <c r="L155" s="56"/>
      <c r="M155" s="56"/>
      <c r="N155" s="56"/>
      <c r="O155" s="56"/>
      <c r="P155" s="56"/>
      <c r="Q155" s="56"/>
      <c r="R155" s="56"/>
      <c r="S155" s="56"/>
      <c r="T155" s="56"/>
      <c r="U155" s="56"/>
      <c r="V155" s="56"/>
      <c r="W155" s="56"/>
      <c r="X155" s="56"/>
      <c r="Y155" s="56"/>
      <c r="Z155" s="56"/>
    </row>
    <row r="156" spans="1:26" x14ac:dyDescent="0.2">
      <c r="A156" s="56"/>
      <c r="B156" s="56"/>
      <c r="C156" s="56"/>
      <c r="D156" s="56"/>
      <c r="E156" s="56"/>
      <c r="F156" s="56"/>
      <c r="G156" s="56"/>
      <c r="H156" s="56"/>
      <c r="I156" s="56"/>
      <c r="J156" s="56"/>
      <c r="K156" s="56"/>
      <c r="L156" s="56"/>
      <c r="M156" s="56"/>
      <c r="N156" s="56"/>
      <c r="O156" s="56"/>
      <c r="P156" s="56"/>
      <c r="Q156" s="56"/>
      <c r="R156" s="56"/>
      <c r="S156" s="56"/>
      <c r="T156" s="56"/>
      <c r="U156" s="56"/>
      <c r="V156" s="56"/>
      <c r="W156" s="56"/>
      <c r="X156" s="56"/>
      <c r="Y156" s="56"/>
      <c r="Z156" s="56"/>
    </row>
    <row r="157" spans="1:26" x14ac:dyDescent="0.2">
      <c r="A157" s="56"/>
      <c r="B157" s="56"/>
      <c r="C157" s="56"/>
      <c r="D157" s="56"/>
      <c r="E157" s="56"/>
      <c r="F157" s="56"/>
      <c r="G157" s="56"/>
      <c r="H157" s="56"/>
      <c r="I157" s="56"/>
      <c r="J157" s="56"/>
      <c r="K157" s="56"/>
      <c r="L157" s="56"/>
      <c r="M157" s="56"/>
      <c r="N157" s="56"/>
      <c r="O157" s="56"/>
      <c r="P157" s="56"/>
      <c r="Q157" s="56"/>
      <c r="R157" s="56"/>
      <c r="S157" s="56"/>
      <c r="T157" s="56"/>
      <c r="U157" s="56"/>
      <c r="V157" s="56"/>
      <c r="W157" s="56"/>
      <c r="X157" s="56"/>
      <c r="Y157" s="56"/>
      <c r="Z157" s="56"/>
    </row>
    <row r="158" spans="1:26" x14ac:dyDescent="0.2">
      <c r="A158" s="56"/>
      <c r="B158" s="56"/>
      <c r="C158" s="56"/>
      <c r="D158" s="56"/>
      <c r="E158" s="56"/>
      <c r="F158" s="56"/>
      <c r="G158" s="56"/>
      <c r="H158" s="56"/>
      <c r="I158" s="56"/>
      <c r="J158" s="56"/>
      <c r="K158" s="56"/>
      <c r="L158" s="56"/>
      <c r="M158" s="56"/>
      <c r="N158" s="56"/>
      <c r="O158" s="56"/>
      <c r="P158" s="56"/>
      <c r="Q158" s="56"/>
      <c r="R158" s="56"/>
      <c r="S158" s="56"/>
      <c r="T158" s="56"/>
      <c r="U158" s="56"/>
      <c r="V158" s="56"/>
      <c r="W158" s="56"/>
      <c r="X158" s="56"/>
      <c r="Y158" s="56"/>
      <c r="Z158" s="56"/>
    </row>
    <row r="159" spans="1:26" x14ac:dyDescent="0.2">
      <c r="A159" s="56"/>
      <c r="B159" s="56"/>
      <c r="C159" s="56"/>
      <c r="D159" s="56"/>
      <c r="E159" s="56"/>
      <c r="F159" s="56"/>
      <c r="G159" s="56"/>
      <c r="H159" s="56"/>
      <c r="I159" s="56"/>
      <c r="J159" s="56"/>
      <c r="K159" s="56"/>
      <c r="L159" s="56"/>
      <c r="M159" s="56"/>
      <c r="N159" s="56"/>
      <c r="O159" s="56"/>
      <c r="P159" s="56"/>
      <c r="Q159" s="56"/>
      <c r="R159" s="56"/>
      <c r="S159" s="56"/>
      <c r="T159" s="56"/>
      <c r="U159" s="56"/>
      <c r="V159" s="56"/>
      <c r="W159" s="56"/>
      <c r="X159" s="56"/>
      <c r="Y159" s="56"/>
      <c r="Z159" s="56"/>
    </row>
    <row r="160" spans="1:26" x14ac:dyDescent="0.2">
      <c r="A160" s="56"/>
      <c r="B160" s="56"/>
      <c r="C160" s="56"/>
      <c r="D160" s="56"/>
      <c r="E160" s="56"/>
      <c r="F160" s="56"/>
      <c r="G160" s="56"/>
      <c r="H160" s="56"/>
      <c r="I160" s="56"/>
      <c r="J160" s="56"/>
      <c r="K160" s="56"/>
      <c r="L160" s="56"/>
      <c r="M160" s="56"/>
      <c r="N160" s="56"/>
      <c r="O160" s="56"/>
      <c r="P160" s="56"/>
      <c r="Q160" s="56"/>
      <c r="R160" s="56"/>
      <c r="S160" s="56"/>
      <c r="T160" s="56"/>
      <c r="U160" s="56"/>
      <c r="V160" s="56"/>
      <c r="W160" s="56"/>
      <c r="X160" s="56"/>
      <c r="Y160" s="56"/>
      <c r="Z160" s="56"/>
    </row>
    <row r="161" spans="1:26" x14ac:dyDescent="0.2">
      <c r="A161" s="56"/>
      <c r="B161" s="56"/>
      <c r="C161" s="56"/>
      <c r="D161" s="56"/>
      <c r="E161" s="56"/>
      <c r="F161" s="56"/>
      <c r="G161" s="56"/>
      <c r="H161" s="56"/>
      <c r="I161" s="56"/>
      <c r="J161" s="56"/>
      <c r="K161" s="56"/>
      <c r="L161" s="56"/>
      <c r="M161" s="56"/>
      <c r="N161" s="56"/>
      <c r="O161" s="56"/>
      <c r="P161" s="56"/>
      <c r="Q161" s="56"/>
      <c r="R161" s="56"/>
      <c r="S161" s="56"/>
      <c r="T161" s="56"/>
      <c r="U161" s="56"/>
      <c r="V161" s="56"/>
      <c r="W161" s="56"/>
      <c r="X161" s="56"/>
      <c r="Y161" s="56"/>
      <c r="Z161" s="56"/>
    </row>
    <row r="162" spans="1:26" x14ac:dyDescent="0.2">
      <c r="A162" s="56"/>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row>
    <row r="163" spans="1:26" x14ac:dyDescent="0.2">
      <c r="A163" s="56"/>
      <c r="B163" s="56"/>
      <c r="C163" s="56"/>
      <c r="D163" s="56"/>
      <c r="E163" s="56"/>
      <c r="F163" s="56"/>
      <c r="G163" s="56"/>
      <c r="H163" s="56"/>
      <c r="I163" s="56"/>
      <c r="J163" s="56"/>
      <c r="K163" s="56"/>
      <c r="L163" s="56"/>
      <c r="M163" s="56"/>
      <c r="N163" s="56"/>
      <c r="O163" s="56"/>
      <c r="P163" s="56"/>
      <c r="Q163" s="56"/>
      <c r="R163" s="56"/>
      <c r="S163" s="56"/>
      <c r="T163" s="56"/>
      <c r="U163" s="56"/>
      <c r="V163" s="56"/>
      <c r="W163" s="56"/>
      <c r="X163" s="56"/>
      <c r="Y163" s="56"/>
      <c r="Z163" s="56"/>
    </row>
    <row r="164" spans="1:26" x14ac:dyDescent="0.2">
      <c r="A164" s="56"/>
      <c r="B164" s="56"/>
      <c r="C164" s="56"/>
      <c r="D164" s="56"/>
      <c r="E164" s="56"/>
      <c r="F164" s="56"/>
      <c r="G164" s="56"/>
      <c r="H164" s="56"/>
      <c r="I164" s="56"/>
      <c r="J164" s="56"/>
      <c r="K164" s="56"/>
      <c r="L164" s="56"/>
      <c r="M164" s="56"/>
      <c r="N164" s="56"/>
      <c r="O164" s="56"/>
      <c r="P164" s="56"/>
      <c r="Q164" s="56"/>
      <c r="R164" s="56"/>
      <c r="S164" s="56"/>
      <c r="T164" s="56"/>
      <c r="U164" s="56"/>
      <c r="V164" s="56"/>
      <c r="W164" s="56"/>
      <c r="X164" s="56"/>
      <c r="Y164" s="56"/>
      <c r="Z164" s="56"/>
    </row>
    <row r="165" spans="1:26" x14ac:dyDescent="0.2">
      <c r="A165" s="56"/>
      <c r="B165" s="56"/>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row>
    <row r="166" spans="1:26" x14ac:dyDescent="0.2">
      <c r="A166" s="56"/>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row>
    <row r="167" spans="1:26" x14ac:dyDescent="0.2">
      <c r="A167" s="56"/>
      <c r="B167" s="56"/>
      <c r="C167" s="56"/>
      <c r="D167" s="56"/>
      <c r="E167" s="56"/>
      <c r="F167" s="56"/>
      <c r="G167" s="56"/>
      <c r="H167" s="56"/>
      <c r="I167" s="56"/>
      <c r="J167" s="56"/>
      <c r="K167" s="56"/>
      <c r="L167" s="56"/>
      <c r="M167" s="56"/>
      <c r="N167" s="56"/>
      <c r="O167" s="56"/>
      <c r="P167" s="56"/>
      <c r="Q167" s="56"/>
      <c r="R167" s="56"/>
      <c r="S167" s="56"/>
      <c r="T167" s="56"/>
      <c r="U167" s="56"/>
      <c r="V167" s="56"/>
      <c r="W167" s="56"/>
      <c r="X167" s="56"/>
      <c r="Y167" s="56"/>
      <c r="Z167" s="56"/>
    </row>
    <row r="168" spans="1:26" x14ac:dyDescent="0.2">
      <c r="A168" s="56"/>
      <c r="B168" s="56"/>
      <c r="C168" s="56"/>
      <c r="D168" s="56"/>
      <c r="E168" s="56"/>
      <c r="F168" s="56"/>
      <c r="G168" s="56"/>
      <c r="H168" s="56"/>
      <c r="I168" s="56"/>
      <c r="J168" s="56"/>
      <c r="K168" s="56"/>
      <c r="L168" s="56"/>
      <c r="M168" s="56"/>
      <c r="N168" s="56"/>
      <c r="O168" s="56"/>
      <c r="P168" s="56"/>
      <c r="Q168" s="56"/>
      <c r="R168" s="56"/>
      <c r="S168" s="56"/>
      <c r="T168" s="56"/>
      <c r="U168" s="56"/>
      <c r="V168" s="56"/>
      <c r="W168" s="56"/>
      <c r="X168" s="56"/>
      <c r="Y168" s="56"/>
      <c r="Z168" s="56"/>
    </row>
    <row r="169" spans="1:26" x14ac:dyDescent="0.2">
      <c r="A169" s="56"/>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row>
    <row r="170" spans="1:26" x14ac:dyDescent="0.2">
      <c r="A170" s="56"/>
      <c r="B170" s="56"/>
      <c r="C170" s="56"/>
      <c r="D170" s="56"/>
      <c r="E170" s="56"/>
      <c r="F170" s="56"/>
      <c r="G170" s="56"/>
      <c r="H170" s="56"/>
      <c r="I170" s="56"/>
      <c r="J170" s="56"/>
      <c r="K170" s="56"/>
      <c r="L170" s="56"/>
      <c r="M170" s="56"/>
      <c r="N170" s="56"/>
      <c r="O170" s="56"/>
      <c r="P170" s="56"/>
      <c r="Q170" s="56"/>
      <c r="R170" s="56"/>
      <c r="S170" s="56"/>
      <c r="T170" s="56"/>
      <c r="U170" s="56"/>
      <c r="V170" s="56"/>
      <c r="W170" s="56"/>
      <c r="X170" s="56"/>
      <c r="Y170" s="56"/>
      <c r="Z170" s="56"/>
    </row>
    <row r="171" spans="1:26" x14ac:dyDescent="0.2">
      <c r="A171" s="56"/>
      <c r="B171" s="56"/>
      <c r="C171" s="56"/>
      <c r="D171" s="56"/>
      <c r="E171" s="56"/>
      <c r="F171" s="56"/>
      <c r="G171" s="56"/>
      <c r="H171" s="56"/>
      <c r="I171" s="56"/>
      <c r="J171" s="56"/>
      <c r="K171" s="56"/>
      <c r="L171" s="56"/>
      <c r="M171" s="56"/>
      <c r="N171" s="56"/>
      <c r="O171" s="56"/>
      <c r="P171" s="56"/>
      <c r="Q171" s="56"/>
      <c r="R171" s="56"/>
      <c r="S171" s="56"/>
      <c r="T171" s="56"/>
      <c r="U171" s="56"/>
      <c r="V171" s="56"/>
      <c r="W171" s="56"/>
      <c r="X171" s="56"/>
      <c r="Y171" s="56"/>
      <c r="Z171" s="56"/>
    </row>
    <row r="172" spans="1:26" x14ac:dyDescent="0.2">
      <c r="A172" s="56"/>
      <c r="B172" s="56"/>
      <c r="C172" s="56"/>
      <c r="D172" s="56"/>
      <c r="E172" s="56"/>
      <c r="F172" s="56"/>
      <c r="G172" s="56"/>
      <c r="H172" s="56"/>
      <c r="I172" s="56"/>
      <c r="J172" s="56"/>
      <c r="K172" s="56"/>
      <c r="L172" s="56"/>
      <c r="M172" s="56"/>
      <c r="N172" s="56"/>
      <c r="O172" s="56"/>
      <c r="P172" s="56"/>
      <c r="Q172" s="56"/>
      <c r="R172" s="56"/>
      <c r="S172" s="56"/>
      <c r="T172" s="56"/>
      <c r="U172" s="56"/>
      <c r="V172" s="56"/>
      <c r="W172" s="56"/>
      <c r="X172" s="56"/>
      <c r="Y172" s="56"/>
      <c r="Z172" s="56"/>
    </row>
    <row r="173" spans="1:26" x14ac:dyDescent="0.2">
      <c r="A173" s="56"/>
      <c r="B173" s="56"/>
      <c r="C173" s="56"/>
      <c r="D173" s="56"/>
      <c r="E173" s="56"/>
      <c r="F173" s="56"/>
      <c r="G173" s="56"/>
      <c r="H173" s="56"/>
      <c r="I173" s="56"/>
      <c r="J173" s="56"/>
      <c r="K173" s="56"/>
      <c r="L173" s="56"/>
      <c r="M173" s="56"/>
      <c r="N173" s="56"/>
      <c r="O173" s="56"/>
      <c r="P173" s="56"/>
      <c r="Q173" s="56"/>
      <c r="R173" s="56"/>
      <c r="S173" s="56"/>
      <c r="T173" s="56"/>
      <c r="U173" s="56"/>
      <c r="V173" s="56"/>
      <c r="W173" s="56"/>
      <c r="X173" s="56"/>
      <c r="Y173" s="56"/>
      <c r="Z173" s="56"/>
    </row>
    <row r="174" spans="1:26" x14ac:dyDescent="0.2">
      <c r="A174" s="56"/>
      <c r="B174" s="56"/>
      <c r="C174" s="56"/>
      <c r="D174" s="56"/>
      <c r="E174" s="56"/>
      <c r="F174" s="56"/>
      <c r="G174" s="56"/>
      <c r="H174" s="56"/>
      <c r="I174" s="56"/>
      <c r="J174" s="56"/>
      <c r="K174" s="56"/>
      <c r="L174" s="56"/>
      <c r="M174" s="56"/>
      <c r="N174" s="56"/>
      <c r="O174" s="56"/>
      <c r="P174" s="56"/>
      <c r="Q174" s="56"/>
      <c r="R174" s="56"/>
      <c r="S174" s="56"/>
      <c r="T174" s="56"/>
      <c r="U174" s="56"/>
      <c r="V174" s="56"/>
      <c r="W174" s="56"/>
      <c r="X174" s="56"/>
      <c r="Y174" s="56"/>
      <c r="Z174" s="56"/>
    </row>
    <row r="175" spans="1:26" x14ac:dyDescent="0.2">
      <c r="A175" s="56"/>
      <c r="B175" s="56"/>
      <c r="C175" s="56"/>
      <c r="D175" s="56"/>
      <c r="E175" s="56"/>
      <c r="F175" s="56"/>
      <c r="G175" s="56"/>
      <c r="H175" s="56"/>
      <c r="I175" s="56"/>
      <c r="J175" s="56"/>
      <c r="K175" s="56"/>
      <c r="L175" s="56"/>
      <c r="M175" s="56"/>
      <c r="N175" s="56"/>
      <c r="O175" s="56"/>
      <c r="P175" s="56"/>
      <c r="Q175" s="56"/>
      <c r="R175" s="56"/>
      <c r="S175" s="56"/>
      <c r="T175" s="56"/>
      <c r="U175" s="56"/>
      <c r="V175" s="56"/>
      <c r="W175" s="56"/>
      <c r="X175" s="56"/>
      <c r="Y175" s="56"/>
      <c r="Z175" s="56"/>
    </row>
    <row r="176" spans="1:26" x14ac:dyDescent="0.2">
      <c r="A176" s="56"/>
      <c r="B176" s="56"/>
      <c r="C176" s="56"/>
      <c r="D176" s="56"/>
      <c r="E176" s="56"/>
      <c r="F176" s="56"/>
      <c r="G176" s="56"/>
      <c r="H176" s="56"/>
      <c r="I176" s="56"/>
      <c r="J176" s="56"/>
      <c r="K176" s="56"/>
      <c r="L176" s="56"/>
      <c r="M176" s="56"/>
      <c r="N176" s="56"/>
      <c r="O176" s="56"/>
      <c r="P176" s="56"/>
      <c r="Q176" s="56"/>
      <c r="R176" s="56"/>
      <c r="S176" s="56"/>
      <c r="T176" s="56"/>
      <c r="U176" s="56"/>
      <c r="V176" s="56"/>
      <c r="W176" s="56"/>
      <c r="X176" s="56"/>
      <c r="Y176" s="56"/>
      <c r="Z176" s="56"/>
    </row>
    <row r="177" spans="1:26" x14ac:dyDescent="0.2">
      <c r="A177" s="56"/>
      <c r="B177" s="56"/>
      <c r="C177" s="56"/>
      <c r="D177" s="56"/>
      <c r="E177" s="56"/>
      <c r="F177" s="56"/>
      <c r="G177" s="56"/>
      <c r="H177" s="56"/>
      <c r="I177" s="56"/>
      <c r="J177" s="56"/>
      <c r="K177" s="56"/>
      <c r="L177" s="56"/>
      <c r="M177" s="56"/>
      <c r="N177" s="56"/>
      <c r="O177" s="56"/>
      <c r="P177" s="56"/>
      <c r="Q177" s="56"/>
      <c r="R177" s="56"/>
      <c r="S177" s="56"/>
      <c r="T177" s="56"/>
      <c r="U177" s="56"/>
      <c r="V177" s="56"/>
      <c r="W177" s="56"/>
      <c r="X177" s="56"/>
      <c r="Y177" s="56"/>
      <c r="Z177" s="56"/>
    </row>
    <row r="178" spans="1:26" x14ac:dyDescent="0.2">
      <c r="A178" s="56"/>
      <c r="B178" s="56"/>
      <c r="C178" s="56"/>
      <c r="D178" s="56"/>
      <c r="E178" s="56"/>
      <c r="F178" s="56"/>
      <c r="G178" s="56"/>
      <c r="H178" s="56"/>
      <c r="I178" s="56"/>
      <c r="J178" s="56"/>
      <c r="K178" s="56"/>
      <c r="L178" s="56"/>
      <c r="M178" s="56"/>
      <c r="N178" s="56"/>
      <c r="O178" s="56"/>
      <c r="P178" s="56"/>
      <c r="Q178" s="56"/>
      <c r="R178" s="56"/>
      <c r="S178" s="56"/>
      <c r="T178" s="56"/>
      <c r="U178" s="56"/>
      <c r="V178" s="56"/>
      <c r="W178" s="56"/>
      <c r="X178" s="56"/>
      <c r="Y178" s="56"/>
      <c r="Z178" s="56"/>
    </row>
    <row r="179" spans="1:26" x14ac:dyDescent="0.2">
      <c r="A179" s="56"/>
      <c r="B179" s="56"/>
      <c r="C179" s="56"/>
      <c r="D179" s="56"/>
      <c r="E179" s="56"/>
      <c r="F179" s="56"/>
      <c r="G179" s="56"/>
      <c r="H179" s="56"/>
      <c r="I179" s="56"/>
      <c r="J179" s="56"/>
      <c r="K179" s="56"/>
      <c r="L179" s="56"/>
      <c r="M179" s="56"/>
      <c r="N179" s="56"/>
      <c r="O179" s="56"/>
      <c r="P179" s="56"/>
      <c r="Q179" s="56"/>
      <c r="R179" s="56"/>
      <c r="S179" s="56"/>
      <c r="T179" s="56"/>
      <c r="U179" s="56"/>
      <c r="V179" s="56"/>
      <c r="W179" s="56"/>
      <c r="X179" s="56"/>
      <c r="Y179" s="56"/>
      <c r="Z179" s="56"/>
    </row>
    <row r="180" spans="1:26" x14ac:dyDescent="0.2">
      <c r="A180" s="56"/>
      <c r="B180" s="56"/>
      <c r="C180" s="56"/>
      <c r="D180" s="56"/>
      <c r="E180" s="56"/>
      <c r="F180" s="56"/>
      <c r="G180" s="56"/>
      <c r="H180" s="56"/>
      <c r="I180" s="56"/>
      <c r="J180" s="56"/>
      <c r="K180" s="56"/>
      <c r="L180" s="56"/>
      <c r="M180" s="56"/>
      <c r="N180" s="56"/>
      <c r="O180" s="56"/>
      <c r="P180" s="56"/>
      <c r="Q180" s="56"/>
      <c r="R180" s="56"/>
      <c r="S180" s="56"/>
      <c r="T180" s="56"/>
      <c r="U180" s="56"/>
      <c r="V180" s="56"/>
      <c r="W180" s="56"/>
      <c r="X180" s="56"/>
      <c r="Y180" s="56"/>
      <c r="Z180" s="56"/>
    </row>
    <row r="181" spans="1:26" x14ac:dyDescent="0.2">
      <c r="A181" s="56"/>
      <c r="B181" s="56"/>
      <c r="C181" s="56"/>
      <c r="D181" s="56"/>
      <c r="E181" s="56"/>
      <c r="F181" s="56"/>
      <c r="G181" s="56"/>
      <c r="H181" s="56"/>
      <c r="I181" s="56"/>
      <c r="J181" s="56"/>
      <c r="K181" s="56"/>
      <c r="L181" s="56"/>
      <c r="M181" s="56"/>
      <c r="N181" s="56"/>
      <c r="O181" s="56"/>
      <c r="P181" s="56"/>
      <c r="Q181" s="56"/>
      <c r="R181" s="56"/>
      <c r="S181" s="56"/>
      <c r="T181" s="56"/>
      <c r="U181" s="56"/>
      <c r="V181" s="56"/>
      <c r="W181" s="56"/>
      <c r="X181" s="56"/>
      <c r="Y181" s="56"/>
      <c r="Z181" s="56"/>
    </row>
    <row r="182" spans="1:26" x14ac:dyDescent="0.2">
      <c r="A182" s="56"/>
      <c r="B182" s="56"/>
      <c r="C182" s="56"/>
      <c r="D182" s="56"/>
      <c r="E182" s="56"/>
      <c r="F182" s="56"/>
      <c r="G182" s="56"/>
      <c r="H182" s="56"/>
      <c r="I182" s="56"/>
      <c r="J182" s="56"/>
      <c r="K182" s="56"/>
      <c r="L182" s="56"/>
      <c r="M182" s="56"/>
      <c r="N182" s="56"/>
      <c r="O182" s="56"/>
      <c r="P182" s="56"/>
      <c r="Q182" s="56"/>
      <c r="R182" s="56"/>
      <c r="S182" s="56"/>
      <c r="T182" s="56"/>
      <c r="U182" s="56"/>
      <c r="V182" s="56"/>
      <c r="W182" s="56"/>
      <c r="X182" s="56"/>
      <c r="Y182" s="56"/>
      <c r="Z182" s="56"/>
    </row>
    <row r="183" spans="1:26" x14ac:dyDescent="0.2">
      <c r="A183" s="56"/>
      <c r="B183" s="56"/>
      <c r="C183" s="56"/>
      <c r="D183" s="56"/>
      <c r="E183" s="56"/>
      <c r="F183" s="56"/>
      <c r="G183" s="56"/>
      <c r="H183" s="56"/>
      <c r="I183" s="56"/>
      <c r="J183" s="56"/>
      <c r="K183" s="56"/>
      <c r="L183" s="56"/>
      <c r="M183" s="56"/>
      <c r="N183" s="56"/>
      <c r="O183" s="56"/>
      <c r="P183" s="56"/>
      <c r="Q183" s="56"/>
      <c r="R183" s="56"/>
      <c r="S183" s="56"/>
      <c r="T183" s="56"/>
      <c r="U183" s="56"/>
      <c r="V183" s="56"/>
      <c r="W183" s="56"/>
      <c r="X183" s="56"/>
      <c r="Y183" s="56"/>
      <c r="Z183" s="56"/>
    </row>
    <row r="184" spans="1:26" x14ac:dyDescent="0.2">
      <c r="A184" s="56"/>
      <c r="B184" s="56"/>
      <c r="C184" s="56"/>
      <c r="D184" s="56"/>
      <c r="E184" s="56"/>
      <c r="F184" s="56"/>
      <c r="G184" s="56"/>
      <c r="H184" s="56"/>
      <c r="I184" s="56"/>
      <c r="J184" s="56"/>
      <c r="K184" s="56"/>
      <c r="L184" s="56"/>
      <c r="M184" s="56"/>
      <c r="N184" s="56"/>
      <c r="O184" s="56"/>
      <c r="P184" s="56"/>
      <c r="Q184" s="56"/>
      <c r="R184" s="56"/>
      <c r="S184" s="56"/>
      <c r="T184" s="56"/>
      <c r="U184" s="56"/>
      <c r="V184" s="56"/>
      <c r="W184" s="56"/>
      <c r="X184" s="56"/>
      <c r="Y184" s="56"/>
      <c r="Z184" s="56"/>
    </row>
    <row r="185" spans="1:26" x14ac:dyDescent="0.2">
      <c r="A185" s="56"/>
      <c r="B185" s="56"/>
      <c r="C185" s="56"/>
      <c r="D185" s="56"/>
      <c r="E185" s="56"/>
      <c r="F185" s="56"/>
      <c r="G185" s="56"/>
      <c r="H185" s="56"/>
      <c r="I185" s="56"/>
      <c r="J185" s="56"/>
      <c r="K185" s="56"/>
      <c r="L185" s="56"/>
      <c r="M185" s="56"/>
      <c r="N185" s="56"/>
      <c r="O185" s="56"/>
      <c r="P185" s="56"/>
      <c r="Q185" s="56"/>
      <c r="R185" s="56"/>
      <c r="S185" s="56"/>
      <c r="T185" s="56"/>
      <c r="U185" s="56"/>
      <c r="V185" s="56"/>
      <c r="W185" s="56"/>
      <c r="X185" s="56"/>
      <c r="Y185" s="56"/>
      <c r="Z185" s="56"/>
    </row>
    <row r="186" spans="1:26" x14ac:dyDescent="0.2">
      <c r="A186" s="56"/>
      <c r="B186" s="56"/>
      <c r="C186" s="56"/>
      <c r="D186" s="56"/>
      <c r="E186" s="56"/>
      <c r="F186" s="56"/>
      <c r="G186" s="56"/>
      <c r="H186" s="56"/>
      <c r="I186" s="56"/>
      <c r="J186" s="56"/>
      <c r="K186" s="56"/>
      <c r="L186" s="56"/>
      <c r="M186" s="56"/>
      <c r="N186" s="56"/>
      <c r="O186" s="56"/>
      <c r="P186" s="56"/>
      <c r="Q186" s="56"/>
      <c r="R186" s="56"/>
      <c r="S186" s="56"/>
      <c r="T186" s="56"/>
      <c r="U186" s="56"/>
      <c r="V186" s="56"/>
      <c r="W186" s="56"/>
      <c r="X186" s="56"/>
      <c r="Y186" s="56"/>
      <c r="Z186" s="56"/>
    </row>
    <row r="187" spans="1:26" x14ac:dyDescent="0.2">
      <c r="A187" s="56"/>
      <c r="B187" s="56"/>
      <c r="C187" s="56"/>
      <c r="D187" s="56"/>
      <c r="E187" s="56"/>
      <c r="F187" s="56"/>
      <c r="G187" s="56"/>
      <c r="H187" s="56"/>
      <c r="I187" s="56"/>
      <c r="J187" s="56"/>
      <c r="K187" s="56"/>
      <c r="L187" s="56"/>
      <c r="M187" s="56"/>
      <c r="N187" s="56"/>
      <c r="O187" s="56"/>
      <c r="P187" s="56"/>
      <c r="Q187" s="56"/>
      <c r="R187" s="56"/>
      <c r="S187" s="56"/>
      <c r="T187" s="56"/>
      <c r="U187" s="56"/>
      <c r="V187" s="56"/>
      <c r="W187" s="56"/>
      <c r="X187" s="56"/>
      <c r="Y187" s="56"/>
      <c r="Z187" s="56"/>
    </row>
    <row r="188" spans="1:26" x14ac:dyDescent="0.2">
      <c r="A188" s="56"/>
      <c r="B188" s="56"/>
      <c r="C188" s="56"/>
      <c r="D188" s="56"/>
      <c r="E188" s="56"/>
      <c r="F188" s="56"/>
      <c r="G188" s="56"/>
      <c r="H188" s="56"/>
      <c r="I188" s="56"/>
      <c r="J188" s="56"/>
      <c r="K188" s="56"/>
      <c r="L188" s="56"/>
      <c r="M188" s="56"/>
      <c r="N188" s="56"/>
      <c r="O188" s="56"/>
      <c r="P188" s="56"/>
      <c r="Q188" s="56"/>
      <c r="R188" s="56"/>
      <c r="S188" s="56"/>
      <c r="T188" s="56"/>
      <c r="U188" s="56"/>
      <c r="V188" s="56"/>
      <c r="W188" s="56"/>
      <c r="X188" s="56"/>
      <c r="Y188" s="56"/>
      <c r="Z188" s="56"/>
    </row>
    <row r="189" spans="1:26" x14ac:dyDescent="0.2">
      <c r="A189" s="56"/>
      <c r="B189" s="56"/>
      <c r="C189" s="56"/>
      <c r="D189" s="56"/>
      <c r="E189" s="56"/>
      <c r="F189" s="56"/>
      <c r="G189" s="56"/>
      <c r="H189" s="56"/>
      <c r="I189" s="56"/>
      <c r="J189" s="56"/>
      <c r="K189" s="56"/>
      <c r="L189" s="56"/>
      <c r="M189" s="56"/>
      <c r="N189" s="56"/>
      <c r="O189" s="56"/>
      <c r="P189" s="56"/>
      <c r="Q189" s="56"/>
      <c r="R189" s="56"/>
      <c r="S189" s="56"/>
      <c r="T189" s="56"/>
      <c r="U189" s="56"/>
      <c r="V189" s="56"/>
      <c r="W189" s="56"/>
      <c r="X189" s="56"/>
      <c r="Y189" s="56"/>
      <c r="Z189" s="56"/>
    </row>
    <row r="190" spans="1:26" x14ac:dyDescent="0.2">
      <c r="A190" s="56"/>
      <c r="B190" s="56"/>
      <c r="C190" s="56"/>
      <c r="D190" s="56"/>
      <c r="E190" s="56"/>
      <c r="F190" s="56"/>
      <c r="G190" s="56"/>
      <c r="H190" s="56"/>
      <c r="I190" s="56"/>
      <c r="J190" s="56"/>
      <c r="K190" s="56"/>
      <c r="L190" s="56"/>
      <c r="M190" s="56"/>
      <c r="N190" s="56"/>
      <c r="O190" s="56"/>
      <c r="P190" s="56"/>
      <c r="Q190" s="56"/>
      <c r="R190" s="56"/>
      <c r="S190" s="56"/>
      <c r="T190" s="56"/>
      <c r="U190" s="56"/>
      <c r="V190" s="56"/>
      <c r="W190" s="56"/>
      <c r="X190" s="56"/>
      <c r="Y190" s="56"/>
      <c r="Z190" s="56"/>
    </row>
    <row r="191" spans="1:26" x14ac:dyDescent="0.2">
      <c r="A191" s="56"/>
      <c r="B191" s="56"/>
      <c r="C191" s="56"/>
      <c r="D191" s="56"/>
      <c r="E191" s="56"/>
      <c r="F191" s="56"/>
      <c r="G191" s="56"/>
      <c r="H191" s="56"/>
      <c r="I191" s="56"/>
      <c r="J191" s="56"/>
      <c r="K191" s="56"/>
      <c r="L191" s="56"/>
      <c r="M191" s="56"/>
      <c r="N191" s="56"/>
      <c r="O191" s="56"/>
      <c r="P191" s="56"/>
      <c r="Q191" s="56"/>
      <c r="R191" s="56"/>
      <c r="S191" s="56"/>
      <c r="T191" s="56"/>
      <c r="U191" s="56"/>
      <c r="V191" s="56"/>
      <c r="W191" s="56"/>
      <c r="X191" s="56"/>
      <c r="Y191" s="56"/>
      <c r="Z191" s="56"/>
    </row>
    <row r="192" spans="1:26" x14ac:dyDescent="0.2">
      <c r="A192" s="56"/>
      <c r="B192" s="56"/>
      <c r="C192" s="56"/>
      <c r="D192" s="56"/>
      <c r="E192" s="56"/>
      <c r="F192" s="56"/>
      <c r="G192" s="56"/>
      <c r="H192" s="56"/>
      <c r="I192" s="56"/>
      <c r="J192" s="56"/>
      <c r="K192" s="56"/>
      <c r="L192" s="56"/>
      <c r="M192" s="56"/>
      <c r="N192" s="56"/>
      <c r="O192" s="56"/>
      <c r="P192" s="56"/>
      <c r="Q192" s="56"/>
      <c r="R192" s="56"/>
      <c r="S192" s="56"/>
      <c r="T192" s="56"/>
      <c r="U192" s="56"/>
      <c r="V192" s="56"/>
      <c r="W192" s="56"/>
      <c r="X192" s="56"/>
      <c r="Y192" s="56"/>
      <c r="Z192" s="56"/>
    </row>
    <row r="193" spans="1:26" x14ac:dyDescent="0.2">
      <c r="A193" s="56"/>
      <c r="B193" s="56"/>
      <c r="C193" s="56"/>
      <c r="D193" s="56"/>
      <c r="E193" s="56"/>
      <c r="F193" s="56"/>
      <c r="G193" s="56"/>
      <c r="H193" s="56"/>
      <c r="I193" s="56"/>
      <c r="J193" s="56"/>
      <c r="K193" s="56"/>
      <c r="L193" s="56"/>
      <c r="M193" s="56"/>
      <c r="N193" s="56"/>
      <c r="O193" s="56"/>
      <c r="P193" s="56"/>
      <c r="Q193" s="56"/>
      <c r="R193" s="56"/>
      <c r="S193" s="56"/>
      <c r="T193" s="56"/>
      <c r="U193" s="56"/>
      <c r="V193" s="56"/>
      <c r="W193" s="56"/>
      <c r="X193" s="56"/>
      <c r="Y193" s="56"/>
      <c r="Z193" s="56"/>
    </row>
    <row r="194" spans="1:26" x14ac:dyDescent="0.2">
      <c r="A194" s="56"/>
      <c r="B194" s="56"/>
      <c r="C194" s="56"/>
      <c r="D194" s="56"/>
      <c r="E194" s="56"/>
      <c r="F194" s="56"/>
      <c r="G194" s="56"/>
      <c r="H194" s="56"/>
      <c r="I194" s="56"/>
      <c r="J194" s="56"/>
      <c r="K194" s="56"/>
      <c r="L194" s="56"/>
      <c r="M194" s="56"/>
      <c r="N194" s="56"/>
      <c r="O194" s="56"/>
      <c r="P194" s="56"/>
      <c r="Q194" s="56"/>
      <c r="R194" s="56"/>
      <c r="S194" s="56"/>
      <c r="T194" s="56"/>
      <c r="U194" s="56"/>
      <c r="V194" s="56"/>
      <c r="W194" s="56"/>
      <c r="X194" s="56"/>
      <c r="Y194" s="56"/>
      <c r="Z194" s="56"/>
    </row>
    <row r="195" spans="1:26" x14ac:dyDescent="0.2">
      <c r="A195" s="56"/>
      <c r="B195" s="56"/>
      <c r="C195" s="56"/>
      <c r="D195" s="56"/>
      <c r="E195" s="56"/>
      <c r="F195" s="56"/>
      <c r="G195" s="56"/>
      <c r="H195" s="56"/>
      <c r="I195" s="56"/>
      <c r="J195" s="56"/>
      <c r="K195" s="56"/>
      <c r="L195" s="56"/>
      <c r="M195" s="56"/>
      <c r="N195" s="56"/>
      <c r="O195" s="56"/>
      <c r="P195" s="56"/>
      <c r="Q195" s="56"/>
      <c r="R195" s="56"/>
      <c r="S195" s="56"/>
      <c r="T195" s="56"/>
      <c r="U195" s="56"/>
      <c r="V195" s="56"/>
      <c r="W195" s="56"/>
      <c r="X195" s="56"/>
      <c r="Y195" s="56"/>
      <c r="Z195" s="56"/>
    </row>
    <row r="196" spans="1:26" x14ac:dyDescent="0.2">
      <c r="A196" s="56"/>
      <c r="B196" s="56"/>
      <c r="C196" s="56"/>
      <c r="D196" s="56"/>
      <c r="E196" s="56"/>
      <c r="F196" s="56"/>
      <c r="G196" s="56"/>
      <c r="H196" s="56"/>
      <c r="I196" s="56"/>
      <c r="J196" s="56"/>
      <c r="K196" s="56"/>
      <c r="L196" s="56"/>
      <c r="M196" s="56"/>
      <c r="N196" s="56"/>
      <c r="O196" s="56"/>
      <c r="P196" s="56"/>
      <c r="Q196" s="56"/>
      <c r="R196" s="56"/>
      <c r="S196" s="56"/>
      <c r="T196" s="56"/>
      <c r="U196" s="56"/>
      <c r="V196" s="56"/>
      <c r="W196" s="56"/>
      <c r="X196" s="56"/>
      <c r="Y196" s="56"/>
      <c r="Z196" s="56"/>
    </row>
    <row r="197" spans="1:26" x14ac:dyDescent="0.2">
      <c r="A197" s="56"/>
      <c r="B197" s="56"/>
      <c r="C197" s="56"/>
      <c r="D197" s="56"/>
      <c r="E197" s="56"/>
      <c r="F197" s="56"/>
      <c r="G197" s="56"/>
      <c r="H197" s="56"/>
      <c r="I197" s="56"/>
      <c r="J197" s="56"/>
      <c r="K197" s="56"/>
      <c r="L197" s="56"/>
      <c r="M197" s="56"/>
      <c r="N197" s="56"/>
      <c r="O197" s="56"/>
      <c r="P197" s="56"/>
      <c r="Q197" s="56"/>
      <c r="R197" s="56"/>
      <c r="S197" s="56"/>
      <c r="T197" s="56"/>
      <c r="U197" s="56"/>
      <c r="V197" s="56"/>
      <c r="W197" s="56"/>
      <c r="X197" s="56"/>
      <c r="Y197" s="56"/>
      <c r="Z197" s="56"/>
    </row>
    <row r="198" spans="1:26" x14ac:dyDescent="0.2">
      <c r="A198" s="56"/>
      <c r="B198" s="56"/>
      <c r="C198" s="56"/>
      <c r="D198" s="56"/>
      <c r="E198" s="56"/>
      <c r="F198" s="56"/>
      <c r="G198" s="56"/>
      <c r="H198" s="56"/>
      <c r="I198" s="56"/>
      <c r="J198" s="56"/>
      <c r="K198" s="56"/>
      <c r="L198" s="56"/>
      <c r="M198" s="56"/>
      <c r="N198" s="56"/>
      <c r="O198" s="56"/>
      <c r="P198" s="56"/>
      <c r="Q198" s="56"/>
      <c r="R198" s="56"/>
      <c r="S198" s="56"/>
      <c r="T198" s="56"/>
      <c r="U198" s="56"/>
      <c r="V198" s="56"/>
      <c r="W198" s="56"/>
      <c r="X198" s="56"/>
      <c r="Y198" s="56"/>
      <c r="Z198" s="56"/>
    </row>
    <row r="199" spans="1:26" x14ac:dyDescent="0.2">
      <c r="A199" s="56"/>
      <c r="B199" s="56"/>
      <c r="C199" s="56"/>
      <c r="D199" s="56"/>
      <c r="E199" s="56"/>
      <c r="F199" s="56"/>
      <c r="G199" s="56"/>
      <c r="H199" s="56"/>
      <c r="I199" s="56"/>
      <c r="J199" s="56"/>
      <c r="K199" s="56"/>
      <c r="L199" s="56"/>
      <c r="M199" s="56"/>
      <c r="N199" s="56"/>
      <c r="O199" s="56"/>
      <c r="P199" s="56"/>
      <c r="Q199" s="56"/>
      <c r="R199" s="56"/>
      <c r="S199" s="56"/>
      <c r="T199" s="56"/>
      <c r="U199" s="56"/>
      <c r="V199" s="56"/>
      <c r="W199" s="56"/>
      <c r="X199" s="56"/>
      <c r="Y199" s="56"/>
      <c r="Z199" s="56"/>
    </row>
    <row r="200" spans="1:26" x14ac:dyDescent="0.2">
      <c r="A200" s="56"/>
      <c r="B200" s="56"/>
      <c r="C200" s="56"/>
      <c r="D200" s="56"/>
      <c r="E200" s="56"/>
      <c r="F200" s="56"/>
      <c r="G200" s="56"/>
      <c r="H200" s="56"/>
      <c r="I200" s="56"/>
      <c r="J200" s="56"/>
      <c r="K200" s="56"/>
      <c r="L200" s="56"/>
      <c r="M200" s="56"/>
      <c r="N200" s="56"/>
      <c r="O200" s="56"/>
      <c r="P200" s="56"/>
      <c r="Q200" s="56"/>
      <c r="R200" s="56"/>
      <c r="S200" s="56"/>
      <c r="T200" s="56"/>
      <c r="U200" s="56"/>
      <c r="V200" s="56"/>
      <c r="W200" s="56"/>
      <c r="X200" s="56"/>
      <c r="Y200" s="56"/>
      <c r="Z200" s="56"/>
    </row>
    <row r="201" spans="1:26" x14ac:dyDescent="0.2">
      <c r="A201" s="56"/>
      <c r="B201" s="56"/>
      <c r="C201" s="56"/>
      <c r="D201" s="56"/>
      <c r="E201" s="56"/>
      <c r="F201" s="56"/>
      <c r="G201" s="56"/>
      <c r="H201" s="56"/>
      <c r="I201" s="56"/>
      <c r="J201" s="56"/>
      <c r="K201" s="56"/>
      <c r="L201" s="56"/>
      <c r="M201" s="56"/>
      <c r="N201" s="56"/>
      <c r="O201" s="56"/>
      <c r="P201" s="56"/>
      <c r="Q201" s="56"/>
      <c r="R201" s="56"/>
      <c r="S201" s="56"/>
      <c r="T201" s="56"/>
      <c r="U201" s="56"/>
      <c r="V201" s="56"/>
      <c r="W201" s="56"/>
      <c r="X201" s="56"/>
      <c r="Y201" s="56"/>
      <c r="Z201" s="56"/>
    </row>
    <row r="202" spans="1:26" x14ac:dyDescent="0.2">
      <c r="A202" s="56"/>
      <c r="B202" s="56"/>
      <c r="C202" s="56"/>
      <c r="D202" s="56"/>
      <c r="E202" s="56"/>
      <c r="F202" s="56"/>
      <c r="G202" s="56"/>
      <c r="H202" s="56"/>
      <c r="I202" s="56"/>
      <c r="J202" s="56"/>
      <c r="K202" s="56"/>
      <c r="L202" s="56"/>
      <c r="M202" s="56"/>
      <c r="N202" s="56"/>
      <c r="O202" s="56"/>
      <c r="P202" s="56"/>
      <c r="Q202" s="56"/>
      <c r="R202" s="56"/>
      <c r="S202" s="56"/>
      <c r="T202" s="56"/>
      <c r="U202" s="56"/>
      <c r="V202" s="56"/>
      <c r="W202" s="56"/>
      <c r="X202" s="56"/>
      <c r="Y202" s="56"/>
      <c r="Z202" s="56"/>
    </row>
    <row r="203" spans="1:26" x14ac:dyDescent="0.2">
      <c r="A203" s="56"/>
      <c r="B203" s="56"/>
      <c r="C203" s="56"/>
      <c r="D203" s="56"/>
      <c r="E203" s="56"/>
      <c r="F203" s="56"/>
      <c r="G203" s="56"/>
      <c r="H203" s="56"/>
      <c r="I203" s="56"/>
      <c r="J203" s="56"/>
      <c r="K203" s="56"/>
      <c r="L203" s="56"/>
      <c r="M203" s="56"/>
      <c r="N203" s="56"/>
      <c r="O203" s="56"/>
      <c r="P203" s="56"/>
      <c r="Q203" s="56"/>
      <c r="R203" s="56"/>
      <c r="S203" s="56"/>
      <c r="T203" s="56"/>
      <c r="U203" s="56"/>
      <c r="V203" s="56"/>
      <c r="W203" s="56"/>
      <c r="X203" s="56"/>
      <c r="Y203" s="56"/>
      <c r="Z203" s="56"/>
    </row>
    <row r="204" spans="1:26" x14ac:dyDescent="0.2">
      <c r="A204" s="56"/>
      <c r="B204" s="56"/>
      <c r="C204" s="56"/>
      <c r="D204" s="56"/>
      <c r="E204" s="56"/>
      <c r="F204" s="56"/>
      <c r="G204" s="56"/>
      <c r="H204" s="56"/>
      <c r="I204" s="56"/>
      <c r="J204" s="56"/>
      <c r="K204" s="56"/>
      <c r="L204" s="56"/>
      <c r="M204" s="56"/>
      <c r="N204" s="56"/>
      <c r="O204" s="56"/>
      <c r="P204" s="56"/>
      <c r="Q204" s="56"/>
      <c r="R204" s="56"/>
      <c r="S204" s="56"/>
      <c r="T204" s="56"/>
      <c r="U204" s="56"/>
      <c r="V204" s="56"/>
      <c r="W204" s="56"/>
      <c r="X204" s="56"/>
      <c r="Y204" s="56"/>
      <c r="Z204" s="56"/>
    </row>
    <row r="205" spans="1:26" x14ac:dyDescent="0.2">
      <c r="A205" s="56"/>
      <c r="B205" s="56"/>
      <c r="C205" s="56"/>
      <c r="D205" s="56"/>
      <c r="E205" s="56"/>
      <c r="F205" s="56"/>
      <c r="G205" s="56"/>
      <c r="H205" s="56"/>
      <c r="I205" s="56"/>
      <c r="J205" s="56"/>
      <c r="K205" s="56"/>
      <c r="L205" s="56"/>
      <c r="M205" s="56"/>
      <c r="N205" s="56"/>
      <c r="O205" s="56"/>
      <c r="P205" s="56"/>
      <c r="Q205" s="56"/>
      <c r="R205" s="56"/>
      <c r="S205" s="56"/>
      <c r="T205" s="56"/>
      <c r="U205" s="56"/>
      <c r="V205" s="56"/>
      <c r="W205" s="56"/>
      <c r="X205" s="56"/>
      <c r="Y205" s="56"/>
      <c r="Z205" s="56"/>
    </row>
    <row r="206" spans="1:26" x14ac:dyDescent="0.2">
      <c r="A206" s="56"/>
      <c r="B206" s="56"/>
      <c r="C206" s="56"/>
      <c r="D206" s="56"/>
      <c r="E206" s="56"/>
      <c r="F206" s="56"/>
      <c r="G206" s="56"/>
      <c r="H206" s="56"/>
      <c r="I206" s="56"/>
      <c r="J206" s="56"/>
      <c r="K206" s="56"/>
      <c r="L206" s="56"/>
      <c r="M206" s="56"/>
      <c r="N206" s="56"/>
      <c r="O206" s="56"/>
      <c r="P206" s="56"/>
      <c r="Q206" s="56"/>
      <c r="R206" s="56"/>
      <c r="S206" s="56"/>
      <c r="T206" s="56"/>
      <c r="U206" s="56"/>
      <c r="V206" s="56"/>
      <c r="W206" s="56"/>
      <c r="X206" s="56"/>
      <c r="Y206" s="56"/>
      <c r="Z206" s="56"/>
    </row>
    <row r="207" spans="1:26" x14ac:dyDescent="0.2">
      <c r="A207" s="56"/>
      <c r="B207" s="56"/>
      <c r="C207" s="56"/>
      <c r="D207" s="56"/>
      <c r="E207" s="56"/>
      <c r="F207" s="56"/>
      <c r="G207" s="56"/>
      <c r="H207" s="56"/>
      <c r="I207" s="56"/>
      <c r="J207" s="56"/>
      <c r="K207" s="56"/>
      <c r="L207" s="56"/>
      <c r="M207" s="56"/>
      <c r="N207" s="56"/>
      <c r="O207" s="56"/>
      <c r="P207" s="56"/>
      <c r="Q207" s="56"/>
      <c r="R207" s="56"/>
      <c r="S207" s="56"/>
      <c r="T207" s="56"/>
      <c r="U207" s="56"/>
      <c r="V207" s="56"/>
      <c r="W207" s="56"/>
      <c r="X207" s="56"/>
      <c r="Y207" s="56"/>
      <c r="Z207" s="56"/>
    </row>
    <row r="208" spans="1:26" x14ac:dyDescent="0.2">
      <c r="A208" s="56"/>
      <c r="B208" s="56"/>
      <c r="C208" s="56"/>
      <c r="D208" s="56"/>
      <c r="E208" s="56"/>
      <c r="F208" s="56"/>
      <c r="G208" s="56"/>
      <c r="H208" s="56"/>
      <c r="I208" s="56"/>
      <c r="J208" s="56"/>
      <c r="K208" s="56"/>
      <c r="L208" s="56"/>
      <c r="M208" s="56"/>
      <c r="N208" s="56"/>
      <c r="O208" s="56"/>
      <c r="P208" s="56"/>
      <c r="Q208" s="56"/>
      <c r="R208" s="56"/>
      <c r="S208" s="56"/>
      <c r="T208" s="56"/>
      <c r="U208" s="56"/>
      <c r="V208" s="56"/>
      <c r="W208" s="56"/>
      <c r="X208" s="56"/>
      <c r="Y208" s="56"/>
      <c r="Z208" s="56"/>
    </row>
    <row r="209" spans="1:26" x14ac:dyDescent="0.2">
      <c r="A209" s="56"/>
      <c r="B209" s="56"/>
      <c r="C209" s="56"/>
      <c r="D209" s="56"/>
      <c r="E209" s="56"/>
      <c r="F209" s="56"/>
      <c r="G209" s="56"/>
      <c r="H209" s="56"/>
      <c r="I209" s="56"/>
      <c r="J209" s="56"/>
      <c r="K209" s="56"/>
      <c r="L209" s="56"/>
      <c r="M209" s="56"/>
      <c r="N209" s="56"/>
      <c r="O209" s="56"/>
      <c r="P209" s="56"/>
      <c r="Q209" s="56"/>
      <c r="R209" s="56"/>
      <c r="S209" s="56"/>
      <c r="T209" s="56"/>
      <c r="U209" s="56"/>
      <c r="V209" s="56"/>
      <c r="W209" s="56"/>
      <c r="X209" s="56"/>
      <c r="Y209" s="56"/>
      <c r="Z209" s="56"/>
    </row>
    <row r="210" spans="1:26" x14ac:dyDescent="0.2">
      <c r="A210" s="56"/>
      <c r="B210" s="56"/>
      <c r="C210" s="56"/>
      <c r="D210" s="56"/>
      <c r="E210" s="56"/>
      <c r="F210" s="56"/>
      <c r="G210" s="56"/>
      <c r="H210" s="56"/>
      <c r="I210" s="56"/>
      <c r="J210" s="56"/>
      <c r="K210" s="56"/>
      <c r="L210" s="56"/>
      <c r="M210" s="56"/>
      <c r="N210" s="56"/>
      <c r="O210" s="56"/>
      <c r="P210" s="56"/>
      <c r="Q210" s="56"/>
      <c r="R210" s="56"/>
      <c r="S210" s="56"/>
      <c r="T210" s="56"/>
      <c r="U210" s="56"/>
      <c r="V210" s="56"/>
      <c r="W210" s="56"/>
      <c r="X210" s="56"/>
      <c r="Y210" s="56"/>
      <c r="Z210" s="56"/>
    </row>
    <row r="211" spans="1:26" x14ac:dyDescent="0.2">
      <c r="A211" s="56"/>
      <c r="B211" s="56"/>
      <c r="C211" s="56"/>
      <c r="D211" s="56"/>
      <c r="E211" s="56"/>
      <c r="F211" s="56"/>
      <c r="G211" s="56"/>
      <c r="H211" s="56"/>
      <c r="I211" s="56"/>
      <c r="J211" s="56"/>
      <c r="K211" s="56"/>
      <c r="L211" s="56"/>
      <c r="M211" s="56"/>
      <c r="N211" s="56"/>
      <c r="O211" s="56"/>
      <c r="P211" s="56"/>
      <c r="Q211" s="56"/>
      <c r="R211" s="56"/>
      <c r="S211" s="56"/>
      <c r="T211" s="56"/>
      <c r="U211" s="56"/>
      <c r="V211" s="56"/>
      <c r="W211" s="56"/>
      <c r="X211" s="56"/>
      <c r="Y211" s="56"/>
      <c r="Z211" s="56"/>
    </row>
    <row r="212" spans="1:26" x14ac:dyDescent="0.2">
      <c r="A212" s="56"/>
      <c r="B212" s="56"/>
      <c r="C212" s="56"/>
      <c r="D212" s="56"/>
      <c r="E212" s="56"/>
      <c r="F212" s="56"/>
      <c r="G212" s="56"/>
      <c r="H212" s="56"/>
      <c r="I212" s="56"/>
      <c r="J212" s="56"/>
      <c r="K212" s="56"/>
      <c r="L212" s="56"/>
      <c r="M212" s="56"/>
      <c r="N212" s="56"/>
      <c r="O212" s="56"/>
      <c r="P212" s="56"/>
      <c r="Q212" s="56"/>
      <c r="R212" s="56"/>
      <c r="S212" s="56"/>
      <c r="T212" s="56"/>
      <c r="U212" s="56"/>
      <c r="V212" s="56"/>
      <c r="W212" s="56"/>
      <c r="X212" s="56"/>
      <c r="Y212" s="56"/>
      <c r="Z212" s="56"/>
    </row>
    <row r="213" spans="1:26" x14ac:dyDescent="0.2">
      <c r="A213" s="56"/>
      <c r="B213" s="56"/>
      <c r="C213" s="56"/>
      <c r="D213" s="56"/>
      <c r="E213" s="56"/>
      <c r="F213" s="56"/>
      <c r="G213" s="56"/>
      <c r="H213" s="56"/>
      <c r="I213" s="56"/>
      <c r="J213" s="56"/>
      <c r="K213" s="56"/>
      <c r="L213" s="56"/>
      <c r="M213" s="56"/>
      <c r="N213" s="56"/>
      <c r="O213" s="56"/>
      <c r="P213" s="56"/>
      <c r="Q213" s="56"/>
      <c r="R213" s="56"/>
      <c r="S213" s="56"/>
      <c r="T213" s="56"/>
      <c r="U213" s="56"/>
      <c r="V213" s="56"/>
      <c r="W213" s="56"/>
      <c r="X213" s="56"/>
      <c r="Y213" s="56"/>
      <c r="Z213" s="56"/>
    </row>
    <row r="214" spans="1:26" x14ac:dyDescent="0.2">
      <c r="A214" s="56"/>
      <c r="B214" s="56"/>
      <c r="C214" s="56"/>
      <c r="D214" s="56"/>
      <c r="E214" s="56"/>
      <c r="F214" s="56"/>
      <c r="G214" s="56"/>
      <c r="H214" s="56"/>
      <c r="I214" s="56"/>
      <c r="J214" s="56"/>
      <c r="K214" s="56"/>
      <c r="L214" s="56"/>
      <c r="M214" s="56"/>
      <c r="N214" s="56"/>
      <c r="O214" s="56"/>
      <c r="P214" s="56"/>
      <c r="Q214" s="56"/>
      <c r="R214" s="56"/>
      <c r="S214" s="56"/>
      <c r="T214" s="56"/>
      <c r="U214" s="56"/>
      <c r="V214" s="56"/>
      <c r="W214" s="56"/>
      <c r="X214" s="56"/>
      <c r="Y214" s="56"/>
      <c r="Z214" s="56"/>
    </row>
    <row r="215" spans="1:26" x14ac:dyDescent="0.2">
      <c r="A215" s="56"/>
      <c r="B215" s="56"/>
      <c r="C215" s="56"/>
      <c r="D215" s="56"/>
      <c r="E215" s="56"/>
      <c r="F215" s="56"/>
      <c r="G215" s="56"/>
      <c r="H215" s="56"/>
      <c r="I215" s="56"/>
      <c r="J215" s="56"/>
      <c r="K215" s="56"/>
      <c r="L215" s="56"/>
      <c r="M215" s="56"/>
      <c r="N215" s="56"/>
      <c r="O215" s="56"/>
      <c r="P215" s="56"/>
      <c r="Q215" s="56"/>
      <c r="R215" s="56"/>
      <c r="S215" s="56"/>
      <c r="T215" s="56"/>
      <c r="U215" s="56"/>
      <c r="V215" s="56"/>
      <c r="W215" s="56"/>
      <c r="X215" s="56"/>
      <c r="Y215" s="56"/>
      <c r="Z215" s="56"/>
    </row>
    <row r="216" spans="1:26" x14ac:dyDescent="0.2">
      <c r="A216" s="56"/>
      <c r="B216" s="56"/>
      <c r="C216" s="56"/>
      <c r="D216" s="56"/>
      <c r="E216" s="56"/>
      <c r="F216" s="56"/>
      <c r="G216" s="56"/>
      <c r="H216" s="56"/>
      <c r="I216" s="56"/>
      <c r="J216" s="56"/>
      <c r="K216" s="56"/>
      <c r="L216" s="56"/>
      <c r="M216" s="56"/>
      <c r="N216" s="56"/>
      <c r="O216" s="56"/>
      <c r="P216" s="56"/>
      <c r="Q216" s="56"/>
      <c r="R216" s="56"/>
      <c r="S216" s="56"/>
      <c r="T216" s="56"/>
      <c r="U216" s="56"/>
      <c r="V216" s="56"/>
      <c r="W216" s="56"/>
      <c r="X216" s="56"/>
      <c r="Y216" s="56"/>
      <c r="Z216" s="56"/>
    </row>
    <row r="217" spans="1:26" x14ac:dyDescent="0.2">
      <c r="A217" s="56"/>
      <c r="B217" s="56"/>
      <c r="C217" s="56"/>
      <c r="D217" s="56"/>
      <c r="E217" s="56"/>
      <c r="F217" s="56"/>
      <c r="G217" s="56"/>
      <c r="H217" s="56"/>
      <c r="I217" s="56"/>
      <c r="J217" s="56"/>
      <c r="K217" s="56"/>
      <c r="L217" s="56"/>
      <c r="M217" s="56"/>
      <c r="N217" s="56"/>
      <c r="O217" s="56"/>
      <c r="P217" s="56"/>
      <c r="Q217" s="56"/>
      <c r="R217" s="56"/>
      <c r="S217" s="56"/>
      <c r="T217" s="56"/>
      <c r="U217" s="56"/>
      <c r="V217" s="56"/>
      <c r="W217" s="56"/>
      <c r="X217" s="56"/>
      <c r="Y217" s="56"/>
      <c r="Z217" s="56"/>
    </row>
    <row r="218" spans="1:26" x14ac:dyDescent="0.2">
      <c r="A218" s="56"/>
      <c r="B218" s="56"/>
      <c r="C218" s="56"/>
      <c r="D218" s="56"/>
      <c r="E218" s="56"/>
      <c r="F218" s="56"/>
      <c r="G218" s="56"/>
      <c r="H218" s="56"/>
      <c r="I218" s="56"/>
      <c r="J218" s="56"/>
      <c r="K218" s="56"/>
      <c r="L218" s="56"/>
      <c r="M218" s="56"/>
      <c r="N218" s="56"/>
      <c r="O218" s="56"/>
      <c r="P218" s="56"/>
      <c r="Q218" s="56"/>
      <c r="R218" s="56"/>
      <c r="S218" s="56"/>
      <c r="T218" s="56"/>
      <c r="U218" s="56"/>
      <c r="V218" s="56"/>
      <c r="W218" s="56"/>
      <c r="X218" s="56"/>
      <c r="Y218" s="56"/>
      <c r="Z218" s="56"/>
    </row>
    <row r="219" spans="1:26" x14ac:dyDescent="0.2">
      <c r="A219" s="56"/>
      <c r="B219" s="56"/>
      <c r="C219" s="56"/>
      <c r="D219" s="56"/>
      <c r="E219" s="56"/>
      <c r="F219" s="56"/>
      <c r="G219" s="56"/>
      <c r="H219" s="56"/>
      <c r="I219" s="56"/>
      <c r="J219" s="56"/>
      <c r="K219" s="56"/>
      <c r="L219" s="56"/>
      <c r="M219" s="56"/>
      <c r="N219" s="56"/>
      <c r="O219" s="56"/>
      <c r="P219" s="56"/>
      <c r="Q219" s="56"/>
      <c r="R219" s="56"/>
      <c r="S219" s="56"/>
      <c r="T219" s="56"/>
      <c r="U219" s="56"/>
      <c r="V219" s="56"/>
      <c r="W219" s="56"/>
      <c r="X219" s="56"/>
      <c r="Y219" s="56"/>
      <c r="Z219" s="56"/>
    </row>
    <row r="220" spans="1:26" x14ac:dyDescent="0.2">
      <c r="A220" s="56"/>
      <c r="B220" s="56"/>
      <c r="C220" s="56"/>
      <c r="D220" s="56"/>
      <c r="E220" s="56"/>
      <c r="F220" s="56"/>
      <c r="G220" s="56"/>
      <c r="H220" s="56"/>
      <c r="I220" s="56"/>
      <c r="J220" s="56"/>
      <c r="K220" s="56"/>
      <c r="L220" s="56"/>
      <c r="M220" s="56"/>
      <c r="N220" s="56"/>
      <c r="O220" s="56"/>
      <c r="P220" s="56"/>
      <c r="Q220" s="56"/>
      <c r="R220" s="56"/>
      <c r="S220" s="56"/>
      <c r="T220" s="56"/>
      <c r="U220" s="56"/>
      <c r="V220" s="56"/>
      <c r="W220" s="56"/>
      <c r="X220" s="56"/>
      <c r="Y220" s="56"/>
      <c r="Z220" s="56"/>
    </row>
    <row r="221" spans="1:26" x14ac:dyDescent="0.2">
      <c r="A221" s="56"/>
      <c r="B221" s="56"/>
      <c r="C221" s="56"/>
      <c r="D221" s="56"/>
      <c r="E221" s="56"/>
      <c r="F221" s="56"/>
      <c r="G221" s="56"/>
      <c r="H221" s="56"/>
      <c r="I221" s="56"/>
      <c r="J221" s="56"/>
      <c r="K221" s="56"/>
      <c r="L221" s="56"/>
      <c r="M221" s="56"/>
      <c r="N221" s="56"/>
      <c r="O221" s="56"/>
      <c r="P221" s="56"/>
      <c r="Q221" s="56"/>
      <c r="R221" s="56"/>
      <c r="S221" s="56"/>
      <c r="T221" s="56"/>
      <c r="U221" s="56"/>
      <c r="V221" s="56"/>
      <c r="W221" s="56"/>
      <c r="X221" s="56"/>
      <c r="Y221" s="56"/>
      <c r="Z221" s="56"/>
    </row>
    <row r="222" spans="1:26" x14ac:dyDescent="0.2">
      <c r="A222" s="56"/>
      <c r="B222" s="56"/>
      <c r="C222" s="56"/>
      <c r="D222" s="56"/>
      <c r="E222" s="56"/>
      <c r="F222" s="56"/>
      <c r="G222" s="56"/>
      <c r="H222" s="56"/>
      <c r="I222" s="56"/>
      <c r="J222" s="56"/>
      <c r="K222" s="56"/>
      <c r="L222" s="56"/>
      <c r="M222" s="56"/>
      <c r="N222" s="56"/>
      <c r="O222" s="56"/>
      <c r="P222" s="56"/>
      <c r="Q222" s="56"/>
      <c r="R222" s="56"/>
      <c r="S222" s="56"/>
      <c r="T222" s="56"/>
      <c r="U222" s="56"/>
      <c r="V222" s="56"/>
      <c r="W222" s="56"/>
      <c r="X222" s="56"/>
      <c r="Y222" s="56"/>
      <c r="Z222" s="56"/>
    </row>
    <row r="223" spans="1:26" x14ac:dyDescent="0.2">
      <c r="A223" s="56"/>
      <c r="B223" s="56"/>
      <c r="C223" s="56"/>
      <c r="D223" s="56"/>
      <c r="E223" s="56"/>
      <c r="F223" s="56"/>
      <c r="G223" s="56"/>
      <c r="H223" s="56"/>
      <c r="I223" s="56"/>
      <c r="J223" s="56"/>
      <c r="K223" s="56"/>
      <c r="L223" s="56"/>
      <c r="M223" s="56"/>
      <c r="N223" s="56"/>
      <c r="O223" s="56"/>
      <c r="P223" s="56"/>
      <c r="Q223" s="56"/>
      <c r="R223" s="56"/>
      <c r="S223" s="56"/>
      <c r="T223" s="56"/>
      <c r="U223" s="56"/>
      <c r="V223" s="56"/>
      <c r="W223" s="56"/>
      <c r="X223" s="56"/>
      <c r="Y223" s="56"/>
      <c r="Z223" s="56"/>
    </row>
    <row r="224" spans="1:26" x14ac:dyDescent="0.2">
      <c r="A224" s="56"/>
      <c r="B224" s="56"/>
      <c r="C224" s="56"/>
      <c r="D224" s="56"/>
      <c r="E224" s="56"/>
      <c r="F224" s="56"/>
      <c r="G224" s="56"/>
      <c r="H224" s="56"/>
      <c r="I224" s="56"/>
      <c r="J224" s="56"/>
      <c r="K224" s="56"/>
      <c r="L224" s="56"/>
      <c r="M224" s="56"/>
      <c r="N224" s="56"/>
      <c r="O224" s="56"/>
      <c r="P224" s="56"/>
      <c r="Q224" s="56"/>
      <c r="R224" s="56"/>
      <c r="S224" s="56"/>
      <c r="T224" s="56"/>
      <c r="U224" s="56"/>
      <c r="V224" s="56"/>
      <c r="W224" s="56"/>
      <c r="X224" s="56"/>
      <c r="Y224" s="56"/>
      <c r="Z224" s="56"/>
    </row>
    <row r="225" spans="1:26" x14ac:dyDescent="0.2">
      <c r="A225" s="56"/>
      <c r="B225" s="56"/>
      <c r="C225" s="56"/>
      <c r="D225" s="56"/>
      <c r="E225" s="56"/>
      <c r="F225" s="56"/>
      <c r="G225" s="56"/>
      <c r="H225" s="56"/>
      <c r="I225" s="56"/>
      <c r="J225" s="56"/>
      <c r="K225" s="56"/>
      <c r="L225" s="56"/>
      <c r="M225" s="56"/>
      <c r="N225" s="56"/>
      <c r="O225" s="56"/>
      <c r="P225" s="56"/>
      <c r="Q225" s="56"/>
      <c r="R225" s="56"/>
      <c r="S225" s="56"/>
      <c r="T225" s="56"/>
      <c r="U225" s="56"/>
      <c r="V225" s="56"/>
      <c r="W225" s="56"/>
      <c r="X225" s="56"/>
      <c r="Y225" s="56"/>
      <c r="Z225" s="56"/>
    </row>
    <row r="226" spans="1:26" x14ac:dyDescent="0.2">
      <c r="A226" s="56"/>
      <c r="B226" s="56"/>
      <c r="C226" s="56"/>
      <c r="D226" s="56"/>
      <c r="E226" s="56"/>
      <c r="F226" s="56"/>
      <c r="G226" s="56"/>
      <c r="H226" s="56"/>
      <c r="I226" s="56"/>
      <c r="J226" s="56"/>
      <c r="K226" s="56"/>
      <c r="L226" s="56"/>
      <c r="M226" s="56"/>
      <c r="N226" s="56"/>
      <c r="O226" s="56"/>
      <c r="P226" s="56"/>
      <c r="Q226" s="56"/>
      <c r="R226" s="56"/>
      <c r="S226" s="56"/>
      <c r="T226" s="56"/>
      <c r="U226" s="56"/>
      <c r="V226" s="56"/>
      <c r="W226" s="56"/>
      <c r="X226" s="56"/>
      <c r="Y226" s="56"/>
      <c r="Z226" s="56"/>
    </row>
    <row r="227" spans="1:26" x14ac:dyDescent="0.2">
      <c r="A227" s="56"/>
      <c r="B227" s="56"/>
      <c r="C227" s="56"/>
      <c r="D227" s="56"/>
      <c r="E227" s="56"/>
      <c r="F227" s="56"/>
      <c r="G227" s="56"/>
      <c r="H227" s="56"/>
      <c r="I227" s="56"/>
      <c r="J227" s="56"/>
      <c r="K227" s="56"/>
      <c r="L227" s="56"/>
      <c r="M227" s="56"/>
      <c r="N227" s="56"/>
      <c r="O227" s="56"/>
      <c r="P227" s="56"/>
      <c r="Q227" s="56"/>
      <c r="R227" s="56"/>
      <c r="S227" s="56"/>
      <c r="T227" s="56"/>
      <c r="U227" s="56"/>
      <c r="V227" s="56"/>
      <c r="W227" s="56"/>
      <c r="X227" s="56"/>
      <c r="Y227" s="56"/>
      <c r="Z227" s="56"/>
    </row>
    <row r="228" spans="1:26" x14ac:dyDescent="0.2">
      <c r="A228" s="56"/>
      <c r="B228" s="56"/>
      <c r="C228" s="56"/>
      <c r="D228" s="56"/>
      <c r="E228" s="56"/>
      <c r="F228" s="56"/>
      <c r="G228" s="56"/>
      <c r="H228" s="56"/>
      <c r="I228" s="56"/>
      <c r="J228" s="56"/>
      <c r="K228" s="56"/>
      <c r="L228" s="56"/>
      <c r="M228" s="56"/>
      <c r="N228" s="56"/>
      <c r="O228" s="56"/>
      <c r="P228" s="56"/>
      <c r="Q228" s="56"/>
      <c r="R228" s="56"/>
      <c r="S228" s="56"/>
      <c r="T228" s="56"/>
      <c r="U228" s="56"/>
      <c r="V228" s="56"/>
      <c r="W228" s="56"/>
      <c r="X228" s="56"/>
      <c r="Y228" s="56"/>
      <c r="Z228" s="56"/>
    </row>
    <row r="229" spans="1:26" x14ac:dyDescent="0.2">
      <c r="A229" s="56"/>
      <c r="B229" s="56"/>
      <c r="C229" s="56"/>
      <c r="D229" s="56"/>
      <c r="E229" s="56"/>
      <c r="F229" s="56"/>
      <c r="G229" s="56"/>
      <c r="H229" s="56"/>
      <c r="I229" s="56"/>
      <c r="J229" s="56"/>
      <c r="K229" s="56"/>
      <c r="L229" s="56"/>
      <c r="M229" s="56"/>
      <c r="N229" s="56"/>
      <c r="O229" s="56"/>
      <c r="P229" s="56"/>
      <c r="Q229" s="56"/>
      <c r="R229" s="56"/>
      <c r="S229" s="56"/>
      <c r="T229" s="56"/>
      <c r="U229" s="56"/>
      <c r="V229" s="56"/>
      <c r="W229" s="56"/>
      <c r="X229" s="56"/>
      <c r="Y229" s="56"/>
      <c r="Z229" s="56"/>
    </row>
    <row r="230" spans="1:26" x14ac:dyDescent="0.2">
      <c r="A230" s="56"/>
      <c r="B230" s="56"/>
      <c r="C230" s="56"/>
      <c r="D230" s="56"/>
      <c r="E230" s="56"/>
      <c r="F230" s="56"/>
      <c r="G230" s="56"/>
      <c r="H230" s="56"/>
      <c r="I230" s="56"/>
      <c r="J230" s="56"/>
      <c r="K230" s="56"/>
      <c r="L230" s="56"/>
      <c r="M230" s="56"/>
      <c r="N230" s="56"/>
      <c r="O230" s="56"/>
      <c r="P230" s="56"/>
      <c r="Q230" s="56"/>
      <c r="R230" s="56"/>
      <c r="S230" s="56"/>
      <c r="T230" s="56"/>
      <c r="U230" s="56"/>
      <c r="V230" s="56"/>
      <c r="W230" s="56"/>
      <c r="X230" s="56"/>
      <c r="Y230" s="56"/>
      <c r="Z230" s="56"/>
    </row>
    <row r="231" spans="1:26" x14ac:dyDescent="0.2">
      <c r="A231" s="56"/>
      <c r="B231" s="56"/>
      <c r="C231" s="56"/>
      <c r="D231" s="56"/>
      <c r="E231" s="56"/>
      <c r="F231" s="56"/>
      <c r="G231" s="56"/>
      <c r="H231" s="56"/>
      <c r="I231" s="56"/>
      <c r="J231" s="56"/>
      <c r="K231" s="56"/>
      <c r="L231" s="56"/>
      <c r="M231" s="56"/>
      <c r="N231" s="56"/>
      <c r="O231" s="56"/>
      <c r="P231" s="56"/>
      <c r="Q231" s="56"/>
      <c r="R231" s="56"/>
      <c r="S231" s="56"/>
      <c r="T231" s="56"/>
      <c r="U231" s="56"/>
      <c r="V231" s="56"/>
      <c r="W231" s="56"/>
      <c r="X231" s="56"/>
      <c r="Y231" s="56"/>
      <c r="Z231" s="56"/>
    </row>
    <row r="232" spans="1:26" x14ac:dyDescent="0.2">
      <c r="A232" s="56"/>
      <c r="B232" s="56"/>
      <c r="C232" s="56"/>
      <c r="D232" s="56"/>
      <c r="E232" s="56"/>
      <c r="F232" s="56"/>
      <c r="G232" s="56"/>
      <c r="H232" s="56"/>
      <c r="I232" s="56"/>
      <c r="J232" s="56"/>
      <c r="K232" s="56"/>
      <c r="L232" s="56"/>
      <c r="M232" s="56"/>
      <c r="N232" s="56"/>
      <c r="O232" s="56"/>
      <c r="P232" s="56"/>
      <c r="Q232" s="56"/>
      <c r="R232" s="56"/>
      <c r="S232" s="56"/>
      <c r="T232" s="56"/>
      <c r="U232" s="56"/>
      <c r="V232" s="56"/>
      <c r="W232" s="56"/>
      <c r="X232" s="56"/>
      <c r="Y232" s="56"/>
      <c r="Z232" s="56"/>
    </row>
    <row r="233" spans="1:26" x14ac:dyDescent="0.2">
      <c r="A233" s="56"/>
      <c r="B233" s="56"/>
      <c r="C233" s="56"/>
      <c r="D233" s="56"/>
      <c r="E233" s="56"/>
      <c r="F233" s="56"/>
      <c r="G233" s="56"/>
      <c r="H233" s="56"/>
      <c r="I233" s="56"/>
      <c r="J233" s="56"/>
      <c r="K233" s="56"/>
      <c r="L233" s="56"/>
      <c r="M233" s="56"/>
      <c r="N233" s="56"/>
      <c r="O233" s="56"/>
      <c r="P233" s="56"/>
      <c r="Q233" s="56"/>
      <c r="R233" s="56"/>
      <c r="S233" s="56"/>
      <c r="T233" s="56"/>
      <c r="U233" s="56"/>
      <c r="V233" s="56"/>
      <c r="W233" s="56"/>
      <c r="X233" s="56"/>
      <c r="Y233" s="56"/>
      <c r="Z233" s="56"/>
    </row>
    <row r="234" spans="1:26" x14ac:dyDescent="0.2">
      <c r="A234" s="56"/>
      <c r="B234" s="56"/>
      <c r="C234" s="56"/>
      <c r="D234" s="56"/>
      <c r="E234" s="56"/>
      <c r="F234" s="56"/>
      <c r="G234" s="56"/>
      <c r="H234" s="56"/>
      <c r="I234" s="56"/>
      <c r="J234" s="56"/>
      <c r="K234" s="56"/>
      <c r="L234" s="56"/>
      <c r="M234" s="56"/>
      <c r="N234" s="56"/>
      <c r="O234" s="56"/>
      <c r="P234" s="56"/>
      <c r="Q234" s="56"/>
      <c r="R234" s="56"/>
      <c r="S234" s="56"/>
      <c r="T234" s="56"/>
      <c r="U234" s="56"/>
      <c r="V234" s="56"/>
      <c r="W234" s="56"/>
      <c r="X234" s="56"/>
      <c r="Y234" s="56"/>
      <c r="Z234" s="56"/>
    </row>
    <row r="235" spans="1:26" x14ac:dyDescent="0.2">
      <c r="A235" s="56"/>
      <c r="B235" s="56"/>
      <c r="C235" s="56"/>
      <c r="D235" s="56"/>
      <c r="E235" s="56"/>
      <c r="F235" s="56"/>
      <c r="G235" s="56"/>
      <c r="H235" s="56"/>
      <c r="I235" s="56"/>
      <c r="J235" s="56"/>
      <c r="K235" s="56"/>
      <c r="L235" s="56"/>
      <c r="M235" s="56"/>
      <c r="N235" s="56"/>
      <c r="O235" s="56"/>
      <c r="P235" s="56"/>
      <c r="Q235" s="56"/>
      <c r="R235" s="56"/>
      <c r="S235" s="56"/>
      <c r="T235" s="56"/>
      <c r="U235" s="56"/>
      <c r="V235" s="56"/>
      <c r="W235" s="56"/>
      <c r="X235" s="56"/>
      <c r="Y235" s="56"/>
      <c r="Z235" s="56"/>
    </row>
    <row r="236" spans="1:26" x14ac:dyDescent="0.2">
      <c r="A236" s="56"/>
      <c r="B236" s="56"/>
      <c r="C236" s="56"/>
      <c r="D236" s="56"/>
      <c r="E236" s="56"/>
      <c r="F236" s="56"/>
      <c r="G236" s="56"/>
      <c r="H236" s="56"/>
      <c r="I236" s="56"/>
      <c r="J236" s="56"/>
      <c r="K236" s="56"/>
      <c r="L236" s="56"/>
      <c r="M236" s="56"/>
      <c r="N236" s="56"/>
      <c r="O236" s="56"/>
      <c r="P236" s="56"/>
      <c r="Q236" s="56"/>
      <c r="R236" s="56"/>
      <c r="S236" s="56"/>
      <c r="T236" s="56"/>
      <c r="U236" s="56"/>
      <c r="V236" s="56"/>
      <c r="W236" s="56"/>
      <c r="X236" s="56"/>
      <c r="Y236" s="56"/>
      <c r="Z236" s="56"/>
    </row>
    <row r="237" spans="1:26" x14ac:dyDescent="0.2">
      <c r="A237" s="56"/>
      <c r="B237" s="56"/>
      <c r="C237" s="56"/>
      <c r="D237" s="56"/>
      <c r="E237" s="56"/>
      <c r="F237" s="56"/>
      <c r="G237" s="56"/>
      <c r="H237" s="56"/>
      <c r="I237" s="56"/>
      <c r="J237" s="56"/>
      <c r="K237" s="56"/>
      <c r="L237" s="56"/>
      <c r="M237" s="56"/>
      <c r="N237" s="56"/>
      <c r="O237" s="56"/>
      <c r="P237" s="56"/>
      <c r="Q237" s="56"/>
      <c r="R237" s="56"/>
      <c r="S237" s="56"/>
      <c r="T237" s="56"/>
      <c r="U237" s="56"/>
      <c r="V237" s="56"/>
      <c r="W237" s="56"/>
      <c r="X237" s="56"/>
      <c r="Y237" s="56"/>
      <c r="Z237" s="56"/>
    </row>
    <row r="238" spans="1:26" x14ac:dyDescent="0.2">
      <c r="A238" s="56"/>
      <c r="B238" s="56"/>
      <c r="C238" s="56"/>
      <c r="D238" s="56"/>
      <c r="E238" s="56"/>
      <c r="F238" s="56"/>
      <c r="G238" s="56"/>
      <c r="H238" s="56"/>
      <c r="I238" s="56"/>
      <c r="J238" s="56"/>
      <c r="K238" s="56"/>
      <c r="L238" s="56"/>
      <c r="M238" s="56"/>
      <c r="N238" s="56"/>
      <c r="O238" s="56"/>
      <c r="P238" s="56"/>
      <c r="Q238" s="56"/>
      <c r="R238" s="56"/>
      <c r="S238" s="56"/>
      <c r="T238" s="56"/>
      <c r="U238" s="56"/>
      <c r="V238" s="56"/>
      <c r="W238" s="56"/>
      <c r="X238" s="56"/>
      <c r="Y238" s="56"/>
      <c r="Z238" s="56"/>
    </row>
    <row r="239" spans="1:26" x14ac:dyDescent="0.2">
      <c r="A239" s="56"/>
      <c r="B239" s="56"/>
      <c r="C239" s="56"/>
      <c r="D239" s="56"/>
      <c r="E239" s="56"/>
      <c r="F239" s="56"/>
      <c r="G239" s="56"/>
      <c r="H239" s="56"/>
      <c r="I239" s="56"/>
      <c r="J239" s="56"/>
      <c r="K239" s="56"/>
      <c r="L239" s="56"/>
      <c r="M239" s="56"/>
      <c r="N239" s="56"/>
      <c r="O239" s="56"/>
      <c r="P239" s="56"/>
      <c r="Q239" s="56"/>
      <c r="R239" s="56"/>
      <c r="S239" s="56"/>
      <c r="T239" s="56"/>
      <c r="U239" s="56"/>
      <c r="V239" s="56"/>
      <c r="W239" s="56"/>
      <c r="X239" s="56"/>
      <c r="Y239" s="56"/>
      <c r="Z239" s="56"/>
    </row>
    <row r="240" spans="1:26" x14ac:dyDescent="0.2">
      <c r="A240" s="56"/>
      <c r="B240" s="56"/>
      <c r="C240" s="56"/>
      <c r="D240" s="56"/>
      <c r="E240" s="56"/>
      <c r="F240" s="56"/>
      <c r="G240" s="56"/>
      <c r="H240" s="56"/>
      <c r="I240" s="56"/>
      <c r="J240" s="56"/>
      <c r="K240" s="56"/>
      <c r="L240" s="56"/>
      <c r="M240" s="56"/>
      <c r="N240" s="56"/>
      <c r="O240" s="56"/>
      <c r="P240" s="56"/>
      <c r="Q240" s="56"/>
      <c r="R240" s="56"/>
      <c r="S240" s="56"/>
      <c r="T240" s="56"/>
      <c r="U240" s="56"/>
      <c r="V240" s="56"/>
      <c r="W240" s="56"/>
      <c r="X240" s="56"/>
      <c r="Y240" s="56"/>
      <c r="Z240" s="56"/>
    </row>
    <row r="241" spans="1:26" x14ac:dyDescent="0.2">
      <c r="A241" s="56"/>
      <c r="B241" s="56"/>
      <c r="C241" s="56"/>
      <c r="D241" s="56"/>
      <c r="E241" s="56"/>
      <c r="F241" s="56"/>
      <c r="G241" s="56"/>
      <c r="H241" s="56"/>
      <c r="I241" s="56"/>
      <c r="J241" s="56"/>
      <c r="K241" s="56"/>
      <c r="L241" s="56"/>
      <c r="M241" s="56"/>
      <c r="N241" s="56"/>
      <c r="O241" s="56"/>
      <c r="P241" s="56"/>
      <c r="Q241" s="56"/>
      <c r="R241" s="56"/>
      <c r="S241" s="56"/>
      <c r="T241" s="56"/>
      <c r="U241" s="56"/>
      <c r="V241" s="56"/>
      <c r="W241" s="56"/>
      <c r="X241" s="56"/>
      <c r="Y241" s="56"/>
      <c r="Z241" s="56"/>
    </row>
    <row r="242" spans="1:26" x14ac:dyDescent="0.2">
      <c r="A242" s="56"/>
      <c r="B242" s="56"/>
      <c r="C242" s="56"/>
      <c r="D242" s="56"/>
      <c r="E242" s="56"/>
      <c r="F242" s="56"/>
      <c r="G242" s="56"/>
      <c r="H242" s="56"/>
      <c r="I242" s="56"/>
      <c r="J242" s="56"/>
      <c r="K242" s="56"/>
      <c r="L242" s="56"/>
      <c r="M242" s="56"/>
      <c r="N242" s="56"/>
      <c r="O242" s="56"/>
      <c r="P242" s="56"/>
      <c r="Q242" s="56"/>
      <c r="R242" s="56"/>
      <c r="S242" s="56"/>
      <c r="T242" s="56"/>
      <c r="U242" s="56"/>
      <c r="V242" s="56"/>
      <c r="W242" s="56"/>
      <c r="X242" s="56"/>
      <c r="Y242" s="56"/>
      <c r="Z242" s="56"/>
    </row>
    <row r="243" spans="1:26" x14ac:dyDescent="0.2">
      <c r="A243" s="56"/>
      <c r="B243" s="56"/>
      <c r="C243" s="56"/>
      <c r="D243" s="56"/>
      <c r="E243" s="56"/>
      <c r="F243" s="56"/>
      <c r="G243" s="56"/>
      <c r="H243" s="56"/>
      <c r="I243" s="56"/>
      <c r="J243" s="56"/>
      <c r="K243" s="56"/>
      <c r="L243" s="56"/>
      <c r="M243" s="56"/>
      <c r="N243" s="56"/>
      <c r="O243" s="56"/>
      <c r="P243" s="56"/>
      <c r="Q243" s="56"/>
      <c r="R243" s="56"/>
      <c r="S243" s="56"/>
      <c r="T243" s="56"/>
      <c r="U243" s="56"/>
      <c r="V243" s="56"/>
      <c r="W243" s="56"/>
      <c r="X243" s="56"/>
      <c r="Y243" s="56"/>
      <c r="Z243" s="56"/>
    </row>
    <row r="244" spans="1:26" x14ac:dyDescent="0.2">
      <c r="A244" s="56"/>
      <c r="B244" s="56"/>
      <c r="C244" s="56"/>
      <c r="D244" s="56"/>
      <c r="E244" s="56"/>
      <c r="F244" s="56"/>
      <c r="G244" s="56"/>
      <c r="H244" s="56"/>
      <c r="I244" s="56"/>
      <c r="J244" s="56"/>
      <c r="K244" s="56"/>
      <c r="L244" s="56"/>
      <c r="M244" s="56"/>
      <c r="N244" s="56"/>
      <c r="O244" s="56"/>
      <c r="P244" s="56"/>
      <c r="Q244" s="56"/>
      <c r="R244" s="56"/>
      <c r="S244" s="56"/>
      <c r="T244" s="56"/>
      <c r="U244" s="56"/>
      <c r="V244" s="56"/>
      <c r="W244" s="56"/>
      <c r="X244" s="56"/>
      <c r="Y244" s="56"/>
      <c r="Z244" s="56"/>
    </row>
    <row r="245" spans="1:26" x14ac:dyDescent="0.2">
      <c r="A245" s="56"/>
      <c r="B245" s="56"/>
      <c r="C245" s="56"/>
      <c r="D245" s="56"/>
      <c r="E245" s="56"/>
      <c r="F245" s="56"/>
      <c r="G245" s="56"/>
      <c r="H245" s="56"/>
      <c r="I245" s="56"/>
      <c r="J245" s="56"/>
      <c r="K245" s="56"/>
      <c r="L245" s="56"/>
      <c r="M245" s="56"/>
      <c r="N245" s="56"/>
      <c r="O245" s="56"/>
      <c r="P245" s="56"/>
      <c r="Q245" s="56"/>
      <c r="R245" s="56"/>
      <c r="S245" s="56"/>
      <c r="T245" s="56"/>
      <c r="U245" s="56"/>
      <c r="V245" s="56"/>
      <c r="W245" s="56"/>
      <c r="X245" s="56"/>
      <c r="Y245" s="56"/>
      <c r="Z245" s="56"/>
    </row>
    <row r="246" spans="1:26" x14ac:dyDescent="0.2">
      <c r="A246" s="56"/>
      <c r="B246" s="56"/>
      <c r="C246" s="56"/>
      <c r="D246" s="56"/>
      <c r="E246" s="56"/>
      <c r="F246" s="56"/>
      <c r="G246" s="56"/>
      <c r="H246" s="56"/>
      <c r="I246" s="56"/>
      <c r="J246" s="56"/>
      <c r="K246" s="56"/>
      <c r="L246" s="56"/>
      <c r="M246" s="56"/>
      <c r="N246" s="56"/>
      <c r="O246" s="56"/>
      <c r="P246" s="56"/>
      <c r="Q246" s="56"/>
      <c r="R246" s="56"/>
      <c r="S246" s="56"/>
      <c r="T246" s="56"/>
      <c r="U246" s="56"/>
      <c r="V246" s="56"/>
      <c r="W246" s="56"/>
      <c r="X246" s="56"/>
      <c r="Y246" s="56"/>
      <c r="Z246" s="56"/>
    </row>
    <row r="247" spans="1:26" x14ac:dyDescent="0.2">
      <c r="A247" s="56"/>
      <c r="B247" s="56"/>
      <c r="C247" s="56"/>
      <c r="D247" s="56"/>
      <c r="E247" s="56"/>
      <c r="F247" s="56"/>
      <c r="G247" s="56"/>
      <c r="H247" s="56"/>
      <c r="I247" s="56"/>
      <c r="J247" s="56"/>
      <c r="K247" s="56"/>
      <c r="L247" s="56"/>
      <c r="M247" s="56"/>
      <c r="N247" s="56"/>
      <c r="O247" s="56"/>
      <c r="P247" s="56"/>
      <c r="Q247" s="56"/>
      <c r="R247" s="56"/>
      <c r="S247" s="56"/>
      <c r="T247" s="56"/>
      <c r="U247" s="56"/>
      <c r="V247" s="56"/>
      <c r="W247" s="56"/>
      <c r="X247" s="56"/>
      <c r="Y247" s="56"/>
      <c r="Z247" s="56"/>
    </row>
    <row r="248" spans="1:26" x14ac:dyDescent="0.2">
      <c r="A248" s="56"/>
      <c r="B248" s="56"/>
      <c r="C248" s="56"/>
      <c r="D248" s="56"/>
      <c r="E248" s="56"/>
      <c r="F248" s="56"/>
      <c r="G248" s="56"/>
      <c r="H248" s="56"/>
      <c r="I248" s="56"/>
      <c r="J248" s="56"/>
      <c r="K248" s="56"/>
      <c r="L248" s="56"/>
      <c r="M248" s="56"/>
      <c r="N248" s="56"/>
      <c r="O248" s="56"/>
      <c r="P248" s="56"/>
      <c r="Q248" s="56"/>
      <c r="R248" s="56"/>
      <c r="S248" s="56"/>
      <c r="T248" s="56"/>
      <c r="U248" s="56"/>
      <c r="V248" s="56"/>
      <c r="W248" s="56"/>
      <c r="X248" s="56"/>
      <c r="Y248" s="56"/>
      <c r="Z248" s="56"/>
    </row>
    <row r="249" spans="1:26" x14ac:dyDescent="0.2">
      <c r="A249" s="56"/>
      <c r="B249" s="56"/>
      <c r="C249" s="56"/>
      <c r="D249" s="56"/>
      <c r="E249" s="56"/>
      <c r="F249" s="56"/>
      <c r="G249" s="56"/>
      <c r="H249" s="56"/>
      <c r="I249" s="56"/>
      <c r="J249" s="56"/>
      <c r="K249" s="56"/>
      <c r="L249" s="56"/>
      <c r="M249" s="56"/>
      <c r="N249" s="56"/>
      <c r="O249" s="56"/>
      <c r="P249" s="56"/>
      <c r="Q249" s="56"/>
      <c r="R249" s="56"/>
      <c r="S249" s="56"/>
      <c r="T249" s="56"/>
      <c r="U249" s="56"/>
      <c r="V249" s="56"/>
      <c r="W249" s="56"/>
      <c r="X249" s="56"/>
      <c r="Y249" s="56"/>
      <c r="Z249" s="56"/>
    </row>
    <row r="250" spans="1:26" x14ac:dyDescent="0.2">
      <c r="A250" s="56"/>
      <c r="B250" s="56"/>
      <c r="C250" s="56"/>
      <c r="D250" s="56"/>
      <c r="E250" s="56"/>
      <c r="F250" s="56"/>
      <c r="G250" s="56"/>
      <c r="H250" s="56"/>
      <c r="I250" s="56"/>
      <c r="J250" s="56"/>
      <c r="K250" s="56"/>
      <c r="L250" s="56"/>
      <c r="M250" s="56"/>
      <c r="N250" s="56"/>
      <c r="O250" s="56"/>
      <c r="P250" s="56"/>
      <c r="Q250" s="56"/>
      <c r="R250" s="56"/>
      <c r="S250" s="56"/>
      <c r="T250" s="56"/>
      <c r="U250" s="56"/>
      <c r="V250" s="56"/>
      <c r="W250" s="56"/>
      <c r="X250" s="56"/>
      <c r="Y250" s="56"/>
      <c r="Z250" s="56"/>
    </row>
    <row r="251" spans="1:26" x14ac:dyDescent="0.2">
      <c r="A251" s="56"/>
      <c r="B251" s="56"/>
      <c r="C251" s="56"/>
      <c r="D251" s="56"/>
      <c r="E251" s="56"/>
      <c r="F251" s="56"/>
      <c r="G251" s="56"/>
      <c r="H251" s="56"/>
      <c r="I251" s="56"/>
      <c r="J251" s="56"/>
      <c r="K251" s="56"/>
      <c r="L251" s="56"/>
      <c r="M251" s="56"/>
      <c r="N251" s="56"/>
      <c r="O251" s="56"/>
      <c r="P251" s="56"/>
      <c r="Q251" s="56"/>
      <c r="R251" s="56"/>
      <c r="S251" s="56"/>
      <c r="T251" s="56"/>
      <c r="U251" s="56"/>
      <c r="V251" s="56"/>
      <c r="W251" s="56"/>
      <c r="X251" s="56"/>
      <c r="Y251" s="56"/>
      <c r="Z251" s="56"/>
    </row>
    <row r="252" spans="1:26" x14ac:dyDescent="0.2">
      <c r="A252" s="56"/>
      <c r="B252" s="56"/>
      <c r="C252" s="56"/>
      <c r="D252" s="56"/>
      <c r="E252" s="56"/>
      <c r="F252" s="56"/>
      <c r="G252" s="56"/>
      <c r="H252" s="56"/>
      <c r="I252" s="56"/>
      <c r="J252" s="56"/>
      <c r="K252" s="56"/>
      <c r="L252" s="56"/>
      <c r="M252" s="56"/>
      <c r="N252" s="56"/>
      <c r="O252" s="56"/>
      <c r="P252" s="56"/>
      <c r="Q252" s="56"/>
      <c r="R252" s="56"/>
      <c r="S252" s="56"/>
      <c r="T252" s="56"/>
      <c r="U252" s="56"/>
      <c r="V252" s="56"/>
      <c r="W252" s="56"/>
      <c r="X252" s="56"/>
      <c r="Y252" s="56"/>
      <c r="Z252" s="56"/>
    </row>
    <row r="253" spans="1:26" x14ac:dyDescent="0.2">
      <c r="A253" s="56"/>
      <c r="B253" s="56"/>
      <c r="C253" s="56"/>
      <c r="D253" s="56"/>
      <c r="E253" s="56"/>
      <c r="F253" s="56"/>
      <c r="G253" s="56"/>
      <c r="H253" s="56"/>
      <c r="I253" s="56"/>
      <c r="J253" s="56"/>
      <c r="K253" s="56"/>
      <c r="L253" s="56"/>
      <c r="M253" s="56"/>
      <c r="N253" s="56"/>
      <c r="O253" s="56"/>
      <c r="P253" s="56"/>
      <c r="Q253" s="56"/>
      <c r="R253" s="56"/>
      <c r="S253" s="56"/>
      <c r="T253" s="56"/>
      <c r="U253" s="56"/>
      <c r="V253" s="56"/>
      <c r="W253" s="56"/>
      <c r="X253" s="56"/>
      <c r="Y253" s="56"/>
      <c r="Z253" s="56"/>
    </row>
    <row r="254" spans="1:26" x14ac:dyDescent="0.2">
      <c r="A254" s="56"/>
      <c r="B254" s="56"/>
      <c r="C254" s="56"/>
      <c r="D254" s="56"/>
      <c r="E254" s="56"/>
      <c r="F254" s="56"/>
      <c r="G254" s="56"/>
      <c r="H254" s="56"/>
      <c r="I254" s="56"/>
      <c r="J254" s="56"/>
      <c r="K254" s="56"/>
      <c r="L254" s="56"/>
      <c r="M254" s="56"/>
      <c r="N254" s="56"/>
      <c r="O254" s="56"/>
      <c r="P254" s="56"/>
      <c r="Q254" s="56"/>
      <c r="R254" s="56"/>
      <c r="S254" s="56"/>
      <c r="T254" s="56"/>
      <c r="U254" s="56"/>
      <c r="V254" s="56"/>
      <c r="W254" s="56"/>
      <c r="X254" s="56"/>
      <c r="Y254" s="56"/>
      <c r="Z254" s="56"/>
    </row>
    <row r="255" spans="1:26" x14ac:dyDescent="0.2">
      <c r="A255" s="56"/>
      <c r="B255" s="56"/>
      <c r="C255" s="56"/>
      <c r="D255" s="56"/>
      <c r="E255" s="56"/>
      <c r="F255" s="56"/>
      <c r="G255" s="56"/>
      <c r="H255" s="56"/>
      <c r="I255" s="56"/>
      <c r="J255" s="56"/>
      <c r="K255" s="56"/>
      <c r="L255" s="56"/>
      <c r="M255" s="56"/>
      <c r="N255" s="56"/>
      <c r="O255" s="56"/>
      <c r="P255" s="56"/>
      <c r="Q255" s="56"/>
      <c r="R255" s="56"/>
      <c r="S255" s="56"/>
      <c r="T255" s="56"/>
      <c r="U255" s="56"/>
      <c r="V255" s="56"/>
      <c r="W255" s="56"/>
      <c r="X255" s="56"/>
      <c r="Y255" s="56"/>
      <c r="Z255" s="56"/>
    </row>
    <row r="256" spans="1:26" x14ac:dyDescent="0.2">
      <c r="A256" s="56"/>
      <c r="B256" s="56"/>
      <c r="C256" s="56"/>
      <c r="D256" s="56"/>
      <c r="E256" s="56"/>
      <c r="F256" s="56"/>
      <c r="G256" s="56"/>
      <c r="H256" s="56"/>
      <c r="I256" s="56"/>
      <c r="J256" s="56"/>
      <c r="K256" s="56"/>
      <c r="L256" s="56"/>
      <c r="M256" s="56"/>
      <c r="N256" s="56"/>
      <c r="O256" s="56"/>
      <c r="P256" s="56"/>
      <c r="Q256" s="56"/>
      <c r="R256" s="56"/>
      <c r="S256" s="56"/>
      <c r="T256" s="56"/>
      <c r="U256" s="56"/>
      <c r="V256" s="56"/>
      <c r="W256" s="56"/>
      <c r="X256" s="56"/>
      <c r="Y256" s="56"/>
      <c r="Z256" s="56"/>
    </row>
    <row r="257" spans="1:26" x14ac:dyDescent="0.2">
      <c r="A257" s="56"/>
      <c r="B257" s="56"/>
      <c r="C257" s="56"/>
      <c r="D257" s="56"/>
      <c r="E257" s="56"/>
      <c r="F257" s="56"/>
      <c r="G257" s="56"/>
      <c r="H257" s="56"/>
      <c r="I257" s="56"/>
      <c r="J257" s="56"/>
      <c r="K257" s="56"/>
      <c r="L257" s="56"/>
      <c r="M257" s="56"/>
      <c r="N257" s="56"/>
      <c r="O257" s="56"/>
      <c r="P257" s="56"/>
      <c r="Q257" s="56"/>
      <c r="R257" s="56"/>
      <c r="S257" s="56"/>
      <c r="T257" s="56"/>
      <c r="U257" s="56"/>
      <c r="V257" s="56"/>
      <c r="W257" s="56"/>
      <c r="X257" s="56"/>
      <c r="Y257" s="56"/>
      <c r="Z257" s="56"/>
    </row>
    <row r="258" spans="1:26" x14ac:dyDescent="0.2">
      <c r="A258" s="56"/>
      <c r="B258" s="56"/>
      <c r="C258" s="56"/>
      <c r="D258" s="56"/>
      <c r="E258" s="56"/>
      <c r="F258" s="56"/>
      <c r="G258" s="56"/>
      <c r="H258" s="56"/>
      <c r="I258" s="56"/>
      <c r="J258" s="56"/>
      <c r="K258" s="56"/>
      <c r="L258" s="56"/>
      <c r="M258" s="56"/>
      <c r="N258" s="56"/>
      <c r="O258" s="56"/>
      <c r="P258" s="56"/>
      <c r="Q258" s="56"/>
      <c r="R258" s="56"/>
      <c r="S258" s="56"/>
      <c r="T258" s="56"/>
      <c r="U258" s="56"/>
      <c r="V258" s="56"/>
      <c r="W258" s="56"/>
      <c r="X258" s="56"/>
      <c r="Y258" s="56"/>
      <c r="Z258" s="56"/>
    </row>
    <row r="259" spans="1:26" x14ac:dyDescent="0.2">
      <c r="A259" s="56"/>
      <c r="B259" s="56"/>
      <c r="C259" s="56"/>
      <c r="D259" s="56"/>
      <c r="E259" s="56"/>
      <c r="F259" s="56"/>
      <c r="G259" s="56"/>
      <c r="H259" s="56"/>
      <c r="I259" s="56"/>
      <c r="J259" s="56"/>
      <c r="K259" s="56"/>
      <c r="L259" s="56"/>
      <c r="M259" s="56"/>
      <c r="N259" s="56"/>
      <c r="O259" s="56"/>
      <c r="P259" s="56"/>
      <c r="Q259" s="56"/>
      <c r="R259" s="56"/>
      <c r="S259" s="56"/>
      <c r="T259" s="56"/>
      <c r="U259" s="56"/>
      <c r="V259" s="56"/>
      <c r="W259" s="56"/>
      <c r="X259" s="56"/>
      <c r="Y259" s="56"/>
      <c r="Z259" s="56"/>
    </row>
    <row r="260" spans="1:26" x14ac:dyDescent="0.2">
      <c r="A260" s="56"/>
      <c r="B260" s="56"/>
      <c r="C260" s="56"/>
      <c r="D260" s="56"/>
      <c r="E260" s="56"/>
      <c r="F260" s="56"/>
      <c r="G260" s="56"/>
      <c r="H260" s="56"/>
      <c r="I260" s="56"/>
      <c r="J260" s="56"/>
      <c r="K260" s="56"/>
      <c r="L260" s="56"/>
      <c r="M260" s="56"/>
      <c r="N260" s="56"/>
      <c r="O260" s="56"/>
      <c r="P260" s="56"/>
      <c r="Q260" s="56"/>
      <c r="R260" s="56"/>
      <c r="S260" s="56"/>
      <c r="T260" s="56"/>
      <c r="U260" s="56"/>
      <c r="V260" s="56"/>
      <c r="W260" s="56"/>
      <c r="X260" s="56"/>
      <c r="Y260" s="56"/>
      <c r="Z260" s="56"/>
    </row>
    <row r="261" spans="1:26" x14ac:dyDescent="0.2">
      <c r="A261" s="56"/>
      <c r="B261" s="56"/>
      <c r="C261" s="56"/>
      <c r="D261" s="56"/>
      <c r="E261" s="56"/>
      <c r="F261" s="56"/>
      <c r="G261" s="56"/>
      <c r="H261" s="56"/>
      <c r="I261" s="56"/>
      <c r="J261" s="56"/>
      <c r="K261" s="56"/>
      <c r="L261" s="56"/>
      <c r="M261" s="56"/>
      <c r="N261" s="56"/>
      <c r="O261" s="56"/>
      <c r="P261" s="56"/>
      <c r="Q261" s="56"/>
      <c r="R261" s="56"/>
      <c r="S261" s="56"/>
      <c r="T261" s="56"/>
      <c r="U261" s="56"/>
      <c r="V261" s="56"/>
      <c r="W261" s="56"/>
      <c r="X261" s="56"/>
      <c r="Y261" s="56"/>
      <c r="Z261" s="56"/>
    </row>
    <row r="262" spans="1:26" x14ac:dyDescent="0.2">
      <c r="A262" s="56"/>
      <c r="B262" s="56"/>
      <c r="C262" s="56"/>
      <c r="D262" s="56"/>
      <c r="E262" s="56"/>
      <c r="F262" s="56"/>
      <c r="G262" s="56"/>
      <c r="H262" s="56"/>
      <c r="I262" s="56"/>
      <c r="J262" s="56"/>
      <c r="K262" s="56"/>
      <c r="L262" s="56"/>
      <c r="M262" s="56"/>
      <c r="N262" s="56"/>
      <c r="O262" s="56"/>
      <c r="P262" s="56"/>
      <c r="Q262" s="56"/>
      <c r="R262" s="56"/>
      <c r="S262" s="56"/>
      <c r="T262" s="56"/>
      <c r="U262" s="56"/>
      <c r="V262" s="56"/>
      <c r="W262" s="56"/>
      <c r="X262" s="56"/>
      <c r="Y262" s="56"/>
      <c r="Z262" s="56"/>
    </row>
    <row r="263" spans="1:26" x14ac:dyDescent="0.2">
      <c r="A263" s="56"/>
      <c r="B263" s="56"/>
      <c r="C263" s="56"/>
      <c r="D263" s="56"/>
      <c r="E263" s="56"/>
      <c r="F263" s="56"/>
      <c r="G263" s="56"/>
      <c r="H263" s="56"/>
      <c r="I263" s="56"/>
      <c r="J263" s="56"/>
      <c r="K263" s="56"/>
      <c r="L263" s="56"/>
      <c r="M263" s="56"/>
      <c r="N263" s="56"/>
      <c r="O263" s="56"/>
      <c r="P263" s="56"/>
      <c r="Q263" s="56"/>
      <c r="R263" s="56"/>
      <c r="S263" s="56"/>
      <c r="T263" s="56"/>
      <c r="U263" s="56"/>
      <c r="V263" s="56"/>
      <c r="W263" s="56"/>
      <c r="X263" s="56"/>
      <c r="Y263" s="56"/>
      <c r="Z263" s="56"/>
    </row>
    <row r="264" spans="1:26" x14ac:dyDescent="0.2">
      <c r="A264" s="56"/>
      <c r="B264" s="56"/>
      <c r="C264" s="56"/>
      <c r="D264" s="56"/>
      <c r="E264" s="56"/>
      <c r="F264" s="56"/>
      <c r="G264" s="56"/>
      <c r="H264" s="56"/>
      <c r="I264" s="56"/>
      <c r="J264" s="56"/>
      <c r="K264" s="56"/>
      <c r="L264" s="56"/>
      <c r="M264" s="56"/>
      <c r="N264" s="56"/>
      <c r="O264" s="56"/>
      <c r="P264" s="56"/>
      <c r="Q264" s="56"/>
      <c r="R264" s="56"/>
      <c r="S264" s="56"/>
      <c r="T264" s="56"/>
      <c r="U264" s="56"/>
      <c r="V264" s="56"/>
      <c r="W264" s="56"/>
      <c r="X264" s="56"/>
      <c r="Y264" s="56"/>
      <c r="Z264" s="56"/>
    </row>
    <row r="265" spans="1:26" x14ac:dyDescent="0.2">
      <c r="A265" s="56"/>
      <c r="B265" s="56"/>
      <c r="C265" s="56"/>
      <c r="D265" s="56"/>
      <c r="E265" s="56"/>
      <c r="F265" s="56"/>
      <c r="G265" s="56"/>
      <c r="H265" s="56"/>
      <c r="I265" s="56"/>
      <c r="J265" s="56"/>
      <c r="K265" s="56"/>
      <c r="L265" s="56"/>
      <c r="M265" s="56"/>
      <c r="N265" s="56"/>
      <c r="O265" s="56"/>
      <c r="P265" s="56"/>
      <c r="Q265" s="56"/>
      <c r="R265" s="56"/>
      <c r="S265" s="56"/>
      <c r="T265" s="56"/>
      <c r="U265" s="56"/>
      <c r="V265" s="56"/>
      <c r="W265" s="56"/>
      <c r="X265" s="56"/>
      <c r="Y265" s="56"/>
      <c r="Z265" s="56"/>
    </row>
    <row r="266" spans="1:26" x14ac:dyDescent="0.2">
      <c r="A266" s="56"/>
      <c r="B266" s="56"/>
      <c r="C266" s="56"/>
      <c r="D266" s="56"/>
      <c r="E266" s="56"/>
      <c r="F266" s="56"/>
      <c r="G266" s="56"/>
      <c r="H266" s="56"/>
      <c r="I266" s="56"/>
      <c r="J266" s="56"/>
      <c r="K266" s="56"/>
      <c r="L266" s="56"/>
      <c r="M266" s="56"/>
      <c r="N266" s="56"/>
      <c r="O266" s="56"/>
      <c r="P266" s="56"/>
      <c r="Q266" s="56"/>
      <c r="R266" s="56"/>
      <c r="S266" s="56"/>
      <c r="T266" s="56"/>
      <c r="U266" s="56"/>
      <c r="V266" s="56"/>
      <c r="W266" s="56"/>
      <c r="X266" s="56"/>
      <c r="Y266" s="56"/>
      <c r="Z266" s="56"/>
    </row>
    <row r="267" spans="1:26" x14ac:dyDescent="0.2">
      <c r="A267" s="56"/>
      <c r="B267" s="56"/>
      <c r="C267" s="56"/>
      <c r="D267" s="56"/>
      <c r="E267" s="56"/>
      <c r="F267" s="56"/>
      <c r="G267" s="56"/>
      <c r="H267" s="56"/>
      <c r="I267" s="56"/>
      <c r="J267" s="56"/>
      <c r="K267" s="56"/>
      <c r="L267" s="56"/>
      <c r="M267" s="56"/>
      <c r="N267" s="56"/>
      <c r="O267" s="56"/>
      <c r="P267" s="56"/>
      <c r="Q267" s="56"/>
      <c r="R267" s="56"/>
      <c r="S267" s="56"/>
      <c r="T267" s="56"/>
      <c r="U267" s="56"/>
      <c r="V267" s="56"/>
      <c r="W267" s="56"/>
      <c r="X267" s="56"/>
      <c r="Y267" s="56"/>
      <c r="Z267" s="56"/>
    </row>
    <row r="268" spans="1:26" x14ac:dyDescent="0.2">
      <c r="A268" s="56"/>
      <c r="B268" s="56"/>
      <c r="C268" s="56"/>
      <c r="D268" s="56"/>
      <c r="E268" s="56"/>
      <c r="F268" s="56"/>
      <c r="G268" s="56"/>
      <c r="H268" s="56"/>
      <c r="I268" s="56"/>
      <c r="J268" s="56"/>
      <c r="K268" s="56"/>
      <c r="L268" s="56"/>
      <c r="M268" s="56"/>
      <c r="N268" s="56"/>
      <c r="O268" s="56"/>
      <c r="P268" s="56"/>
      <c r="Q268" s="56"/>
      <c r="R268" s="56"/>
      <c r="S268" s="56"/>
      <c r="T268" s="56"/>
      <c r="U268" s="56"/>
      <c r="V268" s="56"/>
      <c r="W268" s="56"/>
      <c r="X268" s="56"/>
      <c r="Y268" s="56"/>
      <c r="Z268" s="56"/>
    </row>
    <row r="269" spans="1:26" x14ac:dyDescent="0.2">
      <c r="A269" s="56"/>
      <c r="B269" s="56"/>
      <c r="C269" s="56"/>
      <c r="D269" s="56"/>
      <c r="E269" s="56"/>
      <c r="F269" s="56"/>
      <c r="G269" s="56"/>
      <c r="H269" s="56"/>
      <c r="I269" s="56"/>
      <c r="J269" s="56"/>
      <c r="K269" s="56"/>
      <c r="L269" s="56"/>
      <c r="M269" s="56"/>
      <c r="N269" s="56"/>
      <c r="O269" s="56"/>
      <c r="P269" s="56"/>
      <c r="Q269" s="56"/>
      <c r="R269" s="56"/>
      <c r="S269" s="56"/>
      <c r="T269" s="56"/>
      <c r="U269" s="56"/>
      <c r="V269" s="56"/>
      <c r="W269" s="56"/>
      <c r="X269" s="56"/>
      <c r="Y269" s="56"/>
      <c r="Z269" s="56"/>
    </row>
    <row r="270" spans="1:26" x14ac:dyDescent="0.2">
      <c r="A270" s="56"/>
      <c r="B270" s="56"/>
      <c r="C270" s="56"/>
      <c r="D270" s="56"/>
      <c r="E270" s="56"/>
      <c r="F270" s="56"/>
      <c r="G270" s="56"/>
      <c r="H270" s="56"/>
      <c r="I270" s="56"/>
      <c r="J270" s="56"/>
      <c r="K270" s="56"/>
      <c r="L270" s="56"/>
      <c r="M270" s="56"/>
      <c r="N270" s="56"/>
      <c r="O270" s="56"/>
      <c r="P270" s="56"/>
      <c r="Q270" s="56"/>
      <c r="R270" s="56"/>
      <c r="S270" s="56"/>
      <c r="T270" s="56"/>
      <c r="U270" s="56"/>
      <c r="V270" s="56"/>
      <c r="W270" s="56"/>
      <c r="X270" s="56"/>
      <c r="Y270" s="56"/>
      <c r="Z270" s="56"/>
    </row>
    <row r="271" spans="1:26" x14ac:dyDescent="0.2">
      <c r="A271" s="56"/>
      <c r="B271" s="56"/>
      <c r="C271" s="56"/>
      <c r="D271" s="56"/>
      <c r="E271" s="56"/>
      <c r="F271" s="56"/>
      <c r="G271" s="56"/>
      <c r="H271" s="56"/>
      <c r="I271" s="56"/>
      <c r="J271" s="56"/>
      <c r="K271" s="56"/>
      <c r="L271" s="56"/>
      <c r="M271" s="56"/>
      <c r="N271" s="56"/>
      <c r="O271" s="56"/>
      <c r="P271" s="56"/>
      <c r="Q271" s="56"/>
      <c r="R271" s="56"/>
      <c r="S271" s="56"/>
      <c r="T271" s="56"/>
      <c r="U271" s="56"/>
      <c r="V271" s="56"/>
      <c r="W271" s="56"/>
      <c r="X271" s="56"/>
      <c r="Y271" s="56"/>
      <c r="Z271" s="56"/>
    </row>
    <row r="272" spans="1:26" x14ac:dyDescent="0.2">
      <c r="A272" s="56"/>
      <c r="B272" s="56"/>
      <c r="C272" s="56"/>
      <c r="D272" s="56"/>
      <c r="E272" s="56"/>
      <c r="F272" s="56"/>
      <c r="G272" s="56"/>
      <c r="H272" s="56"/>
      <c r="I272" s="56"/>
      <c r="J272" s="56"/>
      <c r="K272" s="56"/>
      <c r="L272" s="56"/>
      <c r="M272" s="56"/>
      <c r="N272" s="56"/>
      <c r="O272" s="56"/>
      <c r="P272" s="56"/>
      <c r="Q272" s="56"/>
      <c r="R272" s="56"/>
      <c r="S272" s="56"/>
      <c r="T272" s="56"/>
      <c r="U272" s="56"/>
      <c r="V272" s="56"/>
      <c r="W272" s="56"/>
      <c r="X272" s="56"/>
      <c r="Y272" s="56"/>
      <c r="Z272" s="56"/>
    </row>
    <row r="273" spans="1:26" x14ac:dyDescent="0.2">
      <c r="A273" s="56"/>
      <c r="B273" s="56"/>
      <c r="C273" s="56"/>
      <c r="D273" s="56"/>
      <c r="E273" s="56"/>
      <c r="F273" s="56"/>
      <c r="G273" s="56"/>
      <c r="H273" s="56"/>
      <c r="I273" s="56"/>
      <c r="J273" s="56"/>
      <c r="K273" s="56"/>
      <c r="L273" s="56"/>
      <c r="M273" s="56"/>
      <c r="N273" s="56"/>
      <c r="O273" s="56"/>
      <c r="P273" s="56"/>
      <c r="Q273" s="56"/>
      <c r="R273" s="56"/>
      <c r="S273" s="56"/>
      <c r="T273" s="56"/>
      <c r="U273" s="56"/>
      <c r="V273" s="56"/>
      <c r="W273" s="56"/>
      <c r="X273" s="56"/>
      <c r="Y273" s="56"/>
      <c r="Z273" s="56"/>
    </row>
    <row r="274" spans="1:26" x14ac:dyDescent="0.2">
      <c r="A274" s="56"/>
      <c r="B274" s="56"/>
      <c r="C274" s="56"/>
      <c r="D274" s="56"/>
      <c r="E274" s="56"/>
      <c r="F274" s="56"/>
      <c r="G274" s="56"/>
      <c r="H274" s="56"/>
      <c r="I274" s="56"/>
      <c r="J274" s="56"/>
      <c r="K274" s="56"/>
      <c r="L274" s="56"/>
      <c r="M274" s="56"/>
      <c r="N274" s="56"/>
      <c r="O274" s="56"/>
      <c r="P274" s="56"/>
      <c r="Q274" s="56"/>
      <c r="R274" s="56"/>
      <c r="S274" s="56"/>
      <c r="T274" s="56"/>
      <c r="U274" s="56"/>
      <c r="V274" s="56"/>
      <c r="W274" s="56"/>
      <c r="X274" s="56"/>
      <c r="Y274" s="56"/>
      <c r="Z274" s="56"/>
    </row>
    <row r="275" spans="1:26" x14ac:dyDescent="0.2">
      <c r="A275" s="56"/>
      <c r="B275" s="56"/>
      <c r="C275" s="56"/>
      <c r="D275" s="56"/>
      <c r="E275" s="56"/>
      <c r="F275" s="56"/>
      <c r="G275" s="56"/>
      <c r="H275" s="56"/>
      <c r="I275" s="56"/>
      <c r="J275" s="56"/>
      <c r="K275" s="56"/>
      <c r="L275" s="56"/>
      <c r="M275" s="56"/>
      <c r="N275" s="56"/>
      <c r="O275" s="56"/>
      <c r="P275" s="56"/>
      <c r="Q275" s="56"/>
      <c r="R275" s="56"/>
      <c r="S275" s="56"/>
      <c r="T275" s="56"/>
      <c r="U275" s="56"/>
      <c r="V275" s="56"/>
      <c r="W275" s="56"/>
      <c r="X275" s="56"/>
      <c r="Y275" s="56"/>
      <c r="Z275" s="56"/>
    </row>
    <row r="276" spans="1:26" x14ac:dyDescent="0.2">
      <c r="A276" s="56"/>
      <c r="B276" s="56"/>
      <c r="C276" s="56"/>
      <c r="D276" s="56"/>
      <c r="E276" s="56"/>
      <c r="F276" s="56"/>
      <c r="G276" s="56"/>
      <c r="H276" s="56"/>
      <c r="I276" s="56"/>
      <c r="J276" s="56"/>
      <c r="K276" s="56"/>
      <c r="L276" s="56"/>
      <c r="M276" s="56"/>
      <c r="N276" s="56"/>
      <c r="O276" s="56"/>
      <c r="P276" s="56"/>
      <c r="Q276" s="56"/>
      <c r="R276" s="56"/>
      <c r="S276" s="56"/>
      <c r="T276" s="56"/>
      <c r="U276" s="56"/>
      <c r="V276" s="56"/>
      <c r="W276" s="56"/>
      <c r="X276" s="56"/>
      <c r="Y276" s="56"/>
      <c r="Z276" s="56"/>
    </row>
    <row r="277" spans="1:26" x14ac:dyDescent="0.2">
      <c r="A277" s="56"/>
      <c r="B277" s="56"/>
      <c r="C277" s="56"/>
      <c r="D277" s="56"/>
      <c r="E277" s="56"/>
      <c r="F277" s="56"/>
      <c r="G277" s="56"/>
      <c r="H277" s="56"/>
      <c r="I277" s="56"/>
      <c r="J277" s="56"/>
      <c r="K277" s="56"/>
      <c r="L277" s="56"/>
      <c r="M277" s="56"/>
      <c r="N277" s="56"/>
      <c r="O277" s="56"/>
      <c r="P277" s="56"/>
      <c r="Q277" s="56"/>
      <c r="R277" s="56"/>
      <c r="S277" s="56"/>
      <c r="T277" s="56"/>
      <c r="U277" s="56"/>
      <c r="V277" s="56"/>
      <c r="W277" s="56"/>
      <c r="X277" s="56"/>
      <c r="Y277" s="56"/>
      <c r="Z277" s="56"/>
    </row>
    <row r="278" spans="1:26" x14ac:dyDescent="0.2">
      <c r="A278" s="56"/>
      <c r="B278" s="56"/>
      <c r="C278" s="56"/>
      <c r="D278" s="56"/>
      <c r="E278" s="56"/>
      <c r="F278" s="56"/>
      <c r="G278" s="56"/>
      <c r="H278" s="56"/>
      <c r="I278" s="56"/>
      <c r="J278" s="56"/>
      <c r="K278" s="56"/>
      <c r="L278" s="56"/>
      <c r="M278" s="56"/>
      <c r="N278" s="56"/>
      <c r="O278" s="56"/>
      <c r="P278" s="56"/>
      <c r="Q278" s="56"/>
      <c r="R278" s="56"/>
      <c r="S278" s="56"/>
      <c r="T278" s="56"/>
      <c r="U278" s="56"/>
      <c r="V278" s="56"/>
      <c r="W278" s="56"/>
      <c r="X278" s="56"/>
      <c r="Y278" s="56"/>
      <c r="Z278" s="56"/>
    </row>
    <row r="279" spans="1:26" x14ac:dyDescent="0.2">
      <c r="A279" s="56"/>
      <c r="B279" s="56"/>
      <c r="C279" s="56"/>
      <c r="D279" s="56"/>
      <c r="E279" s="56"/>
      <c r="F279" s="56"/>
      <c r="G279" s="56"/>
      <c r="H279" s="56"/>
      <c r="I279" s="56"/>
      <c r="J279" s="56"/>
      <c r="K279" s="56"/>
      <c r="L279" s="56"/>
      <c r="M279" s="56"/>
      <c r="N279" s="56"/>
      <c r="O279" s="56"/>
      <c r="P279" s="56"/>
      <c r="Q279" s="56"/>
      <c r="R279" s="56"/>
      <c r="S279" s="56"/>
      <c r="T279" s="56"/>
      <c r="U279" s="56"/>
      <c r="V279" s="56"/>
      <c r="W279" s="56"/>
      <c r="X279" s="56"/>
      <c r="Y279" s="56"/>
      <c r="Z279" s="56"/>
    </row>
    <row r="280" spans="1:26" x14ac:dyDescent="0.2">
      <c r="A280" s="56"/>
      <c r="B280" s="56"/>
      <c r="C280" s="56"/>
      <c r="D280" s="56"/>
      <c r="E280" s="56"/>
      <c r="F280" s="56"/>
      <c r="G280" s="56"/>
      <c r="H280" s="56"/>
      <c r="I280" s="56"/>
      <c r="J280" s="56"/>
      <c r="K280" s="56"/>
      <c r="L280" s="56"/>
      <c r="M280" s="56"/>
      <c r="N280" s="56"/>
      <c r="O280" s="56"/>
      <c r="P280" s="56"/>
      <c r="Q280" s="56"/>
      <c r="R280" s="56"/>
      <c r="S280" s="56"/>
      <c r="T280" s="56"/>
      <c r="U280" s="56"/>
      <c r="V280" s="56"/>
      <c r="W280" s="56"/>
      <c r="X280" s="56"/>
      <c r="Y280" s="56"/>
      <c r="Z280" s="56"/>
    </row>
    <row r="281" spans="1:26" x14ac:dyDescent="0.2">
      <c r="A281" s="56"/>
      <c r="B281" s="56"/>
      <c r="C281" s="56"/>
      <c r="D281" s="56"/>
      <c r="E281" s="56"/>
      <c r="F281" s="56"/>
      <c r="G281" s="56"/>
      <c r="H281" s="56"/>
      <c r="I281" s="56"/>
      <c r="J281" s="56"/>
      <c r="K281" s="56"/>
      <c r="L281" s="56"/>
      <c r="M281" s="56"/>
      <c r="N281" s="56"/>
      <c r="O281" s="56"/>
      <c r="P281" s="56"/>
      <c r="Q281" s="56"/>
      <c r="R281" s="56"/>
      <c r="S281" s="56"/>
      <c r="T281" s="56"/>
      <c r="U281" s="56"/>
      <c r="V281" s="56"/>
      <c r="W281" s="56"/>
      <c r="X281" s="56"/>
      <c r="Y281" s="56"/>
      <c r="Z281" s="56"/>
    </row>
    <row r="282" spans="1:26" x14ac:dyDescent="0.2">
      <c r="A282" s="56"/>
      <c r="B282" s="56"/>
      <c r="C282" s="56"/>
      <c r="D282" s="56"/>
      <c r="E282" s="56"/>
      <c r="F282" s="56"/>
      <c r="G282" s="56"/>
      <c r="H282" s="56"/>
      <c r="I282" s="56"/>
      <c r="J282" s="56"/>
      <c r="K282" s="56"/>
      <c r="L282" s="56"/>
      <c r="M282" s="56"/>
      <c r="N282" s="56"/>
      <c r="O282" s="56"/>
      <c r="P282" s="56"/>
      <c r="Q282" s="56"/>
      <c r="R282" s="56"/>
      <c r="S282" s="56"/>
      <c r="T282" s="56"/>
      <c r="U282" s="56"/>
      <c r="V282" s="56"/>
      <c r="W282" s="56"/>
      <c r="X282" s="56"/>
      <c r="Y282" s="56"/>
      <c r="Z282" s="56"/>
    </row>
    <row r="283" spans="1:26" x14ac:dyDescent="0.2">
      <c r="A283" s="56"/>
      <c r="B283" s="56"/>
      <c r="C283" s="56"/>
      <c r="D283" s="56"/>
      <c r="E283" s="56"/>
      <c r="F283" s="56"/>
      <c r="G283" s="56"/>
      <c r="H283" s="56"/>
      <c r="I283" s="56"/>
      <c r="J283" s="56"/>
      <c r="K283" s="56"/>
      <c r="L283" s="56"/>
      <c r="M283" s="56"/>
      <c r="N283" s="56"/>
      <c r="O283" s="56"/>
      <c r="P283" s="56"/>
      <c r="Q283" s="56"/>
      <c r="R283" s="56"/>
      <c r="S283" s="56"/>
      <c r="T283" s="56"/>
      <c r="U283" s="56"/>
      <c r="V283" s="56"/>
      <c r="W283" s="56"/>
      <c r="X283" s="56"/>
      <c r="Y283" s="56"/>
      <c r="Z283" s="56"/>
    </row>
    <row r="284" spans="1:26" x14ac:dyDescent="0.2">
      <c r="A284" s="56"/>
      <c r="B284" s="56"/>
      <c r="C284" s="56"/>
      <c r="D284" s="56"/>
      <c r="E284" s="56"/>
      <c r="F284" s="56"/>
      <c r="G284" s="56"/>
      <c r="H284" s="56"/>
      <c r="I284" s="56"/>
      <c r="J284" s="56"/>
      <c r="K284" s="56"/>
      <c r="L284" s="56"/>
      <c r="M284" s="56"/>
      <c r="N284" s="56"/>
      <c r="O284" s="56"/>
      <c r="P284" s="56"/>
      <c r="Q284" s="56"/>
      <c r="R284" s="56"/>
      <c r="S284" s="56"/>
      <c r="T284" s="56"/>
      <c r="U284" s="56"/>
      <c r="V284" s="56"/>
      <c r="W284" s="56"/>
      <c r="X284" s="56"/>
      <c r="Y284" s="56"/>
      <c r="Z284" s="56"/>
    </row>
    <row r="285" spans="1:26" x14ac:dyDescent="0.2">
      <c r="A285" s="56"/>
      <c r="B285" s="56"/>
      <c r="C285" s="56"/>
      <c r="D285" s="56"/>
      <c r="E285" s="56"/>
      <c r="F285" s="56"/>
      <c r="G285" s="56"/>
      <c r="H285" s="56"/>
      <c r="I285" s="56"/>
      <c r="J285" s="56"/>
      <c r="K285" s="56"/>
      <c r="L285" s="56"/>
      <c r="M285" s="56"/>
      <c r="N285" s="56"/>
      <c r="O285" s="56"/>
      <c r="P285" s="56"/>
      <c r="Q285" s="56"/>
      <c r="R285" s="56"/>
      <c r="S285" s="56"/>
      <c r="T285" s="56"/>
      <c r="U285" s="56"/>
      <c r="V285" s="56"/>
      <c r="W285" s="56"/>
      <c r="X285" s="56"/>
      <c r="Y285" s="56"/>
      <c r="Z285" s="56"/>
    </row>
    <row r="286" spans="1:26" x14ac:dyDescent="0.2">
      <c r="A286" s="56"/>
      <c r="B286" s="56"/>
      <c r="C286" s="56"/>
      <c r="D286" s="56"/>
      <c r="E286" s="56"/>
      <c r="F286" s="56"/>
      <c r="G286" s="56"/>
      <c r="H286" s="56"/>
      <c r="I286" s="56"/>
      <c r="J286" s="56"/>
      <c r="K286" s="56"/>
      <c r="L286" s="56"/>
      <c r="M286" s="56"/>
      <c r="N286" s="56"/>
      <c r="O286" s="56"/>
      <c r="P286" s="56"/>
      <c r="Q286" s="56"/>
      <c r="R286" s="56"/>
      <c r="S286" s="56"/>
      <c r="T286" s="56"/>
      <c r="U286" s="56"/>
      <c r="V286" s="56"/>
      <c r="W286" s="56"/>
      <c r="X286" s="56"/>
      <c r="Y286" s="56"/>
      <c r="Z286" s="56"/>
    </row>
    <row r="287" spans="1:26" x14ac:dyDescent="0.2">
      <c r="A287" s="56"/>
      <c r="B287" s="56"/>
      <c r="C287" s="56"/>
      <c r="D287" s="56"/>
      <c r="E287" s="56"/>
      <c r="F287" s="56"/>
      <c r="G287" s="56"/>
      <c r="H287" s="56"/>
      <c r="I287" s="56"/>
      <c r="J287" s="56"/>
      <c r="K287" s="56"/>
      <c r="L287" s="56"/>
      <c r="M287" s="56"/>
      <c r="N287" s="56"/>
      <c r="O287" s="56"/>
      <c r="P287" s="56"/>
      <c r="Q287" s="56"/>
      <c r="R287" s="56"/>
      <c r="S287" s="56"/>
      <c r="T287" s="56"/>
      <c r="U287" s="56"/>
      <c r="V287" s="56"/>
      <c r="W287" s="56"/>
      <c r="X287" s="56"/>
      <c r="Y287" s="56"/>
      <c r="Z287" s="56"/>
    </row>
    <row r="288" spans="1:26" x14ac:dyDescent="0.2">
      <c r="A288" s="56"/>
      <c r="B288" s="56"/>
      <c r="C288" s="56"/>
      <c r="D288" s="56"/>
      <c r="E288" s="56"/>
      <c r="F288" s="56"/>
      <c r="G288" s="56"/>
      <c r="H288" s="56"/>
      <c r="I288" s="56"/>
      <c r="J288" s="56"/>
      <c r="K288" s="56"/>
      <c r="L288" s="56"/>
      <c r="M288" s="56"/>
      <c r="N288" s="56"/>
      <c r="O288" s="56"/>
      <c r="P288" s="56"/>
      <c r="Q288" s="56"/>
      <c r="R288" s="56"/>
      <c r="S288" s="56"/>
      <c r="T288" s="56"/>
      <c r="U288" s="56"/>
      <c r="V288" s="56"/>
      <c r="W288" s="56"/>
      <c r="X288" s="56"/>
      <c r="Y288" s="56"/>
      <c r="Z288" s="56"/>
    </row>
    <row r="289" spans="1:26" x14ac:dyDescent="0.2">
      <c r="A289" s="56"/>
      <c r="B289" s="56"/>
      <c r="C289" s="56"/>
      <c r="D289" s="56"/>
      <c r="E289" s="56"/>
      <c r="F289" s="56"/>
      <c r="G289" s="56"/>
      <c r="H289" s="56"/>
      <c r="I289" s="56"/>
      <c r="J289" s="56"/>
      <c r="K289" s="56"/>
      <c r="L289" s="56"/>
      <c r="M289" s="56"/>
      <c r="N289" s="56"/>
      <c r="O289" s="56"/>
      <c r="P289" s="56"/>
      <c r="Q289" s="56"/>
      <c r="R289" s="56"/>
      <c r="S289" s="56"/>
      <c r="T289" s="56"/>
      <c r="U289" s="56"/>
      <c r="V289" s="56"/>
      <c r="W289" s="56"/>
      <c r="X289" s="56"/>
      <c r="Y289" s="56"/>
      <c r="Z289" s="56"/>
    </row>
    <row r="290" spans="1:26" x14ac:dyDescent="0.2">
      <c r="A290" s="56"/>
      <c r="B290" s="56"/>
      <c r="C290" s="56"/>
      <c r="D290" s="56"/>
      <c r="E290" s="56"/>
      <c r="F290" s="56"/>
      <c r="G290" s="56"/>
      <c r="H290" s="56"/>
      <c r="I290" s="56"/>
      <c r="J290" s="56"/>
      <c r="K290" s="56"/>
      <c r="L290" s="56"/>
      <c r="M290" s="56"/>
      <c r="N290" s="56"/>
      <c r="O290" s="56"/>
      <c r="P290" s="56"/>
      <c r="Q290" s="56"/>
      <c r="R290" s="56"/>
      <c r="S290" s="56"/>
      <c r="T290" s="56"/>
      <c r="U290" s="56"/>
      <c r="V290" s="56"/>
      <c r="W290" s="56"/>
      <c r="X290" s="56"/>
      <c r="Y290" s="56"/>
      <c r="Z290" s="56"/>
    </row>
    <row r="291" spans="1:26" x14ac:dyDescent="0.2">
      <c r="A291" s="56"/>
      <c r="B291" s="56"/>
      <c r="C291" s="56"/>
      <c r="D291" s="56"/>
      <c r="E291" s="56"/>
      <c r="F291" s="56"/>
      <c r="G291" s="56"/>
      <c r="H291" s="56"/>
      <c r="I291" s="56"/>
      <c r="J291" s="56"/>
      <c r="K291" s="56"/>
      <c r="L291" s="56"/>
      <c r="M291" s="56"/>
      <c r="N291" s="56"/>
      <c r="O291" s="56"/>
      <c r="P291" s="56"/>
      <c r="Q291" s="56"/>
      <c r="R291" s="56"/>
      <c r="S291" s="56"/>
      <c r="T291" s="56"/>
      <c r="U291" s="56"/>
      <c r="V291" s="56"/>
      <c r="W291" s="56"/>
      <c r="X291" s="56"/>
      <c r="Y291" s="56"/>
      <c r="Z291" s="56"/>
    </row>
    <row r="292" spans="1:26" x14ac:dyDescent="0.2">
      <c r="A292" s="56"/>
      <c r="B292" s="56"/>
      <c r="C292" s="56"/>
      <c r="D292" s="56"/>
      <c r="E292" s="56"/>
      <c r="F292" s="56"/>
      <c r="G292" s="56"/>
      <c r="H292" s="56"/>
      <c r="I292" s="56"/>
      <c r="J292" s="56"/>
      <c r="K292" s="56"/>
      <c r="L292" s="56"/>
      <c r="M292" s="56"/>
      <c r="N292" s="56"/>
      <c r="O292" s="56"/>
      <c r="P292" s="56"/>
      <c r="Q292" s="56"/>
      <c r="R292" s="56"/>
      <c r="S292" s="56"/>
      <c r="T292" s="56"/>
      <c r="U292" s="56"/>
      <c r="V292" s="56"/>
      <c r="W292" s="56"/>
      <c r="X292" s="56"/>
      <c r="Y292" s="56"/>
      <c r="Z292" s="56"/>
    </row>
    <row r="293" spans="1:26" x14ac:dyDescent="0.2">
      <c r="A293" s="56"/>
      <c r="B293" s="56"/>
      <c r="C293" s="56"/>
      <c r="D293" s="56"/>
      <c r="E293" s="56"/>
      <c r="F293" s="56"/>
      <c r="G293" s="56"/>
      <c r="H293" s="56"/>
      <c r="I293" s="56"/>
      <c r="J293" s="56"/>
      <c r="K293" s="56"/>
      <c r="L293" s="56"/>
      <c r="M293" s="56"/>
      <c r="N293" s="56"/>
      <c r="O293" s="56"/>
      <c r="P293" s="56"/>
      <c r="Q293" s="56"/>
      <c r="R293" s="56"/>
      <c r="S293" s="56"/>
      <c r="T293" s="56"/>
      <c r="U293" s="56"/>
      <c r="V293" s="56"/>
      <c r="W293" s="56"/>
      <c r="X293" s="56"/>
      <c r="Y293" s="56"/>
      <c r="Z293" s="56"/>
    </row>
    <row r="294" spans="1:26" x14ac:dyDescent="0.2">
      <c r="A294" s="56"/>
      <c r="B294" s="56"/>
      <c r="C294" s="56"/>
      <c r="D294" s="56"/>
      <c r="E294" s="56"/>
      <c r="F294" s="56"/>
      <c r="G294" s="56"/>
      <c r="H294" s="56"/>
      <c r="I294" s="56"/>
      <c r="J294" s="56"/>
      <c r="K294" s="56"/>
      <c r="L294" s="56"/>
      <c r="M294" s="56"/>
      <c r="N294" s="56"/>
      <c r="O294" s="56"/>
      <c r="P294" s="56"/>
      <c r="Q294" s="56"/>
      <c r="R294" s="56"/>
      <c r="S294" s="56"/>
      <c r="T294" s="56"/>
      <c r="U294" s="56"/>
      <c r="V294" s="56"/>
      <c r="W294" s="56"/>
      <c r="X294" s="56"/>
      <c r="Y294" s="56"/>
      <c r="Z294" s="56"/>
    </row>
    <row r="295" spans="1:26" x14ac:dyDescent="0.2">
      <c r="A295" s="56"/>
      <c r="B295" s="56"/>
      <c r="C295" s="56"/>
      <c r="D295" s="56"/>
      <c r="E295" s="56"/>
      <c r="F295" s="56"/>
      <c r="G295" s="56"/>
      <c r="H295" s="56"/>
      <c r="I295" s="56"/>
      <c r="J295" s="56"/>
      <c r="K295" s="56"/>
      <c r="L295" s="56"/>
      <c r="M295" s="56"/>
      <c r="N295" s="56"/>
      <c r="O295" s="56"/>
      <c r="P295" s="56"/>
      <c r="Q295" s="56"/>
      <c r="R295" s="56"/>
      <c r="S295" s="56"/>
      <c r="T295" s="56"/>
      <c r="U295" s="56"/>
      <c r="V295" s="56"/>
      <c r="W295" s="56"/>
      <c r="X295" s="56"/>
      <c r="Y295" s="56"/>
      <c r="Z295" s="56"/>
    </row>
    <row r="296" spans="1:26" x14ac:dyDescent="0.2">
      <c r="A296" s="56"/>
      <c r="B296" s="56"/>
      <c r="C296" s="56"/>
      <c r="D296" s="56"/>
      <c r="E296" s="56"/>
      <c r="F296" s="56"/>
      <c r="G296" s="56"/>
      <c r="H296" s="56"/>
      <c r="I296" s="56"/>
      <c r="J296" s="56"/>
      <c r="K296" s="56"/>
      <c r="L296" s="56"/>
      <c r="M296" s="56"/>
      <c r="N296" s="56"/>
      <c r="O296" s="56"/>
      <c r="P296" s="56"/>
      <c r="Q296" s="56"/>
      <c r="R296" s="56"/>
      <c r="S296" s="56"/>
      <c r="T296" s="56"/>
      <c r="U296" s="56"/>
      <c r="V296" s="56"/>
      <c r="W296" s="56"/>
      <c r="X296" s="56"/>
      <c r="Y296" s="56"/>
      <c r="Z296" s="56"/>
    </row>
    <row r="297" spans="1:26" x14ac:dyDescent="0.2">
      <c r="A297" s="56"/>
      <c r="B297" s="56"/>
      <c r="C297" s="56"/>
      <c r="D297" s="56"/>
      <c r="E297" s="56"/>
      <c r="F297" s="56"/>
      <c r="G297" s="56"/>
      <c r="H297" s="56"/>
      <c r="I297" s="56"/>
      <c r="J297" s="56"/>
      <c r="K297" s="56"/>
      <c r="L297" s="56"/>
      <c r="M297" s="56"/>
      <c r="N297" s="56"/>
      <c r="O297" s="56"/>
      <c r="P297" s="56"/>
      <c r="Q297" s="56"/>
      <c r="R297" s="56"/>
      <c r="S297" s="56"/>
      <c r="T297" s="56"/>
      <c r="U297" s="56"/>
      <c r="V297" s="56"/>
      <c r="W297" s="56"/>
      <c r="X297" s="56"/>
      <c r="Y297" s="56"/>
      <c r="Z297" s="56"/>
    </row>
    <row r="298" spans="1:26" x14ac:dyDescent="0.2">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row>
    <row r="299" spans="1:26" x14ac:dyDescent="0.2">
      <c r="A299" s="56"/>
      <c r="B299" s="56"/>
      <c r="C299" s="56"/>
      <c r="D299" s="56"/>
      <c r="E299" s="56"/>
      <c r="F299" s="56"/>
      <c r="G299" s="56"/>
      <c r="H299" s="56"/>
      <c r="I299" s="56"/>
      <c r="J299" s="56"/>
      <c r="K299" s="56"/>
      <c r="L299" s="56"/>
      <c r="M299" s="56"/>
      <c r="N299" s="56"/>
      <c r="O299" s="56"/>
      <c r="P299" s="56"/>
      <c r="Q299" s="56"/>
      <c r="R299" s="56"/>
      <c r="S299" s="56"/>
      <c r="T299" s="56"/>
      <c r="U299" s="56"/>
      <c r="V299" s="56"/>
      <c r="W299" s="56"/>
      <c r="X299" s="56"/>
      <c r="Y299" s="56"/>
      <c r="Z299" s="56"/>
    </row>
    <row r="300" spans="1:26" x14ac:dyDescent="0.2">
      <c r="A300" s="56"/>
      <c r="B300" s="56"/>
      <c r="C300" s="56"/>
      <c r="D300" s="56"/>
      <c r="E300" s="56"/>
      <c r="F300" s="56"/>
      <c r="G300" s="56"/>
      <c r="H300" s="56"/>
      <c r="I300" s="56"/>
      <c r="J300" s="56"/>
      <c r="K300" s="56"/>
      <c r="L300" s="56"/>
      <c r="M300" s="56"/>
      <c r="N300" s="56"/>
      <c r="O300" s="56"/>
      <c r="P300" s="56"/>
      <c r="Q300" s="56"/>
      <c r="R300" s="56"/>
      <c r="S300" s="56"/>
      <c r="T300" s="56"/>
      <c r="U300" s="56"/>
      <c r="V300" s="56"/>
      <c r="W300" s="56"/>
      <c r="X300" s="56"/>
      <c r="Y300" s="56"/>
      <c r="Z300" s="56"/>
    </row>
    <row r="301" spans="1:26" x14ac:dyDescent="0.2">
      <c r="A301" s="56"/>
      <c r="B301" s="56"/>
      <c r="C301" s="56"/>
      <c r="D301" s="56"/>
      <c r="E301" s="56"/>
      <c r="F301" s="56"/>
      <c r="G301" s="56"/>
      <c r="H301" s="56"/>
      <c r="I301" s="56"/>
      <c r="J301" s="56"/>
      <c r="K301" s="56"/>
      <c r="L301" s="56"/>
      <c r="M301" s="56"/>
      <c r="N301" s="56"/>
      <c r="O301" s="56"/>
      <c r="P301" s="56"/>
      <c r="Q301" s="56"/>
      <c r="R301" s="56"/>
      <c r="S301" s="56"/>
      <c r="T301" s="56"/>
      <c r="U301" s="56"/>
      <c r="V301" s="56"/>
      <c r="W301" s="56"/>
      <c r="X301" s="56"/>
      <c r="Y301" s="56"/>
      <c r="Z301" s="56"/>
    </row>
    <row r="302" spans="1:26" x14ac:dyDescent="0.2">
      <c r="A302" s="56"/>
      <c r="B302" s="56"/>
      <c r="C302" s="56"/>
      <c r="D302" s="56"/>
      <c r="E302" s="56"/>
      <c r="F302" s="56"/>
      <c r="G302" s="56"/>
      <c r="H302" s="56"/>
      <c r="I302" s="56"/>
      <c r="J302" s="56"/>
      <c r="K302" s="56"/>
      <c r="L302" s="56"/>
      <c r="M302" s="56"/>
      <c r="N302" s="56"/>
      <c r="O302" s="56"/>
      <c r="P302" s="56"/>
      <c r="Q302" s="56"/>
      <c r="R302" s="56"/>
      <c r="S302" s="56"/>
      <c r="T302" s="56"/>
      <c r="U302" s="56"/>
      <c r="V302" s="56"/>
      <c r="W302" s="56"/>
      <c r="X302" s="56"/>
      <c r="Y302" s="56"/>
      <c r="Z302" s="56"/>
    </row>
    <row r="303" spans="1:26" x14ac:dyDescent="0.2">
      <c r="A303" s="56"/>
      <c r="B303" s="56"/>
      <c r="C303" s="56"/>
      <c r="D303" s="56"/>
      <c r="E303" s="56"/>
      <c r="F303" s="56"/>
      <c r="G303" s="56"/>
      <c r="H303" s="56"/>
      <c r="I303" s="56"/>
      <c r="J303" s="56"/>
      <c r="K303" s="56"/>
      <c r="L303" s="56"/>
      <c r="M303" s="56"/>
      <c r="N303" s="56"/>
      <c r="O303" s="56"/>
      <c r="P303" s="56"/>
      <c r="Q303" s="56"/>
      <c r="R303" s="56"/>
      <c r="S303" s="56"/>
      <c r="T303" s="56"/>
      <c r="U303" s="56"/>
      <c r="V303" s="56"/>
      <c r="W303" s="56"/>
      <c r="X303" s="56"/>
      <c r="Y303" s="56"/>
      <c r="Z303" s="56"/>
    </row>
    <row r="304" spans="1:26" x14ac:dyDescent="0.2">
      <c r="A304" s="56"/>
      <c r="B304" s="56"/>
      <c r="C304" s="56"/>
      <c r="D304" s="56"/>
      <c r="E304" s="56"/>
      <c r="F304" s="56"/>
      <c r="G304" s="56"/>
      <c r="H304" s="56"/>
      <c r="I304" s="56"/>
      <c r="J304" s="56"/>
      <c r="K304" s="56"/>
      <c r="L304" s="56"/>
      <c r="M304" s="56"/>
      <c r="N304" s="56"/>
      <c r="O304" s="56"/>
      <c r="P304" s="56"/>
      <c r="Q304" s="56"/>
      <c r="R304" s="56"/>
      <c r="S304" s="56"/>
      <c r="T304" s="56"/>
      <c r="U304" s="56"/>
      <c r="V304" s="56"/>
      <c r="W304" s="56"/>
      <c r="X304" s="56"/>
      <c r="Y304" s="56"/>
      <c r="Z304" s="56"/>
    </row>
    <row r="305" spans="1:26" x14ac:dyDescent="0.2">
      <c r="A305" s="56"/>
      <c r="B305" s="56"/>
      <c r="C305" s="56"/>
      <c r="D305" s="56"/>
      <c r="E305" s="56"/>
      <c r="F305" s="56"/>
      <c r="G305" s="56"/>
      <c r="H305" s="56"/>
      <c r="I305" s="56"/>
      <c r="J305" s="56"/>
      <c r="K305" s="56"/>
      <c r="L305" s="56"/>
      <c r="M305" s="56"/>
      <c r="N305" s="56"/>
      <c r="O305" s="56"/>
      <c r="P305" s="56"/>
      <c r="Q305" s="56"/>
      <c r="R305" s="56"/>
      <c r="S305" s="56"/>
      <c r="T305" s="56"/>
      <c r="U305" s="56"/>
      <c r="V305" s="56"/>
      <c r="W305" s="56"/>
      <c r="X305" s="56"/>
      <c r="Y305" s="56"/>
      <c r="Z305" s="56"/>
    </row>
    <row r="306" spans="1:26" x14ac:dyDescent="0.2">
      <c r="A306" s="56"/>
      <c r="B306" s="56"/>
      <c r="C306" s="56"/>
      <c r="D306" s="56"/>
      <c r="E306" s="56"/>
      <c r="F306" s="56"/>
      <c r="G306" s="56"/>
      <c r="H306" s="56"/>
      <c r="I306" s="56"/>
      <c r="J306" s="56"/>
      <c r="K306" s="56"/>
      <c r="L306" s="56"/>
      <c r="M306" s="56"/>
      <c r="N306" s="56"/>
      <c r="O306" s="56"/>
      <c r="P306" s="56"/>
      <c r="Q306" s="56"/>
      <c r="R306" s="56"/>
      <c r="S306" s="56"/>
      <c r="T306" s="56"/>
      <c r="U306" s="56"/>
      <c r="V306" s="56"/>
      <c r="W306" s="56"/>
      <c r="X306" s="56"/>
      <c r="Y306" s="56"/>
      <c r="Z306" s="56"/>
    </row>
    <row r="307" spans="1:26" x14ac:dyDescent="0.2">
      <c r="A307" s="56"/>
      <c r="B307" s="56"/>
      <c r="C307" s="56"/>
      <c r="D307" s="56"/>
      <c r="E307" s="56"/>
      <c r="F307" s="56"/>
      <c r="G307" s="56"/>
      <c r="H307" s="56"/>
      <c r="I307" s="56"/>
      <c r="J307" s="56"/>
      <c r="K307" s="56"/>
      <c r="L307" s="56"/>
      <c r="M307" s="56"/>
      <c r="N307" s="56"/>
      <c r="O307" s="56"/>
      <c r="P307" s="56"/>
      <c r="Q307" s="56"/>
      <c r="R307" s="56"/>
      <c r="S307" s="56"/>
      <c r="T307" s="56"/>
      <c r="U307" s="56"/>
      <c r="V307" s="56"/>
      <c r="W307" s="56"/>
      <c r="X307" s="56"/>
      <c r="Y307" s="56"/>
      <c r="Z307" s="56"/>
    </row>
    <row r="308" spans="1:26" x14ac:dyDescent="0.2">
      <c r="A308" s="56"/>
      <c r="B308" s="56"/>
      <c r="C308" s="56"/>
      <c r="D308" s="56"/>
      <c r="E308" s="56"/>
      <c r="F308" s="56"/>
      <c r="G308" s="56"/>
      <c r="H308" s="56"/>
      <c r="I308" s="56"/>
      <c r="J308" s="56"/>
      <c r="K308" s="56"/>
      <c r="L308" s="56"/>
      <c r="M308" s="56"/>
      <c r="N308" s="56"/>
      <c r="O308" s="56"/>
      <c r="P308" s="56"/>
      <c r="Q308" s="56"/>
      <c r="R308" s="56"/>
      <c r="S308" s="56"/>
      <c r="T308" s="56"/>
      <c r="U308" s="56"/>
      <c r="V308" s="56"/>
      <c r="W308" s="56"/>
      <c r="X308" s="56"/>
      <c r="Y308" s="56"/>
      <c r="Z308" s="56"/>
    </row>
    <row r="309" spans="1:26" x14ac:dyDescent="0.2">
      <c r="A309" s="56"/>
      <c r="B309" s="56"/>
      <c r="C309" s="56"/>
      <c r="D309" s="56"/>
      <c r="E309" s="56"/>
      <c r="F309" s="56"/>
      <c r="G309" s="56"/>
      <c r="H309" s="56"/>
      <c r="I309" s="56"/>
      <c r="J309" s="56"/>
      <c r="K309" s="56"/>
      <c r="L309" s="56"/>
      <c r="M309" s="56"/>
      <c r="N309" s="56"/>
      <c r="O309" s="56"/>
      <c r="P309" s="56"/>
      <c r="Q309" s="56"/>
      <c r="R309" s="56"/>
      <c r="S309" s="56"/>
      <c r="T309" s="56"/>
      <c r="U309" s="56"/>
      <c r="V309" s="56"/>
      <c r="W309" s="56"/>
      <c r="X309" s="56"/>
      <c r="Y309" s="56"/>
      <c r="Z309" s="56"/>
    </row>
    <row r="310" spans="1:26" x14ac:dyDescent="0.2">
      <c r="A310" s="56"/>
      <c r="B310" s="56"/>
      <c r="C310" s="56"/>
      <c r="D310" s="56"/>
      <c r="E310" s="56"/>
      <c r="F310" s="56"/>
      <c r="G310" s="56"/>
      <c r="H310" s="56"/>
      <c r="I310" s="56"/>
      <c r="J310" s="56"/>
      <c r="K310" s="56"/>
      <c r="L310" s="56"/>
      <c r="M310" s="56"/>
      <c r="N310" s="56"/>
      <c r="O310" s="56"/>
      <c r="P310" s="56"/>
      <c r="Q310" s="56"/>
      <c r="R310" s="56"/>
      <c r="S310" s="56"/>
      <c r="T310" s="56"/>
      <c r="U310" s="56"/>
      <c r="V310" s="56"/>
      <c r="W310" s="56"/>
      <c r="X310" s="56"/>
      <c r="Y310" s="56"/>
      <c r="Z310" s="56"/>
    </row>
    <row r="311" spans="1:26" x14ac:dyDescent="0.2">
      <c r="A311" s="56"/>
      <c r="B311" s="56"/>
      <c r="C311" s="56"/>
      <c r="D311" s="56"/>
      <c r="E311" s="56"/>
      <c r="F311" s="56"/>
      <c r="G311" s="56"/>
      <c r="H311" s="56"/>
      <c r="I311" s="56"/>
      <c r="J311" s="56"/>
      <c r="K311" s="56"/>
      <c r="L311" s="56"/>
      <c r="M311" s="56"/>
      <c r="N311" s="56"/>
      <c r="O311" s="56"/>
      <c r="P311" s="56"/>
      <c r="Q311" s="56"/>
      <c r="R311" s="56"/>
      <c r="S311" s="56"/>
      <c r="T311" s="56"/>
      <c r="U311" s="56"/>
      <c r="V311" s="56"/>
      <c r="W311" s="56"/>
      <c r="X311" s="56"/>
      <c r="Y311" s="56"/>
      <c r="Z311" s="56"/>
    </row>
    <row r="312" spans="1:26" x14ac:dyDescent="0.2">
      <c r="A312" s="56"/>
      <c r="B312" s="56"/>
      <c r="C312" s="56"/>
      <c r="D312" s="56"/>
      <c r="E312" s="56"/>
      <c r="F312" s="56"/>
      <c r="G312" s="56"/>
      <c r="H312" s="56"/>
      <c r="I312" s="56"/>
      <c r="J312" s="56"/>
      <c r="K312" s="56"/>
      <c r="L312" s="56"/>
      <c r="M312" s="56"/>
      <c r="N312" s="56"/>
      <c r="O312" s="56"/>
      <c r="P312" s="56"/>
      <c r="Q312" s="56"/>
      <c r="R312" s="56"/>
      <c r="S312" s="56"/>
      <c r="T312" s="56"/>
      <c r="U312" s="56"/>
      <c r="V312" s="56"/>
      <c r="W312" s="56"/>
      <c r="X312" s="56"/>
      <c r="Y312" s="56"/>
      <c r="Z312" s="56"/>
    </row>
    <row r="313" spans="1:26" x14ac:dyDescent="0.2">
      <c r="A313" s="56"/>
      <c r="B313" s="56"/>
      <c r="C313" s="56"/>
      <c r="D313" s="56"/>
      <c r="E313" s="56"/>
      <c r="F313" s="56"/>
      <c r="G313" s="56"/>
      <c r="H313" s="56"/>
      <c r="I313" s="56"/>
      <c r="J313" s="56"/>
      <c r="K313" s="56"/>
      <c r="L313" s="56"/>
      <c r="M313" s="56"/>
      <c r="N313" s="56"/>
      <c r="O313" s="56"/>
      <c r="P313" s="56"/>
      <c r="Q313" s="56"/>
      <c r="R313" s="56"/>
      <c r="S313" s="56"/>
      <c r="T313" s="56"/>
      <c r="U313" s="56"/>
      <c r="V313" s="56"/>
      <c r="W313" s="56"/>
      <c r="X313" s="56"/>
      <c r="Y313" s="56"/>
      <c r="Z313" s="56"/>
    </row>
    <row r="314" spans="1:26" x14ac:dyDescent="0.2">
      <c r="A314" s="56"/>
      <c r="B314" s="56"/>
      <c r="C314" s="56"/>
      <c r="D314" s="56"/>
      <c r="E314" s="56"/>
      <c r="F314" s="56"/>
      <c r="G314" s="56"/>
      <c r="H314" s="56"/>
      <c r="I314" s="56"/>
      <c r="J314" s="56"/>
      <c r="K314" s="56"/>
      <c r="L314" s="56"/>
      <c r="M314" s="56"/>
      <c r="N314" s="56"/>
      <c r="O314" s="56"/>
      <c r="P314" s="56"/>
      <c r="Q314" s="56"/>
      <c r="R314" s="56"/>
      <c r="S314" s="56"/>
      <c r="T314" s="56"/>
      <c r="U314" s="56"/>
      <c r="V314" s="56"/>
      <c r="W314" s="56"/>
      <c r="X314" s="56"/>
      <c r="Y314" s="56"/>
      <c r="Z314" s="56"/>
    </row>
    <row r="315" spans="1:26" x14ac:dyDescent="0.2">
      <c r="A315" s="56"/>
      <c r="B315" s="56"/>
      <c r="C315" s="56"/>
      <c r="D315" s="56"/>
      <c r="E315" s="56"/>
      <c r="F315" s="56"/>
      <c r="G315" s="56"/>
      <c r="H315" s="56"/>
      <c r="I315" s="56"/>
      <c r="J315" s="56"/>
      <c r="K315" s="56"/>
      <c r="L315" s="56"/>
      <c r="M315" s="56"/>
      <c r="N315" s="56"/>
      <c r="O315" s="56"/>
      <c r="P315" s="56"/>
      <c r="Q315" s="56"/>
      <c r="R315" s="56"/>
      <c r="S315" s="56"/>
      <c r="T315" s="56"/>
      <c r="U315" s="56"/>
      <c r="V315" s="56"/>
      <c r="W315" s="56"/>
      <c r="X315" s="56"/>
      <c r="Y315" s="56"/>
      <c r="Z315" s="56"/>
    </row>
    <row r="316" spans="1:26" x14ac:dyDescent="0.2">
      <c r="A316" s="56"/>
      <c r="B316" s="56"/>
      <c r="C316" s="56"/>
      <c r="D316" s="56"/>
      <c r="E316" s="56"/>
      <c r="F316" s="56"/>
      <c r="G316" s="56"/>
      <c r="H316" s="56"/>
      <c r="I316" s="56"/>
      <c r="J316" s="56"/>
      <c r="K316" s="56"/>
      <c r="L316" s="56"/>
      <c r="M316" s="56"/>
      <c r="N316" s="56"/>
      <c r="O316" s="56"/>
      <c r="P316" s="56"/>
      <c r="Q316" s="56"/>
      <c r="R316" s="56"/>
      <c r="S316" s="56"/>
      <c r="T316" s="56"/>
      <c r="U316" s="56"/>
      <c r="V316" s="56"/>
      <c r="W316" s="56"/>
      <c r="X316" s="56"/>
      <c r="Y316" s="56"/>
      <c r="Z316" s="56"/>
    </row>
    <row r="317" spans="1:26" x14ac:dyDescent="0.2">
      <c r="A317" s="56"/>
      <c r="B317" s="56"/>
      <c r="C317" s="56"/>
      <c r="D317" s="56"/>
      <c r="E317" s="56"/>
      <c r="F317" s="56"/>
      <c r="G317" s="56"/>
      <c r="H317" s="56"/>
      <c r="I317" s="56"/>
      <c r="J317" s="56"/>
      <c r="K317" s="56"/>
      <c r="L317" s="56"/>
      <c r="M317" s="56"/>
      <c r="N317" s="56"/>
      <c r="O317" s="56"/>
      <c r="P317" s="56"/>
      <c r="Q317" s="56"/>
      <c r="R317" s="56"/>
      <c r="S317" s="56"/>
      <c r="T317" s="56"/>
      <c r="U317" s="56"/>
      <c r="V317" s="56"/>
      <c r="W317" s="56"/>
      <c r="X317" s="56"/>
      <c r="Y317" s="56"/>
      <c r="Z317" s="56"/>
    </row>
    <row r="318" spans="1:26" x14ac:dyDescent="0.2">
      <c r="A318" s="56"/>
      <c r="B318" s="56"/>
      <c r="C318" s="56"/>
      <c r="D318" s="56"/>
      <c r="E318" s="56"/>
      <c r="F318" s="56"/>
      <c r="G318" s="56"/>
      <c r="H318" s="56"/>
      <c r="I318" s="56"/>
      <c r="J318" s="56"/>
      <c r="K318" s="56"/>
      <c r="L318" s="56"/>
      <c r="M318" s="56"/>
      <c r="N318" s="56"/>
      <c r="O318" s="56"/>
      <c r="P318" s="56"/>
      <c r="Q318" s="56"/>
      <c r="R318" s="56"/>
      <c r="S318" s="56"/>
      <c r="T318" s="56"/>
      <c r="U318" s="56"/>
      <c r="V318" s="56"/>
      <c r="W318" s="56"/>
      <c r="X318" s="56"/>
      <c r="Y318" s="56"/>
      <c r="Z318" s="56"/>
    </row>
    <row r="319" spans="1:26" x14ac:dyDescent="0.2">
      <c r="A319" s="56"/>
      <c r="B319" s="56"/>
      <c r="C319" s="56"/>
      <c r="D319" s="56"/>
      <c r="E319" s="56"/>
      <c r="F319" s="56"/>
      <c r="G319" s="56"/>
      <c r="H319" s="56"/>
      <c r="I319" s="56"/>
      <c r="J319" s="56"/>
      <c r="K319" s="56"/>
      <c r="L319" s="56"/>
      <c r="M319" s="56"/>
      <c r="N319" s="56"/>
      <c r="O319" s="56"/>
      <c r="P319" s="56"/>
      <c r="Q319" s="56"/>
      <c r="R319" s="56"/>
      <c r="S319" s="56"/>
      <c r="T319" s="56"/>
      <c r="U319" s="56"/>
      <c r="V319" s="56"/>
      <c r="W319" s="56"/>
      <c r="X319" s="56"/>
      <c r="Y319" s="56"/>
      <c r="Z319" s="56"/>
    </row>
    <row r="320" spans="1:26" x14ac:dyDescent="0.2">
      <c r="A320" s="56"/>
      <c r="B320" s="56"/>
      <c r="C320" s="56"/>
      <c r="D320" s="56"/>
      <c r="E320" s="56"/>
      <c r="F320" s="56"/>
      <c r="G320" s="56"/>
      <c r="H320" s="56"/>
      <c r="I320" s="56"/>
      <c r="J320" s="56"/>
      <c r="K320" s="56"/>
      <c r="L320" s="56"/>
      <c r="M320" s="56"/>
      <c r="N320" s="56"/>
      <c r="O320" s="56"/>
      <c r="P320" s="56"/>
      <c r="Q320" s="56"/>
      <c r="R320" s="56"/>
      <c r="S320" s="56"/>
      <c r="T320" s="56"/>
      <c r="U320" s="56"/>
      <c r="V320" s="56"/>
      <c r="W320" s="56"/>
      <c r="X320" s="56"/>
      <c r="Y320" s="56"/>
      <c r="Z320" s="56"/>
    </row>
    <row r="321" spans="1:26" x14ac:dyDescent="0.2">
      <c r="A321" s="56"/>
      <c r="B321" s="56"/>
      <c r="C321" s="56"/>
      <c r="D321" s="56"/>
      <c r="E321" s="56"/>
      <c r="F321" s="56"/>
      <c r="G321" s="56"/>
      <c r="H321" s="56"/>
      <c r="I321" s="56"/>
      <c r="J321" s="56"/>
      <c r="K321" s="56"/>
      <c r="L321" s="56"/>
      <c r="M321" s="56"/>
      <c r="N321" s="56"/>
      <c r="O321" s="56"/>
      <c r="P321" s="56"/>
      <c r="Q321" s="56"/>
      <c r="R321" s="56"/>
      <c r="S321" s="56"/>
      <c r="T321" s="56"/>
      <c r="U321" s="56"/>
      <c r="V321" s="56"/>
      <c r="W321" s="56"/>
      <c r="X321" s="56"/>
      <c r="Y321" s="56"/>
      <c r="Z321" s="56"/>
    </row>
    <row r="322" spans="1:26" x14ac:dyDescent="0.2">
      <c r="A322" s="56"/>
      <c r="B322" s="56"/>
      <c r="C322" s="56"/>
      <c r="D322" s="56"/>
      <c r="E322" s="56"/>
      <c r="F322" s="56"/>
      <c r="G322" s="56"/>
      <c r="H322" s="56"/>
      <c r="I322" s="56"/>
      <c r="J322" s="56"/>
      <c r="K322" s="56"/>
      <c r="L322" s="56"/>
      <c r="M322" s="56"/>
      <c r="N322" s="56"/>
      <c r="O322" s="56"/>
      <c r="P322" s="56"/>
      <c r="Q322" s="56"/>
      <c r="R322" s="56"/>
      <c r="S322" s="56"/>
      <c r="T322" s="56"/>
      <c r="U322" s="56"/>
      <c r="V322" s="56"/>
      <c r="W322" s="56"/>
      <c r="X322" s="56"/>
      <c r="Y322" s="56"/>
      <c r="Z322" s="56"/>
    </row>
    <row r="323" spans="1:26" x14ac:dyDescent="0.2">
      <c r="A323" s="56"/>
      <c r="B323" s="56"/>
      <c r="C323" s="56"/>
      <c r="D323" s="56"/>
      <c r="E323" s="56"/>
      <c r="F323" s="56"/>
      <c r="G323" s="56"/>
      <c r="H323" s="56"/>
      <c r="I323" s="56"/>
      <c r="J323" s="56"/>
      <c r="K323" s="56"/>
      <c r="L323" s="56"/>
      <c r="M323" s="56"/>
      <c r="N323" s="56"/>
      <c r="O323" s="56"/>
      <c r="P323" s="56"/>
      <c r="Q323" s="56"/>
      <c r="R323" s="56"/>
      <c r="S323" s="56"/>
      <c r="T323" s="56"/>
      <c r="U323" s="56"/>
      <c r="V323" s="56"/>
      <c r="W323" s="56"/>
      <c r="X323" s="56"/>
      <c r="Y323" s="56"/>
      <c r="Z323" s="56"/>
    </row>
    <row r="324" spans="1:26" x14ac:dyDescent="0.2">
      <c r="A324" s="56"/>
      <c r="B324" s="56"/>
      <c r="C324" s="56"/>
      <c r="D324" s="56"/>
      <c r="E324" s="56"/>
      <c r="F324" s="56"/>
      <c r="G324" s="56"/>
      <c r="H324" s="56"/>
      <c r="I324" s="56"/>
      <c r="J324" s="56"/>
      <c r="K324" s="56"/>
      <c r="L324" s="56"/>
      <c r="M324" s="56"/>
      <c r="N324" s="56"/>
      <c r="O324" s="56"/>
      <c r="P324" s="56"/>
      <c r="Q324" s="56"/>
      <c r="R324" s="56"/>
      <c r="S324" s="56"/>
      <c r="T324" s="56"/>
      <c r="U324" s="56"/>
      <c r="V324" s="56"/>
      <c r="W324" s="56"/>
      <c r="X324" s="56"/>
      <c r="Y324" s="56"/>
      <c r="Z324" s="56"/>
    </row>
    <row r="325" spans="1:26" x14ac:dyDescent="0.2">
      <c r="A325" s="56"/>
      <c r="B325" s="56"/>
      <c r="C325" s="56"/>
      <c r="D325" s="56"/>
      <c r="E325" s="56"/>
      <c r="F325" s="56"/>
      <c r="G325" s="56"/>
      <c r="H325" s="56"/>
      <c r="I325" s="56"/>
      <c r="J325" s="56"/>
      <c r="K325" s="56"/>
      <c r="L325" s="56"/>
      <c r="M325" s="56"/>
      <c r="N325" s="56"/>
      <c r="O325" s="56"/>
      <c r="P325" s="56"/>
      <c r="Q325" s="56"/>
      <c r="R325" s="56"/>
      <c r="S325" s="56"/>
      <c r="T325" s="56"/>
      <c r="U325" s="56"/>
      <c r="V325" s="56"/>
      <c r="W325" s="56"/>
      <c r="X325" s="56"/>
      <c r="Y325" s="56"/>
      <c r="Z325" s="56"/>
    </row>
    <row r="326" spans="1:26" x14ac:dyDescent="0.2">
      <c r="A326" s="56"/>
      <c r="B326" s="56"/>
      <c r="C326" s="56"/>
      <c r="D326" s="56"/>
      <c r="E326" s="56"/>
      <c r="F326" s="56"/>
      <c r="G326" s="56"/>
      <c r="H326" s="56"/>
      <c r="I326" s="56"/>
      <c r="J326" s="56"/>
      <c r="K326" s="56"/>
      <c r="L326" s="56"/>
      <c r="M326" s="56"/>
      <c r="N326" s="56"/>
      <c r="O326" s="56"/>
      <c r="P326" s="56"/>
      <c r="Q326" s="56"/>
      <c r="R326" s="56"/>
      <c r="S326" s="56"/>
      <c r="T326" s="56"/>
      <c r="U326" s="56"/>
      <c r="V326" s="56"/>
      <c r="W326" s="56"/>
      <c r="X326" s="56"/>
      <c r="Y326" s="56"/>
      <c r="Z326" s="56"/>
    </row>
    <row r="327" spans="1:26" x14ac:dyDescent="0.2">
      <c r="A327" s="56"/>
      <c r="B327" s="56"/>
      <c r="C327" s="56"/>
      <c r="D327" s="56"/>
      <c r="E327" s="56"/>
      <c r="F327" s="56"/>
      <c r="G327" s="56"/>
      <c r="H327" s="56"/>
      <c r="I327" s="56"/>
      <c r="J327" s="56"/>
      <c r="K327" s="56"/>
      <c r="L327" s="56"/>
      <c r="M327" s="56"/>
      <c r="N327" s="56"/>
      <c r="O327" s="56"/>
      <c r="P327" s="56"/>
      <c r="Q327" s="56"/>
      <c r="R327" s="56"/>
      <c r="S327" s="56"/>
      <c r="T327" s="56"/>
      <c r="U327" s="56"/>
      <c r="V327" s="56"/>
      <c r="W327" s="56"/>
      <c r="X327" s="56"/>
      <c r="Y327" s="56"/>
      <c r="Z327" s="56"/>
    </row>
    <row r="328" spans="1:26" x14ac:dyDescent="0.2">
      <c r="A328" s="56"/>
      <c r="B328" s="56"/>
      <c r="C328" s="56"/>
      <c r="D328" s="56"/>
      <c r="E328" s="56"/>
      <c r="F328" s="56"/>
      <c r="G328" s="56"/>
      <c r="H328" s="56"/>
      <c r="I328" s="56"/>
      <c r="J328" s="56"/>
      <c r="K328" s="56"/>
      <c r="L328" s="56"/>
      <c r="M328" s="56"/>
      <c r="N328" s="56"/>
      <c r="O328" s="56"/>
      <c r="P328" s="56"/>
      <c r="Q328" s="56"/>
      <c r="R328" s="56"/>
      <c r="S328" s="56"/>
      <c r="T328" s="56"/>
      <c r="U328" s="56"/>
      <c r="V328" s="56"/>
      <c r="W328" s="56"/>
      <c r="X328" s="56"/>
      <c r="Y328" s="56"/>
      <c r="Z328" s="56"/>
    </row>
    <row r="329" spans="1:26" x14ac:dyDescent="0.2">
      <c r="A329" s="56"/>
      <c r="B329" s="56"/>
      <c r="C329" s="56"/>
      <c r="D329" s="56"/>
      <c r="E329" s="56"/>
      <c r="F329" s="56"/>
      <c r="G329" s="56"/>
      <c r="H329" s="56"/>
      <c r="I329" s="56"/>
      <c r="J329" s="56"/>
      <c r="K329" s="56"/>
      <c r="L329" s="56"/>
      <c r="M329" s="56"/>
      <c r="N329" s="56"/>
      <c r="O329" s="56"/>
      <c r="P329" s="56"/>
      <c r="Q329" s="56"/>
      <c r="R329" s="56"/>
      <c r="S329" s="56"/>
      <c r="T329" s="56"/>
      <c r="U329" s="56"/>
      <c r="V329" s="56"/>
      <c r="W329" s="56"/>
      <c r="X329" s="56"/>
      <c r="Y329" s="56"/>
      <c r="Z329" s="56"/>
    </row>
    <row r="330" spans="1:26" x14ac:dyDescent="0.2">
      <c r="A330" s="56"/>
      <c r="B330" s="56"/>
      <c r="C330" s="56"/>
      <c r="D330" s="56"/>
      <c r="E330" s="56"/>
      <c r="F330" s="56"/>
      <c r="G330" s="56"/>
      <c r="H330" s="56"/>
      <c r="I330" s="56"/>
      <c r="J330" s="56"/>
      <c r="K330" s="56"/>
      <c r="L330" s="56"/>
      <c r="M330" s="56"/>
      <c r="N330" s="56"/>
      <c r="O330" s="56"/>
      <c r="P330" s="56"/>
      <c r="Q330" s="56"/>
      <c r="R330" s="56"/>
      <c r="S330" s="56"/>
      <c r="T330" s="56"/>
      <c r="U330" s="56"/>
      <c r="V330" s="56"/>
      <c r="W330" s="56"/>
      <c r="X330" s="56"/>
      <c r="Y330" s="56"/>
      <c r="Z330" s="56"/>
    </row>
    <row r="331" spans="1:26" x14ac:dyDescent="0.2">
      <c r="A331" s="56"/>
      <c r="B331" s="56"/>
      <c r="C331" s="56"/>
      <c r="D331" s="56"/>
      <c r="E331" s="56"/>
      <c r="F331" s="56"/>
      <c r="G331" s="56"/>
      <c r="H331" s="56"/>
      <c r="I331" s="56"/>
      <c r="J331" s="56"/>
      <c r="K331" s="56"/>
      <c r="L331" s="56"/>
      <c r="M331" s="56"/>
      <c r="N331" s="56"/>
      <c r="O331" s="56"/>
      <c r="P331" s="56"/>
      <c r="Q331" s="56"/>
      <c r="R331" s="56"/>
      <c r="S331" s="56"/>
      <c r="T331" s="56"/>
      <c r="U331" s="56"/>
      <c r="V331" s="56"/>
      <c r="W331" s="56"/>
      <c r="X331" s="56"/>
      <c r="Y331" s="56"/>
      <c r="Z331" s="56"/>
    </row>
    <row r="332" spans="1:26" x14ac:dyDescent="0.2">
      <c r="A332" s="56"/>
      <c r="B332" s="56"/>
      <c r="C332" s="56"/>
      <c r="D332" s="56"/>
      <c r="E332" s="56"/>
      <c r="F332" s="56"/>
      <c r="G332" s="56"/>
      <c r="H332" s="56"/>
      <c r="I332" s="56"/>
      <c r="J332" s="56"/>
      <c r="K332" s="56"/>
      <c r="L332" s="56"/>
      <c r="M332" s="56"/>
      <c r="N332" s="56"/>
      <c r="O332" s="56"/>
      <c r="P332" s="56"/>
      <c r="Q332" s="56"/>
      <c r="R332" s="56"/>
      <c r="S332" s="56"/>
      <c r="T332" s="56"/>
      <c r="U332" s="56"/>
      <c r="V332" s="56"/>
      <c r="W332" s="56"/>
      <c r="X332" s="56"/>
      <c r="Y332" s="56"/>
      <c r="Z332" s="56"/>
    </row>
    <row r="333" spans="1:26" x14ac:dyDescent="0.2">
      <c r="A333" s="56"/>
      <c r="B333" s="56"/>
      <c r="C333" s="56"/>
      <c r="D333" s="56"/>
      <c r="E333" s="56"/>
      <c r="F333" s="56"/>
      <c r="G333" s="56"/>
      <c r="H333" s="56"/>
      <c r="I333" s="56"/>
      <c r="J333" s="56"/>
      <c r="K333" s="56"/>
      <c r="L333" s="56"/>
      <c r="M333" s="56"/>
      <c r="N333" s="56"/>
      <c r="O333" s="56"/>
      <c r="P333" s="56"/>
      <c r="Q333" s="56"/>
      <c r="R333" s="56"/>
      <c r="S333" s="56"/>
      <c r="T333" s="56"/>
      <c r="U333" s="56"/>
      <c r="V333" s="56"/>
      <c r="W333" s="56"/>
      <c r="X333" s="56"/>
      <c r="Y333" s="56"/>
      <c r="Z333" s="56"/>
    </row>
    <row r="334" spans="1:26" x14ac:dyDescent="0.2">
      <c r="A334" s="56"/>
      <c r="B334" s="56"/>
      <c r="C334" s="56"/>
      <c r="D334" s="56"/>
      <c r="E334" s="56"/>
      <c r="F334" s="56"/>
      <c r="G334" s="56"/>
      <c r="H334" s="56"/>
      <c r="I334" s="56"/>
      <c r="J334" s="56"/>
      <c r="K334" s="56"/>
      <c r="L334" s="56"/>
      <c r="M334" s="56"/>
      <c r="N334" s="56"/>
      <c r="O334" s="56"/>
      <c r="P334" s="56"/>
      <c r="Q334" s="56"/>
      <c r="R334" s="56"/>
      <c r="S334" s="56"/>
      <c r="T334" s="56"/>
      <c r="U334" s="56"/>
      <c r="V334" s="56"/>
      <c r="W334" s="56"/>
      <c r="X334" s="56"/>
      <c r="Y334" s="56"/>
      <c r="Z334" s="56"/>
    </row>
    <row r="335" spans="1:26" x14ac:dyDescent="0.2">
      <c r="A335" s="56"/>
      <c r="B335" s="56"/>
      <c r="C335" s="56"/>
      <c r="D335" s="56"/>
      <c r="E335" s="56"/>
      <c r="F335" s="56"/>
      <c r="G335" s="56"/>
      <c r="H335" s="56"/>
      <c r="I335" s="56"/>
      <c r="J335" s="56"/>
      <c r="K335" s="56"/>
      <c r="L335" s="56"/>
      <c r="M335" s="56"/>
      <c r="N335" s="56"/>
      <c r="O335" s="56"/>
      <c r="P335" s="56"/>
      <c r="Q335" s="56"/>
      <c r="R335" s="56"/>
      <c r="S335" s="56"/>
      <c r="T335" s="56"/>
      <c r="U335" s="56"/>
      <c r="V335" s="56"/>
      <c r="W335" s="56"/>
      <c r="X335" s="56"/>
      <c r="Y335" s="56"/>
      <c r="Z335" s="56"/>
    </row>
    <row r="336" spans="1:26" x14ac:dyDescent="0.2">
      <c r="A336" s="56"/>
      <c r="B336" s="56"/>
      <c r="C336" s="56"/>
      <c r="D336" s="56"/>
      <c r="E336" s="56"/>
      <c r="F336" s="56"/>
      <c r="G336" s="56"/>
      <c r="H336" s="56"/>
      <c r="I336" s="56"/>
      <c r="J336" s="56"/>
      <c r="K336" s="56"/>
      <c r="L336" s="56"/>
      <c r="M336" s="56"/>
      <c r="N336" s="56"/>
      <c r="O336" s="56"/>
      <c r="P336" s="56"/>
      <c r="Q336" s="56"/>
      <c r="R336" s="56"/>
      <c r="S336" s="56"/>
      <c r="T336" s="56"/>
      <c r="U336" s="56"/>
      <c r="V336" s="56"/>
      <c r="W336" s="56"/>
      <c r="X336" s="56"/>
      <c r="Y336" s="56"/>
      <c r="Z336" s="56"/>
    </row>
    <row r="337" spans="1:26" x14ac:dyDescent="0.2">
      <c r="A337" s="56"/>
      <c r="B337" s="56"/>
      <c r="C337" s="56"/>
      <c r="D337" s="56"/>
      <c r="E337" s="56"/>
      <c r="F337" s="56"/>
      <c r="G337" s="56"/>
      <c r="H337" s="56"/>
      <c r="I337" s="56"/>
      <c r="J337" s="56"/>
      <c r="K337" s="56"/>
      <c r="L337" s="56"/>
      <c r="M337" s="56"/>
      <c r="N337" s="56"/>
      <c r="O337" s="56"/>
      <c r="P337" s="56"/>
      <c r="Q337" s="56"/>
      <c r="R337" s="56"/>
      <c r="S337" s="56"/>
      <c r="T337" s="56"/>
      <c r="U337" s="56"/>
      <c r="V337" s="56"/>
      <c r="W337" s="56"/>
      <c r="X337" s="56"/>
      <c r="Y337" s="56"/>
      <c r="Z337" s="56"/>
    </row>
    <row r="338" spans="1:26" x14ac:dyDescent="0.2">
      <c r="A338" s="56"/>
      <c r="B338" s="56"/>
      <c r="C338" s="56"/>
      <c r="D338" s="56"/>
      <c r="E338" s="56"/>
      <c r="F338" s="56"/>
      <c r="G338" s="56"/>
      <c r="H338" s="56"/>
      <c r="I338" s="56"/>
      <c r="J338" s="56"/>
      <c r="K338" s="56"/>
      <c r="L338" s="56"/>
      <c r="M338" s="56"/>
      <c r="N338" s="56"/>
      <c r="O338" s="56"/>
      <c r="P338" s="56"/>
      <c r="Q338" s="56"/>
      <c r="R338" s="56"/>
      <c r="S338" s="56"/>
      <c r="T338" s="56"/>
      <c r="U338" s="56"/>
      <c r="V338" s="56"/>
      <c r="W338" s="56"/>
      <c r="X338" s="56"/>
      <c r="Y338" s="56"/>
      <c r="Z338" s="56"/>
    </row>
    <row r="339" spans="1:26" x14ac:dyDescent="0.2">
      <c r="A339" s="56"/>
      <c r="B339" s="56"/>
      <c r="C339" s="56"/>
      <c r="D339" s="56"/>
      <c r="E339" s="56"/>
      <c r="F339" s="56"/>
      <c r="G339" s="56"/>
      <c r="H339" s="56"/>
      <c r="I339" s="56"/>
      <c r="J339" s="56"/>
      <c r="K339" s="56"/>
      <c r="L339" s="56"/>
      <c r="M339" s="56"/>
      <c r="N339" s="56"/>
      <c r="O339" s="56"/>
      <c r="P339" s="56"/>
      <c r="Q339" s="56"/>
      <c r="R339" s="56"/>
      <c r="S339" s="56"/>
      <c r="T339" s="56"/>
      <c r="U339" s="56"/>
      <c r="V339" s="56"/>
      <c r="W339" s="56"/>
      <c r="X339" s="56"/>
      <c r="Y339" s="56"/>
      <c r="Z339" s="56"/>
    </row>
    <row r="340" spans="1:26" x14ac:dyDescent="0.2">
      <c r="A340" s="56"/>
      <c r="B340" s="56"/>
      <c r="C340" s="56"/>
      <c r="D340" s="56"/>
      <c r="E340" s="56"/>
      <c r="F340" s="56"/>
      <c r="G340" s="56"/>
      <c r="H340" s="56"/>
      <c r="I340" s="56"/>
      <c r="J340" s="56"/>
      <c r="K340" s="56"/>
      <c r="L340" s="56"/>
      <c r="M340" s="56"/>
      <c r="N340" s="56"/>
      <c r="O340" s="56"/>
      <c r="P340" s="56"/>
      <c r="Q340" s="56"/>
      <c r="R340" s="56"/>
      <c r="S340" s="56"/>
      <c r="T340" s="56"/>
      <c r="U340" s="56"/>
      <c r="V340" s="56"/>
      <c r="W340" s="56"/>
      <c r="X340" s="56"/>
      <c r="Y340" s="56"/>
      <c r="Z340" s="56"/>
    </row>
    <row r="341" spans="1:26" x14ac:dyDescent="0.2">
      <c r="A341" s="56"/>
      <c r="B341" s="56"/>
      <c r="C341" s="56"/>
      <c r="D341" s="56"/>
      <c r="E341" s="56"/>
      <c r="F341" s="56"/>
      <c r="G341" s="56"/>
      <c r="H341" s="56"/>
      <c r="I341" s="56"/>
      <c r="J341" s="56"/>
      <c r="K341" s="56"/>
      <c r="L341" s="56"/>
      <c r="M341" s="56"/>
      <c r="N341" s="56"/>
      <c r="O341" s="56"/>
      <c r="P341" s="56"/>
      <c r="Q341" s="56"/>
      <c r="R341" s="56"/>
      <c r="S341" s="56"/>
      <c r="T341" s="56"/>
      <c r="U341" s="56"/>
      <c r="V341" s="56"/>
      <c r="W341" s="56"/>
      <c r="X341" s="56"/>
      <c r="Y341" s="56"/>
      <c r="Z341" s="56"/>
    </row>
    <row r="342" spans="1:26" x14ac:dyDescent="0.2">
      <c r="A342" s="56"/>
      <c r="B342" s="56"/>
      <c r="C342" s="56"/>
      <c r="D342" s="56"/>
      <c r="E342" s="56"/>
      <c r="F342" s="56"/>
      <c r="G342" s="56"/>
      <c r="H342" s="56"/>
      <c r="I342" s="56"/>
      <c r="J342" s="56"/>
      <c r="K342" s="56"/>
      <c r="L342" s="56"/>
      <c r="M342" s="56"/>
      <c r="N342" s="56"/>
      <c r="O342" s="56"/>
      <c r="P342" s="56"/>
      <c r="Q342" s="56"/>
      <c r="R342" s="56"/>
      <c r="S342" s="56"/>
      <c r="T342" s="56"/>
      <c r="U342" s="56"/>
      <c r="V342" s="56"/>
      <c r="W342" s="56"/>
      <c r="X342" s="56"/>
      <c r="Y342" s="56"/>
      <c r="Z342" s="56"/>
    </row>
    <row r="343" spans="1:26" x14ac:dyDescent="0.2">
      <c r="A343" s="56"/>
      <c r="B343" s="56"/>
      <c r="C343" s="56"/>
      <c r="D343" s="56"/>
      <c r="E343" s="56"/>
      <c r="F343" s="56"/>
      <c r="G343" s="56"/>
      <c r="H343" s="56"/>
      <c r="I343" s="56"/>
      <c r="J343" s="56"/>
      <c r="K343" s="56"/>
      <c r="L343" s="56"/>
      <c r="M343" s="56"/>
      <c r="N343" s="56"/>
      <c r="O343" s="56"/>
      <c r="P343" s="56"/>
      <c r="Q343" s="56"/>
      <c r="R343" s="56"/>
      <c r="S343" s="56"/>
      <c r="T343" s="56"/>
      <c r="U343" s="56"/>
      <c r="V343" s="56"/>
      <c r="W343" s="56"/>
      <c r="X343" s="56"/>
      <c r="Y343" s="56"/>
      <c r="Z343" s="56"/>
    </row>
    <row r="344" spans="1:26" x14ac:dyDescent="0.2">
      <c r="A344" s="56"/>
      <c r="B344" s="56"/>
      <c r="C344" s="56"/>
      <c r="D344" s="56"/>
      <c r="E344" s="56"/>
      <c r="F344" s="56"/>
      <c r="G344" s="56"/>
      <c r="H344" s="56"/>
      <c r="I344" s="56"/>
      <c r="J344" s="56"/>
      <c r="K344" s="56"/>
      <c r="L344" s="56"/>
      <c r="M344" s="56"/>
      <c r="N344" s="56"/>
      <c r="O344" s="56"/>
      <c r="P344" s="56"/>
      <c r="Q344" s="56"/>
      <c r="R344" s="56"/>
      <c r="S344" s="56"/>
      <c r="T344" s="56"/>
      <c r="U344" s="56"/>
      <c r="V344" s="56"/>
      <c r="W344" s="56"/>
      <c r="X344" s="56"/>
      <c r="Y344" s="56"/>
      <c r="Z344" s="56"/>
    </row>
    <row r="345" spans="1:26" x14ac:dyDescent="0.2">
      <c r="A345" s="56"/>
      <c r="B345" s="56"/>
      <c r="C345" s="56"/>
      <c r="D345" s="56"/>
      <c r="E345" s="56"/>
      <c r="F345" s="56"/>
      <c r="G345" s="56"/>
      <c r="H345" s="56"/>
      <c r="I345" s="56"/>
      <c r="J345" s="56"/>
      <c r="K345" s="56"/>
      <c r="L345" s="56"/>
      <c r="M345" s="56"/>
      <c r="N345" s="56"/>
      <c r="O345" s="56"/>
      <c r="P345" s="56"/>
      <c r="Q345" s="56"/>
      <c r="R345" s="56"/>
      <c r="S345" s="56"/>
      <c r="T345" s="56"/>
      <c r="U345" s="56"/>
      <c r="V345" s="56"/>
      <c r="W345" s="56"/>
      <c r="X345" s="56"/>
      <c r="Y345" s="56"/>
      <c r="Z345" s="56"/>
    </row>
    <row r="346" spans="1:26" x14ac:dyDescent="0.2">
      <c r="A346" s="56"/>
      <c r="B346" s="56"/>
      <c r="C346" s="56"/>
      <c r="D346" s="56"/>
      <c r="E346" s="56"/>
      <c r="F346" s="56"/>
      <c r="G346" s="56"/>
      <c r="H346" s="56"/>
      <c r="I346" s="56"/>
      <c r="J346" s="56"/>
      <c r="K346" s="56"/>
      <c r="L346" s="56"/>
      <c r="M346" s="56"/>
      <c r="N346" s="56"/>
      <c r="O346" s="56"/>
      <c r="P346" s="56"/>
      <c r="Q346" s="56"/>
      <c r="R346" s="56"/>
      <c r="S346" s="56"/>
      <c r="T346" s="56"/>
      <c r="U346" s="56"/>
      <c r="V346" s="56"/>
      <c r="W346" s="56"/>
      <c r="X346" s="56"/>
      <c r="Y346" s="56"/>
      <c r="Z346" s="56"/>
    </row>
    <row r="347" spans="1:26" x14ac:dyDescent="0.2">
      <c r="A347" s="56"/>
      <c r="B347" s="56"/>
      <c r="C347" s="56"/>
      <c r="D347" s="56"/>
      <c r="E347" s="56"/>
      <c r="F347" s="56"/>
      <c r="G347" s="56"/>
      <c r="H347" s="56"/>
      <c r="I347" s="56"/>
      <c r="J347" s="56"/>
      <c r="K347" s="56"/>
      <c r="L347" s="56"/>
      <c r="M347" s="56"/>
      <c r="N347" s="56"/>
      <c r="O347" s="56"/>
      <c r="P347" s="56"/>
      <c r="Q347" s="56"/>
      <c r="R347" s="56"/>
      <c r="S347" s="56"/>
      <c r="T347" s="56"/>
      <c r="U347" s="56"/>
      <c r="V347" s="56"/>
      <c r="W347" s="56"/>
      <c r="X347" s="56"/>
      <c r="Y347" s="56"/>
      <c r="Z347" s="56"/>
    </row>
    <row r="348" spans="1:26" x14ac:dyDescent="0.2">
      <c r="A348" s="56"/>
      <c r="B348" s="56"/>
      <c r="C348" s="56"/>
      <c r="D348" s="56"/>
      <c r="E348" s="56"/>
      <c r="F348" s="56"/>
      <c r="G348" s="56"/>
      <c r="H348" s="56"/>
      <c r="I348" s="56"/>
      <c r="J348" s="56"/>
      <c r="K348" s="56"/>
      <c r="L348" s="56"/>
      <c r="M348" s="56"/>
      <c r="N348" s="56"/>
      <c r="O348" s="56"/>
      <c r="P348" s="56"/>
      <c r="Q348" s="56"/>
      <c r="R348" s="56"/>
      <c r="S348" s="56"/>
      <c r="T348" s="56"/>
      <c r="U348" s="56"/>
      <c r="V348" s="56"/>
      <c r="W348" s="56"/>
      <c r="X348" s="56"/>
      <c r="Y348" s="56"/>
      <c r="Z348" s="56"/>
    </row>
    <row r="349" spans="1:26" x14ac:dyDescent="0.2">
      <c r="A349" s="56"/>
      <c r="B349" s="56"/>
      <c r="C349" s="56"/>
      <c r="D349" s="56"/>
      <c r="E349" s="56"/>
      <c r="F349" s="56"/>
      <c r="G349" s="56"/>
      <c r="H349" s="56"/>
      <c r="I349" s="56"/>
      <c r="J349" s="56"/>
      <c r="K349" s="56"/>
      <c r="L349" s="56"/>
      <c r="M349" s="56"/>
      <c r="N349" s="56"/>
      <c r="O349" s="56"/>
      <c r="P349" s="56"/>
      <c r="Q349" s="56"/>
      <c r="R349" s="56"/>
      <c r="S349" s="56"/>
      <c r="T349" s="56"/>
      <c r="U349" s="56"/>
      <c r="V349" s="56"/>
      <c r="W349" s="56"/>
      <c r="X349" s="56"/>
      <c r="Y349" s="56"/>
      <c r="Z349" s="56"/>
    </row>
    <row r="350" spans="1:26" x14ac:dyDescent="0.2">
      <c r="A350" s="56"/>
      <c r="B350" s="56"/>
      <c r="C350" s="56"/>
      <c r="D350" s="56"/>
      <c r="E350" s="56"/>
      <c r="F350" s="56"/>
      <c r="G350" s="56"/>
      <c r="H350" s="56"/>
      <c r="I350" s="56"/>
      <c r="J350" s="56"/>
      <c r="K350" s="56"/>
      <c r="L350" s="56"/>
      <c r="M350" s="56"/>
      <c r="N350" s="56"/>
      <c r="O350" s="56"/>
      <c r="P350" s="56"/>
      <c r="Q350" s="56"/>
      <c r="R350" s="56"/>
      <c r="S350" s="56"/>
      <c r="T350" s="56"/>
      <c r="U350" s="56"/>
      <c r="V350" s="56"/>
      <c r="W350" s="56"/>
      <c r="X350" s="56"/>
      <c r="Y350" s="56"/>
      <c r="Z350" s="56"/>
    </row>
    <row r="351" spans="1:26" x14ac:dyDescent="0.2">
      <c r="A351" s="56"/>
      <c r="B351" s="56"/>
      <c r="C351" s="56"/>
      <c r="D351" s="56"/>
      <c r="E351" s="56"/>
      <c r="F351" s="56"/>
      <c r="G351" s="56"/>
      <c r="H351" s="56"/>
      <c r="I351" s="56"/>
      <c r="J351" s="56"/>
      <c r="K351" s="56"/>
      <c r="L351" s="56"/>
      <c r="M351" s="56"/>
      <c r="N351" s="56"/>
      <c r="O351" s="56"/>
      <c r="P351" s="56"/>
      <c r="Q351" s="56"/>
      <c r="R351" s="56"/>
      <c r="S351" s="56"/>
      <c r="T351" s="56"/>
      <c r="U351" s="56"/>
      <c r="V351" s="56"/>
      <c r="W351" s="56"/>
      <c r="X351" s="56"/>
      <c r="Y351" s="56"/>
      <c r="Z351" s="56"/>
    </row>
    <row r="352" spans="1:26" x14ac:dyDescent="0.2">
      <c r="A352" s="56"/>
      <c r="B352" s="56"/>
      <c r="C352" s="56"/>
      <c r="D352" s="56"/>
      <c r="E352" s="56"/>
      <c r="F352" s="56"/>
      <c r="G352" s="56"/>
      <c r="H352" s="56"/>
      <c r="I352" s="56"/>
      <c r="J352" s="56"/>
      <c r="K352" s="56"/>
      <c r="L352" s="56"/>
      <c r="M352" s="56"/>
      <c r="N352" s="56"/>
      <c r="O352" s="56"/>
      <c r="P352" s="56"/>
      <c r="Q352" s="56"/>
      <c r="R352" s="56"/>
      <c r="S352" s="56"/>
      <c r="T352" s="56"/>
      <c r="U352" s="56"/>
      <c r="V352" s="56"/>
      <c r="W352" s="56"/>
      <c r="X352" s="56"/>
      <c r="Y352" s="56"/>
      <c r="Z352" s="56"/>
    </row>
    <row r="353" spans="1:26" x14ac:dyDescent="0.2">
      <c r="A353" s="56"/>
      <c r="B353" s="56"/>
      <c r="C353" s="56"/>
      <c r="D353" s="56"/>
      <c r="E353" s="56"/>
      <c r="F353" s="56"/>
      <c r="G353" s="56"/>
      <c r="H353" s="56"/>
      <c r="I353" s="56"/>
      <c r="J353" s="56"/>
      <c r="K353" s="56"/>
      <c r="L353" s="56"/>
      <c r="M353" s="56"/>
      <c r="N353" s="56"/>
      <c r="O353" s="56"/>
      <c r="P353" s="56"/>
      <c r="Q353" s="56"/>
      <c r="R353" s="56"/>
      <c r="S353" s="56"/>
      <c r="T353" s="56"/>
      <c r="U353" s="56"/>
      <c r="V353" s="56"/>
      <c r="W353" s="56"/>
      <c r="X353" s="56"/>
      <c r="Y353" s="56"/>
      <c r="Z353" s="56"/>
    </row>
    <row r="354" spans="1:26" x14ac:dyDescent="0.2">
      <c r="A354" s="56"/>
      <c r="B354" s="56"/>
      <c r="C354" s="56"/>
      <c r="D354" s="56"/>
      <c r="E354" s="56"/>
      <c r="F354" s="56"/>
      <c r="G354" s="56"/>
      <c r="H354" s="56"/>
      <c r="I354" s="56"/>
      <c r="J354" s="56"/>
      <c r="K354" s="56"/>
      <c r="L354" s="56"/>
      <c r="M354" s="56"/>
      <c r="N354" s="56"/>
      <c r="O354" s="56"/>
      <c r="P354" s="56"/>
      <c r="Q354" s="56"/>
      <c r="R354" s="56"/>
      <c r="S354" s="56"/>
      <c r="T354" s="56"/>
      <c r="U354" s="56"/>
      <c r="V354" s="56"/>
      <c r="W354" s="56"/>
      <c r="X354" s="56"/>
      <c r="Y354" s="56"/>
      <c r="Z354" s="56"/>
    </row>
    <row r="355" spans="1:26" x14ac:dyDescent="0.2">
      <c r="A355" s="56"/>
      <c r="B355" s="56"/>
      <c r="C355" s="56"/>
      <c r="D355" s="56"/>
      <c r="E355" s="56"/>
      <c r="F355" s="56"/>
      <c r="G355" s="56"/>
      <c r="H355" s="56"/>
      <c r="I355" s="56"/>
      <c r="J355" s="56"/>
      <c r="K355" s="56"/>
      <c r="L355" s="56"/>
      <c r="M355" s="56"/>
      <c r="N355" s="56"/>
      <c r="O355" s="56"/>
      <c r="P355" s="56"/>
      <c r="Q355" s="56"/>
      <c r="R355" s="56"/>
      <c r="S355" s="56"/>
      <c r="T355" s="56"/>
      <c r="U355" s="56"/>
      <c r="V355" s="56"/>
      <c r="W355" s="56"/>
      <c r="X355" s="56"/>
      <c r="Y355" s="56"/>
      <c r="Z355" s="56"/>
    </row>
    <row r="356" spans="1:26" x14ac:dyDescent="0.2">
      <c r="A356" s="56"/>
      <c r="B356" s="56"/>
      <c r="C356" s="56"/>
      <c r="D356" s="56"/>
      <c r="E356" s="56"/>
      <c r="F356" s="56"/>
      <c r="G356" s="56"/>
      <c r="H356" s="56"/>
      <c r="I356" s="56"/>
      <c r="J356" s="56"/>
      <c r="K356" s="56"/>
      <c r="L356" s="56"/>
      <c r="M356" s="56"/>
      <c r="N356" s="56"/>
      <c r="O356" s="56"/>
      <c r="P356" s="56"/>
      <c r="Q356" s="56"/>
      <c r="R356" s="56"/>
      <c r="S356" s="56"/>
      <c r="T356" s="56"/>
      <c r="U356" s="56"/>
      <c r="V356" s="56"/>
      <c r="W356" s="56"/>
      <c r="X356" s="56"/>
      <c r="Y356" s="56"/>
      <c r="Z356" s="56"/>
    </row>
    <row r="357" spans="1:26" x14ac:dyDescent="0.2">
      <c r="A357" s="56"/>
      <c r="B357" s="56"/>
      <c r="C357" s="56"/>
      <c r="D357" s="56"/>
      <c r="E357" s="56"/>
      <c r="F357" s="56"/>
      <c r="G357" s="56"/>
      <c r="H357" s="56"/>
      <c r="I357" s="56"/>
      <c r="J357" s="56"/>
      <c r="K357" s="56"/>
      <c r="L357" s="56"/>
      <c r="M357" s="56"/>
      <c r="N357" s="56"/>
      <c r="O357" s="56"/>
      <c r="P357" s="56"/>
      <c r="Q357" s="56"/>
      <c r="R357" s="56"/>
      <c r="S357" s="56"/>
      <c r="T357" s="56"/>
      <c r="U357" s="56"/>
      <c r="V357" s="56"/>
      <c r="W357" s="56"/>
      <c r="X357" s="56"/>
      <c r="Y357" s="56"/>
      <c r="Z357" s="56"/>
    </row>
    <row r="358" spans="1:26" x14ac:dyDescent="0.2">
      <c r="A358" s="56"/>
      <c r="B358" s="56"/>
      <c r="C358" s="56"/>
      <c r="D358" s="56"/>
      <c r="E358" s="56"/>
      <c r="F358" s="56"/>
      <c r="G358" s="56"/>
      <c r="H358" s="56"/>
      <c r="I358" s="56"/>
      <c r="J358" s="56"/>
      <c r="K358" s="56"/>
      <c r="L358" s="56"/>
      <c r="M358" s="56"/>
      <c r="N358" s="56"/>
      <c r="O358" s="56"/>
      <c r="P358" s="56"/>
      <c r="Q358" s="56"/>
      <c r="R358" s="56"/>
      <c r="S358" s="56"/>
      <c r="T358" s="56"/>
      <c r="U358" s="56"/>
      <c r="V358" s="56"/>
      <c r="W358" s="56"/>
      <c r="X358" s="56"/>
      <c r="Y358" s="56"/>
      <c r="Z358" s="56"/>
    </row>
    <row r="359" spans="1:26" x14ac:dyDescent="0.2">
      <c r="A359" s="56"/>
      <c r="B359" s="56"/>
      <c r="C359" s="56"/>
      <c r="D359" s="56"/>
      <c r="E359" s="56"/>
      <c r="F359" s="56"/>
      <c r="G359" s="56"/>
      <c r="H359" s="56"/>
      <c r="I359" s="56"/>
      <c r="J359" s="56"/>
      <c r="K359" s="56"/>
      <c r="L359" s="56"/>
      <c r="M359" s="56"/>
      <c r="N359" s="56"/>
      <c r="O359" s="56"/>
      <c r="P359" s="56"/>
      <c r="Q359" s="56"/>
      <c r="R359" s="56"/>
      <c r="S359" s="56"/>
      <c r="T359" s="56"/>
      <c r="U359" s="56"/>
      <c r="V359" s="56"/>
      <c r="W359" s="56"/>
      <c r="X359" s="56"/>
      <c r="Y359" s="56"/>
      <c r="Z359" s="56"/>
    </row>
    <row r="360" spans="1:26" x14ac:dyDescent="0.2">
      <c r="A360" s="56"/>
      <c r="B360" s="56"/>
      <c r="C360" s="56"/>
      <c r="D360" s="56"/>
      <c r="E360" s="56"/>
      <c r="F360" s="56"/>
      <c r="G360" s="56"/>
      <c r="H360" s="56"/>
      <c r="I360" s="56"/>
      <c r="J360" s="56"/>
      <c r="K360" s="56"/>
      <c r="L360" s="56"/>
      <c r="M360" s="56"/>
      <c r="N360" s="56"/>
      <c r="O360" s="56"/>
      <c r="P360" s="56"/>
      <c r="Q360" s="56"/>
      <c r="R360" s="56"/>
      <c r="S360" s="56"/>
      <c r="T360" s="56"/>
      <c r="U360" s="56"/>
      <c r="V360" s="56"/>
      <c r="W360" s="56"/>
      <c r="X360" s="56"/>
      <c r="Y360" s="56"/>
      <c r="Z360" s="56"/>
    </row>
    <row r="361" spans="1:26" x14ac:dyDescent="0.2">
      <c r="A361" s="56"/>
      <c r="B361" s="56"/>
      <c r="C361" s="56"/>
      <c r="D361" s="56"/>
      <c r="E361" s="56"/>
      <c r="F361" s="56"/>
      <c r="G361" s="56"/>
      <c r="H361" s="56"/>
      <c r="I361" s="56"/>
      <c r="J361" s="56"/>
      <c r="K361" s="56"/>
      <c r="L361" s="56"/>
      <c r="M361" s="56"/>
      <c r="N361" s="56"/>
      <c r="O361" s="56"/>
      <c r="P361" s="56"/>
      <c r="Q361" s="56"/>
      <c r="R361" s="56"/>
      <c r="S361" s="56"/>
      <c r="T361" s="56"/>
      <c r="U361" s="56"/>
      <c r="V361" s="56"/>
      <c r="W361" s="56"/>
      <c r="X361" s="56"/>
      <c r="Y361" s="56"/>
      <c r="Z361" s="56"/>
    </row>
    <row r="362" spans="1:26" x14ac:dyDescent="0.2">
      <c r="A362" s="56"/>
      <c r="B362" s="56"/>
      <c r="C362" s="56"/>
      <c r="D362" s="56"/>
      <c r="E362" s="56"/>
      <c r="F362" s="56"/>
      <c r="G362" s="56"/>
      <c r="H362" s="56"/>
      <c r="I362" s="56"/>
      <c r="J362" s="56"/>
      <c r="K362" s="56"/>
      <c r="L362" s="56"/>
      <c r="M362" s="56"/>
      <c r="N362" s="56"/>
      <c r="O362" s="56"/>
      <c r="P362" s="56"/>
      <c r="Q362" s="56"/>
      <c r="R362" s="56"/>
      <c r="S362" s="56"/>
      <c r="T362" s="56"/>
      <c r="U362" s="56"/>
      <c r="V362" s="56"/>
      <c r="W362" s="56"/>
      <c r="X362" s="56"/>
      <c r="Y362" s="56"/>
      <c r="Z362" s="56"/>
    </row>
    <row r="363" spans="1:26" x14ac:dyDescent="0.2">
      <c r="A363" s="56"/>
      <c r="B363" s="56"/>
      <c r="C363" s="56"/>
      <c r="D363" s="56"/>
      <c r="E363" s="56"/>
      <c r="F363" s="56"/>
      <c r="G363" s="56"/>
      <c r="H363" s="56"/>
      <c r="I363" s="56"/>
      <c r="J363" s="56"/>
      <c r="K363" s="56"/>
      <c r="L363" s="56"/>
      <c r="M363" s="56"/>
      <c r="N363" s="56"/>
      <c r="O363" s="56"/>
      <c r="P363" s="56"/>
      <c r="Q363" s="56"/>
      <c r="R363" s="56"/>
      <c r="S363" s="56"/>
      <c r="T363" s="56"/>
      <c r="U363" s="56"/>
      <c r="V363" s="56"/>
      <c r="W363" s="56"/>
      <c r="X363" s="56"/>
      <c r="Y363" s="56"/>
      <c r="Z363" s="56"/>
    </row>
    <row r="364" spans="1:26" x14ac:dyDescent="0.2">
      <c r="A364" s="56"/>
      <c r="B364" s="56"/>
      <c r="C364" s="56"/>
      <c r="D364" s="56"/>
      <c r="E364" s="56"/>
      <c r="F364" s="56"/>
      <c r="G364" s="56"/>
      <c r="H364" s="56"/>
      <c r="I364" s="56"/>
      <c r="J364" s="56"/>
      <c r="K364" s="56"/>
      <c r="L364" s="56"/>
      <c r="M364" s="56"/>
      <c r="N364" s="56"/>
      <c r="O364" s="56"/>
      <c r="P364" s="56"/>
      <c r="Q364" s="56"/>
      <c r="R364" s="56"/>
      <c r="S364" s="56"/>
      <c r="T364" s="56"/>
      <c r="U364" s="56"/>
      <c r="V364" s="56"/>
      <c r="W364" s="56"/>
      <c r="X364" s="56"/>
      <c r="Y364" s="56"/>
      <c r="Z364" s="56"/>
    </row>
    <row r="365" spans="1:26" x14ac:dyDescent="0.2">
      <c r="A365" s="56"/>
      <c r="B365" s="56"/>
      <c r="C365" s="56"/>
      <c r="D365" s="56"/>
      <c r="E365" s="56"/>
      <c r="F365" s="56"/>
      <c r="G365" s="56"/>
      <c r="H365" s="56"/>
      <c r="I365" s="56"/>
      <c r="J365" s="56"/>
      <c r="K365" s="56"/>
      <c r="L365" s="56"/>
      <c r="M365" s="56"/>
      <c r="N365" s="56"/>
      <c r="O365" s="56"/>
      <c r="P365" s="56"/>
      <c r="Q365" s="56"/>
      <c r="R365" s="56"/>
      <c r="S365" s="56"/>
      <c r="T365" s="56"/>
      <c r="U365" s="56"/>
      <c r="V365" s="56"/>
      <c r="W365" s="56"/>
      <c r="X365" s="56"/>
      <c r="Y365" s="56"/>
      <c r="Z365" s="56"/>
    </row>
    <row r="366" spans="1:26" x14ac:dyDescent="0.2">
      <c r="A366" s="56"/>
      <c r="B366" s="56"/>
      <c r="C366" s="56"/>
      <c r="D366" s="56"/>
      <c r="E366" s="56"/>
      <c r="F366" s="56"/>
      <c r="G366" s="56"/>
      <c r="H366" s="56"/>
      <c r="I366" s="56"/>
      <c r="J366" s="56"/>
      <c r="K366" s="56"/>
      <c r="L366" s="56"/>
      <c r="M366" s="56"/>
      <c r="N366" s="56"/>
      <c r="O366" s="56"/>
      <c r="P366" s="56"/>
      <c r="Q366" s="56"/>
      <c r="R366" s="56"/>
      <c r="S366" s="56"/>
      <c r="T366" s="56"/>
      <c r="U366" s="56"/>
      <c r="V366" s="56"/>
      <c r="W366" s="56"/>
      <c r="X366" s="56"/>
      <c r="Y366" s="56"/>
      <c r="Z366" s="56"/>
    </row>
    <row r="367" spans="1:26" x14ac:dyDescent="0.2">
      <c r="A367" s="56"/>
      <c r="B367" s="56"/>
      <c r="C367" s="56"/>
      <c r="D367" s="56"/>
      <c r="E367" s="56"/>
      <c r="F367" s="56"/>
      <c r="G367" s="56"/>
      <c r="H367" s="56"/>
      <c r="I367" s="56"/>
      <c r="J367" s="56"/>
      <c r="K367" s="56"/>
      <c r="L367" s="56"/>
      <c r="M367" s="56"/>
      <c r="N367" s="56"/>
      <c r="O367" s="56"/>
      <c r="P367" s="56"/>
      <c r="Q367" s="56"/>
      <c r="R367" s="56"/>
      <c r="S367" s="56"/>
      <c r="T367" s="56"/>
      <c r="U367" s="56"/>
      <c r="V367" s="56"/>
      <c r="W367" s="56"/>
      <c r="X367" s="56"/>
      <c r="Y367" s="56"/>
      <c r="Z367" s="56"/>
    </row>
    <row r="368" spans="1:26" x14ac:dyDescent="0.2">
      <c r="A368" s="56"/>
      <c r="B368" s="56"/>
      <c r="C368" s="56"/>
      <c r="D368" s="56"/>
      <c r="E368" s="56"/>
      <c r="F368" s="56"/>
      <c r="G368" s="56"/>
      <c r="H368" s="56"/>
      <c r="I368" s="56"/>
      <c r="J368" s="56"/>
      <c r="K368" s="56"/>
      <c r="L368" s="56"/>
      <c r="M368" s="56"/>
      <c r="N368" s="56"/>
      <c r="O368" s="56"/>
      <c r="P368" s="56"/>
      <c r="Q368" s="56"/>
      <c r="R368" s="56"/>
      <c r="S368" s="56"/>
      <c r="T368" s="56"/>
      <c r="U368" s="56"/>
      <c r="V368" s="56"/>
      <c r="W368" s="56"/>
      <c r="X368" s="56"/>
      <c r="Y368" s="56"/>
      <c r="Z368" s="56"/>
    </row>
    <row r="369" spans="1:26" x14ac:dyDescent="0.2">
      <c r="A369" s="56"/>
      <c r="B369" s="56"/>
      <c r="C369" s="56"/>
      <c r="D369" s="56"/>
      <c r="E369" s="56"/>
      <c r="F369" s="56"/>
      <c r="G369" s="56"/>
      <c r="H369" s="56"/>
      <c r="I369" s="56"/>
      <c r="J369" s="56"/>
      <c r="K369" s="56"/>
      <c r="L369" s="56"/>
      <c r="M369" s="56"/>
      <c r="N369" s="56"/>
      <c r="O369" s="56"/>
      <c r="P369" s="56"/>
      <c r="Q369" s="56"/>
      <c r="R369" s="56"/>
      <c r="S369" s="56"/>
      <c r="T369" s="56"/>
      <c r="U369" s="56"/>
      <c r="V369" s="56"/>
      <c r="W369" s="56"/>
      <c r="X369" s="56"/>
      <c r="Y369" s="56"/>
      <c r="Z369" s="56"/>
    </row>
    <row r="370" spans="1:26" x14ac:dyDescent="0.2">
      <c r="A370" s="56"/>
      <c r="B370" s="56"/>
      <c r="C370" s="56"/>
      <c r="D370" s="56"/>
      <c r="E370" s="56"/>
      <c r="F370" s="56"/>
      <c r="G370" s="56"/>
      <c r="H370" s="56"/>
      <c r="I370" s="56"/>
      <c r="J370" s="56"/>
      <c r="K370" s="56"/>
      <c r="L370" s="56"/>
      <c r="M370" s="56"/>
      <c r="N370" s="56"/>
      <c r="O370" s="56"/>
      <c r="P370" s="56"/>
      <c r="Q370" s="56"/>
      <c r="R370" s="56"/>
      <c r="S370" s="56"/>
      <c r="T370" s="56"/>
      <c r="U370" s="56"/>
      <c r="V370" s="56"/>
      <c r="W370" s="56"/>
      <c r="X370" s="56"/>
      <c r="Y370" s="56"/>
      <c r="Z370" s="56"/>
    </row>
    <row r="371" spans="1:26" x14ac:dyDescent="0.2">
      <c r="A371" s="56"/>
      <c r="B371" s="56"/>
      <c r="C371" s="56"/>
      <c r="D371" s="56"/>
      <c r="E371" s="56"/>
      <c r="F371" s="56"/>
      <c r="G371" s="56"/>
      <c r="H371" s="56"/>
      <c r="I371" s="56"/>
      <c r="J371" s="56"/>
      <c r="K371" s="56"/>
      <c r="L371" s="56"/>
      <c r="M371" s="56"/>
      <c r="N371" s="56"/>
      <c r="O371" s="56"/>
      <c r="P371" s="56"/>
      <c r="Q371" s="56"/>
      <c r="R371" s="56"/>
      <c r="S371" s="56"/>
      <c r="T371" s="56"/>
      <c r="U371" s="56"/>
      <c r="V371" s="56"/>
      <c r="W371" s="56"/>
      <c r="X371" s="56"/>
      <c r="Y371" s="56"/>
      <c r="Z371" s="56"/>
    </row>
    <row r="372" spans="1:26" x14ac:dyDescent="0.2">
      <c r="A372" s="56"/>
      <c r="B372" s="56"/>
      <c r="C372" s="56"/>
      <c r="D372" s="56"/>
      <c r="E372" s="56"/>
      <c r="F372" s="56"/>
      <c r="G372" s="56"/>
      <c r="H372" s="56"/>
      <c r="I372" s="56"/>
      <c r="J372" s="56"/>
      <c r="K372" s="56"/>
      <c r="L372" s="56"/>
      <c r="M372" s="56"/>
      <c r="N372" s="56"/>
      <c r="O372" s="56"/>
      <c r="P372" s="56"/>
      <c r="Q372" s="56"/>
      <c r="R372" s="56"/>
      <c r="S372" s="56"/>
      <c r="T372" s="56"/>
      <c r="U372" s="56"/>
      <c r="V372" s="56"/>
      <c r="W372" s="56"/>
      <c r="X372" s="56"/>
      <c r="Y372" s="56"/>
      <c r="Z372" s="56"/>
    </row>
    <row r="373" spans="1:26" x14ac:dyDescent="0.2">
      <c r="A373" s="56"/>
      <c r="B373" s="56"/>
      <c r="C373" s="56"/>
      <c r="D373" s="56"/>
      <c r="E373" s="56"/>
      <c r="F373" s="56"/>
      <c r="G373" s="56"/>
      <c r="H373" s="56"/>
      <c r="I373" s="56"/>
      <c r="J373" s="56"/>
      <c r="K373" s="56"/>
      <c r="L373" s="56"/>
      <c r="M373" s="56"/>
      <c r="N373" s="56"/>
      <c r="O373" s="56"/>
      <c r="P373" s="56"/>
      <c r="Q373" s="56"/>
      <c r="R373" s="56"/>
      <c r="S373" s="56"/>
      <c r="T373" s="56"/>
      <c r="U373" s="56"/>
      <c r="V373" s="56"/>
      <c r="W373" s="56"/>
      <c r="X373" s="56"/>
      <c r="Y373" s="56"/>
      <c r="Z373" s="56"/>
    </row>
    <row r="374" spans="1:26" x14ac:dyDescent="0.2">
      <c r="A374" s="56"/>
      <c r="B374" s="56"/>
      <c r="C374" s="56"/>
      <c r="D374" s="56"/>
      <c r="E374" s="56"/>
      <c r="F374" s="56"/>
      <c r="G374" s="56"/>
      <c r="H374" s="56"/>
      <c r="I374" s="56"/>
      <c r="J374" s="56"/>
      <c r="K374" s="56"/>
      <c r="L374" s="56"/>
      <c r="M374" s="56"/>
      <c r="N374" s="56"/>
      <c r="O374" s="56"/>
      <c r="P374" s="56"/>
      <c r="Q374" s="56"/>
      <c r="R374" s="56"/>
      <c r="S374" s="56"/>
      <c r="T374" s="56"/>
      <c r="U374" s="56"/>
      <c r="V374" s="56"/>
      <c r="W374" s="56"/>
      <c r="X374" s="56"/>
      <c r="Y374" s="56"/>
      <c r="Z374" s="56"/>
    </row>
    <row r="375" spans="1:26" x14ac:dyDescent="0.2">
      <c r="A375" s="56"/>
      <c r="B375" s="56"/>
      <c r="C375" s="56"/>
      <c r="D375" s="56"/>
      <c r="E375" s="56"/>
      <c r="F375" s="56"/>
      <c r="G375" s="56"/>
      <c r="H375" s="56"/>
      <c r="I375" s="56"/>
      <c r="J375" s="56"/>
      <c r="K375" s="56"/>
      <c r="L375" s="56"/>
      <c r="M375" s="56"/>
      <c r="N375" s="56"/>
      <c r="O375" s="56"/>
      <c r="P375" s="56"/>
      <c r="Q375" s="56"/>
      <c r="R375" s="56"/>
      <c r="S375" s="56"/>
      <c r="T375" s="56"/>
      <c r="U375" s="56"/>
      <c r="V375" s="56"/>
      <c r="W375" s="56"/>
      <c r="X375" s="56"/>
      <c r="Y375" s="56"/>
      <c r="Z375" s="56"/>
    </row>
    <row r="376" spans="1:26" x14ac:dyDescent="0.2">
      <c r="A376" s="56"/>
      <c r="B376" s="56"/>
      <c r="C376" s="56"/>
      <c r="D376" s="56"/>
      <c r="E376" s="56"/>
      <c r="F376" s="56"/>
      <c r="G376" s="56"/>
      <c r="H376" s="56"/>
      <c r="I376" s="56"/>
      <c r="J376" s="56"/>
      <c r="K376" s="56"/>
      <c r="L376" s="56"/>
      <c r="M376" s="56"/>
      <c r="N376" s="56"/>
      <c r="O376" s="56"/>
      <c r="P376" s="56"/>
      <c r="Q376" s="56"/>
      <c r="R376" s="56"/>
      <c r="S376" s="56"/>
      <c r="T376" s="56"/>
      <c r="U376" s="56"/>
      <c r="V376" s="56"/>
      <c r="W376" s="56"/>
      <c r="X376" s="56"/>
      <c r="Y376" s="56"/>
      <c r="Z376" s="56"/>
    </row>
    <row r="377" spans="1:26" x14ac:dyDescent="0.2">
      <c r="A377" s="56"/>
      <c r="B377" s="56"/>
      <c r="C377" s="56"/>
      <c r="D377" s="56"/>
      <c r="E377" s="56"/>
      <c r="F377" s="56"/>
      <c r="G377" s="56"/>
      <c r="H377" s="56"/>
      <c r="I377" s="56"/>
      <c r="J377" s="56"/>
      <c r="K377" s="56"/>
      <c r="L377" s="56"/>
      <c r="M377" s="56"/>
      <c r="N377" s="56"/>
      <c r="O377" s="56"/>
      <c r="P377" s="56"/>
      <c r="Q377" s="56"/>
      <c r="R377" s="56"/>
      <c r="S377" s="56"/>
      <c r="T377" s="56"/>
      <c r="U377" s="56"/>
      <c r="V377" s="56"/>
      <c r="W377" s="56"/>
      <c r="X377" s="56"/>
      <c r="Y377" s="56"/>
      <c r="Z377" s="56"/>
    </row>
    <row r="378" spans="1:26" x14ac:dyDescent="0.2">
      <c r="A378" s="56"/>
      <c r="B378" s="56"/>
      <c r="C378" s="56"/>
      <c r="D378" s="56"/>
      <c r="E378" s="56"/>
      <c r="F378" s="56"/>
      <c r="G378" s="56"/>
      <c r="H378" s="56"/>
      <c r="I378" s="56"/>
      <c r="J378" s="56"/>
      <c r="K378" s="56"/>
      <c r="L378" s="56"/>
      <c r="M378" s="56"/>
      <c r="N378" s="56"/>
      <c r="O378" s="56"/>
      <c r="P378" s="56"/>
      <c r="Q378" s="56"/>
      <c r="R378" s="56"/>
      <c r="S378" s="56"/>
      <c r="T378" s="56"/>
      <c r="U378" s="56"/>
      <c r="V378" s="56"/>
      <c r="W378" s="56"/>
      <c r="X378" s="56"/>
      <c r="Y378" s="56"/>
      <c r="Z378" s="56"/>
    </row>
    <row r="379" spans="1:26" x14ac:dyDescent="0.2">
      <c r="A379" s="56"/>
      <c r="B379" s="56"/>
      <c r="C379" s="56"/>
      <c r="D379" s="56"/>
      <c r="E379" s="56"/>
      <c r="F379" s="56"/>
      <c r="G379" s="56"/>
      <c r="H379" s="56"/>
      <c r="I379" s="56"/>
      <c r="J379" s="56"/>
      <c r="K379" s="56"/>
      <c r="L379" s="56"/>
      <c r="M379" s="56"/>
      <c r="N379" s="56"/>
      <c r="O379" s="56"/>
      <c r="P379" s="56"/>
      <c r="Q379" s="56"/>
      <c r="R379" s="56"/>
      <c r="S379" s="56"/>
      <c r="T379" s="56"/>
      <c r="U379" s="56"/>
      <c r="V379" s="56"/>
      <c r="W379" s="56"/>
      <c r="X379" s="56"/>
      <c r="Y379" s="56"/>
      <c r="Z379" s="56"/>
    </row>
    <row r="380" spans="1:26" x14ac:dyDescent="0.2">
      <c r="A380" s="56"/>
      <c r="B380" s="56"/>
      <c r="C380" s="56"/>
      <c r="D380" s="56"/>
      <c r="E380" s="56"/>
      <c r="F380" s="56"/>
      <c r="G380" s="56"/>
      <c r="H380" s="56"/>
      <c r="I380" s="56"/>
      <c r="J380" s="56"/>
      <c r="K380" s="56"/>
      <c r="L380" s="56"/>
      <c r="M380" s="56"/>
      <c r="N380" s="56"/>
      <c r="O380" s="56"/>
      <c r="P380" s="56"/>
      <c r="Q380" s="56"/>
      <c r="R380" s="56"/>
      <c r="S380" s="56"/>
      <c r="T380" s="56"/>
      <c r="U380" s="56"/>
      <c r="V380" s="56"/>
      <c r="W380" s="56"/>
      <c r="X380" s="56"/>
      <c r="Y380" s="56"/>
      <c r="Z380" s="56"/>
    </row>
    <row r="381" spans="1:26" x14ac:dyDescent="0.2">
      <c r="A381" s="56"/>
      <c r="B381" s="56"/>
      <c r="C381" s="56"/>
      <c r="D381" s="56"/>
      <c r="E381" s="56"/>
      <c r="F381" s="56"/>
      <c r="G381" s="56"/>
      <c r="H381" s="56"/>
      <c r="I381" s="56"/>
      <c r="J381" s="56"/>
      <c r="K381" s="56"/>
      <c r="L381" s="56"/>
      <c r="M381" s="56"/>
      <c r="N381" s="56"/>
      <c r="O381" s="56"/>
      <c r="P381" s="56"/>
      <c r="Q381" s="56"/>
      <c r="R381" s="56"/>
      <c r="S381" s="56"/>
      <c r="T381" s="56"/>
      <c r="U381" s="56"/>
      <c r="V381" s="56"/>
      <c r="W381" s="56"/>
      <c r="X381" s="56"/>
      <c r="Y381" s="56"/>
      <c r="Z381" s="56"/>
    </row>
    <row r="382" spans="1:26" x14ac:dyDescent="0.2">
      <c r="A382" s="56"/>
      <c r="B382" s="56"/>
      <c r="C382" s="56"/>
      <c r="D382" s="56"/>
      <c r="E382" s="56"/>
      <c r="F382" s="56"/>
      <c r="G382" s="56"/>
      <c r="H382" s="56"/>
      <c r="I382" s="56"/>
      <c r="J382" s="56"/>
      <c r="K382" s="56"/>
      <c r="L382" s="56"/>
      <c r="M382" s="56"/>
      <c r="N382" s="56"/>
      <c r="O382" s="56"/>
      <c r="P382" s="56"/>
      <c r="Q382" s="56"/>
      <c r="R382" s="56"/>
      <c r="S382" s="56"/>
      <c r="T382" s="56"/>
      <c r="U382" s="56"/>
      <c r="V382" s="56"/>
      <c r="W382" s="56"/>
      <c r="X382" s="56"/>
      <c r="Y382" s="56"/>
      <c r="Z382" s="56"/>
    </row>
    <row r="383" spans="1:26" x14ac:dyDescent="0.2">
      <c r="A383" s="56"/>
      <c r="B383" s="56"/>
      <c r="C383" s="56"/>
      <c r="D383" s="56"/>
      <c r="E383" s="56"/>
      <c r="F383" s="56"/>
      <c r="G383" s="56"/>
      <c r="H383" s="56"/>
      <c r="I383" s="56"/>
      <c r="J383" s="56"/>
      <c r="K383" s="56"/>
      <c r="L383" s="56"/>
      <c r="M383" s="56"/>
      <c r="N383" s="56"/>
      <c r="O383" s="56"/>
      <c r="P383" s="56"/>
      <c r="Q383" s="56"/>
      <c r="R383" s="56"/>
      <c r="S383" s="56"/>
      <c r="T383" s="56"/>
      <c r="U383" s="56"/>
      <c r="V383" s="56"/>
      <c r="W383" s="56"/>
      <c r="X383" s="56"/>
      <c r="Y383" s="56"/>
      <c r="Z383" s="56"/>
    </row>
    <row r="384" spans="1:26" x14ac:dyDescent="0.2">
      <c r="A384" s="56"/>
      <c r="B384" s="56"/>
      <c r="C384" s="56"/>
      <c r="D384" s="56"/>
      <c r="E384" s="56"/>
      <c r="F384" s="56"/>
      <c r="G384" s="56"/>
      <c r="H384" s="56"/>
      <c r="I384" s="56"/>
      <c r="J384" s="56"/>
      <c r="K384" s="56"/>
      <c r="L384" s="56"/>
      <c r="M384" s="56"/>
      <c r="N384" s="56"/>
      <c r="O384" s="56"/>
      <c r="P384" s="56"/>
      <c r="Q384" s="56"/>
      <c r="R384" s="56"/>
      <c r="S384" s="56"/>
      <c r="T384" s="56"/>
      <c r="U384" s="56"/>
      <c r="V384" s="56"/>
      <c r="W384" s="56"/>
      <c r="X384" s="56"/>
      <c r="Y384" s="56"/>
      <c r="Z384" s="56"/>
    </row>
    <row r="385" spans="1:26" x14ac:dyDescent="0.2">
      <c r="A385" s="56"/>
      <c r="B385" s="56"/>
      <c r="C385" s="56"/>
      <c r="D385" s="56"/>
      <c r="E385" s="56"/>
      <c r="F385" s="56"/>
      <c r="G385" s="56"/>
      <c r="H385" s="56"/>
      <c r="I385" s="56"/>
      <c r="J385" s="56"/>
      <c r="K385" s="56"/>
      <c r="L385" s="56"/>
      <c r="M385" s="56"/>
      <c r="N385" s="56"/>
      <c r="O385" s="56"/>
      <c r="P385" s="56"/>
      <c r="Q385" s="56"/>
      <c r="R385" s="56"/>
      <c r="S385" s="56"/>
      <c r="T385" s="56"/>
      <c r="U385" s="56"/>
      <c r="V385" s="56"/>
      <c r="W385" s="56"/>
      <c r="X385" s="56"/>
      <c r="Y385" s="56"/>
      <c r="Z385" s="56"/>
    </row>
    <row r="386" spans="1:26" x14ac:dyDescent="0.2">
      <c r="A386" s="56"/>
      <c r="B386" s="56"/>
      <c r="C386" s="56"/>
      <c r="D386" s="56"/>
      <c r="E386" s="56"/>
      <c r="F386" s="56"/>
      <c r="G386" s="56"/>
      <c r="H386" s="56"/>
      <c r="I386" s="56"/>
      <c r="J386" s="56"/>
      <c r="K386" s="56"/>
      <c r="L386" s="56"/>
      <c r="M386" s="56"/>
      <c r="N386" s="56"/>
      <c r="O386" s="56"/>
      <c r="P386" s="56"/>
      <c r="Q386" s="56"/>
      <c r="R386" s="56"/>
      <c r="S386" s="56"/>
      <c r="T386" s="56"/>
      <c r="U386" s="56"/>
      <c r="V386" s="56"/>
      <c r="W386" s="56"/>
      <c r="X386" s="56"/>
      <c r="Y386" s="56"/>
      <c r="Z386" s="56"/>
    </row>
    <row r="387" spans="1:26" x14ac:dyDescent="0.2">
      <c r="A387" s="56"/>
      <c r="B387" s="56"/>
      <c r="C387" s="56"/>
      <c r="D387" s="56"/>
      <c r="E387" s="56"/>
      <c r="F387" s="56"/>
      <c r="G387" s="56"/>
      <c r="H387" s="56"/>
      <c r="I387" s="56"/>
      <c r="J387" s="56"/>
      <c r="K387" s="56"/>
      <c r="L387" s="56"/>
      <c r="M387" s="56"/>
      <c r="N387" s="56"/>
      <c r="O387" s="56"/>
      <c r="P387" s="56"/>
      <c r="Q387" s="56"/>
      <c r="R387" s="56"/>
      <c r="S387" s="56"/>
      <c r="T387" s="56"/>
      <c r="U387" s="56"/>
      <c r="V387" s="56"/>
      <c r="W387" s="56"/>
      <c r="X387" s="56"/>
      <c r="Y387" s="56"/>
      <c r="Z387" s="56"/>
    </row>
    <row r="388" spans="1:26" x14ac:dyDescent="0.2">
      <c r="A388" s="56"/>
      <c r="B388" s="56"/>
      <c r="C388" s="56"/>
      <c r="D388" s="56"/>
      <c r="E388" s="56"/>
      <c r="F388" s="56"/>
      <c r="G388" s="56"/>
      <c r="H388" s="56"/>
      <c r="I388" s="56"/>
      <c r="J388" s="56"/>
      <c r="K388" s="56"/>
      <c r="L388" s="56"/>
      <c r="M388" s="56"/>
      <c r="N388" s="56"/>
      <c r="O388" s="56"/>
      <c r="P388" s="56"/>
      <c r="Q388" s="56"/>
      <c r="R388" s="56"/>
      <c r="S388" s="56"/>
      <c r="T388" s="56"/>
      <c r="U388" s="56"/>
      <c r="V388" s="56"/>
      <c r="W388" s="56"/>
      <c r="X388" s="56"/>
      <c r="Y388" s="56"/>
      <c r="Z388" s="56"/>
    </row>
    <row r="389" spans="1:26" x14ac:dyDescent="0.2">
      <c r="A389" s="56"/>
      <c r="B389" s="56"/>
      <c r="C389" s="56"/>
      <c r="D389" s="56"/>
      <c r="E389" s="56"/>
      <c r="F389" s="56"/>
      <c r="G389" s="56"/>
      <c r="H389" s="56"/>
      <c r="I389" s="56"/>
      <c r="J389" s="56"/>
      <c r="K389" s="56"/>
      <c r="L389" s="56"/>
      <c r="M389" s="56"/>
      <c r="N389" s="56"/>
      <c r="O389" s="56"/>
      <c r="P389" s="56"/>
      <c r="Q389" s="56"/>
      <c r="R389" s="56"/>
      <c r="S389" s="56"/>
      <c r="T389" s="56"/>
      <c r="U389" s="56"/>
      <c r="V389" s="56"/>
      <c r="W389" s="56"/>
      <c r="X389" s="56"/>
      <c r="Y389" s="56"/>
      <c r="Z389" s="56"/>
    </row>
    <row r="390" spans="1:26" x14ac:dyDescent="0.2">
      <c r="A390" s="56"/>
      <c r="B390" s="56"/>
      <c r="C390" s="56"/>
      <c r="D390" s="56"/>
      <c r="E390" s="56"/>
      <c r="F390" s="56"/>
      <c r="G390" s="56"/>
      <c r="H390" s="56"/>
      <c r="I390" s="56"/>
      <c r="J390" s="56"/>
      <c r="K390" s="56"/>
      <c r="L390" s="56"/>
      <c r="M390" s="56"/>
      <c r="N390" s="56"/>
      <c r="O390" s="56"/>
      <c r="P390" s="56"/>
      <c r="Q390" s="56"/>
      <c r="R390" s="56"/>
      <c r="S390" s="56"/>
      <c r="T390" s="56"/>
      <c r="U390" s="56"/>
      <c r="V390" s="56"/>
      <c r="W390" s="56"/>
      <c r="X390" s="56"/>
      <c r="Y390" s="56"/>
      <c r="Z390" s="56"/>
    </row>
    <row r="391" spans="1:26" x14ac:dyDescent="0.2">
      <c r="A391" s="56"/>
      <c r="B391" s="56"/>
      <c r="C391" s="56"/>
      <c r="D391" s="56"/>
      <c r="E391" s="56"/>
      <c r="F391" s="56"/>
      <c r="G391" s="56"/>
      <c r="H391" s="56"/>
      <c r="I391" s="56"/>
      <c r="J391" s="56"/>
      <c r="K391" s="56"/>
      <c r="L391" s="56"/>
      <c r="M391" s="56"/>
      <c r="N391" s="56"/>
      <c r="O391" s="56"/>
      <c r="P391" s="56"/>
      <c r="Q391" s="56"/>
      <c r="R391" s="56"/>
      <c r="S391" s="56"/>
      <c r="T391" s="56"/>
      <c r="U391" s="56"/>
      <c r="V391" s="56"/>
      <c r="W391" s="56"/>
      <c r="X391" s="56"/>
      <c r="Y391" s="56"/>
      <c r="Z391" s="56"/>
    </row>
    <row r="392" spans="1:26" x14ac:dyDescent="0.2">
      <c r="A392" s="56"/>
      <c r="B392" s="56"/>
      <c r="C392" s="56"/>
      <c r="D392" s="56"/>
      <c r="E392" s="56"/>
      <c r="F392" s="56"/>
      <c r="G392" s="56"/>
      <c r="H392" s="56"/>
      <c r="I392" s="56"/>
      <c r="J392" s="56"/>
      <c r="K392" s="56"/>
      <c r="L392" s="56"/>
      <c r="M392" s="56"/>
      <c r="N392" s="56"/>
      <c r="O392" s="56"/>
      <c r="P392" s="56"/>
      <c r="Q392" s="56"/>
      <c r="R392" s="56"/>
      <c r="S392" s="56"/>
      <c r="T392" s="56"/>
      <c r="U392" s="56"/>
      <c r="V392" s="56"/>
      <c r="W392" s="56"/>
      <c r="X392" s="56"/>
      <c r="Y392" s="56"/>
      <c r="Z392" s="56"/>
    </row>
    <row r="393" spans="1:26" x14ac:dyDescent="0.2">
      <c r="A393" s="56"/>
      <c r="B393" s="56"/>
      <c r="C393" s="56"/>
      <c r="D393" s="56"/>
      <c r="E393" s="56"/>
      <c r="F393" s="56"/>
      <c r="G393" s="56"/>
      <c r="H393" s="56"/>
      <c r="I393" s="56"/>
      <c r="J393" s="56"/>
      <c r="K393" s="56"/>
      <c r="L393" s="56"/>
      <c r="M393" s="56"/>
      <c r="N393" s="56"/>
      <c r="O393" s="56"/>
      <c r="P393" s="56"/>
      <c r="Q393" s="56"/>
      <c r="R393" s="56"/>
      <c r="S393" s="56"/>
      <c r="T393" s="56"/>
      <c r="U393" s="56"/>
      <c r="V393" s="56"/>
      <c r="W393" s="56"/>
      <c r="X393" s="56"/>
      <c r="Y393" s="56"/>
      <c r="Z393" s="56"/>
    </row>
    <row r="394" spans="1:26" x14ac:dyDescent="0.2">
      <c r="A394" s="56"/>
      <c r="B394" s="56"/>
      <c r="C394" s="56"/>
      <c r="D394" s="56"/>
      <c r="E394" s="56"/>
      <c r="F394" s="56"/>
      <c r="G394" s="56"/>
      <c r="H394" s="56"/>
      <c r="I394" s="56"/>
      <c r="J394" s="56"/>
      <c r="K394" s="56"/>
      <c r="L394" s="56"/>
      <c r="M394" s="56"/>
      <c r="N394" s="56"/>
      <c r="O394" s="56"/>
      <c r="P394" s="56"/>
      <c r="Q394" s="56"/>
      <c r="R394" s="56"/>
      <c r="S394" s="56"/>
      <c r="T394" s="56"/>
      <c r="U394" s="56"/>
      <c r="V394" s="56"/>
      <c r="W394" s="56"/>
      <c r="X394" s="56"/>
      <c r="Y394" s="56"/>
      <c r="Z394" s="56"/>
    </row>
    <row r="395" spans="1:26" x14ac:dyDescent="0.2">
      <c r="A395" s="56"/>
      <c r="B395" s="56"/>
      <c r="C395" s="56"/>
      <c r="D395" s="56"/>
      <c r="E395" s="56"/>
      <c r="F395" s="56"/>
      <c r="G395" s="56"/>
      <c r="H395" s="56"/>
      <c r="I395" s="56"/>
      <c r="J395" s="56"/>
      <c r="K395" s="56"/>
      <c r="L395" s="56"/>
      <c r="M395" s="56"/>
      <c r="N395" s="56"/>
      <c r="O395" s="56"/>
      <c r="P395" s="56"/>
      <c r="Q395" s="56"/>
      <c r="R395" s="56"/>
      <c r="S395" s="56"/>
      <c r="T395" s="56"/>
      <c r="U395" s="56"/>
      <c r="V395" s="56"/>
      <c r="W395" s="56"/>
      <c r="X395" s="56"/>
      <c r="Y395" s="56"/>
      <c r="Z395" s="56"/>
    </row>
    <row r="396" spans="1:26" x14ac:dyDescent="0.2">
      <c r="A396" s="56"/>
      <c r="B396" s="56"/>
      <c r="C396" s="56"/>
      <c r="D396" s="56"/>
      <c r="E396" s="56"/>
      <c r="F396" s="56"/>
      <c r="G396" s="56"/>
      <c r="H396" s="56"/>
      <c r="I396" s="56"/>
      <c r="J396" s="56"/>
      <c r="K396" s="56"/>
      <c r="L396" s="56"/>
      <c r="M396" s="56"/>
      <c r="N396" s="56"/>
      <c r="O396" s="56"/>
      <c r="P396" s="56"/>
      <c r="Q396" s="56"/>
      <c r="R396" s="56"/>
      <c r="S396" s="56"/>
      <c r="T396" s="56"/>
      <c r="U396" s="56"/>
      <c r="V396" s="56"/>
      <c r="W396" s="56"/>
      <c r="X396" s="56"/>
      <c r="Y396" s="56"/>
      <c r="Z396" s="56"/>
    </row>
    <row r="397" spans="1:26" x14ac:dyDescent="0.2">
      <c r="A397" s="56"/>
      <c r="B397" s="56"/>
      <c r="C397" s="56"/>
      <c r="D397" s="56"/>
      <c r="E397" s="56"/>
      <c r="F397" s="56"/>
      <c r="G397" s="56"/>
      <c r="H397" s="56"/>
      <c r="I397" s="56"/>
      <c r="J397" s="56"/>
      <c r="K397" s="56"/>
      <c r="L397" s="56"/>
      <c r="M397" s="56"/>
      <c r="N397" s="56"/>
      <c r="O397" s="56"/>
      <c r="P397" s="56"/>
      <c r="Q397" s="56"/>
      <c r="R397" s="56"/>
      <c r="S397" s="56"/>
      <c r="T397" s="56"/>
      <c r="U397" s="56"/>
      <c r="V397" s="56"/>
      <c r="W397" s="56"/>
      <c r="X397" s="56"/>
      <c r="Y397" s="56"/>
      <c r="Z397" s="56"/>
    </row>
    <row r="398" spans="1:26" x14ac:dyDescent="0.2">
      <c r="A398" s="56"/>
      <c r="B398" s="56"/>
      <c r="C398" s="56"/>
      <c r="D398" s="56"/>
      <c r="E398" s="56"/>
      <c r="F398" s="56"/>
      <c r="G398" s="56"/>
      <c r="H398" s="56"/>
      <c r="I398" s="56"/>
      <c r="J398" s="56"/>
      <c r="K398" s="56"/>
      <c r="L398" s="56"/>
      <c r="M398" s="56"/>
      <c r="N398" s="56"/>
      <c r="O398" s="56"/>
      <c r="P398" s="56"/>
      <c r="Q398" s="56"/>
      <c r="R398" s="56"/>
      <c r="S398" s="56"/>
      <c r="T398" s="56"/>
      <c r="U398" s="56"/>
      <c r="V398" s="56"/>
      <c r="W398" s="56"/>
      <c r="X398" s="56"/>
      <c r="Y398" s="56"/>
      <c r="Z398" s="56"/>
    </row>
    <row r="399" spans="1:26" x14ac:dyDescent="0.2">
      <c r="A399" s="56"/>
      <c r="B399" s="56"/>
      <c r="C399" s="56"/>
      <c r="D399" s="56"/>
      <c r="E399" s="56"/>
      <c r="F399" s="56"/>
      <c r="G399" s="56"/>
      <c r="H399" s="56"/>
      <c r="I399" s="56"/>
      <c r="J399" s="56"/>
      <c r="K399" s="56"/>
      <c r="L399" s="56"/>
      <c r="M399" s="56"/>
      <c r="N399" s="56"/>
      <c r="O399" s="56"/>
      <c r="P399" s="56"/>
      <c r="Q399" s="56"/>
      <c r="R399" s="56"/>
      <c r="S399" s="56"/>
      <c r="T399" s="56"/>
      <c r="U399" s="56"/>
      <c r="V399" s="56"/>
      <c r="W399" s="56"/>
      <c r="X399" s="56"/>
      <c r="Y399" s="56"/>
      <c r="Z399" s="56"/>
    </row>
    <row r="400" spans="1:26" x14ac:dyDescent="0.2">
      <c r="A400" s="56"/>
      <c r="B400" s="56"/>
      <c r="C400" s="56"/>
      <c r="D400" s="56"/>
      <c r="E400" s="56"/>
      <c r="F400" s="56"/>
      <c r="G400" s="56"/>
      <c r="H400" s="56"/>
      <c r="I400" s="56"/>
      <c r="J400" s="56"/>
      <c r="K400" s="56"/>
      <c r="L400" s="56"/>
      <c r="M400" s="56"/>
      <c r="N400" s="56"/>
      <c r="O400" s="56"/>
      <c r="P400" s="56"/>
      <c r="Q400" s="56"/>
      <c r="R400" s="56"/>
      <c r="S400" s="56"/>
      <c r="T400" s="56"/>
      <c r="U400" s="56"/>
      <c r="V400" s="56"/>
      <c r="W400" s="56"/>
      <c r="X400" s="56"/>
      <c r="Y400" s="56"/>
      <c r="Z400" s="56"/>
    </row>
    <row r="401" spans="1:26" x14ac:dyDescent="0.2">
      <c r="A401" s="56"/>
      <c r="B401" s="56"/>
      <c r="C401" s="56"/>
      <c r="D401" s="56"/>
      <c r="E401" s="56"/>
      <c r="F401" s="56"/>
      <c r="G401" s="56"/>
      <c r="H401" s="56"/>
      <c r="I401" s="56"/>
      <c r="J401" s="56"/>
      <c r="K401" s="56"/>
      <c r="L401" s="56"/>
      <c r="M401" s="56"/>
      <c r="N401" s="56"/>
      <c r="O401" s="56"/>
      <c r="P401" s="56"/>
      <c r="Q401" s="56"/>
      <c r="R401" s="56"/>
      <c r="S401" s="56"/>
      <c r="T401" s="56"/>
      <c r="U401" s="56"/>
      <c r="V401" s="56"/>
      <c r="W401" s="56"/>
      <c r="X401" s="56"/>
      <c r="Y401" s="56"/>
      <c r="Z401" s="56"/>
    </row>
    <row r="402" spans="1:26" x14ac:dyDescent="0.2">
      <c r="A402" s="56"/>
      <c r="B402" s="56"/>
      <c r="C402" s="56"/>
      <c r="D402" s="56"/>
      <c r="E402" s="56"/>
      <c r="F402" s="56"/>
      <c r="G402" s="56"/>
      <c r="H402" s="56"/>
      <c r="I402" s="56"/>
      <c r="J402" s="56"/>
      <c r="K402" s="56"/>
      <c r="L402" s="56"/>
      <c r="M402" s="56"/>
      <c r="N402" s="56"/>
      <c r="O402" s="56"/>
      <c r="P402" s="56"/>
      <c r="Q402" s="56"/>
      <c r="R402" s="56"/>
      <c r="S402" s="56"/>
      <c r="T402" s="56"/>
      <c r="U402" s="56"/>
      <c r="V402" s="56"/>
      <c r="W402" s="56"/>
      <c r="X402" s="56"/>
      <c r="Y402" s="56"/>
      <c r="Z402" s="56"/>
    </row>
    <row r="403" spans="1:26" x14ac:dyDescent="0.2">
      <c r="A403" s="56"/>
      <c r="B403" s="56"/>
      <c r="C403" s="56"/>
      <c r="D403" s="56"/>
      <c r="E403" s="56"/>
      <c r="F403" s="56"/>
      <c r="G403" s="56"/>
      <c r="H403" s="56"/>
      <c r="I403" s="56"/>
      <c r="J403" s="56"/>
      <c r="K403" s="56"/>
      <c r="L403" s="56"/>
      <c r="M403" s="56"/>
      <c r="N403" s="56"/>
      <c r="O403" s="56"/>
      <c r="P403" s="56"/>
      <c r="Q403" s="56"/>
      <c r="R403" s="56"/>
      <c r="S403" s="56"/>
      <c r="T403" s="56"/>
      <c r="U403" s="56"/>
      <c r="V403" s="56"/>
      <c r="W403" s="56"/>
      <c r="X403" s="56"/>
      <c r="Y403" s="56"/>
      <c r="Z403" s="56"/>
    </row>
    <row r="404" spans="1:26" x14ac:dyDescent="0.2">
      <c r="A404" s="56"/>
      <c r="B404" s="56"/>
      <c r="C404" s="56"/>
      <c r="D404" s="56"/>
      <c r="E404" s="56"/>
      <c r="F404" s="56"/>
      <c r="G404" s="56"/>
      <c r="H404" s="56"/>
      <c r="I404" s="56"/>
      <c r="J404" s="56"/>
      <c r="K404" s="56"/>
      <c r="L404" s="56"/>
      <c r="M404" s="56"/>
      <c r="N404" s="56"/>
      <c r="O404" s="56"/>
      <c r="P404" s="56"/>
      <c r="Q404" s="56"/>
      <c r="R404" s="56"/>
      <c r="S404" s="56"/>
      <c r="T404" s="56"/>
      <c r="U404" s="56"/>
      <c r="V404" s="56"/>
      <c r="W404" s="56"/>
      <c r="X404" s="56"/>
      <c r="Y404" s="56"/>
      <c r="Z404" s="56"/>
    </row>
    <row r="405" spans="1:26" x14ac:dyDescent="0.2">
      <c r="A405" s="56"/>
      <c r="B405" s="56"/>
      <c r="C405" s="56"/>
      <c r="D405" s="56"/>
      <c r="E405" s="56"/>
      <c r="F405" s="56"/>
      <c r="G405" s="56"/>
      <c r="H405" s="56"/>
      <c r="I405" s="56"/>
      <c r="J405" s="56"/>
      <c r="K405" s="56"/>
      <c r="L405" s="56"/>
      <c r="M405" s="56"/>
      <c r="N405" s="56"/>
      <c r="O405" s="56"/>
      <c r="P405" s="56"/>
      <c r="Q405" s="56"/>
      <c r="R405" s="56"/>
      <c r="S405" s="56"/>
      <c r="T405" s="56"/>
      <c r="U405" s="56"/>
      <c r="V405" s="56"/>
      <c r="W405" s="56"/>
      <c r="X405" s="56"/>
      <c r="Y405" s="56"/>
      <c r="Z405" s="56"/>
    </row>
    <row r="406" spans="1:26" x14ac:dyDescent="0.2">
      <c r="A406" s="56"/>
      <c r="B406" s="56"/>
      <c r="C406" s="56"/>
      <c r="D406" s="56"/>
      <c r="E406" s="56"/>
      <c r="F406" s="56"/>
      <c r="G406" s="56"/>
      <c r="H406" s="56"/>
      <c r="I406" s="56"/>
      <c r="J406" s="56"/>
      <c r="K406" s="56"/>
      <c r="L406" s="56"/>
      <c r="M406" s="56"/>
      <c r="N406" s="56"/>
      <c r="O406" s="56"/>
      <c r="P406" s="56"/>
      <c r="Q406" s="56"/>
      <c r="R406" s="56"/>
      <c r="S406" s="56"/>
      <c r="T406" s="56"/>
      <c r="U406" s="56"/>
      <c r="V406" s="56"/>
      <c r="W406" s="56"/>
      <c r="X406" s="56"/>
      <c r="Y406" s="56"/>
      <c r="Z406" s="56"/>
    </row>
    <row r="407" spans="1:26" x14ac:dyDescent="0.2">
      <c r="A407" s="56"/>
      <c r="B407" s="56"/>
      <c r="C407" s="56"/>
      <c r="D407" s="56"/>
      <c r="E407" s="56"/>
      <c r="F407" s="56"/>
      <c r="G407" s="56"/>
      <c r="H407" s="56"/>
      <c r="I407" s="56"/>
      <c r="J407" s="56"/>
      <c r="K407" s="56"/>
      <c r="L407" s="56"/>
      <c r="M407" s="56"/>
      <c r="N407" s="56"/>
      <c r="O407" s="56"/>
      <c r="P407" s="56"/>
      <c r="Q407" s="56"/>
      <c r="R407" s="56"/>
      <c r="S407" s="56"/>
      <c r="T407" s="56"/>
      <c r="U407" s="56"/>
      <c r="V407" s="56"/>
      <c r="W407" s="56"/>
      <c r="X407" s="56"/>
      <c r="Y407" s="56"/>
      <c r="Z407" s="56"/>
    </row>
    <row r="408" spans="1:26" x14ac:dyDescent="0.2">
      <c r="A408" s="56"/>
      <c r="B408" s="56"/>
      <c r="C408" s="56"/>
      <c r="D408" s="56"/>
      <c r="E408" s="56"/>
      <c r="F408" s="56"/>
      <c r="G408" s="56"/>
      <c r="H408" s="56"/>
      <c r="I408" s="56"/>
      <c r="J408" s="56"/>
      <c r="K408" s="56"/>
      <c r="L408" s="56"/>
      <c r="M408" s="56"/>
      <c r="N408" s="56"/>
      <c r="O408" s="56"/>
      <c r="P408" s="56"/>
      <c r="Q408" s="56"/>
      <c r="R408" s="56"/>
      <c r="S408" s="56"/>
      <c r="T408" s="56"/>
      <c r="U408" s="56"/>
      <c r="V408" s="56"/>
      <c r="W408" s="56"/>
      <c r="X408" s="56"/>
      <c r="Y408" s="56"/>
      <c r="Z408" s="56"/>
    </row>
    <row r="409" spans="1:26" x14ac:dyDescent="0.2">
      <c r="A409" s="56"/>
      <c r="B409" s="56"/>
      <c r="C409" s="56"/>
      <c r="D409" s="56"/>
      <c r="E409" s="56"/>
      <c r="F409" s="56"/>
      <c r="G409" s="56"/>
      <c r="H409" s="56"/>
      <c r="I409" s="56"/>
      <c r="J409" s="56"/>
      <c r="K409" s="56"/>
      <c r="L409" s="56"/>
      <c r="M409" s="56"/>
      <c r="N409" s="56"/>
      <c r="O409" s="56"/>
      <c r="P409" s="56"/>
      <c r="Q409" s="56"/>
      <c r="R409" s="56"/>
      <c r="S409" s="56"/>
      <c r="T409" s="56"/>
      <c r="U409" s="56"/>
      <c r="V409" s="56"/>
      <c r="W409" s="56"/>
      <c r="X409" s="56"/>
      <c r="Y409" s="56"/>
      <c r="Z409" s="56"/>
    </row>
    <row r="410" spans="1:26" x14ac:dyDescent="0.2">
      <c r="A410" s="56"/>
      <c r="B410" s="56"/>
      <c r="C410" s="56"/>
      <c r="D410" s="56"/>
      <c r="E410" s="56"/>
      <c r="F410" s="56"/>
      <c r="G410" s="56"/>
      <c r="H410" s="56"/>
      <c r="I410" s="56"/>
      <c r="J410" s="56"/>
      <c r="K410" s="56"/>
      <c r="L410" s="56"/>
      <c r="M410" s="56"/>
      <c r="N410" s="56"/>
      <c r="O410" s="56"/>
      <c r="P410" s="56"/>
      <c r="Q410" s="56"/>
      <c r="R410" s="56"/>
      <c r="S410" s="56"/>
      <c r="T410" s="56"/>
      <c r="U410" s="56"/>
      <c r="V410" s="56"/>
      <c r="W410" s="56"/>
      <c r="X410" s="56"/>
      <c r="Y410" s="56"/>
      <c r="Z410" s="56"/>
    </row>
    <row r="411" spans="1:26" x14ac:dyDescent="0.2">
      <c r="A411" s="56"/>
      <c r="B411" s="56"/>
      <c r="C411" s="56"/>
      <c r="D411" s="56"/>
      <c r="E411" s="56"/>
      <c r="F411" s="56"/>
      <c r="G411" s="56"/>
      <c r="H411" s="56"/>
      <c r="I411" s="56"/>
      <c r="J411" s="56"/>
      <c r="K411" s="56"/>
      <c r="L411" s="56"/>
      <c r="M411" s="56"/>
      <c r="N411" s="56"/>
      <c r="O411" s="56"/>
      <c r="P411" s="56"/>
      <c r="Q411" s="56"/>
      <c r="R411" s="56"/>
      <c r="S411" s="56"/>
      <c r="T411" s="56"/>
      <c r="U411" s="56"/>
      <c r="V411" s="56"/>
      <c r="W411" s="56"/>
      <c r="X411" s="56"/>
      <c r="Y411" s="56"/>
      <c r="Z411" s="56"/>
    </row>
    <row r="412" spans="1:26" x14ac:dyDescent="0.2">
      <c r="A412" s="56"/>
      <c r="B412" s="56"/>
      <c r="C412" s="56"/>
      <c r="D412" s="56"/>
      <c r="E412" s="56"/>
      <c r="F412" s="56"/>
      <c r="G412" s="56"/>
      <c r="H412" s="56"/>
      <c r="I412" s="56"/>
      <c r="J412" s="56"/>
      <c r="K412" s="56"/>
      <c r="L412" s="56"/>
      <c r="M412" s="56"/>
      <c r="N412" s="56"/>
      <c r="O412" s="56"/>
      <c r="P412" s="56"/>
      <c r="Q412" s="56"/>
      <c r="R412" s="56"/>
      <c r="S412" s="56"/>
      <c r="T412" s="56"/>
      <c r="U412" s="56"/>
      <c r="V412" s="56"/>
      <c r="W412" s="56"/>
      <c r="X412" s="56"/>
      <c r="Y412" s="56"/>
      <c r="Z412" s="56"/>
    </row>
    <row r="413" spans="1:26" x14ac:dyDescent="0.2">
      <c r="A413" s="56"/>
      <c r="B413" s="56"/>
      <c r="C413" s="56"/>
      <c r="D413" s="56"/>
      <c r="E413" s="56"/>
      <c r="F413" s="56"/>
      <c r="G413" s="56"/>
      <c r="H413" s="56"/>
      <c r="I413" s="56"/>
      <c r="J413" s="56"/>
      <c r="K413" s="56"/>
      <c r="L413" s="56"/>
      <c r="M413" s="56"/>
      <c r="N413" s="56"/>
      <c r="O413" s="56"/>
      <c r="P413" s="56"/>
      <c r="Q413" s="56"/>
      <c r="R413" s="56"/>
      <c r="S413" s="56"/>
      <c r="T413" s="56"/>
      <c r="U413" s="56"/>
      <c r="V413" s="56"/>
      <c r="W413" s="56"/>
      <c r="X413" s="56"/>
      <c r="Y413" s="56"/>
      <c r="Z413" s="56"/>
    </row>
    <row r="414" spans="1:26" x14ac:dyDescent="0.2">
      <c r="A414" s="56"/>
      <c r="B414" s="56"/>
      <c r="C414" s="56"/>
      <c r="D414" s="56"/>
      <c r="E414" s="56"/>
      <c r="F414" s="56"/>
      <c r="G414" s="56"/>
      <c r="H414" s="56"/>
      <c r="I414" s="56"/>
      <c r="J414" s="56"/>
      <c r="K414" s="56"/>
      <c r="L414" s="56"/>
      <c r="M414" s="56"/>
      <c r="N414" s="56"/>
      <c r="O414" s="56"/>
      <c r="P414" s="56"/>
      <c r="Q414" s="56"/>
      <c r="R414" s="56"/>
      <c r="S414" s="56"/>
      <c r="T414" s="56"/>
      <c r="U414" s="56"/>
      <c r="V414" s="56"/>
      <c r="W414" s="56"/>
      <c r="X414" s="56"/>
      <c r="Y414" s="56"/>
      <c r="Z414" s="56"/>
    </row>
    <row r="415" spans="1:26" x14ac:dyDescent="0.2">
      <c r="A415" s="56"/>
      <c r="B415" s="56"/>
      <c r="C415" s="56"/>
      <c r="D415" s="56"/>
      <c r="E415" s="56"/>
      <c r="F415" s="56"/>
      <c r="G415" s="56"/>
      <c r="H415" s="56"/>
      <c r="I415" s="56"/>
      <c r="J415" s="56"/>
      <c r="K415" s="56"/>
      <c r="L415" s="56"/>
      <c r="M415" s="56"/>
      <c r="N415" s="56"/>
      <c r="O415" s="56"/>
      <c r="P415" s="56"/>
      <c r="Q415" s="56"/>
      <c r="R415" s="56"/>
      <c r="S415" s="56"/>
      <c r="T415" s="56"/>
      <c r="U415" s="56"/>
      <c r="V415" s="56"/>
      <c r="W415" s="56"/>
      <c r="X415" s="56"/>
      <c r="Y415" s="56"/>
      <c r="Z415" s="56"/>
    </row>
    <row r="416" spans="1:26" x14ac:dyDescent="0.2">
      <c r="A416" s="56"/>
      <c r="B416" s="56"/>
      <c r="C416" s="56"/>
      <c r="D416" s="56"/>
      <c r="E416" s="56"/>
      <c r="F416" s="56"/>
      <c r="G416" s="56"/>
      <c r="H416" s="56"/>
      <c r="I416" s="56"/>
      <c r="J416" s="56"/>
      <c r="K416" s="56"/>
      <c r="L416" s="56"/>
      <c r="M416" s="56"/>
      <c r="N416" s="56"/>
      <c r="O416" s="56"/>
      <c r="P416" s="56"/>
      <c r="Q416" s="56"/>
      <c r="R416" s="56"/>
      <c r="S416" s="56"/>
      <c r="T416" s="56"/>
      <c r="U416" s="56"/>
      <c r="V416" s="56"/>
      <c r="W416" s="56"/>
      <c r="X416" s="56"/>
      <c r="Y416" s="56"/>
      <c r="Z416" s="56"/>
    </row>
    <row r="417" spans="1:26" x14ac:dyDescent="0.2">
      <c r="A417" s="56"/>
      <c r="B417" s="56"/>
      <c r="C417" s="56"/>
      <c r="D417" s="56"/>
      <c r="E417" s="56"/>
      <c r="F417" s="56"/>
      <c r="G417" s="56"/>
      <c r="H417" s="56"/>
      <c r="I417" s="56"/>
      <c r="J417" s="56"/>
      <c r="K417" s="56"/>
      <c r="L417" s="56"/>
      <c r="M417" s="56"/>
      <c r="N417" s="56"/>
      <c r="O417" s="56"/>
      <c r="P417" s="56"/>
      <c r="Q417" s="56"/>
      <c r="R417" s="56"/>
      <c r="S417" s="56"/>
      <c r="T417" s="56"/>
      <c r="U417" s="56"/>
      <c r="V417" s="56"/>
      <c r="W417" s="56"/>
      <c r="X417" s="56"/>
      <c r="Y417" s="56"/>
      <c r="Z417" s="56"/>
    </row>
    <row r="418" spans="1:26" x14ac:dyDescent="0.2">
      <c r="A418" s="56"/>
      <c r="B418" s="56"/>
      <c r="C418" s="56"/>
      <c r="D418" s="56"/>
      <c r="E418" s="56"/>
      <c r="F418" s="56"/>
      <c r="G418" s="56"/>
      <c r="H418" s="56"/>
      <c r="I418" s="56"/>
      <c r="J418" s="56"/>
      <c r="K418" s="56"/>
      <c r="L418" s="56"/>
      <c r="M418" s="56"/>
      <c r="N418" s="56"/>
      <c r="O418" s="56"/>
      <c r="P418" s="56"/>
      <c r="Q418" s="56"/>
      <c r="R418" s="56"/>
      <c r="S418" s="56"/>
      <c r="T418" s="56"/>
      <c r="U418" s="56"/>
      <c r="V418" s="56"/>
      <c r="W418" s="56"/>
      <c r="X418" s="56"/>
      <c r="Y418" s="56"/>
      <c r="Z418" s="56"/>
    </row>
    <row r="419" spans="1:26" x14ac:dyDescent="0.2">
      <c r="A419" s="56"/>
      <c r="B419" s="56"/>
      <c r="C419" s="56"/>
      <c r="D419" s="56"/>
      <c r="E419" s="56"/>
      <c r="F419" s="56"/>
      <c r="G419" s="56"/>
      <c r="H419" s="56"/>
      <c r="I419" s="56"/>
      <c r="J419" s="56"/>
      <c r="K419" s="56"/>
      <c r="L419" s="56"/>
      <c r="M419" s="56"/>
      <c r="N419" s="56"/>
      <c r="O419" s="56"/>
      <c r="P419" s="56"/>
      <c r="Q419" s="56"/>
      <c r="R419" s="56"/>
      <c r="S419" s="56"/>
      <c r="T419" s="56"/>
      <c r="U419" s="56"/>
      <c r="V419" s="56"/>
      <c r="W419" s="56"/>
      <c r="X419" s="56"/>
      <c r="Y419" s="56"/>
      <c r="Z419" s="56"/>
    </row>
    <row r="420" spans="1:26" x14ac:dyDescent="0.2">
      <c r="A420" s="56"/>
      <c r="B420" s="56"/>
      <c r="C420" s="56"/>
      <c r="D420" s="56"/>
      <c r="E420" s="56"/>
      <c r="F420" s="56"/>
      <c r="G420" s="56"/>
      <c r="H420" s="56"/>
      <c r="I420" s="56"/>
      <c r="J420" s="56"/>
      <c r="K420" s="56"/>
      <c r="L420" s="56"/>
      <c r="M420" s="56"/>
      <c r="N420" s="56"/>
      <c r="O420" s="56"/>
      <c r="P420" s="56"/>
      <c r="Q420" s="56"/>
      <c r="R420" s="56"/>
      <c r="S420" s="56"/>
      <c r="T420" s="56"/>
      <c r="U420" s="56"/>
      <c r="V420" s="56"/>
      <c r="W420" s="56"/>
      <c r="X420" s="56"/>
      <c r="Y420" s="56"/>
      <c r="Z420" s="56"/>
    </row>
    <row r="421" spans="1:26" x14ac:dyDescent="0.2">
      <c r="A421" s="56"/>
      <c r="B421" s="56"/>
      <c r="C421" s="56"/>
      <c r="D421" s="56"/>
      <c r="E421" s="56"/>
      <c r="F421" s="56"/>
      <c r="G421" s="56"/>
      <c r="H421" s="56"/>
      <c r="I421" s="56"/>
      <c r="J421" s="56"/>
      <c r="K421" s="56"/>
      <c r="L421" s="56"/>
      <c r="M421" s="56"/>
      <c r="N421" s="56"/>
      <c r="O421" s="56"/>
      <c r="P421" s="56"/>
      <c r="Q421" s="56"/>
      <c r="R421" s="56"/>
      <c r="S421" s="56"/>
      <c r="T421" s="56"/>
      <c r="U421" s="56"/>
      <c r="V421" s="56"/>
      <c r="W421" s="56"/>
      <c r="X421" s="56"/>
      <c r="Y421" s="56"/>
      <c r="Z421" s="56"/>
    </row>
    <row r="422" spans="1:26" x14ac:dyDescent="0.2">
      <c r="A422" s="56"/>
      <c r="B422" s="56"/>
      <c r="C422" s="56"/>
      <c r="D422" s="56"/>
      <c r="E422" s="56"/>
      <c r="F422" s="56"/>
      <c r="G422" s="56"/>
      <c r="H422" s="56"/>
      <c r="I422" s="56"/>
      <c r="J422" s="56"/>
      <c r="K422" s="56"/>
      <c r="L422" s="56"/>
      <c r="M422" s="56"/>
      <c r="N422" s="56"/>
      <c r="O422" s="56"/>
      <c r="P422" s="56"/>
      <c r="Q422" s="56"/>
      <c r="R422" s="56"/>
      <c r="S422" s="56"/>
      <c r="T422" s="56"/>
      <c r="U422" s="56"/>
      <c r="V422" s="56"/>
      <c r="W422" s="56"/>
      <c r="X422" s="56"/>
      <c r="Y422" s="56"/>
      <c r="Z422" s="56"/>
    </row>
    <row r="423" spans="1:26" x14ac:dyDescent="0.2">
      <c r="A423" s="56"/>
      <c r="B423" s="56"/>
      <c r="C423" s="56"/>
      <c r="D423" s="56"/>
      <c r="E423" s="56"/>
      <c r="F423" s="56"/>
      <c r="G423" s="56"/>
      <c r="H423" s="56"/>
      <c r="I423" s="56"/>
      <c r="J423" s="56"/>
      <c r="K423" s="56"/>
      <c r="L423" s="56"/>
      <c r="M423" s="56"/>
      <c r="N423" s="56"/>
      <c r="O423" s="56"/>
      <c r="P423" s="56"/>
      <c r="Q423" s="56"/>
      <c r="R423" s="56"/>
      <c r="S423" s="56"/>
      <c r="T423" s="56"/>
      <c r="U423" s="56"/>
      <c r="V423" s="56"/>
      <c r="W423" s="56"/>
      <c r="X423" s="56"/>
      <c r="Y423" s="56"/>
      <c r="Z423" s="56"/>
    </row>
    <row r="424" spans="1:26" x14ac:dyDescent="0.2">
      <c r="A424" s="56"/>
      <c r="B424" s="56"/>
      <c r="C424" s="56"/>
      <c r="D424" s="56"/>
      <c r="E424" s="56"/>
      <c r="F424" s="56"/>
      <c r="G424" s="56"/>
      <c r="H424" s="56"/>
      <c r="I424" s="56"/>
      <c r="J424" s="56"/>
      <c r="K424" s="56"/>
      <c r="L424" s="56"/>
      <c r="M424" s="56"/>
      <c r="N424" s="56"/>
      <c r="O424" s="56"/>
      <c r="P424" s="56"/>
      <c r="Q424" s="56"/>
      <c r="R424" s="56"/>
      <c r="S424" s="56"/>
      <c r="T424" s="56"/>
      <c r="U424" s="56"/>
      <c r="V424" s="56"/>
      <c r="W424" s="56"/>
      <c r="X424" s="56"/>
      <c r="Y424" s="56"/>
      <c r="Z424" s="56"/>
    </row>
    <row r="425" spans="1:26" x14ac:dyDescent="0.2">
      <c r="A425" s="56"/>
      <c r="B425" s="56"/>
      <c r="C425" s="56"/>
      <c r="D425" s="56"/>
      <c r="E425" s="56"/>
      <c r="F425" s="56"/>
      <c r="G425" s="56"/>
      <c r="H425" s="56"/>
      <c r="I425" s="56"/>
      <c r="J425" s="56"/>
      <c r="K425" s="56"/>
      <c r="L425" s="56"/>
      <c r="M425" s="56"/>
      <c r="N425" s="56"/>
      <c r="O425" s="56"/>
      <c r="P425" s="56"/>
      <c r="Q425" s="56"/>
      <c r="R425" s="56"/>
      <c r="S425" s="56"/>
      <c r="T425" s="56"/>
      <c r="U425" s="56"/>
      <c r="V425" s="56"/>
      <c r="W425" s="56"/>
      <c r="X425" s="56"/>
      <c r="Y425" s="56"/>
      <c r="Z425" s="56"/>
    </row>
    <row r="426" spans="1:26" x14ac:dyDescent="0.2">
      <c r="A426" s="56"/>
      <c r="B426" s="56"/>
      <c r="C426" s="56"/>
      <c r="D426" s="56"/>
      <c r="E426" s="56"/>
      <c r="F426" s="56"/>
      <c r="G426" s="56"/>
      <c r="H426" s="56"/>
      <c r="I426" s="56"/>
      <c r="J426" s="56"/>
      <c r="K426" s="56"/>
      <c r="L426" s="56"/>
      <c r="M426" s="56"/>
      <c r="N426" s="56"/>
      <c r="O426" s="56"/>
      <c r="P426" s="56"/>
      <c r="Q426" s="56"/>
      <c r="R426" s="56"/>
      <c r="S426" s="56"/>
      <c r="T426" s="56"/>
      <c r="U426" s="56"/>
      <c r="V426" s="56"/>
      <c r="W426" s="56"/>
      <c r="X426" s="56"/>
      <c r="Y426" s="56"/>
      <c r="Z426" s="56"/>
    </row>
    <row r="427" spans="1:26" x14ac:dyDescent="0.2">
      <c r="A427" s="56"/>
      <c r="B427" s="56"/>
      <c r="C427" s="56"/>
      <c r="D427" s="56"/>
      <c r="E427" s="56"/>
      <c r="F427" s="56"/>
      <c r="G427" s="56"/>
      <c r="H427" s="56"/>
      <c r="I427" s="56"/>
      <c r="J427" s="56"/>
      <c r="K427" s="56"/>
      <c r="L427" s="56"/>
      <c r="M427" s="56"/>
      <c r="N427" s="56"/>
      <c r="O427" s="56"/>
      <c r="P427" s="56"/>
      <c r="Q427" s="56"/>
      <c r="R427" s="56"/>
      <c r="S427" s="56"/>
      <c r="T427" s="56"/>
      <c r="U427" s="56"/>
      <c r="V427" s="56"/>
      <c r="W427" s="56"/>
      <c r="X427" s="56"/>
      <c r="Y427" s="56"/>
      <c r="Z427" s="56"/>
    </row>
    <row r="428" spans="1:26" x14ac:dyDescent="0.2">
      <c r="A428" s="56"/>
      <c r="B428" s="56"/>
      <c r="C428" s="56"/>
      <c r="D428" s="56"/>
      <c r="E428" s="56"/>
      <c r="F428" s="56"/>
      <c r="G428" s="56"/>
      <c r="H428" s="56"/>
      <c r="I428" s="56"/>
      <c r="J428" s="56"/>
      <c r="K428" s="56"/>
      <c r="L428" s="56"/>
      <c r="M428" s="56"/>
      <c r="N428" s="56"/>
      <c r="O428" s="56"/>
      <c r="P428" s="56"/>
      <c r="Q428" s="56"/>
      <c r="R428" s="56"/>
      <c r="S428" s="56"/>
      <c r="T428" s="56"/>
      <c r="U428" s="56"/>
      <c r="V428" s="56"/>
      <c r="W428" s="56"/>
      <c r="X428" s="56"/>
      <c r="Y428" s="56"/>
      <c r="Z428" s="56"/>
    </row>
    <row r="429" spans="1:26" x14ac:dyDescent="0.2">
      <c r="A429" s="56"/>
      <c r="B429" s="56"/>
      <c r="C429" s="56"/>
      <c r="D429" s="56"/>
      <c r="E429" s="56"/>
      <c r="F429" s="56"/>
      <c r="G429" s="56"/>
      <c r="H429" s="56"/>
      <c r="I429" s="56"/>
      <c r="J429" s="56"/>
      <c r="K429" s="56"/>
      <c r="L429" s="56"/>
      <c r="M429" s="56"/>
      <c r="N429" s="56"/>
      <c r="O429" s="56"/>
      <c r="P429" s="56"/>
      <c r="Q429" s="56"/>
      <c r="R429" s="56"/>
      <c r="S429" s="56"/>
      <c r="T429" s="56"/>
      <c r="U429" s="56"/>
      <c r="V429" s="56"/>
      <c r="W429" s="56"/>
      <c r="X429" s="56"/>
      <c r="Y429" s="56"/>
      <c r="Z429" s="56"/>
    </row>
    <row r="430" spans="1:26" x14ac:dyDescent="0.2">
      <c r="A430" s="56"/>
      <c r="B430" s="56"/>
      <c r="C430" s="56"/>
      <c r="D430" s="56"/>
      <c r="E430" s="56"/>
      <c r="F430" s="56"/>
      <c r="G430" s="56"/>
      <c r="H430" s="56"/>
      <c r="I430" s="56"/>
      <c r="J430" s="56"/>
      <c r="K430" s="56"/>
      <c r="L430" s="56"/>
      <c r="M430" s="56"/>
      <c r="N430" s="56"/>
      <c r="O430" s="56"/>
      <c r="P430" s="56"/>
      <c r="Q430" s="56"/>
      <c r="R430" s="56"/>
      <c r="S430" s="56"/>
      <c r="T430" s="56"/>
      <c r="U430" s="56"/>
      <c r="V430" s="56"/>
      <c r="W430" s="56"/>
      <c r="X430" s="56"/>
      <c r="Y430" s="56"/>
      <c r="Z430" s="56"/>
    </row>
    <row r="431" spans="1:26" x14ac:dyDescent="0.2">
      <c r="A431" s="56"/>
      <c r="B431" s="56"/>
      <c r="C431" s="56"/>
      <c r="D431" s="56"/>
      <c r="E431" s="56"/>
      <c r="F431" s="56"/>
      <c r="G431" s="56"/>
      <c r="H431" s="56"/>
      <c r="I431" s="56"/>
      <c r="J431" s="56"/>
      <c r="K431" s="56"/>
      <c r="L431" s="56"/>
      <c r="M431" s="56"/>
      <c r="N431" s="56"/>
      <c r="O431" s="56"/>
      <c r="P431" s="56"/>
      <c r="Q431" s="56"/>
      <c r="R431" s="56"/>
      <c r="S431" s="56"/>
      <c r="T431" s="56"/>
      <c r="U431" s="56"/>
      <c r="V431" s="56"/>
      <c r="W431" s="56"/>
      <c r="X431" s="56"/>
      <c r="Y431" s="56"/>
      <c r="Z431" s="56"/>
    </row>
    <row r="432" spans="1:26" x14ac:dyDescent="0.2">
      <c r="A432" s="56"/>
      <c r="B432" s="56"/>
      <c r="C432" s="56"/>
      <c r="D432" s="56"/>
      <c r="E432" s="56"/>
      <c r="F432" s="56"/>
      <c r="G432" s="56"/>
      <c r="H432" s="56"/>
      <c r="I432" s="56"/>
      <c r="J432" s="56"/>
      <c r="K432" s="56"/>
      <c r="L432" s="56"/>
      <c r="M432" s="56"/>
      <c r="N432" s="56"/>
      <c r="O432" s="56"/>
      <c r="P432" s="56"/>
      <c r="Q432" s="56"/>
      <c r="R432" s="56"/>
      <c r="S432" s="56"/>
      <c r="T432" s="56"/>
      <c r="U432" s="56"/>
      <c r="V432" s="56"/>
      <c r="W432" s="56"/>
      <c r="X432" s="56"/>
      <c r="Y432" s="56"/>
      <c r="Z432" s="56"/>
    </row>
    <row r="433" spans="1:26" x14ac:dyDescent="0.2">
      <c r="A433" s="56"/>
      <c r="B433" s="56"/>
      <c r="C433" s="56"/>
      <c r="D433" s="56"/>
      <c r="E433" s="56"/>
      <c r="F433" s="56"/>
      <c r="G433" s="56"/>
      <c r="H433" s="56"/>
      <c r="I433" s="56"/>
      <c r="J433" s="56"/>
      <c r="K433" s="56"/>
      <c r="L433" s="56"/>
      <c r="M433" s="56"/>
      <c r="N433" s="56"/>
      <c r="O433" s="56"/>
      <c r="P433" s="56"/>
      <c r="Q433" s="56"/>
      <c r="R433" s="56"/>
      <c r="S433" s="56"/>
      <c r="T433" s="56"/>
      <c r="U433" s="56"/>
      <c r="V433" s="56"/>
      <c r="W433" s="56"/>
      <c r="X433" s="56"/>
      <c r="Y433" s="56"/>
      <c r="Z433" s="56"/>
    </row>
    <row r="434" spans="1:26" x14ac:dyDescent="0.2">
      <c r="A434" s="56"/>
      <c r="B434" s="56"/>
      <c r="C434" s="56"/>
      <c r="D434" s="56"/>
      <c r="E434" s="56"/>
      <c r="F434" s="56"/>
      <c r="G434" s="56"/>
      <c r="H434" s="56"/>
      <c r="I434" s="56"/>
      <c r="J434" s="56"/>
      <c r="K434" s="56"/>
      <c r="L434" s="56"/>
      <c r="M434" s="56"/>
      <c r="N434" s="56"/>
      <c r="O434" s="56"/>
      <c r="P434" s="56"/>
      <c r="Q434" s="56"/>
      <c r="R434" s="56"/>
      <c r="S434" s="56"/>
      <c r="T434" s="56"/>
      <c r="U434" s="56"/>
      <c r="V434" s="56"/>
      <c r="W434" s="56"/>
      <c r="X434" s="56"/>
      <c r="Y434" s="56"/>
      <c r="Z434" s="56"/>
    </row>
    <row r="435" spans="1:26" x14ac:dyDescent="0.2">
      <c r="A435" s="56"/>
      <c r="B435" s="56"/>
      <c r="C435" s="56"/>
      <c r="D435" s="56"/>
      <c r="E435" s="56"/>
      <c r="F435" s="56"/>
      <c r="G435" s="56"/>
      <c r="H435" s="56"/>
      <c r="I435" s="56"/>
      <c r="J435" s="56"/>
      <c r="K435" s="56"/>
      <c r="L435" s="56"/>
      <c r="M435" s="56"/>
      <c r="N435" s="56"/>
      <c r="O435" s="56"/>
      <c r="P435" s="56"/>
      <c r="Q435" s="56"/>
      <c r="R435" s="56"/>
      <c r="S435" s="56"/>
      <c r="T435" s="56"/>
      <c r="U435" s="56"/>
      <c r="V435" s="56"/>
      <c r="W435" s="56"/>
      <c r="X435" s="56"/>
      <c r="Y435" s="56"/>
      <c r="Z435" s="56"/>
    </row>
    <row r="436" spans="1:26" x14ac:dyDescent="0.2">
      <c r="A436" s="56"/>
      <c r="B436" s="56"/>
      <c r="C436" s="56"/>
      <c r="D436" s="56"/>
      <c r="E436" s="56"/>
      <c r="F436" s="56"/>
      <c r="G436" s="56"/>
      <c r="H436" s="56"/>
      <c r="I436" s="56"/>
      <c r="J436" s="56"/>
      <c r="K436" s="56"/>
      <c r="L436" s="56"/>
      <c r="M436" s="56"/>
      <c r="N436" s="56"/>
      <c r="O436" s="56"/>
      <c r="P436" s="56"/>
      <c r="Q436" s="56"/>
      <c r="R436" s="56"/>
      <c r="S436" s="56"/>
      <c r="T436" s="56"/>
      <c r="U436" s="56"/>
      <c r="V436" s="56"/>
      <c r="W436" s="56"/>
      <c r="X436" s="56"/>
      <c r="Y436" s="56"/>
      <c r="Z436" s="56"/>
    </row>
    <row r="437" spans="1:26" x14ac:dyDescent="0.2">
      <c r="A437" s="56"/>
      <c r="B437" s="56"/>
      <c r="C437" s="56"/>
      <c r="D437" s="56"/>
      <c r="E437" s="56"/>
      <c r="F437" s="56"/>
      <c r="G437" s="56"/>
      <c r="H437" s="56"/>
      <c r="I437" s="56"/>
      <c r="J437" s="56"/>
      <c r="K437" s="56"/>
      <c r="L437" s="56"/>
      <c r="M437" s="56"/>
      <c r="N437" s="56"/>
      <c r="O437" s="56"/>
      <c r="P437" s="56"/>
      <c r="Q437" s="56"/>
      <c r="R437" s="56"/>
      <c r="S437" s="56"/>
      <c r="T437" s="56"/>
      <c r="U437" s="56"/>
      <c r="V437" s="56"/>
      <c r="W437" s="56"/>
      <c r="X437" s="56"/>
      <c r="Y437" s="56"/>
      <c r="Z437" s="56"/>
    </row>
    <row r="438" spans="1:26" x14ac:dyDescent="0.2">
      <c r="A438" s="56"/>
      <c r="B438" s="56"/>
      <c r="C438" s="56"/>
      <c r="D438" s="56"/>
      <c r="E438" s="56"/>
      <c r="F438" s="56"/>
      <c r="G438" s="56"/>
      <c r="H438" s="56"/>
      <c r="I438" s="56"/>
      <c r="J438" s="56"/>
      <c r="K438" s="56"/>
      <c r="L438" s="56"/>
      <c r="M438" s="56"/>
      <c r="N438" s="56"/>
      <c r="O438" s="56"/>
      <c r="P438" s="56"/>
      <c r="Q438" s="56"/>
      <c r="R438" s="56"/>
      <c r="S438" s="56"/>
      <c r="T438" s="56"/>
      <c r="U438" s="56"/>
      <c r="V438" s="56"/>
      <c r="W438" s="56"/>
      <c r="X438" s="56"/>
      <c r="Y438" s="56"/>
      <c r="Z438" s="56"/>
    </row>
  </sheetData>
  <sheetProtection algorithmName="SHA-512" hashValue="6O05S1KlI7DuobdITBc+CabxkL1nXyZ0MGinHKJgKB4j+0SNsJeqitmMdTj0oOxaOUGTxQCBlqdqhHOM/KV9Jw==" saltValue="GsGcVRXw9WXAXqb5j9nibA==" spinCount="100000" sheet="1" objects="1" scenarios="1"/>
  <mergeCells count="312">
    <mergeCell ref="C23:N23"/>
    <mergeCell ref="O23:Q23"/>
    <mergeCell ref="R23:T23"/>
    <mergeCell ref="U23:W23"/>
    <mergeCell ref="X23:Y23"/>
    <mergeCell ref="C9:N9"/>
    <mergeCell ref="O9:Q9"/>
    <mergeCell ref="R9:T9"/>
    <mergeCell ref="U9:W9"/>
    <mergeCell ref="X9:Y9"/>
    <mergeCell ref="C14:N14"/>
    <mergeCell ref="O14:Q14"/>
    <mergeCell ref="R14:T14"/>
    <mergeCell ref="U14:W14"/>
    <mergeCell ref="X14:Y14"/>
    <mergeCell ref="X10:Y10"/>
    <mergeCell ref="C12:N12"/>
    <mergeCell ref="O12:Q12"/>
    <mergeCell ref="R12:T12"/>
    <mergeCell ref="U12:W12"/>
    <mergeCell ref="X12:Y12"/>
    <mergeCell ref="C11:N11"/>
    <mergeCell ref="O11:Q11"/>
    <mergeCell ref="R11:T11"/>
    <mergeCell ref="C6:N6"/>
    <mergeCell ref="O6:Q6"/>
    <mergeCell ref="R6:T6"/>
    <mergeCell ref="U6:W6"/>
    <mergeCell ref="X8:Y8"/>
    <mergeCell ref="X6:Y6"/>
    <mergeCell ref="C7:N7"/>
    <mergeCell ref="O7:Q7"/>
    <mergeCell ref="R7:T7"/>
    <mergeCell ref="U7:W7"/>
    <mergeCell ref="C8:N8"/>
    <mergeCell ref="O8:Q8"/>
    <mergeCell ref="R8:T8"/>
    <mergeCell ref="U8:W8"/>
    <mergeCell ref="X7:Y7"/>
    <mergeCell ref="B2:Y2"/>
    <mergeCell ref="C3:N3"/>
    <mergeCell ref="O3:Q3"/>
    <mergeCell ref="R3:T3"/>
    <mergeCell ref="U3:W3"/>
    <mergeCell ref="X3:Y3"/>
    <mergeCell ref="C5:N5"/>
    <mergeCell ref="O5:Q5"/>
    <mergeCell ref="R5:T5"/>
    <mergeCell ref="U5:W5"/>
    <mergeCell ref="X5:Y5"/>
    <mergeCell ref="C4:Y4"/>
    <mergeCell ref="C10:N10"/>
    <mergeCell ref="O10:Q10"/>
    <mergeCell ref="R10:T10"/>
    <mergeCell ref="U10:W10"/>
    <mergeCell ref="C19:N19"/>
    <mergeCell ref="O19:Q19"/>
    <mergeCell ref="R19:T19"/>
    <mergeCell ref="U19:W19"/>
    <mergeCell ref="C15:Y15"/>
    <mergeCell ref="C13:N13"/>
    <mergeCell ref="O13:Q13"/>
    <mergeCell ref="R13:T13"/>
    <mergeCell ref="U13:W13"/>
    <mergeCell ref="X13:Y13"/>
    <mergeCell ref="U11:W11"/>
    <mergeCell ref="X11:Y11"/>
    <mergeCell ref="X19:Y19"/>
    <mergeCell ref="C16:N16"/>
    <mergeCell ref="O16:Q16"/>
    <mergeCell ref="R16:T16"/>
    <mergeCell ref="U16:W16"/>
    <mergeCell ref="C18:N18"/>
    <mergeCell ref="O18:Q18"/>
    <mergeCell ref="R18:T18"/>
    <mergeCell ref="U18:W18"/>
    <mergeCell ref="X18:Y18"/>
    <mergeCell ref="C17:N17"/>
    <mergeCell ref="O17:Q17"/>
    <mergeCell ref="R17:T17"/>
    <mergeCell ref="U17:W17"/>
    <mergeCell ref="X17:Y17"/>
    <mergeCell ref="X16:Y16"/>
    <mergeCell ref="X20:Y20"/>
    <mergeCell ref="C22:N22"/>
    <mergeCell ref="O22:Q22"/>
    <mergeCell ref="R22:T22"/>
    <mergeCell ref="U22:W22"/>
    <mergeCell ref="X22:Y22"/>
    <mergeCell ref="C20:N20"/>
    <mergeCell ref="O20:Q20"/>
    <mergeCell ref="R20:T20"/>
    <mergeCell ref="U20:W20"/>
    <mergeCell ref="C21:Y21"/>
    <mergeCell ref="X24:Y24"/>
    <mergeCell ref="C26:N26"/>
    <mergeCell ref="O26:Q26"/>
    <mergeCell ref="R26:T26"/>
    <mergeCell ref="U26:W26"/>
    <mergeCell ref="X26:Y26"/>
    <mergeCell ref="C24:N24"/>
    <mergeCell ref="O24:Q24"/>
    <mergeCell ref="R24:T24"/>
    <mergeCell ref="U24:W24"/>
    <mergeCell ref="X27:Y27"/>
    <mergeCell ref="C28:N28"/>
    <mergeCell ref="O28:Q28"/>
    <mergeCell ref="R28:T28"/>
    <mergeCell ref="U28:W28"/>
    <mergeCell ref="X28:Y28"/>
    <mergeCell ref="C27:N27"/>
    <mergeCell ref="O27:Q27"/>
    <mergeCell ref="R27:T27"/>
    <mergeCell ref="U27:W27"/>
    <mergeCell ref="X29:Y29"/>
    <mergeCell ref="C32:N32"/>
    <mergeCell ref="O32:Q32"/>
    <mergeCell ref="R32:T32"/>
    <mergeCell ref="U32:W32"/>
    <mergeCell ref="X32:Y32"/>
    <mergeCell ref="C29:N29"/>
    <mergeCell ref="O29:Q29"/>
    <mergeCell ref="R29:T29"/>
    <mergeCell ref="U29:W29"/>
    <mergeCell ref="C30:Y30"/>
    <mergeCell ref="C31:N31"/>
    <mergeCell ref="O31:Q31"/>
    <mergeCell ref="R31:T31"/>
    <mergeCell ref="U31:W31"/>
    <mergeCell ref="X31:Y31"/>
    <mergeCell ref="X33:Y33"/>
    <mergeCell ref="C34:N34"/>
    <mergeCell ref="O34:Q34"/>
    <mergeCell ref="R34:T34"/>
    <mergeCell ref="U34:W34"/>
    <mergeCell ref="X34:Y34"/>
    <mergeCell ref="C33:N33"/>
    <mergeCell ref="O33:Q33"/>
    <mergeCell ref="R33:T33"/>
    <mergeCell ref="U33:W33"/>
    <mergeCell ref="C35:N35"/>
    <mergeCell ref="O35:Q35"/>
    <mergeCell ref="R35:T35"/>
    <mergeCell ref="U35:W35"/>
    <mergeCell ref="X35:Y35"/>
    <mergeCell ref="X36:Y36"/>
    <mergeCell ref="C37:N37"/>
    <mergeCell ref="O37:Q37"/>
    <mergeCell ref="R37:T37"/>
    <mergeCell ref="U37:W37"/>
    <mergeCell ref="X37:Y37"/>
    <mergeCell ref="C36:N36"/>
    <mergeCell ref="O36:Q36"/>
    <mergeCell ref="R36:T36"/>
    <mergeCell ref="U36:W36"/>
    <mergeCell ref="U45:W45"/>
    <mergeCell ref="X45:Y45"/>
    <mergeCell ref="C43:N43"/>
    <mergeCell ref="O43:Q43"/>
    <mergeCell ref="R43:T43"/>
    <mergeCell ref="U43:W43"/>
    <mergeCell ref="X39:Y39"/>
    <mergeCell ref="C40:N40"/>
    <mergeCell ref="O40:Q40"/>
    <mergeCell ref="R40:T40"/>
    <mergeCell ref="U40:W40"/>
    <mergeCell ref="X40:Y40"/>
    <mergeCell ref="C39:N39"/>
    <mergeCell ref="O39:Q39"/>
    <mergeCell ref="R39:T39"/>
    <mergeCell ref="U39:W39"/>
    <mergeCell ref="C42:N42"/>
    <mergeCell ref="O42:Q42"/>
    <mergeCell ref="R42:T42"/>
    <mergeCell ref="U42:W42"/>
    <mergeCell ref="X42:Y42"/>
    <mergeCell ref="C44:N44"/>
    <mergeCell ref="O44:Q44"/>
    <mergeCell ref="R44:T44"/>
    <mergeCell ref="R54:T54"/>
    <mergeCell ref="U54:W54"/>
    <mergeCell ref="O48:Q48"/>
    <mergeCell ref="R48:T48"/>
    <mergeCell ref="X46:Y46"/>
    <mergeCell ref="C47:N47"/>
    <mergeCell ref="O47:Q47"/>
    <mergeCell ref="R47:T47"/>
    <mergeCell ref="U47:W47"/>
    <mergeCell ref="X47:Y47"/>
    <mergeCell ref="C46:N46"/>
    <mergeCell ref="O46:Q46"/>
    <mergeCell ref="R46:T46"/>
    <mergeCell ref="U46:W46"/>
    <mergeCell ref="U49:W49"/>
    <mergeCell ref="X49:Y49"/>
    <mergeCell ref="C48:N48"/>
    <mergeCell ref="X54:Y54"/>
    <mergeCell ref="C52:N52"/>
    <mergeCell ref="O52:Q52"/>
    <mergeCell ref="R52:T52"/>
    <mergeCell ref="U52:W52"/>
    <mergeCell ref="C54:N54"/>
    <mergeCell ref="O54:Q54"/>
    <mergeCell ref="C58:N58"/>
    <mergeCell ref="O58:Q58"/>
    <mergeCell ref="O60:Q60"/>
    <mergeCell ref="C59:N59"/>
    <mergeCell ref="O59:Q59"/>
    <mergeCell ref="R59:T59"/>
    <mergeCell ref="U59:W59"/>
    <mergeCell ref="X59:Y59"/>
    <mergeCell ref="X55:Y55"/>
    <mergeCell ref="C55:N55"/>
    <mergeCell ref="O55:Q55"/>
    <mergeCell ref="R55:T55"/>
    <mergeCell ref="U55:W55"/>
    <mergeCell ref="C56:N56"/>
    <mergeCell ref="O56:Q56"/>
    <mergeCell ref="R56:T56"/>
    <mergeCell ref="U56:W56"/>
    <mergeCell ref="X56:Y56"/>
    <mergeCell ref="C78:N78"/>
    <mergeCell ref="C79:N79"/>
    <mergeCell ref="C74:N74"/>
    <mergeCell ref="C75:N75"/>
    <mergeCell ref="C76:N76"/>
    <mergeCell ref="C77:N77"/>
    <mergeCell ref="C73:N73"/>
    <mergeCell ref="C69:N69"/>
    <mergeCell ref="C72:N72"/>
    <mergeCell ref="AE71:AF71"/>
    <mergeCell ref="R69:T69"/>
    <mergeCell ref="U69:W69"/>
    <mergeCell ref="O69:Q69"/>
    <mergeCell ref="C67:Y67"/>
    <mergeCell ref="C66:N66"/>
    <mergeCell ref="X63:Y63"/>
    <mergeCell ref="O64:Q64"/>
    <mergeCell ref="R64:T64"/>
    <mergeCell ref="X64:Y64"/>
    <mergeCell ref="R63:T63"/>
    <mergeCell ref="O66:Q66"/>
    <mergeCell ref="R66:T66"/>
    <mergeCell ref="U66:W66"/>
    <mergeCell ref="U63:W63"/>
    <mergeCell ref="U64:W64"/>
    <mergeCell ref="R65:T65"/>
    <mergeCell ref="U65:W65"/>
    <mergeCell ref="C68:N68"/>
    <mergeCell ref="O65:Q65"/>
    <mergeCell ref="X65:Y65"/>
    <mergeCell ref="O63:Q63"/>
    <mergeCell ref="X68:Y68"/>
    <mergeCell ref="R68:T68"/>
    <mergeCell ref="C53:Y53"/>
    <mergeCell ref="C25:Y25"/>
    <mergeCell ref="X52:Y52"/>
    <mergeCell ref="X50:Y50"/>
    <mergeCell ref="C51:N51"/>
    <mergeCell ref="O51:Q51"/>
    <mergeCell ref="U48:W48"/>
    <mergeCell ref="U51:W51"/>
    <mergeCell ref="X51:Y51"/>
    <mergeCell ref="C50:N50"/>
    <mergeCell ref="O50:Q50"/>
    <mergeCell ref="R50:T50"/>
    <mergeCell ref="U50:W50"/>
    <mergeCell ref="R51:T51"/>
    <mergeCell ref="X48:Y48"/>
    <mergeCell ref="C49:N49"/>
    <mergeCell ref="O49:Q49"/>
    <mergeCell ref="R49:T49"/>
    <mergeCell ref="X43:Y43"/>
    <mergeCell ref="C45:N45"/>
    <mergeCell ref="O45:Q45"/>
    <mergeCell ref="R45:T45"/>
    <mergeCell ref="U44:W44"/>
    <mergeCell ref="X44:Y44"/>
    <mergeCell ref="U68:W68"/>
    <mergeCell ref="O68:Q68"/>
    <mergeCell ref="X66:Y66"/>
    <mergeCell ref="C64:N64"/>
    <mergeCell ref="C63:N63"/>
    <mergeCell ref="C65:N65"/>
    <mergeCell ref="C57:N57"/>
    <mergeCell ref="O57:Q57"/>
    <mergeCell ref="R57:T57"/>
    <mergeCell ref="U57:W57"/>
    <mergeCell ref="R58:T58"/>
    <mergeCell ref="U58:W58"/>
    <mergeCell ref="X57:Y57"/>
    <mergeCell ref="X58:Y58"/>
    <mergeCell ref="X62:Y62"/>
    <mergeCell ref="C62:N62"/>
    <mergeCell ref="O62:Q62"/>
    <mergeCell ref="R62:T62"/>
    <mergeCell ref="U62:W62"/>
    <mergeCell ref="X60:Y60"/>
    <mergeCell ref="C61:Y61"/>
    <mergeCell ref="C60:N60"/>
    <mergeCell ref="R60:T60"/>
    <mergeCell ref="U60:W60"/>
    <mergeCell ref="C38:N38"/>
    <mergeCell ref="O38:Q38"/>
    <mergeCell ref="R38:T38"/>
    <mergeCell ref="U38:W38"/>
    <mergeCell ref="X38:Y38"/>
    <mergeCell ref="C41:N41"/>
    <mergeCell ref="O41:Q41"/>
    <mergeCell ref="R41:T41"/>
    <mergeCell ref="U41:W41"/>
    <mergeCell ref="X41:Y41"/>
  </mergeCells>
  <phoneticPr fontId="54" type="noConversion"/>
  <conditionalFormatting sqref="B75">
    <cfRule type="expression" dxfId="36" priority="57" stopIfTrue="1">
      <formula>D75&gt;0</formula>
    </cfRule>
  </conditionalFormatting>
  <conditionalFormatting sqref="B77">
    <cfRule type="cellIs" dxfId="35" priority="61" stopIfTrue="1" operator="greaterThan">
      <formula>C77</formula>
    </cfRule>
    <cfRule type="cellIs" dxfId="34" priority="62" stopIfTrue="1" operator="lessThan">
      <formula>#REF!</formula>
    </cfRule>
  </conditionalFormatting>
  <conditionalFormatting sqref="C5:N14">
    <cfRule type="expression" dxfId="33" priority="19" stopIfTrue="1">
      <formula>R5=U5</formula>
    </cfRule>
  </conditionalFormatting>
  <conditionalFormatting sqref="C16:N20">
    <cfRule type="expression" dxfId="32" priority="43" stopIfTrue="1">
      <formula>R16=U16</formula>
    </cfRule>
  </conditionalFormatting>
  <conditionalFormatting sqref="C22:N24">
    <cfRule type="expression" dxfId="31" priority="7" stopIfTrue="1">
      <formula>R22=U22</formula>
    </cfRule>
  </conditionalFormatting>
  <conditionalFormatting sqref="C26:N29 D62:N65 C62:C66 C68:N68">
    <cfRule type="expression" dxfId="30" priority="60" stopIfTrue="1">
      <formula>R26=U26</formula>
    </cfRule>
  </conditionalFormatting>
  <conditionalFormatting sqref="C31:N52">
    <cfRule type="expression" dxfId="29" priority="3" stopIfTrue="1">
      <formula>R31=U31</formula>
    </cfRule>
  </conditionalFormatting>
  <conditionalFormatting sqref="C54:N60">
    <cfRule type="expression" dxfId="28" priority="31" stopIfTrue="1">
      <formula>R54=U54</formula>
    </cfRule>
  </conditionalFormatting>
  <conditionalFormatting sqref="O5:Q14">
    <cfRule type="cellIs" dxfId="27" priority="17" stopIfTrue="1" operator="lessThan">
      <formula>U5</formula>
    </cfRule>
    <cfRule type="cellIs" dxfId="26" priority="18" stopIfTrue="1" operator="greaterThan">
      <formula>R5</formula>
    </cfRule>
  </conditionalFormatting>
  <conditionalFormatting sqref="O16:Q20">
    <cfRule type="cellIs" dxfId="25" priority="41" stopIfTrue="1" operator="lessThan">
      <formula>U16</formula>
    </cfRule>
    <cfRule type="cellIs" dxfId="24" priority="42" stopIfTrue="1" operator="greaterThan">
      <formula>R16</formula>
    </cfRule>
  </conditionalFormatting>
  <conditionalFormatting sqref="O22:Q24">
    <cfRule type="cellIs" dxfId="23" priority="5" stopIfTrue="1" operator="lessThan">
      <formula>U22</formula>
    </cfRule>
    <cfRule type="cellIs" dxfId="22" priority="6" stopIfTrue="1" operator="greaterThan">
      <formula>R22</formula>
    </cfRule>
  </conditionalFormatting>
  <conditionalFormatting sqref="O26:Q29 P62:Q65 O62:O66 O68:Q69">
    <cfRule type="cellIs" dxfId="21" priority="58" stopIfTrue="1" operator="lessThan">
      <formula>U26</formula>
    </cfRule>
    <cfRule type="cellIs" dxfId="20" priority="59" stopIfTrue="1" operator="greaterThan">
      <formula>R26</formula>
    </cfRule>
  </conditionalFormatting>
  <conditionalFormatting sqref="O31:Q52">
    <cfRule type="cellIs" dxfId="19" priority="1" stopIfTrue="1" operator="lessThan">
      <formula>U31</formula>
    </cfRule>
    <cfRule type="cellIs" dxfId="18" priority="2" stopIfTrue="1" operator="greaterThan">
      <formula>R31</formula>
    </cfRule>
  </conditionalFormatting>
  <conditionalFormatting sqref="O54:Q60">
    <cfRule type="cellIs" dxfId="17" priority="29" stopIfTrue="1" operator="lessThan">
      <formula>U54</formula>
    </cfRule>
    <cfRule type="cellIs" dxfId="16" priority="30" stopIfTrue="1" operator="greaterThan">
      <formula>R54</formula>
    </cfRule>
  </conditionalFormatting>
  <conditionalFormatting sqref="X5:Y14">
    <cfRule type="expression" dxfId="15" priority="20" stopIfTrue="1">
      <formula>U5=0</formula>
    </cfRule>
  </conditionalFormatting>
  <conditionalFormatting sqref="X16:Y20">
    <cfRule type="expression" dxfId="14" priority="44" stopIfTrue="1">
      <formula>U16=0</formula>
    </cfRule>
  </conditionalFormatting>
  <conditionalFormatting sqref="X22:Y24">
    <cfRule type="expression" dxfId="13" priority="8" stopIfTrue="1">
      <formula>U22=0</formula>
    </cfRule>
  </conditionalFormatting>
  <conditionalFormatting sqref="X26:Y29 Y62:Y65 X62:X66 X68:Y68">
    <cfRule type="expression" dxfId="12" priority="63" stopIfTrue="1">
      <formula>U26=0</formula>
    </cfRule>
  </conditionalFormatting>
  <conditionalFormatting sqref="X31:Y52">
    <cfRule type="expression" dxfId="11" priority="4" stopIfTrue="1">
      <formula>U31=0</formula>
    </cfRule>
  </conditionalFormatting>
  <conditionalFormatting sqref="X54:Y60">
    <cfRule type="expression" dxfId="10" priority="32" stopIfTrue="1">
      <formula>U54=0</formula>
    </cfRule>
  </conditionalFormatting>
  <printOptions horizontalCentered="1"/>
  <pageMargins left="0.35433070866141736" right="0.35433070866141736" top="0.19685039370078741" bottom="0.27559055118110237" header="0.15748031496062992" footer="0.11811023622047245"/>
  <pageSetup paperSize="9" scale="42" orientation="landscape" r:id="rId1"/>
  <headerFooter alignWithMargins="0">
    <oddFooter>&amp;LCKL GCC / VERSION 2025 / 1.0&amp;CBMC-07&amp;R&amp;P of &amp;N</oddFooter>
  </headerFooter>
  <rowBreaks count="1" manualBreakCount="1">
    <brk id="39" max="2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15"/>
  <sheetViews>
    <sheetView zoomScale="90" zoomScaleNormal="90" zoomScaleSheetLayoutView="90" workbookViewId="0">
      <pane ySplit="1" topLeftCell="A2" activePane="bottomLeft" state="frozen"/>
      <selection pane="bottomLeft" activeCell="F1" sqref="F1"/>
    </sheetView>
  </sheetViews>
  <sheetFormatPr defaultColWidth="9.140625" defaultRowHeight="15" x14ac:dyDescent="0.25"/>
  <cols>
    <col min="1" max="1" width="5.85546875" style="503" customWidth="1"/>
    <col min="2" max="2" width="25.42578125" style="503" customWidth="1"/>
    <col min="3" max="3" width="33.5703125" style="503" customWidth="1"/>
    <col min="4" max="4" width="21.5703125" style="503" bestFit="1" customWidth="1"/>
    <col min="5" max="5" width="14.7109375" style="503" customWidth="1"/>
    <col min="6" max="6" width="18" style="545" customWidth="1"/>
    <col min="7" max="7" width="9.140625" style="545"/>
    <col min="8" max="16384" width="9.140625" style="546"/>
  </cols>
  <sheetData>
    <row r="1" spans="1:7" s="503" customFormat="1" ht="18.75" customHeight="1" x14ac:dyDescent="0.25">
      <c r="A1" s="1020" t="s">
        <v>800</v>
      </c>
      <c r="B1" s="1021"/>
      <c r="C1" s="1021"/>
      <c r="D1" s="1021"/>
      <c r="E1" s="1022"/>
      <c r="F1" s="502"/>
      <c r="G1" s="502"/>
    </row>
    <row r="2" spans="1:7" s="503" customFormat="1" ht="9.9499999999999993" customHeight="1" x14ac:dyDescent="0.25">
      <c r="F2" s="502"/>
      <c r="G2" s="502"/>
    </row>
    <row r="3" spans="1:7" s="503" customFormat="1" ht="15.75" x14ac:dyDescent="0.25">
      <c r="A3" s="504" t="s">
        <v>801</v>
      </c>
      <c r="D3" s="1023" t="str">
        <f>'Checklist - Basic Office GCC'!A1</f>
        <v xml:space="preserve">GA Code: </v>
      </c>
      <c r="E3" s="1023"/>
      <c r="F3" s="502"/>
      <c r="G3" s="502"/>
    </row>
    <row r="4" spans="1:7" s="503" customFormat="1" x14ac:dyDescent="0.25">
      <c r="A4" s="503" t="s">
        <v>802</v>
      </c>
      <c r="D4" s="1023" t="str">
        <f>'Checklist - Basic Office GCC'!D1</f>
        <v xml:space="preserve">Certificate Holder name:   </v>
      </c>
      <c r="E4" s="1023"/>
      <c r="F4" s="502"/>
      <c r="G4" s="502"/>
    </row>
    <row r="5" spans="1:7" s="503" customFormat="1" x14ac:dyDescent="0.25">
      <c r="A5" s="505" t="s">
        <v>803</v>
      </c>
      <c r="D5" s="1023" t="str">
        <f>'Checklist - Basic Office GCC'!X1</f>
        <v xml:space="preserve">Date of Office Audit:   </v>
      </c>
      <c r="E5" s="1023"/>
      <c r="F5" s="502"/>
      <c r="G5" s="502"/>
    </row>
    <row r="6" spans="1:7" s="503" customFormat="1" ht="9.9499999999999993" customHeight="1" x14ac:dyDescent="0.25">
      <c r="A6" s="505"/>
      <c r="F6" s="502"/>
      <c r="G6" s="502"/>
    </row>
    <row r="7" spans="1:7" s="503" customFormat="1" x14ac:dyDescent="0.25">
      <c r="A7" s="506" t="s">
        <v>804</v>
      </c>
      <c r="F7" s="502"/>
      <c r="G7" s="502"/>
    </row>
    <row r="8" spans="1:7" s="503" customFormat="1" ht="52.5" customHeight="1" thickBot="1" x14ac:dyDescent="0.3">
      <c r="A8" s="1015" t="s">
        <v>805</v>
      </c>
      <c r="B8" s="1016"/>
      <c r="C8" s="1016"/>
      <c r="D8" s="1016"/>
      <c r="E8" s="1016"/>
      <c r="F8" s="502"/>
      <c r="G8" s="502"/>
    </row>
    <row r="9" spans="1:7" s="503" customFormat="1" ht="15.75" thickBot="1" x14ac:dyDescent="0.3">
      <c r="A9" s="507" t="s">
        <v>806</v>
      </c>
      <c r="B9" s="507" t="s">
        <v>807</v>
      </c>
      <c r="C9" s="508" t="s">
        <v>808</v>
      </c>
      <c r="D9" s="508" t="s">
        <v>809</v>
      </c>
      <c r="E9" s="509" t="s">
        <v>810</v>
      </c>
      <c r="F9" s="502"/>
      <c r="G9" s="502"/>
    </row>
    <row r="10" spans="1:7" s="503" customFormat="1" ht="15.75" hidden="1" thickBot="1" x14ac:dyDescent="0.3">
      <c r="A10" s="510"/>
      <c r="B10" s="511"/>
      <c r="C10" s="512"/>
      <c r="D10" s="512"/>
      <c r="E10" s="513"/>
      <c r="F10" s="502"/>
      <c r="G10" s="502"/>
    </row>
    <row r="11" spans="1:7" s="519" customFormat="1" ht="45" x14ac:dyDescent="0.25">
      <c r="A11" s="514"/>
      <c r="B11" s="515" t="s">
        <v>811</v>
      </c>
      <c r="C11" s="516" t="s">
        <v>812</v>
      </c>
      <c r="D11" s="516" t="s">
        <v>813</v>
      </c>
      <c r="E11" s="517" t="s">
        <v>814</v>
      </c>
      <c r="F11" s="518"/>
      <c r="G11" s="518"/>
    </row>
    <row r="12" spans="1:7" s="519" customFormat="1" ht="60" x14ac:dyDescent="0.25">
      <c r="A12" s="520"/>
      <c r="B12" s="521" t="s">
        <v>815</v>
      </c>
      <c r="C12" s="522" t="s">
        <v>816</v>
      </c>
      <c r="D12" s="522" t="s">
        <v>813</v>
      </c>
      <c r="E12" s="523" t="s">
        <v>817</v>
      </c>
      <c r="F12" s="518"/>
      <c r="G12" s="518"/>
    </row>
    <row r="13" spans="1:7" s="519" customFormat="1" ht="60" x14ac:dyDescent="0.25">
      <c r="A13" s="520" t="s">
        <v>785</v>
      </c>
      <c r="B13" s="521" t="s">
        <v>818</v>
      </c>
      <c r="C13" s="522" t="s">
        <v>819</v>
      </c>
      <c r="D13" s="522" t="s">
        <v>813</v>
      </c>
      <c r="E13" s="523" t="s">
        <v>820</v>
      </c>
      <c r="F13" s="518"/>
      <c r="G13" s="518"/>
    </row>
    <row r="14" spans="1:7" s="519" customFormat="1" ht="60" x14ac:dyDescent="0.25">
      <c r="A14" s="520"/>
      <c r="B14" s="521" t="s">
        <v>821</v>
      </c>
      <c r="C14" s="522" t="s">
        <v>822</v>
      </c>
      <c r="D14" s="522" t="s">
        <v>823</v>
      </c>
      <c r="E14" s="523" t="s">
        <v>814</v>
      </c>
      <c r="F14" s="518"/>
      <c r="G14" s="518"/>
    </row>
    <row r="15" spans="1:7" s="519" customFormat="1" ht="60" x14ac:dyDescent="0.25">
      <c r="A15" s="520"/>
      <c r="B15" s="521" t="s">
        <v>824</v>
      </c>
      <c r="C15" s="522" t="s">
        <v>825</v>
      </c>
      <c r="D15" s="522" t="s">
        <v>813</v>
      </c>
      <c r="E15" s="523" t="s">
        <v>826</v>
      </c>
      <c r="F15" s="518"/>
      <c r="G15" s="518"/>
    </row>
    <row r="16" spans="1:7" s="519" customFormat="1" ht="105" x14ac:dyDescent="0.25">
      <c r="A16" s="520"/>
      <c r="B16" s="521" t="s">
        <v>827</v>
      </c>
      <c r="C16" s="522" t="s">
        <v>828</v>
      </c>
      <c r="D16" s="522" t="s">
        <v>813</v>
      </c>
      <c r="E16" s="523" t="s">
        <v>829</v>
      </c>
      <c r="F16" s="518"/>
      <c r="G16" s="518"/>
    </row>
    <row r="17" spans="1:7" s="519" customFormat="1" ht="60" x14ac:dyDescent="0.25">
      <c r="A17" s="520"/>
      <c r="B17" s="521" t="s">
        <v>830</v>
      </c>
      <c r="C17" s="522" t="s">
        <v>831</v>
      </c>
      <c r="D17" s="522" t="s">
        <v>813</v>
      </c>
      <c r="E17" s="523" t="s">
        <v>814</v>
      </c>
      <c r="F17" s="518"/>
      <c r="G17" s="518"/>
    </row>
    <row r="18" spans="1:7" s="519" customFormat="1" ht="75" x14ac:dyDescent="0.25">
      <c r="A18" s="520"/>
      <c r="B18" s="521" t="s">
        <v>832</v>
      </c>
      <c r="C18" s="522" t="s">
        <v>833</v>
      </c>
      <c r="D18" s="522" t="s">
        <v>823</v>
      </c>
      <c r="E18" s="523" t="s">
        <v>834</v>
      </c>
      <c r="F18" s="518"/>
      <c r="G18" s="518"/>
    </row>
    <row r="19" spans="1:7" s="519" customFormat="1" ht="90" x14ac:dyDescent="0.25">
      <c r="A19" s="520"/>
      <c r="B19" s="521" t="s">
        <v>835</v>
      </c>
      <c r="C19" s="522" t="s">
        <v>836</v>
      </c>
      <c r="D19" s="522" t="s">
        <v>813</v>
      </c>
      <c r="E19" s="523" t="s">
        <v>837</v>
      </c>
      <c r="F19" s="518"/>
      <c r="G19" s="518"/>
    </row>
    <row r="20" spans="1:7" s="519" customFormat="1" ht="60" x14ac:dyDescent="0.25">
      <c r="A20" s="520"/>
      <c r="B20" s="521" t="s">
        <v>838</v>
      </c>
      <c r="C20" s="522" t="s">
        <v>839</v>
      </c>
      <c r="D20" s="522" t="s">
        <v>823</v>
      </c>
      <c r="E20" s="523" t="s">
        <v>840</v>
      </c>
      <c r="F20" s="518"/>
      <c r="G20" s="518"/>
    </row>
    <row r="21" spans="1:7" s="519" customFormat="1" ht="45.75" thickBot="1" x14ac:dyDescent="0.3">
      <c r="A21" s="524"/>
      <c r="B21" s="525" t="s">
        <v>841</v>
      </c>
      <c r="C21" s="526" t="s">
        <v>842</v>
      </c>
      <c r="D21" s="526" t="s">
        <v>813</v>
      </c>
      <c r="E21" s="527" t="s">
        <v>843</v>
      </c>
      <c r="F21" s="518"/>
      <c r="G21" s="518"/>
    </row>
    <row r="22" spans="1:7" s="503" customFormat="1" x14ac:dyDescent="0.25">
      <c r="B22" s="528"/>
      <c r="C22" s="528"/>
      <c r="D22" s="528"/>
      <c r="E22" s="528"/>
      <c r="F22" s="502"/>
      <c r="G22" s="502"/>
    </row>
    <row r="23" spans="1:7" s="503" customFormat="1" ht="9.9499999999999993" customHeight="1" x14ac:dyDescent="0.25">
      <c r="F23" s="502"/>
      <c r="G23" s="502"/>
    </row>
    <row r="24" spans="1:7" s="503" customFormat="1" x14ac:dyDescent="0.25">
      <c r="A24" s="529" t="s">
        <v>844</v>
      </c>
      <c r="C24" s="528"/>
      <c r="D24" s="528"/>
      <c r="E24" s="528"/>
      <c r="F24" s="502"/>
      <c r="G24" s="502"/>
    </row>
    <row r="25" spans="1:7" s="503" customFormat="1" ht="63" customHeight="1" thickBot="1" x14ac:dyDescent="0.3">
      <c r="A25" s="1015" t="s">
        <v>845</v>
      </c>
      <c r="B25" s="1016"/>
      <c r="C25" s="1016"/>
      <c r="D25" s="1016"/>
      <c r="E25" s="1016"/>
      <c r="F25" s="502"/>
      <c r="G25" s="502"/>
    </row>
    <row r="26" spans="1:7" s="503" customFormat="1" ht="15.75" thickBot="1" x14ac:dyDescent="0.3">
      <c r="A26" s="530" t="s">
        <v>806</v>
      </c>
      <c r="B26" s="531" t="s">
        <v>807</v>
      </c>
      <c r="C26" s="532" t="s">
        <v>808</v>
      </c>
      <c r="D26" s="532" t="s">
        <v>809</v>
      </c>
      <c r="E26" s="533" t="s">
        <v>810</v>
      </c>
      <c r="F26" s="502"/>
      <c r="G26" s="502"/>
    </row>
    <row r="27" spans="1:7" s="503" customFormat="1" ht="15.75" hidden="1" thickBot="1" x14ac:dyDescent="0.3">
      <c r="A27" s="534"/>
      <c r="B27" s="535"/>
      <c r="C27" s="536"/>
      <c r="D27" s="536"/>
      <c r="E27" s="537"/>
      <c r="F27" s="502"/>
      <c r="G27" s="502"/>
    </row>
    <row r="28" spans="1:7" s="503" customFormat="1" ht="45" x14ac:dyDescent="0.25">
      <c r="A28" s="514"/>
      <c r="B28" s="538" t="s">
        <v>846</v>
      </c>
      <c r="C28" s="539" t="s">
        <v>847</v>
      </c>
      <c r="D28" s="539" t="s">
        <v>813</v>
      </c>
      <c r="E28" s="540" t="s">
        <v>848</v>
      </c>
      <c r="F28" s="502"/>
      <c r="G28" s="502"/>
    </row>
    <row r="29" spans="1:7" s="503" customFormat="1" ht="45" x14ac:dyDescent="0.25">
      <c r="A29" s="520"/>
      <c r="B29" s="521" t="s">
        <v>849</v>
      </c>
      <c r="C29" s="522" t="s">
        <v>850</v>
      </c>
      <c r="D29" s="522" t="s">
        <v>823</v>
      </c>
      <c r="E29" s="523" t="s">
        <v>814</v>
      </c>
      <c r="F29" s="502"/>
      <c r="G29" s="502"/>
    </row>
    <row r="30" spans="1:7" s="503" customFormat="1" ht="30" x14ac:dyDescent="0.25">
      <c r="A30" s="520"/>
      <c r="B30" s="521" t="s">
        <v>851</v>
      </c>
      <c r="C30" s="522" t="s">
        <v>852</v>
      </c>
      <c r="D30" s="522" t="s">
        <v>823</v>
      </c>
      <c r="E30" s="523" t="s">
        <v>814</v>
      </c>
      <c r="F30" s="502"/>
      <c r="G30" s="502"/>
    </row>
    <row r="31" spans="1:7" s="503" customFormat="1" ht="30" x14ac:dyDescent="0.25">
      <c r="A31" s="520"/>
      <c r="B31" s="521" t="s">
        <v>853</v>
      </c>
      <c r="C31" s="522" t="s">
        <v>854</v>
      </c>
      <c r="D31" s="522" t="s">
        <v>823</v>
      </c>
      <c r="E31" s="523" t="s">
        <v>814</v>
      </c>
      <c r="F31" s="502"/>
      <c r="G31" s="502"/>
    </row>
    <row r="32" spans="1:7" s="503" customFormat="1" ht="45" x14ac:dyDescent="0.25">
      <c r="A32" s="520"/>
      <c r="B32" s="521" t="s">
        <v>855</v>
      </c>
      <c r="C32" s="522" t="s">
        <v>856</v>
      </c>
      <c r="D32" s="522" t="s">
        <v>823</v>
      </c>
      <c r="E32" s="523" t="s">
        <v>814</v>
      </c>
      <c r="F32" s="502"/>
      <c r="G32" s="502"/>
    </row>
    <row r="33" spans="1:7" s="503" customFormat="1" ht="30" x14ac:dyDescent="0.25">
      <c r="A33" s="520"/>
      <c r="B33" s="521" t="s">
        <v>857</v>
      </c>
      <c r="C33" s="522" t="s">
        <v>858</v>
      </c>
      <c r="D33" s="522" t="s">
        <v>823</v>
      </c>
      <c r="E33" s="523" t="s">
        <v>814</v>
      </c>
      <c r="F33" s="502"/>
      <c r="G33" s="502"/>
    </row>
    <row r="34" spans="1:7" s="503" customFormat="1" ht="30" x14ac:dyDescent="0.25">
      <c r="A34" s="520"/>
      <c r="B34" s="521" t="s">
        <v>859</v>
      </c>
      <c r="C34" s="522" t="s">
        <v>860</v>
      </c>
      <c r="D34" s="522" t="s">
        <v>813</v>
      </c>
      <c r="E34" s="523" t="s">
        <v>814</v>
      </c>
      <c r="F34" s="502"/>
      <c r="G34" s="502"/>
    </row>
    <row r="35" spans="1:7" s="503" customFormat="1" ht="30.75" thickBot="1" x14ac:dyDescent="0.3">
      <c r="A35" s="524"/>
      <c r="B35" s="525" t="s">
        <v>861</v>
      </c>
      <c r="C35" s="526" t="s">
        <v>862</v>
      </c>
      <c r="D35" s="526" t="s">
        <v>823</v>
      </c>
      <c r="E35" s="527" t="s">
        <v>814</v>
      </c>
      <c r="F35" s="502"/>
      <c r="G35" s="502"/>
    </row>
    <row r="36" spans="1:7" s="503" customFormat="1" x14ac:dyDescent="0.25">
      <c r="B36" s="528"/>
      <c r="C36" s="528"/>
      <c r="D36" s="528"/>
      <c r="E36" s="528"/>
      <c r="F36" s="502"/>
      <c r="G36" s="502"/>
    </row>
    <row r="37" spans="1:7" s="503" customFormat="1" x14ac:dyDescent="0.25">
      <c r="A37" s="529" t="s">
        <v>863</v>
      </c>
      <c r="C37" s="528"/>
      <c r="D37" s="528"/>
      <c r="E37" s="528"/>
      <c r="F37" s="502"/>
      <c r="G37" s="502"/>
    </row>
    <row r="38" spans="1:7" s="503" customFormat="1" ht="51" customHeight="1" thickBot="1" x14ac:dyDescent="0.3">
      <c r="A38" s="1015" t="s">
        <v>864</v>
      </c>
      <c r="B38" s="1016"/>
      <c r="C38" s="1016"/>
      <c r="D38" s="1016"/>
      <c r="E38" s="1016"/>
      <c r="F38" s="502"/>
      <c r="G38" s="502"/>
    </row>
    <row r="39" spans="1:7" s="503" customFormat="1" ht="15.75" thickBot="1" x14ac:dyDescent="0.3">
      <c r="A39" s="530" t="s">
        <v>806</v>
      </c>
      <c r="B39" s="531" t="s">
        <v>807</v>
      </c>
      <c r="C39" s="532" t="s">
        <v>808</v>
      </c>
      <c r="D39" s="532" t="s">
        <v>809</v>
      </c>
      <c r="E39" s="533" t="s">
        <v>810</v>
      </c>
      <c r="F39" s="502"/>
      <c r="G39" s="502"/>
    </row>
    <row r="40" spans="1:7" s="503" customFormat="1" ht="15.75" hidden="1" thickBot="1" x14ac:dyDescent="0.3">
      <c r="A40" s="534"/>
      <c r="B40" s="535"/>
      <c r="C40" s="536"/>
      <c r="D40" s="536"/>
      <c r="E40" s="537"/>
      <c r="F40" s="502"/>
      <c r="G40" s="502"/>
    </row>
    <row r="41" spans="1:7" s="503" customFormat="1" ht="60" x14ac:dyDescent="0.25">
      <c r="A41" s="514"/>
      <c r="B41" s="538" t="s">
        <v>865</v>
      </c>
      <c r="C41" s="539" t="s">
        <v>866</v>
      </c>
      <c r="D41" s="539" t="s">
        <v>813</v>
      </c>
      <c r="E41" s="540" t="s">
        <v>867</v>
      </c>
      <c r="F41" s="502"/>
      <c r="G41" s="502"/>
    </row>
    <row r="42" spans="1:7" s="503" customFormat="1" ht="60" x14ac:dyDescent="0.25">
      <c r="A42" s="520"/>
      <c r="B42" s="521" t="s">
        <v>868</v>
      </c>
      <c r="C42" s="522" t="s">
        <v>869</v>
      </c>
      <c r="D42" s="522" t="s">
        <v>823</v>
      </c>
      <c r="E42" s="523" t="s">
        <v>814</v>
      </c>
      <c r="F42" s="502"/>
      <c r="G42" s="502"/>
    </row>
    <row r="43" spans="1:7" s="503" customFormat="1" ht="45.75" thickBot="1" x14ac:dyDescent="0.3">
      <c r="A43" s="524"/>
      <c r="B43" s="525" t="s">
        <v>870</v>
      </c>
      <c r="C43" s="526" t="s">
        <v>871</v>
      </c>
      <c r="D43" s="526" t="s">
        <v>823</v>
      </c>
      <c r="E43" s="527" t="s">
        <v>814</v>
      </c>
      <c r="F43" s="502"/>
      <c r="G43" s="502"/>
    </row>
    <row r="44" spans="1:7" s="503" customFormat="1" x14ac:dyDescent="0.25">
      <c r="B44" s="528"/>
      <c r="C44" s="528"/>
      <c r="D44" s="528"/>
      <c r="E44" s="528"/>
      <c r="F44" s="502"/>
      <c r="G44" s="502"/>
    </row>
    <row r="45" spans="1:7" s="503" customFormat="1" ht="9.9499999999999993" customHeight="1" x14ac:dyDescent="0.25">
      <c r="F45" s="502"/>
      <c r="G45" s="502"/>
    </row>
    <row r="46" spans="1:7" s="503" customFormat="1" x14ac:dyDescent="0.25">
      <c r="A46" s="529" t="s">
        <v>872</v>
      </c>
      <c r="C46" s="528"/>
      <c r="D46" s="528"/>
      <c r="E46" s="528"/>
      <c r="F46" s="502"/>
      <c r="G46" s="502"/>
    </row>
    <row r="47" spans="1:7" s="503" customFormat="1" ht="48" customHeight="1" thickBot="1" x14ac:dyDescent="0.3">
      <c r="A47" s="1015" t="s">
        <v>873</v>
      </c>
      <c r="B47" s="1016"/>
      <c r="C47" s="1016"/>
      <c r="D47" s="1016"/>
      <c r="E47" s="1016"/>
      <c r="F47" s="502"/>
      <c r="G47" s="502"/>
    </row>
    <row r="48" spans="1:7" s="503" customFormat="1" ht="15.75" thickBot="1" x14ac:dyDescent="0.3">
      <c r="A48" s="530" t="s">
        <v>806</v>
      </c>
      <c r="B48" s="531" t="s">
        <v>807</v>
      </c>
      <c r="C48" s="532" t="s">
        <v>808</v>
      </c>
      <c r="D48" s="532" t="s">
        <v>809</v>
      </c>
      <c r="E48" s="533" t="s">
        <v>810</v>
      </c>
      <c r="F48" s="502"/>
      <c r="G48" s="502"/>
    </row>
    <row r="49" spans="1:7" s="503" customFormat="1" ht="15.75" hidden="1" thickBot="1" x14ac:dyDescent="0.3">
      <c r="A49" s="534"/>
      <c r="B49" s="535"/>
      <c r="C49" s="536"/>
      <c r="D49" s="536"/>
      <c r="E49" s="537"/>
      <c r="F49" s="502"/>
      <c r="G49" s="502"/>
    </row>
    <row r="50" spans="1:7" s="503" customFormat="1" ht="90" x14ac:dyDescent="0.25">
      <c r="A50" s="514"/>
      <c r="B50" s="538" t="s">
        <v>874</v>
      </c>
      <c r="C50" s="539" t="s">
        <v>875</v>
      </c>
      <c r="D50" s="539" t="s">
        <v>876</v>
      </c>
      <c r="E50" s="540" t="s">
        <v>877</v>
      </c>
      <c r="F50" s="502"/>
      <c r="G50" s="502"/>
    </row>
    <row r="51" spans="1:7" s="503" customFormat="1" ht="75" x14ac:dyDescent="0.25">
      <c r="A51" s="520"/>
      <c r="B51" s="521" t="s">
        <v>878</v>
      </c>
      <c r="C51" s="522" t="s">
        <v>879</v>
      </c>
      <c r="D51" s="522" t="s">
        <v>876</v>
      </c>
      <c r="E51" s="523" t="s">
        <v>880</v>
      </c>
      <c r="F51" s="502"/>
      <c r="G51" s="502"/>
    </row>
    <row r="52" spans="1:7" s="503" customFormat="1" ht="30" x14ac:dyDescent="0.25">
      <c r="A52" s="520"/>
      <c r="B52" s="521" t="s">
        <v>881</v>
      </c>
      <c r="C52" s="522" t="s">
        <v>882</v>
      </c>
      <c r="D52" s="522" t="s">
        <v>876</v>
      </c>
      <c r="E52" s="523" t="s">
        <v>814</v>
      </c>
      <c r="F52" s="502"/>
      <c r="G52" s="502"/>
    </row>
    <row r="53" spans="1:7" s="503" customFormat="1" ht="75.75" thickBot="1" x14ac:dyDescent="0.3">
      <c r="A53" s="524"/>
      <c r="B53" s="525" t="s">
        <v>883</v>
      </c>
      <c r="C53" s="526" t="s">
        <v>884</v>
      </c>
      <c r="D53" s="526" t="s">
        <v>876</v>
      </c>
      <c r="E53" s="527" t="s">
        <v>880</v>
      </c>
      <c r="F53" s="502"/>
      <c r="G53" s="502"/>
    </row>
    <row r="54" spans="1:7" s="503" customFormat="1" ht="9.9499999999999993" customHeight="1" x14ac:dyDescent="0.25">
      <c r="B54" s="528"/>
      <c r="C54" s="528"/>
      <c r="D54" s="528"/>
      <c r="E54" s="528"/>
      <c r="F54" s="502"/>
      <c r="G54" s="502"/>
    </row>
    <row r="55" spans="1:7" s="503" customFormat="1" x14ac:dyDescent="0.25">
      <c r="A55" s="529" t="s">
        <v>885</v>
      </c>
      <c r="C55" s="528"/>
      <c r="D55" s="528"/>
      <c r="E55" s="528"/>
      <c r="F55" s="502"/>
      <c r="G55" s="502"/>
    </row>
    <row r="56" spans="1:7" s="503" customFormat="1" ht="64.5" customHeight="1" thickBot="1" x14ac:dyDescent="0.3">
      <c r="A56" s="1015" t="s">
        <v>886</v>
      </c>
      <c r="B56" s="1016"/>
      <c r="C56" s="1016"/>
      <c r="D56" s="1016"/>
      <c r="E56" s="1016"/>
      <c r="F56" s="502"/>
      <c r="G56" s="502"/>
    </row>
    <row r="57" spans="1:7" s="503" customFormat="1" ht="15.75" thickBot="1" x14ac:dyDescent="0.3">
      <c r="A57" s="530" t="s">
        <v>806</v>
      </c>
      <c r="B57" s="531" t="s">
        <v>807</v>
      </c>
      <c r="C57" s="532" t="s">
        <v>808</v>
      </c>
      <c r="D57" s="532" t="s">
        <v>809</v>
      </c>
      <c r="E57" s="533" t="s">
        <v>810</v>
      </c>
      <c r="F57" s="502"/>
      <c r="G57" s="502"/>
    </row>
    <row r="58" spans="1:7" s="503" customFormat="1" ht="15.75" hidden="1" thickBot="1" x14ac:dyDescent="0.3">
      <c r="A58" s="534"/>
      <c r="B58" s="535"/>
      <c r="C58" s="536"/>
      <c r="D58" s="536"/>
      <c r="E58" s="537"/>
      <c r="F58" s="502"/>
      <c r="G58" s="502"/>
    </row>
    <row r="59" spans="1:7" s="503" customFormat="1" ht="45" x14ac:dyDescent="0.25">
      <c r="A59" s="514"/>
      <c r="B59" s="538" t="s">
        <v>887</v>
      </c>
      <c r="C59" s="539" t="s">
        <v>888</v>
      </c>
      <c r="D59" s="539" t="s">
        <v>823</v>
      </c>
      <c r="E59" s="540" t="s">
        <v>814</v>
      </c>
      <c r="F59" s="502"/>
      <c r="G59" s="502"/>
    </row>
    <row r="60" spans="1:7" s="503" customFormat="1" ht="60" x14ac:dyDescent="0.25">
      <c r="A60" s="520"/>
      <c r="B60" s="521" t="s">
        <v>889</v>
      </c>
      <c r="C60" s="522" t="s">
        <v>890</v>
      </c>
      <c r="D60" s="522" t="s">
        <v>823</v>
      </c>
      <c r="E60" s="523" t="s">
        <v>891</v>
      </c>
      <c r="F60" s="502"/>
      <c r="G60" s="502"/>
    </row>
    <row r="61" spans="1:7" s="503" customFormat="1" ht="30" x14ac:dyDescent="0.25">
      <c r="A61" s="520"/>
      <c r="B61" s="521" t="s">
        <v>892</v>
      </c>
      <c r="C61" s="522" t="s">
        <v>893</v>
      </c>
      <c r="D61" s="522" t="s">
        <v>813</v>
      </c>
      <c r="E61" s="523" t="s">
        <v>894</v>
      </c>
      <c r="F61" s="502"/>
      <c r="G61" s="502"/>
    </row>
    <row r="62" spans="1:7" s="503" customFormat="1" ht="30" x14ac:dyDescent="0.25">
      <c r="A62" s="520"/>
      <c r="B62" s="521" t="s">
        <v>895</v>
      </c>
      <c r="C62" s="522" t="s">
        <v>896</v>
      </c>
      <c r="D62" s="522" t="s">
        <v>813</v>
      </c>
      <c r="E62" s="523" t="s">
        <v>814</v>
      </c>
      <c r="F62" s="502"/>
      <c r="G62" s="502"/>
    </row>
    <row r="63" spans="1:7" s="503" customFormat="1" ht="45" x14ac:dyDescent="0.25">
      <c r="A63" s="520"/>
      <c r="B63" s="521" t="s">
        <v>897</v>
      </c>
      <c r="C63" s="522" t="s">
        <v>898</v>
      </c>
      <c r="D63" s="522" t="s">
        <v>813</v>
      </c>
      <c r="E63" s="523" t="s">
        <v>814</v>
      </c>
      <c r="F63" s="502"/>
      <c r="G63" s="502"/>
    </row>
    <row r="64" spans="1:7" s="503" customFormat="1" ht="30.75" thickBot="1" x14ac:dyDescent="0.3">
      <c r="A64" s="524"/>
      <c r="B64" s="525" t="s">
        <v>899</v>
      </c>
      <c r="C64" s="526" t="s">
        <v>900</v>
      </c>
      <c r="D64" s="526" t="s">
        <v>823</v>
      </c>
      <c r="E64" s="527" t="s">
        <v>814</v>
      </c>
      <c r="F64" s="502"/>
      <c r="G64" s="502"/>
    </row>
    <row r="65" spans="1:7" s="503" customFormat="1" ht="5.0999999999999996" customHeight="1" x14ac:dyDescent="0.25">
      <c r="F65" s="502"/>
      <c r="G65" s="502"/>
    </row>
    <row r="66" spans="1:7" s="503" customFormat="1" x14ac:dyDescent="0.25">
      <c r="A66" s="541" t="s">
        <v>901</v>
      </c>
      <c r="F66" s="502"/>
      <c r="G66" s="502"/>
    </row>
    <row r="67" spans="1:7" s="503" customFormat="1" x14ac:dyDescent="0.25">
      <c r="B67" s="542" t="s">
        <v>823</v>
      </c>
      <c r="C67" s="1017" t="s">
        <v>902</v>
      </c>
      <c r="D67" s="1014"/>
      <c r="E67" s="1014"/>
      <c r="F67" s="502"/>
      <c r="G67" s="502"/>
    </row>
    <row r="68" spans="1:7" s="503" customFormat="1" ht="30" customHeight="1" x14ac:dyDescent="0.25">
      <c r="B68" s="542" t="s">
        <v>813</v>
      </c>
      <c r="C68" s="1017" t="s">
        <v>903</v>
      </c>
      <c r="D68" s="1014"/>
      <c r="E68" s="1014"/>
      <c r="F68" s="502"/>
      <c r="G68" s="502"/>
    </row>
    <row r="69" spans="1:7" s="503" customFormat="1" ht="32.25" customHeight="1" x14ac:dyDescent="0.25">
      <c r="B69" s="543" t="s">
        <v>876</v>
      </c>
      <c r="C69" s="1018" t="s">
        <v>904</v>
      </c>
      <c r="D69" s="1019"/>
      <c r="E69" s="1019"/>
      <c r="F69" s="502"/>
      <c r="G69" s="502"/>
    </row>
    <row r="70" spans="1:7" s="503" customFormat="1" ht="9.9499999999999993" customHeight="1" x14ac:dyDescent="0.25">
      <c r="F70" s="502"/>
      <c r="G70" s="502"/>
    </row>
    <row r="71" spans="1:7" s="503" customFormat="1" x14ac:dyDescent="0.25">
      <c r="A71" s="503" t="s">
        <v>905</v>
      </c>
      <c r="F71" s="502"/>
      <c r="G71" s="502"/>
    </row>
    <row r="72" spans="1:7" s="503" customFormat="1" x14ac:dyDescent="0.25">
      <c r="A72" s="503" t="s">
        <v>906</v>
      </c>
      <c r="F72" s="502"/>
      <c r="G72" s="502"/>
    </row>
    <row r="73" spans="1:7" s="503" customFormat="1" ht="33.75" customHeight="1" x14ac:dyDescent="0.25">
      <c r="A73" s="1013" t="s">
        <v>907</v>
      </c>
      <c r="B73" s="1014"/>
      <c r="C73" s="1014"/>
      <c r="D73" s="1014"/>
      <c r="E73" s="1014"/>
      <c r="F73" s="502"/>
      <c r="G73" s="502"/>
    </row>
    <row r="74" spans="1:7" s="503" customFormat="1" x14ac:dyDescent="0.25">
      <c r="A74" s="544" t="s">
        <v>908</v>
      </c>
      <c r="F74" s="502"/>
      <c r="G74" s="502"/>
    </row>
    <row r="75" spans="1:7" s="503" customFormat="1" x14ac:dyDescent="0.25">
      <c r="F75" s="502"/>
      <c r="G75" s="502"/>
    </row>
    <row r="76" spans="1:7" s="503" customFormat="1" x14ac:dyDescent="0.25">
      <c r="F76" s="502"/>
      <c r="G76" s="502"/>
    </row>
    <row r="77" spans="1:7" s="503" customFormat="1" x14ac:dyDescent="0.25">
      <c r="F77" s="502"/>
      <c r="G77" s="502"/>
    </row>
    <row r="78" spans="1:7" s="503" customFormat="1" x14ac:dyDescent="0.25">
      <c r="F78" s="502"/>
      <c r="G78" s="502"/>
    </row>
    <row r="79" spans="1:7" s="503" customFormat="1" x14ac:dyDescent="0.25">
      <c r="F79" s="502"/>
      <c r="G79" s="502"/>
    </row>
    <row r="80" spans="1:7" s="503" customFormat="1" x14ac:dyDescent="0.25">
      <c r="F80" s="502"/>
      <c r="G80" s="502"/>
    </row>
    <row r="81" spans="6:7" s="503" customFormat="1" x14ac:dyDescent="0.25">
      <c r="F81" s="502"/>
      <c r="G81" s="502"/>
    </row>
    <row r="82" spans="6:7" s="503" customFormat="1" x14ac:dyDescent="0.25">
      <c r="F82" s="502"/>
      <c r="G82" s="502"/>
    </row>
    <row r="83" spans="6:7" s="503" customFormat="1" x14ac:dyDescent="0.25">
      <c r="F83" s="502"/>
      <c r="G83" s="502"/>
    </row>
    <row r="84" spans="6:7" s="503" customFormat="1" x14ac:dyDescent="0.25">
      <c r="F84" s="502"/>
      <c r="G84" s="502"/>
    </row>
    <row r="85" spans="6:7" s="503" customFormat="1" x14ac:dyDescent="0.25">
      <c r="F85" s="502"/>
      <c r="G85" s="502"/>
    </row>
    <row r="86" spans="6:7" s="503" customFormat="1" x14ac:dyDescent="0.25">
      <c r="F86" s="502"/>
      <c r="G86" s="502"/>
    </row>
    <row r="87" spans="6:7" s="503" customFormat="1" x14ac:dyDescent="0.25">
      <c r="F87" s="502"/>
      <c r="G87" s="502"/>
    </row>
    <row r="88" spans="6:7" s="503" customFormat="1" x14ac:dyDescent="0.25">
      <c r="F88" s="502"/>
      <c r="G88" s="502"/>
    </row>
    <row r="89" spans="6:7" s="503" customFormat="1" x14ac:dyDescent="0.25">
      <c r="F89" s="502"/>
      <c r="G89" s="502"/>
    </row>
    <row r="90" spans="6:7" s="503" customFormat="1" x14ac:dyDescent="0.25">
      <c r="F90" s="502"/>
      <c r="G90" s="502"/>
    </row>
    <row r="91" spans="6:7" s="503" customFormat="1" x14ac:dyDescent="0.25">
      <c r="F91" s="502"/>
      <c r="G91" s="502"/>
    </row>
    <row r="92" spans="6:7" s="503" customFormat="1" x14ac:dyDescent="0.25">
      <c r="F92" s="502"/>
      <c r="G92" s="502"/>
    </row>
    <row r="93" spans="6:7" s="503" customFormat="1" x14ac:dyDescent="0.25">
      <c r="F93" s="502"/>
      <c r="G93" s="502"/>
    </row>
    <row r="94" spans="6:7" s="503" customFormat="1" x14ac:dyDescent="0.25">
      <c r="F94" s="502"/>
      <c r="G94" s="502"/>
    </row>
    <row r="95" spans="6:7" s="503" customFormat="1" x14ac:dyDescent="0.25">
      <c r="F95" s="502"/>
      <c r="G95" s="502"/>
    </row>
    <row r="96" spans="6:7" s="503" customFormat="1" x14ac:dyDescent="0.25">
      <c r="F96" s="502"/>
      <c r="G96" s="502"/>
    </row>
    <row r="97" spans="6:7" s="503" customFormat="1" x14ac:dyDescent="0.25">
      <c r="F97" s="502"/>
      <c r="G97" s="502"/>
    </row>
    <row r="98" spans="6:7" s="503" customFormat="1" x14ac:dyDescent="0.25">
      <c r="F98" s="502"/>
      <c r="G98" s="502"/>
    </row>
    <row r="99" spans="6:7" s="503" customFormat="1" x14ac:dyDescent="0.25">
      <c r="F99" s="502"/>
      <c r="G99" s="502"/>
    </row>
    <row r="100" spans="6:7" s="503" customFormat="1" x14ac:dyDescent="0.25">
      <c r="F100" s="502"/>
      <c r="G100" s="502"/>
    </row>
    <row r="101" spans="6:7" s="503" customFormat="1" x14ac:dyDescent="0.25">
      <c r="F101" s="502"/>
      <c r="G101" s="502"/>
    </row>
    <row r="102" spans="6:7" s="503" customFormat="1" x14ac:dyDescent="0.25">
      <c r="F102" s="502"/>
      <c r="G102" s="502"/>
    </row>
    <row r="103" spans="6:7" s="503" customFormat="1" x14ac:dyDescent="0.25">
      <c r="F103" s="502"/>
      <c r="G103" s="502"/>
    </row>
    <row r="104" spans="6:7" s="503" customFormat="1" x14ac:dyDescent="0.25">
      <c r="F104" s="502"/>
      <c r="G104" s="502"/>
    </row>
    <row r="105" spans="6:7" s="503" customFormat="1" x14ac:dyDescent="0.25">
      <c r="F105" s="502"/>
      <c r="G105" s="502"/>
    </row>
    <row r="106" spans="6:7" s="503" customFormat="1" x14ac:dyDescent="0.25">
      <c r="F106" s="502"/>
      <c r="G106" s="502"/>
    </row>
    <row r="107" spans="6:7" s="503" customFormat="1" x14ac:dyDescent="0.25">
      <c r="F107" s="502"/>
      <c r="G107" s="502"/>
    </row>
    <row r="108" spans="6:7" s="503" customFormat="1" x14ac:dyDescent="0.25">
      <c r="F108" s="502"/>
      <c r="G108" s="502"/>
    </row>
    <row r="109" spans="6:7" s="503" customFormat="1" x14ac:dyDescent="0.25">
      <c r="F109" s="502"/>
      <c r="G109" s="502"/>
    </row>
    <row r="110" spans="6:7" s="503" customFormat="1" x14ac:dyDescent="0.25">
      <c r="F110" s="502"/>
      <c r="G110" s="502"/>
    </row>
    <row r="111" spans="6:7" s="503" customFormat="1" x14ac:dyDescent="0.25">
      <c r="F111" s="502"/>
      <c r="G111" s="502"/>
    </row>
    <row r="112" spans="6:7" s="503" customFormat="1" x14ac:dyDescent="0.25">
      <c r="F112" s="502"/>
      <c r="G112" s="502"/>
    </row>
    <row r="113" spans="6:7" s="503" customFormat="1" x14ac:dyDescent="0.25">
      <c r="F113" s="502"/>
      <c r="G113" s="502"/>
    </row>
    <row r="114" spans="6:7" s="503" customFormat="1" x14ac:dyDescent="0.25">
      <c r="F114" s="502"/>
      <c r="G114" s="502"/>
    </row>
    <row r="115" spans="6:7" s="503" customFormat="1" x14ac:dyDescent="0.25">
      <c r="F115" s="502"/>
      <c r="G115" s="502"/>
    </row>
  </sheetData>
  <sheetProtection algorithmName="SHA-512" hashValue="sr5bBB7EyyHrwT0h3u5TWSHSrI0rJD+juicO4hUVshMnkvfsxk5pRh8zXNjs933Ch8tfnkUc04SKsq2UURi53g==" saltValue="8daKudcl0o1gLbrqOjNvFw==" spinCount="100000" sheet="1" objects="1" scenarios="1"/>
  <mergeCells count="13">
    <mergeCell ref="A25:E25"/>
    <mergeCell ref="A1:E1"/>
    <mergeCell ref="D3:E3"/>
    <mergeCell ref="D4:E4"/>
    <mergeCell ref="D5:E5"/>
    <mergeCell ref="A8:E8"/>
    <mergeCell ref="A73:E73"/>
    <mergeCell ref="A38:E38"/>
    <mergeCell ref="A47:E47"/>
    <mergeCell ref="A56:E56"/>
    <mergeCell ref="C67:E67"/>
    <mergeCell ref="C68:E68"/>
    <mergeCell ref="C69:E69"/>
  </mergeCells>
  <conditionalFormatting sqref="A11:A21">
    <cfRule type="containsText" dxfId="9" priority="17" operator="containsText" text="y">
      <formula>NOT(ISERROR(SEARCH("y",A11)))</formula>
    </cfRule>
    <cfRule type="containsText" dxfId="8" priority="18" operator="containsText" text="a">
      <formula>NOT(ISERROR(SEARCH("a",A11)))</formula>
    </cfRule>
  </conditionalFormatting>
  <conditionalFormatting sqref="A28:A35">
    <cfRule type="containsText" dxfId="7" priority="13" operator="containsText" text="y">
      <formula>NOT(ISERROR(SEARCH("y",A28)))</formula>
    </cfRule>
    <cfRule type="containsText" dxfId="6" priority="14" operator="containsText" text="a">
      <formula>NOT(ISERROR(SEARCH("a",A28)))</formula>
    </cfRule>
  </conditionalFormatting>
  <conditionalFormatting sqref="A41:A43">
    <cfRule type="containsText" dxfId="5" priority="9" operator="containsText" text="y">
      <formula>NOT(ISERROR(SEARCH("y",A41)))</formula>
    </cfRule>
    <cfRule type="containsText" dxfId="4" priority="10" operator="containsText" text="a">
      <formula>NOT(ISERROR(SEARCH("a",A41)))</formula>
    </cfRule>
  </conditionalFormatting>
  <conditionalFormatting sqref="A50:A53">
    <cfRule type="containsText" dxfId="3" priority="5" operator="containsText" text="y">
      <formula>NOT(ISERROR(SEARCH("y",A50)))</formula>
    </cfRule>
    <cfRule type="containsText" dxfId="2" priority="6" operator="containsText" text="a">
      <formula>NOT(ISERROR(SEARCH("a",A50)))</formula>
    </cfRule>
  </conditionalFormatting>
  <conditionalFormatting sqref="A59:A64">
    <cfRule type="containsText" dxfId="1" priority="1" operator="containsText" text="y">
      <formula>NOT(ISERROR(SEARCH("y",A59)))</formula>
    </cfRule>
    <cfRule type="containsText" dxfId="0" priority="2"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700-000000000000}">
      <formula1>OR(A11="Y", A11="A")</formula1>
    </dataValidation>
  </dataValidations>
  <hyperlinks>
    <hyperlink ref="B11" r:id="rId1" display="http://glomeep.imo.org/technology/auxiliary-systems-optimization/" xr:uid="{00000000-0004-0000-0700-000000000000}"/>
    <hyperlink ref="B12" r:id="rId2" display="http://glomeep.imo.org/technology/engine-de-rating/" xr:uid="{00000000-0004-0000-0700-000001000000}"/>
    <hyperlink ref="B13" r:id="rId3" display="http://glomeep.imo.org/technology/engine-performance-optimization-automatic/" xr:uid="{00000000-0004-0000-0700-000002000000}"/>
    <hyperlink ref="B14" r:id="rId4" display="http://glomeep.imo.org/technology/engine-performance-optimization-manual/" xr:uid="{00000000-0004-0000-0700-000003000000}"/>
    <hyperlink ref="B15" r:id="rId5" display="http://glomeep.imo.org/technology/exhaust-gas-boilers-on-auxiliary-engines/" xr:uid="{00000000-0004-0000-0700-000004000000}"/>
    <hyperlink ref="B16" r:id="rId6" display="http://glomeep.imo.org/technology/hybridization-plug-in-or-conventional/" xr:uid="{00000000-0004-0000-0700-000005000000}"/>
    <hyperlink ref="B17" r:id="rId7" display="http://glomeep.imo.org/technology/improved-auxiliary-engine-load/" xr:uid="{00000000-0004-0000-0700-000006000000}"/>
    <hyperlink ref="B18" r:id="rId8" display="http://glomeep.imo.org/technology/shaft-generator/" xr:uid="{00000000-0004-0000-0700-000007000000}"/>
    <hyperlink ref="B19" r:id="rId9" display="http://glomeep.imo.org/technology/shore-power/" xr:uid="{00000000-0004-0000-0700-000008000000}"/>
    <hyperlink ref="B20" r:id="rId10" display="http://glomeep.imo.org/technology/steam-plant-operation-improvement/" xr:uid="{00000000-0004-0000-0700-000009000000}"/>
    <hyperlink ref="B21" r:id="rId11" display="http://glomeep.imo.org/technology/waste-heat-recovery-systems/" xr:uid="{00000000-0004-0000-0700-00000A000000}"/>
    <hyperlink ref="B28" r:id="rId12" display="http://glomeep.imo.org/technology/air-cavity-lubrication/" xr:uid="{00000000-0004-0000-0700-00000B000000}"/>
    <hyperlink ref="B29" r:id="rId13" display="http://glomeep.imo.org/technology/hull-cleaning/" xr:uid="{00000000-0004-0000-0700-00000C000000}"/>
    <hyperlink ref="B30" r:id="rId14" display="http://glomeep.imo.org/technology/hull-coating/" xr:uid="{00000000-0004-0000-0700-00000D000000}"/>
    <hyperlink ref="B31" r:id="rId15" display="http://glomeep.imo.org/technology/hull-form-optimization/" xr:uid="{00000000-0004-0000-0700-00000E000000}"/>
    <hyperlink ref="B32" r:id="rId16" display="http://glomeep.imo.org/technology/hull-retrofitting/" xr:uid="{00000000-0004-0000-0700-00000F000000}"/>
    <hyperlink ref="B33" r:id="rId17" display="http://glomeep.imo.org/technology/propeller-polishing/" xr:uid="{00000000-0004-0000-0700-000010000000}"/>
    <hyperlink ref="B34" r:id="rId18" display="http://glomeep.imo.org/technology/propeller-retrofitting/" xr:uid="{00000000-0004-0000-0700-000011000000}"/>
    <hyperlink ref="B35" r:id="rId19" display="http://glomeep.imo.org/technology/propulsion-improving-devices-pids/" xr:uid="{00000000-0004-0000-0700-000012000000}"/>
    <hyperlink ref="B41" r:id="rId20" display="http://glomeep.imo.org/technology/cargo-handling-systems-cargo-discharge-operation/" xr:uid="{00000000-0004-0000-0700-000013000000}"/>
    <hyperlink ref="B42" r:id="rId21" display="http://glomeep.imo.org/technology/energy-efficient-lighting-system/" xr:uid="{00000000-0004-0000-0700-000014000000}"/>
    <hyperlink ref="B43" r:id="rId22" display="http://glomeep.imo.org/technology/frequency-controlled-electric-motors/" xr:uid="{00000000-0004-0000-0700-000015000000}"/>
    <hyperlink ref="B50" r:id="rId23" display="http://glomeep.imo.org/technology/fixed-sails-or-wings/" xr:uid="{00000000-0004-0000-0700-000016000000}"/>
    <hyperlink ref="B51" r:id="rId24" display="http://glomeep.imo.org/technology/flettner-rotors/" xr:uid="{00000000-0004-0000-0700-000017000000}"/>
    <hyperlink ref="B52" r:id="rId25" display="http://glomeep.imo.org/technology/kite/" xr:uid="{00000000-0004-0000-0700-000018000000}"/>
    <hyperlink ref="B53" r:id="rId26" display="http://glomeep.imo.org/technology/solar-panels/" xr:uid="{00000000-0004-0000-0700-000019000000}"/>
    <hyperlink ref="B59" r:id="rId27" display="http://glomeep.imo.org/technology/autopilot-adjustment-and-use/" xr:uid="{00000000-0004-0000-0700-00001A000000}"/>
    <hyperlink ref="B60" r:id="rId28" display="http://glomeep.imo.org/technology/combinator-optimizing/" xr:uid="{00000000-0004-0000-0700-00001B000000}"/>
    <hyperlink ref="B61" r:id="rId29" display="http://glomeep.imo.org/technology/efficient-dp-operation/" xr:uid="{00000000-0004-0000-0700-00001C000000}"/>
    <hyperlink ref="B62" r:id="rId30" display="http://glomeep.imo.org/technology/speed-management/" xr:uid="{00000000-0004-0000-0700-00001D000000}"/>
    <hyperlink ref="B63" r:id="rId31" display="http://glomeep.imo.org/technology/trim-and-draft-optimization/" xr:uid="{00000000-0004-0000-0700-00001E000000}"/>
    <hyperlink ref="B64" r:id="rId32" display="http://glomeep.imo.org/technology/weather-routing/" xr:uid="{00000000-0004-0000-0700-00001F000000}"/>
    <hyperlink ref="A74" r:id="rId33" display="http://glomeep.imo.org/legal-disclaimer-for-eet-ip/" xr:uid="{00000000-0004-0000-0700-000020000000}"/>
    <hyperlink ref="A5" r:id="rId34" xr:uid="{00000000-0004-0000-0700-000021000000}"/>
  </hyperlinks>
  <pageMargins left="0.43307086614173229" right="0.23622047244094491" top="0.39370078740157483" bottom="0.31496062992125984" header="0.23622047244094491" footer="0.15748031496062992"/>
  <pageSetup paperSize="9" scale="89" orientation="portrait" r:id="rId35"/>
  <headerFooter alignWithMargins="0">
    <oddFooter>&amp;L&amp;8CKL GCC / VERSION 2025 / 1.0&amp;R&amp;8&amp;P of &amp;N</oddFooter>
  </headerFooter>
  <rowBreaks count="2" manualBreakCount="2">
    <brk id="22" max="4" man="1"/>
    <brk id="44" max="4"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Checklist - Basic Office GCC</vt:lpstr>
      <vt:lpstr>Checklist - Ranking Office GCC</vt:lpstr>
      <vt:lpstr>Office - Total Score Review</vt:lpstr>
      <vt:lpstr>Office - CO2 - GloMEEP</vt:lpstr>
      <vt:lpstr>'Checklist - Basic Office GCC'!Print_Area</vt:lpstr>
      <vt:lpstr>'Checklist - Ranking Office GCC'!Print_Area</vt:lpstr>
      <vt:lpstr>'Office - CO2 - GloMEEP'!Print_Area</vt:lpstr>
      <vt:lpstr>'Office - Total Score Review'!Print_Area</vt:lpstr>
      <vt:lpstr>'Checklist - Basic Office GCC'!Print_Titles</vt:lpstr>
      <vt:lpstr>'Checklist - Ranking Office GCC'!Print_Titles</vt:lpstr>
      <vt:lpstr>'Office - CO2 - GloMEEP'!Print_Titles</vt:lpstr>
      <vt:lpstr>'Office - Total Score Review'!Print_Titles</vt:lpstr>
      <vt:lpstr>'Office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Villanueva, A. M. (Alessandra) - Green Award</cp:lastModifiedBy>
  <cp:lastPrinted>2025-08-29T14:09:39Z</cp:lastPrinted>
  <dcterms:created xsi:type="dcterms:W3CDTF">2001-05-28T13:46:28Z</dcterms:created>
  <dcterms:modified xsi:type="dcterms:W3CDTF">2025-09-16T13:18:28Z</dcterms:modified>
</cp:coreProperties>
</file>